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B5958A7-AED6-489A-8B80-EE03D2C0B7A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DZ207" i="46"/>
  <c r="DY207" i="46"/>
  <c r="DX207" i="46"/>
  <c r="BI207" i="46" s="1"/>
  <c r="DW207" i="46"/>
  <c r="DV207" i="46"/>
  <c r="BG207" i="46" s="1"/>
  <c r="DU207" i="46"/>
  <c r="DT207" i="46"/>
  <c r="BE207" i="44" s="1"/>
  <c r="DS207" i="46"/>
  <c r="DR207" i="46"/>
  <c r="BC207" i="46" s="1"/>
  <c r="DQ207" i="46"/>
  <c r="DP207" i="46"/>
  <c r="BA207" i="46" s="1"/>
  <c r="DO207" i="46"/>
  <c r="DN207" i="46"/>
  <c r="AY207" i="46" s="1"/>
  <c r="DM207" i="46"/>
  <c r="DL207" i="46"/>
  <c r="AW207" i="46" s="1"/>
  <c r="DK207" i="46"/>
  <c r="DJ207" i="46"/>
  <c r="AU207" i="46" s="1"/>
  <c r="DI207" i="46"/>
  <c r="DH207" i="46"/>
  <c r="AS207" i="46" s="1"/>
  <c r="DG207" i="46"/>
  <c r="AR207" i="46" s="1"/>
  <c r="DF207" i="46"/>
  <c r="DE207" i="46"/>
  <c r="DD207" i="46"/>
  <c r="AO207" i="46" s="1"/>
  <c r="DC207" i="46"/>
  <c r="DB207" i="46"/>
  <c r="AM207" i="46" s="1"/>
  <c r="DA207" i="46"/>
  <c r="CZ207" i="46"/>
  <c r="AK207" i="46" s="1"/>
  <c r="CY207" i="46"/>
  <c r="AJ207" i="46" s="1"/>
  <c r="CX207" i="46"/>
  <c r="AI207" i="46" s="1"/>
  <c r="CW207" i="46"/>
  <c r="CV207" i="46"/>
  <c r="AG207" i="46" s="1"/>
  <c r="CU207" i="46"/>
  <c r="AF207" i="46" s="1"/>
  <c r="CT207" i="46"/>
  <c r="CS207" i="46"/>
  <c r="CR207" i="46"/>
  <c r="AC207" i="46" s="1"/>
  <c r="CQ207" i="46"/>
  <c r="CP207" i="46"/>
  <c r="CO207" i="46"/>
  <c r="CN207" i="46"/>
  <c r="Y207" i="46" s="1"/>
  <c r="CM207" i="46"/>
  <c r="X207" i="46" s="1"/>
  <c r="CL207" i="46"/>
  <c r="CK207" i="46"/>
  <c r="CJ207" i="46"/>
  <c r="U207" i="46" s="1"/>
  <c r="CI207" i="46"/>
  <c r="T207" i="46" s="1"/>
  <c r="CH207" i="46"/>
  <c r="S207" i="46" s="1"/>
  <c r="CG207" i="46"/>
  <c r="CF207" i="46"/>
  <c r="CE207" i="46"/>
  <c r="CD207" i="46"/>
  <c r="CC207" i="46"/>
  <c r="CB207" i="46"/>
  <c r="M207" i="46" s="1"/>
  <c r="CA207" i="46"/>
  <c r="L207" i="46" s="1"/>
  <c r="BZ207" i="46"/>
  <c r="BY207" i="46"/>
  <c r="BX207" i="46"/>
  <c r="I207" i="46" s="1"/>
  <c r="BW207" i="46"/>
  <c r="H207" i="46" s="1"/>
  <c r="BV207" i="46"/>
  <c r="BU207" i="46"/>
  <c r="BT207" i="46"/>
  <c r="E207" i="46" s="1"/>
  <c r="BS207" i="46"/>
  <c r="BO207" i="46"/>
  <c r="B207" i="46"/>
  <c r="B207" i="44" s="1"/>
  <c r="A207" i="46"/>
  <c r="C207" i="46" s="1"/>
  <c r="C207" i="44" s="1"/>
  <c r="EF206" i="46"/>
  <c r="EE206" i="46"/>
  <c r="BP206" i="46" s="1"/>
  <c r="ED206" i="46"/>
  <c r="BO206" i="44" s="1"/>
  <c r="EC206" i="46"/>
  <c r="BN206" i="44" s="1"/>
  <c r="EB206" i="46"/>
  <c r="BM206" i="44" s="1"/>
  <c r="EA206" i="46"/>
  <c r="BL206" i="44" s="1"/>
  <c r="DZ206" i="46"/>
  <c r="BK206" i="44" s="1"/>
  <c r="DY206" i="46"/>
  <c r="BJ206" i="44" s="1"/>
  <c r="DX206" i="46"/>
  <c r="BI206" i="46" s="1"/>
  <c r="DW206" i="46"/>
  <c r="BH206" i="46" s="1"/>
  <c r="DV206" i="46"/>
  <c r="BG206" i="46" s="1"/>
  <c r="DU206" i="46"/>
  <c r="BF206" i="46" s="1"/>
  <c r="DT206" i="46"/>
  <c r="DS206" i="46"/>
  <c r="BD206" i="46" s="1"/>
  <c r="DR206" i="46"/>
  <c r="DQ206" i="46"/>
  <c r="BB206" i="46" s="1"/>
  <c r="DP206" i="46"/>
  <c r="DO206" i="46"/>
  <c r="AZ206" i="46" s="1"/>
  <c r="DN206" i="46"/>
  <c r="DM206" i="46"/>
  <c r="AX206" i="46" s="1"/>
  <c r="DL206" i="46"/>
  <c r="AW206" i="46" s="1"/>
  <c r="DK206" i="46"/>
  <c r="AV206" i="46" s="1"/>
  <c r="DJ206" i="46"/>
  <c r="DI206" i="46"/>
  <c r="AT206" i="46" s="1"/>
  <c r="DH206" i="46"/>
  <c r="AS206" i="46" s="1"/>
  <c r="DG206" i="46"/>
  <c r="AR206" i="46" s="1"/>
  <c r="DF206" i="46"/>
  <c r="DE206" i="46"/>
  <c r="AP206" i="46" s="1"/>
  <c r="DD206" i="46"/>
  <c r="AO206" i="46" s="1"/>
  <c r="DC206" i="46"/>
  <c r="AN206" i="46" s="1"/>
  <c r="DB206" i="46"/>
  <c r="DA206" i="46"/>
  <c r="AL206" i="46" s="1"/>
  <c r="CZ206" i="46"/>
  <c r="AK206" i="46" s="1"/>
  <c r="CY206" i="46"/>
  <c r="AJ206" i="46" s="1"/>
  <c r="CX206" i="46"/>
  <c r="AI206" i="46" s="1"/>
  <c r="CW206" i="46"/>
  <c r="AH206" i="46" s="1"/>
  <c r="CV206" i="46"/>
  <c r="AG206" i="46" s="1"/>
  <c r="CU206" i="46"/>
  <c r="CT206" i="46"/>
  <c r="AE206" i="46" s="1"/>
  <c r="CS206" i="46"/>
  <c r="CR206" i="46"/>
  <c r="AC206" i="46" s="1"/>
  <c r="CQ206" i="46"/>
  <c r="AB206" i="46" s="1"/>
  <c r="CP206" i="46"/>
  <c r="AA206" i="46" s="1"/>
  <c r="CO206" i="46"/>
  <c r="Z206" i="46" s="1"/>
  <c r="CN206" i="46"/>
  <c r="Y206" i="46" s="1"/>
  <c r="CM206" i="46"/>
  <c r="X206" i="46" s="1"/>
  <c r="CL206" i="46"/>
  <c r="W206" i="46" s="1"/>
  <c r="CK206" i="46"/>
  <c r="V206" i="46" s="1"/>
  <c r="CJ206" i="46"/>
  <c r="CI206" i="46"/>
  <c r="T206" i="46" s="1"/>
  <c r="CH206" i="46"/>
  <c r="S206" i="46" s="1"/>
  <c r="CG206" i="46"/>
  <c r="R206" i="46" s="1"/>
  <c r="CF206" i="46"/>
  <c r="CE206" i="46"/>
  <c r="P206" i="46" s="1"/>
  <c r="CD206" i="46"/>
  <c r="CC206" i="46"/>
  <c r="CB206" i="46"/>
  <c r="CA206" i="46"/>
  <c r="L206" i="46" s="1"/>
  <c r="BZ206" i="46"/>
  <c r="K206" i="46" s="1"/>
  <c r="BY206" i="46"/>
  <c r="J206" i="46" s="1"/>
  <c r="BX206" i="46"/>
  <c r="I206" i="46" s="1"/>
  <c r="BW206" i="46"/>
  <c r="H206" i="46" s="1"/>
  <c r="BV206" i="46"/>
  <c r="G206" i="46" s="1"/>
  <c r="BU206" i="46"/>
  <c r="F206" i="46" s="1"/>
  <c r="BT206" i="46"/>
  <c r="E206" i="46" s="1"/>
  <c r="BS206" i="46"/>
  <c r="D206" i="46" s="1"/>
  <c r="BO206" i="46"/>
  <c r="BN206" i="46"/>
  <c r="BM206" i="46"/>
  <c r="BL206" i="46"/>
  <c r="B206" i="46"/>
  <c r="B206" i="44" s="1"/>
  <c r="A206" i="46"/>
  <c r="A206" i="44" s="1"/>
  <c r="EF205" i="46"/>
  <c r="BQ205" i="46" s="1"/>
  <c r="EE205" i="46"/>
  <c r="BP205" i="46" s="1"/>
  <c r="ED205" i="46"/>
  <c r="BO205" i="46" s="1"/>
  <c r="EC205" i="46"/>
  <c r="BN205" i="46" s="1"/>
  <c r="EB205" i="46"/>
  <c r="EA205" i="46"/>
  <c r="DZ205" i="46"/>
  <c r="DY205" i="46"/>
  <c r="BJ205" i="46" s="1"/>
  <c r="DX205" i="46"/>
  <c r="DW205" i="46"/>
  <c r="DV205" i="46"/>
  <c r="DU205" i="46"/>
  <c r="BF205" i="46" s="1"/>
  <c r="DT205" i="46"/>
  <c r="BE205" i="46" s="1"/>
  <c r="DS205" i="46"/>
  <c r="DR205" i="46"/>
  <c r="DQ205" i="46"/>
  <c r="BB205" i="46" s="1"/>
  <c r="DP205" i="46"/>
  <c r="DO205" i="46"/>
  <c r="AZ205" i="46" s="1"/>
  <c r="DN205" i="46"/>
  <c r="AY205" i="46" s="1"/>
  <c r="DM205" i="46"/>
  <c r="AX205" i="46" s="1"/>
  <c r="DL205" i="46"/>
  <c r="AW205" i="46" s="1"/>
  <c r="DK205" i="46"/>
  <c r="DJ205" i="46"/>
  <c r="DI205" i="46"/>
  <c r="AT205" i="46" s="1"/>
  <c r="DH205" i="46"/>
  <c r="DG205" i="46"/>
  <c r="DF205" i="46"/>
  <c r="AQ205" i="46" s="1"/>
  <c r="DE205" i="46"/>
  <c r="AP205" i="46" s="1"/>
  <c r="DD205" i="46"/>
  <c r="DC205" i="46"/>
  <c r="DB205" i="46"/>
  <c r="DA205" i="46"/>
  <c r="AL205" i="46" s="1"/>
  <c r="CZ205" i="46"/>
  <c r="CY205" i="46"/>
  <c r="AJ205" i="46" s="1"/>
  <c r="CX205" i="46"/>
  <c r="CW205" i="46"/>
  <c r="AH205" i="46" s="1"/>
  <c r="CV205" i="46"/>
  <c r="AG205" i="46" s="1"/>
  <c r="CU205" i="46"/>
  <c r="CT205" i="46"/>
  <c r="CS205" i="46"/>
  <c r="AD205" i="46" s="1"/>
  <c r="CR205" i="46"/>
  <c r="CQ205" i="46"/>
  <c r="CP205" i="46"/>
  <c r="CO205" i="46"/>
  <c r="Z205" i="46" s="1"/>
  <c r="CN205" i="46"/>
  <c r="Y205" i="46" s="1"/>
  <c r="CM205" i="46"/>
  <c r="CL205" i="46"/>
  <c r="CK205" i="46"/>
  <c r="V205" i="46" s="1"/>
  <c r="CJ205" i="46"/>
  <c r="CI205" i="46"/>
  <c r="T205" i="46" s="1"/>
  <c r="CH205" i="46"/>
  <c r="S205" i="46" s="1"/>
  <c r="CG205" i="46"/>
  <c r="R205" i="46" s="1"/>
  <c r="CF205" i="46"/>
  <c r="CE205" i="46"/>
  <c r="CD205" i="46"/>
  <c r="CC205" i="46"/>
  <c r="N205" i="46" s="1"/>
  <c r="CB205" i="46"/>
  <c r="M205" i="46" s="1"/>
  <c r="CA205" i="46"/>
  <c r="L205" i="46" s="1"/>
  <c r="BZ205" i="46"/>
  <c r="K205" i="46" s="1"/>
  <c r="BY205" i="46"/>
  <c r="J205" i="46" s="1"/>
  <c r="BX205" i="46"/>
  <c r="BW205" i="46"/>
  <c r="BV205" i="46"/>
  <c r="BU205" i="46"/>
  <c r="F205" i="46" s="1"/>
  <c r="BT205" i="46"/>
  <c r="BS205" i="46"/>
  <c r="B205" i="46"/>
  <c r="B205" i="44" s="1"/>
  <c r="A205" i="46"/>
  <c r="C205" i="46" s="1"/>
  <c r="C205" i="44" s="1"/>
  <c r="EF204" i="46"/>
  <c r="BQ204" i="46" s="1"/>
  <c r="EE204" i="46"/>
  <c r="ED204" i="46"/>
  <c r="BO204" i="44" s="1"/>
  <c r="EC204" i="46"/>
  <c r="BN204" i="44" s="1"/>
  <c r="EB204" i="46"/>
  <c r="BM204" i="46" s="1"/>
  <c r="EA204" i="46"/>
  <c r="DZ204" i="46"/>
  <c r="BK204" i="46" s="1"/>
  <c r="DY204" i="46"/>
  <c r="BJ204" i="46" s="1"/>
  <c r="DX204" i="46"/>
  <c r="DW204" i="46"/>
  <c r="BH204" i="46" s="1"/>
  <c r="DV204" i="46"/>
  <c r="DU204" i="46"/>
  <c r="BF204" i="46" s="1"/>
  <c r="DT204" i="46"/>
  <c r="DS204" i="46"/>
  <c r="DR204" i="46"/>
  <c r="DQ204" i="46"/>
  <c r="BB204" i="46" s="1"/>
  <c r="DP204" i="46"/>
  <c r="DO204" i="46"/>
  <c r="AZ204" i="46" s="1"/>
  <c r="DN204" i="46"/>
  <c r="AY204" i="46" s="1"/>
  <c r="DM204" i="46"/>
  <c r="AX204" i="46" s="1"/>
  <c r="DL204" i="46"/>
  <c r="DK204" i="46"/>
  <c r="DJ204" i="46"/>
  <c r="AU204" i="46" s="1"/>
  <c r="DI204" i="46"/>
  <c r="DH204" i="46"/>
  <c r="AS204" i="46" s="1"/>
  <c r="DG204" i="46"/>
  <c r="AR204" i="46" s="1"/>
  <c r="DF204" i="46"/>
  <c r="AQ204" i="46" s="1"/>
  <c r="DE204" i="46"/>
  <c r="AP204" i="46" s="1"/>
  <c r="DD204" i="46"/>
  <c r="DC204" i="46"/>
  <c r="DB204" i="46"/>
  <c r="AM204" i="46" s="1"/>
  <c r="DA204" i="46"/>
  <c r="AL204" i="46" s="1"/>
  <c r="CZ204" i="46"/>
  <c r="CY204" i="46"/>
  <c r="AJ204" i="46" s="1"/>
  <c r="CX204" i="46"/>
  <c r="AI204" i="46" s="1"/>
  <c r="CW204" i="46"/>
  <c r="AH204" i="46" s="1"/>
  <c r="CV204" i="46"/>
  <c r="CU204" i="46"/>
  <c r="CT204" i="46"/>
  <c r="AE204" i="46" s="1"/>
  <c r="CS204" i="46"/>
  <c r="AD204" i="46" s="1"/>
  <c r="CR204" i="46"/>
  <c r="CQ204" i="46"/>
  <c r="CP204" i="46"/>
  <c r="CO204" i="46"/>
  <c r="Z204" i="46" s="1"/>
  <c r="CN204" i="46"/>
  <c r="Y204" i="46" s="1"/>
  <c r="CM204" i="46"/>
  <c r="CL204" i="46"/>
  <c r="CK204" i="46"/>
  <c r="V204" i="46" s="1"/>
  <c r="CJ204" i="46"/>
  <c r="CI204" i="46"/>
  <c r="CH204" i="46"/>
  <c r="CG204" i="46"/>
  <c r="R204" i="46" s="1"/>
  <c r="CF204" i="46"/>
  <c r="CE204" i="46"/>
  <c r="CD204" i="46"/>
  <c r="O204" i="46" s="1"/>
  <c r="CC204" i="46"/>
  <c r="CB204" i="46"/>
  <c r="CA204" i="46"/>
  <c r="L204" i="46" s="1"/>
  <c r="BZ204" i="46"/>
  <c r="BY204" i="46"/>
  <c r="J204" i="46" s="1"/>
  <c r="BX204" i="46"/>
  <c r="BW204" i="46"/>
  <c r="BV204" i="46"/>
  <c r="G204" i="46" s="1"/>
  <c r="BU204" i="46"/>
  <c r="F204" i="46" s="1"/>
  <c r="BT204" i="46"/>
  <c r="BS204" i="46"/>
  <c r="D204" i="46" s="1"/>
  <c r="BO204" i="46"/>
  <c r="B204" i="46"/>
  <c r="B204" i="44" s="1"/>
  <c r="A204" i="46"/>
  <c r="C204" i="46" s="1"/>
  <c r="C204" i="44" s="1"/>
  <c r="EF203" i="46"/>
  <c r="EE203" i="46"/>
  <c r="BP203" i="46" s="1"/>
  <c r="ED203" i="46"/>
  <c r="EC203" i="46"/>
  <c r="BN203" i="46" s="1"/>
  <c r="EB203" i="46"/>
  <c r="EA203" i="46"/>
  <c r="DZ203" i="46"/>
  <c r="DY203" i="46"/>
  <c r="DX203" i="46"/>
  <c r="BI203" i="46" s="1"/>
  <c r="DW203" i="46"/>
  <c r="BH203" i="46" s="1"/>
  <c r="DV203" i="46"/>
  <c r="DU203" i="46"/>
  <c r="BF203" i="46" s="1"/>
  <c r="DT203" i="46"/>
  <c r="BE203" i="46" s="1"/>
  <c r="DS203" i="46"/>
  <c r="DR203" i="46"/>
  <c r="DQ203" i="46"/>
  <c r="DP203" i="46"/>
  <c r="DO203" i="46"/>
  <c r="AZ203" i="46" s="1"/>
  <c r="DN203" i="46"/>
  <c r="AY203" i="46" s="1"/>
  <c r="DM203" i="46"/>
  <c r="AX203" i="46" s="1"/>
  <c r="DL203" i="46"/>
  <c r="DK203" i="46"/>
  <c r="DJ203" i="46"/>
  <c r="DI203" i="46"/>
  <c r="DH203" i="46"/>
  <c r="AS203" i="46" s="1"/>
  <c r="DG203" i="46"/>
  <c r="AR203" i="46" s="1"/>
  <c r="DF203" i="46"/>
  <c r="AQ203" i="46" s="1"/>
  <c r="DE203" i="46"/>
  <c r="DD203" i="46"/>
  <c r="DC203" i="46"/>
  <c r="DB203" i="46"/>
  <c r="AM203" i="46" s="1"/>
  <c r="DA203" i="46"/>
  <c r="CZ203" i="46"/>
  <c r="CY203" i="46"/>
  <c r="AJ203" i="46" s="1"/>
  <c r="CX203" i="46"/>
  <c r="CW203" i="46"/>
  <c r="AH203" i="46" s="1"/>
  <c r="CV203" i="46"/>
  <c r="AG203" i="46" s="1"/>
  <c r="CU203" i="46"/>
  <c r="CT203" i="46"/>
  <c r="CS203" i="46"/>
  <c r="CR203" i="46"/>
  <c r="AC203" i="46" s="1"/>
  <c r="CQ203" i="46"/>
  <c r="AB203" i="46" s="1"/>
  <c r="CP203" i="46"/>
  <c r="CO203" i="46"/>
  <c r="Z203" i="46" s="1"/>
  <c r="CN203" i="46"/>
  <c r="Y203" i="46" s="1"/>
  <c r="CM203" i="46"/>
  <c r="CL203" i="46"/>
  <c r="W203" i="46" s="1"/>
  <c r="CK203" i="46"/>
  <c r="CJ203" i="46"/>
  <c r="U203" i="46" s="1"/>
  <c r="CI203" i="46"/>
  <c r="T203" i="46" s="1"/>
  <c r="CH203" i="46"/>
  <c r="CG203" i="46"/>
  <c r="R203" i="46" s="1"/>
  <c r="CF203" i="46"/>
  <c r="CE203" i="46"/>
  <c r="CD203" i="46"/>
  <c r="CC203" i="46"/>
  <c r="CB203" i="46"/>
  <c r="M203" i="46" s="1"/>
  <c r="CA203" i="46"/>
  <c r="L203" i="46" s="1"/>
  <c r="BZ203" i="46"/>
  <c r="K203" i="46" s="1"/>
  <c r="BY203" i="46"/>
  <c r="BX203" i="46"/>
  <c r="BW203" i="46"/>
  <c r="BV203" i="46"/>
  <c r="BU203" i="46"/>
  <c r="BT203" i="46"/>
  <c r="E203" i="46" s="1"/>
  <c r="BS203" i="46"/>
  <c r="D203" i="46" s="1"/>
  <c r="B203" i="46"/>
  <c r="B203" i="44" s="1"/>
  <c r="A203" i="46"/>
  <c r="C203" i="46" s="1"/>
  <c r="C203" i="44" s="1"/>
  <c r="EF202" i="46"/>
  <c r="BQ202" i="46" s="1"/>
  <c r="EE202" i="46"/>
  <c r="BP202" i="46" s="1"/>
  <c r="ED202" i="46"/>
  <c r="BO202" i="44" s="1"/>
  <c r="EC202" i="46"/>
  <c r="BN202" i="44" s="1"/>
  <c r="EB202" i="46"/>
  <c r="BM202" i="44" s="1"/>
  <c r="EA202" i="46"/>
  <c r="BL202" i="44" s="1"/>
  <c r="DZ202" i="46"/>
  <c r="BK202" i="44" s="1"/>
  <c r="DY202" i="46"/>
  <c r="BJ202" i="44" s="1"/>
  <c r="DX202" i="46"/>
  <c r="BI202" i="46" s="1"/>
  <c r="DW202" i="46"/>
  <c r="BH202" i="46" s="1"/>
  <c r="DV202" i="46"/>
  <c r="DU202" i="46"/>
  <c r="DT202" i="46"/>
  <c r="BE202" i="46" s="1"/>
  <c r="DS202" i="46"/>
  <c r="BD202" i="46" s="1"/>
  <c r="DR202" i="46"/>
  <c r="BC202" i="46" s="1"/>
  <c r="DQ202" i="46"/>
  <c r="BB202" i="46" s="1"/>
  <c r="DP202" i="46"/>
  <c r="DO202" i="46"/>
  <c r="AZ202" i="46" s="1"/>
  <c r="DN202" i="46"/>
  <c r="DM202" i="46"/>
  <c r="DL202" i="46"/>
  <c r="AW202" i="46" s="1"/>
  <c r="DK202" i="46"/>
  <c r="AV202" i="46" s="1"/>
  <c r="DJ202" i="46"/>
  <c r="DI202" i="46"/>
  <c r="AT202" i="46" s="1"/>
  <c r="DH202" i="46"/>
  <c r="AS202" i="46" s="1"/>
  <c r="DG202" i="46"/>
  <c r="AR202" i="46" s="1"/>
  <c r="DF202" i="46"/>
  <c r="DE202" i="46"/>
  <c r="DD202" i="46"/>
  <c r="DC202" i="46"/>
  <c r="AN202" i="46" s="1"/>
  <c r="DB202" i="46"/>
  <c r="DA202" i="46"/>
  <c r="AL202" i="46" s="1"/>
  <c r="CZ202" i="46"/>
  <c r="CY202" i="46"/>
  <c r="AJ202" i="46" s="1"/>
  <c r="CX202" i="46"/>
  <c r="CW202" i="46"/>
  <c r="CV202" i="46"/>
  <c r="CU202" i="46"/>
  <c r="AF202" i="46" s="1"/>
  <c r="CT202" i="46"/>
  <c r="CS202" i="46"/>
  <c r="CR202" i="46"/>
  <c r="AC202" i="46" s="1"/>
  <c r="CQ202" i="46"/>
  <c r="AB202" i="46" s="1"/>
  <c r="CP202" i="46"/>
  <c r="CO202" i="46"/>
  <c r="CN202" i="46"/>
  <c r="CM202" i="46"/>
  <c r="X202" i="46" s="1"/>
  <c r="CL202" i="46"/>
  <c r="W202" i="46" s="1"/>
  <c r="CK202" i="46"/>
  <c r="V202" i="46" s="1"/>
  <c r="CJ202" i="46"/>
  <c r="CI202" i="46"/>
  <c r="T202" i="46" s="1"/>
  <c r="CH202" i="46"/>
  <c r="CG202" i="46"/>
  <c r="CF202" i="46"/>
  <c r="Q202" i="46" s="1"/>
  <c r="CE202" i="46"/>
  <c r="P202" i="46" s="1"/>
  <c r="CD202" i="46"/>
  <c r="O202" i="46" s="1"/>
  <c r="CC202" i="46"/>
  <c r="CB202" i="46"/>
  <c r="M202" i="46" s="1"/>
  <c r="CA202" i="46"/>
  <c r="L202" i="46" s="1"/>
  <c r="BZ202" i="46"/>
  <c r="BY202" i="46"/>
  <c r="BX202" i="46"/>
  <c r="I202" i="46" s="1"/>
  <c r="BW202" i="46"/>
  <c r="H202" i="46" s="1"/>
  <c r="BV202" i="46"/>
  <c r="BU202" i="46"/>
  <c r="F202" i="46" s="1"/>
  <c r="BT202" i="46"/>
  <c r="BS202" i="46"/>
  <c r="D202" i="46" s="1"/>
  <c r="BO202" i="46"/>
  <c r="BN202" i="46"/>
  <c r="BM202" i="46"/>
  <c r="BL202" i="46"/>
  <c r="BK202" i="46"/>
  <c r="BJ202" i="46"/>
  <c r="B202" i="46"/>
  <c r="B202" i="44" s="1"/>
  <c r="A202" i="46"/>
  <c r="C202" i="46" s="1"/>
  <c r="C202" i="44" s="1"/>
  <c r="EF201" i="46"/>
  <c r="BQ201" i="46" s="1"/>
  <c r="EE201" i="46"/>
  <c r="ED201" i="46"/>
  <c r="EC201" i="46"/>
  <c r="EB201" i="46"/>
  <c r="BM201" i="46" s="1"/>
  <c r="EA201" i="46"/>
  <c r="BL201" i="46" s="1"/>
  <c r="DZ201" i="46"/>
  <c r="BK201" i="46" s="1"/>
  <c r="DY201" i="46"/>
  <c r="BJ201" i="46" s="1"/>
  <c r="DX201" i="46"/>
  <c r="DW201" i="46"/>
  <c r="DV201" i="46"/>
  <c r="BG201" i="46" s="1"/>
  <c r="DU201" i="46"/>
  <c r="BF201" i="46" s="1"/>
  <c r="DT201" i="46"/>
  <c r="BE201" i="46" s="1"/>
  <c r="DS201" i="46"/>
  <c r="BD201" i="46" s="1"/>
  <c r="DR201" i="46"/>
  <c r="DQ201" i="46"/>
  <c r="BB201" i="46" s="1"/>
  <c r="DP201" i="46"/>
  <c r="DO201" i="46"/>
  <c r="DN201" i="46"/>
  <c r="DM201" i="46"/>
  <c r="AX201" i="46" s="1"/>
  <c r="DL201" i="46"/>
  <c r="DK201" i="46"/>
  <c r="AV201" i="46" s="1"/>
  <c r="DJ201" i="46"/>
  <c r="DI201" i="46"/>
  <c r="AT201" i="46" s="1"/>
  <c r="DH201" i="46"/>
  <c r="DG201" i="46"/>
  <c r="DF201" i="46"/>
  <c r="AQ201" i="46" s="1"/>
  <c r="DE201" i="46"/>
  <c r="AP201" i="46" s="1"/>
  <c r="DD201" i="46"/>
  <c r="AO201" i="46" s="1"/>
  <c r="DC201" i="46"/>
  <c r="AN201" i="46" s="1"/>
  <c r="DB201" i="46"/>
  <c r="AM201" i="46" s="1"/>
  <c r="DA201" i="46"/>
  <c r="AL201" i="46" s="1"/>
  <c r="CZ201" i="46"/>
  <c r="CY201" i="46"/>
  <c r="CX201" i="46"/>
  <c r="AI201" i="46" s="1"/>
  <c r="CW201" i="46"/>
  <c r="AH201" i="46" s="1"/>
  <c r="CV201" i="46"/>
  <c r="AG201" i="46" s="1"/>
  <c r="CU201" i="46"/>
  <c r="AF201" i="46" s="1"/>
  <c r="CT201" i="46"/>
  <c r="CS201" i="46"/>
  <c r="AD201" i="46" s="1"/>
  <c r="CR201" i="46"/>
  <c r="AC201" i="46" s="1"/>
  <c r="CQ201" i="46"/>
  <c r="CP201" i="46"/>
  <c r="CO201" i="46"/>
  <c r="Z201" i="46" s="1"/>
  <c r="CN201" i="46"/>
  <c r="CM201" i="46"/>
  <c r="X201" i="46" s="1"/>
  <c r="CL201" i="46"/>
  <c r="CK201" i="46"/>
  <c r="V201" i="46" s="1"/>
  <c r="CJ201" i="46"/>
  <c r="CI201" i="46"/>
  <c r="CH201" i="46"/>
  <c r="S201" i="46" s="1"/>
  <c r="CG201" i="46"/>
  <c r="R201" i="46" s="1"/>
  <c r="CF201" i="46"/>
  <c r="Q201" i="46" s="1"/>
  <c r="CE201" i="46"/>
  <c r="P201" i="46" s="1"/>
  <c r="CD201" i="46"/>
  <c r="CC201" i="46"/>
  <c r="N201" i="46" s="1"/>
  <c r="CB201" i="46"/>
  <c r="CA201" i="46"/>
  <c r="BZ201" i="46"/>
  <c r="K201" i="46" s="1"/>
  <c r="BY201" i="46"/>
  <c r="J201" i="46" s="1"/>
  <c r="BX201" i="46"/>
  <c r="I201" i="46" s="1"/>
  <c r="BW201" i="46"/>
  <c r="H201" i="46" s="1"/>
  <c r="BV201" i="46"/>
  <c r="G201" i="46" s="1"/>
  <c r="BU201" i="46"/>
  <c r="F201" i="46" s="1"/>
  <c r="BT201" i="46"/>
  <c r="E201" i="46" s="1"/>
  <c r="BS201" i="46"/>
  <c r="B201" i="46"/>
  <c r="B201" i="44" s="1"/>
  <c r="A201" i="46"/>
  <c r="C201" i="46" s="1"/>
  <c r="C201" i="44" s="1"/>
  <c r="EF200" i="46"/>
  <c r="EE200" i="46"/>
  <c r="BP200" i="46" s="1"/>
  <c r="ED200" i="46"/>
  <c r="EC200" i="46"/>
  <c r="BN200" i="46" s="1"/>
  <c r="EB200" i="46"/>
  <c r="EA200" i="46"/>
  <c r="DZ200" i="46"/>
  <c r="BK200" i="46" s="1"/>
  <c r="DY200" i="46"/>
  <c r="BJ200" i="46" s="1"/>
  <c r="DX200" i="46"/>
  <c r="BI200" i="46" s="1"/>
  <c r="DW200" i="46"/>
  <c r="BH200" i="46" s="1"/>
  <c r="DV200" i="46"/>
  <c r="BG200" i="46" s="1"/>
  <c r="DU200" i="46"/>
  <c r="BF200" i="46" s="1"/>
  <c r="DT200" i="46"/>
  <c r="DS200" i="46"/>
  <c r="DR200" i="46"/>
  <c r="BC200" i="46" s="1"/>
  <c r="DQ200" i="46"/>
  <c r="BB200" i="46" s="1"/>
  <c r="DP200" i="46"/>
  <c r="DO200" i="46"/>
  <c r="AZ200" i="46" s="1"/>
  <c r="DN200" i="46"/>
  <c r="DM200" i="46"/>
  <c r="AX200" i="46" s="1"/>
  <c r="DL200" i="46"/>
  <c r="AW200" i="46" s="1"/>
  <c r="DK200" i="46"/>
  <c r="DJ200" i="46"/>
  <c r="AU200" i="46" s="1"/>
  <c r="DI200" i="46"/>
  <c r="DH200" i="46"/>
  <c r="DG200" i="46"/>
  <c r="AR200" i="46" s="1"/>
  <c r="DF200" i="46"/>
  <c r="AQ200" i="46" s="1"/>
  <c r="DE200" i="46"/>
  <c r="AP200" i="46" s="1"/>
  <c r="DD200" i="46"/>
  <c r="AO200" i="46" s="1"/>
  <c r="DC200" i="46"/>
  <c r="AN200" i="46" s="1"/>
  <c r="DB200" i="46"/>
  <c r="AM200" i="46" s="1"/>
  <c r="DA200" i="46"/>
  <c r="AL200" i="46" s="1"/>
  <c r="CZ200" i="46"/>
  <c r="CY200" i="46"/>
  <c r="AJ200" i="46" s="1"/>
  <c r="CX200" i="46"/>
  <c r="CW200" i="46"/>
  <c r="AH200" i="46" s="1"/>
  <c r="CV200" i="46"/>
  <c r="CU200" i="46"/>
  <c r="CT200" i="46"/>
  <c r="AE200" i="46" s="1"/>
  <c r="CS200" i="46"/>
  <c r="AD200" i="46" s="1"/>
  <c r="CR200" i="46"/>
  <c r="CQ200" i="46"/>
  <c r="AB200" i="46" s="1"/>
  <c r="CP200" i="46"/>
  <c r="AA200" i="46" s="1"/>
  <c r="CO200" i="46"/>
  <c r="Z200" i="46" s="1"/>
  <c r="CN200" i="46"/>
  <c r="CM200" i="46"/>
  <c r="CL200" i="46"/>
  <c r="CK200" i="46"/>
  <c r="CJ200" i="46"/>
  <c r="CI200" i="46"/>
  <c r="T200" i="46" s="1"/>
  <c r="CH200" i="46"/>
  <c r="S200" i="46" s="1"/>
  <c r="CG200" i="46"/>
  <c r="R200" i="46" s="1"/>
  <c r="CF200" i="46"/>
  <c r="Q200" i="46" s="1"/>
  <c r="CE200" i="46"/>
  <c r="CD200" i="46"/>
  <c r="CC200" i="46"/>
  <c r="N200" i="46" s="1"/>
  <c r="CB200" i="46"/>
  <c r="M200" i="46" s="1"/>
  <c r="CA200" i="46"/>
  <c r="L200" i="46" s="1"/>
  <c r="BZ200" i="46"/>
  <c r="K200" i="46" s="1"/>
  <c r="BY200" i="46"/>
  <c r="J200" i="46" s="1"/>
  <c r="BX200" i="46"/>
  <c r="BW200" i="46"/>
  <c r="BV200" i="46"/>
  <c r="BU200" i="46"/>
  <c r="F200" i="46" s="1"/>
  <c r="BT200" i="46"/>
  <c r="BS200" i="46"/>
  <c r="D200" i="46" s="1"/>
  <c r="B200" i="46"/>
  <c r="B200" i="44" s="1"/>
  <c r="A200" i="46"/>
  <c r="C200" i="46" s="1"/>
  <c r="C200" i="44" s="1"/>
  <c r="EF199" i="46"/>
  <c r="EE199" i="46"/>
  <c r="BP199" i="46" s="1"/>
  <c r="ED199" i="46"/>
  <c r="BO199" i="46" s="1"/>
  <c r="EC199" i="46"/>
  <c r="BN199" i="46" s="1"/>
  <c r="EB199" i="46"/>
  <c r="BM199" i="46" s="1"/>
  <c r="EA199" i="46"/>
  <c r="BL199" i="46" s="1"/>
  <c r="DZ199" i="46"/>
  <c r="BK199" i="46" s="1"/>
  <c r="DY199" i="46"/>
  <c r="BJ199" i="46" s="1"/>
  <c r="DX199" i="46"/>
  <c r="DW199" i="46"/>
  <c r="BH199" i="46" s="1"/>
  <c r="DV199" i="46"/>
  <c r="BG199" i="46" s="1"/>
  <c r="DU199" i="46"/>
  <c r="BF199" i="46" s="1"/>
  <c r="DT199" i="46"/>
  <c r="BE199" i="46" s="1"/>
  <c r="DS199" i="46"/>
  <c r="DR199" i="46"/>
  <c r="DQ199" i="46"/>
  <c r="BB199" i="46" s="1"/>
  <c r="DP199" i="46"/>
  <c r="DO199" i="46"/>
  <c r="DN199" i="46"/>
  <c r="DM199" i="46"/>
  <c r="AX199" i="46" s="1"/>
  <c r="DL199" i="46"/>
  <c r="DK199" i="46"/>
  <c r="AV199" i="46" s="1"/>
  <c r="DJ199" i="46"/>
  <c r="DI199" i="46"/>
  <c r="AT199" i="46" s="1"/>
  <c r="DH199" i="46"/>
  <c r="DG199" i="46"/>
  <c r="AR199" i="46" s="1"/>
  <c r="DF199" i="46"/>
  <c r="AQ199" i="46" s="1"/>
  <c r="DE199" i="46"/>
  <c r="DD199" i="46"/>
  <c r="DC199" i="46"/>
  <c r="AN199" i="46" s="1"/>
  <c r="DB199" i="46"/>
  <c r="DA199" i="46"/>
  <c r="AL199" i="46" s="1"/>
  <c r="CZ199" i="46"/>
  <c r="CY199" i="46"/>
  <c r="AJ199" i="46" s="1"/>
  <c r="CX199" i="46"/>
  <c r="CW199" i="46"/>
  <c r="AH199" i="46" s="1"/>
  <c r="CV199" i="46"/>
  <c r="CU199" i="46"/>
  <c r="AF199" i="46" s="1"/>
  <c r="CT199" i="46"/>
  <c r="AE199" i="46" s="1"/>
  <c r="CS199" i="46"/>
  <c r="AD199" i="46" s="1"/>
  <c r="CR199" i="46"/>
  <c r="CQ199" i="46"/>
  <c r="CP199" i="46"/>
  <c r="CO199" i="46"/>
  <c r="Z199" i="46" s="1"/>
  <c r="CN199" i="46"/>
  <c r="Y199" i="46" s="1"/>
  <c r="CM199" i="46"/>
  <c r="CL199" i="46"/>
  <c r="CK199" i="46"/>
  <c r="V199" i="46" s="1"/>
  <c r="CJ199" i="46"/>
  <c r="CI199" i="46"/>
  <c r="T199" i="46" s="1"/>
  <c r="CH199" i="46"/>
  <c r="CG199" i="46"/>
  <c r="CF199" i="46"/>
  <c r="CE199" i="46"/>
  <c r="P199" i="46" s="1"/>
  <c r="CD199" i="46"/>
  <c r="CC199" i="46"/>
  <c r="N199" i="46" s="1"/>
  <c r="CB199" i="46"/>
  <c r="CA199" i="46"/>
  <c r="BZ199" i="46"/>
  <c r="K199" i="46" s="1"/>
  <c r="BY199" i="46"/>
  <c r="J199" i="46" s="1"/>
  <c r="BX199" i="46"/>
  <c r="I199" i="46" s="1"/>
  <c r="BW199" i="46"/>
  <c r="BV199" i="46"/>
  <c r="G199" i="46" s="1"/>
  <c r="BU199" i="46"/>
  <c r="F199" i="46" s="1"/>
  <c r="BT199" i="46"/>
  <c r="BS199" i="46"/>
  <c r="D199" i="46" s="1"/>
  <c r="B199" i="46"/>
  <c r="B199" i="44" s="1"/>
  <c r="A199" i="46"/>
  <c r="C199" i="46" s="1"/>
  <c r="C199" i="44" s="1"/>
  <c r="EF198" i="46"/>
  <c r="BQ198" i="46" s="1"/>
  <c r="EE198" i="46"/>
  <c r="BP198" i="46" s="1"/>
  <c r="ED198" i="46"/>
  <c r="BO198" i="44" s="1"/>
  <c r="EC198" i="46"/>
  <c r="BN198" i="44" s="1"/>
  <c r="EB198" i="46"/>
  <c r="EA198" i="46"/>
  <c r="DZ198" i="46"/>
  <c r="BK198" i="46" s="1"/>
  <c r="DY198" i="46"/>
  <c r="BJ198" i="46" s="1"/>
  <c r="DX198" i="46"/>
  <c r="BI198" i="46" s="1"/>
  <c r="DW198" i="46"/>
  <c r="DV198" i="46"/>
  <c r="BG198" i="46" s="1"/>
  <c r="DU198" i="46"/>
  <c r="BF198" i="46" s="1"/>
  <c r="DT198" i="46"/>
  <c r="DS198" i="46"/>
  <c r="BD198" i="46" s="1"/>
  <c r="DR198" i="46"/>
  <c r="BC198" i="46" s="1"/>
  <c r="DQ198" i="46"/>
  <c r="BB198" i="46" s="1"/>
  <c r="DP198" i="46"/>
  <c r="BA198" i="46" s="1"/>
  <c r="DO198" i="46"/>
  <c r="DN198" i="46"/>
  <c r="AY198" i="46" s="1"/>
  <c r="DM198" i="46"/>
  <c r="AX198" i="46" s="1"/>
  <c r="DL198" i="46"/>
  <c r="DK198" i="46"/>
  <c r="DJ198" i="46"/>
  <c r="DI198" i="46"/>
  <c r="AT198" i="46" s="1"/>
  <c r="DH198" i="46"/>
  <c r="AS198" i="46" s="1"/>
  <c r="DG198" i="46"/>
  <c r="DF198" i="46"/>
  <c r="DE198" i="46"/>
  <c r="AP198" i="46" s="1"/>
  <c r="DD198" i="46"/>
  <c r="DC198" i="46"/>
  <c r="DB198" i="46"/>
  <c r="AM198" i="46" s="1"/>
  <c r="DA198" i="46"/>
  <c r="CZ198" i="46"/>
  <c r="CY198" i="46"/>
  <c r="AJ198" i="46" s="1"/>
  <c r="CX198" i="46"/>
  <c r="CW198" i="46"/>
  <c r="AH198" i="46" s="1"/>
  <c r="CV198" i="46"/>
  <c r="CU198" i="46"/>
  <c r="AF198" i="46" s="1"/>
  <c r="CT198" i="46"/>
  <c r="AE198" i="46" s="1"/>
  <c r="CS198" i="46"/>
  <c r="AD198" i="46" s="1"/>
  <c r="CR198" i="46"/>
  <c r="AC198" i="46" s="1"/>
  <c r="CQ198" i="46"/>
  <c r="CP198" i="46"/>
  <c r="AA198" i="46" s="1"/>
  <c r="CO198" i="46"/>
  <c r="Z198" i="46" s="1"/>
  <c r="CN198" i="46"/>
  <c r="CM198" i="46"/>
  <c r="X198" i="46" s="1"/>
  <c r="CL198" i="46"/>
  <c r="W198" i="46" s="1"/>
  <c r="CK198" i="46"/>
  <c r="V198" i="46" s="1"/>
  <c r="CJ198" i="46"/>
  <c r="CI198" i="46"/>
  <c r="CH198" i="46"/>
  <c r="CG198" i="46"/>
  <c r="R198" i="46" s="1"/>
  <c r="CF198" i="46"/>
  <c r="CE198" i="46"/>
  <c r="CD198" i="46"/>
  <c r="O198" i="46" s="1"/>
  <c r="CC198" i="46"/>
  <c r="N198" i="46" s="1"/>
  <c r="CB198" i="46"/>
  <c r="M198" i="46" s="1"/>
  <c r="CA198" i="46"/>
  <c r="BZ198" i="46"/>
  <c r="BY198" i="46"/>
  <c r="J198" i="46" s="1"/>
  <c r="BX198" i="46"/>
  <c r="BW198" i="46"/>
  <c r="H198" i="46" s="1"/>
  <c r="BV198" i="46"/>
  <c r="BU198" i="46"/>
  <c r="F198" i="46" s="1"/>
  <c r="BT198" i="46"/>
  <c r="E198" i="46" s="1"/>
  <c r="BS198" i="46"/>
  <c r="D198" i="46" s="1"/>
  <c r="BO198" i="46"/>
  <c r="BN198" i="46"/>
  <c r="B198" i="46"/>
  <c r="B198" i="44" s="1"/>
  <c r="A198" i="46"/>
  <c r="A198" i="44" s="1"/>
  <c r="EF197" i="46"/>
  <c r="BQ197" i="46" s="1"/>
  <c r="EE197" i="46"/>
  <c r="ED197" i="46"/>
  <c r="EC197" i="46"/>
  <c r="EB197" i="46"/>
  <c r="BM197" i="46" s="1"/>
  <c r="EA197" i="46"/>
  <c r="BL197" i="46" s="1"/>
  <c r="DZ197" i="46"/>
  <c r="DY197" i="46"/>
  <c r="DX197" i="46"/>
  <c r="BI197" i="46" s="1"/>
  <c r="DW197" i="46"/>
  <c r="DV197" i="46"/>
  <c r="BG197" i="46" s="1"/>
  <c r="DU197" i="46"/>
  <c r="DT197" i="46"/>
  <c r="DS197" i="46"/>
  <c r="BD197" i="46" s="1"/>
  <c r="DR197" i="46"/>
  <c r="DQ197" i="46"/>
  <c r="BB197" i="46" s="1"/>
  <c r="DP197" i="46"/>
  <c r="BA197" i="46" s="1"/>
  <c r="DO197" i="46"/>
  <c r="DN197" i="46"/>
  <c r="DM197" i="46"/>
  <c r="DL197" i="46"/>
  <c r="DK197" i="46"/>
  <c r="AV197" i="46" s="1"/>
  <c r="DJ197" i="46"/>
  <c r="DI197" i="46"/>
  <c r="DH197" i="46"/>
  <c r="AS197" i="46" s="1"/>
  <c r="DG197" i="46"/>
  <c r="DF197" i="46"/>
  <c r="AQ197" i="46" s="1"/>
  <c r="DE197" i="46"/>
  <c r="DD197" i="46"/>
  <c r="AO197" i="46" s="1"/>
  <c r="DC197" i="46"/>
  <c r="AN197" i="46" s="1"/>
  <c r="DB197" i="46"/>
  <c r="DA197" i="46"/>
  <c r="AL197" i="46" s="1"/>
  <c r="CZ197" i="46"/>
  <c r="CY197" i="46"/>
  <c r="CX197" i="46"/>
  <c r="CW197" i="46"/>
  <c r="CV197" i="46"/>
  <c r="CU197" i="46"/>
  <c r="AF197" i="46" s="1"/>
  <c r="CT197" i="46"/>
  <c r="CS197" i="46"/>
  <c r="CR197" i="46"/>
  <c r="AC197" i="46" s="1"/>
  <c r="CQ197" i="46"/>
  <c r="CP197" i="46"/>
  <c r="AA197" i="46" s="1"/>
  <c r="CO197" i="46"/>
  <c r="CN197" i="46"/>
  <c r="Y197" i="46" s="1"/>
  <c r="CM197" i="46"/>
  <c r="X197" i="46" s="1"/>
  <c r="CL197" i="46"/>
  <c r="CK197" i="46"/>
  <c r="V197" i="46" s="1"/>
  <c r="CJ197" i="46"/>
  <c r="U197" i="46" s="1"/>
  <c r="CI197" i="46"/>
  <c r="CH197" i="46"/>
  <c r="S197" i="46" s="1"/>
  <c r="CG197" i="46"/>
  <c r="R197" i="46" s="1"/>
  <c r="CF197" i="46"/>
  <c r="Q197" i="46" s="1"/>
  <c r="CE197" i="46"/>
  <c r="P197" i="46" s="1"/>
  <c r="CD197" i="46"/>
  <c r="CC197" i="46"/>
  <c r="N197" i="46" s="1"/>
  <c r="CB197" i="46"/>
  <c r="CA197" i="46"/>
  <c r="BZ197" i="46"/>
  <c r="BY197" i="46"/>
  <c r="J197" i="46" s="1"/>
  <c r="BX197" i="46"/>
  <c r="BW197" i="46"/>
  <c r="H197" i="46" s="1"/>
  <c r="BV197" i="46"/>
  <c r="BU197" i="46"/>
  <c r="BT197" i="46"/>
  <c r="E197" i="46" s="1"/>
  <c r="BS197" i="46"/>
  <c r="B197" i="46"/>
  <c r="B197" i="44" s="1"/>
  <c r="A197" i="46"/>
  <c r="A197" i="44" s="1"/>
  <c r="EF196" i="46"/>
  <c r="BQ196" i="46" s="1"/>
  <c r="EE196" i="46"/>
  <c r="BP196" i="46" s="1"/>
  <c r="ED196" i="46"/>
  <c r="BO196" i="44" s="1"/>
  <c r="EC196" i="46"/>
  <c r="EB196" i="46"/>
  <c r="EA196" i="46"/>
  <c r="BL196" i="46" s="1"/>
  <c r="DZ196" i="46"/>
  <c r="DY196" i="46"/>
  <c r="BJ196" i="46" s="1"/>
  <c r="DX196" i="46"/>
  <c r="BI196" i="46" s="1"/>
  <c r="DW196" i="46"/>
  <c r="BH196" i="46" s="1"/>
  <c r="DV196" i="46"/>
  <c r="BG196" i="46" s="1"/>
  <c r="DU196" i="46"/>
  <c r="DT196" i="46"/>
  <c r="BE196" i="46" s="1"/>
  <c r="DS196" i="46"/>
  <c r="BD196" i="46" s="1"/>
  <c r="DR196" i="46"/>
  <c r="BC196" i="46" s="1"/>
  <c r="DQ196" i="46"/>
  <c r="BB196" i="46" s="1"/>
  <c r="DP196" i="46"/>
  <c r="DO196" i="46"/>
  <c r="AZ196" i="46" s="1"/>
  <c r="DN196" i="46"/>
  <c r="AY196" i="46" s="1"/>
  <c r="DM196" i="46"/>
  <c r="DL196" i="46"/>
  <c r="AW196" i="46" s="1"/>
  <c r="DK196" i="46"/>
  <c r="DJ196" i="46"/>
  <c r="AU196" i="46" s="1"/>
  <c r="DI196" i="46"/>
  <c r="DH196" i="46"/>
  <c r="AS196" i="46" s="1"/>
  <c r="DG196" i="46"/>
  <c r="AR196" i="46" s="1"/>
  <c r="DF196" i="46"/>
  <c r="AQ196" i="46" s="1"/>
  <c r="DE196" i="46"/>
  <c r="DD196" i="46"/>
  <c r="AO196" i="46" s="1"/>
  <c r="DC196" i="46"/>
  <c r="AN196" i="46" s="1"/>
  <c r="DB196" i="46"/>
  <c r="DA196" i="46"/>
  <c r="CZ196" i="46"/>
  <c r="AK196" i="46" s="1"/>
  <c r="CY196" i="46"/>
  <c r="AJ196" i="46" s="1"/>
  <c r="CX196" i="46"/>
  <c r="AI196" i="46" s="1"/>
  <c r="CW196" i="46"/>
  <c r="CV196" i="46"/>
  <c r="CU196" i="46"/>
  <c r="AF196" i="46" s="1"/>
  <c r="CT196" i="46"/>
  <c r="CS196" i="46"/>
  <c r="AD196" i="46" s="1"/>
  <c r="CR196" i="46"/>
  <c r="CQ196" i="46"/>
  <c r="AB196" i="46" s="1"/>
  <c r="CP196" i="46"/>
  <c r="AA196" i="46" s="1"/>
  <c r="CO196" i="46"/>
  <c r="CN196" i="46"/>
  <c r="Y196" i="46" s="1"/>
  <c r="CM196" i="46"/>
  <c r="X196" i="46" s="1"/>
  <c r="CL196" i="46"/>
  <c r="CK196" i="46"/>
  <c r="CJ196" i="46"/>
  <c r="CI196" i="46"/>
  <c r="T196" i="46" s="1"/>
  <c r="CH196" i="46"/>
  <c r="CG196" i="46"/>
  <c r="CF196" i="46"/>
  <c r="Q196" i="46" s="1"/>
  <c r="CE196" i="46"/>
  <c r="P196" i="46" s="1"/>
  <c r="CD196" i="46"/>
  <c r="O196" i="46" s="1"/>
  <c r="CC196" i="46"/>
  <c r="CB196" i="46"/>
  <c r="CA196" i="46"/>
  <c r="L196" i="46" s="1"/>
  <c r="BZ196" i="46"/>
  <c r="BY196" i="46"/>
  <c r="BX196" i="46"/>
  <c r="BW196" i="46"/>
  <c r="H196" i="46" s="1"/>
  <c r="BV196" i="46"/>
  <c r="G196" i="46" s="1"/>
  <c r="BU196" i="46"/>
  <c r="F196" i="46" s="1"/>
  <c r="BT196" i="46"/>
  <c r="E196" i="46" s="1"/>
  <c r="BS196" i="46"/>
  <c r="D196" i="46" s="1"/>
  <c r="BO196" i="46"/>
  <c r="B196" i="46"/>
  <c r="B196" i="44" s="1"/>
  <c r="A196" i="46"/>
  <c r="C196" i="46" s="1"/>
  <c r="C196" i="44" s="1"/>
  <c r="EF195" i="46"/>
  <c r="BQ195" i="46" s="1"/>
  <c r="EE195" i="46"/>
  <c r="ED195" i="46"/>
  <c r="EC195" i="46"/>
  <c r="BN195" i="46" s="1"/>
  <c r="EB195" i="46"/>
  <c r="BM195" i="46" s="1"/>
  <c r="EA195" i="46"/>
  <c r="DZ195" i="46"/>
  <c r="DY195" i="46"/>
  <c r="BJ195" i="46" s="1"/>
  <c r="DX195" i="46"/>
  <c r="BI195" i="46" s="1"/>
  <c r="DW195" i="46"/>
  <c r="BH195" i="46" s="1"/>
  <c r="DV195" i="46"/>
  <c r="DU195" i="46"/>
  <c r="BF195" i="46" s="1"/>
  <c r="DT195" i="46"/>
  <c r="BE195" i="46" s="1"/>
  <c r="DS195" i="46"/>
  <c r="DR195" i="46"/>
  <c r="DQ195" i="46"/>
  <c r="BB195" i="46" s="1"/>
  <c r="DP195" i="46"/>
  <c r="DO195" i="46"/>
  <c r="AZ195" i="46" s="1"/>
  <c r="DN195" i="46"/>
  <c r="DM195" i="46"/>
  <c r="DL195" i="46"/>
  <c r="AW195" i="46" s="1"/>
  <c r="DK195" i="46"/>
  <c r="DJ195" i="46"/>
  <c r="DI195" i="46"/>
  <c r="DH195" i="46"/>
  <c r="AS195" i="46" s="1"/>
  <c r="DG195" i="46"/>
  <c r="DF195" i="46"/>
  <c r="DE195" i="46"/>
  <c r="DD195" i="46"/>
  <c r="AO195" i="46" s="1"/>
  <c r="DC195" i="46"/>
  <c r="DB195" i="46"/>
  <c r="AM195" i="46" s="1"/>
  <c r="DA195" i="46"/>
  <c r="AL195" i="46" s="1"/>
  <c r="CZ195" i="46"/>
  <c r="AK195" i="46" s="1"/>
  <c r="CY195" i="46"/>
  <c r="CX195" i="46"/>
  <c r="AI195" i="46" s="1"/>
  <c r="CW195" i="46"/>
  <c r="CV195" i="46"/>
  <c r="AG195" i="46" s="1"/>
  <c r="CU195" i="46"/>
  <c r="CT195" i="46"/>
  <c r="CS195" i="46"/>
  <c r="AD195" i="46" s="1"/>
  <c r="CR195" i="46"/>
  <c r="AC195" i="46" s="1"/>
  <c r="CQ195" i="46"/>
  <c r="CP195" i="46"/>
  <c r="CO195" i="46"/>
  <c r="CN195" i="46"/>
  <c r="Y195" i="46" s="1"/>
  <c r="CM195" i="46"/>
  <c r="CL195" i="46"/>
  <c r="W195" i="46" s="1"/>
  <c r="CK195" i="46"/>
  <c r="CJ195" i="46"/>
  <c r="U195" i="46" s="1"/>
  <c r="CI195" i="46"/>
  <c r="CH195" i="46"/>
  <c r="CG195" i="46"/>
  <c r="R195" i="46" s="1"/>
  <c r="CF195" i="46"/>
  <c r="Q195" i="46" s="1"/>
  <c r="CE195" i="46"/>
  <c r="CD195" i="46"/>
  <c r="CC195" i="46"/>
  <c r="N195" i="46" s="1"/>
  <c r="CB195" i="46"/>
  <c r="M195" i="46" s="1"/>
  <c r="CA195" i="46"/>
  <c r="L195" i="46" s="1"/>
  <c r="BZ195" i="46"/>
  <c r="BY195" i="46"/>
  <c r="J195" i="46" s="1"/>
  <c r="BX195" i="46"/>
  <c r="I195" i="46" s="1"/>
  <c r="BW195" i="46"/>
  <c r="BV195" i="46"/>
  <c r="BU195" i="46"/>
  <c r="F195" i="46" s="1"/>
  <c r="BT195" i="46"/>
  <c r="E195" i="46" s="1"/>
  <c r="BS195" i="46"/>
  <c r="D195" i="46" s="1"/>
  <c r="B195" i="46"/>
  <c r="B195" i="44" s="1"/>
  <c r="A195" i="46"/>
  <c r="A195" i="44" s="1"/>
  <c r="EF194" i="46"/>
  <c r="BQ194" i="46" s="1"/>
  <c r="EE194" i="46"/>
  <c r="ED194" i="46"/>
  <c r="BO194" i="46" s="1"/>
  <c r="EC194" i="46"/>
  <c r="BN194" i="46" s="1"/>
  <c r="EB194" i="46"/>
  <c r="BM194" i="46" s="1"/>
  <c r="EA194" i="46"/>
  <c r="DZ194" i="46"/>
  <c r="BK194" i="46" s="1"/>
  <c r="DY194" i="46"/>
  <c r="BJ194" i="46" s="1"/>
  <c r="DX194" i="46"/>
  <c r="BI194" i="46" s="1"/>
  <c r="DW194" i="46"/>
  <c r="BH194" i="46" s="1"/>
  <c r="DV194" i="46"/>
  <c r="BG194" i="44" s="1"/>
  <c r="DU194" i="46"/>
  <c r="BF194" i="46" s="1"/>
  <c r="DT194" i="46"/>
  <c r="BE194" i="46" s="1"/>
  <c r="DS194" i="46"/>
  <c r="DR194" i="46"/>
  <c r="BC194" i="46" s="1"/>
  <c r="DQ194" i="46"/>
  <c r="DP194" i="46"/>
  <c r="BA194" i="46" s="1"/>
  <c r="DO194" i="46"/>
  <c r="AZ194" i="46" s="1"/>
  <c r="DN194" i="46"/>
  <c r="AY194" i="46" s="1"/>
  <c r="DM194" i="46"/>
  <c r="AX194" i="46" s="1"/>
  <c r="DL194" i="46"/>
  <c r="DK194" i="46"/>
  <c r="DJ194" i="46"/>
  <c r="DI194" i="46"/>
  <c r="DH194" i="46"/>
  <c r="AS194" i="46" s="1"/>
  <c r="DG194" i="46"/>
  <c r="DF194" i="46"/>
  <c r="DE194" i="46"/>
  <c r="AP194" i="46" s="1"/>
  <c r="DD194" i="46"/>
  <c r="AO194" i="46" s="1"/>
  <c r="DC194" i="46"/>
  <c r="DB194" i="46"/>
  <c r="DA194" i="46"/>
  <c r="AL194" i="46" s="1"/>
  <c r="CZ194" i="46"/>
  <c r="AK194" i="46" s="1"/>
  <c r="CY194" i="46"/>
  <c r="AJ194" i="46" s="1"/>
  <c r="CX194" i="46"/>
  <c r="AI194" i="46" s="1"/>
  <c r="CW194" i="46"/>
  <c r="AH194" i="46" s="1"/>
  <c r="CV194" i="46"/>
  <c r="AG194" i="46" s="1"/>
  <c r="CU194" i="46"/>
  <c r="CT194" i="46"/>
  <c r="AE194" i="46" s="1"/>
  <c r="CS194" i="46"/>
  <c r="AD194" i="46" s="1"/>
  <c r="CR194" i="46"/>
  <c r="AC194" i="46" s="1"/>
  <c r="CQ194" i="46"/>
  <c r="CP194" i="46"/>
  <c r="CO194" i="46"/>
  <c r="Z194" i="46" s="1"/>
  <c r="CN194" i="46"/>
  <c r="CM194" i="46"/>
  <c r="CL194" i="46"/>
  <c r="W194" i="46" s="1"/>
  <c r="CK194" i="46"/>
  <c r="V194" i="46" s="1"/>
  <c r="CJ194" i="46"/>
  <c r="U194" i="46" s="1"/>
  <c r="CI194" i="46"/>
  <c r="CH194" i="46"/>
  <c r="S194" i="46" s="1"/>
  <c r="CG194" i="46"/>
  <c r="R194" i="46" s="1"/>
  <c r="CF194" i="46"/>
  <c r="Q194" i="46" s="1"/>
  <c r="CE194" i="46"/>
  <c r="CD194" i="46"/>
  <c r="CC194" i="46"/>
  <c r="N194" i="46" s="1"/>
  <c r="CB194" i="46"/>
  <c r="M194" i="46" s="1"/>
  <c r="CA194" i="46"/>
  <c r="BZ194" i="46"/>
  <c r="BY194" i="46"/>
  <c r="BX194" i="46"/>
  <c r="I194" i="46" s="1"/>
  <c r="BW194" i="46"/>
  <c r="BV194" i="46"/>
  <c r="G194" i="46" s="1"/>
  <c r="BU194" i="46"/>
  <c r="F194" i="46" s="1"/>
  <c r="BT194" i="46"/>
  <c r="E194" i="46" s="1"/>
  <c r="BS194" i="46"/>
  <c r="BG194" i="46"/>
  <c r="B194" i="46"/>
  <c r="B194" i="44" s="1"/>
  <c r="A194" i="46"/>
  <c r="A194" i="44" s="1"/>
  <c r="EF193" i="46"/>
  <c r="EE193" i="46"/>
  <c r="BP193" i="46" s="1"/>
  <c r="ED193" i="46"/>
  <c r="BO193" i="44" s="1"/>
  <c r="EC193" i="46"/>
  <c r="BN193" i="46" s="1"/>
  <c r="EB193" i="46"/>
  <c r="EA193" i="46"/>
  <c r="BL193" i="46" s="1"/>
  <c r="DZ193" i="46"/>
  <c r="DY193" i="46"/>
  <c r="BJ193" i="46" s="1"/>
  <c r="DX193" i="46"/>
  <c r="DW193" i="46"/>
  <c r="DV193" i="46"/>
  <c r="BG193" i="46" s="1"/>
  <c r="DU193" i="46"/>
  <c r="BF193" i="46" s="1"/>
  <c r="DT193" i="46"/>
  <c r="DS193" i="46"/>
  <c r="DR193" i="46"/>
  <c r="BC193" i="46" s="1"/>
  <c r="DQ193" i="46"/>
  <c r="DP193" i="46"/>
  <c r="DO193" i="46"/>
  <c r="AZ193" i="46" s="1"/>
  <c r="DN193" i="46"/>
  <c r="AY193" i="46" s="1"/>
  <c r="DM193" i="46"/>
  <c r="AX193" i="46" s="1"/>
  <c r="DL193" i="46"/>
  <c r="DK193" i="46"/>
  <c r="AV193" i="46" s="1"/>
  <c r="DJ193" i="46"/>
  <c r="DI193" i="46"/>
  <c r="AT193" i="46" s="1"/>
  <c r="DH193" i="46"/>
  <c r="DG193" i="46"/>
  <c r="AR193" i="46" s="1"/>
  <c r="DF193" i="46"/>
  <c r="AQ193" i="46" s="1"/>
  <c r="DE193" i="46"/>
  <c r="AP193" i="46" s="1"/>
  <c r="DD193" i="46"/>
  <c r="DC193" i="46"/>
  <c r="DB193" i="46"/>
  <c r="AM193" i="46" s="1"/>
  <c r="DA193" i="46"/>
  <c r="AL193" i="46" s="1"/>
  <c r="CZ193" i="46"/>
  <c r="CY193" i="46"/>
  <c r="AJ193" i="46" s="1"/>
  <c r="CX193" i="46"/>
  <c r="CW193" i="46"/>
  <c r="AH193" i="46" s="1"/>
  <c r="CV193" i="46"/>
  <c r="AG193" i="46" s="1"/>
  <c r="CU193" i="46"/>
  <c r="CT193" i="46"/>
  <c r="CS193" i="46"/>
  <c r="CR193" i="46"/>
  <c r="CQ193" i="46"/>
  <c r="AB193" i="46" s="1"/>
  <c r="CP193" i="46"/>
  <c r="AA193" i="46" s="1"/>
  <c r="CO193" i="46"/>
  <c r="Z193" i="46" s="1"/>
  <c r="CN193" i="46"/>
  <c r="Y193" i="46" s="1"/>
  <c r="CM193" i="46"/>
  <c r="CL193" i="46"/>
  <c r="CK193" i="46"/>
  <c r="V193" i="46" s="1"/>
  <c r="CJ193" i="46"/>
  <c r="CI193" i="46"/>
  <c r="CH193" i="46"/>
  <c r="CG193" i="46"/>
  <c r="R193" i="46" s="1"/>
  <c r="CF193" i="46"/>
  <c r="Q193" i="46" s="1"/>
  <c r="CE193" i="46"/>
  <c r="P193" i="46" s="1"/>
  <c r="CD193" i="46"/>
  <c r="O193" i="46" s="1"/>
  <c r="CC193" i="46"/>
  <c r="N193" i="46" s="1"/>
  <c r="CB193" i="46"/>
  <c r="CA193" i="46"/>
  <c r="BZ193" i="46"/>
  <c r="K193" i="46" s="1"/>
  <c r="BY193" i="46"/>
  <c r="J193" i="46" s="1"/>
  <c r="BX193" i="46"/>
  <c r="BW193" i="46"/>
  <c r="BV193" i="46"/>
  <c r="G193" i="46" s="1"/>
  <c r="BU193" i="46"/>
  <c r="F193" i="46" s="1"/>
  <c r="BT193" i="46"/>
  <c r="BS193" i="46"/>
  <c r="BO193" i="46"/>
  <c r="B193" i="46"/>
  <c r="B193" i="44" s="1"/>
  <c r="A193" i="46"/>
  <c r="A193" i="44" s="1"/>
  <c r="EF192" i="46"/>
  <c r="EE192" i="46"/>
  <c r="BP192" i="46" s="1"/>
  <c r="ED192" i="46"/>
  <c r="BO192" i="46" s="1"/>
  <c r="EC192" i="46"/>
  <c r="EB192" i="46"/>
  <c r="BM192" i="46" s="1"/>
  <c r="EA192" i="46"/>
  <c r="DZ192" i="46"/>
  <c r="BK192" i="46" s="1"/>
  <c r="DY192" i="46"/>
  <c r="BJ192" i="46" s="1"/>
  <c r="DX192" i="46"/>
  <c r="BI192" i="46" s="1"/>
  <c r="DW192" i="46"/>
  <c r="DV192" i="46"/>
  <c r="BG192" i="44" s="1"/>
  <c r="DU192" i="46"/>
  <c r="DT192" i="46"/>
  <c r="DS192" i="46"/>
  <c r="BD192" i="46" s="1"/>
  <c r="DR192" i="46"/>
  <c r="BC192" i="46" s="1"/>
  <c r="DQ192" i="46"/>
  <c r="BB192" i="46" s="1"/>
  <c r="DP192" i="46"/>
  <c r="BA192" i="46" s="1"/>
  <c r="DO192" i="46"/>
  <c r="AZ192" i="46" s="1"/>
  <c r="DN192" i="46"/>
  <c r="AY192" i="46" s="1"/>
  <c r="DM192" i="46"/>
  <c r="DL192" i="46"/>
  <c r="AW192" i="46" s="1"/>
  <c r="DK192" i="46"/>
  <c r="AV192" i="46" s="1"/>
  <c r="DJ192" i="46"/>
  <c r="AU192" i="46" s="1"/>
  <c r="DI192" i="46"/>
  <c r="DH192" i="46"/>
  <c r="DG192" i="46"/>
  <c r="AR192" i="46" s="1"/>
  <c r="DF192" i="46"/>
  <c r="AQ192" i="46" s="1"/>
  <c r="DE192" i="46"/>
  <c r="DD192" i="46"/>
  <c r="DC192" i="46"/>
  <c r="AN192" i="46" s="1"/>
  <c r="DB192" i="46"/>
  <c r="AM192" i="46" s="1"/>
  <c r="DA192" i="46"/>
  <c r="CZ192" i="46"/>
  <c r="AK192" i="46" s="1"/>
  <c r="CY192" i="46"/>
  <c r="CX192" i="46"/>
  <c r="AI192" i="46" s="1"/>
  <c r="CW192" i="46"/>
  <c r="CV192" i="46"/>
  <c r="AG192" i="46" s="1"/>
  <c r="CU192" i="46"/>
  <c r="CT192" i="46"/>
  <c r="AE192" i="46" s="1"/>
  <c r="CS192" i="46"/>
  <c r="CR192" i="46"/>
  <c r="CQ192" i="46"/>
  <c r="CP192" i="46"/>
  <c r="AA192" i="46" s="1"/>
  <c r="CO192" i="46"/>
  <c r="CN192" i="46"/>
  <c r="Y192" i="46" s="1"/>
  <c r="CM192" i="46"/>
  <c r="CL192" i="46"/>
  <c r="W192" i="46" s="1"/>
  <c r="CK192" i="46"/>
  <c r="CJ192" i="46"/>
  <c r="U192" i="46" s="1"/>
  <c r="CI192" i="46"/>
  <c r="T192" i="46" s="1"/>
  <c r="CH192" i="46"/>
  <c r="S192" i="46" s="1"/>
  <c r="CG192" i="46"/>
  <c r="CF192" i="46"/>
  <c r="Q192" i="46" s="1"/>
  <c r="CE192" i="46"/>
  <c r="P192" i="46" s="1"/>
  <c r="CD192" i="46"/>
  <c r="O192" i="46" s="1"/>
  <c r="CC192" i="46"/>
  <c r="N192" i="46" s="1"/>
  <c r="CB192" i="46"/>
  <c r="M192" i="46" s="1"/>
  <c r="CA192" i="46"/>
  <c r="L192" i="46" s="1"/>
  <c r="BZ192" i="46"/>
  <c r="K192" i="46" s="1"/>
  <c r="BY192" i="46"/>
  <c r="BX192" i="46"/>
  <c r="I192" i="46" s="1"/>
  <c r="BW192" i="46"/>
  <c r="BV192" i="46"/>
  <c r="G192" i="46" s="1"/>
  <c r="BU192" i="46"/>
  <c r="F192" i="46" s="1"/>
  <c r="BT192" i="46"/>
  <c r="BS192" i="46"/>
  <c r="BG192" i="46"/>
  <c r="B192" i="46"/>
  <c r="B192" i="44" s="1"/>
  <c r="A192" i="46"/>
  <c r="A192" i="44" s="1"/>
  <c r="EF191" i="46"/>
  <c r="BQ191" i="46" s="1"/>
  <c r="EE191" i="46"/>
  <c r="BP191" i="46" s="1"/>
  <c r="ED191" i="46"/>
  <c r="EC191" i="46"/>
  <c r="EB191" i="46"/>
  <c r="EA191" i="46"/>
  <c r="DZ191" i="46"/>
  <c r="DY191" i="46"/>
  <c r="BJ191" i="46" s="1"/>
  <c r="DX191" i="46"/>
  <c r="BI191" i="46" s="1"/>
  <c r="DW191" i="46"/>
  <c r="BH191" i="46" s="1"/>
  <c r="DV191" i="46"/>
  <c r="BG191" i="46" s="1"/>
  <c r="DU191" i="46"/>
  <c r="DT191" i="46"/>
  <c r="DS191" i="46"/>
  <c r="DR191" i="46"/>
  <c r="BC191" i="46" s="1"/>
  <c r="DQ191" i="46"/>
  <c r="BB191" i="46" s="1"/>
  <c r="DP191" i="46"/>
  <c r="BA191" i="46" s="1"/>
  <c r="DO191" i="46"/>
  <c r="AZ191" i="46" s="1"/>
  <c r="DN191" i="46"/>
  <c r="DM191" i="46"/>
  <c r="DL191" i="46"/>
  <c r="AW191" i="46" s="1"/>
  <c r="DK191" i="46"/>
  <c r="DJ191" i="46"/>
  <c r="AU191" i="46" s="1"/>
  <c r="DI191" i="46"/>
  <c r="AT191" i="46" s="1"/>
  <c r="DH191" i="46"/>
  <c r="AS191" i="46" s="1"/>
  <c r="DG191" i="46"/>
  <c r="AR191" i="46" s="1"/>
  <c r="DF191" i="46"/>
  <c r="DE191" i="46"/>
  <c r="DD191" i="46"/>
  <c r="AO191" i="46" s="1"/>
  <c r="DC191" i="46"/>
  <c r="DB191" i="46"/>
  <c r="DA191" i="46"/>
  <c r="AL191" i="46" s="1"/>
  <c r="CZ191" i="46"/>
  <c r="AK191" i="46" s="1"/>
  <c r="CY191" i="46"/>
  <c r="AJ191" i="46" s="1"/>
  <c r="CX191" i="46"/>
  <c r="CW191" i="46"/>
  <c r="CV191" i="46"/>
  <c r="CU191" i="46"/>
  <c r="AF191" i="46" s="1"/>
  <c r="CT191" i="46"/>
  <c r="CS191" i="46"/>
  <c r="CR191" i="46"/>
  <c r="CQ191" i="46"/>
  <c r="AB191" i="46" s="1"/>
  <c r="CP191" i="46"/>
  <c r="CO191" i="46"/>
  <c r="CN191" i="46"/>
  <c r="CM191" i="46"/>
  <c r="CL191" i="46"/>
  <c r="W191" i="46" s="1"/>
  <c r="CK191" i="46"/>
  <c r="CJ191" i="46"/>
  <c r="CI191" i="46"/>
  <c r="T191" i="46" s="1"/>
  <c r="CH191" i="46"/>
  <c r="S191" i="46" s="1"/>
  <c r="CG191" i="46"/>
  <c r="CF191" i="46"/>
  <c r="Q191" i="46" s="1"/>
  <c r="CE191" i="46"/>
  <c r="CD191" i="46"/>
  <c r="O191" i="46" s="1"/>
  <c r="CC191" i="46"/>
  <c r="CB191" i="46"/>
  <c r="CA191" i="46"/>
  <c r="L191" i="46" s="1"/>
  <c r="BZ191" i="46"/>
  <c r="BY191" i="46"/>
  <c r="BX191" i="46"/>
  <c r="BW191" i="46"/>
  <c r="BV191" i="46"/>
  <c r="BU191" i="46"/>
  <c r="BT191" i="46"/>
  <c r="BS191" i="46"/>
  <c r="D191" i="46" s="1"/>
  <c r="B191" i="46"/>
  <c r="B191" i="44" s="1"/>
  <c r="A191" i="46"/>
  <c r="A191" i="44" s="1"/>
  <c r="EF190" i="46"/>
  <c r="BQ190" i="46" s="1"/>
  <c r="EE190" i="46"/>
  <c r="ED190" i="46"/>
  <c r="EC190" i="46"/>
  <c r="EB190" i="46"/>
  <c r="EA190" i="46"/>
  <c r="BL190" i="46" s="1"/>
  <c r="DZ190" i="46"/>
  <c r="BK190" i="46" s="1"/>
  <c r="DY190" i="46"/>
  <c r="DX190" i="46"/>
  <c r="BI190" i="46" s="1"/>
  <c r="DW190" i="46"/>
  <c r="DV190" i="46"/>
  <c r="BG190" i="46" s="1"/>
  <c r="DU190" i="46"/>
  <c r="DT190" i="46"/>
  <c r="BE190" i="46" s="1"/>
  <c r="DS190" i="46"/>
  <c r="BD190" i="46" s="1"/>
  <c r="DR190" i="46"/>
  <c r="DQ190" i="46"/>
  <c r="BB190" i="46" s="1"/>
  <c r="DP190" i="46"/>
  <c r="DO190" i="46"/>
  <c r="AZ190" i="46" s="1"/>
  <c r="DN190" i="46"/>
  <c r="AY190" i="46" s="1"/>
  <c r="DM190" i="46"/>
  <c r="DL190" i="46"/>
  <c r="DK190" i="46"/>
  <c r="AV190" i="46" s="1"/>
  <c r="DJ190" i="46"/>
  <c r="DI190" i="46"/>
  <c r="AT190" i="46" s="1"/>
  <c r="DH190" i="46"/>
  <c r="AS190" i="46" s="1"/>
  <c r="DG190" i="46"/>
  <c r="DF190" i="46"/>
  <c r="DE190" i="46"/>
  <c r="DD190" i="46"/>
  <c r="AO190" i="46" s="1"/>
  <c r="DC190" i="46"/>
  <c r="AN190" i="46" s="1"/>
  <c r="DB190" i="46"/>
  <c r="AM190" i="46" s="1"/>
  <c r="DA190" i="46"/>
  <c r="AL190" i="46" s="1"/>
  <c r="CZ190" i="46"/>
  <c r="CY190" i="46"/>
  <c r="CX190" i="46"/>
  <c r="CW190" i="46"/>
  <c r="CV190" i="46"/>
  <c r="CU190" i="46"/>
  <c r="AF190" i="46" s="1"/>
  <c r="CT190" i="46"/>
  <c r="AE190" i="46" s="1"/>
  <c r="CS190" i="46"/>
  <c r="CR190" i="46"/>
  <c r="AC190" i="46" s="1"/>
  <c r="CQ190" i="46"/>
  <c r="CP190" i="46"/>
  <c r="AA190" i="46" s="1"/>
  <c r="CO190" i="46"/>
  <c r="CN190" i="46"/>
  <c r="CM190" i="46"/>
  <c r="X190" i="46" s="1"/>
  <c r="CL190" i="46"/>
  <c r="CK190" i="46"/>
  <c r="V190" i="46" s="1"/>
  <c r="CJ190" i="46"/>
  <c r="U190" i="46" s="1"/>
  <c r="CI190" i="46"/>
  <c r="CH190" i="46"/>
  <c r="S190" i="46" s="1"/>
  <c r="CG190" i="46"/>
  <c r="CF190" i="46"/>
  <c r="CE190" i="46"/>
  <c r="P190" i="46" s="1"/>
  <c r="CD190" i="46"/>
  <c r="CC190" i="46"/>
  <c r="N190" i="46" s="1"/>
  <c r="CB190" i="46"/>
  <c r="CA190" i="46"/>
  <c r="BZ190" i="46"/>
  <c r="BY190" i="46"/>
  <c r="BX190" i="46"/>
  <c r="BW190" i="46"/>
  <c r="H190" i="46" s="1"/>
  <c r="BV190" i="46"/>
  <c r="G190" i="46" s="1"/>
  <c r="BU190" i="46"/>
  <c r="F190" i="46" s="1"/>
  <c r="BT190" i="46"/>
  <c r="E190" i="46" s="1"/>
  <c r="BS190" i="46"/>
  <c r="D190" i="46" s="1"/>
  <c r="B190" i="46"/>
  <c r="B190" i="44" s="1"/>
  <c r="A190" i="46"/>
  <c r="C190" i="46" s="1"/>
  <c r="C190" i="44" s="1"/>
  <c r="EF189" i="46"/>
  <c r="EE189" i="46"/>
  <c r="BP189" i="46" s="1"/>
  <c r="ED189" i="46"/>
  <c r="EC189" i="46"/>
  <c r="EB189" i="46"/>
  <c r="EA189" i="46"/>
  <c r="DZ189" i="46"/>
  <c r="DY189" i="46"/>
  <c r="BJ189" i="46" s="1"/>
  <c r="DX189" i="46"/>
  <c r="BI189" i="46" s="1"/>
  <c r="DW189" i="46"/>
  <c r="BH189" i="46" s="1"/>
  <c r="DV189" i="46"/>
  <c r="DU189" i="46"/>
  <c r="DT189" i="46"/>
  <c r="BE189" i="46" s="1"/>
  <c r="DS189" i="46"/>
  <c r="DR189" i="46"/>
  <c r="DQ189" i="46"/>
  <c r="DP189" i="46"/>
  <c r="DO189" i="46"/>
  <c r="AZ189" i="46" s="1"/>
  <c r="DN189" i="46"/>
  <c r="AY189" i="46" s="1"/>
  <c r="DM189" i="46"/>
  <c r="DL189" i="46"/>
  <c r="AW189" i="46" s="1"/>
  <c r="DK189" i="46"/>
  <c r="DJ189" i="46"/>
  <c r="DI189" i="46"/>
  <c r="AT189" i="46" s="1"/>
  <c r="DH189" i="46"/>
  <c r="AS189" i="46" s="1"/>
  <c r="DG189" i="46"/>
  <c r="AR189" i="46" s="1"/>
  <c r="DF189" i="46"/>
  <c r="AQ189" i="46" s="1"/>
  <c r="DE189" i="46"/>
  <c r="AP189" i="46" s="1"/>
  <c r="DD189" i="46"/>
  <c r="DC189" i="46"/>
  <c r="DB189" i="46"/>
  <c r="DA189" i="46"/>
  <c r="AL189" i="46" s="1"/>
  <c r="CZ189" i="46"/>
  <c r="CY189" i="46"/>
  <c r="AJ189" i="46" s="1"/>
  <c r="CX189" i="46"/>
  <c r="CW189" i="46"/>
  <c r="AH189" i="46" s="1"/>
  <c r="CV189" i="46"/>
  <c r="AG189" i="46" s="1"/>
  <c r="CU189" i="46"/>
  <c r="AF189" i="46" s="1"/>
  <c r="CT189" i="46"/>
  <c r="CS189" i="46"/>
  <c r="CR189" i="46"/>
  <c r="AC189" i="46" s="1"/>
  <c r="CQ189" i="46"/>
  <c r="AB189" i="46" s="1"/>
  <c r="CP189" i="46"/>
  <c r="CO189" i="46"/>
  <c r="CN189" i="46"/>
  <c r="Y189" i="46" s="1"/>
  <c r="CM189" i="46"/>
  <c r="CL189" i="46"/>
  <c r="CK189" i="46"/>
  <c r="CJ189" i="46"/>
  <c r="CI189" i="46"/>
  <c r="T189" i="46" s="1"/>
  <c r="CH189" i="46"/>
  <c r="S189" i="46" s="1"/>
  <c r="CG189" i="46"/>
  <c r="R189" i="46" s="1"/>
  <c r="CF189" i="46"/>
  <c r="Q189" i="46" s="1"/>
  <c r="CE189" i="46"/>
  <c r="CD189" i="46"/>
  <c r="CC189" i="46"/>
  <c r="N189" i="46" s="1"/>
  <c r="CB189" i="46"/>
  <c r="CA189" i="46"/>
  <c r="L189" i="46" s="1"/>
  <c r="BZ189" i="46"/>
  <c r="BY189" i="46"/>
  <c r="BX189" i="46"/>
  <c r="I189" i="46" s="1"/>
  <c r="BW189" i="46"/>
  <c r="BV189" i="46"/>
  <c r="BU189" i="46"/>
  <c r="F189" i="46" s="1"/>
  <c r="BT189" i="46"/>
  <c r="BS189" i="46"/>
  <c r="D189" i="46" s="1"/>
  <c r="B189" i="46"/>
  <c r="B189" i="44" s="1"/>
  <c r="A189" i="46"/>
  <c r="C189" i="46" s="1"/>
  <c r="C189" i="44" s="1"/>
  <c r="EF188" i="46"/>
  <c r="BQ188" i="46" s="1"/>
  <c r="EE188" i="46"/>
  <c r="ED188" i="46"/>
  <c r="BO188" i="44" s="1"/>
  <c r="EC188" i="46"/>
  <c r="EB188" i="46"/>
  <c r="BM188" i="46" s="1"/>
  <c r="EA188" i="46"/>
  <c r="BL188" i="46" s="1"/>
  <c r="DZ188" i="46"/>
  <c r="BK188" i="46" s="1"/>
  <c r="DY188" i="46"/>
  <c r="BJ188" i="46" s="1"/>
  <c r="DX188" i="46"/>
  <c r="BI188" i="46" s="1"/>
  <c r="DW188" i="46"/>
  <c r="DV188" i="46"/>
  <c r="BG188" i="46" s="1"/>
  <c r="DU188" i="46"/>
  <c r="DT188" i="46"/>
  <c r="DS188" i="46"/>
  <c r="BD188" i="46" s="1"/>
  <c r="DR188" i="46"/>
  <c r="DQ188" i="46"/>
  <c r="BB188" i="46" s="1"/>
  <c r="DP188" i="46"/>
  <c r="BA188" i="46" s="1"/>
  <c r="DO188" i="46"/>
  <c r="DN188" i="46"/>
  <c r="DM188" i="46"/>
  <c r="DL188" i="46"/>
  <c r="AW188" i="46" s="1"/>
  <c r="DK188" i="46"/>
  <c r="AV188" i="46" s="1"/>
  <c r="DJ188" i="46"/>
  <c r="AU188" i="46" s="1"/>
  <c r="DI188" i="46"/>
  <c r="AT188" i="46" s="1"/>
  <c r="DH188" i="46"/>
  <c r="DG188" i="46"/>
  <c r="DF188" i="46"/>
  <c r="AQ188" i="46" s="1"/>
  <c r="DE188" i="46"/>
  <c r="AP188" i="46" s="1"/>
  <c r="DD188" i="46"/>
  <c r="DC188" i="46"/>
  <c r="AN188" i="46" s="1"/>
  <c r="DB188" i="46"/>
  <c r="DA188" i="46"/>
  <c r="AL188" i="46" s="1"/>
  <c r="CZ188" i="46"/>
  <c r="AK188" i="46" s="1"/>
  <c r="CY188" i="46"/>
  <c r="CX188" i="46"/>
  <c r="CW188" i="46"/>
  <c r="CV188" i="46"/>
  <c r="CU188" i="46"/>
  <c r="AF188" i="46" s="1"/>
  <c r="CT188" i="46"/>
  <c r="CS188" i="46"/>
  <c r="CR188" i="46"/>
  <c r="AC188" i="46" s="1"/>
  <c r="CQ188" i="46"/>
  <c r="CP188" i="46"/>
  <c r="AA188" i="46" s="1"/>
  <c r="CO188" i="46"/>
  <c r="CN188" i="46"/>
  <c r="Y188" i="46" s="1"/>
  <c r="CM188" i="46"/>
  <c r="X188" i="46" s="1"/>
  <c r="CL188" i="46"/>
  <c r="CK188" i="46"/>
  <c r="CJ188" i="46"/>
  <c r="U188" i="46" s="1"/>
  <c r="CI188" i="46"/>
  <c r="CH188" i="46"/>
  <c r="CG188" i="46"/>
  <c r="CF188" i="46"/>
  <c r="CE188" i="46"/>
  <c r="P188" i="46" s="1"/>
  <c r="CD188" i="46"/>
  <c r="O188" i="46" s="1"/>
  <c r="CC188" i="46"/>
  <c r="CB188" i="46"/>
  <c r="M188" i="46" s="1"/>
  <c r="CA188" i="46"/>
  <c r="BZ188" i="46"/>
  <c r="K188" i="46" s="1"/>
  <c r="BY188" i="46"/>
  <c r="BX188" i="46"/>
  <c r="I188" i="46" s="1"/>
  <c r="BW188" i="46"/>
  <c r="H188" i="46" s="1"/>
  <c r="BV188" i="46"/>
  <c r="G188" i="46" s="1"/>
  <c r="BU188" i="46"/>
  <c r="F188" i="46" s="1"/>
  <c r="BT188" i="46"/>
  <c r="BS188" i="46"/>
  <c r="BO188" i="46"/>
  <c r="B188" i="46"/>
  <c r="B188" i="44" s="1"/>
  <c r="A188" i="46"/>
  <c r="C188" i="46" s="1"/>
  <c r="C188" i="44" s="1"/>
  <c r="EF187" i="46"/>
  <c r="BQ187" i="46" s="1"/>
  <c r="EE187" i="46"/>
  <c r="ED187" i="46"/>
  <c r="EC187" i="46"/>
  <c r="EB187" i="46"/>
  <c r="BM187" i="46" s="1"/>
  <c r="EA187" i="46"/>
  <c r="BL187" i="46" s="1"/>
  <c r="DZ187" i="46"/>
  <c r="BK187" i="46" s="1"/>
  <c r="DY187" i="46"/>
  <c r="DX187" i="46"/>
  <c r="BI187" i="46" s="1"/>
  <c r="DW187" i="46"/>
  <c r="DV187" i="46"/>
  <c r="BG187" i="46" s="1"/>
  <c r="DU187" i="46"/>
  <c r="DT187" i="46"/>
  <c r="BE187" i="46" s="1"/>
  <c r="DS187" i="46"/>
  <c r="DR187" i="46"/>
  <c r="DQ187" i="46"/>
  <c r="BB187" i="46" s="1"/>
  <c r="DP187" i="46"/>
  <c r="BA187" i="46" s="1"/>
  <c r="DO187" i="46"/>
  <c r="DN187" i="46"/>
  <c r="DM187" i="46"/>
  <c r="DL187" i="46"/>
  <c r="DK187" i="46"/>
  <c r="AV187" i="46" s="1"/>
  <c r="DJ187" i="46"/>
  <c r="AU187" i="46" s="1"/>
  <c r="DI187" i="46"/>
  <c r="AT187" i="46" s="1"/>
  <c r="DH187" i="46"/>
  <c r="AS187" i="46" s="1"/>
  <c r="DG187" i="46"/>
  <c r="AR187" i="46" s="1"/>
  <c r="DF187" i="46"/>
  <c r="AQ187" i="46" s="1"/>
  <c r="DE187" i="46"/>
  <c r="DD187" i="46"/>
  <c r="AO187" i="46" s="1"/>
  <c r="DC187" i="46"/>
  <c r="AN187" i="46" s="1"/>
  <c r="DB187" i="46"/>
  <c r="DA187" i="46"/>
  <c r="CZ187" i="46"/>
  <c r="AK187" i="46" s="1"/>
  <c r="CY187" i="46"/>
  <c r="AJ187" i="46" s="1"/>
  <c r="CX187" i="46"/>
  <c r="CW187" i="46"/>
  <c r="CV187" i="46"/>
  <c r="AG187" i="46" s="1"/>
  <c r="CU187" i="46"/>
  <c r="CT187" i="46"/>
  <c r="AE187" i="46" s="1"/>
  <c r="CS187" i="46"/>
  <c r="CR187" i="46"/>
  <c r="AC187" i="46" s="1"/>
  <c r="CQ187" i="46"/>
  <c r="AB187" i="46" s="1"/>
  <c r="CP187" i="46"/>
  <c r="AA187" i="46" s="1"/>
  <c r="CO187" i="46"/>
  <c r="CN187" i="46"/>
  <c r="CM187" i="46"/>
  <c r="X187" i="46" s="1"/>
  <c r="CL187" i="46"/>
  <c r="CK187" i="46"/>
  <c r="V187" i="46" s="1"/>
  <c r="CJ187" i="46"/>
  <c r="U187" i="46" s="1"/>
  <c r="CI187" i="46"/>
  <c r="CH187" i="46"/>
  <c r="CG187" i="46"/>
  <c r="CF187" i="46"/>
  <c r="Q187" i="46" s="1"/>
  <c r="CE187" i="46"/>
  <c r="P187" i="46" s="1"/>
  <c r="CD187" i="46"/>
  <c r="O187" i="46" s="1"/>
  <c r="CC187" i="46"/>
  <c r="N187" i="46" s="1"/>
  <c r="CB187" i="46"/>
  <c r="M187" i="46" s="1"/>
  <c r="CA187" i="46"/>
  <c r="BZ187" i="46"/>
  <c r="K187" i="46" s="1"/>
  <c r="BY187" i="46"/>
  <c r="BX187" i="46"/>
  <c r="I187" i="46" s="1"/>
  <c r="BW187" i="46"/>
  <c r="BV187" i="46"/>
  <c r="G187" i="46" s="1"/>
  <c r="BU187" i="46"/>
  <c r="BT187" i="46"/>
  <c r="E187" i="46" s="1"/>
  <c r="BS187" i="46"/>
  <c r="B187" i="46"/>
  <c r="B187" i="44" s="1"/>
  <c r="A187" i="46"/>
  <c r="A187" i="44" s="1"/>
  <c r="EF186" i="46"/>
  <c r="EE186" i="46"/>
  <c r="BP186" i="46" s="1"/>
  <c r="ED186" i="46"/>
  <c r="EC186" i="46"/>
  <c r="EB186" i="46"/>
  <c r="BM186" i="46" s="1"/>
  <c r="EA186" i="46"/>
  <c r="BL186" i="46" s="1"/>
  <c r="DZ186" i="46"/>
  <c r="DY186" i="46"/>
  <c r="BJ186" i="46" s="1"/>
  <c r="DX186" i="46"/>
  <c r="BI186" i="46" s="1"/>
  <c r="DW186" i="46"/>
  <c r="BH186" i="46" s="1"/>
  <c r="DV186" i="46"/>
  <c r="BG186" i="46" s="1"/>
  <c r="DU186" i="46"/>
  <c r="BF186" i="46" s="1"/>
  <c r="DT186" i="46"/>
  <c r="BE186" i="46" s="1"/>
  <c r="DS186" i="46"/>
  <c r="BD186" i="46" s="1"/>
  <c r="DR186" i="46"/>
  <c r="DQ186" i="46"/>
  <c r="DP186" i="46"/>
  <c r="BA186" i="46" s="1"/>
  <c r="DO186" i="46"/>
  <c r="DN186" i="46"/>
  <c r="DM186" i="46"/>
  <c r="DL186" i="46"/>
  <c r="AW186" i="46" s="1"/>
  <c r="DK186" i="46"/>
  <c r="AV186" i="46" s="1"/>
  <c r="DJ186" i="46"/>
  <c r="DI186" i="46"/>
  <c r="AT186" i="46" s="1"/>
  <c r="DH186" i="46"/>
  <c r="AS186" i="46" s="1"/>
  <c r="DG186" i="46"/>
  <c r="AR186" i="46" s="1"/>
  <c r="DF186" i="46"/>
  <c r="AQ186" i="46" s="1"/>
  <c r="DE186" i="46"/>
  <c r="DD186" i="46"/>
  <c r="AO186" i="46" s="1"/>
  <c r="DC186" i="46"/>
  <c r="DB186" i="46"/>
  <c r="DA186" i="46"/>
  <c r="AL186" i="46" s="1"/>
  <c r="CZ186" i="46"/>
  <c r="AK186" i="46" s="1"/>
  <c r="CY186" i="46"/>
  <c r="AJ186" i="46" s="1"/>
  <c r="CX186" i="46"/>
  <c r="AI186" i="46" s="1"/>
  <c r="CW186" i="46"/>
  <c r="CV186" i="46"/>
  <c r="AG186" i="46" s="1"/>
  <c r="CU186" i="46"/>
  <c r="CT186" i="46"/>
  <c r="CS186" i="46"/>
  <c r="CR186" i="46"/>
  <c r="CQ186" i="46"/>
  <c r="CP186" i="46"/>
  <c r="AA186" i="46" s="1"/>
  <c r="CO186" i="46"/>
  <c r="CN186" i="46"/>
  <c r="Y186" i="46" s="1"/>
  <c r="CM186" i="46"/>
  <c r="CL186" i="46"/>
  <c r="CK186" i="46"/>
  <c r="CJ186" i="46"/>
  <c r="U186" i="46" s="1"/>
  <c r="CI186" i="46"/>
  <c r="T186" i="46" s="1"/>
  <c r="CH186" i="46"/>
  <c r="S186" i="46" s="1"/>
  <c r="CG186" i="46"/>
  <c r="CF186" i="46"/>
  <c r="Q186" i="46" s="1"/>
  <c r="CE186" i="46"/>
  <c r="CD186" i="46"/>
  <c r="CC186" i="46"/>
  <c r="N186" i="46" s="1"/>
  <c r="CB186" i="46"/>
  <c r="M186" i="46" s="1"/>
  <c r="CA186" i="46"/>
  <c r="L186" i="46" s="1"/>
  <c r="BZ186" i="46"/>
  <c r="K186" i="46" s="1"/>
  <c r="BY186" i="46"/>
  <c r="J186" i="46" s="1"/>
  <c r="BX186" i="46"/>
  <c r="I186" i="46" s="1"/>
  <c r="BW186" i="46"/>
  <c r="H186" i="46" s="1"/>
  <c r="BV186" i="46"/>
  <c r="BU186" i="46"/>
  <c r="F186" i="46" s="1"/>
  <c r="BT186" i="46"/>
  <c r="E186" i="46" s="1"/>
  <c r="BS186" i="46"/>
  <c r="B186" i="46"/>
  <c r="B186" i="44" s="1"/>
  <c r="A186" i="46"/>
  <c r="A186" i="44" s="1"/>
  <c r="EF185" i="46"/>
  <c r="BQ185" i="46" s="1"/>
  <c r="EE185" i="46"/>
  <c r="BP185" i="46" s="1"/>
  <c r="ED185" i="46"/>
  <c r="BO185" i="44" s="1"/>
  <c r="EC185" i="46"/>
  <c r="EB185" i="46"/>
  <c r="BM185" i="46" s="1"/>
  <c r="EA185" i="46"/>
  <c r="DZ185" i="46"/>
  <c r="BK185" i="46" s="1"/>
  <c r="DY185" i="46"/>
  <c r="DX185" i="46"/>
  <c r="BI185" i="46" s="1"/>
  <c r="DW185" i="46"/>
  <c r="BH185" i="46" s="1"/>
  <c r="DV185" i="46"/>
  <c r="DU185" i="46"/>
  <c r="DT185" i="46"/>
  <c r="BE185" i="46" s="1"/>
  <c r="DS185" i="46"/>
  <c r="DR185" i="46"/>
  <c r="DQ185" i="46"/>
  <c r="DP185" i="46"/>
  <c r="BA185" i="46" s="1"/>
  <c r="DO185" i="46"/>
  <c r="AZ185" i="46" s="1"/>
  <c r="DN185" i="46"/>
  <c r="AY185" i="46" s="1"/>
  <c r="DM185" i="46"/>
  <c r="AX185" i="46" s="1"/>
  <c r="DL185" i="46"/>
  <c r="AW185" i="46" s="1"/>
  <c r="DK185" i="46"/>
  <c r="AV185" i="46" s="1"/>
  <c r="DJ185" i="46"/>
  <c r="AU185" i="46" s="1"/>
  <c r="DI185" i="46"/>
  <c r="DH185" i="46"/>
  <c r="AS185" i="46" s="1"/>
  <c r="DG185" i="46"/>
  <c r="AR185" i="46" s="1"/>
  <c r="DF185" i="46"/>
  <c r="AQ185" i="46" s="1"/>
  <c r="DE185" i="46"/>
  <c r="AP185" i="46" s="1"/>
  <c r="DD185" i="46"/>
  <c r="DC185" i="46"/>
  <c r="DB185" i="46"/>
  <c r="DA185" i="46"/>
  <c r="AL185" i="46" s="1"/>
  <c r="CZ185" i="46"/>
  <c r="AK185" i="46" s="1"/>
  <c r="CY185" i="46"/>
  <c r="AJ185" i="46" s="1"/>
  <c r="CX185" i="46"/>
  <c r="CW185" i="46"/>
  <c r="AH185" i="46" s="1"/>
  <c r="CV185" i="46"/>
  <c r="AG185" i="46" s="1"/>
  <c r="CU185" i="46"/>
  <c r="AF185" i="46" s="1"/>
  <c r="CT185" i="46"/>
  <c r="AE185" i="46" s="1"/>
  <c r="CS185" i="46"/>
  <c r="AD185" i="46" s="1"/>
  <c r="CR185" i="46"/>
  <c r="AC185" i="46" s="1"/>
  <c r="CQ185" i="46"/>
  <c r="AB185" i="46" s="1"/>
  <c r="CP185" i="46"/>
  <c r="CO185" i="46"/>
  <c r="CN185" i="46"/>
  <c r="Y185" i="46" s="1"/>
  <c r="CM185" i="46"/>
  <c r="CL185" i="46"/>
  <c r="CK185" i="46"/>
  <c r="V185" i="46" s="1"/>
  <c r="CJ185" i="46"/>
  <c r="U185" i="46" s="1"/>
  <c r="CI185" i="46"/>
  <c r="T185" i="46" s="1"/>
  <c r="CH185" i="46"/>
  <c r="S185" i="46" s="1"/>
  <c r="CG185" i="46"/>
  <c r="CF185" i="46"/>
  <c r="Q185" i="46" s="1"/>
  <c r="CE185" i="46"/>
  <c r="P185" i="46" s="1"/>
  <c r="CD185" i="46"/>
  <c r="CC185" i="46"/>
  <c r="CB185" i="46"/>
  <c r="M185" i="46" s="1"/>
  <c r="CA185" i="46"/>
  <c r="L185" i="46" s="1"/>
  <c r="BZ185" i="46"/>
  <c r="K185" i="46" s="1"/>
  <c r="BY185" i="46"/>
  <c r="J185" i="46" s="1"/>
  <c r="BX185" i="46"/>
  <c r="BW185" i="46"/>
  <c r="H185" i="46" s="1"/>
  <c r="BV185" i="46"/>
  <c r="BU185" i="46"/>
  <c r="BT185" i="46"/>
  <c r="E185" i="46" s="1"/>
  <c r="BS185" i="46"/>
  <c r="D185" i="46" s="1"/>
  <c r="BO185" i="46"/>
  <c r="B185" i="46"/>
  <c r="B185" i="44" s="1"/>
  <c r="A185" i="46"/>
  <c r="C185" i="46" s="1"/>
  <c r="C185" i="44" s="1"/>
  <c r="EF184" i="46"/>
  <c r="EE184" i="46"/>
  <c r="BP184" i="46" s="1"/>
  <c r="ED184" i="46"/>
  <c r="BO184" i="46" s="1"/>
  <c r="EC184" i="46"/>
  <c r="BN184" i="46" s="1"/>
  <c r="EB184" i="46"/>
  <c r="EA184" i="46"/>
  <c r="DZ184" i="46"/>
  <c r="DY184" i="46"/>
  <c r="BJ184" i="46" s="1"/>
  <c r="DX184" i="46"/>
  <c r="BI184" i="46" s="1"/>
  <c r="DW184" i="46"/>
  <c r="BH184" i="46" s="1"/>
  <c r="DV184" i="46"/>
  <c r="DU184" i="46"/>
  <c r="BF184" i="46" s="1"/>
  <c r="DT184" i="46"/>
  <c r="DS184" i="46"/>
  <c r="DR184" i="46"/>
  <c r="DQ184" i="46"/>
  <c r="DP184" i="46"/>
  <c r="DO184" i="46"/>
  <c r="AZ184" i="46" s="1"/>
  <c r="DN184" i="46"/>
  <c r="DM184" i="46"/>
  <c r="AX184" i="46" s="1"/>
  <c r="DL184" i="46"/>
  <c r="DK184" i="46"/>
  <c r="AV184" i="46" s="1"/>
  <c r="DJ184" i="46"/>
  <c r="DI184" i="46"/>
  <c r="AT184" i="46" s="1"/>
  <c r="DH184" i="46"/>
  <c r="AS184" i="46" s="1"/>
  <c r="DG184" i="46"/>
  <c r="AR184" i="46" s="1"/>
  <c r="DF184" i="46"/>
  <c r="AQ184" i="46" s="1"/>
  <c r="DE184" i="46"/>
  <c r="AP184" i="46" s="1"/>
  <c r="DD184" i="46"/>
  <c r="DC184" i="46"/>
  <c r="AN184" i="46" s="1"/>
  <c r="DB184" i="46"/>
  <c r="AM184" i="46" s="1"/>
  <c r="DA184" i="46"/>
  <c r="AL184" i="46" s="1"/>
  <c r="CZ184" i="46"/>
  <c r="CY184" i="46"/>
  <c r="AJ184" i="46" s="1"/>
  <c r="CX184" i="46"/>
  <c r="CW184" i="46"/>
  <c r="AH184" i="46" s="1"/>
  <c r="CV184" i="46"/>
  <c r="CU184" i="46"/>
  <c r="CT184" i="46"/>
  <c r="AE184" i="46" s="1"/>
  <c r="CS184" i="46"/>
  <c r="AD184" i="46" s="1"/>
  <c r="CR184" i="46"/>
  <c r="CQ184" i="46"/>
  <c r="CP184" i="46"/>
  <c r="AA184" i="46" s="1"/>
  <c r="CO184" i="46"/>
  <c r="Z184" i="46" s="1"/>
  <c r="CN184" i="46"/>
  <c r="CM184" i="46"/>
  <c r="CL184" i="46"/>
  <c r="W184" i="46" s="1"/>
  <c r="CK184" i="46"/>
  <c r="CJ184" i="46"/>
  <c r="U184" i="46" s="1"/>
  <c r="CI184" i="46"/>
  <c r="T184" i="46" s="1"/>
  <c r="CH184" i="46"/>
  <c r="S184" i="46" s="1"/>
  <c r="CG184" i="46"/>
  <c r="R184" i="46" s="1"/>
  <c r="CF184" i="46"/>
  <c r="CE184" i="46"/>
  <c r="P184" i="46" s="1"/>
  <c r="CD184" i="46"/>
  <c r="CC184" i="46"/>
  <c r="N184" i="46" s="1"/>
  <c r="CB184" i="46"/>
  <c r="CA184" i="46"/>
  <c r="BZ184" i="46"/>
  <c r="K184" i="46" s="1"/>
  <c r="BY184" i="46"/>
  <c r="J184" i="46" s="1"/>
  <c r="BX184" i="46"/>
  <c r="I184" i="46" s="1"/>
  <c r="BW184" i="46"/>
  <c r="H184" i="46" s="1"/>
  <c r="BV184" i="46"/>
  <c r="BU184" i="46"/>
  <c r="F184" i="46" s="1"/>
  <c r="BT184" i="46"/>
  <c r="E184" i="46" s="1"/>
  <c r="BS184" i="46"/>
  <c r="D184" i="46" s="1"/>
  <c r="B184" i="46"/>
  <c r="B184" i="44" s="1"/>
  <c r="A184" i="46"/>
  <c r="A184" i="44" s="1"/>
  <c r="EF183" i="46"/>
  <c r="BQ183" i="46" s="1"/>
  <c r="EE183" i="46"/>
  <c r="ED183" i="46"/>
  <c r="BO183" i="46" s="1"/>
  <c r="EC183" i="46"/>
  <c r="BN183" i="46" s="1"/>
  <c r="EB183" i="46"/>
  <c r="BM183" i="46" s="1"/>
  <c r="EA183" i="46"/>
  <c r="DZ183" i="46"/>
  <c r="DY183" i="46"/>
  <c r="BJ183" i="46" s="1"/>
  <c r="DX183" i="46"/>
  <c r="BI183" i="46" s="1"/>
  <c r="DW183" i="46"/>
  <c r="DV183" i="46"/>
  <c r="BG183" i="46" s="1"/>
  <c r="DU183" i="46"/>
  <c r="BF183" i="46" s="1"/>
  <c r="DT183" i="46"/>
  <c r="DS183" i="46"/>
  <c r="DR183" i="46"/>
  <c r="DQ183" i="46"/>
  <c r="BB183" i="46" s="1"/>
  <c r="DP183" i="46"/>
  <c r="BA183" i="46" s="1"/>
  <c r="DO183" i="46"/>
  <c r="AZ183" i="46" s="1"/>
  <c r="DN183" i="46"/>
  <c r="AY183" i="46" s="1"/>
  <c r="DM183" i="46"/>
  <c r="AX183" i="46" s="1"/>
  <c r="DL183" i="46"/>
  <c r="DK183" i="46"/>
  <c r="DJ183" i="46"/>
  <c r="AU183" i="46" s="1"/>
  <c r="DI183" i="46"/>
  <c r="AT183" i="46" s="1"/>
  <c r="DH183" i="46"/>
  <c r="DG183" i="46"/>
  <c r="AR183" i="46" s="1"/>
  <c r="DF183" i="46"/>
  <c r="DE183" i="46"/>
  <c r="DD183" i="46"/>
  <c r="AO183" i="46" s="1"/>
  <c r="DC183" i="46"/>
  <c r="DB183" i="46"/>
  <c r="AM183" i="46" s="1"/>
  <c r="DA183" i="46"/>
  <c r="AL183" i="46" s="1"/>
  <c r="CZ183" i="46"/>
  <c r="AK183" i="46" s="1"/>
  <c r="CY183" i="46"/>
  <c r="AJ183" i="46" s="1"/>
  <c r="CX183" i="46"/>
  <c r="AI183" i="46" s="1"/>
  <c r="CW183" i="46"/>
  <c r="AH183" i="46" s="1"/>
  <c r="CV183" i="46"/>
  <c r="AG183" i="46" s="1"/>
  <c r="CU183" i="46"/>
  <c r="CT183" i="46"/>
  <c r="AE183" i="46" s="1"/>
  <c r="CS183" i="46"/>
  <c r="AD183" i="46" s="1"/>
  <c r="CR183" i="46"/>
  <c r="CQ183" i="46"/>
  <c r="CP183" i="46"/>
  <c r="AA183" i="46" s="1"/>
  <c r="CO183" i="46"/>
  <c r="Z183" i="46" s="1"/>
  <c r="CN183" i="46"/>
  <c r="Y183" i="46" s="1"/>
  <c r="CM183" i="46"/>
  <c r="CL183" i="46"/>
  <c r="CK183" i="46"/>
  <c r="V183" i="46" s="1"/>
  <c r="CJ183" i="46"/>
  <c r="U183" i="46" s="1"/>
  <c r="CI183" i="46"/>
  <c r="CH183" i="46"/>
  <c r="CG183" i="46"/>
  <c r="R183" i="46" s="1"/>
  <c r="CF183" i="46"/>
  <c r="CE183" i="46"/>
  <c r="CD183" i="46"/>
  <c r="CC183" i="46"/>
  <c r="N183" i="46" s="1"/>
  <c r="CB183" i="46"/>
  <c r="CA183" i="46"/>
  <c r="BZ183" i="46"/>
  <c r="BY183" i="46"/>
  <c r="J183" i="46" s="1"/>
  <c r="BX183" i="46"/>
  <c r="I183" i="46" s="1"/>
  <c r="BW183" i="46"/>
  <c r="BV183" i="46"/>
  <c r="BU183" i="46"/>
  <c r="F183" i="46" s="1"/>
  <c r="BT183" i="46"/>
  <c r="BS183" i="46"/>
  <c r="D183" i="46" s="1"/>
  <c r="B183" i="46"/>
  <c r="B183" i="44" s="1"/>
  <c r="A183" i="46"/>
  <c r="A183" i="44" s="1"/>
  <c r="EF182" i="46"/>
  <c r="EE182" i="46"/>
  <c r="ED182" i="46"/>
  <c r="EC182" i="46"/>
  <c r="EB182" i="46"/>
  <c r="EA182" i="46"/>
  <c r="BL182" i="46" s="1"/>
  <c r="DZ182" i="46"/>
  <c r="DY182" i="46"/>
  <c r="BJ182" i="46" s="1"/>
  <c r="DX182" i="46"/>
  <c r="BI182" i="46" s="1"/>
  <c r="DW182" i="46"/>
  <c r="DV182" i="46"/>
  <c r="DU182" i="46"/>
  <c r="DT182" i="46"/>
  <c r="BE182" i="46" s="1"/>
  <c r="DS182" i="46"/>
  <c r="DR182" i="46"/>
  <c r="DQ182" i="46"/>
  <c r="BB182" i="46" s="1"/>
  <c r="DP182" i="46"/>
  <c r="DO182" i="46"/>
  <c r="AZ182" i="46" s="1"/>
  <c r="DN182" i="46"/>
  <c r="AY182" i="46" s="1"/>
  <c r="DM182" i="46"/>
  <c r="DL182" i="46"/>
  <c r="AW182" i="46" s="1"/>
  <c r="DK182" i="46"/>
  <c r="DJ182" i="46"/>
  <c r="DI182" i="46"/>
  <c r="DH182" i="46"/>
  <c r="DG182" i="46"/>
  <c r="AR182" i="46" s="1"/>
  <c r="DF182" i="46"/>
  <c r="DE182" i="46"/>
  <c r="DD182" i="46"/>
  <c r="DC182" i="46"/>
  <c r="DB182" i="46"/>
  <c r="AM182" i="46" s="1"/>
  <c r="DA182" i="46"/>
  <c r="CZ182" i="46"/>
  <c r="AK182" i="46" s="1"/>
  <c r="CY182" i="46"/>
  <c r="CX182" i="46"/>
  <c r="CW182" i="46"/>
  <c r="CV182" i="46"/>
  <c r="CU182" i="46"/>
  <c r="CT182" i="46"/>
  <c r="CS182" i="46"/>
  <c r="CR182" i="46"/>
  <c r="CQ182" i="46"/>
  <c r="AB182" i="46" s="1"/>
  <c r="CP182" i="46"/>
  <c r="AA182" i="46" s="1"/>
  <c r="CO182" i="46"/>
  <c r="CN182" i="46"/>
  <c r="Y182" i="46" s="1"/>
  <c r="CM182" i="46"/>
  <c r="CL182" i="46"/>
  <c r="W182" i="46" s="1"/>
  <c r="CK182" i="46"/>
  <c r="CJ182" i="46"/>
  <c r="CI182" i="46"/>
  <c r="T182" i="46" s="1"/>
  <c r="CH182" i="46"/>
  <c r="S182" i="46" s="1"/>
  <c r="CG182" i="46"/>
  <c r="CF182" i="46"/>
  <c r="Q182" i="46" s="1"/>
  <c r="CE182" i="46"/>
  <c r="P182" i="46" s="1"/>
  <c r="CD182" i="46"/>
  <c r="CC182" i="46"/>
  <c r="CB182" i="46"/>
  <c r="M182" i="46" s="1"/>
  <c r="CA182" i="46"/>
  <c r="L182" i="46" s="1"/>
  <c r="BZ182" i="46"/>
  <c r="BY182" i="46"/>
  <c r="BX182" i="46"/>
  <c r="I182" i="46" s="1"/>
  <c r="BW182" i="46"/>
  <c r="H182" i="46" s="1"/>
  <c r="BV182" i="46"/>
  <c r="G182" i="46" s="1"/>
  <c r="BU182" i="46"/>
  <c r="F182" i="46" s="1"/>
  <c r="BT182" i="46"/>
  <c r="E182" i="46" s="1"/>
  <c r="BS182" i="46"/>
  <c r="B182" i="46"/>
  <c r="B182" i="44" s="1"/>
  <c r="A182" i="46"/>
  <c r="C182" i="46" s="1"/>
  <c r="C182" i="44" s="1"/>
  <c r="EF181" i="46"/>
  <c r="EE181" i="46"/>
  <c r="BP181" i="46" s="1"/>
  <c r="ED181" i="46"/>
  <c r="EC181" i="46"/>
  <c r="EB181" i="46"/>
  <c r="EA181" i="46"/>
  <c r="BL181" i="46" s="1"/>
  <c r="DZ181" i="46"/>
  <c r="DY181" i="46"/>
  <c r="BJ181" i="46" s="1"/>
  <c r="DX181" i="46"/>
  <c r="DW181" i="46"/>
  <c r="BH181" i="46" s="1"/>
  <c r="DV181" i="46"/>
  <c r="BG181" i="46" s="1"/>
  <c r="DU181" i="46"/>
  <c r="DT181" i="46"/>
  <c r="DS181" i="46"/>
  <c r="BD181" i="46" s="1"/>
  <c r="DR181" i="46"/>
  <c r="DQ181" i="46"/>
  <c r="BB181" i="46" s="1"/>
  <c r="DP181" i="46"/>
  <c r="DO181" i="46"/>
  <c r="DN181" i="46"/>
  <c r="DM181" i="46"/>
  <c r="AX181" i="46" s="1"/>
  <c r="DL181" i="46"/>
  <c r="AW181" i="46" s="1"/>
  <c r="DK181" i="46"/>
  <c r="DJ181" i="46"/>
  <c r="DI181" i="46"/>
  <c r="AT181" i="46" s="1"/>
  <c r="DH181" i="46"/>
  <c r="DG181" i="46"/>
  <c r="DF181" i="46"/>
  <c r="AQ181" i="46" s="1"/>
  <c r="DE181" i="46"/>
  <c r="AP181" i="46" s="1"/>
  <c r="DD181" i="46"/>
  <c r="AO181" i="46" s="1"/>
  <c r="DC181" i="46"/>
  <c r="AN181" i="46" s="1"/>
  <c r="DB181" i="46"/>
  <c r="AM181" i="46" s="1"/>
  <c r="DA181" i="46"/>
  <c r="AL181" i="46" s="1"/>
  <c r="CZ181" i="46"/>
  <c r="CY181" i="46"/>
  <c r="AJ181" i="46" s="1"/>
  <c r="CX181" i="46"/>
  <c r="AI181" i="46" s="1"/>
  <c r="CW181" i="46"/>
  <c r="CV181" i="46"/>
  <c r="CU181" i="46"/>
  <c r="AF181" i="46" s="1"/>
  <c r="CT181" i="46"/>
  <c r="CS181" i="46"/>
  <c r="AD181" i="46" s="1"/>
  <c r="CR181" i="46"/>
  <c r="CQ181" i="46"/>
  <c r="AB181" i="46" s="1"/>
  <c r="CP181" i="46"/>
  <c r="CO181" i="46"/>
  <c r="CN181" i="46"/>
  <c r="Y181" i="46" s="1"/>
  <c r="CM181" i="46"/>
  <c r="X181" i="46" s="1"/>
  <c r="CL181" i="46"/>
  <c r="W181" i="46" s="1"/>
  <c r="CK181" i="46"/>
  <c r="V181" i="46" s="1"/>
  <c r="CJ181" i="46"/>
  <c r="CI181" i="46"/>
  <c r="CH181" i="46"/>
  <c r="S181" i="46" s="1"/>
  <c r="CG181" i="46"/>
  <c r="R181" i="46" s="1"/>
  <c r="CF181" i="46"/>
  <c r="Q181" i="46" s="1"/>
  <c r="CE181" i="46"/>
  <c r="P181" i="46" s="1"/>
  <c r="CD181" i="46"/>
  <c r="CC181" i="46"/>
  <c r="N181" i="46" s="1"/>
  <c r="CB181" i="46"/>
  <c r="CA181" i="46"/>
  <c r="BZ181" i="46"/>
  <c r="BY181" i="46"/>
  <c r="J181" i="46" s="1"/>
  <c r="BX181" i="46"/>
  <c r="BW181" i="46"/>
  <c r="H181" i="46" s="1"/>
  <c r="BV181" i="46"/>
  <c r="BU181" i="46"/>
  <c r="F181" i="46" s="1"/>
  <c r="BT181" i="46"/>
  <c r="BS181" i="46"/>
  <c r="D181" i="46" s="1"/>
  <c r="B181" i="46"/>
  <c r="B181" i="44" s="1"/>
  <c r="A181" i="46"/>
  <c r="A181" i="44" s="1"/>
  <c r="EF180" i="46"/>
  <c r="BQ180" i="46" s="1"/>
  <c r="EE180" i="46"/>
  <c r="BP180" i="46" s="1"/>
  <c r="ED180" i="46"/>
  <c r="BO180" i="46" s="1"/>
  <c r="EC180" i="46"/>
  <c r="BN180" i="46" s="1"/>
  <c r="EB180" i="46"/>
  <c r="BM180" i="46" s="1"/>
  <c r="EA180" i="46"/>
  <c r="DZ180" i="46"/>
  <c r="DY180" i="46"/>
  <c r="DX180" i="46"/>
  <c r="DW180" i="46"/>
  <c r="BH180" i="46" s="1"/>
  <c r="DV180" i="46"/>
  <c r="DU180" i="46"/>
  <c r="BF180" i="46" s="1"/>
  <c r="DT180" i="46"/>
  <c r="DS180" i="46"/>
  <c r="DR180" i="46"/>
  <c r="BC180" i="46" s="1"/>
  <c r="DQ180" i="46"/>
  <c r="DP180" i="46"/>
  <c r="BA180" i="46" s="1"/>
  <c r="DO180" i="46"/>
  <c r="AZ180" i="46" s="1"/>
  <c r="DN180" i="46"/>
  <c r="AY180" i="46" s="1"/>
  <c r="DM180" i="46"/>
  <c r="AX180" i="46" s="1"/>
  <c r="DL180" i="46"/>
  <c r="AW180" i="46" s="1"/>
  <c r="DK180" i="46"/>
  <c r="DJ180" i="46"/>
  <c r="DI180" i="46"/>
  <c r="DH180" i="46"/>
  <c r="DG180" i="46"/>
  <c r="AR180" i="46" s="1"/>
  <c r="DF180" i="46"/>
  <c r="AQ180" i="46" s="1"/>
  <c r="DE180" i="46"/>
  <c r="AP180" i="46" s="1"/>
  <c r="DD180" i="46"/>
  <c r="AO180" i="46" s="1"/>
  <c r="DC180" i="46"/>
  <c r="DB180" i="46"/>
  <c r="DA180" i="46"/>
  <c r="CZ180" i="46"/>
  <c r="AK180" i="46" s="1"/>
  <c r="CY180" i="46"/>
  <c r="AJ180" i="46" s="1"/>
  <c r="CX180" i="46"/>
  <c r="AI180" i="46" s="1"/>
  <c r="CW180" i="46"/>
  <c r="AH180" i="46" s="1"/>
  <c r="CV180" i="46"/>
  <c r="AG180" i="46" s="1"/>
  <c r="CU180" i="46"/>
  <c r="CT180" i="46"/>
  <c r="CS180" i="46"/>
  <c r="CR180" i="46"/>
  <c r="CQ180" i="46"/>
  <c r="AB180" i="46" s="1"/>
  <c r="CP180" i="46"/>
  <c r="CO180" i="46"/>
  <c r="Z180" i="46" s="1"/>
  <c r="CN180" i="46"/>
  <c r="Y180" i="46" s="1"/>
  <c r="CM180" i="46"/>
  <c r="CL180" i="46"/>
  <c r="CK180" i="46"/>
  <c r="V180" i="46" s="1"/>
  <c r="CJ180" i="46"/>
  <c r="U180" i="46" s="1"/>
  <c r="CI180" i="46"/>
  <c r="T180" i="46" s="1"/>
  <c r="CH180" i="46"/>
  <c r="CG180" i="46"/>
  <c r="R180" i="46" s="1"/>
  <c r="CF180" i="46"/>
  <c r="CE180" i="46"/>
  <c r="CD180" i="46"/>
  <c r="O180" i="46" s="1"/>
  <c r="CC180" i="46"/>
  <c r="CB180" i="46"/>
  <c r="CA180" i="46"/>
  <c r="L180" i="46" s="1"/>
  <c r="BZ180" i="46"/>
  <c r="BY180" i="46"/>
  <c r="J180" i="46" s="1"/>
  <c r="BX180" i="46"/>
  <c r="BW180" i="46"/>
  <c r="BV180" i="46"/>
  <c r="G180" i="46" s="1"/>
  <c r="BU180" i="46"/>
  <c r="BT180" i="46"/>
  <c r="E180" i="46" s="1"/>
  <c r="BS180" i="46"/>
  <c r="B180" i="46"/>
  <c r="B180" i="44" s="1"/>
  <c r="A180" i="46"/>
  <c r="A180" i="44" s="1"/>
  <c r="EF179" i="46"/>
  <c r="BQ179" i="46" s="1"/>
  <c r="EE179" i="46"/>
  <c r="ED179" i="46"/>
  <c r="BO179" i="46" s="1"/>
  <c r="EC179" i="46"/>
  <c r="EB179" i="46"/>
  <c r="BM179" i="46" s="1"/>
  <c r="EA179" i="46"/>
  <c r="BL179" i="46" s="1"/>
  <c r="DZ179" i="46"/>
  <c r="DY179" i="46"/>
  <c r="BJ179" i="46" s="1"/>
  <c r="DX179" i="46"/>
  <c r="BI179" i="46" s="1"/>
  <c r="DW179" i="46"/>
  <c r="BH179" i="46" s="1"/>
  <c r="DV179" i="46"/>
  <c r="BG179" i="46" s="1"/>
  <c r="DU179" i="46"/>
  <c r="DT179" i="46"/>
  <c r="BE179" i="46" s="1"/>
  <c r="DS179" i="46"/>
  <c r="BD179" i="46" s="1"/>
  <c r="DR179" i="46"/>
  <c r="DQ179" i="46"/>
  <c r="BB179" i="46" s="1"/>
  <c r="DP179" i="46"/>
  <c r="BA179" i="46" s="1"/>
  <c r="DO179" i="46"/>
  <c r="AZ179" i="46" s="1"/>
  <c r="DN179" i="46"/>
  <c r="AY179" i="46" s="1"/>
  <c r="DM179" i="46"/>
  <c r="DL179" i="46"/>
  <c r="DK179" i="46"/>
  <c r="AV179" i="46" s="1"/>
  <c r="DJ179" i="46"/>
  <c r="DI179" i="46"/>
  <c r="AT179" i="46" s="1"/>
  <c r="DH179" i="46"/>
  <c r="AS179" i="46" s="1"/>
  <c r="DG179" i="46"/>
  <c r="DF179" i="46"/>
  <c r="AQ179" i="46" s="1"/>
  <c r="DE179" i="46"/>
  <c r="DD179" i="46"/>
  <c r="DC179" i="46"/>
  <c r="DB179" i="46"/>
  <c r="AM179" i="46" s="1"/>
  <c r="DA179" i="46"/>
  <c r="AL179" i="46" s="1"/>
  <c r="CZ179" i="46"/>
  <c r="AK179" i="46" s="1"/>
  <c r="CY179" i="46"/>
  <c r="CX179" i="46"/>
  <c r="CW179" i="46"/>
  <c r="CV179" i="46"/>
  <c r="AG179" i="46" s="1"/>
  <c r="CU179" i="46"/>
  <c r="AF179" i="46" s="1"/>
  <c r="CT179" i="46"/>
  <c r="AE179" i="46" s="1"/>
  <c r="CS179" i="46"/>
  <c r="AD179" i="46" s="1"/>
  <c r="CR179" i="46"/>
  <c r="AC179" i="46" s="1"/>
  <c r="CQ179" i="46"/>
  <c r="AB179" i="46" s="1"/>
  <c r="CP179" i="46"/>
  <c r="CO179" i="46"/>
  <c r="CN179" i="46"/>
  <c r="Y179" i="46" s="1"/>
  <c r="CM179" i="46"/>
  <c r="CL179" i="46"/>
  <c r="W179" i="46" s="1"/>
  <c r="CK179" i="46"/>
  <c r="V179" i="46" s="1"/>
  <c r="CJ179" i="46"/>
  <c r="U179" i="46" s="1"/>
  <c r="CI179" i="46"/>
  <c r="T179" i="46" s="1"/>
  <c r="CH179" i="46"/>
  <c r="S179" i="46" s="1"/>
  <c r="CG179" i="46"/>
  <c r="CF179" i="46"/>
  <c r="CE179" i="46"/>
  <c r="P179" i="46" s="1"/>
  <c r="CD179" i="46"/>
  <c r="CC179" i="46"/>
  <c r="N179" i="46" s="1"/>
  <c r="CB179" i="46"/>
  <c r="M179" i="46" s="1"/>
  <c r="CA179" i="46"/>
  <c r="BZ179" i="46"/>
  <c r="BY179" i="46"/>
  <c r="BX179" i="46"/>
  <c r="BW179" i="46"/>
  <c r="H179" i="46" s="1"/>
  <c r="BV179" i="46"/>
  <c r="G179" i="46" s="1"/>
  <c r="BU179" i="46"/>
  <c r="F179" i="46" s="1"/>
  <c r="BT179" i="46"/>
  <c r="E179" i="46" s="1"/>
  <c r="BS179" i="46"/>
  <c r="B179" i="46"/>
  <c r="B179" i="44" s="1"/>
  <c r="A179" i="46"/>
  <c r="EF178" i="46"/>
  <c r="BQ178" i="46" s="1"/>
  <c r="EE178" i="46"/>
  <c r="BP178" i="46" s="1"/>
  <c r="ED178" i="46"/>
  <c r="BO178" i="44" s="1"/>
  <c r="EC178" i="46"/>
  <c r="BN178" i="46" s="1"/>
  <c r="EB178" i="46"/>
  <c r="BM178" i="46" s="1"/>
  <c r="EA178" i="46"/>
  <c r="DZ178" i="46"/>
  <c r="DY178" i="46"/>
  <c r="DX178" i="46"/>
  <c r="BI178" i="46" s="1"/>
  <c r="DW178" i="46"/>
  <c r="DV178" i="46"/>
  <c r="DU178" i="46"/>
  <c r="BF178" i="46" s="1"/>
  <c r="DT178" i="46"/>
  <c r="DS178" i="46"/>
  <c r="BD178" i="46" s="1"/>
  <c r="DR178" i="46"/>
  <c r="BC178" i="46" s="1"/>
  <c r="DQ178" i="46"/>
  <c r="DP178" i="46"/>
  <c r="DO178" i="46"/>
  <c r="DN178" i="46"/>
  <c r="DM178" i="46"/>
  <c r="AX178" i="46" s="1"/>
  <c r="DL178" i="46"/>
  <c r="DK178" i="46"/>
  <c r="DJ178" i="46"/>
  <c r="AU178" i="46" s="1"/>
  <c r="DI178" i="46"/>
  <c r="DH178" i="46"/>
  <c r="DG178" i="46"/>
  <c r="AR178" i="46" s="1"/>
  <c r="DF178" i="46"/>
  <c r="DE178" i="46"/>
  <c r="AP178" i="46" s="1"/>
  <c r="DD178" i="46"/>
  <c r="DC178" i="46"/>
  <c r="DB178" i="46"/>
  <c r="AM178" i="46" s="1"/>
  <c r="DA178" i="46"/>
  <c r="AL178" i="46" s="1"/>
  <c r="CZ178" i="46"/>
  <c r="CY178" i="46"/>
  <c r="AJ178" i="46" s="1"/>
  <c r="CX178" i="46"/>
  <c r="CW178" i="46"/>
  <c r="AH178" i="46" s="1"/>
  <c r="CV178" i="46"/>
  <c r="AG178" i="46" s="1"/>
  <c r="CU178" i="46"/>
  <c r="AF178" i="46" s="1"/>
  <c r="CT178" i="46"/>
  <c r="CS178" i="46"/>
  <c r="CR178" i="46"/>
  <c r="AC178" i="46" s="1"/>
  <c r="CQ178" i="46"/>
  <c r="AB178" i="46" s="1"/>
  <c r="CP178" i="46"/>
  <c r="CO178" i="46"/>
  <c r="Z178" i="46" s="1"/>
  <c r="CN178" i="46"/>
  <c r="Y178" i="46" s="1"/>
  <c r="CM178" i="46"/>
  <c r="X178" i="46" s="1"/>
  <c r="CL178" i="46"/>
  <c r="W178" i="46" s="1"/>
  <c r="CK178" i="46"/>
  <c r="CJ178" i="46"/>
  <c r="CI178" i="46"/>
  <c r="CH178" i="46"/>
  <c r="CG178" i="46"/>
  <c r="R178" i="46" s="1"/>
  <c r="CF178" i="46"/>
  <c r="Q178" i="46" s="1"/>
  <c r="CE178" i="46"/>
  <c r="CD178" i="46"/>
  <c r="CC178" i="46"/>
  <c r="CB178" i="46"/>
  <c r="M178" i="46" s="1"/>
  <c r="CA178" i="46"/>
  <c r="BZ178" i="46"/>
  <c r="BY178" i="46"/>
  <c r="J178" i="46" s="1"/>
  <c r="BX178" i="46"/>
  <c r="I178" i="46" s="1"/>
  <c r="BW178" i="46"/>
  <c r="BV178" i="46"/>
  <c r="G178" i="46" s="1"/>
  <c r="BU178" i="46"/>
  <c r="F178" i="46" s="1"/>
  <c r="BT178" i="46"/>
  <c r="BS178" i="46"/>
  <c r="BO178" i="46"/>
  <c r="B178" i="46"/>
  <c r="B178" i="44" s="1"/>
  <c r="A178" i="46"/>
  <c r="A178" i="44" s="1"/>
  <c r="EF177" i="46"/>
  <c r="EE177" i="46"/>
  <c r="ED177" i="46"/>
  <c r="BO177" i="44" s="1"/>
  <c r="EC177" i="46"/>
  <c r="BN177" i="44" s="1"/>
  <c r="EB177" i="46"/>
  <c r="BM177" i="46" s="1"/>
  <c r="EA177" i="46"/>
  <c r="DZ177" i="46"/>
  <c r="DY177" i="46"/>
  <c r="BJ177" i="46" s="1"/>
  <c r="DX177" i="46"/>
  <c r="DW177" i="46"/>
  <c r="BH177" i="46" s="1"/>
  <c r="DV177" i="46"/>
  <c r="DU177" i="46"/>
  <c r="BF177" i="46" s="1"/>
  <c r="DT177" i="46"/>
  <c r="BE177" i="46" s="1"/>
  <c r="DS177" i="46"/>
  <c r="DR177" i="46"/>
  <c r="DQ177" i="46"/>
  <c r="BB177" i="46" s="1"/>
  <c r="DP177" i="46"/>
  <c r="BA177" i="46" s="1"/>
  <c r="DO177" i="46"/>
  <c r="AZ177" i="46" s="1"/>
  <c r="DN177" i="46"/>
  <c r="AY177" i="46" s="1"/>
  <c r="DM177" i="46"/>
  <c r="DL177" i="46"/>
  <c r="DK177" i="46"/>
  <c r="DJ177" i="46"/>
  <c r="DI177" i="46"/>
  <c r="AT177" i="46" s="1"/>
  <c r="DH177" i="46"/>
  <c r="AS177" i="46" s="1"/>
  <c r="DG177" i="46"/>
  <c r="DF177" i="46"/>
  <c r="DE177" i="46"/>
  <c r="DD177" i="46"/>
  <c r="DC177" i="46"/>
  <c r="AN177" i="46" s="1"/>
  <c r="DB177" i="46"/>
  <c r="DA177" i="46"/>
  <c r="AL177" i="46" s="1"/>
  <c r="CZ177" i="46"/>
  <c r="CY177" i="46"/>
  <c r="AJ177" i="46" s="1"/>
  <c r="CX177" i="46"/>
  <c r="CW177" i="46"/>
  <c r="CV177" i="46"/>
  <c r="AG177" i="46" s="1"/>
  <c r="CU177" i="46"/>
  <c r="CT177" i="46"/>
  <c r="CS177" i="46"/>
  <c r="AD177" i="46" s="1"/>
  <c r="CR177" i="46"/>
  <c r="CQ177" i="46"/>
  <c r="CP177" i="46"/>
  <c r="AA177" i="46" s="1"/>
  <c r="CO177" i="46"/>
  <c r="Z177" i="46" s="1"/>
  <c r="CN177" i="46"/>
  <c r="Y177" i="46" s="1"/>
  <c r="CM177" i="46"/>
  <c r="CL177" i="46"/>
  <c r="CK177" i="46"/>
  <c r="V177" i="46" s="1"/>
  <c r="CJ177" i="46"/>
  <c r="U177" i="46" s="1"/>
  <c r="CI177" i="46"/>
  <c r="T177" i="46" s="1"/>
  <c r="CH177" i="46"/>
  <c r="CG177" i="46"/>
  <c r="R177" i="46" s="1"/>
  <c r="CF177" i="46"/>
  <c r="Q177" i="46" s="1"/>
  <c r="CE177" i="46"/>
  <c r="P177" i="46" s="1"/>
  <c r="CD177" i="46"/>
  <c r="CC177" i="46"/>
  <c r="N177" i="46" s="1"/>
  <c r="CB177" i="46"/>
  <c r="M177" i="46" s="1"/>
  <c r="CA177" i="46"/>
  <c r="BZ177" i="46"/>
  <c r="BY177" i="46"/>
  <c r="BX177" i="46"/>
  <c r="I177" i="46" s="1"/>
  <c r="BW177" i="46"/>
  <c r="BV177" i="46"/>
  <c r="BU177" i="46"/>
  <c r="F177" i="46" s="1"/>
  <c r="BT177" i="46"/>
  <c r="BS177" i="46"/>
  <c r="D177" i="46" s="1"/>
  <c r="BO177" i="46"/>
  <c r="BN177" i="46"/>
  <c r="B177" i="46"/>
  <c r="B177" i="44" s="1"/>
  <c r="A177" i="46"/>
  <c r="A177" i="44" s="1"/>
  <c r="EF176" i="46"/>
  <c r="BQ176" i="46" s="1"/>
  <c r="EE176" i="46"/>
  <c r="BP176" i="46" s="1"/>
  <c r="ED176" i="46"/>
  <c r="EC176" i="46"/>
  <c r="BN176" i="46" s="1"/>
  <c r="EB176" i="46"/>
  <c r="EA176" i="46"/>
  <c r="DZ176" i="46"/>
  <c r="BK176" i="46" s="1"/>
  <c r="DY176" i="46"/>
  <c r="BJ176" i="46" s="1"/>
  <c r="DX176" i="46"/>
  <c r="DW176" i="46"/>
  <c r="BH176" i="46" s="1"/>
  <c r="DV176" i="46"/>
  <c r="BG176" i="46" s="1"/>
  <c r="DU176" i="46"/>
  <c r="DT176" i="46"/>
  <c r="BE176" i="46" s="1"/>
  <c r="DS176" i="46"/>
  <c r="DR176" i="46"/>
  <c r="DQ176" i="46"/>
  <c r="DP176" i="46"/>
  <c r="DO176" i="46"/>
  <c r="DN176" i="46"/>
  <c r="DM176" i="46"/>
  <c r="DL176" i="46"/>
  <c r="DK176" i="46"/>
  <c r="DJ176" i="46"/>
  <c r="AU176" i="46" s="1"/>
  <c r="DI176" i="46"/>
  <c r="DH176" i="46"/>
  <c r="AS176" i="46" s="1"/>
  <c r="DG176" i="46"/>
  <c r="DF176" i="46"/>
  <c r="AQ176" i="46" s="1"/>
  <c r="DE176" i="46"/>
  <c r="AP176" i="46" s="1"/>
  <c r="DD176" i="46"/>
  <c r="AO176" i="46" s="1"/>
  <c r="DC176" i="46"/>
  <c r="DB176" i="46"/>
  <c r="DA176" i="46"/>
  <c r="CZ176" i="46"/>
  <c r="AK176" i="46" s="1"/>
  <c r="CY176" i="46"/>
  <c r="AJ176" i="46" s="1"/>
  <c r="CX176" i="46"/>
  <c r="CW176" i="46"/>
  <c r="CV176" i="46"/>
  <c r="CU176" i="46"/>
  <c r="CT176" i="46"/>
  <c r="AE176" i="46" s="1"/>
  <c r="CS176" i="46"/>
  <c r="AD176" i="46" s="1"/>
  <c r="CR176" i="46"/>
  <c r="AC176" i="46" s="1"/>
  <c r="CQ176" i="46"/>
  <c r="CP176" i="46"/>
  <c r="CO176" i="46"/>
  <c r="CN176" i="46"/>
  <c r="Y176" i="46" s="1"/>
  <c r="CM176" i="46"/>
  <c r="CL176" i="46"/>
  <c r="CK176" i="46"/>
  <c r="CJ176" i="46"/>
  <c r="U176" i="46" s="1"/>
  <c r="CI176" i="46"/>
  <c r="T176" i="46" s="1"/>
  <c r="CH176" i="46"/>
  <c r="S176" i="46" s="1"/>
  <c r="CG176" i="46"/>
  <c r="R176" i="46" s="1"/>
  <c r="CF176" i="46"/>
  <c r="CE176" i="46"/>
  <c r="CD176" i="46"/>
  <c r="CC176" i="46"/>
  <c r="CB176" i="46"/>
  <c r="M176" i="46" s="1"/>
  <c r="CA176" i="46"/>
  <c r="L176" i="46" s="1"/>
  <c r="BZ176" i="46"/>
  <c r="BY176" i="46"/>
  <c r="BX176" i="46"/>
  <c r="I176" i="46" s="1"/>
  <c r="BW176" i="46"/>
  <c r="BV176" i="46"/>
  <c r="BU176" i="46"/>
  <c r="F176" i="46" s="1"/>
  <c r="BT176" i="46"/>
  <c r="BS176" i="46"/>
  <c r="D176" i="46" s="1"/>
  <c r="B176" i="46"/>
  <c r="B176" i="44" s="1"/>
  <c r="A176" i="46"/>
  <c r="A176" i="44" s="1"/>
  <c r="EF175" i="46"/>
  <c r="EE175" i="46"/>
  <c r="BP175" i="46" s="1"/>
  <c r="ED175" i="46"/>
  <c r="BO175" i="46" s="1"/>
  <c r="EC175" i="46"/>
  <c r="EB175" i="46"/>
  <c r="EA175" i="46"/>
  <c r="DZ175" i="46"/>
  <c r="DY175" i="46"/>
  <c r="DX175" i="46"/>
  <c r="DW175" i="46"/>
  <c r="DV175" i="46"/>
  <c r="DU175" i="46"/>
  <c r="DT175" i="46"/>
  <c r="BE175" i="46" s="1"/>
  <c r="DS175" i="46"/>
  <c r="DR175" i="46"/>
  <c r="BC175" i="46" s="1"/>
  <c r="DQ175" i="46"/>
  <c r="DP175" i="46"/>
  <c r="DO175" i="46"/>
  <c r="AZ175" i="46" s="1"/>
  <c r="DN175" i="46"/>
  <c r="AY175" i="46" s="1"/>
  <c r="DM175" i="46"/>
  <c r="AX175" i="46" s="1"/>
  <c r="DL175" i="46"/>
  <c r="AW175" i="46" s="1"/>
  <c r="DK175" i="46"/>
  <c r="DJ175" i="46"/>
  <c r="DI175" i="46"/>
  <c r="DH175" i="46"/>
  <c r="DG175" i="46"/>
  <c r="AR175" i="46" s="1"/>
  <c r="DF175" i="46"/>
  <c r="DE175" i="46"/>
  <c r="AP175" i="46" s="1"/>
  <c r="DD175" i="46"/>
  <c r="AO175" i="46" s="1"/>
  <c r="DC175" i="46"/>
  <c r="DB175" i="46"/>
  <c r="DA175" i="46"/>
  <c r="AL175" i="46" s="1"/>
  <c r="CZ175" i="46"/>
  <c r="AK175" i="46" s="1"/>
  <c r="CY175" i="46"/>
  <c r="AJ175" i="46" s="1"/>
  <c r="CX175" i="46"/>
  <c r="CW175" i="46"/>
  <c r="AH175" i="46" s="1"/>
  <c r="CV175" i="46"/>
  <c r="AG175" i="46" s="1"/>
  <c r="CU175" i="46"/>
  <c r="CT175" i="46"/>
  <c r="CS175" i="46"/>
  <c r="CR175" i="46"/>
  <c r="CQ175" i="46"/>
  <c r="AB175" i="46" s="1"/>
  <c r="CP175" i="46"/>
  <c r="AA175" i="46" s="1"/>
  <c r="CO175" i="46"/>
  <c r="CN175" i="46"/>
  <c r="CM175" i="46"/>
  <c r="CL175" i="46"/>
  <c r="CK175" i="46"/>
  <c r="CJ175" i="46"/>
  <c r="CI175" i="46"/>
  <c r="T175" i="46" s="1"/>
  <c r="CH175" i="46"/>
  <c r="S175" i="46" s="1"/>
  <c r="CG175" i="46"/>
  <c r="CF175" i="46"/>
  <c r="CE175" i="46"/>
  <c r="CD175" i="46"/>
  <c r="O175" i="46" s="1"/>
  <c r="CC175" i="46"/>
  <c r="CB175" i="46"/>
  <c r="CA175" i="46"/>
  <c r="BZ175" i="46"/>
  <c r="BY175" i="46"/>
  <c r="J175" i="46" s="1"/>
  <c r="BX175" i="46"/>
  <c r="I175" i="46" s="1"/>
  <c r="BW175" i="46"/>
  <c r="BV175" i="46"/>
  <c r="BU175" i="46"/>
  <c r="BT175" i="46"/>
  <c r="E175" i="46" s="1"/>
  <c r="BS175" i="46"/>
  <c r="D175" i="46" s="1"/>
  <c r="B175" i="46"/>
  <c r="B175" i="44" s="1"/>
  <c r="A175" i="46"/>
  <c r="C175" i="46" s="1"/>
  <c r="C175" i="44" s="1"/>
  <c r="EF174" i="46"/>
  <c r="BQ174" i="46" s="1"/>
  <c r="EE174" i="46"/>
  <c r="ED174" i="46"/>
  <c r="BO174" i="44" s="1"/>
  <c r="EC174" i="46"/>
  <c r="BN174" i="46" s="1"/>
  <c r="EB174" i="46"/>
  <c r="EA174" i="46"/>
  <c r="BL174" i="46" s="1"/>
  <c r="DZ174" i="46"/>
  <c r="BK174" i="46" s="1"/>
  <c r="DY174" i="46"/>
  <c r="DX174" i="46"/>
  <c r="BI174" i="46" s="1"/>
  <c r="DW174" i="46"/>
  <c r="DV174" i="46"/>
  <c r="BG174" i="46" s="1"/>
  <c r="DU174" i="46"/>
  <c r="BF174" i="46" s="1"/>
  <c r="DT174" i="46"/>
  <c r="DS174" i="46"/>
  <c r="DR174" i="46"/>
  <c r="DQ174" i="46"/>
  <c r="BB174" i="46" s="1"/>
  <c r="DP174" i="46"/>
  <c r="BA174" i="46" s="1"/>
  <c r="DO174" i="46"/>
  <c r="DN174" i="46"/>
  <c r="DM174" i="46"/>
  <c r="DL174" i="46"/>
  <c r="DK174" i="46"/>
  <c r="DJ174" i="46"/>
  <c r="AU174" i="46" s="1"/>
  <c r="DI174" i="46"/>
  <c r="DH174" i="46"/>
  <c r="DG174" i="46"/>
  <c r="DF174" i="46"/>
  <c r="AQ174" i="46" s="1"/>
  <c r="DE174" i="46"/>
  <c r="AP174" i="46" s="1"/>
  <c r="DD174" i="46"/>
  <c r="DC174" i="46"/>
  <c r="AN174" i="46" s="1"/>
  <c r="DB174" i="46"/>
  <c r="DA174" i="46"/>
  <c r="AL174" i="46" s="1"/>
  <c r="CZ174" i="46"/>
  <c r="CY174" i="46"/>
  <c r="CX174" i="46"/>
  <c r="CW174" i="46"/>
  <c r="CV174" i="46"/>
  <c r="AG174" i="46" s="1"/>
  <c r="CU174" i="46"/>
  <c r="AF174" i="46" s="1"/>
  <c r="CT174" i="46"/>
  <c r="CS174" i="46"/>
  <c r="AD174" i="46" s="1"/>
  <c r="CR174" i="46"/>
  <c r="AC174" i="46" s="1"/>
  <c r="CQ174" i="46"/>
  <c r="CP174" i="46"/>
  <c r="AA174" i="46" s="1"/>
  <c r="CO174" i="46"/>
  <c r="Z174" i="46" s="1"/>
  <c r="CN174" i="46"/>
  <c r="CM174" i="46"/>
  <c r="CL174" i="46"/>
  <c r="CK174" i="46"/>
  <c r="CJ174" i="46"/>
  <c r="U174" i="46" s="1"/>
  <c r="CI174" i="46"/>
  <c r="CH174" i="46"/>
  <c r="CG174" i="46"/>
  <c r="CF174" i="46"/>
  <c r="CE174" i="46"/>
  <c r="P174" i="46" s="1"/>
  <c r="CD174" i="46"/>
  <c r="O174" i="46" s="1"/>
  <c r="CC174" i="46"/>
  <c r="CB174" i="46"/>
  <c r="M174" i="46" s="1"/>
  <c r="CA174" i="46"/>
  <c r="BZ174" i="46"/>
  <c r="K174" i="46" s="1"/>
  <c r="BY174" i="46"/>
  <c r="J174" i="46" s="1"/>
  <c r="BX174" i="46"/>
  <c r="I174" i="46" s="1"/>
  <c r="BW174" i="46"/>
  <c r="H174" i="46" s="1"/>
  <c r="BV174" i="46"/>
  <c r="G174" i="46" s="1"/>
  <c r="BU174" i="46"/>
  <c r="F174" i="46" s="1"/>
  <c r="BT174" i="46"/>
  <c r="BS174" i="46"/>
  <c r="BO174" i="46"/>
  <c r="B174" i="46"/>
  <c r="B174" i="44" s="1"/>
  <c r="A174" i="46"/>
  <c r="C174" i="46" s="1"/>
  <c r="C174" i="44" s="1"/>
  <c r="EF173" i="46"/>
  <c r="BQ173" i="46" s="1"/>
  <c r="EE173" i="46"/>
  <c r="ED173" i="46"/>
  <c r="EC173" i="46"/>
  <c r="EB173" i="46"/>
  <c r="EA173" i="46"/>
  <c r="DZ173" i="46"/>
  <c r="DY173" i="46"/>
  <c r="BJ173" i="46" s="1"/>
  <c r="DX173" i="46"/>
  <c r="BI173" i="46" s="1"/>
  <c r="DW173" i="46"/>
  <c r="BH173" i="46" s="1"/>
  <c r="DV173" i="46"/>
  <c r="DU173" i="46"/>
  <c r="DT173" i="46"/>
  <c r="BE173" i="46" s="1"/>
  <c r="DS173" i="46"/>
  <c r="DR173" i="46"/>
  <c r="DQ173" i="46"/>
  <c r="DP173" i="46"/>
  <c r="DO173" i="46"/>
  <c r="AZ173" i="46" s="1"/>
  <c r="DN173" i="46"/>
  <c r="AY173" i="46" s="1"/>
  <c r="DM173" i="46"/>
  <c r="DL173" i="46"/>
  <c r="AW173" i="46" s="1"/>
  <c r="DK173" i="46"/>
  <c r="AV173" i="46" s="1"/>
  <c r="DJ173" i="46"/>
  <c r="AU173" i="46" s="1"/>
  <c r="DI173" i="46"/>
  <c r="DH173" i="46"/>
  <c r="DG173" i="46"/>
  <c r="AR173" i="46" s="1"/>
  <c r="DF173" i="46"/>
  <c r="DE173" i="46"/>
  <c r="DD173" i="46"/>
  <c r="AO173" i="46" s="1"/>
  <c r="DC173" i="46"/>
  <c r="AN173" i="46" s="1"/>
  <c r="DB173" i="46"/>
  <c r="AM173" i="46" s="1"/>
  <c r="DA173" i="46"/>
  <c r="CZ173" i="46"/>
  <c r="AK173" i="46" s="1"/>
  <c r="CY173" i="46"/>
  <c r="AJ173" i="46" s="1"/>
  <c r="CX173" i="46"/>
  <c r="AI173" i="46" s="1"/>
  <c r="CW173" i="46"/>
  <c r="CV173" i="46"/>
  <c r="AG173" i="46" s="1"/>
  <c r="CU173" i="46"/>
  <c r="CT173" i="46"/>
  <c r="CS173" i="46"/>
  <c r="AD173" i="46" s="1"/>
  <c r="CR173" i="46"/>
  <c r="AC173" i="46" s="1"/>
  <c r="CQ173" i="46"/>
  <c r="AB173" i="46" s="1"/>
  <c r="CP173" i="46"/>
  <c r="CO173" i="46"/>
  <c r="CN173" i="46"/>
  <c r="CM173" i="46"/>
  <c r="CL173" i="46"/>
  <c r="W173" i="46" s="1"/>
  <c r="CK173" i="46"/>
  <c r="CJ173" i="46"/>
  <c r="CI173" i="46"/>
  <c r="CH173" i="46"/>
  <c r="S173" i="46" s="1"/>
  <c r="CG173" i="46"/>
  <c r="CF173" i="46"/>
  <c r="Q173" i="46" s="1"/>
  <c r="CE173" i="46"/>
  <c r="P173" i="46" s="1"/>
  <c r="CD173" i="46"/>
  <c r="CC173" i="46"/>
  <c r="CB173" i="46"/>
  <c r="M173" i="46" s="1"/>
  <c r="CA173" i="46"/>
  <c r="BZ173" i="46"/>
  <c r="K173" i="46" s="1"/>
  <c r="BY173" i="46"/>
  <c r="BX173" i="46"/>
  <c r="I173" i="46" s="1"/>
  <c r="BW173" i="46"/>
  <c r="H173" i="46" s="1"/>
  <c r="BV173" i="46"/>
  <c r="G173" i="46" s="1"/>
  <c r="BU173" i="46"/>
  <c r="BT173" i="46"/>
  <c r="E173" i="46" s="1"/>
  <c r="BS173" i="46"/>
  <c r="B173" i="46"/>
  <c r="B173" i="44" s="1"/>
  <c r="A173" i="46"/>
  <c r="C173" i="46" s="1"/>
  <c r="C173" i="44" s="1"/>
  <c r="EF172" i="46"/>
  <c r="BQ172" i="46" s="1"/>
  <c r="EE172" i="46"/>
  <c r="ED172" i="46"/>
  <c r="EC172" i="46"/>
  <c r="BN172" i="46" s="1"/>
  <c r="EB172" i="46"/>
  <c r="BM172" i="46" s="1"/>
  <c r="EA172" i="46"/>
  <c r="BL172" i="46" s="1"/>
  <c r="DZ172" i="46"/>
  <c r="DY172" i="46"/>
  <c r="BJ172" i="46" s="1"/>
  <c r="DX172" i="46"/>
  <c r="BI172" i="46" s="1"/>
  <c r="DW172" i="46"/>
  <c r="BH172" i="46" s="1"/>
  <c r="DV172" i="46"/>
  <c r="BG172" i="46" s="1"/>
  <c r="DU172" i="46"/>
  <c r="DT172" i="46"/>
  <c r="BE172" i="46" s="1"/>
  <c r="DS172" i="46"/>
  <c r="DR172" i="46"/>
  <c r="BC172" i="46" s="1"/>
  <c r="DQ172" i="46"/>
  <c r="DP172" i="46"/>
  <c r="BA172" i="46" s="1"/>
  <c r="DO172" i="46"/>
  <c r="DN172" i="46"/>
  <c r="AY172" i="44" s="1"/>
  <c r="DM172" i="46"/>
  <c r="DL172" i="46"/>
  <c r="AW172" i="46" s="1"/>
  <c r="DK172" i="46"/>
  <c r="AV172" i="46" s="1"/>
  <c r="DJ172" i="46"/>
  <c r="AU172" i="46" s="1"/>
  <c r="DI172" i="46"/>
  <c r="DH172" i="46"/>
  <c r="DG172" i="46"/>
  <c r="AR172" i="46" s="1"/>
  <c r="DF172" i="46"/>
  <c r="DE172" i="46"/>
  <c r="DD172" i="46"/>
  <c r="AO172" i="46" s="1"/>
  <c r="DC172" i="46"/>
  <c r="DB172" i="46"/>
  <c r="DA172" i="46"/>
  <c r="CZ172" i="46"/>
  <c r="AK172" i="46" s="1"/>
  <c r="CY172" i="46"/>
  <c r="AJ172" i="46" s="1"/>
  <c r="CX172" i="46"/>
  <c r="CW172" i="46"/>
  <c r="AH172" i="46" s="1"/>
  <c r="CV172" i="46"/>
  <c r="AG172" i="46" s="1"/>
  <c r="CU172" i="46"/>
  <c r="AF172" i="46" s="1"/>
  <c r="CT172" i="46"/>
  <c r="CS172" i="46"/>
  <c r="AD172" i="46" s="1"/>
  <c r="CR172" i="46"/>
  <c r="AC172" i="46" s="1"/>
  <c r="CQ172" i="46"/>
  <c r="AB172" i="46" s="1"/>
  <c r="CP172" i="46"/>
  <c r="CO172" i="46"/>
  <c r="Z172" i="44" s="1"/>
  <c r="CN172" i="46"/>
  <c r="Y172" i="46" s="1"/>
  <c r="CM172" i="46"/>
  <c r="X172" i="46" s="1"/>
  <c r="CL172" i="46"/>
  <c r="W172" i="46" s="1"/>
  <c r="CK172" i="46"/>
  <c r="V172" i="46" s="1"/>
  <c r="CJ172" i="46"/>
  <c r="U172" i="46" s="1"/>
  <c r="CI172" i="46"/>
  <c r="CH172" i="46"/>
  <c r="CG172" i="46"/>
  <c r="CF172" i="46"/>
  <c r="Q172" i="46" s="1"/>
  <c r="CE172" i="46"/>
  <c r="P172" i="46" s="1"/>
  <c r="CD172" i="46"/>
  <c r="CC172" i="46"/>
  <c r="CB172" i="46"/>
  <c r="M172" i="46" s="1"/>
  <c r="CA172" i="46"/>
  <c r="L172" i="46" s="1"/>
  <c r="BZ172" i="46"/>
  <c r="BY172" i="46"/>
  <c r="J172" i="46" s="1"/>
  <c r="BX172" i="46"/>
  <c r="I172" i="46" s="1"/>
  <c r="BW172" i="46"/>
  <c r="H172" i="46" s="1"/>
  <c r="BV172" i="46"/>
  <c r="G172" i="46" s="1"/>
  <c r="BU172" i="46"/>
  <c r="BT172" i="46"/>
  <c r="E172" i="46" s="1"/>
  <c r="BS172" i="46"/>
  <c r="AY172" i="46"/>
  <c r="Z172" i="46"/>
  <c r="B172" i="46"/>
  <c r="B172" i="44" s="1"/>
  <c r="A172" i="46"/>
  <c r="A172" i="44" s="1"/>
  <c r="EF171" i="46"/>
  <c r="BQ171" i="46" s="1"/>
  <c r="EE171" i="46"/>
  <c r="ED171" i="46"/>
  <c r="BO171" i="46" s="1"/>
  <c r="EC171" i="46"/>
  <c r="BN171" i="46" s="1"/>
  <c r="EB171" i="46"/>
  <c r="EA171" i="46"/>
  <c r="DZ171" i="46"/>
  <c r="BK171" i="46" s="1"/>
  <c r="DY171" i="46"/>
  <c r="BJ171" i="46" s="1"/>
  <c r="DX171" i="46"/>
  <c r="DW171" i="46"/>
  <c r="DV171" i="46"/>
  <c r="BG171" i="46" s="1"/>
  <c r="DU171" i="46"/>
  <c r="BF171" i="46" s="1"/>
  <c r="DT171" i="46"/>
  <c r="DS171" i="46"/>
  <c r="DR171" i="46"/>
  <c r="BC171" i="46" s="1"/>
  <c r="DQ171" i="46"/>
  <c r="BB171" i="46" s="1"/>
  <c r="DP171" i="46"/>
  <c r="DO171" i="46"/>
  <c r="DN171" i="46"/>
  <c r="AY171" i="46" s="1"/>
  <c r="DM171" i="46"/>
  <c r="DL171" i="46"/>
  <c r="DK171" i="46"/>
  <c r="AV171" i="46" s="1"/>
  <c r="DJ171" i="46"/>
  <c r="AU171" i="46" s="1"/>
  <c r="DI171" i="46"/>
  <c r="AT171" i="46" s="1"/>
  <c r="DH171" i="46"/>
  <c r="DG171" i="46"/>
  <c r="DF171" i="46"/>
  <c r="AQ171" i="46" s="1"/>
  <c r="DE171" i="46"/>
  <c r="DD171" i="46"/>
  <c r="AO171" i="46" s="1"/>
  <c r="DC171" i="46"/>
  <c r="DB171" i="46"/>
  <c r="AM171" i="46" s="1"/>
  <c r="DA171" i="46"/>
  <c r="CZ171" i="46"/>
  <c r="CY171" i="46"/>
  <c r="CX171" i="46"/>
  <c r="AI171" i="46" s="1"/>
  <c r="CW171" i="46"/>
  <c r="AH171" i="46" s="1"/>
  <c r="CV171" i="46"/>
  <c r="AG171" i="46" s="1"/>
  <c r="CU171" i="46"/>
  <c r="CT171" i="46"/>
  <c r="AE171" i="46" s="1"/>
  <c r="CS171" i="46"/>
  <c r="CR171" i="46"/>
  <c r="AC171" i="46" s="1"/>
  <c r="CQ171" i="46"/>
  <c r="CP171" i="46"/>
  <c r="AA171" i="46" s="1"/>
  <c r="CO171" i="46"/>
  <c r="Z171" i="46" s="1"/>
  <c r="CN171" i="46"/>
  <c r="Y171" i="46" s="1"/>
  <c r="CM171" i="46"/>
  <c r="X171" i="46" s="1"/>
  <c r="CL171" i="46"/>
  <c r="CK171" i="46"/>
  <c r="CJ171" i="46"/>
  <c r="CI171" i="46"/>
  <c r="CH171" i="46"/>
  <c r="S171" i="46" s="1"/>
  <c r="CG171" i="46"/>
  <c r="CF171" i="46"/>
  <c r="CE171" i="46"/>
  <c r="CD171" i="46"/>
  <c r="O171" i="46" s="1"/>
  <c r="CC171" i="46"/>
  <c r="N171" i="46" s="1"/>
  <c r="CB171" i="46"/>
  <c r="CA171" i="46"/>
  <c r="BZ171" i="46"/>
  <c r="K171" i="46" s="1"/>
  <c r="BY171" i="46"/>
  <c r="BX171" i="46"/>
  <c r="BW171" i="46"/>
  <c r="BV171" i="46"/>
  <c r="G171" i="46" s="1"/>
  <c r="BU171" i="46"/>
  <c r="F171" i="46" s="1"/>
  <c r="BT171" i="46"/>
  <c r="E171" i="46" s="1"/>
  <c r="BS171" i="46"/>
  <c r="B171" i="46"/>
  <c r="B171" i="44" s="1"/>
  <c r="A171" i="46"/>
  <c r="C171" i="46" s="1"/>
  <c r="C171" i="44" s="1"/>
  <c r="EF170" i="46"/>
  <c r="EE170" i="46"/>
  <c r="ED170" i="46"/>
  <c r="BO170" i="44" s="1"/>
  <c r="EC170" i="46"/>
  <c r="BN170" i="46" s="1"/>
  <c r="EB170" i="46"/>
  <c r="BM170" i="46" s="1"/>
  <c r="EA170" i="46"/>
  <c r="BL170" i="46" s="1"/>
  <c r="DZ170" i="46"/>
  <c r="DY170" i="46"/>
  <c r="DX170" i="46"/>
  <c r="DW170" i="46"/>
  <c r="BH170" i="46" s="1"/>
  <c r="DV170" i="46"/>
  <c r="BG170" i="46" s="1"/>
  <c r="DU170" i="46"/>
  <c r="DT170" i="46"/>
  <c r="DS170" i="46"/>
  <c r="BD170" i="46" s="1"/>
  <c r="DR170" i="46"/>
  <c r="BC170" i="46" s="1"/>
  <c r="DQ170" i="46"/>
  <c r="BB170" i="46" s="1"/>
  <c r="DP170" i="46"/>
  <c r="DO170" i="46"/>
  <c r="DN170" i="46"/>
  <c r="AY170" i="46" s="1"/>
  <c r="DM170" i="46"/>
  <c r="AX170" i="46" s="1"/>
  <c r="DL170" i="46"/>
  <c r="DK170" i="46"/>
  <c r="AV170" i="46" s="1"/>
  <c r="DJ170" i="46"/>
  <c r="AU170" i="46" s="1"/>
  <c r="DI170" i="46"/>
  <c r="AT170" i="46" s="1"/>
  <c r="DH170" i="46"/>
  <c r="AS170" i="46" s="1"/>
  <c r="DG170" i="46"/>
  <c r="DF170" i="46"/>
  <c r="AQ170" i="46" s="1"/>
  <c r="DE170" i="46"/>
  <c r="AP170" i="46" s="1"/>
  <c r="DD170" i="46"/>
  <c r="DC170" i="46"/>
  <c r="AN170" i="46" s="1"/>
  <c r="DB170" i="46"/>
  <c r="DA170" i="46"/>
  <c r="CZ170" i="46"/>
  <c r="CY170" i="46"/>
  <c r="CX170" i="46"/>
  <c r="CW170" i="46"/>
  <c r="AH170" i="46" s="1"/>
  <c r="CV170" i="46"/>
  <c r="AG170" i="46" s="1"/>
  <c r="CU170" i="46"/>
  <c r="AF170" i="46" s="1"/>
  <c r="CT170" i="46"/>
  <c r="AE170" i="46" s="1"/>
  <c r="CS170" i="46"/>
  <c r="AD170" i="46" s="1"/>
  <c r="CR170" i="46"/>
  <c r="CQ170" i="46"/>
  <c r="CP170" i="46"/>
  <c r="CO170" i="46"/>
  <c r="Z170" i="46" s="1"/>
  <c r="CN170" i="46"/>
  <c r="Y170" i="46" s="1"/>
  <c r="CM170" i="46"/>
  <c r="X170" i="46" s="1"/>
  <c r="CL170" i="46"/>
  <c r="W170" i="46" s="1"/>
  <c r="CK170" i="46"/>
  <c r="CJ170" i="46"/>
  <c r="CI170" i="46"/>
  <c r="CH170" i="46"/>
  <c r="S170" i="46" s="1"/>
  <c r="CG170" i="46"/>
  <c r="R170" i="46" s="1"/>
  <c r="CF170" i="46"/>
  <c r="Q170" i="46" s="1"/>
  <c r="CE170" i="46"/>
  <c r="P170" i="46" s="1"/>
  <c r="CD170" i="46"/>
  <c r="O170" i="46" s="1"/>
  <c r="CC170" i="46"/>
  <c r="N170" i="46" s="1"/>
  <c r="CB170" i="46"/>
  <c r="M170" i="46" s="1"/>
  <c r="CA170" i="46"/>
  <c r="BZ170" i="46"/>
  <c r="K170" i="46" s="1"/>
  <c r="BY170" i="46"/>
  <c r="J170" i="46" s="1"/>
  <c r="BX170" i="46"/>
  <c r="I170" i="46" s="1"/>
  <c r="BW170" i="46"/>
  <c r="H170" i="46" s="1"/>
  <c r="BV170" i="46"/>
  <c r="G170" i="46" s="1"/>
  <c r="BU170" i="46"/>
  <c r="F170" i="46" s="1"/>
  <c r="BT170" i="46"/>
  <c r="E170" i="46" s="1"/>
  <c r="BS170" i="46"/>
  <c r="BO170" i="46"/>
  <c r="B170" i="46"/>
  <c r="B170" i="44" s="1"/>
  <c r="A170" i="46"/>
  <c r="C170" i="46" s="1"/>
  <c r="C170" i="44" s="1"/>
  <c r="EF169" i="46"/>
  <c r="EE169" i="46"/>
  <c r="BP169" i="46" s="1"/>
  <c r="ED169" i="46"/>
  <c r="BO169" i="46" s="1"/>
  <c r="EC169" i="46"/>
  <c r="EB169" i="46"/>
  <c r="EA169" i="46"/>
  <c r="BL169" i="46" s="1"/>
  <c r="DZ169" i="46"/>
  <c r="BK169" i="46" s="1"/>
  <c r="DY169" i="46"/>
  <c r="DX169" i="46"/>
  <c r="DW169" i="46"/>
  <c r="BH169" i="46" s="1"/>
  <c r="DV169" i="46"/>
  <c r="DU169" i="46"/>
  <c r="BF169" i="46" s="1"/>
  <c r="DT169" i="46"/>
  <c r="DS169" i="46"/>
  <c r="BD169" i="46" s="1"/>
  <c r="DR169" i="46"/>
  <c r="DQ169" i="46"/>
  <c r="BB169" i="46" s="1"/>
  <c r="DP169" i="46"/>
  <c r="DO169" i="46"/>
  <c r="DN169" i="46"/>
  <c r="DM169" i="46"/>
  <c r="DL169" i="46"/>
  <c r="DK169" i="46"/>
  <c r="AV169" i="46" s="1"/>
  <c r="DJ169" i="46"/>
  <c r="AU169" i="46" s="1"/>
  <c r="DI169" i="46"/>
  <c r="AT169" i="46" s="1"/>
  <c r="DH169" i="46"/>
  <c r="DG169" i="46"/>
  <c r="AR169" i="46" s="1"/>
  <c r="DF169" i="46"/>
  <c r="AQ169" i="46" s="1"/>
  <c r="DE169" i="46"/>
  <c r="DD169" i="46"/>
  <c r="DC169" i="46"/>
  <c r="DB169" i="46"/>
  <c r="AM169" i="46" s="1"/>
  <c r="DA169" i="46"/>
  <c r="AL169" i="46" s="1"/>
  <c r="CZ169" i="46"/>
  <c r="CY169" i="46"/>
  <c r="AJ169" i="46" s="1"/>
  <c r="CX169" i="46"/>
  <c r="AI169" i="46" s="1"/>
  <c r="CW169" i="46"/>
  <c r="AH169" i="46" s="1"/>
  <c r="CV169" i="46"/>
  <c r="AG169" i="46" s="1"/>
  <c r="CU169" i="46"/>
  <c r="AF169" i="46" s="1"/>
  <c r="CT169" i="46"/>
  <c r="AE169" i="46" s="1"/>
  <c r="CS169" i="46"/>
  <c r="CR169" i="46"/>
  <c r="CQ169" i="46"/>
  <c r="AB169" i="46" s="1"/>
  <c r="CP169" i="46"/>
  <c r="CO169" i="46"/>
  <c r="CN169" i="46"/>
  <c r="CM169" i="46"/>
  <c r="X169" i="46" s="1"/>
  <c r="CL169" i="46"/>
  <c r="W169" i="46" s="1"/>
  <c r="CK169" i="46"/>
  <c r="CJ169" i="46"/>
  <c r="CI169" i="46"/>
  <c r="T169" i="46" s="1"/>
  <c r="CH169" i="46"/>
  <c r="CG169" i="46"/>
  <c r="R169" i="46" s="1"/>
  <c r="CF169" i="46"/>
  <c r="CE169" i="46"/>
  <c r="P169" i="46" s="1"/>
  <c r="CD169" i="46"/>
  <c r="CC169" i="46"/>
  <c r="N169" i="46" s="1"/>
  <c r="CB169" i="46"/>
  <c r="CA169" i="46"/>
  <c r="L169" i="46" s="1"/>
  <c r="BZ169" i="46"/>
  <c r="K169" i="46" s="1"/>
  <c r="BY169" i="46"/>
  <c r="BX169" i="46"/>
  <c r="I169" i="46" s="1"/>
  <c r="BW169" i="46"/>
  <c r="H169" i="46" s="1"/>
  <c r="BV169" i="46"/>
  <c r="BU169" i="46"/>
  <c r="F169" i="46" s="1"/>
  <c r="BT169" i="46"/>
  <c r="BS169" i="46"/>
  <c r="D169" i="46" s="1"/>
  <c r="B169" i="46"/>
  <c r="B169" i="44" s="1"/>
  <c r="A169" i="46"/>
  <c r="A169" i="44" s="1"/>
  <c r="EF168" i="46"/>
  <c r="EE168" i="46"/>
  <c r="ED168" i="46"/>
  <c r="BO168" i="44" s="1"/>
  <c r="EC168" i="46"/>
  <c r="BN168" i="44" s="1"/>
  <c r="EB168" i="46"/>
  <c r="EA168" i="46"/>
  <c r="BL168" i="46" s="1"/>
  <c r="DZ168" i="46"/>
  <c r="BK168" i="46" s="1"/>
  <c r="DY168" i="46"/>
  <c r="DX168" i="46"/>
  <c r="DW168" i="46"/>
  <c r="DV168" i="46"/>
  <c r="DU168" i="46"/>
  <c r="DT168" i="46"/>
  <c r="BE168" i="46" s="1"/>
  <c r="DS168" i="46"/>
  <c r="BD168" i="46" s="1"/>
  <c r="DR168" i="46"/>
  <c r="DQ168" i="46"/>
  <c r="BB168" i="46" s="1"/>
  <c r="DP168" i="46"/>
  <c r="DO168" i="46"/>
  <c r="DN168" i="46"/>
  <c r="AY168" i="46" s="1"/>
  <c r="DM168" i="46"/>
  <c r="AX168" i="46" s="1"/>
  <c r="DL168" i="46"/>
  <c r="DK168" i="46"/>
  <c r="AV168" i="46" s="1"/>
  <c r="DJ168" i="46"/>
  <c r="DI168" i="46"/>
  <c r="AT168" i="46" s="1"/>
  <c r="DH168" i="46"/>
  <c r="DG168" i="46"/>
  <c r="DF168" i="46"/>
  <c r="AQ168" i="46" s="1"/>
  <c r="DE168" i="46"/>
  <c r="DD168" i="46"/>
  <c r="DC168" i="46"/>
  <c r="AN168" i="46" s="1"/>
  <c r="DB168" i="46"/>
  <c r="AM168" i="46" s="1"/>
  <c r="DA168" i="46"/>
  <c r="CZ168" i="46"/>
  <c r="CY168" i="46"/>
  <c r="CX168" i="46"/>
  <c r="AI168" i="46" s="1"/>
  <c r="CW168" i="46"/>
  <c r="CV168" i="46"/>
  <c r="AG168" i="46" s="1"/>
  <c r="CU168" i="46"/>
  <c r="AF168" i="46" s="1"/>
  <c r="CT168" i="46"/>
  <c r="CS168" i="46"/>
  <c r="CR168" i="46"/>
  <c r="CQ168" i="46"/>
  <c r="CP168" i="46"/>
  <c r="AA168" i="46" s="1"/>
  <c r="CO168" i="46"/>
  <c r="Z168" i="46" s="1"/>
  <c r="CN168" i="46"/>
  <c r="CM168" i="46"/>
  <c r="X168" i="46" s="1"/>
  <c r="CL168" i="46"/>
  <c r="W168" i="46" s="1"/>
  <c r="CK168" i="46"/>
  <c r="CJ168" i="46"/>
  <c r="CI168" i="46"/>
  <c r="CH168" i="46"/>
  <c r="CG168" i="46"/>
  <c r="CF168" i="46"/>
  <c r="Q168" i="46" s="1"/>
  <c r="CE168" i="46"/>
  <c r="CD168" i="46"/>
  <c r="CC168" i="46"/>
  <c r="N168" i="46" s="1"/>
  <c r="CB168" i="46"/>
  <c r="CA168" i="46"/>
  <c r="BZ168" i="46"/>
  <c r="K168" i="46" s="1"/>
  <c r="BY168" i="46"/>
  <c r="BX168" i="46"/>
  <c r="BW168" i="46"/>
  <c r="H168" i="46" s="1"/>
  <c r="BV168" i="46"/>
  <c r="G168" i="46" s="1"/>
  <c r="BU168" i="46"/>
  <c r="F168" i="46" s="1"/>
  <c r="BT168" i="46"/>
  <c r="BS168" i="46"/>
  <c r="BO168" i="46"/>
  <c r="BN168" i="46"/>
  <c r="B168" i="46"/>
  <c r="B168" i="44" s="1"/>
  <c r="A168" i="46"/>
  <c r="A168" i="44" s="1"/>
  <c r="EF167" i="46"/>
  <c r="EE167" i="46"/>
  <c r="ED167" i="46"/>
  <c r="BO167" i="46" s="1"/>
  <c r="EC167" i="46"/>
  <c r="BN167" i="46" s="1"/>
  <c r="EB167" i="46"/>
  <c r="BM167" i="46" s="1"/>
  <c r="EA167" i="46"/>
  <c r="DZ167" i="46"/>
  <c r="BK167" i="46" s="1"/>
  <c r="DY167" i="46"/>
  <c r="BJ167" i="46" s="1"/>
  <c r="DX167" i="46"/>
  <c r="DW167" i="46"/>
  <c r="BH167" i="46" s="1"/>
  <c r="DV167" i="46"/>
  <c r="BG167" i="46" s="1"/>
  <c r="DU167" i="46"/>
  <c r="DT167" i="46"/>
  <c r="BE167" i="46" s="1"/>
  <c r="DS167" i="46"/>
  <c r="BD167" i="46" s="1"/>
  <c r="DR167" i="46"/>
  <c r="BC167" i="46" s="1"/>
  <c r="DQ167" i="46"/>
  <c r="BB167" i="46" s="1"/>
  <c r="DP167" i="46"/>
  <c r="DO167" i="46"/>
  <c r="DN167" i="46"/>
  <c r="DM167" i="46"/>
  <c r="AX167" i="46" s="1"/>
  <c r="DL167" i="46"/>
  <c r="AW167" i="46" s="1"/>
  <c r="DK167" i="46"/>
  <c r="DJ167" i="46"/>
  <c r="AU167" i="46" s="1"/>
  <c r="DI167" i="46"/>
  <c r="DH167" i="46"/>
  <c r="DG167" i="46"/>
  <c r="AR167" i="46" s="1"/>
  <c r="DF167" i="46"/>
  <c r="DE167" i="46"/>
  <c r="DD167" i="46"/>
  <c r="AO167" i="46" s="1"/>
  <c r="DC167" i="46"/>
  <c r="DB167" i="46"/>
  <c r="AM167" i="46" s="1"/>
  <c r="DA167" i="46"/>
  <c r="CZ167" i="46"/>
  <c r="CY167" i="46"/>
  <c r="AJ167" i="46" s="1"/>
  <c r="CX167" i="46"/>
  <c r="CW167" i="46"/>
  <c r="AH167" i="46" s="1"/>
  <c r="CV167" i="46"/>
  <c r="AG167" i="46" s="1"/>
  <c r="CU167" i="46"/>
  <c r="AF167" i="46" s="1"/>
  <c r="CT167" i="46"/>
  <c r="AE167" i="46" s="1"/>
  <c r="CS167" i="46"/>
  <c r="CR167" i="46"/>
  <c r="CQ167" i="46"/>
  <c r="CP167" i="46"/>
  <c r="CO167" i="46"/>
  <c r="CN167" i="46"/>
  <c r="Y167" i="46" s="1"/>
  <c r="CM167" i="46"/>
  <c r="CL167" i="46"/>
  <c r="W167" i="46" s="1"/>
  <c r="CK167" i="46"/>
  <c r="V167" i="46" s="1"/>
  <c r="CJ167" i="46"/>
  <c r="CI167" i="46"/>
  <c r="CH167" i="46"/>
  <c r="CG167" i="46"/>
  <c r="R167" i="46" s="1"/>
  <c r="CF167" i="46"/>
  <c r="Q167" i="46" s="1"/>
  <c r="CE167" i="46"/>
  <c r="P167" i="46" s="1"/>
  <c r="CD167" i="46"/>
  <c r="O167" i="46" s="1"/>
  <c r="CC167" i="46"/>
  <c r="N167" i="46" s="1"/>
  <c r="CB167" i="46"/>
  <c r="CA167" i="46"/>
  <c r="L167" i="46" s="1"/>
  <c r="BZ167" i="46"/>
  <c r="BY167" i="46"/>
  <c r="J167" i="46" s="1"/>
  <c r="BX167" i="46"/>
  <c r="I167" i="46" s="1"/>
  <c r="BW167" i="46"/>
  <c r="H167" i="46" s="1"/>
  <c r="BV167" i="46"/>
  <c r="G167" i="46" s="1"/>
  <c r="BU167" i="46"/>
  <c r="F167" i="46" s="1"/>
  <c r="BT167" i="46"/>
  <c r="BS167" i="46"/>
  <c r="D167" i="46" s="1"/>
  <c r="B167" i="46"/>
  <c r="B167" i="44" s="1"/>
  <c r="A167" i="46"/>
  <c r="A167" i="44" s="1"/>
  <c r="EF166" i="46"/>
  <c r="BQ166" i="46" s="1"/>
  <c r="EE166" i="46"/>
  <c r="BP166" i="46" s="1"/>
  <c r="ED166" i="46"/>
  <c r="BO166" i="44" s="1"/>
  <c r="EC166" i="46"/>
  <c r="EB166" i="46"/>
  <c r="EA166" i="46"/>
  <c r="DZ166" i="46"/>
  <c r="DY166" i="46"/>
  <c r="BJ166" i="46" s="1"/>
  <c r="DX166" i="46"/>
  <c r="DW166" i="46"/>
  <c r="BH166" i="46" s="1"/>
  <c r="DV166" i="46"/>
  <c r="DU166" i="46"/>
  <c r="BF166" i="46" s="1"/>
  <c r="DT166" i="46"/>
  <c r="DS166" i="46"/>
  <c r="DR166" i="46"/>
  <c r="DQ166" i="46"/>
  <c r="DP166" i="46"/>
  <c r="DO166" i="46"/>
  <c r="DN166" i="46"/>
  <c r="AY166" i="46" s="1"/>
  <c r="DM166" i="46"/>
  <c r="DL166" i="46"/>
  <c r="DK166" i="46"/>
  <c r="AV166" i="46" s="1"/>
  <c r="DJ166" i="46"/>
  <c r="DI166" i="46"/>
  <c r="AT166" i="46" s="1"/>
  <c r="DH166" i="46"/>
  <c r="AS166" i="46" s="1"/>
  <c r="DG166" i="46"/>
  <c r="DF166" i="46"/>
  <c r="AQ166" i="46" s="1"/>
  <c r="DE166" i="46"/>
  <c r="DD166" i="46"/>
  <c r="DC166" i="46"/>
  <c r="DB166" i="46"/>
  <c r="DA166" i="46"/>
  <c r="AL166" i="46" s="1"/>
  <c r="CZ166" i="46"/>
  <c r="AK166" i="46" s="1"/>
  <c r="CY166" i="46"/>
  <c r="CX166" i="46"/>
  <c r="CW166" i="46"/>
  <c r="CV166" i="46"/>
  <c r="CU166" i="46"/>
  <c r="CT166" i="46"/>
  <c r="CS166" i="46"/>
  <c r="AD166" i="46" s="1"/>
  <c r="CR166" i="46"/>
  <c r="CQ166" i="46"/>
  <c r="AB166" i="46" s="1"/>
  <c r="CP166" i="46"/>
  <c r="CO166" i="46"/>
  <c r="Z166" i="46" s="1"/>
  <c r="CN166" i="46"/>
  <c r="CM166" i="46"/>
  <c r="CL166" i="46"/>
  <c r="CK166" i="46"/>
  <c r="CJ166" i="46"/>
  <c r="CI166" i="46"/>
  <c r="T166" i="46" s="1"/>
  <c r="CH166" i="46"/>
  <c r="S166" i="46" s="1"/>
  <c r="CG166" i="46"/>
  <c r="R166" i="46" s="1"/>
  <c r="CF166" i="46"/>
  <c r="CE166" i="46"/>
  <c r="CD166" i="46"/>
  <c r="CC166" i="46"/>
  <c r="N166" i="46" s="1"/>
  <c r="CB166" i="46"/>
  <c r="CA166" i="46"/>
  <c r="L166" i="46" s="1"/>
  <c r="BZ166" i="46"/>
  <c r="K166" i="46" s="1"/>
  <c r="BY166" i="46"/>
  <c r="BX166" i="46"/>
  <c r="BW166" i="46"/>
  <c r="BV166" i="46"/>
  <c r="BU166" i="46"/>
  <c r="F166" i="46" s="1"/>
  <c r="BT166" i="46"/>
  <c r="E166" i="46" s="1"/>
  <c r="BS166" i="46"/>
  <c r="B166" i="46"/>
  <c r="B166" i="44" s="1"/>
  <c r="A166" i="46"/>
  <c r="C166" i="46" s="1"/>
  <c r="C166" i="44" s="1"/>
  <c r="EF165" i="46"/>
  <c r="EE165" i="46"/>
  <c r="ED165" i="46"/>
  <c r="BO165" i="44" s="1"/>
  <c r="EC165" i="46"/>
  <c r="BN165" i="44" s="1"/>
  <c r="EB165" i="46"/>
  <c r="BM165" i="44" s="1"/>
  <c r="EA165" i="46"/>
  <c r="DZ165" i="46"/>
  <c r="DY165" i="46"/>
  <c r="BJ165" i="46" s="1"/>
  <c r="DX165" i="46"/>
  <c r="BI165" i="46" s="1"/>
  <c r="DW165" i="46"/>
  <c r="BH165" i="46" s="1"/>
  <c r="DV165" i="46"/>
  <c r="DU165" i="46"/>
  <c r="DT165" i="46"/>
  <c r="BE165" i="46" s="1"/>
  <c r="DS165" i="46"/>
  <c r="DR165" i="46"/>
  <c r="DQ165" i="46"/>
  <c r="BB165" i="46" s="1"/>
  <c r="DP165" i="46"/>
  <c r="DO165" i="46"/>
  <c r="DN165" i="46"/>
  <c r="AY165" i="46" s="1"/>
  <c r="DM165" i="46"/>
  <c r="AX165" i="46" s="1"/>
  <c r="DL165" i="46"/>
  <c r="AW165" i="46" s="1"/>
  <c r="DK165" i="46"/>
  <c r="DJ165" i="46"/>
  <c r="DI165" i="46"/>
  <c r="DH165" i="46"/>
  <c r="AS165" i="46" s="1"/>
  <c r="DG165" i="46"/>
  <c r="DF165" i="46"/>
  <c r="AQ165" i="46" s="1"/>
  <c r="DE165" i="46"/>
  <c r="DD165" i="46"/>
  <c r="DC165" i="46"/>
  <c r="DB165" i="46"/>
  <c r="AM165" i="46" s="1"/>
  <c r="DA165" i="46"/>
  <c r="CZ165" i="46"/>
  <c r="CY165" i="46"/>
  <c r="AJ165" i="46" s="1"/>
  <c r="CX165" i="46"/>
  <c r="AI165" i="46" s="1"/>
  <c r="CW165" i="46"/>
  <c r="AH165" i="46" s="1"/>
  <c r="CV165" i="46"/>
  <c r="AG165" i="46" s="1"/>
  <c r="CU165" i="46"/>
  <c r="CT165" i="46"/>
  <c r="CS165" i="46"/>
  <c r="AD165" i="46" s="1"/>
  <c r="CR165" i="46"/>
  <c r="AC165" i="46" s="1"/>
  <c r="CQ165" i="46"/>
  <c r="CP165" i="46"/>
  <c r="AA165" i="46" s="1"/>
  <c r="CO165" i="46"/>
  <c r="CN165" i="46"/>
  <c r="CM165" i="46"/>
  <c r="CL165" i="46"/>
  <c r="CK165" i="46"/>
  <c r="V165" i="46" s="1"/>
  <c r="CJ165" i="46"/>
  <c r="CI165" i="46"/>
  <c r="CH165" i="46"/>
  <c r="CG165" i="46"/>
  <c r="CF165" i="46"/>
  <c r="Q165" i="46" s="1"/>
  <c r="CE165" i="46"/>
  <c r="CD165" i="46"/>
  <c r="O165" i="46" s="1"/>
  <c r="CC165" i="46"/>
  <c r="CB165" i="46"/>
  <c r="M165" i="46" s="1"/>
  <c r="CA165" i="46"/>
  <c r="L165" i="46" s="1"/>
  <c r="BZ165" i="46"/>
  <c r="K165" i="46" s="1"/>
  <c r="BY165" i="46"/>
  <c r="BX165" i="46"/>
  <c r="I165" i="46" s="1"/>
  <c r="BW165" i="46"/>
  <c r="BV165" i="46"/>
  <c r="G165" i="46" s="1"/>
  <c r="BU165" i="46"/>
  <c r="BT165" i="46"/>
  <c r="BS165" i="46"/>
  <c r="BO165" i="46"/>
  <c r="BN165" i="46"/>
  <c r="BM165" i="46"/>
  <c r="B165" i="46"/>
  <c r="B165" i="44" s="1"/>
  <c r="A165" i="46"/>
  <c r="A165" i="44" s="1"/>
  <c r="EF164" i="46"/>
  <c r="EE164" i="46"/>
  <c r="ED164" i="46"/>
  <c r="BO164" i="46" s="1"/>
  <c r="EC164" i="46"/>
  <c r="BN164" i="46" s="1"/>
  <c r="EB164" i="46"/>
  <c r="EA164" i="46"/>
  <c r="DZ164" i="46"/>
  <c r="DY164" i="46"/>
  <c r="BJ164" i="46" s="1"/>
  <c r="DX164" i="46"/>
  <c r="DW164" i="46"/>
  <c r="DV164" i="46"/>
  <c r="DU164" i="46"/>
  <c r="BF164" i="46" s="1"/>
  <c r="DT164" i="46"/>
  <c r="DS164" i="46"/>
  <c r="DR164" i="46"/>
  <c r="BC164" i="46" s="1"/>
  <c r="DQ164" i="46"/>
  <c r="DP164" i="46"/>
  <c r="DO164" i="46"/>
  <c r="AZ164" i="46" s="1"/>
  <c r="DN164" i="46"/>
  <c r="DM164" i="46"/>
  <c r="DL164" i="46"/>
  <c r="DK164" i="46"/>
  <c r="AV164" i="46" s="1"/>
  <c r="DJ164" i="46"/>
  <c r="DI164" i="46"/>
  <c r="DH164" i="46"/>
  <c r="DG164" i="46"/>
  <c r="DF164" i="46"/>
  <c r="AQ164" i="46" s="1"/>
  <c r="DE164" i="46"/>
  <c r="AP164" i="46" s="1"/>
  <c r="DD164" i="46"/>
  <c r="AO164" i="46" s="1"/>
  <c r="DC164" i="46"/>
  <c r="AN164" i="46" s="1"/>
  <c r="DB164" i="46"/>
  <c r="DA164" i="46"/>
  <c r="AL164" i="46" s="1"/>
  <c r="CZ164" i="46"/>
  <c r="CY164" i="46"/>
  <c r="AJ164" i="46" s="1"/>
  <c r="CX164" i="46"/>
  <c r="CW164" i="46"/>
  <c r="AH164" i="46" s="1"/>
  <c r="CV164" i="46"/>
  <c r="CU164" i="46"/>
  <c r="AF164" i="46" s="1"/>
  <c r="CT164" i="46"/>
  <c r="AE164" i="46" s="1"/>
  <c r="CS164" i="46"/>
  <c r="AD164" i="46" s="1"/>
  <c r="CR164" i="46"/>
  <c r="CQ164" i="46"/>
  <c r="CP164" i="46"/>
  <c r="CO164" i="46"/>
  <c r="CN164" i="46"/>
  <c r="CM164" i="46"/>
  <c r="X164" i="46" s="1"/>
  <c r="CL164" i="46"/>
  <c r="W164" i="46" s="1"/>
  <c r="CK164" i="46"/>
  <c r="CJ164" i="46"/>
  <c r="CI164" i="46"/>
  <c r="T164" i="46" s="1"/>
  <c r="CH164" i="46"/>
  <c r="CG164" i="46"/>
  <c r="CF164" i="46"/>
  <c r="Q164" i="46" s="1"/>
  <c r="CE164" i="46"/>
  <c r="CD164" i="46"/>
  <c r="CC164" i="46"/>
  <c r="CB164" i="46"/>
  <c r="CA164" i="46"/>
  <c r="BZ164" i="46"/>
  <c r="BY164" i="46"/>
  <c r="J164" i="46" s="1"/>
  <c r="BX164" i="46"/>
  <c r="BW164" i="46"/>
  <c r="BV164" i="46"/>
  <c r="BU164" i="46"/>
  <c r="F164" i="46" s="1"/>
  <c r="BT164" i="46"/>
  <c r="BS164" i="46"/>
  <c r="D164" i="46" s="1"/>
  <c r="B164" i="46"/>
  <c r="B164" i="44" s="1"/>
  <c r="A164" i="46"/>
  <c r="A164" i="44" s="1"/>
  <c r="EF163" i="46"/>
  <c r="EE163" i="46"/>
  <c r="BP163" i="46" s="1"/>
  <c r="ED163" i="46"/>
  <c r="EC163" i="46"/>
  <c r="EB163" i="46"/>
  <c r="BM163" i="46" s="1"/>
  <c r="EA163" i="46"/>
  <c r="DZ163" i="46"/>
  <c r="DY163" i="46"/>
  <c r="BJ163" i="46" s="1"/>
  <c r="DX163" i="46"/>
  <c r="BI163" i="46" s="1"/>
  <c r="DW163" i="46"/>
  <c r="DV163" i="46"/>
  <c r="DU163" i="46"/>
  <c r="BF163" i="46" s="1"/>
  <c r="DT163" i="46"/>
  <c r="BE163" i="46" s="1"/>
  <c r="DS163" i="46"/>
  <c r="BD163" i="46" s="1"/>
  <c r="DR163" i="46"/>
  <c r="DQ163" i="46"/>
  <c r="BB163" i="46" s="1"/>
  <c r="DP163" i="46"/>
  <c r="BA163" i="46" s="1"/>
  <c r="DO163" i="46"/>
  <c r="AZ163" i="46" s="1"/>
  <c r="DN163" i="46"/>
  <c r="DM163" i="46"/>
  <c r="AX163" i="46" s="1"/>
  <c r="DL163" i="46"/>
  <c r="DK163" i="46"/>
  <c r="AV163" i="46" s="1"/>
  <c r="DJ163" i="46"/>
  <c r="DI163" i="46"/>
  <c r="AT163" i="46" s="1"/>
  <c r="DH163" i="46"/>
  <c r="DG163" i="46"/>
  <c r="AR163" i="46" s="1"/>
  <c r="DF163" i="46"/>
  <c r="AQ163" i="46" s="1"/>
  <c r="DE163" i="46"/>
  <c r="AP163" i="46" s="1"/>
  <c r="DD163" i="46"/>
  <c r="DC163" i="46"/>
  <c r="AN163" i="46" s="1"/>
  <c r="DB163" i="46"/>
  <c r="DA163" i="46"/>
  <c r="AL163" i="46" s="1"/>
  <c r="CZ163" i="46"/>
  <c r="CY163" i="46"/>
  <c r="CX163" i="46"/>
  <c r="AI163" i="46" s="1"/>
  <c r="CW163" i="46"/>
  <c r="CV163" i="46"/>
  <c r="AG163" i="46" s="1"/>
  <c r="CU163" i="46"/>
  <c r="CT163" i="46"/>
  <c r="CS163" i="46"/>
  <c r="AD163" i="46" s="1"/>
  <c r="CR163" i="46"/>
  <c r="AC163" i="46" s="1"/>
  <c r="CQ163" i="46"/>
  <c r="CP163" i="46"/>
  <c r="AA163" i="46" s="1"/>
  <c r="CO163" i="46"/>
  <c r="Z163" i="46" s="1"/>
  <c r="CN163" i="46"/>
  <c r="Y163" i="46" s="1"/>
  <c r="CM163" i="46"/>
  <c r="CL163" i="46"/>
  <c r="CK163" i="46"/>
  <c r="CJ163" i="46"/>
  <c r="U163" i="46" s="1"/>
  <c r="CI163" i="46"/>
  <c r="CH163" i="46"/>
  <c r="S163" i="46" s="1"/>
  <c r="CG163" i="46"/>
  <c r="R163" i="46" s="1"/>
  <c r="CF163" i="46"/>
  <c r="CE163" i="46"/>
  <c r="CD163" i="46"/>
  <c r="CC163" i="46"/>
  <c r="N163" i="46" s="1"/>
  <c r="CB163" i="46"/>
  <c r="CA163" i="46"/>
  <c r="BZ163" i="46"/>
  <c r="K163" i="46" s="1"/>
  <c r="BY163" i="46"/>
  <c r="BX163" i="46"/>
  <c r="BW163" i="46"/>
  <c r="BV163" i="46"/>
  <c r="G163" i="46" s="1"/>
  <c r="BU163" i="46"/>
  <c r="F163" i="46" s="1"/>
  <c r="BT163" i="46"/>
  <c r="BS163" i="46"/>
  <c r="B163" i="46"/>
  <c r="B163" i="44" s="1"/>
  <c r="A163" i="46"/>
  <c r="A163" i="44" s="1"/>
  <c r="EF162" i="46"/>
  <c r="BQ162" i="46" s="1"/>
  <c r="EE162" i="46"/>
  <c r="ED162" i="46"/>
  <c r="EC162" i="46"/>
  <c r="BN162" i="46" s="1"/>
  <c r="EB162" i="46"/>
  <c r="EA162" i="46"/>
  <c r="DZ162" i="46"/>
  <c r="BK162" i="46" s="1"/>
  <c r="DY162" i="46"/>
  <c r="BJ162" i="46" s="1"/>
  <c r="DX162" i="46"/>
  <c r="BI162" i="46" s="1"/>
  <c r="DW162" i="46"/>
  <c r="BH162" i="46" s="1"/>
  <c r="DV162" i="46"/>
  <c r="DU162" i="46"/>
  <c r="DT162" i="46"/>
  <c r="BE162" i="46" s="1"/>
  <c r="DS162" i="46"/>
  <c r="DR162" i="46"/>
  <c r="BC162" i="46" s="1"/>
  <c r="DQ162" i="46"/>
  <c r="BB162" i="46" s="1"/>
  <c r="DP162" i="46"/>
  <c r="BA162" i="46" s="1"/>
  <c r="DO162" i="46"/>
  <c r="DN162" i="46"/>
  <c r="DM162" i="46"/>
  <c r="DL162" i="46"/>
  <c r="DK162" i="46"/>
  <c r="DJ162" i="46"/>
  <c r="AU162" i="46" s="1"/>
  <c r="DI162" i="46"/>
  <c r="AT162" i="46" s="1"/>
  <c r="DH162" i="46"/>
  <c r="AS162" i="46" s="1"/>
  <c r="DG162" i="46"/>
  <c r="DF162" i="46"/>
  <c r="DE162" i="46"/>
  <c r="AP162" i="46" s="1"/>
  <c r="DD162" i="46"/>
  <c r="AO162" i="46" s="1"/>
  <c r="DC162" i="46"/>
  <c r="DB162" i="46"/>
  <c r="AM162" i="46" s="1"/>
  <c r="DA162" i="46"/>
  <c r="AL162" i="46" s="1"/>
  <c r="CZ162" i="46"/>
  <c r="AK162" i="46" s="1"/>
  <c r="CY162" i="46"/>
  <c r="AJ162" i="46" s="1"/>
  <c r="CX162" i="46"/>
  <c r="AI162" i="46" s="1"/>
  <c r="CW162" i="46"/>
  <c r="CV162" i="46"/>
  <c r="CU162" i="46"/>
  <c r="CT162" i="46"/>
  <c r="AE162" i="46" s="1"/>
  <c r="CS162" i="46"/>
  <c r="CR162" i="46"/>
  <c r="AC162" i="46" s="1"/>
  <c r="CQ162" i="46"/>
  <c r="CP162" i="46"/>
  <c r="CO162" i="46"/>
  <c r="Z162" i="46" s="1"/>
  <c r="CN162" i="46"/>
  <c r="CM162" i="46"/>
  <c r="CL162" i="46"/>
  <c r="W162" i="46" s="1"/>
  <c r="CK162" i="46"/>
  <c r="CJ162" i="46"/>
  <c r="U162" i="46" s="1"/>
  <c r="CI162" i="46"/>
  <c r="CH162" i="46"/>
  <c r="CG162" i="46"/>
  <c r="R162" i="46" s="1"/>
  <c r="CF162" i="46"/>
  <c r="Q162" i="46" s="1"/>
  <c r="CE162" i="46"/>
  <c r="CD162" i="46"/>
  <c r="O162" i="46" s="1"/>
  <c r="CC162" i="46"/>
  <c r="CB162" i="46"/>
  <c r="M162" i="46" s="1"/>
  <c r="CA162" i="46"/>
  <c r="BZ162" i="46"/>
  <c r="K162" i="46" s="1"/>
  <c r="BY162" i="46"/>
  <c r="J162" i="46" s="1"/>
  <c r="BX162" i="46"/>
  <c r="BW162" i="46"/>
  <c r="BV162" i="46"/>
  <c r="G162" i="46" s="1"/>
  <c r="BU162" i="46"/>
  <c r="F162" i="46" s="1"/>
  <c r="BT162" i="46"/>
  <c r="E162" i="46" s="1"/>
  <c r="BS162" i="46"/>
  <c r="D162" i="46" s="1"/>
  <c r="B162" i="46"/>
  <c r="B162" i="44" s="1"/>
  <c r="A162" i="46"/>
  <c r="C162" i="46" s="1"/>
  <c r="C162" i="44" s="1"/>
  <c r="EF161" i="46"/>
  <c r="EE161" i="46"/>
  <c r="ED161" i="46"/>
  <c r="EC161" i="46"/>
  <c r="EB161" i="46"/>
  <c r="EA161" i="46"/>
  <c r="BL161" i="46" s="1"/>
  <c r="DZ161" i="46"/>
  <c r="DY161" i="46"/>
  <c r="DX161" i="46"/>
  <c r="DW161" i="46"/>
  <c r="DV161" i="46"/>
  <c r="DU161" i="46"/>
  <c r="DT161" i="46"/>
  <c r="DS161" i="46"/>
  <c r="DR161" i="46"/>
  <c r="DQ161" i="46"/>
  <c r="BB161" i="46" s="1"/>
  <c r="DP161" i="46"/>
  <c r="DO161" i="46"/>
  <c r="DN161" i="46"/>
  <c r="DM161" i="46"/>
  <c r="DL161" i="46"/>
  <c r="AW161" i="46" s="1"/>
  <c r="DK161" i="46"/>
  <c r="DJ161" i="46"/>
  <c r="DI161" i="46"/>
  <c r="AT161" i="46" s="1"/>
  <c r="DH161" i="46"/>
  <c r="AS161" i="46" s="1"/>
  <c r="DG161" i="46"/>
  <c r="DF161" i="46"/>
  <c r="AQ161" i="46" s="1"/>
  <c r="DE161" i="46"/>
  <c r="DD161" i="46"/>
  <c r="DC161" i="46"/>
  <c r="DB161" i="46"/>
  <c r="DA161" i="46"/>
  <c r="CZ161" i="46"/>
  <c r="AK161" i="46" s="1"/>
  <c r="CY161" i="46"/>
  <c r="AJ161" i="46" s="1"/>
  <c r="CX161" i="46"/>
  <c r="AI161" i="46" s="1"/>
  <c r="CW161" i="46"/>
  <c r="CV161" i="46"/>
  <c r="CU161" i="46"/>
  <c r="CT161" i="46"/>
  <c r="CS161" i="46"/>
  <c r="AD161" i="46" s="1"/>
  <c r="CR161" i="46"/>
  <c r="AC161" i="46" s="1"/>
  <c r="CQ161" i="46"/>
  <c r="CP161" i="46"/>
  <c r="CO161" i="46"/>
  <c r="CN161" i="46"/>
  <c r="Y161" i="46" s="1"/>
  <c r="CM161" i="46"/>
  <c r="CL161" i="46"/>
  <c r="CK161" i="46"/>
  <c r="V161" i="46" s="1"/>
  <c r="CJ161" i="46"/>
  <c r="U161" i="46" s="1"/>
  <c r="CI161" i="46"/>
  <c r="T161" i="46" s="1"/>
  <c r="CH161" i="46"/>
  <c r="CG161" i="46"/>
  <c r="CF161" i="46"/>
  <c r="CE161" i="46"/>
  <c r="CD161" i="46"/>
  <c r="O161" i="46" s="1"/>
  <c r="CC161" i="46"/>
  <c r="N161" i="46" s="1"/>
  <c r="CB161" i="46"/>
  <c r="CA161" i="46"/>
  <c r="BZ161" i="46"/>
  <c r="K161" i="46" s="1"/>
  <c r="BY161" i="46"/>
  <c r="BX161" i="46"/>
  <c r="I161" i="46" s="1"/>
  <c r="BW161" i="46"/>
  <c r="BV161" i="46"/>
  <c r="BU161" i="46"/>
  <c r="F161" i="46" s="1"/>
  <c r="BT161" i="46"/>
  <c r="BS161" i="46"/>
  <c r="D161" i="46" s="1"/>
  <c r="B161" i="46"/>
  <c r="B161" i="44" s="1"/>
  <c r="A161" i="46"/>
  <c r="C161" i="46" s="1"/>
  <c r="C161" i="44" s="1"/>
  <c r="EF160" i="46"/>
  <c r="EE160" i="46"/>
  <c r="BP160" i="46" s="1"/>
  <c r="ED160" i="46"/>
  <c r="BO160" i="44" s="1"/>
  <c r="EC160" i="46"/>
  <c r="EB160" i="46"/>
  <c r="EA160" i="46"/>
  <c r="DZ160" i="46"/>
  <c r="DY160" i="46"/>
  <c r="DX160" i="46"/>
  <c r="DW160" i="46"/>
  <c r="DV160" i="46"/>
  <c r="BG160" i="46" s="1"/>
  <c r="DU160" i="46"/>
  <c r="BF160" i="46" s="1"/>
  <c r="DT160" i="46"/>
  <c r="BE160" i="46" s="1"/>
  <c r="DS160" i="46"/>
  <c r="DR160" i="46"/>
  <c r="DQ160" i="46"/>
  <c r="DP160" i="46"/>
  <c r="DO160" i="46"/>
  <c r="DN160" i="46"/>
  <c r="DM160" i="46"/>
  <c r="AX160" i="46" s="1"/>
  <c r="DL160" i="46"/>
  <c r="DK160" i="46"/>
  <c r="AV160" i="46" s="1"/>
  <c r="DJ160" i="46"/>
  <c r="AU160" i="46" s="1"/>
  <c r="DI160" i="46"/>
  <c r="AT160" i="46" s="1"/>
  <c r="DH160" i="46"/>
  <c r="DG160" i="46"/>
  <c r="DF160" i="46"/>
  <c r="DE160" i="46"/>
  <c r="AP160" i="46" s="1"/>
  <c r="DD160" i="46"/>
  <c r="DC160" i="46"/>
  <c r="DB160" i="46"/>
  <c r="AM160" i="46" s="1"/>
  <c r="DA160" i="46"/>
  <c r="AL160" i="46" s="1"/>
  <c r="CZ160" i="46"/>
  <c r="CY160" i="46"/>
  <c r="CX160" i="46"/>
  <c r="CW160" i="46"/>
  <c r="AH160" i="46" s="1"/>
  <c r="CV160" i="46"/>
  <c r="CU160" i="46"/>
  <c r="AF160" i="46" s="1"/>
  <c r="CT160" i="46"/>
  <c r="CS160" i="46"/>
  <c r="AD160" i="46" s="1"/>
  <c r="CR160" i="46"/>
  <c r="CQ160" i="46"/>
  <c r="AB160" i="46" s="1"/>
  <c r="CP160" i="46"/>
  <c r="AA160" i="46" s="1"/>
  <c r="CO160" i="46"/>
  <c r="Z160" i="46" s="1"/>
  <c r="CN160" i="46"/>
  <c r="CM160" i="46"/>
  <c r="CL160" i="46"/>
  <c r="W160" i="46" s="1"/>
  <c r="CK160" i="46"/>
  <c r="CJ160" i="46"/>
  <c r="CI160" i="46"/>
  <c r="CH160" i="46"/>
  <c r="S160" i="46" s="1"/>
  <c r="CG160" i="46"/>
  <c r="R160" i="46" s="1"/>
  <c r="CF160" i="46"/>
  <c r="CE160" i="46"/>
  <c r="CD160" i="46"/>
  <c r="CC160" i="46"/>
  <c r="N160" i="46" s="1"/>
  <c r="CB160" i="46"/>
  <c r="CA160" i="46"/>
  <c r="L160" i="46" s="1"/>
  <c r="BZ160" i="46"/>
  <c r="BY160" i="46"/>
  <c r="J160" i="46" s="1"/>
  <c r="BX160" i="46"/>
  <c r="BW160" i="46"/>
  <c r="BV160" i="46"/>
  <c r="G160" i="46" s="1"/>
  <c r="BU160" i="46"/>
  <c r="F160" i="46" s="1"/>
  <c r="BT160" i="46"/>
  <c r="BS160" i="46"/>
  <c r="BO160" i="46"/>
  <c r="B160" i="46"/>
  <c r="B160" i="44" s="1"/>
  <c r="A160" i="46"/>
  <c r="EF159" i="46"/>
  <c r="EE159" i="46"/>
  <c r="BP159" i="46" s="1"/>
  <c r="ED159" i="46"/>
  <c r="BO159" i="46" s="1"/>
  <c r="EC159" i="46"/>
  <c r="EB159" i="46"/>
  <c r="BM159" i="46" s="1"/>
  <c r="EA159" i="46"/>
  <c r="DZ159" i="46"/>
  <c r="BK159" i="46" s="1"/>
  <c r="DY159" i="46"/>
  <c r="DX159" i="46"/>
  <c r="DW159" i="46"/>
  <c r="DV159" i="46"/>
  <c r="BG159" i="46" s="1"/>
  <c r="DU159" i="46"/>
  <c r="DT159" i="46"/>
  <c r="BE159" i="46" s="1"/>
  <c r="DS159" i="46"/>
  <c r="DR159" i="46"/>
  <c r="BC159" i="46" s="1"/>
  <c r="DQ159" i="46"/>
  <c r="DP159" i="46"/>
  <c r="DO159" i="46"/>
  <c r="AZ159" i="46" s="1"/>
  <c r="DN159" i="46"/>
  <c r="DM159" i="46"/>
  <c r="AX159" i="46" s="1"/>
  <c r="DL159" i="46"/>
  <c r="DK159" i="46"/>
  <c r="DJ159" i="46"/>
  <c r="AU159" i="46" s="1"/>
  <c r="DI159" i="46"/>
  <c r="AT159" i="46" s="1"/>
  <c r="DH159" i="46"/>
  <c r="DG159" i="46"/>
  <c r="DF159" i="46"/>
  <c r="AQ159" i="46" s="1"/>
  <c r="DE159" i="46"/>
  <c r="AP159" i="46" s="1"/>
  <c r="DD159" i="46"/>
  <c r="DC159" i="46"/>
  <c r="AN159" i="46" s="1"/>
  <c r="DB159" i="46"/>
  <c r="DA159" i="46"/>
  <c r="CZ159" i="46"/>
  <c r="CY159" i="46"/>
  <c r="AJ159" i="46" s="1"/>
  <c r="CX159" i="46"/>
  <c r="CW159" i="46"/>
  <c r="AH159" i="46" s="1"/>
  <c r="CV159" i="46"/>
  <c r="AG159" i="46" s="1"/>
  <c r="CU159" i="46"/>
  <c r="CT159" i="46"/>
  <c r="AE159" i="46" s="1"/>
  <c r="CS159" i="46"/>
  <c r="CR159" i="46"/>
  <c r="CQ159" i="46"/>
  <c r="AB159" i="46" s="1"/>
  <c r="CP159" i="46"/>
  <c r="AA159" i="46" s="1"/>
  <c r="CO159" i="46"/>
  <c r="Z159" i="46" s="1"/>
  <c r="CN159" i="46"/>
  <c r="CM159" i="46"/>
  <c r="CL159" i="46"/>
  <c r="W159" i="46" s="1"/>
  <c r="CK159" i="46"/>
  <c r="CJ159" i="46"/>
  <c r="U159" i="46" s="1"/>
  <c r="CI159" i="46"/>
  <c r="CH159" i="46"/>
  <c r="CG159" i="46"/>
  <c r="R159" i="46" s="1"/>
  <c r="CF159" i="46"/>
  <c r="Q159" i="46" s="1"/>
  <c r="CE159" i="46"/>
  <c r="P159" i="46" s="1"/>
  <c r="CD159" i="46"/>
  <c r="O159" i="46" s="1"/>
  <c r="CC159" i="46"/>
  <c r="CB159" i="46"/>
  <c r="CA159" i="46"/>
  <c r="BZ159" i="46"/>
  <c r="K159" i="46" s="1"/>
  <c r="BY159" i="46"/>
  <c r="J159" i="46" s="1"/>
  <c r="BX159" i="46"/>
  <c r="BW159" i="46"/>
  <c r="H159" i="46" s="1"/>
  <c r="BV159" i="46"/>
  <c r="G159" i="46" s="1"/>
  <c r="BU159" i="46"/>
  <c r="BT159" i="46"/>
  <c r="BS159" i="46"/>
  <c r="D159" i="46" s="1"/>
  <c r="B159" i="46"/>
  <c r="B159" i="44" s="1"/>
  <c r="A159" i="46"/>
  <c r="A159" i="44" s="1"/>
  <c r="EF158" i="46"/>
  <c r="BQ158" i="46" s="1"/>
  <c r="EE158" i="46"/>
  <c r="ED158" i="46"/>
  <c r="BO158" i="46" s="1"/>
  <c r="EC158" i="46"/>
  <c r="EB158" i="46"/>
  <c r="BM158" i="46" s="1"/>
  <c r="EA158" i="46"/>
  <c r="DZ158" i="46"/>
  <c r="DY158" i="46"/>
  <c r="BJ158" i="46" s="1"/>
  <c r="DX158" i="46"/>
  <c r="DW158" i="46"/>
  <c r="BH158" i="46" s="1"/>
  <c r="DV158" i="46"/>
  <c r="BG158" i="46" s="1"/>
  <c r="DU158" i="46"/>
  <c r="DT158" i="46"/>
  <c r="DS158" i="46"/>
  <c r="BD158" i="46" s="1"/>
  <c r="DR158" i="46"/>
  <c r="DQ158" i="46"/>
  <c r="DP158" i="46"/>
  <c r="DO158" i="46"/>
  <c r="DN158" i="46"/>
  <c r="AY158" i="46" s="1"/>
  <c r="DM158" i="46"/>
  <c r="DL158" i="46"/>
  <c r="AW158" i="46" s="1"/>
  <c r="DK158" i="46"/>
  <c r="AV158" i="46" s="1"/>
  <c r="DJ158" i="46"/>
  <c r="DI158" i="46"/>
  <c r="AT158" i="46" s="1"/>
  <c r="DH158" i="46"/>
  <c r="AS158" i="46" s="1"/>
  <c r="DG158" i="46"/>
  <c r="DF158" i="46"/>
  <c r="AQ158" i="46" s="1"/>
  <c r="DE158" i="46"/>
  <c r="DD158" i="46"/>
  <c r="AO158" i="46" s="1"/>
  <c r="DC158" i="46"/>
  <c r="DB158" i="46"/>
  <c r="AM158" i="46" s="1"/>
  <c r="DA158" i="46"/>
  <c r="AL158" i="46" s="1"/>
  <c r="CZ158" i="46"/>
  <c r="CY158" i="46"/>
  <c r="AJ158" i="46" s="1"/>
  <c r="CX158" i="46"/>
  <c r="AI158" i="46" s="1"/>
  <c r="CW158" i="46"/>
  <c r="CV158" i="46"/>
  <c r="CU158" i="46"/>
  <c r="CT158" i="46"/>
  <c r="AE158" i="46" s="1"/>
  <c r="CS158" i="46"/>
  <c r="AD158" i="46" s="1"/>
  <c r="CR158" i="46"/>
  <c r="AC158" i="46" s="1"/>
  <c r="CQ158" i="46"/>
  <c r="CP158" i="46"/>
  <c r="CO158" i="46"/>
  <c r="CN158" i="46"/>
  <c r="CM158" i="46"/>
  <c r="CL158" i="46"/>
  <c r="CK158" i="46"/>
  <c r="CJ158" i="46"/>
  <c r="U158" i="46" s="1"/>
  <c r="CI158" i="46"/>
  <c r="T158" i="46" s="1"/>
  <c r="CH158" i="46"/>
  <c r="S158" i="46" s="1"/>
  <c r="CG158" i="46"/>
  <c r="CF158" i="46"/>
  <c r="CE158" i="46"/>
  <c r="P158" i="46" s="1"/>
  <c r="CD158" i="46"/>
  <c r="O158" i="46" s="1"/>
  <c r="CC158" i="46"/>
  <c r="N158" i="46" s="1"/>
  <c r="CB158" i="46"/>
  <c r="CA158" i="46"/>
  <c r="L158" i="46" s="1"/>
  <c r="BZ158" i="46"/>
  <c r="K158" i="46" s="1"/>
  <c r="BY158" i="46"/>
  <c r="BX158" i="46"/>
  <c r="BW158" i="46"/>
  <c r="BV158" i="46"/>
  <c r="G158" i="46" s="1"/>
  <c r="BU158" i="46"/>
  <c r="F158" i="46" s="1"/>
  <c r="BT158" i="46"/>
  <c r="E158" i="46" s="1"/>
  <c r="BS158" i="46"/>
  <c r="B158" i="46"/>
  <c r="B158" i="44" s="1"/>
  <c r="A158" i="46"/>
  <c r="EF157" i="46"/>
  <c r="BQ157" i="46" s="1"/>
  <c r="EE157" i="46"/>
  <c r="BP157" i="46" s="1"/>
  <c r="ED157" i="46"/>
  <c r="BO157" i="46" s="1"/>
  <c r="EC157" i="46"/>
  <c r="BN157" i="46" s="1"/>
  <c r="EB157" i="46"/>
  <c r="EA157" i="46"/>
  <c r="BL157" i="46" s="1"/>
  <c r="DZ157" i="46"/>
  <c r="BK157" i="46" s="1"/>
  <c r="DY157" i="46"/>
  <c r="DX157" i="46"/>
  <c r="BI157" i="46" s="1"/>
  <c r="DW157" i="46"/>
  <c r="DV157" i="46"/>
  <c r="BG157" i="46" s="1"/>
  <c r="DU157" i="46"/>
  <c r="BF157" i="46" s="1"/>
  <c r="DT157" i="46"/>
  <c r="DS157" i="46"/>
  <c r="DR157" i="46"/>
  <c r="BC157" i="46" s="1"/>
  <c r="DQ157" i="46"/>
  <c r="DP157" i="46"/>
  <c r="DO157" i="46"/>
  <c r="DN157" i="46"/>
  <c r="DM157" i="46"/>
  <c r="DL157" i="46"/>
  <c r="DK157" i="46"/>
  <c r="DJ157" i="46"/>
  <c r="AU157" i="46" s="1"/>
  <c r="DI157" i="46"/>
  <c r="DH157" i="46"/>
  <c r="DG157" i="46"/>
  <c r="DF157" i="46"/>
  <c r="AQ157" i="46" s="1"/>
  <c r="DE157" i="46"/>
  <c r="AP157" i="46" s="1"/>
  <c r="DD157" i="46"/>
  <c r="DC157" i="46"/>
  <c r="DB157" i="46"/>
  <c r="AM157" i="46" s="1"/>
  <c r="DA157" i="46"/>
  <c r="CZ157" i="46"/>
  <c r="AK157" i="46" s="1"/>
  <c r="CY157" i="46"/>
  <c r="AJ157" i="46" s="1"/>
  <c r="CX157" i="46"/>
  <c r="AI157" i="46" s="1"/>
  <c r="CW157" i="46"/>
  <c r="AH157" i="46" s="1"/>
  <c r="CV157" i="46"/>
  <c r="AG157" i="46" s="1"/>
  <c r="CU157" i="46"/>
  <c r="AF157" i="46" s="1"/>
  <c r="CT157" i="46"/>
  <c r="AE157" i="46" s="1"/>
  <c r="CS157" i="46"/>
  <c r="CR157" i="46"/>
  <c r="CQ157" i="46"/>
  <c r="AB157" i="46" s="1"/>
  <c r="CP157" i="46"/>
  <c r="CO157" i="46"/>
  <c r="CN157" i="46"/>
  <c r="Y157" i="46" s="1"/>
  <c r="CM157" i="46"/>
  <c r="CL157" i="46"/>
  <c r="CK157" i="46"/>
  <c r="CJ157" i="46"/>
  <c r="CI157" i="46"/>
  <c r="T157" i="46" s="1"/>
  <c r="CH157" i="46"/>
  <c r="S157" i="46" s="1"/>
  <c r="CG157" i="46"/>
  <c r="CF157" i="46"/>
  <c r="Q157" i="46" s="1"/>
  <c r="CE157" i="46"/>
  <c r="P157" i="46" s="1"/>
  <c r="CD157" i="46"/>
  <c r="O157" i="46" s="1"/>
  <c r="CC157" i="46"/>
  <c r="CB157" i="46"/>
  <c r="CA157" i="46"/>
  <c r="L157" i="46" s="1"/>
  <c r="BZ157" i="46"/>
  <c r="K157" i="46" s="1"/>
  <c r="BY157" i="46"/>
  <c r="J157" i="46" s="1"/>
  <c r="BX157" i="46"/>
  <c r="BW157" i="46"/>
  <c r="BV157" i="46"/>
  <c r="G157" i="46" s="1"/>
  <c r="BU157" i="46"/>
  <c r="BT157" i="46"/>
  <c r="E157" i="46" s="1"/>
  <c r="BS157" i="46"/>
  <c r="B157" i="46"/>
  <c r="B157" i="44" s="1"/>
  <c r="A157" i="46"/>
  <c r="C157" i="46" s="1"/>
  <c r="C157" i="44" s="1"/>
  <c r="EF156" i="46"/>
  <c r="EE156" i="46"/>
  <c r="ED156" i="46"/>
  <c r="EC156" i="46"/>
  <c r="EB156" i="46"/>
  <c r="EA156" i="46"/>
  <c r="BL156" i="46" s="1"/>
  <c r="DZ156" i="46"/>
  <c r="BK156" i="46" s="1"/>
  <c r="DY156" i="46"/>
  <c r="BJ156" i="46" s="1"/>
  <c r="DX156" i="46"/>
  <c r="DW156" i="46"/>
  <c r="DV156" i="46"/>
  <c r="DU156" i="46"/>
  <c r="DT156" i="46"/>
  <c r="DS156" i="46"/>
  <c r="BD156" i="46" s="1"/>
  <c r="DR156" i="46"/>
  <c r="BC156" i="46" s="1"/>
  <c r="DQ156" i="46"/>
  <c r="BB156" i="46" s="1"/>
  <c r="DP156" i="46"/>
  <c r="DO156" i="46"/>
  <c r="DN156" i="46"/>
  <c r="AY156" i="44" s="1"/>
  <c r="DM156" i="46"/>
  <c r="DL156" i="46"/>
  <c r="AW156" i="46" s="1"/>
  <c r="DK156" i="46"/>
  <c r="DJ156" i="46"/>
  <c r="DI156" i="46"/>
  <c r="AT156" i="46" s="1"/>
  <c r="DH156" i="46"/>
  <c r="AS156" i="46" s="1"/>
  <c r="DG156" i="46"/>
  <c r="AR156" i="46" s="1"/>
  <c r="DF156" i="46"/>
  <c r="DE156" i="46"/>
  <c r="DD156" i="46"/>
  <c r="AO156" i="46" s="1"/>
  <c r="DC156" i="46"/>
  <c r="AN156" i="46" s="1"/>
  <c r="DB156" i="46"/>
  <c r="AM156" i="46" s="1"/>
  <c r="DA156" i="46"/>
  <c r="CZ156" i="46"/>
  <c r="AK156" i="46" s="1"/>
  <c r="CY156" i="46"/>
  <c r="CX156" i="46"/>
  <c r="AI156" i="46" s="1"/>
  <c r="CW156" i="46"/>
  <c r="CV156" i="46"/>
  <c r="AG156" i="46" s="1"/>
  <c r="CU156" i="46"/>
  <c r="AF156" i="46" s="1"/>
  <c r="CT156" i="46"/>
  <c r="AE156" i="46" s="1"/>
  <c r="CS156" i="46"/>
  <c r="AD156" i="46" s="1"/>
  <c r="CR156" i="46"/>
  <c r="AC156" i="46" s="1"/>
  <c r="CQ156" i="46"/>
  <c r="CP156" i="46"/>
  <c r="AA156" i="46" s="1"/>
  <c r="CO156" i="46"/>
  <c r="CN156" i="46"/>
  <c r="CM156" i="46"/>
  <c r="X156" i="46" s="1"/>
  <c r="CL156" i="46"/>
  <c r="CK156" i="46"/>
  <c r="CJ156" i="46"/>
  <c r="U156" i="46" s="1"/>
  <c r="CI156" i="46"/>
  <c r="CH156" i="46"/>
  <c r="CG156" i="46"/>
  <c r="CF156" i="46"/>
  <c r="CE156" i="46"/>
  <c r="CD156" i="46"/>
  <c r="O156" i="46" s="1"/>
  <c r="CC156" i="46"/>
  <c r="N156" i="46" s="1"/>
  <c r="CB156" i="46"/>
  <c r="M156" i="46" s="1"/>
  <c r="CA156" i="46"/>
  <c r="BZ156" i="46"/>
  <c r="K156" i="46" s="1"/>
  <c r="BY156" i="46"/>
  <c r="BX156" i="46"/>
  <c r="I156" i="46" s="1"/>
  <c r="BW156" i="46"/>
  <c r="BV156" i="46"/>
  <c r="G156" i="46" s="1"/>
  <c r="BU156" i="46"/>
  <c r="F156" i="46" s="1"/>
  <c r="BT156" i="46"/>
  <c r="BS156" i="46"/>
  <c r="AY156" i="46"/>
  <c r="B156" i="46"/>
  <c r="B156" i="44" s="1"/>
  <c r="A156" i="46"/>
  <c r="C156" i="46" s="1"/>
  <c r="C156" i="44" s="1"/>
  <c r="EF155" i="46"/>
  <c r="BQ155" i="46" s="1"/>
  <c r="EE155" i="46"/>
  <c r="BP155" i="46" s="1"/>
  <c r="ED155" i="46"/>
  <c r="BO155" i="44" s="1"/>
  <c r="EC155" i="46"/>
  <c r="BN155" i="44" s="1"/>
  <c r="EB155" i="46"/>
  <c r="BM155" i="44" s="1"/>
  <c r="EA155" i="46"/>
  <c r="DZ155" i="46"/>
  <c r="BK155" i="46" s="1"/>
  <c r="DY155" i="46"/>
  <c r="DX155" i="46"/>
  <c r="BI155" i="46" s="1"/>
  <c r="DW155" i="46"/>
  <c r="DV155" i="46"/>
  <c r="BG155" i="46" s="1"/>
  <c r="DU155" i="46"/>
  <c r="DT155" i="46"/>
  <c r="DS155" i="46"/>
  <c r="DR155" i="46"/>
  <c r="DQ155" i="46"/>
  <c r="BB155" i="46" s="1"/>
  <c r="DP155" i="46"/>
  <c r="BA155" i="46" s="1"/>
  <c r="DO155" i="46"/>
  <c r="DN155" i="46"/>
  <c r="AY155" i="46" s="1"/>
  <c r="DM155" i="46"/>
  <c r="DL155" i="46"/>
  <c r="DK155" i="46"/>
  <c r="DJ155" i="46"/>
  <c r="DI155" i="46"/>
  <c r="AT155" i="46" s="1"/>
  <c r="DH155" i="46"/>
  <c r="DG155" i="46"/>
  <c r="AR155" i="46" s="1"/>
  <c r="DF155" i="46"/>
  <c r="DE155" i="46"/>
  <c r="AP155" i="46" s="1"/>
  <c r="DD155" i="46"/>
  <c r="DC155" i="46"/>
  <c r="DB155" i="46"/>
  <c r="AM155" i="46" s="1"/>
  <c r="DA155" i="46"/>
  <c r="CZ155" i="46"/>
  <c r="CY155" i="46"/>
  <c r="CX155" i="46"/>
  <c r="CW155" i="46"/>
  <c r="CV155" i="46"/>
  <c r="CU155" i="46"/>
  <c r="CT155" i="46"/>
  <c r="CS155" i="46"/>
  <c r="AD155" i="46" s="1"/>
  <c r="CR155" i="46"/>
  <c r="CQ155" i="46"/>
  <c r="AB155" i="46" s="1"/>
  <c r="CP155" i="46"/>
  <c r="AA155" i="46" s="1"/>
  <c r="CO155" i="46"/>
  <c r="CN155" i="46"/>
  <c r="CM155" i="46"/>
  <c r="CL155" i="46"/>
  <c r="CK155" i="46"/>
  <c r="V155" i="46" s="1"/>
  <c r="CJ155" i="46"/>
  <c r="U155" i="46" s="1"/>
  <c r="CI155" i="46"/>
  <c r="CH155" i="46"/>
  <c r="S155" i="46" s="1"/>
  <c r="CG155" i="46"/>
  <c r="R155" i="46" s="1"/>
  <c r="CF155" i="46"/>
  <c r="CE155" i="46"/>
  <c r="CD155" i="46"/>
  <c r="O155" i="46" s="1"/>
  <c r="CC155" i="46"/>
  <c r="N155" i="46" s="1"/>
  <c r="CB155" i="46"/>
  <c r="CA155" i="46"/>
  <c r="L155" i="46" s="1"/>
  <c r="BZ155" i="46"/>
  <c r="K155" i="46" s="1"/>
  <c r="BY155" i="46"/>
  <c r="BX155" i="46"/>
  <c r="BW155" i="46"/>
  <c r="BV155" i="46"/>
  <c r="BU155" i="46"/>
  <c r="BT155" i="46"/>
  <c r="BS155" i="46"/>
  <c r="D155" i="46" s="1"/>
  <c r="BO155" i="46"/>
  <c r="BN155" i="46"/>
  <c r="BM155" i="46"/>
  <c r="B155" i="46"/>
  <c r="B155" i="44" s="1"/>
  <c r="A155" i="46"/>
  <c r="C155" i="46" s="1"/>
  <c r="C155" i="44" s="1"/>
  <c r="EF154" i="46"/>
  <c r="EE154" i="46"/>
  <c r="BP154" i="46" s="1"/>
  <c r="ED154" i="46"/>
  <c r="BO154" i="44" s="1"/>
  <c r="EC154" i="46"/>
  <c r="BN154" i="46" s="1"/>
  <c r="EB154" i="46"/>
  <c r="BM154" i="46" s="1"/>
  <c r="EA154" i="46"/>
  <c r="DZ154" i="46"/>
  <c r="DY154" i="46"/>
  <c r="DX154" i="46"/>
  <c r="BI154" i="46" s="1"/>
  <c r="DW154" i="46"/>
  <c r="BH154" i="46" s="1"/>
  <c r="DV154" i="46"/>
  <c r="DU154" i="46"/>
  <c r="BF154" i="46" s="1"/>
  <c r="DT154" i="46"/>
  <c r="DS154" i="46"/>
  <c r="DR154" i="46"/>
  <c r="DQ154" i="46"/>
  <c r="BB154" i="46" s="1"/>
  <c r="DP154" i="46"/>
  <c r="BA154" i="46" s="1"/>
  <c r="DO154" i="46"/>
  <c r="AZ154" i="46" s="1"/>
  <c r="DN154" i="46"/>
  <c r="AY154" i="46" s="1"/>
  <c r="DM154" i="46"/>
  <c r="AX154" i="46" s="1"/>
  <c r="DL154" i="46"/>
  <c r="DK154" i="46"/>
  <c r="AV154" i="46" s="1"/>
  <c r="DJ154" i="46"/>
  <c r="DI154" i="46"/>
  <c r="DH154" i="46"/>
  <c r="DG154" i="46"/>
  <c r="AR154" i="46" s="1"/>
  <c r="DF154" i="46"/>
  <c r="AQ154" i="46" s="1"/>
  <c r="DE154" i="46"/>
  <c r="AP154" i="46" s="1"/>
  <c r="DD154" i="46"/>
  <c r="DC154" i="46"/>
  <c r="DB154" i="46"/>
  <c r="DA154" i="46"/>
  <c r="AL154" i="46" s="1"/>
  <c r="CZ154" i="46"/>
  <c r="CY154" i="46"/>
  <c r="AJ154" i="46" s="1"/>
  <c r="CX154" i="46"/>
  <c r="CW154" i="46"/>
  <c r="CV154" i="46"/>
  <c r="AG154" i="46" s="1"/>
  <c r="CU154" i="46"/>
  <c r="CT154" i="46"/>
  <c r="CS154" i="46"/>
  <c r="CR154" i="46"/>
  <c r="AC154" i="46" s="1"/>
  <c r="CQ154" i="46"/>
  <c r="AB154" i="46" s="1"/>
  <c r="CP154" i="46"/>
  <c r="AA154" i="46" s="1"/>
  <c r="CO154" i="46"/>
  <c r="Z154" i="46" s="1"/>
  <c r="CN154" i="46"/>
  <c r="CM154" i="46"/>
  <c r="CL154" i="46"/>
  <c r="CK154" i="46"/>
  <c r="CJ154" i="46"/>
  <c r="U154" i="46" s="1"/>
  <c r="CI154" i="46"/>
  <c r="T154" i="46" s="1"/>
  <c r="CH154" i="46"/>
  <c r="S154" i="46" s="1"/>
  <c r="CG154" i="46"/>
  <c r="R154" i="46" s="1"/>
  <c r="CF154" i="46"/>
  <c r="CE154" i="46"/>
  <c r="P154" i="46" s="1"/>
  <c r="CD154" i="46"/>
  <c r="CC154" i="46"/>
  <c r="N154" i="46" s="1"/>
  <c r="CB154" i="46"/>
  <c r="CA154" i="46"/>
  <c r="L154" i="46" s="1"/>
  <c r="BZ154" i="46"/>
  <c r="BY154" i="46"/>
  <c r="J154" i="46" s="1"/>
  <c r="BX154" i="46"/>
  <c r="BW154" i="46"/>
  <c r="BV154" i="46"/>
  <c r="BU154" i="46"/>
  <c r="F154" i="46" s="1"/>
  <c r="BT154" i="46"/>
  <c r="BS154" i="46"/>
  <c r="D154" i="46" s="1"/>
  <c r="BO154" i="46"/>
  <c r="B154" i="46"/>
  <c r="B154" i="44" s="1"/>
  <c r="A154" i="46"/>
  <c r="C154" i="46" s="1"/>
  <c r="C154" i="44" s="1"/>
  <c r="EF153" i="46"/>
  <c r="EE153" i="46"/>
  <c r="ED153" i="46"/>
  <c r="EC153" i="46"/>
  <c r="BN153" i="46" s="1"/>
  <c r="EB153" i="46"/>
  <c r="BM153" i="46" s="1"/>
  <c r="EA153" i="46"/>
  <c r="DZ153" i="46"/>
  <c r="DY153" i="46"/>
  <c r="DX153" i="46"/>
  <c r="DW153" i="46"/>
  <c r="DV153" i="46"/>
  <c r="DU153" i="46"/>
  <c r="DT153" i="46"/>
  <c r="BE153" i="46" s="1"/>
  <c r="DS153" i="46"/>
  <c r="DR153" i="46"/>
  <c r="BC153" i="46" s="1"/>
  <c r="DQ153" i="46"/>
  <c r="BB153" i="46" s="1"/>
  <c r="DP153" i="46"/>
  <c r="BA153" i="46" s="1"/>
  <c r="DO153" i="46"/>
  <c r="DN153" i="46"/>
  <c r="DM153" i="46"/>
  <c r="AX153" i="46" s="1"/>
  <c r="DL153" i="46"/>
  <c r="DK153" i="46"/>
  <c r="AV153" i="46" s="1"/>
  <c r="DJ153" i="46"/>
  <c r="AU153" i="46" s="1"/>
  <c r="DI153" i="46"/>
  <c r="AT153" i="46" s="1"/>
  <c r="DH153" i="46"/>
  <c r="DG153" i="46"/>
  <c r="DF153" i="46"/>
  <c r="DE153" i="46"/>
  <c r="DD153" i="46"/>
  <c r="DC153" i="46"/>
  <c r="DB153" i="46"/>
  <c r="DA153" i="46"/>
  <c r="CZ153" i="46"/>
  <c r="CY153" i="46"/>
  <c r="CX153" i="46"/>
  <c r="AI153" i="46" s="1"/>
  <c r="CW153" i="46"/>
  <c r="AH153" i="46" s="1"/>
  <c r="CV153" i="46"/>
  <c r="AG153" i="46" s="1"/>
  <c r="CU153" i="46"/>
  <c r="AF153" i="46" s="1"/>
  <c r="CT153" i="46"/>
  <c r="AE153" i="46" s="1"/>
  <c r="CS153" i="46"/>
  <c r="AD153" i="46" s="1"/>
  <c r="CR153" i="46"/>
  <c r="CQ153" i="46"/>
  <c r="CP153" i="46"/>
  <c r="CO153" i="46"/>
  <c r="CN153" i="46"/>
  <c r="Y153" i="46" s="1"/>
  <c r="CM153" i="46"/>
  <c r="CL153" i="46"/>
  <c r="CK153" i="46"/>
  <c r="CJ153" i="46"/>
  <c r="U153" i="46" s="1"/>
  <c r="CI153" i="46"/>
  <c r="CH153" i="46"/>
  <c r="CG153" i="46"/>
  <c r="R153" i="46" s="1"/>
  <c r="CF153" i="46"/>
  <c r="Q153" i="46" s="1"/>
  <c r="CE153" i="46"/>
  <c r="P153" i="46" s="1"/>
  <c r="CD153" i="46"/>
  <c r="CC153" i="46"/>
  <c r="N153" i="46" s="1"/>
  <c r="CB153" i="46"/>
  <c r="CA153" i="46"/>
  <c r="BZ153" i="46"/>
  <c r="K153" i="46" s="1"/>
  <c r="BY153" i="46"/>
  <c r="BX153" i="46"/>
  <c r="BW153" i="46"/>
  <c r="H153" i="46" s="1"/>
  <c r="BV153" i="46"/>
  <c r="G153" i="46" s="1"/>
  <c r="BU153" i="46"/>
  <c r="F153" i="46" s="1"/>
  <c r="BT153" i="46"/>
  <c r="E153" i="46" s="1"/>
  <c r="BS153" i="46"/>
  <c r="B153" i="46"/>
  <c r="B153" i="44" s="1"/>
  <c r="A153" i="46"/>
  <c r="A153" i="44" s="1"/>
  <c r="EF152" i="46"/>
  <c r="EE152" i="46"/>
  <c r="ED152" i="46"/>
  <c r="BO152" i="44" s="1"/>
  <c r="EC152" i="46"/>
  <c r="BN152" i="44" s="1"/>
  <c r="EB152" i="46"/>
  <c r="EA152" i="46"/>
  <c r="DZ152" i="46"/>
  <c r="BK152" i="46" s="1"/>
  <c r="DY152" i="46"/>
  <c r="DX152" i="46"/>
  <c r="BI152" i="46" s="1"/>
  <c r="DW152" i="46"/>
  <c r="BH152" i="46" s="1"/>
  <c r="DV152" i="46"/>
  <c r="BG152" i="46" s="1"/>
  <c r="DU152" i="46"/>
  <c r="DT152" i="46"/>
  <c r="DS152" i="46"/>
  <c r="DR152" i="46"/>
  <c r="DQ152" i="46"/>
  <c r="DP152" i="46"/>
  <c r="BA152" i="46" s="1"/>
  <c r="DO152" i="46"/>
  <c r="DN152" i="46"/>
  <c r="AY152" i="46" s="1"/>
  <c r="DM152" i="46"/>
  <c r="AX152" i="46" s="1"/>
  <c r="DL152" i="46"/>
  <c r="DK152" i="46"/>
  <c r="DJ152" i="46"/>
  <c r="DI152" i="46"/>
  <c r="DH152" i="46"/>
  <c r="DG152" i="46"/>
  <c r="AR152" i="46" s="1"/>
  <c r="DF152" i="46"/>
  <c r="AQ152" i="46" s="1"/>
  <c r="DE152" i="46"/>
  <c r="DD152" i="46"/>
  <c r="DC152" i="46"/>
  <c r="DB152" i="46"/>
  <c r="DA152" i="46"/>
  <c r="CZ152" i="46"/>
  <c r="CY152" i="46"/>
  <c r="AJ152" i="46" s="1"/>
  <c r="CX152" i="46"/>
  <c r="CW152" i="46"/>
  <c r="CV152" i="46"/>
  <c r="CU152" i="46"/>
  <c r="CT152" i="46"/>
  <c r="CS152" i="46"/>
  <c r="CR152" i="46"/>
  <c r="AC152" i="46" s="1"/>
  <c r="CQ152" i="46"/>
  <c r="CP152" i="46"/>
  <c r="AA152" i="46" s="1"/>
  <c r="CO152" i="46"/>
  <c r="CN152" i="46"/>
  <c r="CM152" i="46"/>
  <c r="CL152" i="46"/>
  <c r="W152" i="46" s="1"/>
  <c r="CK152" i="46"/>
  <c r="V152" i="46" s="1"/>
  <c r="CJ152" i="46"/>
  <c r="CI152" i="46"/>
  <c r="T152" i="46" s="1"/>
  <c r="CH152" i="46"/>
  <c r="S152" i="46" s="1"/>
  <c r="CG152" i="46"/>
  <c r="CF152" i="46"/>
  <c r="CE152" i="46"/>
  <c r="CD152" i="46"/>
  <c r="CC152" i="46"/>
  <c r="CB152" i="46"/>
  <c r="CA152" i="46"/>
  <c r="BZ152" i="46"/>
  <c r="K152" i="46" s="1"/>
  <c r="BY152" i="46"/>
  <c r="BX152" i="46"/>
  <c r="BW152" i="46"/>
  <c r="BV152" i="46"/>
  <c r="BU152" i="46"/>
  <c r="F152" i="46" s="1"/>
  <c r="BT152" i="46"/>
  <c r="BS152" i="46"/>
  <c r="D152" i="46" s="1"/>
  <c r="BO152" i="46"/>
  <c r="BN152" i="46"/>
  <c r="B152" i="46"/>
  <c r="B152" i="44" s="1"/>
  <c r="A152" i="46"/>
  <c r="C152" i="46" s="1"/>
  <c r="C152" i="44" s="1"/>
  <c r="EF151" i="46"/>
  <c r="EE151" i="46"/>
  <c r="ED151" i="46"/>
  <c r="BO151" i="46" s="1"/>
  <c r="EC151" i="46"/>
  <c r="EB151" i="46"/>
  <c r="BM151" i="46" s="1"/>
  <c r="EA151" i="46"/>
  <c r="DZ151" i="46"/>
  <c r="DY151" i="46"/>
  <c r="DX151" i="46"/>
  <c r="BI151" i="46" s="1"/>
  <c r="DW151" i="46"/>
  <c r="DV151" i="46"/>
  <c r="DU151" i="46"/>
  <c r="BF151" i="46" s="1"/>
  <c r="DT151" i="46"/>
  <c r="DS151" i="46"/>
  <c r="DR151" i="46"/>
  <c r="DQ151" i="46"/>
  <c r="DP151" i="46"/>
  <c r="BA151" i="46" s="1"/>
  <c r="DO151" i="46"/>
  <c r="AZ151" i="46" s="1"/>
  <c r="DN151" i="46"/>
  <c r="DM151" i="46"/>
  <c r="DL151" i="46"/>
  <c r="DK151" i="46"/>
  <c r="DJ151" i="46"/>
  <c r="DI151" i="46"/>
  <c r="DH151" i="46"/>
  <c r="DG151" i="46"/>
  <c r="DF151" i="46"/>
  <c r="AQ151" i="46" s="1"/>
  <c r="DE151" i="46"/>
  <c r="AP151" i="46" s="1"/>
  <c r="DD151" i="46"/>
  <c r="DC151" i="46"/>
  <c r="DB151" i="46"/>
  <c r="DA151" i="46"/>
  <c r="CZ151" i="46"/>
  <c r="CY151" i="46"/>
  <c r="AJ151" i="46" s="1"/>
  <c r="CX151" i="46"/>
  <c r="CW151" i="46"/>
  <c r="CV151" i="46"/>
  <c r="CU151" i="46"/>
  <c r="AF151" i="46" s="1"/>
  <c r="CT151" i="46"/>
  <c r="CS151" i="46"/>
  <c r="CR151" i="46"/>
  <c r="CQ151" i="46"/>
  <c r="CP151" i="46"/>
  <c r="AA151" i="46" s="1"/>
  <c r="CO151" i="46"/>
  <c r="CN151" i="46"/>
  <c r="Y151" i="46" s="1"/>
  <c r="CM151" i="46"/>
  <c r="X151" i="46" s="1"/>
  <c r="CL151" i="46"/>
  <c r="CK151" i="46"/>
  <c r="CJ151" i="46"/>
  <c r="CI151" i="46"/>
  <c r="CH151" i="46"/>
  <c r="CG151" i="46"/>
  <c r="R151" i="46" s="1"/>
  <c r="CF151" i="46"/>
  <c r="Q151" i="46" s="1"/>
  <c r="CE151" i="46"/>
  <c r="P151" i="46" s="1"/>
  <c r="CD151" i="46"/>
  <c r="CC151" i="46"/>
  <c r="CB151" i="46"/>
  <c r="CA151" i="46"/>
  <c r="BZ151" i="46"/>
  <c r="BY151" i="46"/>
  <c r="BX151" i="46"/>
  <c r="I151" i="46" s="1"/>
  <c r="BW151" i="46"/>
  <c r="H151" i="46" s="1"/>
  <c r="BV151" i="46"/>
  <c r="BU151" i="46"/>
  <c r="BT151" i="46"/>
  <c r="E151" i="46" s="1"/>
  <c r="BS151" i="46"/>
  <c r="B151" i="46"/>
  <c r="B151" i="44" s="1"/>
  <c r="A151" i="46"/>
  <c r="A151" i="44" s="1"/>
  <c r="EF150" i="46"/>
  <c r="BQ150" i="46" s="1"/>
  <c r="EE150" i="46"/>
  <c r="ED150" i="46"/>
  <c r="EC150" i="46"/>
  <c r="BN150" i="46" s="1"/>
  <c r="EB150" i="46"/>
  <c r="EA150" i="46"/>
  <c r="BL150" i="46" s="1"/>
  <c r="DZ150" i="46"/>
  <c r="BK150" i="46" s="1"/>
  <c r="DY150" i="46"/>
  <c r="DX150" i="46"/>
  <c r="BI150" i="46" s="1"/>
  <c r="DW150" i="46"/>
  <c r="BH150" i="46" s="1"/>
  <c r="DV150" i="46"/>
  <c r="DU150" i="46"/>
  <c r="BF150" i="46" s="1"/>
  <c r="DT150" i="46"/>
  <c r="DS150" i="46"/>
  <c r="BD150" i="46" s="1"/>
  <c r="DR150" i="46"/>
  <c r="DQ150" i="46"/>
  <c r="BB150" i="46" s="1"/>
  <c r="DP150" i="46"/>
  <c r="DO150" i="46"/>
  <c r="AZ150" i="46" s="1"/>
  <c r="DN150" i="46"/>
  <c r="DM150" i="46"/>
  <c r="AX150" i="46" s="1"/>
  <c r="DL150" i="46"/>
  <c r="DK150" i="46"/>
  <c r="AV150" i="46" s="1"/>
  <c r="DJ150" i="46"/>
  <c r="DI150" i="46"/>
  <c r="DH150" i="46"/>
  <c r="AS150" i="46" s="1"/>
  <c r="DG150" i="46"/>
  <c r="AR150" i="46" s="1"/>
  <c r="DF150" i="46"/>
  <c r="DE150" i="46"/>
  <c r="AP150" i="46" s="1"/>
  <c r="DD150" i="46"/>
  <c r="AO150" i="46" s="1"/>
  <c r="DC150" i="46"/>
  <c r="AN150" i="46" s="1"/>
  <c r="DB150" i="46"/>
  <c r="AM150" i="46" s="1"/>
  <c r="DA150" i="46"/>
  <c r="AL150" i="46" s="1"/>
  <c r="CZ150" i="46"/>
  <c r="AK150" i="46" s="1"/>
  <c r="CY150" i="46"/>
  <c r="CX150" i="46"/>
  <c r="CW150" i="46"/>
  <c r="CV150" i="46"/>
  <c r="CU150" i="46"/>
  <c r="AF150" i="46" s="1"/>
  <c r="CT150" i="46"/>
  <c r="CS150" i="46"/>
  <c r="CR150" i="46"/>
  <c r="AC150" i="46" s="1"/>
  <c r="CQ150" i="46"/>
  <c r="CP150" i="46"/>
  <c r="CO150" i="46"/>
  <c r="CN150" i="46"/>
  <c r="Y150" i="46" s="1"/>
  <c r="CM150" i="46"/>
  <c r="X150" i="46" s="1"/>
  <c r="CL150" i="46"/>
  <c r="CK150" i="46"/>
  <c r="V150" i="46" s="1"/>
  <c r="CJ150" i="46"/>
  <c r="U150" i="46" s="1"/>
  <c r="CI150" i="46"/>
  <c r="T150" i="46" s="1"/>
  <c r="CH150" i="46"/>
  <c r="CG150" i="46"/>
  <c r="R150" i="46" s="1"/>
  <c r="CF150" i="46"/>
  <c r="Q150" i="46" s="1"/>
  <c r="CE150" i="46"/>
  <c r="P150" i="46" s="1"/>
  <c r="CD150" i="46"/>
  <c r="O150" i="46" s="1"/>
  <c r="CC150" i="46"/>
  <c r="N150" i="46" s="1"/>
  <c r="CB150" i="46"/>
  <c r="M150" i="46" s="1"/>
  <c r="CA150" i="46"/>
  <c r="BZ150" i="46"/>
  <c r="BY150" i="46"/>
  <c r="J150" i="46" s="1"/>
  <c r="BX150" i="46"/>
  <c r="BW150" i="46"/>
  <c r="H150" i="46" s="1"/>
  <c r="BV150" i="46"/>
  <c r="G150" i="46" s="1"/>
  <c r="BU150" i="46"/>
  <c r="F150" i="46" s="1"/>
  <c r="BT150" i="46"/>
  <c r="E150" i="46" s="1"/>
  <c r="BS150" i="46"/>
  <c r="B150" i="46"/>
  <c r="B150" i="44" s="1"/>
  <c r="A150" i="46"/>
  <c r="A150" i="44" s="1"/>
  <c r="EF149" i="46"/>
  <c r="BQ149" i="46" s="1"/>
  <c r="EE149" i="46"/>
  <c r="BP149" i="46" s="1"/>
  <c r="ED149" i="46"/>
  <c r="EC149" i="46"/>
  <c r="EB149" i="46"/>
  <c r="BM149" i="46" s="1"/>
  <c r="EA149" i="46"/>
  <c r="DZ149" i="46"/>
  <c r="DY149" i="46"/>
  <c r="BJ149" i="46" s="1"/>
  <c r="DX149" i="46"/>
  <c r="BI149" i="46" s="1"/>
  <c r="DW149" i="46"/>
  <c r="DV149" i="46"/>
  <c r="DU149" i="46"/>
  <c r="BF149" i="46" s="1"/>
  <c r="DT149" i="46"/>
  <c r="DS149" i="46"/>
  <c r="DR149" i="46"/>
  <c r="DQ149" i="46"/>
  <c r="BB149" i="46" s="1"/>
  <c r="DP149" i="46"/>
  <c r="BA149" i="46" s="1"/>
  <c r="DO149" i="46"/>
  <c r="AZ149" i="46" s="1"/>
  <c r="DN149" i="46"/>
  <c r="DM149" i="46"/>
  <c r="DL149" i="46"/>
  <c r="DK149" i="46"/>
  <c r="AV149" i="46" s="1"/>
  <c r="DJ149" i="46"/>
  <c r="DI149" i="46"/>
  <c r="AT149" i="46" s="1"/>
  <c r="DH149" i="46"/>
  <c r="AS149" i="46" s="1"/>
  <c r="DG149" i="46"/>
  <c r="DF149" i="46"/>
  <c r="DE149" i="46"/>
  <c r="AP149" i="46" s="1"/>
  <c r="DD149" i="46"/>
  <c r="AO149" i="46" s="1"/>
  <c r="DC149" i="46"/>
  <c r="AN149" i="46" s="1"/>
  <c r="DB149" i="46"/>
  <c r="DA149" i="46"/>
  <c r="CZ149" i="46"/>
  <c r="AK149" i="46" s="1"/>
  <c r="CY149" i="46"/>
  <c r="CX149" i="46"/>
  <c r="CW149" i="46"/>
  <c r="CV149" i="46"/>
  <c r="AG149" i="46" s="1"/>
  <c r="CU149" i="46"/>
  <c r="AF149" i="46" s="1"/>
  <c r="CT149" i="46"/>
  <c r="CS149" i="46"/>
  <c r="CR149" i="46"/>
  <c r="AC149" i="46" s="1"/>
  <c r="CQ149" i="46"/>
  <c r="CP149" i="46"/>
  <c r="CO149" i="46"/>
  <c r="Z149" i="46" s="1"/>
  <c r="CN149" i="46"/>
  <c r="CM149" i="46"/>
  <c r="CL149" i="46"/>
  <c r="CK149" i="46"/>
  <c r="V149" i="46" s="1"/>
  <c r="CJ149" i="46"/>
  <c r="U149" i="46" s="1"/>
  <c r="CI149" i="46"/>
  <c r="CH149" i="46"/>
  <c r="S149" i="46" s="1"/>
  <c r="CG149" i="46"/>
  <c r="R149" i="46" s="1"/>
  <c r="CF149" i="46"/>
  <c r="Q149" i="46" s="1"/>
  <c r="CE149" i="46"/>
  <c r="CD149" i="46"/>
  <c r="CC149" i="46"/>
  <c r="N149" i="46" s="1"/>
  <c r="CB149" i="46"/>
  <c r="M149" i="46" s="1"/>
  <c r="CA149" i="46"/>
  <c r="BZ149" i="46"/>
  <c r="BY149" i="46"/>
  <c r="J149" i="46" s="1"/>
  <c r="BX149" i="46"/>
  <c r="I149" i="46" s="1"/>
  <c r="BW149" i="46"/>
  <c r="BV149" i="46"/>
  <c r="BU149" i="46"/>
  <c r="F149" i="46" s="1"/>
  <c r="BT149" i="46"/>
  <c r="E149" i="46" s="1"/>
  <c r="BS149" i="46"/>
  <c r="D149" i="46" s="1"/>
  <c r="B149" i="46"/>
  <c r="B149" i="44" s="1"/>
  <c r="A149" i="46"/>
  <c r="A147" i="27" s="1"/>
  <c r="EF148" i="46"/>
  <c r="BQ148" i="46" s="1"/>
  <c r="EE148" i="46"/>
  <c r="BP148" i="46" s="1"/>
  <c r="ED148" i="46"/>
  <c r="BO148" i="44" s="1"/>
  <c r="EC148" i="46"/>
  <c r="BN148" i="44" s="1"/>
  <c r="EB148" i="46"/>
  <c r="EA148" i="46"/>
  <c r="BL148" i="46" s="1"/>
  <c r="DZ148" i="46"/>
  <c r="DY148" i="46"/>
  <c r="BJ148" i="46" s="1"/>
  <c r="DX148" i="46"/>
  <c r="DW148" i="46"/>
  <c r="DV148" i="46"/>
  <c r="DU148" i="46"/>
  <c r="DT148" i="46"/>
  <c r="BE148" i="46" s="1"/>
  <c r="DS148" i="46"/>
  <c r="DR148" i="46"/>
  <c r="BC148" i="46" s="1"/>
  <c r="DQ148" i="46"/>
  <c r="DP148" i="46"/>
  <c r="BA148" i="46" s="1"/>
  <c r="DO148" i="46"/>
  <c r="AZ148" i="46" s="1"/>
  <c r="DN148" i="46"/>
  <c r="DM148" i="46"/>
  <c r="DL148" i="46"/>
  <c r="DK148" i="46"/>
  <c r="AV148" i="46" s="1"/>
  <c r="DJ148" i="46"/>
  <c r="AU148" i="46" s="1"/>
  <c r="DI148" i="46"/>
  <c r="DH148" i="46"/>
  <c r="DG148" i="46"/>
  <c r="DF148" i="46"/>
  <c r="DE148" i="46"/>
  <c r="AP148" i="46" s="1"/>
  <c r="DD148" i="46"/>
  <c r="DC148" i="46"/>
  <c r="AN148" i="46" s="1"/>
  <c r="DB148" i="46"/>
  <c r="DA148" i="46"/>
  <c r="AL148" i="46" s="1"/>
  <c r="CZ148" i="46"/>
  <c r="AK148" i="46" s="1"/>
  <c r="CY148" i="46"/>
  <c r="AJ148" i="46" s="1"/>
  <c r="CX148" i="46"/>
  <c r="CW148" i="46"/>
  <c r="AH148" i="46" s="1"/>
  <c r="CV148" i="46"/>
  <c r="AG148" i="46" s="1"/>
  <c r="CU148" i="46"/>
  <c r="CT148" i="46"/>
  <c r="CS148" i="46"/>
  <c r="AD148" i="46" s="1"/>
  <c r="CR148" i="46"/>
  <c r="AC148" i="46" s="1"/>
  <c r="CQ148" i="46"/>
  <c r="AB148" i="46" s="1"/>
  <c r="CP148" i="46"/>
  <c r="CO148" i="46"/>
  <c r="CN148" i="46"/>
  <c r="CM148" i="46"/>
  <c r="X148" i="46" s="1"/>
  <c r="CL148" i="46"/>
  <c r="W148" i="46" s="1"/>
  <c r="CK148" i="46"/>
  <c r="CJ148" i="46"/>
  <c r="U148" i="46" s="1"/>
  <c r="CI148" i="46"/>
  <c r="T148" i="46" s="1"/>
  <c r="CH148" i="46"/>
  <c r="CG148" i="46"/>
  <c r="R148" i="46" s="1"/>
  <c r="CF148" i="46"/>
  <c r="Q148" i="46" s="1"/>
  <c r="CE148" i="46"/>
  <c r="P148" i="46" s="1"/>
  <c r="CD148" i="46"/>
  <c r="CC148" i="46"/>
  <c r="N148" i="46" s="1"/>
  <c r="CB148" i="46"/>
  <c r="CA148" i="46"/>
  <c r="L148" i="46" s="1"/>
  <c r="BZ148" i="46"/>
  <c r="BY148" i="46"/>
  <c r="J148" i="46" s="1"/>
  <c r="BX148" i="46"/>
  <c r="BW148" i="46"/>
  <c r="H148" i="46" s="1"/>
  <c r="BV148" i="46"/>
  <c r="BU148" i="46"/>
  <c r="BT148" i="46"/>
  <c r="E148" i="46" s="1"/>
  <c r="BS148" i="46"/>
  <c r="BO148" i="46"/>
  <c r="BN148" i="46"/>
  <c r="B148" i="46"/>
  <c r="B148" i="44" s="1"/>
  <c r="A148" i="46"/>
  <c r="A146" i="27" s="1"/>
  <c r="EF147" i="46"/>
  <c r="EE147" i="46"/>
  <c r="ED147" i="46"/>
  <c r="EC147" i="46"/>
  <c r="EB147" i="46"/>
  <c r="EA147" i="46"/>
  <c r="DZ147" i="46"/>
  <c r="DY147" i="46"/>
  <c r="DX147" i="46"/>
  <c r="DW147" i="46"/>
  <c r="DV147" i="46"/>
  <c r="DU147" i="46"/>
  <c r="BF147" i="46" s="1"/>
  <c r="DT147" i="46"/>
  <c r="DS147" i="46"/>
  <c r="DR147" i="46"/>
  <c r="BC147" i="46" s="1"/>
  <c r="DQ147" i="46"/>
  <c r="BB147" i="46" s="1"/>
  <c r="DP147" i="46"/>
  <c r="DO147" i="46"/>
  <c r="AZ147" i="46" s="1"/>
  <c r="DN147" i="46"/>
  <c r="DM147" i="46"/>
  <c r="DL147" i="46"/>
  <c r="DK147" i="46"/>
  <c r="AV147" i="46" s="1"/>
  <c r="DJ147" i="46"/>
  <c r="AU147" i="46" s="1"/>
  <c r="DI147" i="46"/>
  <c r="AT147" i="46" s="1"/>
  <c r="DH147" i="46"/>
  <c r="DG147" i="46"/>
  <c r="DF147" i="46"/>
  <c r="DE147" i="46"/>
  <c r="AP147" i="46" s="1"/>
  <c r="DD147" i="46"/>
  <c r="DC147" i="46"/>
  <c r="AN147" i="46" s="1"/>
  <c r="DB147" i="46"/>
  <c r="DA147" i="46"/>
  <c r="CZ147" i="46"/>
  <c r="CY147" i="46"/>
  <c r="AJ147" i="46" s="1"/>
  <c r="CX147" i="46"/>
  <c r="CW147" i="46"/>
  <c r="CV147" i="46"/>
  <c r="CU147" i="46"/>
  <c r="CT147" i="46"/>
  <c r="CS147" i="46"/>
  <c r="CR147" i="46"/>
  <c r="AC147" i="46" s="1"/>
  <c r="CQ147" i="46"/>
  <c r="AB147" i="46" s="1"/>
  <c r="CP147" i="46"/>
  <c r="CO147" i="46"/>
  <c r="Z147" i="46" s="1"/>
  <c r="CN147" i="46"/>
  <c r="CM147" i="46"/>
  <c r="CL147" i="46"/>
  <c r="CK147" i="46"/>
  <c r="V147" i="46" s="1"/>
  <c r="CJ147" i="46"/>
  <c r="CI147" i="46"/>
  <c r="CH147" i="46"/>
  <c r="CG147" i="46"/>
  <c r="CF147" i="46"/>
  <c r="CE147" i="46"/>
  <c r="P147" i="46" s="1"/>
  <c r="CD147" i="46"/>
  <c r="O147" i="46" s="1"/>
  <c r="CC147" i="46"/>
  <c r="CB147" i="46"/>
  <c r="CA147" i="46"/>
  <c r="L147" i="46" s="1"/>
  <c r="BZ147" i="46"/>
  <c r="BY147" i="46"/>
  <c r="J147" i="46" s="1"/>
  <c r="BX147" i="46"/>
  <c r="BW147" i="46"/>
  <c r="H147" i="46" s="1"/>
  <c r="BV147" i="46"/>
  <c r="BU147" i="46"/>
  <c r="BT147" i="46"/>
  <c r="BS147" i="46"/>
  <c r="D147" i="46" s="1"/>
  <c r="B147" i="46"/>
  <c r="B147" i="44" s="1"/>
  <c r="A147" i="46"/>
  <c r="A145" i="27" s="1"/>
  <c r="EF146" i="46"/>
  <c r="EE146" i="46"/>
  <c r="BP146" i="46" s="1"/>
  <c r="ED146" i="46"/>
  <c r="BO146" i="44" s="1"/>
  <c r="EC146" i="46"/>
  <c r="EB146" i="46"/>
  <c r="BM146" i="46" s="1"/>
  <c r="EA146" i="46"/>
  <c r="BL146" i="46" s="1"/>
  <c r="DZ146" i="46"/>
  <c r="BK146" i="46" s="1"/>
  <c r="DY146" i="46"/>
  <c r="DX146" i="46"/>
  <c r="DW146" i="46"/>
  <c r="BH146" i="46" s="1"/>
  <c r="DV146" i="46"/>
  <c r="BG146" i="46" s="1"/>
  <c r="DU146" i="46"/>
  <c r="DT146" i="46"/>
  <c r="DS146" i="46"/>
  <c r="BD146" i="46" s="1"/>
  <c r="DR146" i="46"/>
  <c r="DQ146" i="46"/>
  <c r="DP146" i="46"/>
  <c r="DO146" i="46"/>
  <c r="AZ146" i="46" s="1"/>
  <c r="DN146" i="46"/>
  <c r="DM146" i="46"/>
  <c r="DL146" i="46"/>
  <c r="DK146" i="46"/>
  <c r="AV146" i="46" s="1"/>
  <c r="DJ146" i="46"/>
  <c r="DI146" i="46"/>
  <c r="DH146" i="46"/>
  <c r="DG146" i="46"/>
  <c r="DF146" i="46"/>
  <c r="AQ146" i="46" s="1"/>
  <c r="DE146" i="46"/>
  <c r="AP146" i="46" s="1"/>
  <c r="DD146" i="46"/>
  <c r="DC146" i="46"/>
  <c r="AN146" i="46" s="1"/>
  <c r="DB146" i="46"/>
  <c r="AM146" i="46" s="1"/>
  <c r="DA146" i="46"/>
  <c r="CZ146" i="46"/>
  <c r="CY146" i="46"/>
  <c r="CX146" i="46"/>
  <c r="CW146" i="46"/>
  <c r="CV146" i="46"/>
  <c r="CU146" i="46"/>
  <c r="AF146" i="46" s="1"/>
  <c r="CT146" i="46"/>
  <c r="AE146" i="46" s="1"/>
  <c r="CS146" i="46"/>
  <c r="CR146" i="46"/>
  <c r="CQ146" i="46"/>
  <c r="AB146" i="46" s="1"/>
  <c r="CP146" i="46"/>
  <c r="CO146" i="46"/>
  <c r="Z146" i="46" s="1"/>
  <c r="CN146" i="46"/>
  <c r="Y146" i="46" s="1"/>
  <c r="CM146" i="46"/>
  <c r="X146" i="46" s="1"/>
  <c r="CL146" i="46"/>
  <c r="CK146" i="46"/>
  <c r="CJ146" i="46"/>
  <c r="CI146" i="46"/>
  <c r="T146" i="46" s="1"/>
  <c r="CH146" i="46"/>
  <c r="CG146" i="46"/>
  <c r="CF146" i="46"/>
  <c r="CE146" i="46"/>
  <c r="P146" i="46" s="1"/>
  <c r="CD146" i="46"/>
  <c r="O146" i="46" s="1"/>
  <c r="CC146" i="46"/>
  <c r="N146" i="46" s="1"/>
  <c r="CB146" i="46"/>
  <c r="CA146" i="46"/>
  <c r="BZ146" i="46"/>
  <c r="K146" i="46" s="1"/>
  <c r="BY146" i="46"/>
  <c r="J146" i="46" s="1"/>
  <c r="BX146" i="46"/>
  <c r="BW146" i="46"/>
  <c r="H146" i="46" s="1"/>
  <c r="BV146" i="46"/>
  <c r="BU146" i="46"/>
  <c r="BT146" i="46"/>
  <c r="BS146" i="46"/>
  <c r="BO146" i="46"/>
  <c r="B146" i="46"/>
  <c r="B146" i="44" s="1"/>
  <c r="A146" i="46"/>
  <c r="A144" i="27" s="1"/>
  <c r="EF145" i="46"/>
  <c r="EE145" i="46"/>
  <c r="BP145" i="46" s="1"/>
  <c r="ED145" i="46"/>
  <c r="BO145" i="46" s="1"/>
  <c r="EC145" i="46"/>
  <c r="EB145" i="46"/>
  <c r="EA145" i="46"/>
  <c r="DZ145" i="46"/>
  <c r="DY145" i="46"/>
  <c r="DX145" i="46"/>
  <c r="DW145" i="46"/>
  <c r="BH145" i="46" s="1"/>
  <c r="DV145" i="46"/>
  <c r="BG145" i="46" s="1"/>
  <c r="DU145" i="46"/>
  <c r="DT145" i="46"/>
  <c r="BE145" i="46" s="1"/>
  <c r="DS145" i="46"/>
  <c r="DR145" i="46"/>
  <c r="DQ145" i="46"/>
  <c r="DP145" i="46"/>
  <c r="DO145" i="46"/>
  <c r="AZ145" i="46" s="1"/>
  <c r="DN145" i="46"/>
  <c r="AY145" i="46" s="1"/>
  <c r="DM145" i="46"/>
  <c r="AX145" i="46" s="1"/>
  <c r="DL145" i="46"/>
  <c r="DK145" i="46"/>
  <c r="AV145" i="46" s="1"/>
  <c r="DJ145" i="46"/>
  <c r="AU145" i="46" s="1"/>
  <c r="DI145" i="46"/>
  <c r="AT145" i="46" s="1"/>
  <c r="DH145" i="46"/>
  <c r="DG145" i="46"/>
  <c r="AR145" i="46" s="1"/>
  <c r="DF145" i="46"/>
  <c r="DE145" i="46"/>
  <c r="DD145" i="46"/>
  <c r="AO145" i="46" s="1"/>
  <c r="DC145" i="46"/>
  <c r="AN145" i="46" s="1"/>
  <c r="DB145" i="46"/>
  <c r="DA145" i="46"/>
  <c r="AL145" i="46" s="1"/>
  <c r="CZ145" i="46"/>
  <c r="CY145" i="46"/>
  <c r="AJ145" i="46" s="1"/>
  <c r="CX145" i="46"/>
  <c r="CW145" i="46"/>
  <c r="CV145" i="46"/>
  <c r="CU145" i="46"/>
  <c r="CT145" i="46"/>
  <c r="AE145" i="46" s="1"/>
  <c r="CS145" i="46"/>
  <c r="CR145" i="46"/>
  <c r="CQ145" i="46"/>
  <c r="AB145" i="46" s="1"/>
  <c r="CP145" i="46"/>
  <c r="AA145" i="46" s="1"/>
  <c r="CO145" i="46"/>
  <c r="CN145" i="46"/>
  <c r="Y145" i="46" s="1"/>
  <c r="CM145" i="46"/>
  <c r="CL145" i="46"/>
  <c r="CK145" i="46"/>
  <c r="CJ145" i="46"/>
  <c r="CI145" i="46"/>
  <c r="CH145" i="46"/>
  <c r="CG145" i="46"/>
  <c r="CF145" i="46"/>
  <c r="Q145" i="46" s="1"/>
  <c r="CE145" i="46"/>
  <c r="P145" i="46" s="1"/>
  <c r="CD145" i="46"/>
  <c r="O145" i="46" s="1"/>
  <c r="CC145" i="46"/>
  <c r="N145" i="46" s="1"/>
  <c r="CB145" i="46"/>
  <c r="CA145" i="46"/>
  <c r="BZ145" i="46"/>
  <c r="BY145" i="46"/>
  <c r="BX145" i="46"/>
  <c r="I145" i="46" s="1"/>
  <c r="BW145" i="46"/>
  <c r="BV145" i="46"/>
  <c r="G145" i="46" s="1"/>
  <c r="BU145" i="46"/>
  <c r="BT145" i="46"/>
  <c r="BS145" i="46"/>
  <c r="D145" i="46" s="1"/>
  <c r="B145" i="46"/>
  <c r="B145" i="44" s="1"/>
  <c r="A145" i="46"/>
  <c r="A143" i="28" s="1"/>
  <c r="EF144" i="46"/>
  <c r="EE144" i="46"/>
  <c r="ED144" i="46"/>
  <c r="EC144" i="46"/>
  <c r="EB144" i="46"/>
  <c r="BM144" i="46" s="1"/>
  <c r="EA144" i="46"/>
  <c r="BL144" i="46" s="1"/>
  <c r="DZ144" i="46"/>
  <c r="BK144" i="46" s="1"/>
  <c r="DY144" i="46"/>
  <c r="DX144" i="46"/>
  <c r="DW144" i="46"/>
  <c r="BH144" i="46" s="1"/>
  <c r="DV144" i="46"/>
  <c r="DU144" i="46"/>
  <c r="BF144" i="46" s="1"/>
  <c r="DT144" i="46"/>
  <c r="DS144" i="46"/>
  <c r="BD144" i="46" s="1"/>
  <c r="DR144" i="46"/>
  <c r="BC144" i="46" s="1"/>
  <c r="DQ144" i="46"/>
  <c r="DP144" i="46"/>
  <c r="DO144" i="46"/>
  <c r="AZ144" i="46" s="1"/>
  <c r="DN144" i="46"/>
  <c r="AY144" i="46" s="1"/>
  <c r="DM144" i="46"/>
  <c r="DL144" i="46"/>
  <c r="AW144" i="46" s="1"/>
  <c r="DK144" i="46"/>
  <c r="DJ144" i="46"/>
  <c r="AU144" i="46" s="1"/>
  <c r="DI144" i="46"/>
  <c r="DH144" i="46"/>
  <c r="DG144" i="46"/>
  <c r="AR144" i="46" s="1"/>
  <c r="DF144" i="46"/>
  <c r="DE144" i="46"/>
  <c r="DD144" i="46"/>
  <c r="DC144" i="46"/>
  <c r="DB144" i="46"/>
  <c r="AM144" i="46" s="1"/>
  <c r="DA144" i="46"/>
  <c r="CZ144" i="46"/>
  <c r="CY144" i="46"/>
  <c r="AJ144" i="46" s="1"/>
  <c r="CX144" i="46"/>
  <c r="AI144" i="46" s="1"/>
  <c r="CW144" i="46"/>
  <c r="AH144" i="46" s="1"/>
  <c r="CV144" i="46"/>
  <c r="AG144" i="46" s="1"/>
  <c r="CU144" i="46"/>
  <c r="AF144" i="46" s="1"/>
  <c r="CT144" i="46"/>
  <c r="AE144" i="46" s="1"/>
  <c r="CS144" i="46"/>
  <c r="CR144" i="46"/>
  <c r="CQ144" i="46"/>
  <c r="AB144" i="46" s="1"/>
  <c r="CP144" i="46"/>
  <c r="CO144" i="46"/>
  <c r="Z144" i="46" s="1"/>
  <c r="CN144" i="46"/>
  <c r="CM144" i="46"/>
  <c r="CL144" i="46"/>
  <c r="W144" i="46" s="1"/>
  <c r="CK144" i="46"/>
  <c r="CJ144" i="46"/>
  <c r="CI144" i="46"/>
  <c r="CH144" i="46"/>
  <c r="CG144" i="46"/>
  <c r="CF144" i="46"/>
  <c r="Q144" i="46" s="1"/>
  <c r="CE144" i="46"/>
  <c r="CD144" i="46"/>
  <c r="O144" i="46" s="1"/>
  <c r="CC144" i="46"/>
  <c r="CB144" i="46"/>
  <c r="CA144" i="46"/>
  <c r="L144" i="46" s="1"/>
  <c r="BZ144" i="46"/>
  <c r="BY144" i="46"/>
  <c r="BX144" i="46"/>
  <c r="BW144" i="46"/>
  <c r="H144" i="46" s="1"/>
  <c r="BV144" i="46"/>
  <c r="BU144" i="46"/>
  <c r="BT144" i="46"/>
  <c r="BS144" i="46"/>
  <c r="D144" i="46" s="1"/>
  <c r="B144" i="46"/>
  <c r="B144" i="44" s="1"/>
  <c r="A144" i="46"/>
  <c r="A142" i="27" s="1"/>
  <c r="EF143" i="46"/>
  <c r="BQ143" i="46" s="1"/>
  <c r="EE143" i="46"/>
  <c r="BP143" i="46" s="1"/>
  <c r="ED143" i="46"/>
  <c r="BO143" i="44" s="1"/>
  <c r="EC143" i="46"/>
  <c r="EB143" i="46"/>
  <c r="EA143" i="46"/>
  <c r="DZ143" i="46"/>
  <c r="DY143" i="46"/>
  <c r="DX143" i="46"/>
  <c r="BI143" i="46" s="1"/>
  <c r="DW143" i="46"/>
  <c r="DV143" i="46"/>
  <c r="BG143" i="46" s="1"/>
  <c r="DU143" i="46"/>
  <c r="BF143" i="44" s="1"/>
  <c r="DT143" i="46"/>
  <c r="BE143" i="46" s="1"/>
  <c r="DS143" i="46"/>
  <c r="DR143" i="46"/>
  <c r="DQ143" i="46"/>
  <c r="DP143" i="46"/>
  <c r="DO143" i="46"/>
  <c r="AZ143" i="46" s="1"/>
  <c r="DN143" i="46"/>
  <c r="DM143" i="46"/>
  <c r="DL143" i="46"/>
  <c r="DK143" i="46"/>
  <c r="AV143" i="46" s="1"/>
  <c r="DJ143" i="46"/>
  <c r="DI143" i="46"/>
  <c r="AT143" i="46" s="1"/>
  <c r="DH143" i="46"/>
  <c r="AS143" i="46" s="1"/>
  <c r="DG143" i="46"/>
  <c r="AR143" i="46" s="1"/>
  <c r="DF143" i="46"/>
  <c r="AQ143" i="46" s="1"/>
  <c r="DE143" i="46"/>
  <c r="DD143" i="46"/>
  <c r="DC143" i="46"/>
  <c r="DB143" i="46"/>
  <c r="DA143" i="46"/>
  <c r="CZ143" i="46"/>
  <c r="CY143" i="46"/>
  <c r="AJ143" i="46" s="1"/>
  <c r="CX143" i="46"/>
  <c r="CW143" i="46"/>
  <c r="CV143" i="46"/>
  <c r="AG143" i="46" s="1"/>
  <c r="CU143" i="46"/>
  <c r="CT143" i="46"/>
  <c r="CS143" i="46"/>
  <c r="CR143" i="46"/>
  <c r="AC143" i="46" s="1"/>
  <c r="CQ143" i="46"/>
  <c r="AB143" i="46" s="1"/>
  <c r="CP143" i="46"/>
  <c r="AA143" i="46" s="1"/>
  <c r="CO143" i="46"/>
  <c r="CN143" i="46"/>
  <c r="CM143" i="46"/>
  <c r="CL143" i="46"/>
  <c r="W143" i="46" s="1"/>
  <c r="CK143" i="46"/>
  <c r="V143" i="46" s="1"/>
  <c r="CJ143" i="46"/>
  <c r="U143" i="46" s="1"/>
  <c r="CI143" i="46"/>
  <c r="T143" i="46" s="1"/>
  <c r="CH143" i="46"/>
  <c r="CG143" i="46"/>
  <c r="CF143" i="46"/>
  <c r="Q143" i="46" s="1"/>
  <c r="CE143" i="46"/>
  <c r="P143" i="46" s="1"/>
  <c r="CD143" i="46"/>
  <c r="O143" i="46" s="1"/>
  <c r="CC143" i="46"/>
  <c r="CB143" i="46"/>
  <c r="CA143" i="46"/>
  <c r="L143" i="46" s="1"/>
  <c r="BZ143" i="46"/>
  <c r="K143" i="46" s="1"/>
  <c r="BY143" i="46"/>
  <c r="BX143" i="46"/>
  <c r="I143" i="46" s="1"/>
  <c r="BW143" i="46"/>
  <c r="H143" i="46" s="1"/>
  <c r="BV143" i="46"/>
  <c r="BU143" i="46"/>
  <c r="BT143" i="46"/>
  <c r="E143" i="46" s="1"/>
  <c r="BS143" i="46"/>
  <c r="BO143" i="46"/>
  <c r="BF143" i="46"/>
  <c r="B143" i="46"/>
  <c r="B143" i="44" s="1"/>
  <c r="A143" i="46"/>
  <c r="A141" i="29" s="1"/>
  <c r="EF142" i="46"/>
  <c r="BQ142" i="46" s="1"/>
  <c r="EE142" i="46"/>
  <c r="ED142" i="46"/>
  <c r="BO142" i="44" s="1"/>
  <c r="EC142" i="46"/>
  <c r="BN142" i="44" s="1"/>
  <c r="EB142" i="46"/>
  <c r="EA142" i="46"/>
  <c r="BL142" i="46" s="1"/>
  <c r="DZ142" i="46"/>
  <c r="BK142" i="46" s="1"/>
  <c r="DY142" i="46"/>
  <c r="BJ142" i="46" s="1"/>
  <c r="DX142" i="46"/>
  <c r="BI142" i="46" s="1"/>
  <c r="DW142" i="46"/>
  <c r="DV142" i="46"/>
  <c r="BG142" i="46" s="1"/>
  <c r="DU142" i="46"/>
  <c r="DT142" i="46"/>
  <c r="BE142" i="46" s="1"/>
  <c r="DS142" i="46"/>
  <c r="DR142" i="46"/>
  <c r="BC142" i="46" s="1"/>
  <c r="DQ142" i="46"/>
  <c r="BB142" i="46" s="1"/>
  <c r="DP142" i="46"/>
  <c r="BA142" i="46" s="1"/>
  <c r="DO142" i="46"/>
  <c r="AZ142" i="46" s="1"/>
  <c r="DN142" i="46"/>
  <c r="DM142" i="46"/>
  <c r="AX142" i="46" s="1"/>
  <c r="DL142" i="46"/>
  <c r="DK142" i="46"/>
  <c r="DJ142" i="46"/>
  <c r="AU142" i="46" s="1"/>
  <c r="DI142" i="46"/>
  <c r="AT142" i="46" s="1"/>
  <c r="DH142" i="46"/>
  <c r="DG142" i="46"/>
  <c r="DF142" i="46"/>
  <c r="AQ142" i="46" s="1"/>
  <c r="DE142" i="46"/>
  <c r="AP142" i="46" s="1"/>
  <c r="DD142" i="46"/>
  <c r="DC142" i="46"/>
  <c r="DB142" i="46"/>
  <c r="AM142" i="46" s="1"/>
  <c r="DA142" i="46"/>
  <c r="AL142" i="46" s="1"/>
  <c r="CZ142" i="46"/>
  <c r="AK142" i="46" s="1"/>
  <c r="CY142" i="46"/>
  <c r="CX142" i="46"/>
  <c r="CW142" i="46"/>
  <c r="AH142" i="46" s="1"/>
  <c r="CV142" i="46"/>
  <c r="AG142" i="46" s="1"/>
  <c r="CU142" i="46"/>
  <c r="CT142" i="46"/>
  <c r="AE142" i="46" s="1"/>
  <c r="CS142" i="46"/>
  <c r="CR142" i="46"/>
  <c r="AC142" i="46" s="1"/>
  <c r="CQ142" i="46"/>
  <c r="CP142" i="46"/>
  <c r="AA142" i="46" s="1"/>
  <c r="CO142" i="46"/>
  <c r="Z142" i="46" s="1"/>
  <c r="CN142" i="46"/>
  <c r="CM142" i="46"/>
  <c r="CL142" i="46"/>
  <c r="W142" i="46" s="1"/>
  <c r="CK142" i="46"/>
  <c r="CJ142" i="46"/>
  <c r="CI142" i="46"/>
  <c r="CH142" i="46"/>
  <c r="CG142" i="46"/>
  <c r="R142" i="46" s="1"/>
  <c r="CF142" i="46"/>
  <c r="CE142" i="46"/>
  <c r="CD142" i="46"/>
  <c r="O142" i="46" s="1"/>
  <c r="CC142" i="46"/>
  <c r="CB142" i="46"/>
  <c r="CA142" i="46"/>
  <c r="L142" i="46" s="1"/>
  <c r="BZ142" i="46"/>
  <c r="K142" i="46" s="1"/>
  <c r="BY142" i="46"/>
  <c r="BX142" i="46"/>
  <c r="BW142" i="46"/>
  <c r="BV142" i="46"/>
  <c r="G142" i="46" s="1"/>
  <c r="BU142" i="46"/>
  <c r="F142" i="46" s="1"/>
  <c r="BT142" i="46"/>
  <c r="E142" i="46" s="1"/>
  <c r="BS142" i="46"/>
  <c r="BO142" i="46"/>
  <c r="BN142" i="46"/>
  <c r="B142" i="46"/>
  <c r="B142" i="44" s="1"/>
  <c r="A142" i="46"/>
  <c r="A140" i="28" s="1"/>
  <c r="EF141" i="46"/>
  <c r="BQ141" i="46" s="1"/>
  <c r="EE141" i="46"/>
  <c r="BP141" i="46" s="1"/>
  <c r="ED141" i="46"/>
  <c r="EC141" i="46"/>
  <c r="EB141" i="46"/>
  <c r="EA141" i="46"/>
  <c r="DZ141" i="46"/>
  <c r="DY141" i="46"/>
  <c r="DX141" i="46"/>
  <c r="BI141" i="46" s="1"/>
  <c r="DW141" i="46"/>
  <c r="BH141" i="46" s="1"/>
  <c r="DV141" i="46"/>
  <c r="DU141" i="46"/>
  <c r="BF141" i="46" s="1"/>
  <c r="DT141" i="46"/>
  <c r="DS141" i="46"/>
  <c r="BD141" i="46" s="1"/>
  <c r="DR141" i="46"/>
  <c r="DQ141" i="46"/>
  <c r="DP141" i="46"/>
  <c r="BA141" i="46" s="1"/>
  <c r="DO141" i="46"/>
  <c r="DN141" i="46"/>
  <c r="DM141" i="46"/>
  <c r="AX141" i="46" s="1"/>
  <c r="DL141" i="46"/>
  <c r="AW141" i="46" s="1"/>
  <c r="DK141" i="46"/>
  <c r="AV141" i="46" s="1"/>
  <c r="DJ141" i="46"/>
  <c r="AU141" i="46" s="1"/>
  <c r="DI141" i="46"/>
  <c r="DH141" i="46"/>
  <c r="DG141" i="46"/>
  <c r="AR141" i="46" s="1"/>
  <c r="DF141" i="46"/>
  <c r="DE141" i="46"/>
  <c r="AP141" i="46" s="1"/>
  <c r="DD141" i="46"/>
  <c r="AO141" i="46" s="1"/>
  <c r="DC141" i="46"/>
  <c r="AN141" i="46" s="1"/>
  <c r="DB141" i="46"/>
  <c r="DA141" i="46"/>
  <c r="CZ141" i="46"/>
  <c r="AK141" i="46" s="1"/>
  <c r="CY141" i="46"/>
  <c r="AJ141" i="46" s="1"/>
  <c r="CX141" i="46"/>
  <c r="CW141" i="46"/>
  <c r="CV141" i="46"/>
  <c r="CU141" i="46"/>
  <c r="CT141" i="46"/>
  <c r="CS141" i="46"/>
  <c r="CR141" i="46"/>
  <c r="AC141" i="46" s="1"/>
  <c r="CQ141" i="46"/>
  <c r="CP141" i="46"/>
  <c r="AA141" i="46" s="1"/>
  <c r="CO141" i="46"/>
  <c r="CN141" i="46"/>
  <c r="Y141" i="46" s="1"/>
  <c r="CM141" i="46"/>
  <c r="X141" i="46" s="1"/>
  <c r="CL141" i="46"/>
  <c r="W141" i="46" s="1"/>
  <c r="CK141" i="46"/>
  <c r="CJ141" i="46"/>
  <c r="U141" i="46" s="1"/>
  <c r="CI141" i="46"/>
  <c r="T141" i="46" s="1"/>
  <c r="CH141" i="46"/>
  <c r="S141" i="46" s="1"/>
  <c r="CG141" i="46"/>
  <c r="CF141" i="46"/>
  <c r="CE141" i="46"/>
  <c r="CD141" i="46"/>
  <c r="O141" i="46" s="1"/>
  <c r="CC141" i="46"/>
  <c r="CB141" i="46"/>
  <c r="M141" i="46" s="1"/>
  <c r="CA141" i="46"/>
  <c r="L141" i="46" s="1"/>
  <c r="BZ141" i="46"/>
  <c r="BY141" i="46"/>
  <c r="J141" i="46" s="1"/>
  <c r="BX141" i="46"/>
  <c r="BW141" i="46"/>
  <c r="H141" i="46" s="1"/>
  <c r="BV141" i="46"/>
  <c r="G141" i="46" s="1"/>
  <c r="BU141" i="46"/>
  <c r="BT141" i="46"/>
  <c r="E141" i="46" s="1"/>
  <c r="BS141" i="46"/>
  <c r="D141" i="46" s="1"/>
  <c r="B141" i="46"/>
  <c r="B141" i="44" s="1"/>
  <c r="A141" i="46"/>
  <c r="A139" i="27" s="1"/>
  <c r="EF140" i="46"/>
  <c r="EE140" i="46"/>
  <c r="BP140" i="46" s="1"/>
  <c r="ED140" i="46"/>
  <c r="BO140" i="44" s="1"/>
  <c r="EC140" i="46"/>
  <c r="EB140" i="46"/>
  <c r="EA140" i="46"/>
  <c r="BL140" i="46" s="1"/>
  <c r="DZ140" i="46"/>
  <c r="DY140" i="46"/>
  <c r="DX140" i="46"/>
  <c r="DW140" i="46"/>
  <c r="BH140" i="46" s="1"/>
  <c r="DV140" i="46"/>
  <c r="DU140" i="46"/>
  <c r="DT140" i="46"/>
  <c r="DS140" i="46"/>
  <c r="BD140" i="46" s="1"/>
  <c r="DR140" i="46"/>
  <c r="BC140" i="46" s="1"/>
  <c r="DQ140" i="46"/>
  <c r="DP140" i="46"/>
  <c r="BA140" i="46" s="1"/>
  <c r="DO140" i="46"/>
  <c r="AZ140" i="46" s="1"/>
  <c r="DN140" i="46"/>
  <c r="DM140" i="46"/>
  <c r="DL140" i="46"/>
  <c r="AW140" i="46" s="1"/>
  <c r="DK140" i="46"/>
  <c r="AV140" i="46" s="1"/>
  <c r="DJ140" i="46"/>
  <c r="DI140" i="46"/>
  <c r="DH140" i="46"/>
  <c r="DG140" i="46"/>
  <c r="AR140" i="46" s="1"/>
  <c r="DF140" i="46"/>
  <c r="DE140" i="46"/>
  <c r="DD140" i="46"/>
  <c r="AO140" i="46" s="1"/>
  <c r="DC140" i="46"/>
  <c r="DB140" i="46"/>
  <c r="DA140" i="46"/>
  <c r="AL140" i="46" s="1"/>
  <c r="CZ140" i="46"/>
  <c r="AK140" i="46" s="1"/>
  <c r="CY140" i="46"/>
  <c r="AJ140" i="46" s="1"/>
  <c r="CX140" i="46"/>
  <c r="CW140" i="46"/>
  <c r="CV140" i="46"/>
  <c r="CU140" i="46"/>
  <c r="AF140" i="46" s="1"/>
  <c r="CT140" i="46"/>
  <c r="CS140" i="46"/>
  <c r="AD140" i="46" s="1"/>
  <c r="CR140" i="46"/>
  <c r="CQ140" i="46"/>
  <c r="AB140" i="46" s="1"/>
  <c r="CP140" i="46"/>
  <c r="CO140" i="46"/>
  <c r="CN140" i="46"/>
  <c r="CM140" i="46"/>
  <c r="CL140" i="46"/>
  <c r="CK140" i="46"/>
  <c r="CJ140" i="46"/>
  <c r="CI140" i="46"/>
  <c r="T140" i="46" s="1"/>
  <c r="CH140" i="46"/>
  <c r="S140" i="46" s="1"/>
  <c r="CG140" i="46"/>
  <c r="CF140" i="46"/>
  <c r="Q140" i="46" s="1"/>
  <c r="CE140" i="46"/>
  <c r="P140" i="46" s="1"/>
  <c r="CD140" i="46"/>
  <c r="CC140" i="46"/>
  <c r="CB140" i="46"/>
  <c r="CA140" i="46"/>
  <c r="L140" i="46" s="1"/>
  <c r="BZ140" i="46"/>
  <c r="BY140" i="46"/>
  <c r="BX140" i="46"/>
  <c r="I140" i="46" s="1"/>
  <c r="BW140" i="46"/>
  <c r="H140" i="46" s="1"/>
  <c r="BV140" i="46"/>
  <c r="BU140" i="46"/>
  <c r="F140" i="46" s="1"/>
  <c r="BT140" i="46"/>
  <c r="E140" i="46" s="1"/>
  <c r="BS140" i="46"/>
  <c r="BO140" i="46"/>
  <c r="B140" i="46"/>
  <c r="B140" i="44" s="1"/>
  <c r="A140" i="46"/>
  <c r="EF139" i="46"/>
  <c r="EE139" i="46"/>
  <c r="ED139" i="46"/>
  <c r="EC139" i="46"/>
  <c r="EB139" i="46"/>
  <c r="BM139" i="46" s="1"/>
  <c r="EA139" i="46"/>
  <c r="DZ139" i="46"/>
  <c r="DY139" i="46"/>
  <c r="DX139" i="46"/>
  <c r="DW139" i="46"/>
  <c r="DV139" i="46"/>
  <c r="BG139" i="46" s="1"/>
  <c r="DU139" i="46"/>
  <c r="BF139" i="46" s="1"/>
  <c r="DT139" i="46"/>
  <c r="BE139" i="46" s="1"/>
  <c r="DS139" i="46"/>
  <c r="BD139" i="46" s="1"/>
  <c r="DR139" i="46"/>
  <c r="DQ139" i="46"/>
  <c r="BB139" i="46" s="1"/>
  <c r="DP139" i="46"/>
  <c r="DO139" i="46"/>
  <c r="DN139" i="46"/>
  <c r="DM139" i="46"/>
  <c r="DL139" i="46"/>
  <c r="DK139" i="46"/>
  <c r="DJ139" i="46"/>
  <c r="DI139" i="46"/>
  <c r="AT139" i="46" s="1"/>
  <c r="DH139" i="46"/>
  <c r="AS139" i="46" s="1"/>
  <c r="DG139" i="46"/>
  <c r="AR139" i="46" s="1"/>
  <c r="DF139" i="46"/>
  <c r="DE139" i="46"/>
  <c r="DD139" i="46"/>
  <c r="AO139" i="46" s="1"/>
  <c r="DC139" i="46"/>
  <c r="AN139" i="46" s="1"/>
  <c r="DB139" i="46"/>
  <c r="DA139" i="46"/>
  <c r="AL139" i="46" s="1"/>
  <c r="CZ139" i="46"/>
  <c r="CY139" i="46"/>
  <c r="CX139" i="46"/>
  <c r="AI139" i="46" s="1"/>
  <c r="CW139" i="46"/>
  <c r="CV139" i="46"/>
  <c r="AG139" i="46" s="1"/>
  <c r="CU139" i="46"/>
  <c r="CT139" i="46"/>
  <c r="CS139" i="46"/>
  <c r="AD139" i="46" s="1"/>
  <c r="CR139" i="46"/>
  <c r="CQ139" i="46"/>
  <c r="CP139" i="46"/>
  <c r="CO139" i="46"/>
  <c r="CN139" i="46"/>
  <c r="Y139" i="46" s="1"/>
  <c r="CM139" i="46"/>
  <c r="X139" i="46" s="1"/>
  <c r="CL139" i="46"/>
  <c r="CK139" i="46"/>
  <c r="CJ139" i="46"/>
  <c r="CI139" i="46"/>
  <c r="CH139" i="46"/>
  <c r="CG139" i="46"/>
  <c r="R139" i="46" s="1"/>
  <c r="CF139" i="46"/>
  <c r="Q139" i="46" s="1"/>
  <c r="CE139" i="46"/>
  <c r="CD139" i="46"/>
  <c r="CC139" i="46"/>
  <c r="N139" i="46" s="1"/>
  <c r="CB139" i="46"/>
  <c r="M139" i="46" s="1"/>
  <c r="CA139" i="46"/>
  <c r="BZ139" i="46"/>
  <c r="BY139" i="46"/>
  <c r="BX139" i="46"/>
  <c r="I139" i="46" s="1"/>
  <c r="BW139" i="46"/>
  <c r="H139" i="46" s="1"/>
  <c r="BV139" i="46"/>
  <c r="BU139" i="46"/>
  <c r="BT139" i="46"/>
  <c r="BS139" i="46"/>
  <c r="B139" i="46"/>
  <c r="B139" i="44" s="1"/>
  <c r="A139" i="46"/>
  <c r="A137" i="27" s="1"/>
  <c r="EF138" i="46"/>
  <c r="BQ138" i="46" s="1"/>
  <c r="EE138" i="46"/>
  <c r="BP138" i="46" s="1"/>
  <c r="ED138" i="46"/>
  <c r="BO138" i="44" s="1"/>
  <c r="EC138" i="46"/>
  <c r="BN138" i="46" s="1"/>
  <c r="EB138" i="46"/>
  <c r="EA138" i="46"/>
  <c r="DZ138" i="46"/>
  <c r="DY138" i="46"/>
  <c r="DX138" i="46"/>
  <c r="BI138" i="46" s="1"/>
  <c r="DW138" i="46"/>
  <c r="BH138" i="46" s="1"/>
  <c r="DV138" i="46"/>
  <c r="DU138" i="46"/>
  <c r="DT138" i="46"/>
  <c r="BE138" i="46" s="1"/>
  <c r="DS138" i="46"/>
  <c r="DR138" i="46"/>
  <c r="DQ138" i="46"/>
  <c r="DP138" i="46"/>
  <c r="BA138" i="46" s="1"/>
  <c r="DO138" i="46"/>
  <c r="AZ138" i="46" s="1"/>
  <c r="DN138" i="46"/>
  <c r="DM138" i="46"/>
  <c r="AX138" i="46" s="1"/>
  <c r="DL138" i="46"/>
  <c r="AW138" i="46" s="1"/>
  <c r="DK138" i="46"/>
  <c r="AV138" i="46" s="1"/>
  <c r="DJ138" i="46"/>
  <c r="DI138" i="46"/>
  <c r="DH138" i="46"/>
  <c r="DG138" i="46"/>
  <c r="AR138" i="46" s="1"/>
  <c r="DF138" i="46"/>
  <c r="DE138" i="46"/>
  <c r="AP138" i="46" s="1"/>
  <c r="DD138" i="46"/>
  <c r="DC138" i="46"/>
  <c r="DB138" i="46"/>
  <c r="DA138" i="46"/>
  <c r="CZ138" i="46"/>
  <c r="AK138" i="46" s="1"/>
  <c r="CY138" i="46"/>
  <c r="AJ138" i="46" s="1"/>
  <c r="CX138" i="46"/>
  <c r="CW138" i="46"/>
  <c r="AH138" i="46" s="1"/>
  <c r="CV138" i="46"/>
  <c r="AG138" i="46" s="1"/>
  <c r="CU138" i="46"/>
  <c r="CT138" i="46"/>
  <c r="CS138" i="46"/>
  <c r="CR138" i="46"/>
  <c r="AC138" i="46" s="1"/>
  <c r="CQ138" i="46"/>
  <c r="AB138" i="46" s="1"/>
  <c r="CP138" i="46"/>
  <c r="CO138" i="46"/>
  <c r="Z138" i="46" s="1"/>
  <c r="CN138" i="46"/>
  <c r="Y138" i="46" s="1"/>
  <c r="CM138" i="46"/>
  <c r="CL138" i="46"/>
  <c r="CK138" i="46"/>
  <c r="V138" i="46" s="1"/>
  <c r="CJ138" i="46"/>
  <c r="U138" i="46" s="1"/>
  <c r="CI138" i="46"/>
  <c r="T138" i="46" s="1"/>
  <c r="CH138" i="46"/>
  <c r="CG138" i="46"/>
  <c r="CF138" i="46"/>
  <c r="CE138" i="46"/>
  <c r="CD138" i="46"/>
  <c r="CC138" i="46"/>
  <c r="CB138" i="46"/>
  <c r="M138" i="46" s="1"/>
  <c r="CA138" i="46"/>
  <c r="BZ138" i="46"/>
  <c r="BY138" i="46"/>
  <c r="J138" i="46" s="1"/>
  <c r="BX138" i="46"/>
  <c r="I138" i="46" s="1"/>
  <c r="BW138" i="46"/>
  <c r="H138" i="46" s="1"/>
  <c r="BV138" i="46"/>
  <c r="BU138" i="46"/>
  <c r="BT138" i="46"/>
  <c r="E138" i="46" s="1"/>
  <c r="BS138" i="46"/>
  <c r="D138" i="46" s="1"/>
  <c r="BO138" i="46"/>
  <c r="B138" i="46"/>
  <c r="B138" i="44" s="1"/>
  <c r="A138" i="46"/>
  <c r="A136" i="29" s="1"/>
  <c r="EF137" i="46"/>
  <c r="BQ137" i="46" s="1"/>
  <c r="EE137" i="46"/>
  <c r="ED137" i="46"/>
  <c r="EC137" i="46"/>
  <c r="BN137" i="46" s="1"/>
  <c r="EB137" i="46"/>
  <c r="EA137" i="46"/>
  <c r="DZ137" i="46"/>
  <c r="BK137" i="46" s="1"/>
  <c r="DY137" i="46"/>
  <c r="DX137" i="46"/>
  <c r="BI137" i="46" s="1"/>
  <c r="DW137" i="46"/>
  <c r="BH137" i="46" s="1"/>
  <c r="DV137" i="46"/>
  <c r="DU137" i="46"/>
  <c r="BF137" i="46" s="1"/>
  <c r="DT137" i="46"/>
  <c r="DS137" i="46"/>
  <c r="DR137" i="46"/>
  <c r="DQ137" i="46"/>
  <c r="BB137" i="46" s="1"/>
  <c r="DP137" i="46"/>
  <c r="DO137" i="46"/>
  <c r="DN137" i="46"/>
  <c r="AY137" i="46" s="1"/>
  <c r="DM137" i="46"/>
  <c r="AX137" i="46" s="1"/>
  <c r="DL137" i="46"/>
  <c r="DK137" i="46"/>
  <c r="DJ137" i="46"/>
  <c r="DI137" i="46"/>
  <c r="AT137" i="46" s="1"/>
  <c r="DH137" i="46"/>
  <c r="DG137" i="46"/>
  <c r="DF137" i="46"/>
  <c r="DE137" i="46"/>
  <c r="DD137" i="46"/>
  <c r="DC137" i="46"/>
  <c r="DB137" i="46"/>
  <c r="AM137" i="46" s="1"/>
  <c r="DA137" i="46"/>
  <c r="AL137" i="46" s="1"/>
  <c r="CZ137" i="46"/>
  <c r="AK137" i="46" s="1"/>
  <c r="CY137" i="46"/>
  <c r="AJ137" i="46" s="1"/>
  <c r="CX137" i="46"/>
  <c r="CW137" i="46"/>
  <c r="AH137" i="46" s="1"/>
  <c r="CV137" i="46"/>
  <c r="CU137" i="46"/>
  <c r="CT137" i="46"/>
  <c r="AE137" i="46" s="1"/>
  <c r="CS137" i="46"/>
  <c r="CR137" i="46"/>
  <c r="CQ137" i="46"/>
  <c r="CP137" i="46"/>
  <c r="CO137" i="46"/>
  <c r="Z137" i="46" s="1"/>
  <c r="CN137" i="46"/>
  <c r="CM137" i="46"/>
  <c r="CL137" i="46"/>
  <c r="W137" i="46" s="1"/>
  <c r="CK137" i="46"/>
  <c r="CJ137" i="46"/>
  <c r="U137" i="46" s="1"/>
  <c r="CI137" i="46"/>
  <c r="CH137" i="46"/>
  <c r="CG137" i="46"/>
  <c r="R137" i="46" s="1"/>
  <c r="CF137" i="46"/>
  <c r="CE137" i="46"/>
  <c r="CD137" i="46"/>
  <c r="O137" i="46" s="1"/>
  <c r="CC137" i="46"/>
  <c r="CB137" i="46"/>
  <c r="M137" i="46" s="1"/>
  <c r="CA137" i="46"/>
  <c r="L137" i="46" s="1"/>
  <c r="BZ137" i="46"/>
  <c r="BY137" i="46"/>
  <c r="J137" i="46" s="1"/>
  <c r="BX137" i="46"/>
  <c r="BW137" i="46"/>
  <c r="BV137" i="46"/>
  <c r="BU137" i="46"/>
  <c r="F137" i="46" s="1"/>
  <c r="BT137" i="46"/>
  <c r="BS137" i="46"/>
  <c r="D137" i="46" s="1"/>
  <c r="B137" i="46"/>
  <c r="B137" i="44" s="1"/>
  <c r="A137" i="46"/>
  <c r="A135" i="27" s="1"/>
  <c r="EF136" i="46"/>
  <c r="BQ136" i="46" s="1"/>
  <c r="EE136" i="46"/>
  <c r="ED136" i="46"/>
  <c r="BO136" i="44" s="1"/>
  <c r="EC136" i="46"/>
  <c r="BN136" i="46" s="1"/>
  <c r="EB136" i="46"/>
  <c r="BM136" i="46" s="1"/>
  <c r="EA136" i="46"/>
  <c r="DZ136" i="46"/>
  <c r="DY136" i="46"/>
  <c r="BJ136" i="46" s="1"/>
  <c r="DX136" i="46"/>
  <c r="DW136" i="46"/>
  <c r="BH136" i="46" s="1"/>
  <c r="DV136" i="46"/>
  <c r="BG136" i="46" s="1"/>
  <c r="DU136" i="46"/>
  <c r="BF136" i="46" s="1"/>
  <c r="DT136" i="46"/>
  <c r="DS136" i="46"/>
  <c r="DR136" i="46"/>
  <c r="DQ136" i="46"/>
  <c r="BB136" i="46" s="1"/>
  <c r="DP136" i="46"/>
  <c r="BA136" i="46" s="1"/>
  <c r="DO136" i="46"/>
  <c r="AZ136" i="46" s="1"/>
  <c r="DN136" i="46"/>
  <c r="AY136" i="46" s="1"/>
  <c r="DM136" i="46"/>
  <c r="DL136" i="46"/>
  <c r="DK136" i="46"/>
  <c r="DJ136" i="46"/>
  <c r="AU136" i="46" s="1"/>
  <c r="DI136" i="46"/>
  <c r="AT136" i="46" s="1"/>
  <c r="DH136" i="46"/>
  <c r="AS136" i="46" s="1"/>
  <c r="DG136" i="46"/>
  <c r="DF136" i="46"/>
  <c r="DE136" i="46"/>
  <c r="DD136" i="46"/>
  <c r="DC136" i="46"/>
  <c r="DB136" i="46"/>
  <c r="DA136" i="46"/>
  <c r="AL136" i="46" s="1"/>
  <c r="CZ136" i="46"/>
  <c r="AK136" i="46" s="1"/>
  <c r="CY136" i="46"/>
  <c r="CX136" i="46"/>
  <c r="AI136" i="46" s="1"/>
  <c r="CW136" i="46"/>
  <c r="CV136" i="46"/>
  <c r="AG136" i="46" s="1"/>
  <c r="CU136" i="46"/>
  <c r="CT136" i="46"/>
  <c r="CS136" i="46"/>
  <c r="CR136" i="46"/>
  <c r="AC136" i="46" s="1"/>
  <c r="CQ136" i="46"/>
  <c r="CP136" i="46"/>
  <c r="AA136" i="46" s="1"/>
  <c r="CO136" i="46"/>
  <c r="Z136" i="46" s="1"/>
  <c r="CN136" i="46"/>
  <c r="Y136" i="46" s="1"/>
  <c r="CM136" i="46"/>
  <c r="CL136" i="46"/>
  <c r="W136" i="46" s="1"/>
  <c r="CK136" i="46"/>
  <c r="V136" i="46" s="1"/>
  <c r="CJ136" i="46"/>
  <c r="CI136" i="46"/>
  <c r="CH136" i="46"/>
  <c r="S136" i="46" s="1"/>
  <c r="CG136" i="46"/>
  <c r="R136" i="46" s="1"/>
  <c r="CF136" i="46"/>
  <c r="CE136" i="46"/>
  <c r="CD136" i="46"/>
  <c r="O136" i="46" s="1"/>
  <c r="CC136" i="46"/>
  <c r="N136" i="46" s="1"/>
  <c r="CB136" i="46"/>
  <c r="M136" i="46" s="1"/>
  <c r="CA136" i="46"/>
  <c r="L136" i="46" s="1"/>
  <c r="BZ136" i="46"/>
  <c r="K136" i="46" s="1"/>
  <c r="BY136" i="46"/>
  <c r="BX136" i="46"/>
  <c r="I136" i="46" s="1"/>
  <c r="BW136" i="46"/>
  <c r="BV136" i="46"/>
  <c r="BU136" i="46"/>
  <c r="F136" i="46" s="1"/>
  <c r="BT136" i="46"/>
  <c r="E136" i="46" s="1"/>
  <c r="BS136" i="46"/>
  <c r="BO136" i="46"/>
  <c r="B136" i="46"/>
  <c r="B136" i="44" s="1"/>
  <c r="A136" i="46"/>
  <c r="C136" i="46" s="1"/>
  <c r="C136" i="44" s="1"/>
  <c r="EF135" i="46"/>
  <c r="EE135" i="46"/>
  <c r="BP135" i="46" s="1"/>
  <c r="ED135" i="46"/>
  <c r="EC135" i="46"/>
  <c r="EB135" i="46"/>
  <c r="BM135" i="46" s="1"/>
  <c r="EA135" i="46"/>
  <c r="BL135" i="46" s="1"/>
  <c r="DZ135" i="46"/>
  <c r="BK135" i="46" s="1"/>
  <c r="DY135" i="46"/>
  <c r="BJ135" i="46" s="1"/>
  <c r="DX135" i="46"/>
  <c r="DW135" i="46"/>
  <c r="DV135" i="46"/>
  <c r="BG135" i="46" s="1"/>
  <c r="DU135" i="46"/>
  <c r="BF135" i="46" s="1"/>
  <c r="DT135" i="46"/>
  <c r="DS135" i="46"/>
  <c r="BD135" i="46" s="1"/>
  <c r="DR135" i="46"/>
  <c r="DQ135" i="46"/>
  <c r="DP135" i="46"/>
  <c r="DO135" i="46"/>
  <c r="DN135" i="46"/>
  <c r="AY135" i="44" s="1"/>
  <c r="DM135" i="46"/>
  <c r="DL135" i="46"/>
  <c r="DK135" i="46"/>
  <c r="AV135" i="46" s="1"/>
  <c r="DJ135" i="46"/>
  <c r="DI135" i="46"/>
  <c r="AT135" i="46" s="1"/>
  <c r="DH135" i="46"/>
  <c r="DG135" i="46"/>
  <c r="AR135" i="46" s="1"/>
  <c r="DF135" i="46"/>
  <c r="AQ135" i="46" s="1"/>
  <c r="DE135" i="46"/>
  <c r="AP135" i="46" s="1"/>
  <c r="DD135" i="46"/>
  <c r="DC135" i="46"/>
  <c r="AN135" i="46" s="1"/>
  <c r="DB135" i="46"/>
  <c r="DA135" i="46"/>
  <c r="AL135" i="46" s="1"/>
  <c r="CZ135" i="46"/>
  <c r="CY135" i="46"/>
  <c r="CX135" i="46"/>
  <c r="AI135" i="46" s="1"/>
  <c r="CW135" i="46"/>
  <c r="CV135" i="46"/>
  <c r="CU135" i="46"/>
  <c r="AF135" i="46" s="1"/>
  <c r="CT135" i="46"/>
  <c r="AE135" i="46" s="1"/>
  <c r="CS135" i="46"/>
  <c r="CR135" i="46"/>
  <c r="CQ135" i="46"/>
  <c r="CP135" i="46"/>
  <c r="AA135" i="46" s="1"/>
  <c r="CO135" i="46"/>
  <c r="CN135" i="46"/>
  <c r="CM135" i="46"/>
  <c r="X135" i="46" s="1"/>
  <c r="CL135" i="46"/>
  <c r="W135" i="46" s="1"/>
  <c r="CK135" i="46"/>
  <c r="V135" i="46" s="1"/>
  <c r="CJ135" i="46"/>
  <c r="CI135" i="46"/>
  <c r="CH135" i="46"/>
  <c r="S135" i="46" s="1"/>
  <c r="CG135" i="46"/>
  <c r="CF135" i="46"/>
  <c r="CE135" i="46"/>
  <c r="CD135" i="46"/>
  <c r="CC135" i="46"/>
  <c r="CB135" i="46"/>
  <c r="CA135" i="46"/>
  <c r="BZ135" i="46"/>
  <c r="K135" i="46" s="1"/>
  <c r="BY135" i="46"/>
  <c r="J135" i="46" s="1"/>
  <c r="BX135" i="46"/>
  <c r="I135" i="46" s="1"/>
  <c r="BW135" i="46"/>
  <c r="BV135" i="46"/>
  <c r="BU135" i="46"/>
  <c r="BT135" i="46"/>
  <c r="BS135" i="46"/>
  <c r="AY135" i="46"/>
  <c r="B135" i="46"/>
  <c r="B135" i="44" s="1"/>
  <c r="A135" i="46"/>
  <c r="EF134" i="46"/>
  <c r="EE134" i="46"/>
  <c r="BP134" i="46" s="1"/>
  <c r="ED134" i="46"/>
  <c r="BO134" i="44" s="1"/>
  <c r="EC134" i="46"/>
  <c r="BN134" i="46" s="1"/>
  <c r="EB134" i="46"/>
  <c r="EA134" i="46"/>
  <c r="BL134" i="46" s="1"/>
  <c r="DZ134" i="46"/>
  <c r="DY134" i="46"/>
  <c r="BJ134" i="46" s="1"/>
  <c r="DX134" i="46"/>
  <c r="BI134" i="46" s="1"/>
  <c r="DW134" i="46"/>
  <c r="BH134" i="46" s="1"/>
  <c r="DV134" i="46"/>
  <c r="DU134" i="46"/>
  <c r="BF134" i="46" s="1"/>
  <c r="DT134" i="46"/>
  <c r="DS134" i="46"/>
  <c r="BD134" i="46" s="1"/>
  <c r="DR134" i="46"/>
  <c r="DQ134" i="46"/>
  <c r="DP134" i="46"/>
  <c r="BA134" i="46" s="1"/>
  <c r="DO134" i="46"/>
  <c r="DN134" i="46"/>
  <c r="AY134" i="46" s="1"/>
  <c r="DM134" i="46"/>
  <c r="DL134" i="46"/>
  <c r="DK134" i="46"/>
  <c r="AV134" i="46" s="1"/>
  <c r="DJ134" i="46"/>
  <c r="DI134" i="46"/>
  <c r="AT134" i="46" s="1"/>
  <c r="DH134" i="46"/>
  <c r="DG134" i="46"/>
  <c r="DF134" i="46"/>
  <c r="AQ134" i="46" s="1"/>
  <c r="DE134" i="46"/>
  <c r="DD134" i="46"/>
  <c r="DC134" i="46"/>
  <c r="DB134" i="46"/>
  <c r="DA134" i="46"/>
  <c r="CZ134" i="46"/>
  <c r="AK134" i="46" s="1"/>
  <c r="CY134" i="46"/>
  <c r="CX134" i="46"/>
  <c r="AI134" i="46" s="1"/>
  <c r="CW134" i="46"/>
  <c r="CV134" i="46"/>
  <c r="AG134" i="46" s="1"/>
  <c r="CU134" i="46"/>
  <c r="AF134" i="46" s="1"/>
  <c r="CT134" i="46"/>
  <c r="CS134" i="46"/>
  <c r="AD134" i="46" s="1"/>
  <c r="CR134" i="46"/>
  <c r="AC134" i="46" s="1"/>
  <c r="CQ134" i="46"/>
  <c r="CP134" i="46"/>
  <c r="CO134" i="46"/>
  <c r="Z134" i="46" s="1"/>
  <c r="CN134" i="46"/>
  <c r="CM134" i="46"/>
  <c r="X134" i="46" s="1"/>
  <c r="CL134" i="46"/>
  <c r="CK134" i="46"/>
  <c r="CJ134" i="46"/>
  <c r="CI134" i="46"/>
  <c r="CH134" i="46"/>
  <c r="S134" i="46" s="1"/>
  <c r="CG134" i="46"/>
  <c r="R134" i="46" s="1"/>
  <c r="CF134" i="46"/>
  <c r="CE134" i="46"/>
  <c r="P134" i="46" s="1"/>
  <c r="CD134" i="46"/>
  <c r="CC134" i="46"/>
  <c r="CB134" i="46"/>
  <c r="M134" i="46" s="1"/>
  <c r="CA134" i="46"/>
  <c r="L134" i="46" s="1"/>
  <c r="BZ134" i="46"/>
  <c r="BY134" i="46"/>
  <c r="J134" i="46" s="1"/>
  <c r="BX134" i="46"/>
  <c r="I134" i="46" s="1"/>
  <c r="BW134" i="46"/>
  <c r="H134" i="46" s="1"/>
  <c r="BV134" i="46"/>
  <c r="BU134" i="46"/>
  <c r="BT134" i="46"/>
  <c r="E134" i="46" s="1"/>
  <c r="BS134" i="46"/>
  <c r="BO134" i="46"/>
  <c r="B134" i="46"/>
  <c r="B134" i="44" s="1"/>
  <c r="A134" i="46"/>
  <c r="A132" i="27" s="1"/>
  <c r="EF133" i="46"/>
  <c r="EE133" i="46"/>
  <c r="BP133" i="46" s="1"/>
  <c r="ED133" i="46"/>
  <c r="EC133" i="46"/>
  <c r="EB133" i="46"/>
  <c r="BM133" i="46" s="1"/>
  <c r="EA133" i="46"/>
  <c r="BL133" i="46" s="1"/>
  <c r="DZ133" i="46"/>
  <c r="DY133" i="46"/>
  <c r="BJ133" i="46" s="1"/>
  <c r="DX133" i="46"/>
  <c r="BI133" i="46" s="1"/>
  <c r="DW133" i="46"/>
  <c r="BH133" i="46" s="1"/>
  <c r="DV133" i="46"/>
  <c r="BG133" i="46" s="1"/>
  <c r="DU133" i="46"/>
  <c r="BF133" i="46" s="1"/>
  <c r="DT133" i="46"/>
  <c r="BE133" i="46" s="1"/>
  <c r="DS133" i="46"/>
  <c r="DR133" i="46"/>
  <c r="DQ133" i="46"/>
  <c r="BB133" i="46" s="1"/>
  <c r="DP133" i="46"/>
  <c r="BA133" i="46" s="1"/>
  <c r="DO133" i="46"/>
  <c r="DN133" i="46"/>
  <c r="DM133" i="46"/>
  <c r="DL133" i="46"/>
  <c r="DK133" i="46"/>
  <c r="AV133" i="46" s="1"/>
  <c r="DJ133" i="46"/>
  <c r="DI133" i="46"/>
  <c r="DH133" i="46"/>
  <c r="AS133" i="46" s="1"/>
  <c r="DG133" i="46"/>
  <c r="AR133" i="46" s="1"/>
  <c r="DF133" i="46"/>
  <c r="DE133" i="46"/>
  <c r="AP133" i="46" s="1"/>
  <c r="DD133" i="46"/>
  <c r="AO133" i="46" s="1"/>
  <c r="DC133" i="46"/>
  <c r="DB133" i="46"/>
  <c r="DA133" i="46"/>
  <c r="CZ133" i="46"/>
  <c r="AK133" i="46" s="1"/>
  <c r="CY133" i="46"/>
  <c r="CX133" i="46"/>
  <c r="CW133" i="46"/>
  <c r="CV133" i="46"/>
  <c r="CU133" i="46"/>
  <c r="AF133" i="46" s="1"/>
  <c r="CT133" i="46"/>
  <c r="CS133" i="46"/>
  <c r="AD133" i="46" s="1"/>
  <c r="CR133" i="46"/>
  <c r="AC133" i="46" s="1"/>
  <c r="CQ133" i="46"/>
  <c r="CP133" i="46"/>
  <c r="CO133" i="46"/>
  <c r="Z133" i="46" s="1"/>
  <c r="CN133" i="46"/>
  <c r="Y133" i="46" s="1"/>
  <c r="CM133" i="46"/>
  <c r="X133" i="46" s="1"/>
  <c r="CL133" i="46"/>
  <c r="CK133" i="46"/>
  <c r="CJ133" i="46"/>
  <c r="U133" i="46" s="1"/>
  <c r="CI133" i="46"/>
  <c r="T133" i="46" s="1"/>
  <c r="CH133" i="46"/>
  <c r="S133" i="46" s="1"/>
  <c r="CG133" i="46"/>
  <c r="R133" i="46" s="1"/>
  <c r="CF133" i="46"/>
  <c r="CE133" i="46"/>
  <c r="CD133" i="46"/>
  <c r="CC133" i="46"/>
  <c r="CB133" i="46"/>
  <c r="M133" i="46" s="1"/>
  <c r="CA133" i="46"/>
  <c r="L133" i="46" s="1"/>
  <c r="BZ133" i="46"/>
  <c r="BY133" i="46"/>
  <c r="J133" i="46" s="1"/>
  <c r="BX133" i="46"/>
  <c r="BW133" i="46"/>
  <c r="H133" i="46" s="1"/>
  <c r="BV133" i="46"/>
  <c r="BU133" i="46"/>
  <c r="BT133" i="46"/>
  <c r="BS133" i="46"/>
  <c r="D133" i="46" s="1"/>
  <c r="B133" i="46"/>
  <c r="B133" i="44" s="1"/>
  <c r="A133" i="46"/>
  <c r="A133" i="44" s="1"/>
  <c r="EF132" i="46"/>
  <c r="BQ132" i="46" s="1"/>
  <c r="EE132" i="46"/>
  <c r="ED132" i="46"/>
  <c r="BO132" i="46" s="1"/>
  <c r="EC132" i="46"/>
  <c r="EB132" i="46"/>
  <c r="BM132" i="46" s="1"/>
  <c r="EA132" i="46"/>
  <c r="BL132" i="46" s="1"/>
  <c r="DZ132" i="46"/>
  <c r="DY132" i="46"/>
  <c r="BJ132" i="46" s="1"/>
  <c r="DX132" i="46"/>
  <c r="DW132" i="46"/>
  <c r="DV132" i="46"/>
  <c r="BG132" i="46" s="1"/>
  <c r="DU132" i="46"/>
  <c r="BF132" i="46" s="1"/>
  <c r="DT132" i="46"/>
  <c r="BE132" i="46" s="1"/>
  <c r="DS132" i="46"/>
  <c r="BD132" i="46" s="1"/>
  <c r="DR132" i="46"/>
  <c r="DQ132" i="46"/>
  <c r="BB132" i="46" s="1"/>
  <c r="DP132" i="46"/>
  <c r="BA132" i="46" s="1"/>
  <c r="DO132" i="46"/>
  <c r="DN132" i="46"/>
  <c r="AY132" i="44" s="1"/>
  <c r="DM132" i="46"/>
  <c r="DL132" i="46"/>
  <c r="DK132" i="46"/>
  <c r="AV132" i="46" s="1"/>
  <c r="DJ132" i="46"/>
  <c r="AU132" i="46" s="1"/>
  <c r="DI132" i="46"/>
  <c r="AT132" i="46" s="1"/>
  <c r="DH132" i="46"/>
  <c r="DG132" i="46"/>
  <c r="AR132" i="46" s="1"/>
  <c r="DF132" i="46"/>
  <c r="AQ132" i="46" s="1"/>
  <c r="DE132" i="46"/>
  <c r="DD132" i="46"/>
  <c r="DC132" i="46"/>
  <c r="AN132" i="46" s="1"/>
  <c r="DB132" i="46"/>
  <c r="DA132" i="46"/>
  <c r="AL132" i="46" s="1"/>
  <c r="CZ132" i="46"/>
  <c r="CY132" i="46"/>
  <c r="CX132" i="46"/>
  <c r="AI132" i="46" s="1"/>
  <c r="CW132" i="46"/>
  <c r="CV132" i="46"/>
  <c r="CU132" i="46"/>
  <c r="AF132" i="46" s="1"/>
  <c r="CT132" i="46"/>
  <c r="AE132" i="46" s="1"/>
  <c r="CS132" i="46"/>
  <c r="AD132" i="46" s="1"/>
  <c r="CR132" i="46"/>
  <c r="CQ132" i="46"/>
  <c r="AB132" i="46" s="1"/>
  <c r="CP132" i="46"/>
  <c r="AA132" i="46" s="1"/>
  <c r="CO132" i="46"/>
  <c r="CN132" i="46"/>
  <c r="CM132" i="46"/>
  <c r="X132" i="46" s="1"/>
  <c r="CL132" i="46"/>
  <c r="CK132" i="46"/>
  <c r="CJ132" i="46"/>
  <c r="U132" i="46" s="1"/>
  <c r="CI132" i="46"/>
  <c r="T132" i="46" s="1"/>
  <c r="CH132" i="46"/>
  <c r="S132" i="46" s="1"/>
  <c r="CG132" i="46"/>
  <c r="CF132" i="46"/>
  <c r="CE132" i="46"/>
  <c r="P132" i="46" s="1"/>
  <c r="CD132" i="46"/>
  <c r="O132" i="46" s="1"/>
  <c r="CC132" i="46"/>
  <c r="N132" i="46" s="1"/>
  <c r="CB132" i="46"/>
  <c r="CA132" i="46"/>
  <c r="L132" i="46" s="1"/>
  <c r="BZ132" i="46"/>
  <c r="K132" i="46" s="1"/>
  <c r="BY132" i="46"/>
  <c r="BX132" i="46"/>
  <c r="BW132" i="46"/>
  <c r="H132" i="46" s="1"/>
  <c r="BV132" i="46"/>
  <c r="G132" i="46" s="1"/>
  <c r="BU132" i="46"/>
  <c r="F132" i="46" s="1"/>
  <c r="BT132" i="46"/>
  <c r="E132" i="46" s="1"/>
  <c r="BS132" i="46"/>
  <c r="AY132" i="46"/>
  <c r="B132" i="46"/>
  <c r="B132" i="44" s="1"/>
  <c r="A132" i="46"/>
  <c r="A130" i="27" s="1"/>
  <c r="EF131" i="46"/>
  <c r="BQ131" i="46" s="1"/>
  <c r="EE131" i="46"/>
  <c r="ED131" i="46"/>
  <c r="BO131" i="46" s="1"/>
  <c r="EC131" i="46"/>
  <c r="BN131" i="46" s="1"/>
  <c r="EB131" i="46"/>
  <c r="BM131" i="46" s="1"/>
  <c r="EA131" i="46"/>
  <c r="DZ131" i="46"/>
  <c r="BK131" i="46" s="1"/>
  <c r="DY131" i="46"/>
  <c r="DX131" i="46"/>
  <c r="DW131" i="46"/>
  <c r="BH131" i="46" s="1"/>
  <c r="DV131" i="46"/>
  <c r="DU131" i="46"/>
  <c r="DT131" i="46"/>
  <c r="BE131" i="46" s="1"/>
  <c r="DS131" i="46"/>
  <c r="DR131" i="46"/>
  <c r="DQ131" i="46"/>
  <c r="BB131" i="46" s="1"/>
  <c r="DP131" i="46"/>
  <c r="BA131" i="46" s="1"/>
  <c r="DO131" i="46"/>
  <c r="AZ131" i="46" s="1"/>
  <c r="DN131" i="46"/>
  <c r="AY131" i="46" s="1"/>
  <c r="DM131" i="46"/>
  <c r="DL131" i="46"/>
  <c r="AW131" i="46" s="1"/>
  <c r="DK131" i="46"/>
  <c r="DJ131" i="46"/>
  <c r="DI131" i="46"/>
  <c r="DH131" i="46"/>
  <c r="DG131" i="46"/>
  <c r="DF131" i="46"/>
  <c r="AQ131" i="46" s="1"/>
  <c r="DE131" i="46"/>
  <c r="DD131" i="46"/>
  <c r="AO131" i="46" s="1"/>
  <c r="DC131" i="46"/>
  <c r="DB131" i="46"/>
  <c r="AM131" i="46" s="1"/>
  <c r="DA131" i="46"/>
  <c r="CZ131" i="46"/>
  <c r="AK131" i="46" s="1"/>
  <c r="CY131" i="46"/>
  <c r="AJ131" i="46" s="1"/>
  <c r="CX131" i="46"/>
  <c r="CW131" i="46"/>
  <c r="AH131" i="46" s="1"/>
  <c r="CV131" i="46"/>
  <c r="CU131" i="46"/>
  <c r="CT131" i="46"/>
  <c r="AE131" i="46" s="1"/>
  <c r="CS131" i="46"/>
  <c r="CR131" i="46"/>
  <c r="CQ131" i="46"/>
  <c r="AB131" i="46" s="1"/>
  <c r="CP131" i="46"/>
  <c r="CO131" i="46"/>
  <c r="CN131" i="46"/>
  <c r="Y131" i="46" s="1"/>
  <c r="CM131" i="46"/>
  <c r="CL131" i="46"/>
  <c r="CK131" i="46"/>
  <c r="V131" i="46" s="1"/>
  <c r="CJ131" i="46"/>
  <c r="U131" i="46" s="1"/>
  <c r="CI131" i="46"/>
  <c r="CH131" i="46"/>
  <c r="S131" i="46" s="1"/>
  <c r="CG131" i="46"/>
  <c r="CF131" i="46"/>
  <c r="Q131" i="46" s="1"/>
  <c r="CE131" i="46"/>
  <c r="CD131" i="46"/>
  <c r="CC131" i="46"/>
  <c r="N131" i="46" s="1"/>
  <c r="CB131" i="46"/>
  <c r="CA131" i="46"/>
  <c r="L131" i="46" s="1"/>
  <c r="BZ131" i="46"/>
  <c r="K131" i="46" s="1"/>
  <c r="BY131" i="46"/>
  <c r="BX131" i="46"/>
  <c r="I131" i="46" s="1"/>
  <c r="BW131" i="46"/>
  <c r="BV131" i="46"/>
  <c r="G131" i="46" s="1"/>
  <c r="BU131" i="46"/>
  <c r="BT131" i="46"/>
  <c r="E131" i="46" s="1"/>
  <c r="BS131" i="46"/>
  <c r="D131" i="46" s="1"/>
  <c r="B131" i="46"/>
  <c r="B131" i="44" s="1"/>
  <c r="A131" i="46"/>
  <c r="A129" i="29" s="1"/>
  <c r="EF130" i="46"/>
  <c r="EE130" i="46"/>
  <c r="ED130" i="46"/>
  <c r="EC130" i="46"/>
  <c r="EB130" i="46"/>
  <c r="EA130" i="46"/>
  <c r="DZ130" i="46"/>
  <c r="BK130" i="46" s="1"/>
  <c r="DY130" i="46"/>
  <c r="BJ130" i="46" s="1"/>
  <c r="DX130" i="46"/>
  <c r="BI130" i="46" s="1"/>
  <c r="DW130" i="46"/>
  <c r="DV130" i="46"/>
  <c r="DU130" i="46"/>
  <c r="DT130" i="46"/>
  <c r="BE130" i="46" s="1"/>
  <c r="DS130" i="46"/>
  <c r="BD130" i="46" s="1"/>
  <c r="DR130" i="46"/>
  <c r="DQ130" i="46"/>
  <c r="DP130" i="46"/>
  <c r="BA130" i="46" s="1"/>
  <c r="DO130" i="46"/>
  <c r="DN130" i="46"/>
  <c r="AY130" i="46" s="1"/>
  <c r="DM130" i="46"/>
  <c r="DL130" i="46"/>
  <c r="DK130" i="46"/>
  <c r="DJ130" i="46"/>
  <c r="DI130" i="46"/>
  <c r="DH130" i="46"/>
  <c r="AS130" i="46" s="1"/>
  <c r="DG130" i="46"/>
  <c r="DF130" i="46"/>
  <c r="DE130" i="46"/>
  <c r="AP130" i="46" s="1"/>
  <c r="DD130" i="46"/>
  <c r="AO130" i="46" s="1"/>
  <c r="DC130" i="46"/>
  <c r="DB130" i="46"/>
  <c r="DA130" i="46"/>
  <c r="AL130" i="46" s="1"/>
  <c r="CZ130" i="46"/>
  <c r="AK130" i="46" s="1"/>
  <c r="CY130" i="46"/>
  <c r="CX130" i="46"/>
  <c r="CW130" i="46"/>
  <c r="AH130" i="46" s="1"/>
  <c r="CV130" i="46"/>
  <c r="CU130" i="46"/>
  <c r="CT130" i="46"/>
  <c r="AE130" i="46" s="1"/>
  <c r="CS130" i="46"/>
  <c r="CR130" i="46"/>
  <c r="CQ130" i="46"/>
  <c r="CP130" i="46"/>
  <c r="CO130" i="46"/>
  <c r="CN130" i="46"/>
  <c r="Y130" i="46" s="1"/>
  <c r="CM130" i="46"/>
  <c r="CL130" i="46"/>
  <c r="CK130" i="46"/>
  <c r="V130" i="46" s="1"/>
  <c r="CJ130" i="46"/>
  <c r="CI130" i="46"/>
  <c r="CH130" i="46"/>
  <c r="CG130" i="46"/>
  <c r="CF130" i="46"/>
  <c r="CE130" i="46"/>
  <c r="CD130" i="46"/>
  <c r="O130" i="46" s="1"/>
  <c r="CC130" i="46"/>
  <c r="CB130" i="46"/>
  <c r="CA130" i="46"/>
  <c r="BZ130" i="46"/>
  <c r="K130" i="46" s="1"/>
  <c r="BY130" i="46"/>
  <c r="J130" i="46" s="1"/>
  <c r="BX130" i="46"/>
  <c r="I130" i="46" s="1"/>
  <c r="BW130" i="46"/>
  <c r="BV130" i="46"/>
  <c r="G130" i="46" s="1"/>
  <c r="BU130" i="46"/>
  <c r="F130" i="46" s="1"/>
  <c r="BT130" i="46"/>
  <c r="E130" i="46" s="1"/>
  <c r="BS130" i="46"/>
  <c r="B130" i="46"/>
  <c r="B130" i="44" s="1"/>
  <c r="A130" i="46"/>
  <c r="A128" i="27" s="1"/>
  <c r="EF129" i="46"/>
  <c r="EE129" i="46"/>
  <c r="ED129" i="46"/>
  <c r="BO129" i="46" s="1"/>
  <c r="EC129" i="46"/>
  <c r="EB129" i="46"/>
  <c r="BM129" i="46" s="1"/>
  <c r="EA129" i="46"/>
  <c r="BL129" i="46" s="1"/>
  <c r="DZ129" i="46"/>
  <c r="DY129" i="46"/>
  <c r="BJ129" i="46" s="1"/>
  <c r="DX129" i="46"/>
  <c r="BI129" i="46" s="1"/>
  <c r="DW129" i="46"/>
  <c r="DV129" i="46"/>
  <c r="BG129" i="46" s="1"/>
  <c r="DU129" i="46"/>
  <c r="BF129" i="46" s="1"/>
  <c r="DT129" i="46"/>
  <c r="BE129" i="46" s="1"/>
  <c r="DS129" i="46"/>
  <c r="BD129" i="46" s="1"/>
  <c r="DR129" i="46"/>
  <c r="DQ129" i="46"/>
  <c r="DP129" i="46"/>
  <c r="DO129" i="46"/>
  <c r="AZ129" i="46" s="1"/>
  <c r="DN129" i="46"/>
  <c r="DM129" i="46"/>
  <c r="DL129" i="46"/>
  <c r="DK129" i="46"/>
  <c r="AV129" i="46" s="1"/>
  <c r="DJ129" i="46"/>
  <c r="DI129" i="46"/>
  <c r="AT129" i="46" s="1"/>
  <c r="DH129" i="46"/>
  <c r="AS129" i="46" s="1"/>
  <c r="DG129" i="46"/>
  <c r="DF129" i="46"/>
  <c r="DE129" i="46"/>
  <c r="DD129" i="46"/>
  <c r="AO129" i="46" s="1"/>
  <c r="DC129" i="46"/>
  <c r="AN129" i="46" s="1"/>
  <c r="DB129" i="46"/>
  <c r="DA129" i="46"/>
  <c r="CZ129" i="46"/>
  <c r="CY129" i="46"/>
  <c r="CX129" i="46"/>
  <c r="AI129" i="46" s="1"/>
  <c r="CW129" i="46"/>
  <c r="AH129" i="46" s="1"/>
  <c r="CV129" i="46"/>
  <c r="AG129" i="46" s="1"/>
  <c r="CU129" i="46"/>
  <c r="AF129" i="46" s="1"/>
  <c r="CT129" i="46"/>
  <c r="CS129" i="46"/>
  <c r="CR129" i="46"/>
  <c r="AC129" i="46" s="1"/>
  <c r="CQ129" i="46"/>
  <c r="CP129" i="46"/>
  <c r="AA129" i="46" s="1"/>
  <c r="CO129" i="46"/>
  <c r="Z129" i="46" s="1"/>
  <c r="CN129" i="46"/>
  <c r="CM129" i="46"/>
  <c r="X129" i="46" s="1"/>
  <c r="CL129" i="46"/>
  <c r="W129" i="46" s="1"/>
  <c r="CK129" i="46"/>
  <c r="CJ129" i="46"/>
  <c r="U129" i="46" s="1"/>
  <c r="CI129" i="46"/>
  <c r="CH129" i="46"/>
  <c r="S129" i="46" s="1"/>
  <c r="CG129" i="46"/>
  <c r="R129" i="46" s="1"/>
  <c r="CF129" i="46"/>
  <c r="Q129" i="46" s="1"/>
  <c r="CE129" i="46"/>
  <c r="P129" i="46" s="1"/>
  <c r="CD129" i="46"/>
  <c r="O129" i="46" s="1"/>
  <c r="CC129" i="46"/>
  <c r="CB129" i="46"/>
  <c r="M129" i="46" s="1"/>
  <c r="CA129" i="46"/>
  <c r="BZ129" i="46"/>
  <c r="BY129" i="46"/>
  <c r="J129" i="46" s="1"/>
  <c r="BX129" i="46"/>
  <c r="BW129" i="46"/>
  <c r="H129" i="46" s="1"/>
  <c r="BV129" i="46"/>
  <c r="BU129" i="46"/>
  <c r="BT129" i="46"/>
  <c r="E129" i="46" s="1"/>
  <c r="BS129" i="46"/>
  <c r="B129" i="46"/>
  <c r="B129" i="44" s="1"/>
  <c r="A129" i="46"/>
  <c r="A127" i="29" s="1"/>
  <c r="EF128" i="46"/>
  <c r="BQ128" i="46" s="1"/>
  <c r="EE128" i="46"/>
  <c r="ED128" i="46"/>
  <c r="BO128" i="44" s="1"/>
  <c r="EC128" i="46"/>
  <c r="EB128" i="46"/>
  <c r="EA128" i="46"/>
  <c r="DZ128" i="46"/>
  <c r="BK128" i="46" s="1"/>
  <c r="DY128" i="46"/>
  <c r="BJ128" i="46" s="1"/>
  <c r="DX128" i="46"/>
  <c r="DW128" i="46"/>
  <c r="BH128" i="46" s="1"/>
  <c r="DV128" i="46"/>
  <c r="DU128" i="46"/>
  <c r="DT128" i="46"/>
  <c r="DS128" i="46"/>
  <c r="BD128" i="46" s="1"/>
  <c r="DR128" i="46"/>
  <c r="BC128" i="46" s="1"/>
  <c r="DQ128" i="46"/>
  <c r="BB128" i="46" s="1"/>
  <c r="DP128" i="46"/>
  <c r="DO128" i="46"/>
  <c r="DN128" i="46"/>
  <c r="AY128" i="46" s="1"/>
  <c r="DM128" i="46"/>
  <c r="DL128" i="46"/>
  <c r="DK128" i="46"/>
  <c r="DJ128" i="46"/>
  <c r="AU128" i="46" s="1"/>
  <c r="DI128" i="46"/>
  <c r="AT128" i="46" s="1"/>
  <c r="DH128" i="46"/>
  <c r="AS128" i="46" s="1"/>
  <c r="DG128" i="46"/>
  <c r="DF128" i="46"/>
  <c r="AQ128" i="46" s="1"/>
  <c r="DE128" i="46"/>
  <c r="AP128" i="46" s="1"/>
  <c r="DD128" i="46"/>
  <c r="DC128" i="46"/>
  <c r="DB128" i="46"/>
  <c r="DA128" i="46"/>
  <c r="CZ128" i="46"/>
  <c r="CY128" i="46"/>
  <c r="AJ128" i="46" s="1"/>
  <c r="CX128" i="46"/>
  <c r="CW128" i="46"/>
  <c r="AH128" i="46" s="1"/>
  <c r="CV128" i="46"/>
  <c r="CU128" i="46"/>
  <c r="AF128" i="46" s="1"/>
  <c r="CT128" i="46"/>
  <c r="AE128" i="46" s="1"/>
  <c r="CS128" i="46"/>
  <c r="AD128" i="46" s="1"/>
  <c r="CR128" i="46"/>
  <c r="AC128" i="46" s="1"/>
  <c r="CQ128" i="46"/>
  <c r="CP128" i="46"/>
  <c r="AA128" i="46" s="1"/>
  <c r="CO128" i="46"/>
  <c r="Z128" i="46" s="1"/>
  <c r="CN128" i="46"/>
  <c r="CM128" i="46"/>
  <c r="CL128" i="46"/>
  <c r="W128" i="46" s="1"/>
  <c r="CK128" i="46"/>
  <c r="CJ128" i="46"/>
  <c r="CI128" i="46"/>
  <c r="CH128" i="46"/>
  <c r="CG128" i="46"/>
  <c r="CF128" i="46"/>
  <c r="CE128" i="46"/>
  <c r="P128" i="46" s="1"/>
  <c r="CD128" i="46"/>
  <c r="O128" i="46" s="1"/>
  <c r="CC128" i="46"/>
  <c r="N128" i="46" s="1"/>
  <c r="CB128" i="46"/>
  <c r="CA128" i="46"/>
  <c r="L128" i="46" s="1"/>
  <c r="BZ128" i="46"/>
  <c r="BY128" i="46"/>
  <c r="BX128" i="46"/>
  <c r="BW128" i="46"/>
  <c r="BV128" i="46"/>
  <c r="G128" i="46" s="1"/>
  <c r="BU128" i="46"/>
  <c r="BT128" i="46"/>
  <c r="E128" i="46" s="1"/>
  <c r="BS128" i="46"/>
  <c r="BO128" i="46"/>
  <c r="B128" i="46"/>
  <c r="B128" i="44" s="1"/>
  <c r="A128" i="46"/>
  <c r="A126" i="27" s="1"/>
  <c r="EF127" i="46"/>
  <c r="BQ127" i="46" s="1"/>
  <c r="EE127" i="46"/>
  <c r="BP127" i="46" s="1"/>
  <c r="ED127" i="46"/>
  <c r="EC127" i="46"/>
  <c r="EB127" i="46"/>
  <c r="EA127" i="46"/>
  <c r="DZ127" i="46"/>
  <c r="DY127" i="46"/>
  <c r="DX127" i="46"/>
  <c r="DW127" i="46"/>
  <c r="BH127" i="46" s="1"/>
  <c r="DV127" i="46"/>
  <c r="BG127" i="46" s="1"/>
  <c r="DU127" i="46"/>
  <c r="DT127" i="46"/>
  <c r="DS127" i="46"/>
  <c r="BD127" i="46" s="1"/>
  <c r="DR127" i="46"/>
  <c r="DQ127" i="46"/>
  <c r="BB127" i="46" s="1"/>
  <c r="DP127" i="46"/>
  <c r="BA127" i="46" s="1"/>
  <c r="DO127" i="46"/>
  <c r="AZ127" i="46" s="1"/>
  <c r="DN127" i="46"/>
  <c r="AY127" i="46" s="1"/>
  <c r="DM127" i="46"/>
  <c r="DL127" i="46"/>
  <c r="DK127" i="46"/>
  <c r="AV127" i="46" s="1"/>
  <c r="DJ127" i="46"/>
  <c r="DI127" i="46"/>
  <c r="DH127" i="46"/>
  <c r="AS127" i="46" s="1"/>
  <c r="DG127" i="46"/>
  <c r="DF127" i="46"/>
  <c r="DE127" i="46"/>
  <c r="AP127" i="46" s="1"/>
  <c r="DD127" i="46"/>
  <c r="DC127" i="46"/>
  <c r="DB127" i="46"/>
  <c r="AM127" i="46" s="1"/>
  <c r="DA127" i="46"/>
  <c r="AL127" i="46" s="1"/>
  <c r="CZ127" i="46"/>
  <c r="CY127" i="46"/>
  <c r="AJ127" i="46" s="1"/>
  <c r="CX127" i="46"/>
  <c r="AI127" i="46" s="1"/>
  <c r="CW127" i="46"/>
  <c r="CV127" i="46"/>
  <c r="CU127" i="46"/>
  <c r="CT127" i="46"/>
  <c r="CS127" i="46"/>
  <c r="CR127" i="46"/>
  <c r="CQ127" i="46"/>
  <c r="AB127" i="46" s="1"/>
  <c r="CP127" i="46"/>
  <c r="CO127" i="46"/>
  <c r="CN127" i="46"/>
  <c r="CM127" i="46"/>
  <c r="X127" i="46" s="1"/>
  <c r="CL127" i="46"/>
  <c r="W127" i="46" s="1"/>
  <c r="CK127" i="46"/>
  <c r="CJ127" i="46"/>
  <c r="CI127" i="46"/>
  <c r="T127" i="46" s="1"/>
  <c r="CH127" i="46"/>
  <c r="S127" i="46" s="1"/>
  <c r="CG127" i="46"/>
  <c r="CF127" i="46"/>
  <c r="CE127" i="46"/>
  <c r="CD127" i="46"/>
  <c r="CC127" i="46"/>
  <c r="CB127" i="46"/>
  <c r="CA127" i="46"/>
  <c r="L127" i="46" s="1"/>
  <c r="BZ127" i="46"/>
  <c r="BY127" i="46"/>
  <c r="J127" i="46" s="1"/>
  <c r="BX127" i="46"/>
  <c r="BW127" i="46"/>
  <c r="BV127" i="46"/>
  <c r="G127" i="46" s="1"/>
  <c r="BU127" i="46"/>
  <c r="BT127" i="46"/>
  <c r="BS127" i="46"/>
  <c r="D127" i="46" s="1"/>
  <c r="B127" i="46"/>
  <c r="B127" i="44" s="1"/>
  <c r="A127" i="46"/>
  <c r="A125" i="27" s="1"/>
  <c r="EF126" i="46"/>
  <c r="EE126" i="46"/>
  <c r="BP126" i="46" s="1"/>
  <c r="ED126" i="46"/>
  <c r="EC126" i="46"/>
  <c r="EB126" i="46"/>
  <c r="EA126" i="46"/>
  <c r="BL126" i="46" s="1"/>
  <c r="DZ126" i="46"/>
  <c r="BK126" i="46" s="1"/>
  <c r="DY126" i="46"/>
  <c r="BJ126" i="46" s="1"/>
  <c r="DX126" i="46"/>
  <c r="DW126" i="46"/>
  <c r="DV126" i="46"/>
  <c r="BG126" i="46" s="1"/>
  <c r="DU126" i="46"/>
  <c r="BF126" i="46" s="1"/>
  <c r="DT126" i="46"/>
  <c r="DS126" i="46"/>
  <c r="BD126" i="46" s="1"/>
  <c r="DR126" i="46"/>
  <c r="DQ126" i="46"/>
  <c r="DP126" i="46"/>
  <c r="DO126" i="46"/>
  <c r="DN126" i="46"/>
  <c r="DM126" i="46"/>
  <c r="DL126" i="46"/>
  <c r="DK126" i="46"/>
  <c r="AV126" i="46" s="1"/>
  <c r="DJ126" i="46"/>
  <c r="DI126" i="46"/>
  <c r="AT126" i="46" s="1"/>
  <c r="DH126" i="46"/>
  <c r="DG126" i="46"/>
  <c r="DF126" i="46"/>
  <c r="AQ126" i="46" s="1"/>
  <c r="DE126" i="46"/>
  <c r="AP126" i="46" s="1"/>
  <c r="DD126" i="46"/>
  <c r="DC126" i="46"/>
  <c r="AN126" i="46" s="1"/>
  <c r="DB126" i="46"/>
  <c r="AM126" i="46" s="1"/>
  <c r="DA126" i="46"/>
  <c r="CZ126" i="46"/>
  <c r="CY126" i="46"/>
  <c r="AJ126" i="46" s="1"/>
  <c r="CX126" i="46"/>
  <c r="CW126" i="46"/>
  <c r="AH126" i="46" s="1"/>
  <c r="CV126" i="46"/>
  <c r="CU126" i="46"/>
  <c r="AF126" i="46" s="1"/>
  <c r="CT126" i="46"/>
  <c r="CS126" i="46"/>
  <c r="AD126" i="46" s="1"/>
  <c r="CR126" i="46"/>
  <c r="CQ126" i="46"/>
  <c r="CP126" i="46"/>
  <c r="AA126" i="46" s="1"/>
  <c r="CO126" i="46"/>
  <c r="Z126" i="46" s="1"/>
  <c r="CN126" i="46"/>
  <c r="Y126" i="46" s="1"/>
  <c r="CM126" i="46"/>
  <c r="X126" i="46" s="1"/>
  <c r="CL126" i="46"/>
  <c r="CK126" i="46"/>
  <c r="CJ126" i="46"/>
  <c r="CI126" i="46"/>
  <c r="T126" i="46" s="1"/>
  <c r="CH126" i="46"/>
  <c r="CG126" i="46"/>
  <c r="R126" i="46" s="1"/>
  <c r="CF126" i="46"/>
  <c r="Q126" i="46" s="1"/>
  <c r="CE126" i="46"/>
  <c r="P126" i="46" s="1"/>
  <c r="CD126" i="46"/>
  <c r="CC126" i="46"/>
  <c r="CB126" i="46"/>
  <c r="CA126" i="46"/>
  <c r="BZ126" i="46"/>
  <c r="BY126" i="46"/>
  <c r="J126" i="46" s="1"/>
  <c r="BX126" i="46"/>
  <c r="BW126" i="46"/>
  <c r="BV126" i="46"/>
  <c r="BU126" i="46"/>
  <c r="BT126" i="46"/>
  <c r="BS126" i="46"/>
  <c r="B126" i="46"/>
  <c r="B126" i="44" s="1"/>
  <c r="A126" i="46"/>
  <c r="A124" i="27" s="1"/>
  <c r="EF125" i="46"/>
  <c r="BQ125" i="46" s="1"/>
  <c r="EE125" i="46"/>
  <c r="BP125" i="46" s="1"/>
  <c r="ED125" i="46"/>
  <c r="BO125" i="44" s="1"/>
  <c r="EC125" i="46"/>
  <c r="EB125" i="46"/>
  <c r="BM125" i="46" s="1"/>
  <c r="EA125" i="46"/>
  <c r="BL125" i="46" s="1"/>
  <c r="DZ125" i="46"/>
  <c r="DY125" i="46"/>
  <c r="BJ125" i="46" s="1"/>
  <c r="DX125" i="46"/>
  <c r="BI125" i="46" s="1"/>
  <c r="DW125" i="46"/>
  <c r="BH125" i="46" s="1"/>
  <c r="DV125" i="46"/>
  <c r="DU125" i="46"/>
  <c r="BF125" i="46" s="1"/>
  <c r="DT125" i="46"/>
  <c r="BE125" i="46" s="1"/>
  <c r="DS125" i="46"/>
  <c r="DR125" i="46"/>
  <c r="DQ125" i="46"/>
  <c r="BB125" i="46" s="1"/>
  <c r="DP125" i="46"/>
  <c r="BA125" i="46" s="1"/>
  <c r="DO125" i="46"/>
  <c r="AZ125" i="46" s="1"/>
  <c r="DN125" i="46"/>
  <c r="DM125" i="46"/>
  <c r="DL125" i="46"/>
  <c r="AW125" i="46" s="1"/>
  <c r="DK125" i="46"/>
  <c r="AV125" i="46" s="1"/>
  <c r="DJ125" i="46"/>
  <c r="DI125" i="46"/>
  <c r="AT125" i="46" s="1"/>
  <c r="DH125" i="46"/>
  <c r="AS125" i="46" s="1"/>
  <c r="DG125" i="46"/>
  <c r="AR125" i="46" s="1"/>
  <c r="DF125" i="46"/>
  <c r="AQ125" i="46" s="1"/>
  <c r="DE125" i="46"/>
  <c r="AP125" i="46" s="1"/>
  <c r="DD125" i="46"/>
  <c r="AO125" i="46" s="1"/>
  <c r="DC125" i="46"/>
  <c r="DB125" i="46"/>
  <c r="AM125" i="46" s="1"/>
  <c r="DA125" i="46"/>
  <c r="AL125" i="46" s="1"/>
  <c r="CZ125" i="46"/>
  <c r="AK125" i="46" s="1"/>
  <c r="CY125" i="46"/>
  <c r="AJ125" i="46" s="1"/>
  <c r="CX125" i="46"/>
  <c r="CW125" i="46"/>
  <c r="CV125" i="46"/>
  <c r="AG125" i="46" s="1"/>
  <c r="CU125" i="46"/>
  <c r="CT125" i="46"/>
  <c r="CS125" i="46"/>
  <c r="AD125" i="46" s="1"/>
  <c r="CR125" i="46"/>
  <c r="AC125" i="46" s="1"/>
  <c r="CQ125" i="46"/>
  <c r="AB125" i="46" s="1"/>
  <c r="CP125" i="46"/>
  <c r="CO125" i="46"/>
  <c r="CN125" i="46"/>
  <c r="Y125" i="46" s="1"/>
  <c r="CM125" i="46"/>
  <c r="X125" i="46" s="1"/>
  <c r="CL125" i="46"/>
  <c r="CK125" i="46"/>
  <c r="CJ125" i="46"/>
  <c r="U125" i="46" s="1"/>
  <c r="CI125" i="46"/>
  <c r="T125" i="46" s="1"/>
  <c r="CH125" i="46"/>
  <c r="S125" i="46" s="1"/>
  <c r="CG125" i="46"/>
  <c r="CF125" i="46"/>
  <c r="Q125" i="46" s="1"/>
  <c r="CE125" i="46"/>
  <c r="CD125" i="46"/>
  <c r="CC125" i="46"/>
  <c r="CB125" i="46"/>
  <c r="M125" i="46" s="1"/>
  <c r="CA125" i="46"/>
  <c r="BZ125" i="46"/>
  <c r="K125" i="46" s="1"/>
  <c r="BY125" i="46"/>
  <c r="BX125" i="46"/>
  <c r="I125" i="46" s="1"/>
  <c r="BW125" i="46"/>
  <c r="H125" i="46" s="1"/>
  <c r="BV125" i="46"/>
  <c r="BU125" i="46"/>
  <c r="F125" i="46" s="1"/>
  <c r="BT125" i="46"/>
  <c r="E125" i="46" s="1"/>
  <c r="BS125" i="46"/>
  <c r="D125" i="46" s="1"/>
  <c r="BO125" i="46"/>
  <c r="B125" i="46"/>
  <c r="B125" i="44" s="1"/>
  <c r="A125" i="46"/>
  <c r="A123" i="27" s="1"/>
  <c r="EF124" i="46"/>
  <c r="EE124" i="46"/>
  <c r="ED124" i="46"/>
  <c r="BO124" i="44" s="1"/>
  <c r="EC124" i="46"/>
  <c r="BN124" i="46" s="1"/>
  <c r="EB124" i="46"/>
  <c r="BM124" i="46" s="1"/>
  <c r="EA124" i="46"/>
  <c r="DZ124" i="46"/>
  <c r="BK124" i="46" s="1"/>
  <c r="DY124" i="46"/>
  <c r="BJ124" i="46" s="1"/>
  <c r="DX124" i="46"/>
  <c r="DW124" i="46"/>
  <c r="DV124" i="46"/>
  <c r="BG124" i="46" s="1"/>
  <c r="DU124" i="46"/>
  <c r="DT124" i="46"/>
  <c r="BE124" i="46" s="1"/>
  <c r="DS124" i="46"/>
  <c r="DR124" i="46"/>
  <c r="BC124" i="46" s="1"/>
  <c r="DQ124" i="46"/>
  <c r="BB124" i="46" s="1"/>
  <c r="DP124" i="46"/>
  <c r="DO124" i="46"/>
  <c r="DN124" i="46"/>
  <c r="DM124" i="46"/>
  <c r="AX124" i="46" s="1"/>
  <c r="DL124" i="46"/>
  <c r="AW124" i="46" s="1"/>
  <c r="DK124" i="46"/>
  <c r="AV124" i="46" s="1"/>
  <c r="DJ124" i="46"/>
  <c r="AU124" i="46" s="1"/>
  <c r="DI124" i="46"/>
  <c r="AT124" i="46" s="1"/>
  <c r="DH124" i="46"/>
  <c r="DG124" i="46"/>
  <c r="DF124" i="46"/>
  <c r="DE124" i="46"/>
  <c r="DD124" i="46"/>
  <c r="AO124" i="46" s="1"/>
  <c r="DC124" i="46"/>
  <c r="AN124" i="46" s="1"/>
  <c r="DB124" i="46"/>
  <c r="DA124" i="46"/>
  <c r="AL124" i="46" s="1"/>
  <c r="CZ124" i="46"/>
  <c r="CY124" i="46"/>
  <c r="CX124" i="46"/>
  <c r="CW124" i="46"/>
  <c r="AH124" i="46" s="1"/>
  <c r="CV124" i="46"/>
  <c r="AG124" i="46" s="1"/>
  <c r="CU124" i="46"/>
  <c r="CT124" i="46"/>
  <c r="AE124" i="46" s="1"/>
  <c r="CS124" i="46"/>
  <c r="AD124" i="46" s="1"/>
  <c r="CR124" i="46"/>
  <c r="CQ124" i="46"/>
  <c r="AB124" i="46" s="1"/>
  <c r="CP124" i="46"/>
  <c r="CO124" i="46"/>
  <c r="CN124" i="46"/>
  <c r="Y124" i="46" s="1"/>
  <c r="CM124" i="46"/>
  <c r="X124" i="46" s="1"/>
  <c r="CL124" i="46"/>
  <c r="CK124" i="46"/>
  <c r="V124" i="46" s="1"/>
  <c r="CJ124" i="46"/>
  <c r="CI124" i="46"/>
  <c r="T124" i="46" s="1"/>
  <c r="CH124" i="46"/>
  <c r="CG124" i="46"/>
  <c r="CF124" i="46"/>
  <c r="CE124" i="46"/>
  <c r="CD124" i="46"/>
  <c r="CC124" i="46"/>
  <c r="N124" i="46" s="1"/>
  <c r="CB124" i="46"/>
  <c r="CA124" i="46"/>
  <c r="BZ124" i="46"/>
  <c r="K124" i="46" s="1"/>
  <c r="BY124" i="46"/>
  <c r="BX124" i="46"/>
  <c r="I124" i="46" s="1"/>
  <c r="BW124" i="46"/>
  <c r="BV124" i="46"/>
  <c r="G124" i="46" s="1"/>
  <c r="BU124" i="46"/>
  <c r="F124" i="46" s="1"/>
  <c r="BT124" i="46"/>
  <c r="BS124" i="46"/>
  <c r="BO124" i="46"/>
  <c r="B124" i="46"/>
  <c r="B124" i="44" s="1"/>
  <c r="A124" i="46"/>
  <c r="EF123" i="46"/>
  <c r="EE123" i="46"/>
  <c r="ED123" i="46"/>
  <c r="BO123" i="46" s="1"/>
  <c r="EC123" i="46"/>
  <c r="EB123" i="46"/>
  <c r="BM123" i="46" s="1"/>
  <c r="EA123" i="46"/>
  <c r="BL123" i="46" s="1"/>
  <c r="DZ123" i="46"/>
  <c r="DY123" i="46"/>
  <c r="DX123" i="46"/>
  <c r="DW123" i="46"/>
  <c r="DV123" i="46"/>
  <c r="BG123" i="46" s="1"/>
  <c r="DU123" i="46"/>
  <c r="DT123" i="46"/>
  <c r="DS123" i="46"/>
  <c r="DR123" i="46"/>
  <c r="DQ123" i="46"/>
  <c r="BB123" i="46" s="1"/>
  <c r="DP123" i="46"/>
  <c r="DO123" i="46"/>
  <c r="AZ123" i="46" s="1"/>
  <c r="DN123" i="46"/>
  <c r="AY123" i="46" s="1"/>
  <c r="DM123" i="46"/>
  <c r="AX123" i="46" s="1"/>
  <c r="DL123" i="46"/>
  <c r="AW123" i="46" s="1"/>
  <c r="DK123" i="46"/>
  <c r="AV123" i="46" s="1"/>
  <c r="DJ123" i="46"/>
  <c r="DI123" i="46"/>
  <c r="AT123" i="46" s="1"/>
  <c r="DH123" i="46"/>
  <c r="DG123" i="46"/>
  <c r="DF123" i="46"/>
  <c r="AQ123" i="46" s="1"/>
  <c r="DE123" i="46"/>
  <c r="AP123" i="46" s="1"/>
  <c r="DD123" i="46"/>
  <c r="DC123" i="46"/>
  <c r="AN123" i="46" s="1"/>
  <c r="DB123" i="46"/>
  <c r="DA123" i="46"/>
  <c r="AL123" i="46" s="1"/>
  <c r="CZ123" i="46"/>
  <c r="CY123" i="46"/>
  <c r="CX123" i="46"/>
  <c r="AI123" i="46" s="1"/>
  <c r="CW123" i="46"/>
  <c r="CV123" i="46"/>
  <c r="CU123" i="46"/>
  <c r="AF123" i="46" s="1"/>
  <c r="CT123" i="46"/>
  <c r="CS123" i="46"/>
  <c r="AD123" i="46" s="1"/>
  <c r="CR123" i="46"/>
  <c r="CQ123" i="46"/>
  <c r="AB123" i="46" s="1"/>
  <c r="CP123" i="46"/>
  <c r="AA123" i="46" s="1"/>
  <c r="CO123" i="46"/>
  <c r="CN123" i="46"/>
  <c r="CM123" i="46"/>
  <c r="X123" i="46" s="1"/>
  <c r="CL123" i="46"/>
  <c r="W123" i="46" s="1"/>
  <c r="CK123" i="46"/>
  <c r="V123" i="46" s="1"/>
  <c r="CJ123" i="46"/>
  <c r="CI123" i="46"/>
  <c r="CH123" i="46"/>
  <c r="S123" i="46" s="1"/>
  <c r="CG123" i="46"/>
  <c r="R123" i="46" s="1"/>
  <c r="CF123" i="46"/>
  <c r="Q123" i="46" s="1"/>
  <c r="CE123" i="46"/>
  <c r="P123" i="46" s="1"/>
  <c r="CD123" i="46"/>
  <c r="CC123" i="46"/>
  <c r="N123" i="46" s="1"/>
  <c r="CB123" i="46"/>
  <c r="CA123" i="46"/>
  <c r="BZ123" i="46"/>
  <c r="K123" i="46" s="1"/>
  <c r="BY123" i="46"/>
  <c r="BX123" i="46"/>
  <c r="I123" i="46" s="1"/>
  <c r="BW123" i="46"/>
  <c r="H123" i="46" s="1"/>
  <c r="BV123" i="46"/>
  <c r="BU123" i="46"/>
  <c r="F123" i="46" s="1"/>
  <c r="BT123" i="46"/>
  <c r="BS123" i="46"/>
  <c r="D123" i="46" s="1"/>
  <c r="B123" i="46"/>
  <c r="B123" i="44" s="1"/>
  <c r="A123" i="46"/>
  <c r="A121" i="27" s="1"/>
  <c r="EF122" i="46"/>
  <c r="BQ122" i="46" s="1"/>
  <c r="EE122" i="46"/>
  <c r="BP122" i="46" s="1"/>
  <c r="ED122" i="46"/>
  <c r="EC122" i="46"/>
  <c r="BN122" i="46" s="1"/>
  <c r="EB122" i="46"/>
  <c r="BM122" i="46" s="1"/>
  <c r="EA122" i="46"/>
  <c r="DZ122" i="46"/>
  <c r="BK122" i="46" s="1"/>
  <c r="DY122" i="46"/>
  <c r="BJ122" i="46" s="1"/>
  <c r="DX122" i="46"/>
  <c r="DW122" i="46"/>
  <c r="DV122" i="46"/>
  <c r="BG122" i="46" s="1"/>
  <c r="DU122" i="46"/>
  <c r="BF122" i="46" s="1"/>
  <c r="DT122" i="46"/>
  <c r="BE122" i="46" s="1"/>
  <c r="DS122" i="46"/>
  <c r="DR122" i="46"/>
  <c r="BC122" i="46" s="1"/>
  <c r="DQ122" i="46"/>
  <c r="DP122" i="46"/>
  <c r="DO122" i="46"/>
  <c r="AZ122" i="46" s="1"/>
  <c r="DN122" i="46"/>
  <c r="AY122" i="46" s="1"/>
  <c r="DM122" i="46"/>
  <c r="AX122" i="46" s="1"/>
  <c r="DL122" i="46"/>
  <c r="AW122" i="46" s="1"/>
  <c r="DK122" i="46"/>
  <c r="DJ122" i="46"/>
  <c r="AU122" i="46" s="1"/>
  <c r="DI122" i="46"/>
  <c r="DH122" i="46"/>
  <c r="DG122" i="46"/>
  <c r="AR122" i="46" s="1"/>
  <c r="DF122" i="46"/>
  <c r="DE122" i="46"/>
  <c r="AP122" i="46" s="1"/>
  <c r="DD122" i="46"/>
  <c r="AO122" i="46" s="1"/>
  <c r="DC122" i="46"/>
  <c r="DB122" i="46"/>
  <c r="AM122" i="46" s="1"/>
  <c r="DA122" i="46"/>
  <c r="CZ122" i="46"/>
  <c r="AK122" i="46" s="1"/>
  <c r="CY122" i="46"/>
  <c r="AJ122" i="46" s="1"/>
  <c r="CX122" i="46"/>
  <c r="AI122" i="46" s="1"/>
  <c r="CW122" i="46"/>
  <c r="AH122" i="46" s="1"/>
  <c r="CV122" i="46"/>
  <c r="AG122" i="46" s="1"/>
  <c r="CU122" i="46"/>
  <c r="CT122" i="46"/>
  <c r="AE122" i="46" s="1"/>
  <c r="CS122" i="46"/>
  <c r="CR122" i="46"/>
  <c r="AC122" i="46" s="1"/>
  <c r="CQ122" i="46"/>
  <c r="AB122" i="46" s="1"/>
  <c r="CP122" i="46"/>
  <c r="CO122" i="46"/>
  <c r="Z122" i="46" s="1"/>
  <c r="CN122" i="46"/>
  <c r="Y122" i="46" s="1"/>
  <c r="CM122" i="46"/>
  <c r="CL122" i="46"/>
  <c r="W122" i="46" s="1"/>
  <c r="CK122" i="46"/>
  <c r="V122" i="46" s="1"/>
  <c r="CJ122" i="46"/>
  <c r="U122" i="46" s="1"/>
  <c r="CI122" i="46"/>
  <c r="T122" i="46" s="1"/>
  <c r="CH122" i="46"/>
  <c r="CG122" i="46"/>
  <c r="R122" i="46" s="1"/>
  <c r="CF122" i="46"/>
  <c r="Q122" i="46" s="1"/>
  <c r="CE122" i="46"/>
  <c r="CD122" i="46"/>
  <c r="O122" i="46" s="1"/>
  <c r="CC122" i="46"/>
  <c r="CB122" i="46"/>
  <c r="CA122" i="46"/>
  <c r="BZ122" i="46"/>
  <c r="BY122" i="46"/>
  <c r="BX122" i="46"/>
  <c r="I122" i="46" s="1"/>
  <c r="BW122" i="46"/>
  <c r="H122" i="46" s="1"/>
  <c r="BV122" i="46"/>
  <c r="G122" i="46" s="1"/>
  <c r="BU122" i="46"/>
  <c r="BT122" i="46"/>
  <c r="E122" i="46" s="1"/>
  <c r="BS122" i="46"/>
  <c r="D122" i="46" s="1"/>
  <c r="B122" i="46"/>
  <c r="B122" i="44" s="1"/>
  <c r="A122" i="46"/>
  <c r="C122" i="46" s="1"/>
  <c r="C122" i="44" s="1"/>
  <c r="EF121" i="46"/>
  <c r="BQ121" i="46" s="1"/>
  <c r="EE121" i="46"/>
  <c r="ED121" i="46"/>
  <c r="BO121" i="44" s="1"/>
  <c r="EC121" i="46"/>
  <c r="BN121" i="44" s="1"/>
  <c r="EB121" i="46"/>
  <c r="EA121" i="46"/>
  <c r="DZ121" i="46"/>
  <c r="BK121" i="46" s="1"/>
  <c r="DY121" i="46"/>
  <c r="DX121" i="46"/>
  <c r="BI121" i="46" s="1"/>
  <c r="DW121" i="46"/>
  <c r="DV121" i="46"/>
  <c r="BG121" i="46" s="1"/>
  <c r="DU121" i="46"/>
  <c r="BF121" i="46" s="1"/>
  <c r="DT121" i="46"/>
  <c r="DS121" i="46"/>
  <c r="BD121" i="46" s="1"/>
  <c r="DR121" i="46"/>
  <c r="DQ121" i="46"/>
  <c r="DP121" i="46"/>
  <c r="BA121" i="46" s="1"/>
  <c r="DO121" i="46"/>
  <c r="DN121" i="46"/>
  <c r="AY121" i="46" s="1"/>
  <c r="DM121" i="46"/>
  <c r="DL121" i="46"/>
  <c r="AW121" i="46" s="1"/>
  <c r="DK121" i="46"/>
  <c r="AV121" i="46" s="1"/>
  <c r="DJ121" i="46"/>
  <c r="AU121" i="46" s="1"/>
  <c r="DI121" i="46"/>
  <c r="DH121" i="46"/>
  <c r="DG121" i="46"/>
  <c r="AR121" i="46" s="1"/>
  <c r="DF121" i="46"/>
  <c r="AQ121" i="46" s="1"/>
  <c r="DE121" i="46"/>
  <c r="DD121" i="46"/>
  <c r="AO121" i="46" s="1"/>
  <c r="DC121" i="46"/>
  <c r="AN121" i="46" s="1"/>
  <c r="DB121" i="46"/>
  <c r="AM121" i="46" s="1"/>
  <c r="DA121" i="46"/>
  <c r="CZ121" i="46"/>
  <c r="CY121" i="46"/>
  <c r="CX121" i="46"/>
  <c r="AI121" i="46" s="1"/>
  <c r="CW121" i="46"/>
  <c r="AH121" i="46" s="1"/>
  <c r="CV121" i="46"/>
  <c r="AG121" i="46" s="1"/>
  <c r="CU121" i="46"/>
  <c r="CT121" i="46"/>
  <c r="CS121" i="46"/>
  <c r="CR121" i="46"/>
  <c r="AC121" i="46" s="1"/>
  <c r="CQ121" i="46"/>
  <c r="CP121" i="46"/>
  <c r="AA121" i="46" s="1"/>
  <c r="CO121" i="46"/>
  <c r="CN121" i="46"/>
  <c r="CM121" i="46"/>
  <c r="X121" i="46" s="1"/>
  <c r="CL121" i="46"/>
  <c r="W121" i="46" s="1"/>
  <c r="CK121" i="46"/>
  <c r="CJ121" i="46"/>
  <c r="U121" i="46" s="1"/>
  <c r="CI121" i="46"/>
  <c r="CH121" i="46"/>
  <c r="S121" i="46" s="1"/>
  <c r="CG121" i="46"/>
  <c r="CF121" i="46"/>
  <c r="Q121" i="46" s="1"/>
  <c r="CE121" i="46"/>
  <c r="P121" i="46" s="1"/>
  <c r="CD121" i="46"/>
  <c r="O121" i="46" s="1"/>
  <c r="CC121" i="46"/>
  <c r="CB121" i="46"/>
  <c r="M121" i="46" s="1"/>
  <c r="CA121" i="46"/>
  <c r="L121" i="46" s="1"/>
  <c r="BZ121" i="46"/>
  <c r="K121" i="46" s="1"/>
  <c r="BY121" i="46"/>
  <c r="BX121" i="46"/>
  <c r="BW121" i="46"/>
  <c r="H121" i="46" s="1"/>
  <c r="BV121" i="46"/>
  <c r="BU121" i="46"/>
  <c r="BT121" i="46"/>
  <c r="BS121" i="46"/>
  <c r="D121" i="46" s="1"/>
  <c r="BO121" i="46"/>
  <c r="BN121" i="46"/>
  <c r="B121" i="46"/>
  <c r="B121" i="44" s="1"/>
  <c r="A121" i="46"/>
  <c r="A119" i="27" s="1"/>
  <c r="EF120" i="46"/>
  <c r="BQ120" i="46" s="1"/>
  <c r="EE120" i="46"/>
  <c r="ED120" i="46"/>
  <c r="EC120" i="46"/>
  <c r="BN120" i="46" s="1"/>
  <c r="EB120" i="46"/>
  <c r="BM120" i="46" s="1"/>
  <c r="EA120" i="46"/>
  <c r="BL120" i="46" s="1"/>
  <c r="DZ120" i="46"/>
  <c r="DY120" i="46"/>
  <c r="BJ120" i="46" s="1"/>
  <c r="DX120" i="46"/>
  <c r="DW120" i="46"/>
  <c r="BH120" i="46" s="1"/>
  <c r="DV120" i="46"/>
  <c r="BG120" i="46" s="1"/>
  <c r="DU120" i="46"/>
  <c r="DT120" i="46"/>
  <c r="BE120" i="46" s="1"/>
  <c r="DS120" i="46"/>
  <c r="DR120" i="46"/>
  <c r="DQ120" i="46"/>
  <c r="BB120" i="46" s="1"/>
  <c r="DP120" i="46"/>
  <c r="DO120" i="46"/>
  <c r="AZ120" i="46" s="1"/>
  <c r="DN120" i="46"/>
  <c r="AY120" i="46" s="1"/>
  <c r="DM120" i="46"/>
  <c r="DL120" i="46"/>
  <c r="AW120" i="46" s="1"/>
  <c r="DK120" i="46"/>
  <c r="DJ120" i="46"/>
  <c r="DI120" i="46"/>
  <c r="DH120" i="46"/>
  <c r="DG120" i="46"/>
  <c r="DF120" i="46"/>
  <c r="AQ120" i="46" s="1"/>
  <c r="DE120" i="46"/>
  <c r="AP120" i="46" s="1"/>
  <c r="DD120" i="46"/>
  <c r="AO120" i="46" s="1"/>
  <c r="DC120" i="46"/>
  <c r="DB120" i="46"/>
  <c r="DA120" i="46"/>
  <c r="AL120" i="46" s="1"/>
  <c r="CZ120" i="46"/>
  <c r="CY120" i="46"/>
  <c r="CX120" i="46"/>
  <c r="AI120" i="46" s="1"/>
  <c r="CW120" i="46"/>
  <c r="AH120" i="46" s="1"/>
  <c r="CV120" i="46"/>
  <c r="AG120" i="46" s="1"/>
  <c r="CU120" i="46"/>
  <c r="CT120" i="46"/>
  <c r="CS120" i="46"/>
  <c r="CR120" i="46"/>
  <c r="CQ120" i="46"/>
  <c r="CP120" i="46"/>
  <c r="AA120" i="46" s="1"/>
  <c r="CO120" i="46"/>
  <c r="CN120" i="46"/>
  <c r="Y120" i="46" s="1"/>
  <c r="CM120" i="46"/>
  <c r="X120" i="46" s="1"/>
  <c r="CL120" i="46"/>
  <c r="CK120" i="46"/>
  <c r="V120" i="46" s="1"/>
  <c r="CJ120" i="46"/>
  <c r="U120" i="46" s="1"/>
  <c r="CI120" i="46"/>
  <c r="T120" i="46" s="1"/>
  <c r="CH120" i="46"/>
  <c r="S120" i="46" s="1"/>
  <c r="CG120" i="46"/>
  <c r="R120" i="46" s="1"/>
  <c r="CF120" i="46"/>
  <c r="Q120" i="46" s="1"/>
  <c r="CE120" i="46"/>
  <c r="P120" i="46" s="1"/>
  <c r="CD120" i="46"/>
  <c r="CC120" i="46"/>
  <c r="N120" i="46" s="1"/>
  <c r="CB120" i="46"/>
  <c r="CA120" i="46"/>
  <c r="BZ120" i="46"/>
  <c r="K120" i="46" s="1"/>
  <c r="BY120" i="46"/>
  <c r="BX120" i="46"/>
  <c r="I120" i="46" s="1"/>
  <c r="BW120" i="46"/>
  <c r="BV120" i="46"/>
  <c r="BU120" i="46"/>
  <c r="F120" i="46" s="1"/>
  <c r="BT120" i="46"/>
  <c r="BS120" i="46"/>
  <c r="B120" i="46"/>
  <c r="B120" i="44" s="1"/>
  <c r="A120" i="46"/>
  <c r="A118" i="27" s="1"/>
  <c r="EF119" i="46"/>
  <c r="BQ119" i="46" s="1"/>
  <c r="EE119" i="46"/>
  <c r="ED119" i="46"/>
  <c r="EC119" i="46"/>
  <c r="BN119" i="46" s="1"/>
  <c r="EB119" i="46"/>
  <c r="BM119" i="46" s="1"/>
  <c r="EA119" i="46"/>
  <c r="DZ119" i="46"/>
  <c r="BK119" i="46" s="1"/>
  <c r="DY119" i="46"/>
  <c r="BJ119" i="46" s="1"/>
  <c r="DX119" i="46"/>
  <c r="BI119" i="46" s="1"/>
  <c r="DW119" i="46"/>
  <c r="DV119" i="46"/>
  <c r="DU119" i="46"/>
  <c r="DT119" i="46"/>
  <c r="DS119" i="46"/>
  <c r="BD119" i="46" s="1"/>
  <c r="DR119" i="46"/>
  <c r="BC119" i="46" s="1"/>
  <c r="DQ119" i="46"/>
  <c r="BB119" i="46" s="1"/>
  <c r="DP119" i="46"/>
  <c r="BA119" i="46" s="1"/>
  <c r="DO119" i="46"/>
  <c r="DN119" i="46"/>
  <c r="DM119" i="46"/>
  <c r="AX119" i="46" s="1"/>
  <c r="DL119" i="46"/>
  <c r="DK119" i="46"/>
  <c r="DJ119" i="46"/>
  <c r="AU119" i="46" s="1"/>
  <c r="DI119" i="46"/>
  <c r="DH119" i="46"/>
  <c r="AS119" i="46" s="1"/>
  <c r="DG119" i="46"/>
  <c r="DF119" i="46"/>
  <c r="DE119" i="46"/>
  <c r="AP119" i="46" s="1"/>
  <c r="DD119" i="46"/>
  <c r="DC119" i="46"/>
  <c r="AN119" i="46" s="1"/>
  <c r="DB119" i="46"/>
  <c r="AM119" i="46" s="1"/>
  <c r="DA119" i="46"/>
  <c r="AL119" i="46" s="1"/>
  <c r="CZ119" i="46"/>
  <c r="AK119" i="46" s="1"/>
  <c r="CY119" i="46"/>
  <c r="CX119" i="46"/>
  <c r="CW119" i="46"/>
  <c r="AH119" i="46" s="1"/>
  <c r="CV119" i="46"/>
  <c r="CU119" i="46"/>
  <c r="CT119" i="46"/>
  <c r="AE119" i="46" s="1"/>
  <c r="CS119" i="46"/>
  <c r="CR119" i="46"/>
  <c r="AC119" i="46" s="1"/>
  <c r="CQ119" i="46"/>
  <c r="AB119" i="46" s="1"/>
  <c r="CP119" i="46"/>
  <c r="CO119" i="46"/>
  <c r="CN119" i="46"/>
  <c r="CM119" i="46"/>
  <c r="X119" i="46" s="1"/>
  <c r="CL119" i="46"/>
  <c r="W119" i="46" s="1"/>
  <c r="CK119" i="46"/>
  <c r="V119" i="46" s="1"/>
  <c r="CJ119" i="46"/>
  <c r="U119" i="46" s="1"/>
  <c r="CI119" i="46"/>
  <c r="CH119" i="46"/>
  <c r="CG119" i="46"/>
  <c r="CF119" i="46"/>
  <c r="CE119" i="46"/>
  <c r="CD119" i="46"/>
  <c r="O119" i="46" s="1"/>
  <c r="CC119" i="46"/>
  <c r="CB119" i="46"/>
  <c r="M119" i="46" s="1"/>
  <c r="CA119" i="46"/>
  <c r="BZ119" i="46"/>
  <c r="BY119" i="46"/>
  <c r="J119" i="46" s="1"/>
  <c r="BX119" i="46"/>
  <c r="BW119" i="46"/>
  <c r="H119" i="46" s="1"/>
  <c r="BV119" i="46"/>
  <c r="G119" i="46" s="1"/>
  <c r="BU119" i="46"/>
  <c r="BT119" i="46"/>
  <c r="E119" i="46" s="1"/>
  <c r="BS119" i="46"/>
  <c r="B119" i="46"/>
  <c r="B119" i="44" s="1"/>
  <c r="A119" i="46"/>
  <c r="A117" i="27" s="1"/>
  <c r="EF118" i="46"/>
  <c r="EE118" i="46"/>
  <c r="ED118" i="46"/>
  <c r="BO118" i="46" s="1"/>
  <c r="EC118" i="46"/>
  <c r="BN118" i="46" s="1"/>
  <c r="EB118" i="46"/>
  <c r="BM118" i="46" s="1"/>
  <c r="EA118" i="46"/>
  <c r="BL118" i="46" s="1"/>
  <c r="DZ118" i="46"/>
  <c r="BK118" i="46" s="1"/>
  <c r="DY118" i="46"/>
  <c r="DX118" i="46"/>
  <c r="DW118" i="46"/>
  <c r="DV118" i="46"/>
  <c r="BG118" i="46" s="1"/>
  <c r="DU118" i="46"/>
  <c r="DT118" i="46"/>
  <c r="BE118" i="46" s="1"/>
  <c r="DS118" i="46"/>
  <c r="BD118" i="46" s="1"/>
  <c r="DR118" i="46"/>
  <c r="BC118" i="46" s="1"/>
  <c r="DQ118" i="46"/>
  <c r="BB118" i="46" s="1"/>
  <c r="DP118" i="46"/>
  <c r="BA118" i="46" s="1"/>
  <c r="DO118" i="46"/>
  <c r="DN118" i="46"/>
  <c r="AY118" i="46" s="1"/>
  <c r="DM118" i="46"/>
  <c r="AX118" i="46" s="1"/>
  <c r="DL118" i="46"/>
  <c r="AW118" i="46" s="1"/>
  <c r="DK118" i="46"/>
  <c r="DJ118" i="46"/>
  <c r="DI118" i="46"/>
  <c r="DH118" i="46"/>
  <c r="DG118" i="46"/>
  <c r="DF118" i="46"/>
  <c r="DE118" i="46"/>
  <c r="AP118" i="46" s="1"/>
  <c r="DD118" i="46"/>
  <c r="AO118" i="46" s="1"/>
  <c r="DC118" i="46"/>
  <c r="AN118" i="46" s="1"/>
  <c r="DB118" i="46"/>
  <c r="AM118" i="46" s="1"/>
  <c r="DA118" i="46"/>
  <c r="AL118" i="46" s="1"/>
  <c r="CZ118" i="46"/>
  <c r="CY118" i="46"/>
  <c r="CX118" i="46"/>
  <c r="AI118" i="46" s="1"/>
  <c r="CW118" i="46"/>
  <c r="AH118" i="46" s="1"/>
  <c r="CV118" i="46"/>
  <c r="AG118" i="46" s="1"/>
  <c r="CU118" i="46"/>
  <c r="AF118" i="46" s="1"/>
  <c r="CT118" i="46"/>
  <c r="CS118" i="46"/>
  <c r="AD118" i="46" s="1"/>
  <c r="CR118" i="46"/>
  <c r="CQ118" i="46"/>
  <c r="CP118" i="46"/>
  <c r="CO118" i="46"/>
  <c r="CN118" i="46"/>
  <c r="Y118" i="46" s="1"/>
  <c r="CM118" i="46"/>
  <c r="X118" i="46" s="1"/>
  <c r="CL118" i="46"/>
  <c r="CK118" i="46"/>
  <c r="V118" i="46" s="1"/>
  <c r="CJ118" i="46"/>
  <c r="CI118" i="46"/>
  <c r="CH118" i="46"/>
  <c r="S118" i="46" s="1"/>
  <c r="CG118" i="46"/>
  <c r="R118" i="46" s="1"/>
  <c r="CF118" i="46"/>
  <c r="Q118" i="46" s="1"/>
  <c r="CE118" i="46"/>
  <c r="CD118" i="46"/>
  <c r="CC118" i="46"/>
  <c r="N118" i="46" s="1"/>
  <c r="CB118" i="46"/>
  <c r="CA118" i="46"/>
  <c r="BZ118" i="46"/>
  <c r="K118" i="46" s="1"/>
  <c r="BY118" i="46"/>
  <c r="J118" i="46" s="1"/>
  <c r="BX118" i="46"/>
  <c r="I118" i="46" s="1"/>
  <c r="BW118" i="46"/>
  <c r="H118" i="46" s="1"/>
  <c r="BV118" i="46"/>
  <c r="G118" i="46" s="1"/>
  <c r="BU118" i="46"/>
  <c r="BT118" i="46"/>
  <c r="BS118" i="46"/>
  <c r="B118" i="46"/>
  <c r="B118" i="44" s="1"/>
  <c r="A118" i="46"/>
  <c r="C118" i="46" s="1"/>
  <c r="C118" i="44" s="1"/>
  <c r="EF117" i="46"/>
  <c r="BQ117" i="46" s="1"/>
  <c r="EE117" i="46"/>
  <c r="BP117" i="46" s="1"/>
  <c r="ED117" i="46"/>
  <c r="BO117" i="44" s="1"/>
  <c r="EC117" i="46"/>
  <c r="BN117" i="44" s="1"/>
  <c r="EB117" i="46"/>
  <c r="BM117" i="44" s="1"/>
  <c r="EA117" i="46"/>
  <c r="BL117" i="44" s="1"/>
  <c r="DZ117" i="46"/>
  <c r="BK117" i="46" s="1"/>
  <c r="DY117" i="46"/>
  <c r="BJ117" i="46" s="1"/>
  <c r="DX117" i="46"/>
  <c r="BI117" i="46" s="1"/>
  <c r="DW117" i="46"/>
  <c r="DV117" i="46"/>
  <c r="BG117" i="46" s="1"/>
  <c r="DU117" i="46"/>
  <c r="DT117" i="46"/>
  <c r="BE117" i="46" s="1"/>
  <c r="DS117" i="46"/>
  <c r="DR117" i="46"/>
  <c r="BC117" i="44" s="1"/>
  <c r="DQ117" i="46"/>
  <c r="BB117" i="46" s="1"/>
  <c r="DP117" i="46"/>
  <c r="BA117" i="46" s="1"/>
  <c r="DO117" i="46"/>
  <c r="AZ117" i="46" s="1"/>
  <c r="DN117" i="46"/>
  <c r="DM117" i="46"/>
  <c r="DL117" i="46"/>
  <c r="DK117" i="46"/>
  <c r="DJ117" i="46"/>
  <c r="AU117" i="46" s="1"/>
  <c r="DI117" i="46"/>
  <c r="AT117" i="46" s="1"/>
  <c r="DH117" i="46"/>
  <c r="AS117" i="46" s="1"/>
  <c r="DG117" i="46"/>
  <c r="AR117" i="46" s="1"/>
  <c r="DF117" i="46"/>
  <c r="DE117" i="46"/>
  <c r="DD117" i="46"/>
  <c r="DC117" i="46"/>
  <c r="DB117" i="46"/>
  <c r="AM117" i="46" s="1"/>
  <c r="DA117" i="46"/>
  <c r="AL117" i="46" s="1"/>
  <c r="CZ117" i="46"/>
  <c r="AK117" i="46" s="1"/>
  <c r="CY117" i="46"/>
  <c r="AJ117" i="46" s="1"/>
  <c r="CX117" i="46"/>
  <c r="CW117" i="46"/>
  <c r="AH117" i="46" s="1"/>
  <c r="CV117" i="46"/>
  <c r="CU117" i="46"/>
  <c r="CT117" i="46"/>
  <c r="AE117" i="46" s="1"/>
  <c r="CS117" i="46"/>
  <c r="AD117" i="46" s="1"/>
  <c r="CR117" i="46"/>
  <c r="AC117" i="46" s="1"/>
  <c r="CQ117" i="46"/>
  <c r="CP117" i="46"/>
  <c r="AA117" i="46" s="1"/>
  <c r="CO117" i="46"/>
  <c r="CN117" i="46"/>
  <c r="CM117" i="46"/>
  <c r="CL117" i="46"/>
  <c r="W117" i="46" s="1"/>
  <c r="CK117" i="46"/>
  <c r="CJ117" i="46"/>
  <c r="U117" i="46" s="1"/>
  <c r="CI117" i="46"/>
  <c r="T117" i="46" s="1"/>
  <c r="CH117" i="46"/>
  <c r="S117" i="46" s="1"/>
  <c r="CG117" i="46"/>
  <c r="CF117" i="46"/>
  <c r="CE117" i="46"/>
  <c r="CD117" i="46"/>
  <c r="CC117" i="46"/>
  <c r="CB117" i="46"/>
  <c r="M117" i="46" s="1"/>
  <c r="CA117" i="46"/>
  <c r="L117" i="46" s="1"/>
  <c r="BZ117" i="46"/>
  <c r="K117" i="46" s="1"/>
  <c r="BY117" i="46"/>
  <c r="BX117" i="46"/>
  <c r="BW117" i="46"/>
  <c r="BV117" i="46"/>
  <c r="G117" i="46" s="1"/>
  <c r="BU117" i="46"/>
  <c r="F117" i="46" s="1"/>
  <c r="BT117" i="46"/>
  <c r="E117" i="46" s="1"/>
  <c r="BS117" i="46"/>
  <c r="D117" i="46" s="1"/>
  <c r="BO117" i="46"/>
  <c r="BN117" i="46"/>
  <c r="BM117" i="46"/>
  <c r="BL117" i="46"/>
  <c r="BC117" i="46"/>
  <c r="B117" i="46"/>
  <c r="B117" i="44" s="1"/>
  <c r="A117" i="46"/>
  <c r="A115" i="29" s="1"/>
  <c r="EF116" i="46"/>
  <c r="BQ116" i="46" s="1"/>
  <c r="EE116" i="46"/>
  <c r="BP116" i="46" s="1"/>
  <c r="ED116" i="46"/>
  <c r="BO116" i="46" s="1"/>
  <c r="EC116" i="46"/>
  <c r="EB116" i="46"/>
  <c r="BM116" i="46" s="1"/>
  <c r="EA116" i="46"/>
  <c r="BL116" i="46" s="1"/>
  <c r="DZ116" i="46"/>
  <c r="DY116" i="46"/>
  <c r="BJ116" i="46" s="1"/>
  <c r="DX116" i="46"/>
  <c r="BI116" i="46" s="1"/>
  <c r="DW116" i="46"/>
  <c r="BH116" i="46" s="1"/>
  <c r="DV116" i="46"/>
  <c r="DU116" i="46"/>
  <c r="DT116" i="46"/>
  <c r="BE116" i="46" s="1"/>
  <c r="DS116" i="46"/>
  <c r="BD116" i="46" s="1"/>
  <c r="DR116" i="46"/>
  <c r="BC116" i="46" s="1"/>
  <c r="DQ116" i="46"/>
  <c r="BB116" i="46" s="1"/>
  <c r="DP116" i="46"/>
  <c r="DO116" i="46"/>
  <c r="AZ116" i="46" s="1"/>
  <c r="DN116" i="46"/>
  <c r="AY116" i="46" s="1"/>
  <c r="DM116" i="46"/>
  <c r="DL116" i="46"/>
  <c r="AW116" i="46" s="1"/>
  <c r="DK116" i="46"/>
  <c r="AV116" i="46" s="1"/>
  <c r="DJ116" i="46"/>
  <c r="DI116" i="46"/>
  <c r="AT116" i="46" s="1"/>
  <c r="DH116" i="46"/>
  <c r="DG116" i="46"/>
  <c r="AR116" i="46" s="1"/>
  <c r="DF116" i="46"/>
  <c r="AQ116" i="46" s="1"/>
  <c r="DE116" i="46"/>
  <c r="AP116" i="46" s="1"/>
  <c r="DD116" i="46"/>
  <c r="AO116" i="46" s="1"/>
  <c r="DC116" i="46"/>
  <c r="DB116" i="46"/>
  <c r="DA116" i="46"/>
  <c r="AL116" i="46" s="1"/>
  <c r="CZ116" i="46"/>
  <c r="AK116" i="46" s="1"/>
  <c r="CY116" i="46"/>
  <c r="AJ116" i="46" s="1"/>
  <c r="CX116" i="46"/>
  <c r="CW116" i="46"/>
  <c r="CV116" i="46"/>
  <c r="AG116" i="46" s="1"/>
  <c r="CU116" i="46"/>
  <c r="AF116" i="46" s="1"/>
  <c r="CT116" i="46"/>
  <c r="AE116" i="46" s="1"/>
  <c r="CS116" i="46"/>
  <c r="AD116" i="46" s="1"/>
  <c r="CR116" i="46"/>
  <c r="AC116" i="46" s="1"/>
  <c r="CQ116" i="46"/>
  <c r="AB116" i="46" s="1"/>
  <c r="CP116" i="46"/>
  <c r="AA116" i="46" s="1"/>
  <c r="CO116" i="46"/>
  <c r="CN116" i="46"/>
  <c r="Y116" i="46" s="1"/>
  <c r="CM116" i="46"/>
  <c r="X116" i="46" s="1"/>
  <c r="CL116" i="46"/>
  <c r="CK116" i="46"/>
  <c r="V116" i="46" s="1"/>
  <c r="CJ116" i="46"/>
  <c r="U116" i="46" s="1"/>
  <c r="CI116" i="46"/>
  <c r="T116" i="46" s="1"/>
  <c r="CH116" i="46"/>
  <c r="CG116" i="46"/>
  <c r="R116" i="46" s="1"/>
  <c r="CF116" i="46"/>
  <c r="Q116" i="46" s="1"/>
  <c r="CE116" i="46"/>
  <c r="P116" i="46" s="1"/>
  <c r="CD116" i="46"/>
  <c r="O116" i="46" s="1"/>
  <c r="CC116" i="46"/>
  <c r="N116" i="46" s="1"/>
  <c r="CB116" i="46"/>
  <c r="M116" i="46" s="1"/>
  <c r="CA116" i="46"/>
  <c r="BZ116" i="46"/>
  <c r="BY116" i="46"/>
  <c r="BX116" i="46"/>
  <c r="BW116" i="46"/>
  <c r="H116" i="46" s="1"/>
  <c r="BV116" i="46"/>
  <c r="BU116" i="46"/>
  <c r="F116" i="46" s="1"/>
  <c r="BT116" i="46"/>
  <c r="E116" i="46" s="1"/>
  <c r="BS116" i="46"/>
  <c r="D116" i="46" s="1"/>
  <c r="B116" i="46"/>
  <c r="B116" i="44" s="1"/>
  <c r="A116" i="46"/>
  <c r="EF115" i="46"/>
  <c r="EE115" i="46"/>
  <c r="BP115" i="46" s="1"/>
  <c r="ED115" i="46"/>
  <c r="BO115" i="44" s="1"/>
  <c r="EC115" i="46"/>
  <c r="BN115" i="46" s="1"/>
  <c r="EB115" i="46"/>
  <c r="BM115" i="46" s="1"/>
  <c r="EA115" i="46"/>
  <c r="DZ115" i="46"/>
  <c r="DY115" i="46"/>
  <c r="DX115" i="46"/>
  <c r="DW115" i="46"/>
  <c r="BH115" i="46" s="1"/>
  <c r="DV115" i="46"/>
  <c r="BG115" i="46" s="1"/>
  <c r="DU115" i="46"/>
  <c r="BF115" i="44" s="1"/>
  <c r="DT115" i="46"/>
  <c r="BE115" i="46" s="1"/>
  <c r="DS115" i="46"/>
  <c r="BD115" i="46" s="1"/>
  <c r="DR115" i="46"/>
  <c r="BC115" i="46" s="1"/>
  <c r="DQ115" i="46"/>
  <c r="DP115" i="46"/>
  <c r="DO115" i="46"/>
  <c r="AZ115" i="46" s="1"/>
  <c r="DN115" i="46"/>
  <c r="AY115" i="46" s="1"/>
  <c r="DM115" i="46"/>
  <c r="AX115" i="46" s="1"/>
  <c r="DL115" i="46"/>
  <c r="DK115" i="46"/>
  <c r="AV115" i="46" s="1"/>
  <c r="DJ115" i="46"/>
  <c r="DI115" i="46"/>
  <c r="DH115" i="46"/>
  <c r="DG115" i="46"/>
  <c r="AR115" i="46" s="1"/>
  <c r="DF115" i="46"/>
  <c r="AQ115" i="46" s="1"/>
  <c r="DE115" i="46"/>
  <c r="AP115" i="46" s="1"/>
  <c r="DD115" i="46"/>
  <c r="AO115" i="46" s="1"/>
  <c r="DC115" i="46"/>
  <c r="AN115" i="46" s="1"/>
  <c r="DB115" i="46"/>
  <c r="AM115" i="46" s="1"/>
  <c r="DA115" i="46"/>
  <c r="AL115" i="46" s="1"/>
  <c r="CZ115" i="46"/>
  <c r="CY115" i="46"/>
  <c r="CX115" i="46"/>
  <c r="CW115" i="46"/>
  <c r="AH115" i="46" s="1"/>
  <c r="CV115" i="46"/>
  <c r="AG115" i="46" s="1"/>
  <c r="CU115" i="46"/>
  <c r="CT115" i="46"/>
  <c r="AE115" i="46" s="1"/>
  <c r="CS115" i="46"/>
  <c r="CR115" i="46"/>
  <c r="CQ115" i="46"/>
  <c r="CP115" i="46"/>
  <c r="CO115" i="46"/>
  <c r="Z115" i="46" s="1"/>
  <c r="CN115" i="46"/>
  <c r="Y115" i="46" s="1"/>
  <c r="CM115" i="46"/>
  <c r="CL115" i="46"/>
  <c r="W115" i="46" s="1"/>
  <c r="CK115" i="46"/>
  <c r="V115" i="46" s="1"/>
  <c r="CJ115" i="46"/>
  <c r="CI115" i="46"/>
  <c r="T115" i="46" s="1"/>
  <c r="CH115" i="46"/>
  <c r="S115" i="46" s="1"/>
  <c r="CG115" i="46"/>
  <c r="R115" i="46" s="1"/>
  <c r="CF115" i="46"/>
  <c r="Q115" i="46" s="1"/>
  <c r="CE115" i="46"/>
  <c r="CD115" i="46"/>
  <c r="CC115" i="46"/>
  <c r="N115" i="46" s="1"/>
  <c r="CB115" i="46"/>
  <c r="CA115" i="46"/>
  <c r="L115" i="46" s="1"/>
  <c r="BZ115" i="46"/>
  <c r="K115" i="46" s="1"/>
  <c r="BY115" i="46"/>
  <c r="J115" i="46" s="1"/>
  <c r="BX115" i="46"/>
  <c r="I115" i="46" s="1"/>
  <c r="BW115" i="46"/>
  <c r="BV115" i="46"/>
  <c r="BU115" i="46"/>
  <c r="BT115" i="46"/>
  <c r="BS115" i="46"/>
  <c r="D115" i="46" s="1"/>
  <c r="BO115" i="46"/>
  <c r="BF115" i="46"/>
  <c r="B115" i="46"/>
  <c r="B115" i="44" s="1"/>
  <c r="A115" i="46"/>
  <c r="A113" i="27" s="1"/>
  <c r="EF114" i="46"/>
  <c r="BQ114" i="46" s="1"/>
  <c r="EE114" i="46"/>
  <c r="BP114" i="46" s="1"/>
  <c r="ED114" i="46"/>
  <c r="BO114" i="44" s="1"/>
  <c r="EC114" i="46"/>
  <c r="BN114" i="46" s="1"/>
  <c r="EB114" i="46"/>
  <c r="BM114" i="46" s="1"/>
  <c r="EA114" i="46"/>
  <c r="BL114" i="46" s="1"/>
  <c r="DZ114" i="46"/>
  <c r="BK114" i="46" s="1"/>
  <c r="DY114" i="46"/>
  <c r="DX114" i="46"/>
  <c r="BI114" i="46" s="1"/>
  <c r="DW114" i="46"/>
  <c r="DV114" i="46"/>
  <c r="DU114" i="46"/>
  <c r="BF114" i="44" s="1"/>
  <c r="DT114" i="46"/>
  <c r="DS114" i="46"/>
  <c r="BD114" i="46" s="1"/>
  <c r="DR114" i="46"/>
  <c r="BC114" i="46" s="1"/>
  <c r="DQ114" i="46"/>
  <c r="DP114" i="46"/>
  <c r="BA114" i="46" s="1"/>
  <c r="DO114" i="46"/>
  <c r="DN114" i="46"/>
  <c r="DM114" i="46"/>
  <c r="DL114" i="46"/>
  <c r="DK114" i="46"/>
  <c r="AV114" i="46" s="1"/>
  <c r="DJ114" i="46"/>
  <c r="DI114" i="46"/>
  <c r="DH114" i="46"/>
  <c r="AS114" i="46" s="1"/>
  <c r="DG114" i="46"/>
  <c r="DF114" i="46"/>
  <c r="DE114" i="46"/>
  <c r="AP114" i="46" s="1"/>
  <c r="DD114" i="46"/>
  <c r="DC114" i="46"/>
  <c r="AN114" i="46" s="1"/>
  <c r="DB114" i="46"/>
  <c r="DA114" i="46"/>
  <c r="AL114" i="46" s="1"/>
  <c r="CZ114" i="46"/>
  <c r="AK114" i="46" s="1"/>
  <c r="CY114" i="46"/>
  <c r="CX114" i="46"/>
  <c r="CW114" i="46"/>
  <c r="CV114" i="46"/>
  <c r="CU114" i="46"/>
  <c r="AF114" i="46" s="1"/>
  <c r="CT114" i="46"/>
  <c r="AE114" i="46" s="1"/>
  <c r="CS114" i="46"/>
  <c r="AD114" i="46" s="1"/>
  <c r="CR114" i="46"/>
  <c r="CQ114" i="46"/>
  <c r="CP114" i="46"/>
  <c r="CO114" i="46"/>
  <c r="Z114" i="46" s="1"/>
  <c r="CN114" i="46"/>
  <c r="Y114" i="46" s="1"/>
  <c r="CM114" i="46"/>
  <c r="X114" i="46" s="1"/>
  <c r="CL114" i="46"/>
  <c r="W114" i="46" s="1"/>
  <c r="CK114" i="46"/>
  <c r="V114" i="46" s="1"/>
  <c r="CJ114" i="46"/>
  <c r="U114" i="46" s="1"/>
  <c r="CI114" i="46"/>
  <c r="CH114" i="46"/>
  <c r="CG114" i="46"/>
  <c r="R114" i="46" s="1"/>
  <c r="CF114" i="46"/>
  <c r="CE114" i="46"/>
  <c r="P114" i="46" s="1"/>
  <c r="CD114" i="46"/>
  <c r="CC114" i="46"/>
  <c r="CB114" i="46"/>
  <c r="CA114" i="46"/>
  <c r="BZ114" i="46"/>
  <c r="BY114" i="46"/>
  <c r="J114" i="46" s="1"/>
  <c r="BX114" i="46"/>
  <c r="I114" i="46" s="1"/>
  <c r="BW114" i="46"/>
  <c r="H114" i="46" s="1"/>
  <c r="BV114" i="46"/>
  <c r="BU114" i="46"/>
  <c r="F114" i="46" s="1"/>
  <c r="BT114" i="46"/>
  <c r="E114" i="46" s="1"/>
  <c r="BS114" i="46"/>
  <c r="D114" i="46" s="1"/>
  <c r="BO114" i="46"/>
  <c r="BF114" i="46"/>
  <c r="B114" i="46"/>
  <c r="B114" i="44" s="1"/>
  <c r="A114" i="46"/>
  <c r="A112" i="29" s="1"/>
  <c r="EF113" i="46"/>
  <c r="EE113" i="46"/>
  <c r="BP113" i="46" s="1"/>
  <c r="ED113" i="46"/>
  <c r="BO113" i="46" s="1"/>
  <c r="EC113" i="46"/>
  <c r="EB113" i="46"/>
  <c r="BM113" i="46" s="1"/>
  <c r="EA113" i="46"/>
  <c r="DZ113" i="46"/>
  <c r="DY113" i="46"/>
  <c r="BJ113" i="46" s="1"/>
  <c r="DX113" i="46"/>
  <c r="DW113" i="46"/>
  <c r="BH113" i="46" s="1"/>
  <c r="DV113" i="46"/>
  <c r="BG113" i="46" s="1"/>
  <c r="DU113" i="46"/>
  <c r="DT113" i="46"/>
  <c r="BE113" i="46" s="1"/>
  <c r="DS113" i="46"/>
  <c r="DR113" i="46"/>
  <c r="BC113" i="46" s="1"/>
  <c r="DQ113" i="46"/>
  <c r="BB113" i="46" s="1"/>
  <c r="DP113" i="46"/>
  <c r="DO113" i="46"/>
  <c r="AZ113" i="46" s="1"/>
  <c r="DN113" i="46"/>
  <c r="DM113" i="46"/>
  <c r="DL113" i="46"/>
  <c r="AW113" i="46" s="1"/>
  <c r="DK113" i="46"/>
  <c r="DJ113" i="46"/>
  <c r="DI113" i="46"/>
  <c r="AT113" i="46" s="1"/>
  <c r="DH113" i="46"/>
  <c r="AS113" i="46" s="1"/>
  <c r="DG113" i="46"/>
  <c r="DF113" i="46"/>
  <c r="DE113" i="46"/>
  <c r="AP113" i="46" s="1"/>
  <c r="DD113" i="46"/>
  <c r="AO113" i="46" s="1"/>
  <c r="DC113" i="46"/>
  <c r="DB113" i="46"/>
  <c r="AM113" i="46" s="1"/>
  <c r="DA113" i="46"/>
  <c r="AL113" i="46" s="1"/>
  <c r="CZ113" i="46"/>
  <c r="CY113" i="46"/>
  <c r="AJ113" i="46" s="1"/>
  <c r="CX113" i="46"/>
  <c r="CW113" i="46"/>
  <c r="CV113" i="46"/>
  <c r="CU113" i="46"/>
  <c r="CT113" i="46"/>
  <c r="CS113" i="46"/>
  <c r="AD113" i="46" s="1"/>
  <c r="CR113" i="46"/>
  <c r="AC113" i="46" s="1"/>
  <c r="CQ113" i="46"/>
  <c r="CP113" i="46"/>
  <c r="CO113" i="46"/>
  <c r="Z113" i="46" s="1"/>
  <c r="CN113" i="46"/>
  <c r="Y113" i="46" s="1"/>
  <c r="CM113" i="46"/>
  <c r="CL113" i="46"/>
  <c r="CK113" i="46"/>
  <c r="V113" i="46" s="1"/>
  <c r="CJ113" i="46"/>
  <c r="U113" i="46" s="1"/>
  <c r="CI113" i="46"/>
  <c r="T113" i="46" s="1"/>
  <c r="CH113" i="46"/>
  <c r="S113" i="46" s="1"/>
  <c r="CG113" i="46"/>
  <c r="CF113" i="46"/>
  <c r="CE113" i="46"/>
  <c r="CD113" i="46"/>
  <c r="CC113" i="46"/>
  <c r="N113" i="46" s="1"/>
  <c r="CB113" i="46"/>
  <c r="CA113" i="46"/>
  <c r="L113" i="46" s="1"/>
  <c r="BZ113" i="46"/>
  <c r="BY113" i="46"/>
  <c r="J113" i="46" s="1"/>
  <c r="BX113" i="46"/>
  <c r="I113" i="46" s="1"/>
  <c r="BW113" i="46"/>
  <c r="BV113" i="46"/>
  <c r="G113" i="46" s="1"/>
  <c r="BU113" i="46"/>
  <c r="F113" i="46" s="1"/>
  <c r="BT113" i="46"/>
  <c r="BS113" i="46"/>
  <c r="D113" i="46" s="1"/>
  <c r="B113" i="46"/>
  <c r="B113" i="44" s="1"/>
  <c r="A113" i="46"/>
  <c r="EF112" i="46"/>
  <c r="BQ112" i="46" s="1"/>
  <c r="EE112" i="46"/>
  <c r="BP112" i="46" s="1"/>
  <c r="ED112" i="46"/>
  <c r="BO112" i="46" s="1"/>
  <c r="EC112" i="46"/>
  <c r="BN112" i="46" s="1"/>
  <c r="EB112" i="46"/>
  <c r="EA112" i="46"/>
  <c r="BL112" i="46" s="1"/>
  <c r="DZ112" i="46"/>
  <c r="DY112" i="46"/>
  <c r="DX112" i="46"/>
  <c r="BI112" i="46" s="1"/>
  <c r="DW112" i="46"/>
  <c r="BH112" i="46" s="1"/>
  <c r="DV112" i="46"/>
  <c r="DU112" i="46"/>
  <c r="BF112" i="46" s="1"/>
  <c r="DT112" i="46"/>
  <c r="DS112" i="46"/>
  <c r="BD112" i="46" s="1"/>
  <c r="DR112" i="46"/>
  <c r="DQ112" i="46"/>
  <c r="DP112" i="46"/>
  <c r="BA112" i="46" s="1"/>
  <c r="DO112" i="46"/>
  <c r="AZ112" i="46" s="1"/>
  <c r="DN112" i="46"/>
  <c r="AY112" i="46" s="1"/>
  <c r="DM112" i="46"/>
  <c r="AX112" i="46" s="1"/>
  <c r="DL112" i="46"/>
  <c r="AW112" i="46" s="1"/>
  <c r="DK112" i="46"/>
  <c r="AV112" i="46" s="1"/>
  <c r="DJ112" i="46"/>
  <c r="AU112" i="46" s="1"/>
  <c r="DI112" i="46"/>
  <c r="AT112" i="46" s="1"/>
  <c r="DH112" i="46"/>
  <c r="AS112" i="46" s="1"/>
  <c r="DG112" i="46"/>
  <c r="AR112" i="46" s="1"/>
  <c r="DF112" i="46"/>
  <c r="AQ112" i="46" s="1"/>
  <c r="DE112" i="46"/>
  <c r="AP112" i="46" s="1"/>
  <c r="DD112" i="46"/>
  <c r="AO112" i="46" s="1"/>
  <c r="DC112" i="46"/>
  <c r="AN112" i="46" s="1"/>
  <c r="DB112" i="46"/>
  <c r="AM112" i="46" s="1"/>
  <c r="DA112" i="46"/>
  <c r="AL112" i="46" s="1"/>
  <c r="CZ112" i="46"/>
  <c r="AK112" i="46" s="1"/>
  <c r="CY112" i="46"/>
  <c r="CX112" i="46"/>
  <c r="AI112" i="46" s="1"/>
  <c r="CW112" i="46"/>
  <c r="AH112" i="46" s="1"/>
  <c r="CV112" i="46"/>
  <c r="CU112" i="46"/>
  <c r="AF112" i="46" s="1"/>
  <c r="CT112" i="46"/>
  <c r="CS112" i="46"/>
  <c r="CR112" i="46"/>
  <c r="AC112" i="46" s="1"/>
  <c r="CQ112" i="46"/>
  <c r="CP112" i="46"/>
  <c r="AA112" i="46" s="1"/>
  <c r="CO112" i="46"/>
  <c r="Z112" i="46" s="1"/>
  <c r="CN112" i="46"/>
  <c r="Y112" i="46" s="1"/>
  <c r="CM112" i="46"/>
  <c r="X112" i="46" s="1"/>
  <c r="CL112" i="46"/>
  <c r="W112" i="46" s="1"/>
  <c r="CK112" i="46"/>
  <c r="CJ112" i="46"/>
  <c r="U112" i="46" s="1"/>
  <c r="CI112" i="46"/>
  <c r="CH112" i="46"/>
  <c r="S112" i="46" s="1"/>
  <c r="CG112" i="46"/>
  <c r="R112" i="46" s="1"/>
  <c r="CF112" i="46"/>
  <c r="Q112" i="46" s="1"/>
  <c r="CE112" i="46"/>
  <c r="P112" i="46" s="1"/>
  <c r="CD112" i="46"/>
  <c r="O112" i="46" s="1"/>
  <c r="CC112" i="46"/>
  <c r="N112" i="46" s="1"/>
  <c r="CB112" i="46"/>
  <c r="CA112" i="46"/>
  <c r="L112" i="46" s="1"/>
  <c r="BZ112" i="46"/>
  <c r="BY112" i="46"/>
  <c r="J112" i="46" s="1"/>
  <c r="BX112" i="46"/>
  <c r="BW112" i="46"/>
  <c r="H112" i="46" s="1"/>
  <c r="BV112" i="46"/>
  <c r="BU112" i="46"/>
  <c r="F112" i="46" s="1"/>
  <c r="BT112" i="46"/>
  <c r="BS112" i="46"/>
  <c r="B112" i="46"/>
  <c r="B112" i="44" s="1"/>
  <c r="A112" i="46"/>
  <c r="A110" i="29" s="1"/>
  <c r="EF111" i="46"/>
  <c r="BQ111" i="46" s="1"/>
  <c r="EE111" i="46"/>
  <c r="ED111" i="46"/>
  <c r="BO111" i="46" s="1"/>
  <c r="EC111" i="46"/>
  <c r="EB111" i="46"/>
  <c r="BM111" i="46" s="1"/>
  <c r="EA111" i="46"/>
  <c r="BL111" i="46" s="1"/>
  <c r="DZ111" i="46"/>
  <c r="BK111" i="46" s="1"/>
  <c r="DY111" i="46"/>
  <c r="BJ111" i="46" s="1"/>
  <c r="DX111" i="46"/>
  <c r="BI111" i="46" s="1"/>
  <c r="DW111" i="46"/>
  <c r="DV111" i="46"/>
  <c r="DU111" i="46"/>
  <c r="DT111" i="46"/>
  <c r="BE111" i="46" s="1"/>
  <c r="DS111" i="46"/>
  <c r="BD111" i="46" s="1"/>
  <c r="DR111" i="46"/>
  <c r="BC111" i="46" s="1"/>
  <c r="DQ111" i="46"/>
  <c r="BB111" i="46" s="1"/>
  <c r="DP111" i="46"/>
  <c r="DO111" i="46"/>
  <c r="DN111" i="46"/>
  <c r="AY111" i="46" s="1"/>
  <c r="DM111" i="46"/>
  <c r="AX111" i="46" s="1"/>
  <c r="DL111" i="46"/>
  <c r="AW111" i="46" s="1"/>
  <c r="DK111" i="46"/>
  <c r="AV111" i="46" s="1"/>
  <c r="DJ111" i="46"/>
  <c r="DI111" i="46"/>
  <c r="AT111" i="46" s="1"/>
  <c r="DH111" i="46"/>
  <c r="AS111" i="46" s="1"/>
  <c r="DG111" i="46"/>
  <c r="DF111" i="46"/>
  <c r="AQ111" i="46" s="1"/>
  <c r="DE111" i="46"/>
  <c r="DD111" i="46"/>
  <c r="AO111" i="46" s="1"/>
  <c r="DC111" i="46"/>
  <c r="AN111" i="46" s="1"/>
  <c r="DB111" i="46"/>
  <c r="DA111" i="46"/>
  <c r="AL111" i="46" s="1"/>
  <c r="CZ111" i="46"/>
  <c r="CY111" i="46"/>
  <c r="CX111" i="46"/>
  <c r="CW111" i="46"/>
  <c r="CV111" i="46"/>
  <c r="AG111" i="46" s="1"/>
  <c r="CU111" i="46"/>
  <c r="AF111" i="46" s="1"/>
  <c r="CT111" i="46"/>
  <c r="AE111" i="46" s="1"/>
  <c r="CS111" i="46"/>
  <c r="AD111" i="46" s="1"/>
  <c r="CR111" i="46"/>
  <c r="CQ111" i="46"/>
  <c r="CP111" i="46"/>
  <c r="AA111" i="46" s="1"/>
  <c r="CO111" i="46"/>
  <c r="Z111" i="46" s="1"/>
  <c r="CN111" i="46"/>
  <c r="Y111" i="46" s="1"/>
  <c r="CM111" i="46"/>
  <c r="X111" i="46" s="1"/>
  <c r="CL111" i="46"/>
  <c r="W111" i="46" s="1"/>
  <c r="CK111" i="46"/>
  <c r="V111" i="46" s="1"/>
  <c r="CJ111" i="46"/>
  <c r="CI111" i="46"/>
  <c r="CH111" i="46"/>
  <c r="S111" i="46" s="1"/>
  <c r="CG111" i="46"/>
  <c r="R111" i="46" s="1"/>
  <c r="CF111" i="46"/>
  <c r="Q111" i="46" s="1"/>
  <c r="CE111" i="46"/>
  <c r="P111" i="46" s="1"/>
  <c r="CD111" i="46"/>
  <c r="O111" i="46" s="1"/>
  <c r="CC111" i="46"/>
  <c r="N111" i="46" s="1"/>
  <c r="CB111" i="46"/>
  <c r="M111" i="46" s="1"/>
  <c r="CA111" i="46"/>
  <c r="BZ111" i="46"/>
  <c r="BY111" i="46"/>
  <c r="J111" i="46" s="1"/>
  <c r="BX111" i="46"/>
  <c r="I111" i="46" s="1"/>
  <c r="BW111" i="46"/>
  <c r="H111" i="46" s="1"/>
  <c r="BV111" i="46"/>
  <c r="BU111" i="46"/>
  <c r="F111" i="46" s="1"/>
  <c r="BT111" i="46"/>
  <c r="E111" i="46" s="1"/>
  <c r="BS111" i="46"/>
  <c r="B111" i="46"/>
  <c r="B111" i="44" s="1"/>
  <c r="A111" i="46"/>
  <c r="A109" i="27" s="1"/>
  <c r="EF110" i="46"/>
  <c r="BQ110" i="46" s="1"/>
  <c r="EE110" i="46"/>
  <c r="ED110" i="46"/>
  <c r="BO110" i="46" s="1"/>
  <c r="EC110" i="46"/>
  <c r="EB110" i="46"/>
  <c r="EA110" i="46"/>
  <c r="BL110" i="46" s="1"/>
  <c r="DZ110" i="46"/>
  <c r="BK110" i="46" s="1"/>
  <c r="DY110" i="46"/>
  <c r="DX110" i="46"/>
  <c r="BI110" i="46" s="1"/>
  <c r="DW110" i="46"/>
  <c r="BH110" i="46" s="1"/>
  <c r="DV110" i="46"/>
  <c r="DU110" i="46"/>
  <c r="DT110" i="46"/>
  <c r="DS110" i="46"/>
  <c r="BD110" i="46" s="1"/>
  <c r="DR110" i="46"/>
  <c r="BC110" i="46" s="1"/>
  <c r="DQ110" i="46"/>
  <c r="DP110" i="46"/>
  <c r="BA110" i="46" s="1"/>
  <c r="DO110" i="46"/>
  <c r="AZ110" i="46" s="1"/>
  <c r="DN110" i="46"/>
  <c r="AY110" i="46" s="1"/>
  <c r="DM110" i="46"/>
  <c r="DL110" i="46"/>
  <c r="DK110" i="46"/>
  <c r="DJ110" i="46"/>
  <c r="AU110" i="46" s="1"/>
  <c r="DI110" i="46"/>
  <c r="DH110" i="46"/>
  <c r="DG110" i="46"/>
  <c r="AR110" i="46" s="1"/>
  <c r="DF110" i="46"/>
  <c r="AQ110" i="46" s="1"/>
  <c r="DE110" i="46"/>
  <c r="DD110" i="46"/>
  <c r="DC110" i="46"/>
  <c r="AN110" i="46" s="1"/>
  <c r="DB110" i="46"/>
  <c r="AM110" i="46" s="1"/>
  <c r="DA110" i="46"/>
  <c r="AL110" i="46" s="1"/>
  <c r="CZ110" i="46"/>
  <c r="AK110" i="46" s="1"/>
  <c r="CY110" i="46"/>
  <c r="CX110" i="46"/>
  <c r="CW110" i="46"/>
  <c r="CV110" i="46"/>
  <c r="AG110" i="46" s="1"/>
  <c r="CU110" i="46"/>
  <c r="CT110" i="46"/>
  <c r="AE110" i="46" s="1"/>
  <c r="CS110" i="46"/>
  <c r="CR110" i="46"/>
  <c r="CQ110" i="46"/>
  <c r="AB110" i="46" s="1"/>
  <c r="CP110" i="46"/>
  <c r="CO110" i="46"/>
  <c r="CN110" i="46"/>
  <c r="Y110" i="46" s="1"/>
  <c r="CM110" i="46"/>
  <c r="CL110" i="46"/>
  <c r="W110" i="46" s="1"/>
  <c r="CK110" i="46"/>
  <c r="CJ110" i="46"/>
  <c r="U110" i="46" s="1"/>
  <c r="CI110" i="46"/>
  <c r="T110" i="46" s="1"/>
  <c r="CH110" i="46"/>
  <c r="CG110" i="46"/>
  <c r="CF110" i="46"/>
  <c r="CE110" i="46"/>
  <c r="P110" i="46" s="1"/>
  <c r="CD110" i="46"/>
  <c r="O110" i="46" s="1"/>
  <c r="CC110" i="46"/>
  <c r="CB110" i="46"/>
  <c r="M110" i="46" s="1"/>
  <c r="CA110" i="46"/>
  <c r="BZ110" i="46"/>
  <c r="BY110" i="46"/>
  <c r="BX110" i="46"/>
  <c r="I110" i="46" s="1"/>
  <c r="BW110" i="46"/>
  <c r="H110" i="46" s="1"/>
  <c r="BV110" i="46"/>
  <c r="BU110" i="46"/>
  <c r="BT110" i="46"/>
  <c r="E110" i="46" s="1"/>
  <c r="BS110" i="46"/>
  <c r="B110" i="46"/>
  <c r="B110" i="44" s="1"/>
  <c r="A110" i="46"/>
  <c r="A108" i="27" s="1"/>
  <c r="EF109" i="46"/>
  <c r="BQ109" i="46" s="1"/>
  <c r="EE109" i="46"/>
  <c r="BP109" i="46" s="1"/>
  <c r="ED109" i="46"/>
  <c r="BO109" i="44" s="1"/>
  <c r="EC109" i="46"/>
  <c r="BN109" i="44" s="1"/>
  <c r="EB109" i="46"/>
  <c r="BM109" i="44" s="1"/>
  <c r="EA109" i="46"/>
  <c r="BL109" i="46" s="1"/>
  <c r="DZ109" i="46"/>
  <c r="BK109" i="46" s="1"/>
  <c r="DY109" i="46"/>
  <c r="BJ109" i="46" s="1"/>
  <c r="DX109" i="46"/>
  <c r="DW109" i="46"/>
  <c r="BH109" i="46" s="1"/>
  <c r="DV109" i="46"/>
  <c r="DU109" i="46"/>
  <c r="DT109" i="46"/>
  <c r="BE109" i="46" s="1"/>
  <c r="DS109" i="46"/>
  <c r="BD109" i="46" s="1"/>
  <c r="DR109" i="46"/>
  <c r="BC109" i="46" s="1"/>
  <c r="DQ109" i="46"/>
  <c r="BB109" i="46" s="1"/>
  <c r="DP109" i="46"/>
  <c r="DO109" i="46"/>
  <c r="AZ109" i="46" s="1"/>
  <c r="DN109" i="46"/>
  <c r="DM109" i="46"/>
  <c r="DL109" i="46"/>
  <c r="DK109" i="46"/>
  <c r="AV109" i="46" s="1"/>
  <c r="DJ109" i="46"/>
  <c r="DI109" i="46"/>
  <c r="AT109" i="46" s="1"/>
  <c r="DH109" i="46"/>
  <c r="AS109" i="46" s="1"/>
  <c r="DG109" i="46"/>
  <c r="AR109" i="46" s="1"/>
  <c r="DF109" i="46"/>
  <c r="AQ109" i="46" s="1"/>
  <c r="DE109" i="46"/>
  <c r="DD109" i="46"/>
  <c r="AO109" i="46" s="1"/>
  <c r="DC109" i="46"/>
  <c r="AN109" i="46" s="1"/>
  <c r="DB109" i="46"/>
  <c r="DA109" i="46"/>
  <c r="AL109" i="46" s="1"/>
  <c r="CZ109" i="46"/>
  <c r="AK109" i="46" s="1"/>
  <c r="CY109" i="46"/>
  <c r="AJ109" i="46" s="1"/>
  <c r="CX109" i="46"/>
  <c r="CW109" i="46"/>
  <c r="CV109" i="46"/>
  <c r="AG109" i="46" s="1"/>
  <c r="CU109" i="46"/>
  <c r="AF109" i="46" s="1"/>
  <c r="CT109" i="46"/>
  <c r="AE109" i="46" s="1"/>
  <c r="CS109" i="46"/>
  <c r="AD109" i="46" s="1"/>
  <c r="CR109" i="46"/>
  <c r="AC109" i="46" s="1"/>
  <c r="CQ109" i="46"/>
  <c r="AB109" i="46" s="1"/>
  <c r="CP109" i="46"/>
  <c r="CO109" i="46"/>
  <c r="Z109" i="46" s="1"/>
  <c r="CN109" i="46"/>
  <c r="Y109" i="46" s="1"/>
  <c r="CM109" i="46"/>
  <c r="CL109" i="46"/>
  <c r="W109" i="46" s="1"/>
  <c r="CK109" i="46"/>
  <c r="V109" i="46" s="1"/>
  <c r="CJ109" i="46"/>
  <c r="U109" i="46" s="1"/>
  <c r="CI109" i="46"/>
  <c r="T109" i="46" s="1"/>
  <c r="CH109" i="46"/>
  <c r="S109" i="46" s="1"/>
  <c r="CG109" i="46"/>
  <c r="CF109" i="46"/>
  <c r="Q109" i="46" s="1"/>
  <c r="CE109" i="46"/>
  <c r="P109" i="46" s="1"/>
  <c r="CD109" i="46"/>
  <c r="O109" i="46" s="1"/>
  <c r="CC109" i="46"/>
  <c r="N109" i="46" s="1"/>
  <c r="CB109" i="46"/>
  <c r="CA109" i="46"/>
  <c r="L109" i="46" s="1"/>
  <c r="BZ109" i="46"/>
  <c r="K109" i="46" s="1"/>
  <c r="BY109" i="46"/>
  <c r="BX109" i="46"/>
  <c r="BW109" i="46"/>
  <c r="H109" i="46" s="1"/>
  <c r="BV109" i="46"/>
  <c r="G109" i="46" s="1"/>
  <c r="BU109" i="46"/>
  <c r="F109" i="46" s="1"/>
  <c r="BT109" i="46"/>
  <c r="BS109" i="46"/>
  <c r="D109" i="46" s="1"/>
  <c r="BO109" i="46"/>
  <c r="BN109" i="46"/>
  <c r="BM109" i="46"/>
  <c r="B109" i="46"/>
  <c r="B109" i="44" s="1"/>
  <c r="A109" i="46"/>
  <c r="EF108" i="46"/>
  <c r="BQ108" i="46" s="1"/>
  <c r="EE108" i="46"/>
  <c r="ED108" i="46"/>
  <c r="BO108" i="46" s="1"/>
  <c r="EC108" i="46"/>
  <c r="EB108" i="46"/>
  <c r="EA108" i="46"/>
  <c r="DZ108" i="46"/>
  <c r="BK108" i="46" s="1"/>
  <c r="DY108" i="46"/>
  <c r="BJ108" i="46" s="1"/>
  <c r="DX108" i="46"/>
  <c r="BI108" i="46" s="1"/>
  <c r="DW108" i="46"/>
  <c r="DV108" i="46"/>
  <c r="DU108" i="46"/>
  <c r="BF108" i="46" s="1"/>
  <c r="DT108" i="46"/>
  <c r="DS108" i="46"/>
  <c r="BD108" i="46" s="1"/>
  <c r="DR108" i="46"/>
  <c r="BC108" i="46" s="1"/>
  <c r="DQ108" i="46"/>
  <c r="BB108" i="46" s="1"/>
  <c r="DP108" i="46"/>
  <c r="BA108" i="46" s="1"/>
  <c r="DO108" i="46"/>
  <c r="DN108" i="46"/>
  <c r="AY108" i="46" s="1"/>
  <c r="DM108" i="46"/>
  <c r="DL108" i="46"/>
  <c r="DK108" i="46"/>
  <c r="AV108" i="46" s="1"/>
  <c r="DJ108" i="46"/>
  <c r="DI108" i="46"/>
  <c r="DH108" i="46"/>
  <c r="AS108" i="46" s="1"/>
  <c r="DG108" i="46"/>
  <c r="DF108" i="46"/>
  <c r="DE108" i="46"/>
  <c r="AP108" i="46" s="1"/>
  <c r="DD108" i="46"/>
  <c r="AO108" i="46" s="1"/>
  <c r="DC108" i="46"/>
  <c r="AN108" i="46" s="1"/>
  <c r="DB108" i="46"/>
  <c r="AM108" i="46" s="1"/>
  <c r="DA108" i="46"/>
  <c r="AL108" i="46" s="1"/>
  <c r="CZ108" i="46"/>
  <c r="AK108" i="46" s="1"/>
  <c r="CY108" i="46"/>
  <c r="CX108" i="46"/>
  <c r="CW108" i="46"/>
  <c r="AH108" i="46" s="1"/>
  <c r="CV108" i="46"/>
  <c r="AG108" i="46" s="1"/>
  <c r="CU108" i="46"/>
  <c r="CT108" i="46"/>
  <c r="AE108" i="46" s="1"/>
  <c r="CS108" i="46"/>
  <c r="AD108" i="46" s="1"/>
  <c r="CR108" i="46"/>
  <c r="AC108" i="46" s="1"/>
  <c r="CQ108" i="46"/>
  <c r="CP108" i="46"/>
  <c r="AA108" i="46" s="1"/>
  <c r="CO108" i="46"/>
  <c r="CN108" i="46"/>
  <c r="CM108" i="46"/>
  <c r="X108" i="46" s="1"/>
  <c r="CL108" i="46"/>
  <c r="CK108" i="46"/>
  <c r="CJ108" i="46"/>
  <c r="U108" i="46" s="1"/>
  <c r="CI108" i="46"/>
  <c r="CH108" i="46"/>
  <c r="S108" i="46" s="1"/>
  <c r="CG108" i="46"/>
  <c r="R108" i="46" s="1"/>
  <c r="CF108" i="46"/>
  <c r="CE108" i="46"/>
  <c r="P108" i="46" s="1"/>
  <c r="CD108" i="46"/>
  <c r="CC108" i="46"/>
  <c r="N108" i="46" s="1"/>
  <c r="CB108" i="46"/>
  <c r="M108" i="46" s="1"/>
  <c r="CA108" i="46"/>
  <c r="BZ108" i="46"/>
  <c r="K108" i="46" s="1"/>
  <c r="BY108" i="46"/>
  <c r="J108" i="46" s="1"/>
  <c r="BX108" i="46"/>
  <c r="BW108" i="46"/>
  <c r="BV108" i="46"/>
  <c r="G108" i="46" s="1"/>
  <c r="BU108" i="46"/>
  <c r="F108" i="46" s="1"/>
  <c r="BT108" i="46"/>
  <c r="E108" i="46" s="1"/>
  <c r="BS108" i="46"/>
  <c r="B108" i="46"/>
  <c r="B108" i="44" s="1"/>
  <c r="A108" i="46"/>
  <c r="A106" i="27" s="1"/>
  <c r="EF107" i="46"/>
  <c r="EE107" i="46"/>
  <c r="BP107" i="46" s="1"/>
  <c r="ED107" i="46"/>
  <c r="BO107" i="46" s="1"/>
  <c r="EC107" i="46"/>
  <c r="BN107" i="46" s="1"/>
  <c r="EB107" i="46"/>
  <c r="BM107" i="46" s="1"/>
  <c r="EA107" i="46"/>
  <c r="BL107" i="46" s="1"/>
  <c r="DZ107" i="46"/>
  <c r="DY107" i="46"/>
  <c r="BJ107" i="46" s="1"/>
  <c r="DX107" i="46"/>
  <c r="DW107" i="46"/>
  <c r="DV107" i="46"/>
  <c r="BG107" i="46" s="1"/>
  <c r="DU107" i="46"/>
  <c r="DT107" i="46"/>
  <c r="BE107" i="46" s="1"/>
  <c r="DS107" i="46"/>
  <c r="BD107" i="46" s="1"/>
  <c r="DR107" i="46"/>
  <c r="DQ107" i="46"/>
  <c r="BB107" i="46" s="1"/>
  <c r="DP107" i="46"/>
  <c r="DO107" i="46"/>
  <c r="AZ107" i="46" s="1"/>
  <c r="DN107" i="46"/>
  <c r="AY107" i="46" s="1"/>
  <c r="DM107" i="46"/>
  <c r="DL107" i="46"/>
  <c r="AW107" i="46" s="1"/>
  <c r="DK107" i="46"/>
  <c r="AV107" i="46" s="1"/>
  <c r="DJ107" i="46"/>
  <c r="DI107" i="46"/>
  <c r="AT107" i="46" s="1"/>
  <c r="DH107" i="46"/>
  <c r="DG107" i="46"/>
  <c r="AR107" i="46" s="1"/>
  <c r="DF107" i="46"/>
  <c r="DE107" i="46"/>
  <c r="AP107" i="46" s="1"/>
  <c r="DD107" i="46"/>
  <c r="AO107" i="46" s="1"/>
  <c r="DC107" i="46"/>
  <c r="AN107" i="46" s="1"/>
  <c r="DB107" i="46"/>
  <c r="DA107" i="46"/>
  <c r="AL107" i="46" s="1"/>
  <c r="CZ107" i="46"/>
  <c r="AK107" i="46" s="1"/>
  <c r="CY107" i="46"/>
  <c r="AJ107" i="46" s="1"/>
  <c r="CX107" i="46"/>
  <c r="CW107" i="46"/>
  <c r="AH107" i="46" s="1"/>
  <c r="CV107" i="46"/>
  <c r="AG107" i="46" s="1"/>
  <c r="CU107" i="46"/>
  <c r="AF107" i="46" s="1"/>
  <c r="CT107" i="46"/>
  <c r="CS107" i="46"/>
  <c r="AD107" i="46" s="1"/>
  <c r="CR107" i="46"/>
  <c r="CQ107" i="46"/>
  <c r="AB107" i="46" s="1"/>
  <c r="CP107" i="46"/>
  <c r="AA107" i="46" s="1"/>
  <c r="CO107" i="46"/>
  <c r="Z107" i="46" s="1"/>
  <c r="CN107" i="46"/>
  <c r="Y107" i="46" s="1"/>
  <c r="CM107" i="46"/>
  <c r="CL107" i="46"/>
  <c r="CK107" i="46"/>
  <c r="CJ107" i="46"/>
  <c r="CI107" i="46"/>
  <c r="T107" i="46" s="1"/>
  <c r="CH107" i="46"/>
  <c r="S107" i="46" s="1"/>
  <c r="CG107" i="46"/>
  <c r="CF107" i="46"/>
  <c r="Q107" i="46" s="1"/>
  <c r="CE107" i="46"/>
  <c r="P107" i="46" s="1"/>
  <c r="CD107" i="46"/>
  <c r="CC107" i="46"/>
  <c r="N107" i="46" s="1"/>
  <c r="CB107" i="46"/>
  <c r="CA107" i="46"/>
  <c r="L107" i="46" s="1"/>
  <c r="BZ107" i="46"/>
  <c r="K107" i="46" s="1"/>
  <c r="BY107" i="46"/>
  <c r="J107" i="46" s="1"/>
  <c r="BX107" i="46"/>
  <c r="I107" i="46" s="1"/>
  <c r="BW107" i="46"/>
  <c r="H107" i="46" s="1"/>
  <c r="BV107" i="46"/>
  <c r="BU107" i="46"/>
  <c r="F107" i="46" s="1"/>
  <c r="BT107" i="46"/>
  <c r="E107" i="46" s="1"/>
  <c r="BS107" i="46"/>
  <c r="D107" i="46" s="1"/>
  <c r="B107" i="46"/>
  <c r="B107" i="44" s="1"/>
  <c r="A107" i="46"/>
  <c r="A105" i="29" s="1"/>
  <c r="EF106" i="46"/>
  <c r="EE106" i="46"/>
  <c r="BP106" i="46" s="1"/>
  <c r="ED106" i="46"/>
  <c r="BO106" i="46" s="1"/>
  <c r="EC106" i="46"/>
  <c r="EB106" i="46"/>
  <c r="EA106" i="46"/>
  <c r="BL106" i="46" s="1"/>
  <c r="DZ106" i="46"/>
  <c r="BK106" i="46" s="1"/>
  <c r="DY106" i="46"/>
  <c r="BJ106" i="46" s="1"/>
  <c r="DX106" i="46"/>
  <c r="DW106" i="46"/>
  <c r="BH106" i="46" s="1"/>
  <c r="DV106" i="46"/>
  <c r="BG106" i="46" s="1"/>
  <c r="DU106" i="46"/>
  <c r="DT106" i="46"/>
  <c r="DS106" i="46"/>
  <c r="BD106" i="46" s="1"/>
  <c r="DR106" i="46"/>
  <c r="BC106" i="46" s="1"/>
  <c r="DQ106" i="46"/>
  <c r="BB106" i="46" s="1"/>
  <c r="DP106" i="46"/>
  <c r="BA106" i="46" s="1"/>
  <c r="DO106" i="46"/>
  <c r="AZ106" i="46" s="1"/>
  <c r="DN106" i="46"/>
  <c r="DM106" i="46"/>
  <c r="DL106" i="46"/>
  <c r="AW106" i="46" s="1"/>
  <c r="DK106" i="46"/>
  <c r="AV106" i="46" s="1"/>
  <c r="DJ106" i="46"/>
  <c r="AU106" i="46" s="1"/>
  <c r="DI106" i="46"/>
  <c r="AT106" i="46" s="1"/>
  <c r="DH106" i="46"/>
  <c r="AS106" i="46" s="1"/>
  <c r="DG106" i="46"/>
  <c r="AR106" i="46" s="1"/>
  <c r="DF106" i="46"/>
  <c r="AQ106" i="46" s="1"/>
  <c r="DE106" i="46"/>
  <c r="AP106" i="46" s="1"/>
  <c r="DD106" i="46"/>
  <c r="DC106" i="46"/>
  <c r="AN106" i="46" s="1"/>
  <c r="DB106" i="46"/>
  <c r="AM106" i="46" s="1"/>
  <c r="DA106" i="46"/>
  <c r="AL106" i="46" s="1"/>
  <c r="CZ106" i="46"/>
  <c r="AK106" i="46" s="1"/>
  <c r="CY106" i="46"/>
  <c r="AJ106" i="46" s="1"/>
  <c r="CX106" i="46"/>
  <c r="CW106" i="46"/>
  <c r="AH106" i="46" s="1"/>
  <c r="CV106" i="46"/>
  <c r="AG106" i="46" s="1"/>
  <c r="CU106" i="46"/>
  <c r="AF106" i="46" s="1"/>
  <c r="CT106" i="46"/>
  <c r="AE106" i="46" s="1"/>
  <c r="CS106" i="46"/>
  <c r="AD106" i="46" s="1"/>
  <c r="CR106" i="46"/>
  <c r="CQ106" i="46"/>
  <c r="AB106" i="46" s="1"/>
  <c r="CP106" i="46"/>
  <c r="AA106" i="46" s="1"/>
  <c r="CO106" i="46"/>
  <c r="CN106" i="46"/>
  <c r="Y106" i="46" s="1"/>
  <c r="CM106" i="46"/>
  <c r="X106" i="46" s="1"/>
  <c r="CL106" i="46"/>
  <c r="CK106" i="46"/>
  <c r="V106" i="46" s="1"/>
  <c r="CJ106" i="46"/>
  <c r="CI106" i="46"/>
  <c r="T106" i="46" s="1"/>
  <c r="CH106" i="46"/>
  <c r="S106" i="46" s="1"/>
  <c r="CG106" i="46"/>
  <c r="CF106" i="46"/>
  <c r="Q106" i="46" s="1"/>
  <c r="CE106" i="46"/>
  <c r="P106" i="46" s="1"/>
  <c r="CD106" i="46"/>
  <c r="O106" i="46" s="1"/>
  <c r="CC106" i="46"/>
  <c r="N106" i="46" s="1"/>
  <c r="CB106" i="46"/>
  <c r="CA106" i="46"/>
  <c r="L106" i="46" s="1"/>
  <c r="BZ106" i="46"/>
  <c r="BY106" i="46"/>
  <c r="BX106" i="46"/>
  <c r="I106" i="46" s="1"/>
  <c r="BW106" i="46"/>
  <c r="H106" i="46" s="1"/>
  <c r="BV106" i="46"/>
  <c r="G106" i="46" s="1"/>
  <c r="BU106" i="46"/>
  <c r="F106" i="46" s="1"/>
  <c r="BT106" i="46"/>
  <c r="E106" i="46" s="1"/>
  <c r="BS106" i="46"/>
  <c r="D106" i="46" s="1"/>
  <c r="B106" i="46"/>
  <c r="B106" i="44" s="1"/>
  <c r="A106" i="46"/>
  <c r="EF105" i="46"/>
  <c r="BQ105" i="46" s="1"/>
  <c r="EE105" i="46"/>
  <c r="BP105" i="46" s="1"/>
  <c r="ED105" i="46"/>
  <c r="BO105" i="46" s="1"/>
  <c r="EC105" i="46"/>
  <c r="BN105" i="46" s="1"/>
  <c r="EB105" i="46"/>
  <c r="EA105" i="46"/>
  <c r="BL105" i="46" s="1"/>
  <c r="DZ105" i="46"/>
  <c r="DY105" i="46"/>
  <c r="DX105" i="46"/>
  <c r="BI105" i="46" s="1"/>
  <c r="DW105" i="46"/>
  <c r="BH105" i="46" s="1"/>
  <c r="DV105" i="46"/>
  <c r="DU105" i="46"/>
  <c r="BF105" i="46" s="1"/>
  <c r="DT105" i="46"/>
  <c r="DS105" i="46"/>
  <c r="BD105" i="46" s="1"/>
  <c r="DR105" i="46"/>
  <c r="BC105" i="46" s="1"/>
  <c r="DQ105" i="46"/>
  <c r="DP105" i="46"/>
  <c r="BA105" i="46" s="1"/>
  <c r="DO105" i="46"/>
  <c r="DN105" i="46"/>
  <c r="AY105" i="46" s="1"/>
  <c r="DM105" i="46"/>
  <c r="AX105" i="46" s="1"/>
  <c r="DL105" i="46"/>
  <c r="AW105" i="46" s="1"/>
  <c r="DK105" i="46"/>
  <c r="AV105" i="46" s="1"/>
  <c r="DJ105" i="46"/>
  <c r="DI105" i="46"/>
  <c r="DH105" i="46"/>
  <c r="AS105" i="46" s="1"/>
  <c r="DG105" i="46"/>
  <c r="DF105" i="46"/>
  <c r="AQ105" i="46" s="1"/>
  <c r="DE105" i="46"/>
  <c r="AP105" i="46" s="1"/>
  <c r="DD105" i="46"/>
  <c r="DC105" i="46"/>
  <c r="AN105" i="46" s="1"/>
  <c r="DB105" i="46"/>
  <c r="AM105" i="46" s="1"/>
  <c r="DA105" i="46"/>
  <c r="AL105" i="46" s="1"/>
  <c r="CZ105" i="46"/>
  <c r="CY105" i="46"/>
  <c r="CX105" i="46"/>
  <c r="AI105" i="46" s="1"/>
  <c r="CW105" i="46"/>
  <c r="AH105" i="46" s="1"/>
  <c r="CV105" i="46"/>
  <c r="AG105" i="46" s="1"/>
  <c r="CU105" i="46"/>
  <c r="AF105" i="46" s="1"/>
  <c r="CT105" i="46"/>
  <c r="AE105" i="46" s="1"/>
  <c r="CS105" i="46"/>
  <c r="CR105" i="46"/>
  <c r="AC105" i="46" s="1"/>
  <c r="CQ105" i="46"/>
  <c r="AB105" i="46" s="1"/>
  <c r="CP105" i="46"/>
  <c r="AA105" i="46" s="1"/>
  <c r="CO105" i="46"/>
  <c r="Z105" i="46" s="1"/>
  <c r="CN105" i="46"/>
  <c r="CM105" i="46"/>
  <c r="X105" i="46" s="1"/>
  <c r="CL105" i="46"/>
  <c r="CK105" i="46"/>
  <c r="V105" i="46" s="1"/>
  <c r="CJ105" i="46"/>
  <c r="U105" i="46" s="1"/>
  <c r="CI105" i="46"/>
  <c r="T105" i="46" s="1"/>
  <c r="CH105" i="46"/>
  <c r="S105" i="46" s="1"/>
  <c r="CG105" i="46"/>
  <c r="R105" i="46" s="1"/>
  <c r="CF105" i="46"/>
  <c r="Q105" i="46" s="1"/>
  <c r="CE105" i="46"/>
  <c r="P105" i="46" s="1"/>
  <c r="CD105" i="46"/>
  <c r="O105" i="46" s="1"/>
  <c r="CC105" i="46"/>
  <c r="CB105" i="46"/>
  <c r="M105" i="46" s="1"/>
  <c r="CA105" i="46"/>
  <c r="BZ105" i="46"/>
  <c r="K105" i="46" s="1"/>
  <c r="BY105" i="46"/>
  <c r="BX105" i="46"/>
  <c r="BW105" i="46"/>
  <c r="H105" i="46" s="1"/>
  <c r="BV105" i="46"/>
  <c r="G105" i="46" s="1"/>
  <c r="BU105" i="46"/>
  <c r="BT105" i="46"/>
  <c r="E105" i="46" s="1"/>
  <c r="BS105" i="46"/>
  <c r="D105" i="46" s="1"/>
  <c r="B105" i="46"/>
  <c r="B105" i="44" s="1"/>
  <c r="A105" i="46"/>
  <c r="A103" i="29" s="1"/>
  <c r="EF104" i="46"/>
  <c r="BQ104" i="46" s="1"/>
  <c r="EE104" i="46"/>
  <c r="ED104" i="46"/>
  <c r="EC104" i="46"/>
  <c r="BN104" i="46" s="1"/>
  <c r="EB104" i="46"/>
  <c r="BM104" i="46" s="1"/>
  <c r="EA104" i="46"/>
  <c r="BL104" i="46" s="1"/>
  <c r="DZ104" i="46"/>
  <c r="BK104" i="46" s="1"/>
  <c r="DY104" i="46"/>
  <c r="BJ104" i="46" s="1"/>
  <c r="DX104" i="46"/>
  <c r="DW104" i="46"/>
  <c r="DV104" i="46"/>
  <c r="BG104" i="46" s="1"/>
  <c r="DU104" i="46"/>
  <c r="DT104" i="46"/>
  <c r="BE104" i="46" s="1"/>
  <c r="DS104" i="46"/>
  <c r="DR104" i="46"/>
  <c r="BC104" i="46" s="1"/>
  <c r="DQ104" i="46"/>
  <c r="BB104" i="46" s="1"/>
  <c r="DP104" i="46"/>
  <c r="BA104" i="46" s="1"/>
  <c r="DO104" i="46"/>
  <c r="DN104" i="46"/>
  <c r="DM104" i="46"/>
  <c r="DL104" i="46"/>
  <c r="AW104" i="46" s="1"/>
  <c r="DK104" i="46"/>
  <c r="AV104" i="46" s="1"/>
  <c r="DJ104" i="46"/>
  <c r="AU104" i="46" s="1"/>
  <c r="DI104" i="46"/>
  <c r="AT104" i="46" s="1"/>
  <c r="DH104" i="46"/>
  <c r="AS104" i="46" s="1"/>
  <c r="DG104" i="46"/>
  <c r="DF104" i="46"/>
  <c r="AQ104" i="46" s="1"/>
  <c r="DE104" i="46"/>
  <c r="DD104" i="46"/>
  <c r="DC104" i="46"/>
  <c r="AN104" i="46" s="1"/>
  <c r="DB104" i="46"/>
  <c r="AM104" i="46" s="1"/>
  <c r="DA104" i="46"/>
  <c r="AL104" i="46" s="1"/>
  <c r="CZ104" i="46"/>
  <c r="CY104" i="46"/>
  <c r="CX104" i="46"/>
  <c r="AI104" i="46" s="1"/>
  <c r="CW104" i="46"/>
  <c r="CV104" i="46"/>
  <c r="AG104" i="46" s="1"/>
  <c r="CU104" i="46"/>
  <c r="CT104" i="46"/>
  <c r="CS104" i="46"/>
  <c r="AD104" i="46" s="1"/>
  <c r="CR104" i="46"/>
  <c r="AC104" i="46" s="1"/>
  <c r="CQ104" i="46"/>
  <c r="AB104" i="46" s="1"/>
  <c r="CP104" i="46"/>
  <c r="AA104" i="46" s="1"/>
  <c r="CO104" i="46"/>
  <c r="Z104" i="46" s="1"/>
  <c r="CN104" i="46"/>
  <c r="Y104" i="46" s="1"/>
  <c r="CM104" i="46"/>
  <c r="CL104" i="46"/>
  <c r="W104" i="46" s="1"/>
  <c r="CK104" i="46"/>
  <c r="V104" i="46" s="1"/>
  <c r="CJ104" i="46"/>
  <c r="U104" i="46" s="1"/>
  <c r="CI104" i="46"/>
  <c r="CH104" i="46"/>
  <c r="CG104" i="46"/>
  <c r="CF104" i="46"/>
  <c r="Q104" i="46" s="1"/>
  <c r="CE104" i="46"/>
  <c r="P104" i="46" s="1"/>
  <c r="CD104" i="46"/>
  <c r="CC104" i="46"/>
  <c r="N104" i="46" s="1"/>
  <c r="CB104" i="46"/>
  <c r="CA104" i="46"/>
  <c r="BZ104" i="46"/>
  <c r="BY104" i="46"/>
  <c r="BX104" i="46"/>
  <c r="I104" i="46" s="1"/>
  <c r="BW104" i="46"/>
  <c r="H104" i="46" s="1"/>
  <c r="BV104" i="46"/>
  <c r="G104" i="46" s="1"/>
  <c r="BU104" i="46"/>
  <c r="F104" i="46" s="1"/>
  <c r="BT104" i="46"/>
  <c r="BS104" i="46"/>
  <c r="B104" i="46"/>
  <c r="B104" i="44" s="1"/>
  <c r="A104" i="46"/>
  <c r="C104" i="46" s="1"/>
  <c r="C104" i="44" s="1"/>
  <c r="EF103" i="46"/>
  <c r="BQ103" i="46" s="1"/>
  <c r="EE103" i="46"/>
  <c r="ED103" i="46"/>
  <c r="BO103" i="46" s="1"/>
  <c r="EC103" i="46"/>
  <c r="BN103" i="46" s="1"/>
  <c r="EB103" i="46"/>
  <c r="EA103" i="46"/>
  <c r="BL103" i="46" s="1"/>
  <c r="DZ103" i="46"/>
  <c r="DY103" i="46"/>
  <c r="DX103" i="46"/>
  <c r="BI103" i="46" s="1"/>
  <c r="DW103" i="46"/>
  <c r="DV103" i="46"/>
  <c r="DU103" i="46"/>
  <c r="BF103" i="46" s="1"/>
  <c r="DT103" i="46"/>
  <c r="DS103" i="46"/>
  <c r="BD103" i="46" s="1"/>
  <c r="DR103" i="46"/>
  <c r="DQ103" i="46"/>
  <c r="BB103" i="46" s="1"/>
  <c r="DP103" i="46"/>
  <c r="BA103" i="46" s="1"/>
  <c r="DO103" i="46"/>
  <c r="AZ103" i="46" s="1"/>
  <c r="DN103" i="46"/>
  <c r="DM103" i="46"/>
  <c r="AX103" i="46" s="1"/>
  <c r="DL103" i="46"/>
  <c r="AW103" i="46" s="1"/>
  <c r="DK103" i="46"/>
  <c r="AV103" i="46" s="1"/>
  <c r="DJ103" i="46"/>
  <c r="AU103" i="46" s="1"/>
  <c r="DI103" i="46"/>
  <c r="DH103" i="46"/>
  <c r="AS103" i="46" s="1"/>
  <c r="DG103" i="46"/>
  <c r="AR103" i="46" s="1"/>
  <c r="DF103" i="46"/>
  <c r="DE103" i="46"/>
  <c r="AP103" i="46" s="1"/>
  <c r="DD103" i="46"/>
  <c r="AO103" i="46" s="1"/>
  <c r="DC103" i="46"/>
  <c r="AN103" i="46" s="1"/>
  <c r="DB103" i="46"/>
  <c r="AM103" i="46" s="1"/>
  <c r="DA103" i="46"/>
  <c r="CZ103" i="46"/>
  <c r="AK103" i="46" s="1"/>
  <c r="CY103" i="46"/>
  <c r="AJ103" i="46" s="1"/>
  <c r="CX103" i="46"/>
  <c r="AI103" i="46" s="1"/>
  <c r="CW103" i="46"/>
  <c r="AH103" i="46" s="1"/>
  <c r="CV103" i="46"/>
  <c r="CU103" i="46"/>
  <c r="AF103" i="46" s="1"/>
  <c r="CT103" i="46"/>
  <c r="CS103" i="46"/>
  <c r="CR103" i="46"/>
  <c r="AC103" i="46" s="1"/>
  <c r="CQ103" i="46"/>
  <c r="AB103" i="46" s="1"/>
  <c r="CP103" i="46"/>
  <c r="AA103" i="46" s="1"/>
  <c r="CO103" i="46"/>
  <c r="Z103" i="46" s="1"/>
  <c r="CN103" i="46"/>
  <c r="CM103" i="46"/>
  <c r="X103" i="46" s="1"/>
  <c r="CL103" i="46"/>
  <c r="W103" i="46" s="1"/>
  <c r="CK103" i="46"/>
  <c r="CJ103" i="46"/>
  <c r="U103" i="46" s="1"/>
  <c r="CI103" i="46"/>
  <c r="T103" i="46" s="1"/>
  <c r="CH103" i="46"/>
  <c r="S103" i="46" s="1"/>
  <c r="CG103" i="46"/>
  <c r="R103" i="46" s="1"/>
  <c r="CF103" i="46"/>
  <c r="CE103" i="46"/>
  <c r="P103" i="46" s="1"/>
  <c r="CD103" i="46"/>
  <c r="O103" i="46" s="1"/>
  <c r="CC103" i="46"/>
  <c r="CB103" i="46"/>
  <c r="M103" i="46" s="1"/>
  <c r="CA103" i="46"/>
  <c r="L103" i="46" s="1"/>
  <c r="BZ103" i="46"/>
  <c r="BY103" i="46"/>
  <c r="BX103" i="46"/>
  <c r="I103" i="46" s="1"/>
  <c r="BW103" i="46"/>
  <c r="H103" i="46" s="1"/>
  <c r="BV103" i="46"/>
  <c r="BU103" i="46"/>
  <c r="F103" i="46" s="1"/>
  <c r="BT103" i="46"/>
  <c r="E103" i="46" s="1"/>
  <c r="BS103" i="46"/>
  <c r="D103" i="46" s="1"/>
  <c r="B103" i="46"/>
  <c r="B103" i="44" s="1"/>
  <c r="A103" i="46"/>
  <c r="A101" i="27" s="1"/>
  <c r="EF102" i="46"/>
  <c r="EE102" i="46"/>
  <c r="BP102" i="46" s="1"/>
  <c r="ED102" i="46"/>
  <c r="EC102" i="46"/>
  <c r="BN102" i="46" s="1"/>
  <c r="EB102" i="46"/>
  <c r="BM102" i="46" s="1"/>
  <c r="EA102" i="46"/>
  <c r="DZ102" i="46"/>
  <c r="BK102" i="46" s="1"/>
  <c r="DY102" i="46"/>
  <c r="DX102" i="46"/>
  <c r="BI102" i="46" s="1"/>
  <c r="DW102" i="46"/>
  <c r="BH102" i="46" s="1"/>
  <c r="DV102" i="46"/>
  <c r="BG102" i="46" s="1"/>
  <c r="DU102" i="46"/>
  <c r="BF102" i="46" s="1"/>
  <c r="DT102" i="46"/>
  <c r="DS102" i="46"/>
  <c r="DR102" i="46"/>
  <c r="BC102" i="46" s="1"/>
  <c r="DQ102" i="46"/>
  <c r="BB102" i="46" s="1"/>
  <c r="DP102" i="46"/>
  <c r="DO102" i="46"/>
  <c r="AZ102" i="46" s="1"/>
  <c r="DN102" i="46"/>
  <c r="AY102" i="46" s="1"/>
  <c r="DM102" i="46"/>
  <c r="AX102" i="46" s="1"/>
  <c r="DL102" i="46"/>
  <c r="AW102" i="46" s="1"/>
  <c r="DK102" i="46"/>
  <c r="DJ102" i="46"/>
  <c r="AU102" i="46" s="1"/>
  <c r="DI102" i="46"/>
  <c r="AT102" i="46" s="1"/>
  <c r="DH102" i="46"/>
  <c r="DG102" i="46"/>
  <c r="AR102" i="46" s="1"/>
  <c r="DF102" i="46"/>
  <c r="DE102" i="46"/>
  <c r="AP102" i="46" s="1"/>
  <c r="DD102" i="46"/>
  <c r="DC102" i="46"/>
  <c r="DB102" i="46"/>
  <c r="AM102" i="46" s="1"/>
  <c r="DA102" i="46"/>
  <c r="AL102" i="46" s="1"/>
  <c r="CZ102" i="46"/>
  <c r="CY102" i="46"/>
  <c r="AJ102" i="46" s="1"/>
  <c r="CX102" i="46"/>
  <c r="CW102" i="46"/>
  <c r="AH102" i="46" s="1"/>
  <c r="CV102" i="46"/>
  <c r="AG102" i="46" s="1"/>
  <c r="CU102" i="46"/>
  <c r="CT102" i="46"/>
  <c r="AE102" i="46" s="1"/>
  <c r="CS102" i="46"/>
  <c r="AD102" i="46" s="1"/>
  <c r="CR102" i="46"/>
  <c r="AC102" i="46" s="1"/>
  <c r="CQ102" i="46"/>
  <c r="AB102" i="46" s="1"/>
  <c r="CP102" i="46"/>
  <c r="CO102" i="46"/>
  <c r="Z102" i="46" s="1"/>
  <c r="CN102" i="46"/>
  <c r="CM102" i="46"/>
  <c r="CL102" i="46"/>
  <c r="W102" i="46" s="1"/>
  <c r="CK102" i="46"/>
  <c r="V102" i="46" s="1"/>
  <c r="CJ102" i="46"/>
  <c r="U102" i="46" s="1"/>
  <c r="CI102" i="46"/>
  <c r="CH102" i="46"/>
  <c r="S102" i="46" s="1"/>
  <c r="CG102" i="46"/>
  <c r="R102" i="46" s="1"/>
  <c r="CF102" i="46"/>
  <c r="Q102" i="46" s="1"/>
  <c r="CE102" i="46"/>
  <c r="CD102" i="46"/>
  <c r="O102" i="46" s="1"/>
  <c r="CC102" i="46"/>
  <c r="N102" i="46" s="1"/>
  <c r="CB102" i="46"/>
  <c r="CA102" i="46"/>
  <c r="L102" i="46" s="1"/>
  <c r="BZ102" i="46"/>
  <c r="K102" i="46" s="1"/>
  <c r="BY102" i="46"/>
  <c r="J102" i="46" s="1"/>
  <c r="BX102" i="46"/>
  <c r="BW102" i="46"/>
  <c r="BV102" i="46"/>
  <c r="G102" i="46" s="1"/>
  <c r="BU102" i="46"/>
  <c r="BT102" i="46"/>
  <c r="E102" i="46" s="1"/>
  <c r="BS102" i="46"/>
  <c r="D102" i="46" s="1"/>
  <c r="B102" i="46"/>
  <c r="B102" i="44" s="1"/>
  <c r="A102" i="46"/>
  <c r="A100" i="27" s="1"/>
  <c r="EF101" i="46"/>
  <c r="BQ101" i="46" s="1"/>
  <c r="EE101" i="46"/>
  <c r="BP101" i="46" s="1"/>
  <c r="ED101" i="46"/>
  <c r="BO101" i="46" s="1"/>
  <c r="EC101" i="46"/>
  <c r="BN101" i="46" s="1"/>
  <c r="EB101" i="46"/>
  <c r="EA101" i="46"/>
  <c r="DZ101" i="46"/>
  <c r="BK101" i="46" s="1"/>
  <c r="DY101" i="46"/>
  <c r="BJ101" i="46" s="1"/>
  <c r="DX101" i="46"/>
  <c r="DW101" i="46"/>
  <c r="BH101" i="46" s="1"/>
  <c r="DV101" i="46"/>
  <c r="BG101" i="46" s="1"/>
  <c r="DU101" i="46"/>
  <c r="DT101" i="46"/>
  <c r="DS101" i="46"/>
  <c r="DR101" i="46"/>
  <c r="DQ101" i="46"/>
  <c r="BB101" i="46" s="1"/>
  <c r="DP101" i="46"/>
  <c r="BA101" i="46" s="1"/>
  <c r="DO101" i="46"/>
  <c r="DN101" i="46"/>
  <c r="AY101" i="44" s="1"/>
  <c r="DM101" i="46"/>
  <c r="AX101" i="44" s="1"/>
  <c r="DL101" i="46"/>
  <c r="AW101" i="44" s="1"/>
  <c r="DK101" i="46"/>
  <c r="DJ101" i="46"/>
  <c r="AU101" i="46" s="1"/>
  <c r="DI101" i="46"/>
  <c r="AT101" i="46" s="1"/>
  <c r="DH101" i="46"/>
  <c r="AS101" i="46" s="1"/>
  <c r="DG101" i="46"/>
  <c r="DF101" i="46"/>
  <c r="AQ101" i="46" s="1"/>
  <c r="DE101" i="46"/>
  <c r="AP101" i="46" s="1"/>
  <c r="DD101" i="46"/>
  <c r="AO101" i="46" s="1"/>
  <c r="DC101" i="46"/>
  <c r="DB101" i="46"/>
  <c r="AM101" i="46" s="1"/>
  <c r="DA101" i="46"/>
  <c r="AL101" i="46" s="1"/>
  <c r="CZ101" i="46"/>
  <c r="AK101" i="46" s="1"/>
  <c r="CY101" i="46"/>
  <c r="CX101" i="46"/>
  <c r="AI101" i="46" s="1"/>
  <c r="CW101" i="46"/>
  <c r="CV101" i="46"/>
  <c r="CU101" i="46"/>
  <c r="CT101" i="46"/>
  <c r="CS101" i="46"/>
  <c r="AD101" i="46" s="1"/>
  <c r="CR101" i="46"/>
  <c r="AC101" i="46" s="1"/>
  <c r="CQ101" i="46"/>
  <c r="CP101" i="46"/>
  <c r="AA101" i="46" s="1"/>
  <c r="CO101" i="46"/>
  <c r="CN101" i="46"/>
  <c r="Y101" i="46" s="1"/>
  <c r="CM101" i="46"/>
  <c r="CL101" i="46"/>
  <c r="CK101" i="46"/>
  <c r="V101" i="46" s="1"/>
  <c r="CJ101" i="46"/>
  <c r="U101" i="46" s="1"/>
  <c r="CI101" i="46"/>
  <c r="CH101" i="46"/>
  <c r="S101" i="46" s="1"/>
  <c r="CG101" i="46"/>
  <c r="R101" i="46" s="1"/>
  <c r="CF101" i="46"/>
  <c r="CE101" i="46"/>
  <c r="P101" i="44" s="1"/>
  <c r="CD101" i="46"/>
  <c r="O101" i="44" s="1"/>
  <c r="CC101" i="46"/>
  <c r="N101" i="46" s="1"/>
  <c r="CB101" i="46"/>
  <c r="M101" i="46" s="1"/>
  <c r="CA101" i="46"/>
  <c r="L101" i="46" s="1"/>
  <c r="BZ101" i="46"/>
  <c r="K101" i="46" s="1"/>
  <c r="BY101" i="46"/>
  <c r="BX101" i="46"/>
  <c r="BW101" i="46"/>
  <c r="BV101" i="46"/>
  <c r="BU101" i="46"/>
  <c r="F101" i="46" s="1"/>
  <c r="BT101" i="46"/>
  <c r="E101" i="46" s="1"/>
  <c r="BS101" i="46"/>
  <c r="D101" i="46" s="1"/>
  <c r="AY101" i="46"/>
  <c r="AX101" i="46"/>
  <c r="AW101" i="46"/>
  <c r="B101" i="46"/>
  <c r="B101" i="44" s="1"/>
  <c r="A101" i="46"/>
  <c r="A101" i="44" s="1"/>
  <c r="EF100" i="46"/>
  <c r="EE100" i="46"/>
  <c r="BP100" i="46" s="1"/>
  <c r="ED100" i="46"/>
  <c r="EC100" i="46"/>
  <c r="EB100" i="46"/>
  <c r="EA100" i="46"/>
  <c r="BL100" i="46" s="1"/>
  <c r="DZ100" i="46"/>
  <c r="BK100" i="46" s="1"/>
  <c r="DY100" i="46"/>
  <c r="DX100" i="46"/>
  <c r="BI100" i="46" s="1"/>
  <c r="DW100" i="46"/>
  <c r="BH100" i="46" s="1"/>
  <c r="DV100" i="46"/>
  <c r="BG100" i="46" s="1"/>
  <c r="DU100" i="46"/>
  <c r="BF100" i="46" s="1"/>
  <c r="DT100" i="46"/>
  <c r="DS100" i="46"/>
  <c r="DR100" i="46"/>
  <c r="BC100" i="46" s="1"/>
  <c r="DQ100" i="46"/>
  <c r="DP100" i="46"/>
  <c r="DO100" i="46"/>
  <c r="AZ100" i="46" s="1"/>
  <c r="DN100" i="46"/>
  <c r="DM100" i="46"/>
  <c r="AX100" i="46" s="1"/>
  <c r="DL100" i="46"/>
  <c r="DK100" i="46"/>
  <c r="DJ100" i="46"/>
  <c r="AU100" i="46" s="1"/>
  <c r="DI100" i="46"/>
  <c r="DH100" i="46"/>
  <c r="AS100" i="46" s="1"/>
  <c r="DG100" i="46"/>
  <c r="AR100" i="46" s="1"/>
  <c r="DF100" i="46"/>
  <c r="DE100" i="46"/>
  <c r="DD100" i="46"/>
  <c r="DC100" i="46"/>
  <c r="DB100" i="46"/>
  <c r="AM100" i="46" s="1"/>
  <c r="DA100" i="46"/>
  <c r="CZ100" i="46"/>
  <c r="AK100" i="46" s="1"/>
  <c r="CY100" i="46"/>
  <c r="AJ100" i="46" s="1"/>
  <c r="CX100" i="46"/>
  <c r="AI100" i="46" s="1"/>
  <c r="CW100" i="46"/>
  <c r="AH100" i="46" s="1"/>
  <c r="CV100" i="46"/>
  <c r="CU100" i="46"/>
  <c r="CT100" i="46"/>
  <c r="AE100" i="46" s="1"/>
  <c r="CS100" i="46"/>
  <c r="AD100" i="46" s="1"/>
  <c r="CR100" i="46"/>
  <c r="AC100" i="46" s="1"/>
  <c r="CQ100" i="46"/>
  <c r="AB100" i="46" s="1"/>
  <c r="CP100" i="46"/>
  <c r="AA100" i="46" s="1"/>
  <c r="CO100" i="46"/>
  <c r="CN100" i="46"/>
  <c r="CM100" i="46"/>
  <c r="CL100" i="46"/>
  <c r="W100" i="46" s="1"/>
  <c r="CK100" i="46"/>
  <c r="V100" i="46" s="1"/>
  <c r="CJ100" i="46"/>
  <c r="U100" i="46" s="1"/>
  <c r="CI100" i="46"/>
  <c r="T100" i="46" s="1"/>
  <c r="CH100" i="46"/>
  <c r="S100" i="44" s="1"/>
  <c r="CG100" i="46"/>
  <c r="CF100" i="46"/>
  <c r="CE100" i="46"/>
  <c r="CD100" i="46"/>
  <c r="O100" i="46" s="1"/>
  <c r="CC100" i="46"/>
  <c r="CB100" i="46"/>
  <c r="CA100" i="46"/>
  <c r="L100" i="46" s="1"/>
  <c r="BZ100" i="46"/>
  <c r="K100" i="46" s="1"/>
  <c r="BY100" i="46"/>
  <c r="J100" i="46" s="1"/>
  <c r="BX100" i="46"/>
  <c r="BW100" i="46"/>
  <c r="BV100" i="46"/>
  <c r="G100" i="46" s="1"/>
  <c r="BU100" i="46"/>
  <c r="F100" i="46" s="1"/>
  <c r="BT100" i="46"/>
  <c r="E100" i="46" s="1"/>
  <c r="BS100" i="46"/>
  <c r="D100" i="46" s="1"/>
  <c r="B100" i="46"/>
  <c r="B100" i="44" s="1"/>
  <c r="A100" i="46"/>
  <c r="A98" i="27" s="1"/>
  <c r="EF99" i="46"/>
  <c r="BQ99" i="46" s="1"/>
  <c r="EE99" i="46"/>
  <c r="BP99" i="46" s="1"/>
  <c r="ED99" i="46"/>
  <c r="BO99" i="46" s="1"/>
  <c r="EC99" i="46"/>
  <c r="BN99" i="46" s="1"/>
  <c r="EB99" i="46"/>
  <c r="BM99" i="46" s="1"/>
  <c r="EA99" i="46"/>
  <c r="DZ99" i="46"/>
  <c r="DY99" i="46"/>
  <c r="BJ99" i="46" s="1"/>
  <c r="DX99" i="46"/>
  <c r="DW99" i="46"/>
  <c r="BH99" i="46" s="1"/>
  <c r="DV99" i="46"/>
  <c r="BG99" i="46" s="1"/>
  <c r="DU99" i="46"/>
  <c r="BF99" i="46" s="1"/>
  <c r="DT99" i="46"/>
  <c r="BE99" i="46" s="1"/>
  <c r="DS99" i="46"/>
  <c r="DR99" i="46"/>
  <c r="DQ99" i="46"/>
  <c r="BB99" i="46" s="1"/>
  <c r="DP99" i="46"/>
  <c r="DO99" i="46"/>
  <c r="AZ99" i="46" s="1"/>
  <c r="DN99" i="46"/>
  <c r="AY99" i="46" s="1"/>
  <c r="DM99" i="46"/>
  <c r="DL99" i="46"/>
  <c r="AW99" i="46" s="1"/>
  <c r="DK99" i="46"/>
  <c r="DJ99" i="46"/>
  <c r="DI99" i="46"/>
  <c r="AT99" i="46" s="1"/>
  <c r="DH99" i="46"/>
  <c r="DG99" i="46"/>
  <c r="AR99" i="46" s="1"/>
  <c r="DF99" i="46"/>
  <c r="DE99" i="46"/>
  <c r="AP99" i="46" s="1"/>
  <c r="DD99" i="46"/>
  <c r="AO99" i="46" s="1"/>
  <c r="DC99" i="46"/>
  <c r="DB99" i="46"/>
  <c r="AM99" i="46" s="1"/>
  <c r="DA99" i="46"/>
  <c r="AL99" i="46" s="1"/>
  <c r="CZ99" i="46"/>
  <c r="CY99" i="46"/>
  <c r="AJ99" i="46" s="1"/>
  <c r="CX99" i="46"/>
  <c r="CW99" i="46"/>
  <c r="CV99" i="46"/>
  <c r="AG99" i="46" s="1"/>
  <c r="CU99" i="46"/>
  <c r="CT99" i="46"/>
  <c r="AE99" i="46" s="1"/>
  <c r="CS99" i="46"/>
  <c r="CR99" i="46"/>
  <c r="CQ99" i="46"/>
  <c r="AB99" i="46" s="1"/>
  <c r="CP99" i="46"/>
  <c r="AA99" i="46" s="1"/>
  <c r="CO99" i="46"/>
  <c r="Z99" i="46" s="1"/>
  <c r="CN99" i="46"/>
  <c r="Y99" i="46" s="1"/>
  <c r="CM99" i="46"/>
  <c r="CL99" i="46"/>
  <c r="CK99" i="46"/>
  <c r="V99" i="46" s="1"/>
  <c r="CJ99" i="46"/>
  <c r="CI99" i="46"/>
  <c r="T99" i="46" s="1"/>
  <c r="CH99" i="46"/>
  <c r="S99" i="46" s="1"/>
  <c r="CG99" i="46"/>
  <c r="CF99" i="46"/>
  <c r="Q99" i="46" s="1"/>
  <c r="CE99" i="46"/>
  <c r="CD99" i="46"/>
  <c r="CC99" i="46"/>
  <c r="CB99" i="46"/>
  <c r="M99" i="46" s="1"/>
  <c r="CA99" i="46"/>
  <c r="L99" i="46" s="1"/>
  <c r="BZ99" i="46"/>
  <c r="K99" i="46" s="1"/>
  <c r="BY99" i="46"/>
  <c r="BX99" i="46"/>
  <c r="I99" i="46" s="1"/>
  <c r="BW99" i="46"/>
  <c r="BV99" i="46"/>
  <c r="BU99" i="46"/>
  <c r="F99" i="46" s="1"/>
  <c r="BT99" i="46"/>
  <c r="E99" i="46" s="1"/>
  <c r="BS99" i="46"/>
  <c r="D99" i="46" s="1"/>
  <c r="B99" i="46"/>
  <c r="B99" i="44" s="1"/>
  <c r="A99" i="46"/>
  <c r="EF98" i="46"/>
  <c r="BQ98" i="46" s="1"/>
  <c r="EE98" i="46"/>
  <c r="ED98" i="46"/>
  <c r="BO98" i="46" s="1"/>
  <c r="EC98" i="46"/>
  <c r="BN98" i="46" s="1"/>
  <c r="EB98" i="46"/>
  <c r="EA98" i="46"/>
  <c r="BL98" i="46" s="1"/>
  <c r="DZ98" i="46"/>
  <c r="DY98" i="46"/>
  <c r="BJ98" i="46" s="1"/>
  <c r="DX98" i="46"/>
  <c r="BI98" i="46" s="1"/>
  <c r="DW98" i="46"/>
  <c r="DV98" i="46"/>
  <c r="BG98" i="46" s="1"/>
  <c r="DU98" i="46"/>
  <c r="BF98" i="46" s="1"/>
  <c r="DT98" i="46"/>
  <c r="BE98" i="46" s="1"/>
  <c r="DS98" i="46"/>
  <c r="BD98" i="46" s="1"/>
  <c r="DR98" i="46"/>
  <c r="DQ98" i="46"/>
  <c r="DP98" i="46"/>
  <c r="BA98" i="46" s="1"/>
  <c r="DO98" i="46"/>
  <c r="AZ98" i="46" s="1"/>
  <c r="DN98" i="46"/>
  <c r="DM98" i="46"/>
  <c r="AX98" i="46" s="1"/>
  <c r="DL98" i="46"/>
  <c r="DK98" i="46"/>
  <c r="AV98" i="46" s="1"/>
  <c r="DJ98" i="46"/>
  <c r="DI98" i="46"/>
  <c r="AT98" i="46" s="1"/>
  <c r="DH98" i="46"/>
  <c r="AS98" i="46" s="1"/>
  <c r="DG98" i="46"/>
  <c r="DF98" i="46"/>
  <c r="DE98" i="46"/>
  <c r="AP98" i="46" s="1"/>
  <c r="DD98" i="46"/>
  <c r="AO98" i="46" s="1"/>
  <c r="DC98" i="46"/>
  <c r="AN98" i="46" s="1"/>
  <c r="DB98" i="46"/>
  <c r="DA98" i="46"/>
  <c r="AL98" i="46" s="1"/>
  <c r="CZ98" i="46"/>
  <c r="AK98" i="46" s="1"/>
  <c r="CY98" i="46"/>
  <c r="AJ98" i="46" s="1"/>
  <c r="CX98" i="46"/>
  <c r="CW98" i="46"/>
  <c r="AH98" i="46" s="1"/>
  <c r="CV98" i="46"/>
  <c r="AG98" i="46" s="1"/>
  <c r="CU98" i="46"/>
  <c r="AF98" i="46" s="1"/>
  <c r="CT98" i="46"/>
  <c r="CS98" i="46"/>
  <c r="AD98" i="46" s="1"/>
  <c r="CR98" i="46"/>
  <c r="AC98" i="46" s="1"/>
  <c r="CQ98" i="46"/>
  <c r="AB98" i="46" s="1"/>
  <c r="CP98" i="46"/>
  <c r="CO98" i="46"/>
  <c r="Z98" i="46" s="1"/>
  <c r="CN98" i="46"/>
  <c r="CM98" i="46"/>
  <c r="X98" i="46" s="1"/>
  <c r="CL98" i="46"/>
  <c r="CK98" i="46"/>
  <c r="V98" i="46" s="1"/>
  <c r="CJ98" i="46"/>
  <c r="U98" i="46" s="1"/>
  <c r="CI98" i="46"/>
  <c r="T98" i="46" s="1"/>
  <c r="CH98" i="46"/>
  <c r="S98" i="46" s="1"/>
  <c r="CG98" i="46"/>
  <c r="R98" i="46" s="1"/>
  <c r="CF98" i="46"/>
  <c r="Q98" i="46" s="1"/>
  <c r="CE98" i="46"/>
  <c r="P98" i="46" s="1"/>
  <c r="CD98" i="46"/>
  <c r="CC98" i="46"/>
  <c r="N98" i="46" s="1"/>
  <c r="CB98" i="46"/>
  <c r="M98" i="46" s="1"/>
  <c r="CA98" i="46"/>
  <c r="BZ98" i="46"/>
  <c r="K98" i="46" s="1"/>
  <c r="BY98" i="46"/>
  <c r="J98" i="46" s="1"/>
  <c r="BX98" i="46"/>
  <c r="BW98" i="46"/>
  <c r="H98" i="46" s="1"/>
  <c r="BV98" i="46"/>
  <c r="BU98" i="46"/>
  <c r="F98" i="46" s="1"/>
  <c r="BT98" i="46"/>
  <c r="E98" i="46" s="1"/>
  <c r="BS98" i="46"/>
  <c r="D98" i="46" s="1"/>
  <c r="B98" i="46"/>
  <c r="B98" i="44" s="1"/>
  <c r="A98" i="46"/>
  <c r="A96" i="27" s="1"/>
  <c r="EF97" i="46"/>
  <c r="EE97" i="46"/>
  <c r="BP97" i="46" s="1"/>
  <c r="ED97" i="46"/>
  <c r="BO97" i="46" s="1"/>
  <c r="EC97" i="46"/>
  <c r="EB97" i="46"/>
  <c r="BM97" i="46" s="1"/>
  <c r="EA97" i="46"/>
  <c r="DZ97" i="46"/>
  <c r="BK97" i="46" s="1"/>
  <c r="DY97" i="46"/>
  <c r="BJ97" i="46" s="1"/>
  <c r="DX97" i="46"/>
  <c r="BI97" i="46" s="1"/>
  <c r="DW97" i="46"/>
  <c r="BH97" i="46" s="1"/>
  <c r="DV97" i="46"/>
  <c r="DU97" i="46"/>
  <c r="BF97" i="46" s="1"/>
  <c r="DT97" i="46"/>
  <c r="BE97" i="46" s="1"/>
  <c r="DS97" i="46"/>
  <c r="DR97" i="46"/>
  <c r="BC97" i="46" s="1"/>
  <c r="DQ97" i="46"/>
  <c r="BB97" i="46" s="1"/>
  <c r="DP97" i="46"/>
  <c r="DO97" i="46"/>
  <c r="AZ97" i="46" s="1"/>
  <c r="DN97" i="46"/>
  <c r="AY97" i="46" s="1"/>
  <c r="DM97" i="46"/>
  <c r="AX97" i="46" s="1"/>
  <c r="DL97" i="46"/>
  <c r="AW97" i="46" s="1"/>
  <c r="DK97" i="46"/>
  <c r="AV97" i="46" s="1"/>
  <c r="DJ97" i="46"/>
  <c r="AU97" i="46" s="1"/>
  <c r="DI97" i="46"/>
  <c r="DH97" i="46"/>
  <c r="DG97" i="46"/>
  <c r="AR97" i="46" s="1"/>
  <c r="DF97" i="46"/>
  <c r="AQ97" i="46" s="1"/>
  <c r="DE97" i="46"/>
  <c r="AP97" i="46" s="1"/>
  <c r="DD97" i="46"/>
  <c r="AO97" i="46" s="1"/>
  <c r="DC97" i="46"/>
  <c r="AN97" i="46" s="1"/>
  <c r="DB97" i="46"/>
  <c r="AM97" i="46" s="1"/>
  <c r="DA97" i="46"/>
  <c r="AL97" i="46" s="1"/>
  <c r="CZ97" i="46"/>
  <c r="CY97" i="46"/>
  <c r="AJ97" i="46" s="1"/>
  <c r="CX97" i="46"/>
  <c r="CW97" i="46"/>
  <c r="AH97" i="46" s="1"/>
  <c r="CV97" i="46"/>
  <c r="AG97" i="46" s="1"/>
  <c r="CU97" i="46"/>
  <c r="AF97" i="46" s="1"/>
  <c r="CT97" i="46"/>
  <c r="AE97" i="46" s="1"/>
  <c r="CS97" i="46"/>
  <c r="CR97" i="46"/>
  <c r="CQ97" i="46"/>
  <c r="AB97" i="46" s="1"/>
  <c r="CP97" i="46"/>
  <c r="CO97" i="46"/>
  <c r="Z97" i="46" s="1"/>
  <c r="CN97" i="46"/>
  <c r="Y97" i="46" s="1"/>
  <c r="CM97" i="46"/>
  <c r="CL97" i="46"/>
  <c r="W97" i="46" s="1"/>
  <c r="CK97" i="46"/>
  <c r="V97" i="46" s="1"/>
  <c r="CJ97" i="46"/>
  <c r="CI97" i="46"/>
  <c r="T97" i="46" s="1"/>
  <c r="CH97" i="46"/>
  <c r="S97" i="46" s="1"/>
  <c r="CG97" i="46"/>
  <c r="CF97" i="46"/>
  <c r="Q97" i="46" s="1"/>
  <c r="CE97" i="46"/>
  <c r="CD97" i="46"/>
  <c r="O97" i="46" s="1"/>
  <c r="CC97" i="46"/>
  <c r="N97" i="46" s="1"/>
  <c r="CB97" i="46"/>
  <c r="CA97" i="46"/>
  <c r="L97" i="46" s="1"/>
  <c r="BZ97" i="46"/>
  <c r="BY97" i="46"/>
  <c r="J97" i="46" s="1"/>
  <c r="BX97" i="46"/>
  <c r="I97" i="46" s="1"/>
  <c r="BW97" i="46"/>
  <c r="H97" i="46" s="1"/>
  <c r="BV97" i="46"/>
  <c r="G97" i="46" s="1"/>
  <c r="BU97" i="46"/>
  <c r="F97" i="46" s="1"/>
  <c r="BT97" i="46"/>
  <c r="BS97" i="46"/>
  <c r="D97" i="46" s="1"/>
  <c r="B97" i="46"/>
  <c r="B97" i="44" s="1"/>
  <c r="A97" i="46"/>
  <c r="C97" i="46" s="1"/>
  <c r="C97" i="44" s="1"/>
  <c r="EF96" i="46"/>
  <c r="BQ96" i="46" s="1"/>
  <c r="EE96" i="46"/>
  <c r="BP96" i="46" s="1"/>
  <c r="ED96" i="46"/>
  <c r="BO96" i="44" s="1"/>
  <c r="EC96" i="46"/>
  <c r="BN96" i="44" s="1"/>
  <c r="EB96" i="46"/>
  <c r="BM96" i="44" s="1"/>
  <c r="EA96" i="46"/>
  <c r="BL96" i="46" s="1"/>
  <c r="DZ96" i="46"/>
  <c r="DY96" i="46"/>
  <c r="BJ96" i="46" s="1"/>
  <c r="DX96" i="46"/>
  <c r="BI96" i="46" s="1"/>
  <c r="DW96" i="46"/>
  <c r="BH96" i="46" s="1"/>
  <c r="DV96" i="46"/>
  <c r="DU96" i="46"/>
  <c r="BF96" i="46" s="1"/>
  <c r="DT96" i="46"/>
  <c r="DS96" i="46"/>
  <c r="BD96" i="46" s="1"/>
  <c r="DR96" i="46"/>
  <c r="BC96" i="46" s="1"/>
  <c r="DQ96" i="46"/>
  <c r="DP96" i="46"/>
  <c r="BA96" i="46" s="1"/>
  <c r="DO96" i="46"/>
  <c r="AZ96" i="46" s="1"/>
  <c r="DN96" i="46"/>
  <c r="AY96" i="46" s="1"/>
  <c r="DM96" i="46"/>
  <c r="AX96" i="46" s="1"/>
  <c r="DL96" i="46"/>
  <c r="DK96" i="46"/>
  <c r="AV96" i="46" s="1"/>
  <c r="DJ96" i="46"/>
  <c r="AU96" i="46" s="1"/>
  <c r="DI96" i="46"/>
  <c r="AT96" i="46" s="1"/>
  <c r="DH96" i="46"/>
  <c r="AS96" i="46" s="1"/>
  <c r="DG96" i="46"/>
  <c r="AR96" i="46" s="1"/>
  <c r="DF96" i="46"/>
  <c r="DE96" i="46"/>
  <c r="AP96" i="46" s="1"/>
  <c r="DD96" i="46"/>
  <c r="DC96" i="46"/>
  <c r="AN96" i="46" s="1"/>
  <c r="DB96" i="46"/>
  <c r="AM96" i="46" s="1"/>
  <c r="DA96" i="46"/>
  <c r="AL96" i="46" s="1"/>
  <c r="CZ96" i="46"/>
  <c r="AK96" i="46" s="1"/>
  <c r="CY96" i="46"/>
  <c r="AJ96" i="46" s="1"/>
  <c r="CX96" i="46"/>
  <c r="CW96" i="46"/>
  <c r="AH96" i="46" s="1"/>
  <c r="CV96" i="46"/>
  <c r="CU96" i="46"/>
  <c r="AF96" i="46" s="1"/>
  <c r="CT96" i="46"/>
  <c r="AE96" i="46" s="1"/>
  <c r="CS96" i="46"/>
  <c r="AD96" i="46" s="1"/>
  <c r="CR96" i="46"/>
  <c r="AC96" i="46" s="1"/>
  <c r="CQ96" i="46"/>
  <c r="AB96" i="46" s="1"/>
  <c r="CP96" i="46"/>
  <c r="CO96" i="46"/>
  <c r="Z96" i="46" s="1"/>
  <c r="CN96" i="46"/>
  <c r="CM96" i="46"/>
  <c r="X96" i="46" s="1"/>
  <c r="CL96" i="46"/>
  <c r="W96" i="46" s="1"/>
  <c r="CK96" i="46"/>
  <c r="CJ96" i="46"/>
  <c r="U96" i="46" s="1"/>
  <c r="CI96" i="46"/>
  <c r="T96" i="46" s="1"/>
  <c r="CH96" i="46"/>
  <c r="S96" i="46" s="1"/>
  <c r="CG96" i="46"/>
  <c r="R96" i="46" s="1"/>
  <c r="CF96" i="46"/>
  <c r="CE96" i="46"/>
  <c r="P96" i="46" s="1"/>
  <c r="CD96" i="46"/>
  <c r="CC96" i="46"/>
  <c r="N96" i="46" s="1"/>
  <c r="CB96" i="46"/>
  <c r="M96" i="46" s="1"/>
  <c r="CA96" i="46"/>
  <c r="L96" i="46" s="1"/>
  <c r="BZ96" i="46"/>
  <c r="K96" i="46" s="1"/>
  <c r="BY96" i="46"/>
  <c r="J96" i="46" s="1"/>
  <c r="BX96" i="46"/>
  <c r="I96" i="46" s="1"/>
  <c r="BW96" i="46"/>
  <c r="H96" i="46" s="1"/>
  <c r="BV96" i="46"/>
  <c r="G96" i="46" s="1"/>
  <c r="BU96" i="46"/>
  <c r="F96" i="46" s="1"/>
  <c r="BT96" i="46"/>
  <c r="E96" i="46" s="1"/>
  <c r="BS96" i="46"/>
  <c r="D96" i="46" s="1"/>
  <c r="BO96" i="46"/>
  <c r="BN96" i="46"/>
  <c r="BM96" i="46"/>
  <c r="B96" i="46"/>
  <c r="B96" i="44" s="1"/>
  <c r="A96" i="46"/>
  <c r="A94" i="29" s="1"/>
  <c r="EF95" i="46"/>
  <c r="EE95" i="46"/>
  <c r="BP95" i="46" s="1"/>
  <c r="ED95" i="46"/>
  <c r="EC95" i="46"/>
  <c r="BN95" i="46" s="1"/>
  <c r="EB95" i="46"/>
  <c r="BM95" i="46" s="1"/>
  <c r="EA95" i="46"/>
  <c r="DZ95" i="46"/>
  <c r="BK95" i="46" s="1"/>
  <c r="DY95" i="46"/>
  <c r="BJ95" i="46" s="1"/>
  <c r="DX95" i="46"/>
  <c r="DW95" i="46"/>
  <c r="BH95" i="46" s="1"/>
  <c r="DV95" i="46"/>
  <c r="DU95" i="46"/>
  <c r="BF95" i="46" s="1"/>
  <c r="DT95" i="46"/>
  <c r="BE95" i="46" s="1"/>
  <c r="DS95" i="46"/>
  <c r="DR95" i="46"/>
  <c r="BC95" i="46" s="1"/>
  <c r="DQ95" i="46"/>
  <c r="BB95" i="46" s="1"/>
  <c r="DP95" i="46"/>
  <c r="DO95" i="46"/>
  <c r="AZ95" i="46" s="1"/>
  <c r="DN95" i="46"/>
  <c r="AY95" i="46" s="1"/>
  <c r="DM95" i="46"/>
  <c r="DL95" i="46"/>
  <c r="AW95" i="46" s="1"/>
  <c r="DK95" i="46"/>
  <c r="AV95" i="46" s="1"/>
  <c r="DJ95" i="46"/>
  <c r="AU95" i="46" s="1"/>
  <c r="DI95" i="46"/>
  <c r="AT95" i="46" s="1"/>
  <c r="DH95" i="46"/>
  <c r="DG95" i="46"/>
  <c r="AR95" i="46" s="1"/>
  <c r="DF95" i="46"/>
  <c r="DE95" i="46"/>
  <c r="AP95" i="46" s="1"/>
  <c r="DD95" i="46"/>
  <c r="AO95" i="46" s="1"/>
  <c r="DC95" i="46"/>
  <c r="DB95" i="46"/>
  <c r="AM95" i="46" s="1"/>
  <c r="DA95" i="46"/>
  <c r="AL95" i="46" s="1"/>
  <c r="CZ95" i="46"/>
  <c r="CY95" i="46"/>
  <c r="AJ95" i="46" s="1"/>
  <c r="CX95" i="46"/>
  <c r="AI95" i="46" s="1"/>
  <c r="CW95" i="46"/>
  <c r="AH95" i="46" s="1"/>
  <c r="CV95" i="46"/>
  <c r="AG95" i="46" s="1"/>
  <c r="CU95" i="46"/>
  <c r="CT95" i="46"/>
  <c r="AE95" i="46" s="1"/>
  <c r="CS95" i="46"/>
  <c r="AD95" i="46" s="1"/>
  <c r="CR95" i="46"/>
  <c r="CQ95" i="46"/>
  <c r="AB95" i="46" s="1"/>
  <c r="CP95" i="46"/>
  <c r="CO95" i="46"/>
  <c r="CN95" i="46"/>
  <c r="Y95" i="46" s="1"/>
  <c r="CM95" i="46"/>
  <c r="X95" i="46" s="1"/>
  <c r="CL95" i="46"/>
  <c r="W95" i="46" s="1"/>
  <c r="CK95" i="46"/>
  <c r="V95" i="46" s="1"/>
  <c r="CJ95" i="46"/>
  <c r="CI95" i="46"/>
  <c r="T95" i="46" s="1"/>
  <c r="CH95" i="46"/>
  <c r="CG95" i="46"/>
  <c r="CF95" i="46"/>
  <c r="Q95" i="46" s="1"/>
  <c r="CE95" i="46"/>
  <c r="CD95" i="46"/>
  <c r="O95" i="46" s="1"/>
  <c r="CC95" i="46"/>
  <c r="N95" i="46" s="1"/>
  <c r="CB95" i="46"/>
  <c r="M95" i="46" s="1"/>
  <c r="CA95" i="46"/>
  <c r="L95" i="46" s="1"/>
  <c r="BZ95" i="46"/>
  <c r="BY95" i="46"/>
  <c r="BX95" i="46"/>
  <c r="I95" i="46" s="1"/>
  <c r="BW95" i="46"/>
  <c r="BV95" i="46"/>
  <c r="G95" i="46" s="1"/>
  <c r="BU95" i="46"/>
  <c r="F95" i="46" s="1"/>
  <c r="BT95" i="46"/>
  <c r="E95" i="46" s="1"/>
  <c r="BS95" i="46"/>
  <c r="D95" i="46" s="1"/>
  <c r="B95" i="46"/>
  <c r="B95" i="44" s="1"/>
  <c r="A95" i="46"/>
  <c r="A93" i="27" s="1"/>
  <c r="EF94" i="46"/>
  <c r="EE94" i="46"/>
  <c r="ED94" i="46"/>
  <c r="BO94" i="46" s="1"/>
  <c r="EC94" i="46"/>
  <c r="BN94" i="46" s="1"/>
  <c r="EB94" i="46"/>
  <c r="BM94" i="46" s="1"/>
  <c r="EA94" i="46"/>
  <c r="BL94" i="46" s="1"/>
  <c r="DZ94" i="46"/>
  <c r="DY94" i="46"/>
  <c r="BJ94" i="46" s="1"/>
  <c r="DX94" i="46"/>
  <c r="BI94" i="46" s="1"/>
  <c r="DW94" i="46"/>
  <c r="DV94" i="46"/>
  <c r="BG94" i="46" s="1"/>
  <c r="DU94" i="46"/>
  <c r="BF94" i="46" s="1"/>
  <c r="DT94" i="46"/>
  <c r="BE94" i="46" s="1"/>
  <c r="DS94" i="46"/>
  <c r="BD94" i="46" s="1"/>
  <c r="DR94" i="46"/>
  <c r="BC94" i="46" s="1"/>
  <c r="DQ94" i="46"/>
  <c r="BB94" i="46" s="1"/>
  <c r="DP94" i="46"/>
  <c r="BA94" i="46" s="1"/>
  <c r="DO94" i="46"/>
  <c r="AZ94" i="46" s="1"/>
  <c r="DN94" i="46"/>
  <c r="AY94" i="46" s="1"/>
  <c r="DM94" i="46"/>
  <c r="DL94" i="46"/>
  <c r="AW94" i="46" s="1"/>
  <c r="DK94" i="46"/>
  <c r="AV94" i="46" s="1"/>
  <c r="DJ94" i="46"/>
  <c r="DI94" i="46"/>
  <c r="AT94" i="46" s="1"/>
  <c r="DH94" i="46"/>
  <c r="AS94" i="46" s="1"/>
  <c r="DG94" i="46"/>
  <c r="DF94" i="46"/>
  <c r="AQ94" i="46" s="1"/>
  <c r="DE94" i="46"/>
  <c r="AP94" i="46" s="1"/>
  <c r="DD94" i="46"/>
  <c r="AO94" i="46" s="1"/>
  <c r="DC94" i="46"/>
  <c r="AN94" i="46" s="1"/>
  <c r="DB94" i="46"/>
  <c r="AM94" i="46" s="1"/>
  <c r="DA94" i="46"/>
  <c r="AL94" i="46" s="1"/>
  <c r="CZ94" i="46"/>
  <c r="AK94" i="46" s="1"/>
  <c r="CY94" i="46"/>
  <c r="CX94" i="46"/>
  <c r="AI94" i="46" s="1"/>
  <c r="CW94" i="46"/>
  <c r="CV94" i="46"/>
  <c r="CU94" i="46"/>
  <c r="AF94" i="46" s="1"/>
  <c r="CT94" i="46"/>
  <c r="CS94" i="46"/>
  <c r="AD94" i="46" s="1"/>
  <c r="CR94" i="46"/>
  <c r="AC94" i="46" s="1"/>
  <c r="CQ94" i="46"/>
  <c r="CP94" i="46"/>
  <c r="AA94" i="46" s="1"/>
  <c r="CO94" i="46"/>
  <c r="Z94" i="46" s="1"/>
  <c r="CN94" i="46"/>
  <c r="CM94" i="46"/>
  <c r="X94" i="46" s="1"/>
  <c r="CL94" i="46"/>
  <c r="CK94" i="46"/>
  <c r="V94" i="46" s="1"/>
  <c r="CJ94" i="46"/>
  <c r="U94" i="46" s="1"/>
  <c r="CI94" i="46"/>
  <c r="CH94" i="46"/>
  <c r="S94" i="46" s="1"/>
  <c r="CG94" i="46"/>
  <c r="R94" i="46" s="1"/>
  <c r="CF94" i="46"/>
  <c r="Q94" i="46" s="1"/>
  <c r="CE94" i="46"/>
  <c r="P94" i="46" s="1"/>
  <c r="CD94" i="46"/>
  <c r="CC94" i="46"/>
  <c r="N94" i="46" s="1"/>
  <c r="CB94" i="46"/>
  <c r="M94" i="46" s="1"/>
  <c r="CA94" i="46"/>
  <c r="BZ94" i="46"/>
  <c r="K94" i="46" s="1"/>
  <c r="BY94" i="46"/>
  <c r="J94" i="46" s="1"/>
  <c r="BX94" i="46"/>
  <c r="I94" i="46" s="1"/>
  <c r="BW94" i="46"/>
  <c r="H94" i="46" s="1"/>
  <c r="BV94" i="46"/>
  <c r="G94" i="46" s="1"/>
  <c r="BU94" i="46"/>
  <c r="F94" i="46" s="1"/>
  <c r="BT94" i="46"/>
  <c r="E94" i="46" s="1"/>
  <c r="BS94" i="46"/>
  <c r="B94" i="46"/>
  <c r="B94" i="44" s="1"/>
  <c r="A94" i="46"/>
  <c r="A92" i="29" s="1"/>
  <c r="EF93" i="46"/>
  <c r="EE93" i="46"/>
  <c r="BP93" i="46" s="1"/>
  <c r="ED93" i="46"/>
  <c r="EC93" i="46"/>
  <c r="EB93" i="46"/>
  <c r="BM93" i="46" s="1"/>
  <c r="EA93" i="46"/>
  <c r="BL93" i="46" s="1"/>
  <c r="DZ93" i="46"/>
  <c r="DY93" i="46"/>
  <c r="BJ93" i="46" s="1"/>
  <c r="DX93" i="46"/>
  <c r="BI93" i="46" s="1"/>
  <c r="DW93" i="46"/>
  <c r="BH93" i="46" s="1"/>
  <c r="DV93" i="46"/>
  <c r="BG93" i="46" s="1"/>
  <c r="DU93" i="46"/>
  <c r="DT93" i="46"/>
  <c r="BE93" i="46" s="1"/>
  <c r="DS93" i="46"/>
  <c r="DR93" i="46"/>
  <c r="BC93" i="46" s="1"/>
  <c r="DQ93" i="46"/>
  <c r="BB93" i="46" s="1"/>
  <c r="DP93" i="46"/>
  <c r="DO93" i="46"/>
  <c r="AZ93" i="46" s="1"/>
  <c r="DN93" i="46"/>
  <c r="DM93" i="46"/>
  <c r="DL93" i="46"/>
  <c r="AW93" i="46" s="1"/>
  <c r="DK93" i="46"/>
  <c r="DJ93" i="46"/>
  <c r="DI93" i="46"/>
  <c r="AT93" i="46" s="1"/>
  <c r="DH93" i="46"/>
  <c r="AS93" i="46" s="1"/>
  <c r="DG93" i="46"/>
  <c r="AR93" i="46" s="1"/>
  <c r="DF93" i="46"/>
  <c r="AQ93" i="46" s="1"/>
  <c r="DE93" i="46"/>
  <c r="DD93" i="46"/>
  <c r="AO93" i="46" s="1"/>
  <c r="DC93" i="46"/>
  <c r="AN93" i="46" s="1"/>
  <c r="DB93" i="46"/>
  <c r="DA93" i="46"/>
  <c r="AL93" i="46" s="1"/>
  <c r="CZ93" i="46"/>
  <c r="AK93" i="46" s="1"/>
  <c r="CY93" i="46"/>
  <c r="AJ93" i="46" s="1"/>
  <c r="CX93" i="46"/>
  <c r="CW93" i="46"/>
  <c r="CV93" i="46"/>
  <c r="AG93" i="46" s="1"/>
  <c r="CU93" i="46"/>
  <c r="CT93" i="46"/>
  <c r="CS93" i="46"/>
  <c r="AD93" i="46" s="1"/>
  <c r="CR93" i="46"/>
  <c r="AC93" i="46" s="1"/>
  <c r="CQ93" i="46"/>
  <c r="AB93" i="46" s="1"/>
  <c r="CP93" i="46"/>
  <c r="AA93" i="46" s="1"/>
  <c r="CO93" i="46"/>
  <c r="CN93" i="46"/>
  <c r="CM93" i="46"/>
  <c r="CL93" i="46"/>
  <c r="W93" i="46" s="1"/>
  <c r="CK93" i="46"/>
  <c r="V93" i="46" s="1"/>
  <c r="CJ93" i="46"/>
  <c r="U93" i="46" s="1"/>
  <c r="CI93" i="46"/>
  <c r="T93" i="46" s="1"/>
  <c r="CH93" i="46"/>
  <c r="S93" i="46" s="1"/>
  <c r="CG93" i="46"/>
  <c r="CF93" i="46"/>
  <c r="Q93" i="46" s="1"/>
  <c r="CE93" i="46"/>
  <c r="P93" i="46" s="1"/>
  <c r="CD93" i="46"/>
  <c r="CC93" i="46"/>
  <c r="N93" i="46" s="1"/>
  <c r="CB93" i="46"/>
  <c r="M93" i="46" s="1"/>
  <c r="CA93" i="46"/>
  <c r="L93" i="46" s="1"/>
  <c r="BZ93" i="46"/>
  <c r="BY93" i="46"/>
  <c r="BX93" i="46"/>
  <c r="BW93" i="46"/>
  <c r="BV93" i="46"/>
  <c r="BU93" i="46"/>
  <c r="BT93" i="46"/>
  <c r="E93" i="46" s="1"/>
  <c r="BS93" i="46"/>
  <c r="D93" i="46" s="1"/>
  <c r="B93" i="46"/>
  <c r="B93" i="44" s="1"/>
  <c r="A93" i="46"/>
  <c r="A91" i="27" s="1"/>
  <c r="EF92" i="46"/>
  <c r="BQ92" i="46" s="1"/>
  <c r="EE92" i="46"/>
  <c r="BP92" i="46" s="1"/>
  <c r="ED92" i="46"/>
  <c r="EC92" i="46"/>
  <c r="BN92" i="46" s="1"/>
  <c r="EB92" i="46"/>
  <c r="EA92" i="46"/>
  <c r="BL92" i="46" s="1"/>
  <c r="DZ92" i="46"/>
  <c r="BK92" i="46" s="1"/>
  <c r="DY92" i="46"/>
  <c r="BJ92" i="46" s="1"/>
  <c r="DX92" i="46"/>
  <c r="DW92" i="46"/>
  <c r="BH92" i="46" s="1"/>
  <c r="DV92" i="46"/>
  <c r="BG92" i="44" s="1"/>
  <c r="DU92" i="46"/>
  <c r="BF92" i="46" s="1"/>
  <c r="DT92" i="46"/>
  <c r="BE92" i="46" s="1"/>
  <c r="DS92" i="46"/>
  <c r="BD92" i="46" s="1"/>
  <c r="DR92" i="46"/>
  <c r="DQ92" i="46"/>
  <c r="BB92" i="46" s="1"/>
  <c r="DP92" i="46"/>
  <c r="BA92" i="46" s="1"/>
  <c r="DO92" i="46"/>
  <c r="DN92" i="46"/>
  <c r="DM92" i="46"/>
  <c r="DL92" i="46"/>
  <c r="AW92" i="46" s="1"/>
  <c r="DK92" i="46"/>
  <c r="AV92" i="46" s="1"/>
  <c r="DJ92" i="46"/>
  <c r="AU92" i="46" s="1"/>
  <c r="DI92" i="46"/>
  <c r="AT92" i="46" s="1"/>
  <c r="DH92" i="46"/>
  <c r="DG92" i="46"/>
  <c r="AR92" i="46" s="1"/>
  <c r="DF92" i="46"/>
  <c r="DE92" i="46"/>
  <c r="AP92" i="46" s="1"/>
  <c r="DD92" i="46"/>
  <c r="AO92" i="46" s="1"/>
  <c r="DC92" i="46"/>
  <c r="AN92" i="46" s="1"/>
  <c r="DB92" i="46"/>
  <c r="DA92" i="46"/>
  <c r="AL92" i="46" s="1"/>
  <c r="CZ92" i="46"/>
  <c r="AK92" i="46" s="1"/>
  <c r="CY92" i="46"/>
  <c r="AJ92" i="46" s="1"/>
  <c r="CX92" i="46"/>
  <c r="CW92" i="46"/>
  <c r="AH92" i="46" s="1"/>
  <c r="CV92" i="46"/>
  <c r="CU92" i="46"/>
  <c r="AF92" i="46" s="1"/>
  <c r="CT92" i="46"/>
  <c r="AE92" i="46" s="1"/>
  <c r="CS92" i="46"/>
  <c r="AD92" i="46" s="1"/>
  <c r="CR92" i="46"/>
  <c r="AC92" i="46" s="1"/>
  <c r="CQ92" i="46"/>
  <c r="CP92" i="46"/>
  <c r="CO92" i="46"/>
  <c r="Z92" i="46" s="1"/>
  <c r="CN92" i="46"/>
  <c r="Y92" i="46" s="1"/>
  <c r="CM92" i="46"/>
  <c r="X92" i="46" s="1"/>
  <c r="CL92" i="46"/>
  <c r="CK92" i="46"/>
  <c r="V92" i="46" s="1"/>
  <c r="CJ92" i="46"/>
  <c r="U92" i="46" s="1"/>
  <c r="CI92" i="46"/>
  <c r="T92" i="46" s="1"/>
  <c r="CH92" i="46"/>
  <c r="S92" i="46" s="1"/>
  <c r="CG92" i="46"/>
  <c r="R92" i="46" s="1"/>
  <c r="CF92" i="46"/>
  <c r="Q92" i="46" s="1"/>
  <c r="CE92" i="46"/>
  <c r="P92" i="46" s="1"/>
  <c r="CD92" i="46"/>
  <c r="CC92" i="46"/>
  <c r="N92" i="46" s="1"/>
  <c r="CB92" i="46"/>
  <c r="M92" i="46" s="1"/>
  <c r="CA92" i="46"/>
  <c r="L92" i="46" s="1"/>
  <c r="BZ92" i="46"/>
  <c r="BY92" i="46"/>
  <c r="BX92" i="46"/>
  <c r="I92" i="46" s="1"/>
  <c r="BW92" i="46"/>
  <c r="H92" i="46" s="1"/>
  <c r="BV92" i="46"/>
  <c r="G92" i="46" s="1"/>
  <c r="BU92" i="46"/>
  <c r="F92" i="46" s="1"/>
  <c r="BT92" i="46"/>
  <c r="E92" i="46" s="1"/>
  <c r="BS92" i="46"/>
  <c r="BG92" i="46"/>
  <c r="B92" i="46"/>
  <c r="B92" i="44" s="1"/>
  <c r="A92" i="46"/>
  <c r="A90" i="29" s="1"/>
  <c r="EF91" i="46"/>
  <c r="BQ91" i="46" s="1"/>
  <c r="EE91" i="46"/>
  <c r="ED91" i="46"/>
  <c r="BO91" i="46" s="1"/>
  <c r="EC91" i="46"/>
  <c r="BN91" i="46" s="1"/>
  <c r="EB91" i="46"/>
  <c r="BM91" i="46" s="1"/>
  <c r="EA91" i="46"/>
  <c r="DZ91" i="46"/>
  <c r="BK91" i="46" s="1"/>
  <c r="DY91" i="46"/>
  <c r="BJ91" i="46" s="1"/>
  <c r="DX91" i="46"/>
  <c r="BI91" i="46" s="1"/>
  <c r="DW91" i="46"/>
  <c r="DV91" i="46"/>
  <c r="BG91" i="46" s="1"/>
  <c r="DU91" i="46"/>
  <c r="BF91" i="46" s="1"/>
  <c r="DT91" i="46"/>
  <c r="DS91" i="46"/>
  <c r="DR91" i="46"/>
  <c r="BC91" i="46" s="1"/>
  <c r="DQ91" i="46"/>
  <c r="BB91" i="46" s="1"/>
  <c r="DP91" i="46"/>
  <c r="BA91" i="46" s="1"/>
  <c r="DO91" i="46"/>
  <c r="AZ91" i="46" s="1"/>
  <c r="DN91" i="46"/>
  <c r="AY91" i="46" s="1"/>
  <c r="DM91" i="46"/>
  <c r="AX91" i="46" s="1"/>
  <c r="DL91" i="46"/>
  <c r="AW91" i="46" s="1"/>
  <c r="DK91" i="46"/>
  <c r="AV91" i="46" s="1"/>
  <c r="DJ91" i="46"/>
  <c r="DI91" i="46"/>
  <c r="AT91" i="46" s="1"/>
  <c r="DH91" i="46"/>
  <c r="AS91" i="46" s="1"/>
  <c r="DG91" i="46"/>
  <c r="AR91" i="46" s="1"/>
  <c r="DF91" i="46"/>
  <c r="AQ91" i="46" s="1"/>
  <c r="DE91" i="46"/>
  <c r="DD91" i="46"/>
  <c r="DC91" i="46"/>
  <c r="DB91" i="46"/>
  <c r="AM91" i="46" s="1"/>
  <c r="DA91" i="46"/>
  <c r="AL91" i="46" s="1"/>
  <c r="CZ91" i="46"/>
  <c r="AK91" i="46" s="1"/>
  <c r="CY91" i="46"/>
  <c r="CX91" i="46"/>
  <c r="AI91" i="46" s="1"/>
  <c r="CW91" i="46"/>
  <c r="AH91" i="46" s="1"/>
  <c r="CV91" i="46"/>
  <c r="CU91" i="46"/>
  <c r="CT91" i="46"/>
  <c r="AE91" i="46" s="1"/>
  <c r="CS91" i="46"/>
  <c r="AD91" i="46" s="1"/>
  <c r="CR91" i="46"/>
  <c r="AC91" i="46" s="1"/>
  <c r="CQ91" i="46"/>
  <c r="AB91" i="46" s="1"/>
  <c r="CP91" i="46"/>
  <c r="AA91" i="46" s="1"/>
  <c r="CO91" i="46"/>
  <c r="CN91" i="46"/>
  <c r="CM91" i="46"/>
  <c r="CL91" i="46"/>
  <c r="CK91" i="46"/>
  <c r="V91" i="46" s="1"/>
  <c r="CJ91" i="46"/>
  <c r="U91" i="46" s="1"/>
  <c r="CI91" i="46"/>
  <c r="T91" i="46" s="1"/>
  <c r="CH91" i="46"/>
  <c r="S91" i="46" s="1"/>
  <c r="CG91" i="46"/>
  <c r="R91" i="46" s="1"/>
  <c r="CF91" i="46"/>
  <c r="CE91" i="46"/>
  <c r="CD91" i="46"/>
  <c r="CC91" i="46"/>
  <c r="N91" i="46" s="1"/>
  <c r="CB91" i="46"/>
  <c r="M91" i="46" s="1"/>
  <c r="CA91" i="46"/>
  <c r="BZ91" i="46"/>
  <c r="K91" i="46" s="1"/>
  <c r="BY91" i="46"/>
  <c r="J91" i="46" s="1"/>
  <c r="BX91" i="46"/>
  <c r="BW91" i="46"/>
  <c r="BV91" i="46"/>
  <c r="BU91" i="46"/>
  <c r="F91" i="46" s="1"/>
  <c r="BT91" i="46"/>
  <c r="E91" i="46" s="1"/>
  <c r="BS91" i="46"/>
  <c r="B91" i="46"/>
  <c r="B91" i="44" s="1"/>
  <c r="A91" i="46"/>
  <c r="A89" i="27" s="1"/>
  <c r="EF90" i="46"/>
  <c r="EE90" i="46"/>
  <c r="ED90" i="46"/>
  <c r="BO90" i="44" s="1"/>
  <c r="EC90" i="46"/>
  <c r="BN90" i="46" s="1"/>
  <c r="EB90" i="46"/>
  <c r="BM90" i="46" s="1"/>
  <c r="EA90" i="46"/>
  <c r="DZ90" i="46"/>
  <c r="BK90" i="46" s="1"/>
  <c r="DY90" i="46"/>
  <c r="BJ90" i="46" s="1"/>
  <c r="DX90" i="46"/>
  <c r="BI90" i="46" s="1"/>
  <c r="DW90" i="46"/>
  <c r="DV90" i="46"/>
  <c r="DU90" i="46"/>
  <c r="BF90" i="46" s="1"/>
  <c r="DT90" i="46"/>
  <c r="BE90" i="46" s="1"/>
  <c r="DS90" i="46"/>
  <c r="DR90" i="46"/>
  <c r="BC90" i="46" s="1"/>
  <c r="DQ90" i="46"/>
  <c r="DP90" i="46"/>
  <c r="DO90" i="46"/>
  <c r="AZ90" i="46" s="1"/>
  <c r="DN90" i="46"/>
  <c r="AY90" i="46" s="1"/>
  <c r="DM90" i="46"/>
  <c r="AX90" i="46" s="1"/>
  <c r="DL90" i="46"/>
  <c r="AW90" i="46" s="1"/>
  <c r="DK90" i="46"/>
  <c r="AV90" i="46" s="1"/>
  <c r="DJ90" i="46"/>
  <c r="AU90" i="46" s="1"/>
  <c r="DI90" i="46"/>
  <c r="AT90" i="46" s="1"/>
  <c r="DH90" i="46"/>
  <c r="DG90" i="46"/>
  <c r="DF90" i="46"/>
  <c r="DE90" i="46"/>
  <c r="AP90" i="46" s="1"/>
  <c r="DD90" i="46"/>
  <c r="AO90" i="46" s="1"/>
  <c r="DC90" i="46"/>
  <c r="DB90" i="46"/>
  <c r="AM90" i="46" s="1"/>
  <c r="DA90" i="46"/>
  <c r="AL90" i="46" s="1"/>
  <c r="CZ90" i="46"/>
  <c r="CY90" i="46"/>
  <c r="CX90" i="46"/>
  <c r="AI90" i="46" s="1"/>
  <c r="CW90" i="46"/>
  <c r="CV90" i="46"/>
  <c r="AG90" i="46" s="1"/>
  <c r="CU90" i="46"/>
  <c r="CT90" i="46"/>
  <c r="AE90" i="46" s="1"/>
  <c r="CS90" i="46"/>
  <c r="AD90" i="46" s="1"/>
  <c r="CR90" i="46"/>
  <c r="AC90" i="46" s="1"/>
  <c r="CQ90" i="46"/>
  <c r="AB90" i="46" s="1"/>
  <c r="CP90" i="46"/>
  <c r="CO90" i="46"/>
  <c r="Z90" i="46" s="1"/>
  <c r="CN90" i="46"/>
  <c r="Y90" i="46" s="1"/>
  <c r="CM90" i="46"/>
  <c r="X90" i="46" s="1"/>
  <c r="CL90" i="46"/>
  <c r="W90" i="46" s="1"/>
  <c r="CK90" i="46"/>
  <c r="V90" i="46" s="1"/>
  <c r="CJ90" i="46"/>
  <c r="CI90" i="46"/>
  <c r="CH90" i="46"/>
  <c r="CG90" i="46"/>
  <c r="R90" i="46" s="1"/>
  <c r="CF90" i="46"/>
  <c r="Q90" i="46" s="1"/>
  <c r="CE90" i="46"/>
  <c r="CD90" i="46"/>
  <c r="O90" i="46" s="1"/>
  <c r="CC90" i="46"/>
  <c r="N90" i="46" s="1"/>
  <c r="CB90" i="46"/>
  <c r="CA90" i="46"/>
  <c r="BZ90" i="46"/>
  <c r="BY90" i="46"/>
  <c r="J90" i="46" s="1"/>
  <c r="BX90" i="46"/>
  <c r="I90" i="46" s="1"/>
  <c r="BW90" i="46"/>
  <c r="H90" i="46" s="1"/>
  <c r="BV90" i="46"/>
  <c r="G90" i="46" s="1"/>
  <c r="BU90" i="46"/>
  <c r="BT90" i="46"/>
  <c r="E90" i="46" s="1"/>
  <c r="BS90" i="46"/>
  <c r="BO90" i="46"/>
  <c r="B90" i="46"/>
  <c r="B90" i="44" s="1"/>
  <c r="A90" i="46"/>
  <c r="A88" i="27" s="1"/>
  <c r="EF89" i="46"/>
  <c r="EE89" i="46"/>
  <c r="BP89" i="46" s="1"/>
  <c r="ED89" i="46"/>
  <c r="BO89" i="44" s="1"/>
  <c r="EC89" i="46"/>
  <c r="EB89" i="46"/>
  <c r="EA89" i="46"/>
  <c r="DZ89" i="46"/>
  <c r="BK89" i="46" s="1"/>
  <c r="DY89" i="46"/>
  <c r="BJ89" i="46" s="1"/>
  <c r="DX89" i="46"/>
  <c r="DW89" i="46"/>
  <c r="BH89" i="46" s="1"/>
  <c r="DV89" i="46"/>
  <c r="DU89" i="46"/>
  <c r="DT89" i="46"/>
  <c r="BE89" i="46" s="1"/>
  <c r="DS89" i="46"/>
  <c r="BD89" i="46" s="1"/>
  <c r="DR89" i="46"/>
  <c r="DQ89" i="46"/>
  <c r="BB89" i="46" s="1"/>
  <c r="DP89" i="46"/>
  <c r="BA89" i="46" s="1"/>
  <c r="DO89" i="46"/>
  <c r="AZ89" i="46" s="1"/>
  <c r="DN89" i="46"/>
  <c r="AY89" i="46" s="1"/>
  <c r="DM89" i="46"/>
  <c r="AX89" i="46" s="1"/>
  <c r="DL89" i="46"/>
  <c r="DK89" i="46"/>
  <c r="DJ89" i="46"/>
  <c r="AU89" i="46" s="1"/>
  <c r="DI89" i="46"/>
  <c r="AT89" i="46" s="1"/>
  <c r="DH89" i="46"/>
  <c r="DG89" i="46"/>
  <c r="AR89" i="46" s="1"/>
  <c r="DF89" i="46"/>
  <c r="AQ89" i="46" s="1"/>
  <c r="DE89" i="46"/>
  <c r="AP89" i="46" s="1"/>
  <c r="DD89" i="46"/>
  <c r="DC89" i="46"/>
  <c r="DB89" i="46"/>
  <c r="AM89" i="46" s="1"/>
  <c r="DA89" i="46"/>
  <c r="AL89" i="46" s="1"/>
  <c r="CZ89" i="46"/>
  <c r="CY89" i="46"/>
  <c r="AJ89" i="46" s="1"/>
  <c r="CX89" i="46"/>
  <c r="AI89" i="46" s="1"/>
  <c r="CW89" i="46"/>
  <c r="CV89" i="46"/>
  <c r="CU89" i="46"/>
  <c r="AF89" i="46" s="1"/>
  <c r="CT89" i="46"/>
  <c r="AE89" i="46" s="1"/>
  <c r="CS89" i="46"/>
  <c r="AD89" i="46" s="1"/>
  <c r="CR89" i="46"/>
  <c r="AC89" i="46" s="1"/>
  <c r="CQ89" i="46"/>
  <c r="AB89" i="46" s="1"/>
  <c r="CP89" i="46"/>
  <c r="AA89" i="46" s="1"/>
  <c r="CO89" i="46"/>
  <c r="Z89" i="46" s="1"/>
  <c r="CN89" i="46"/>
  <c r="CM89" i="46"/>
  <c r="X89" i="46" s="1"/>
  <c r="CL89" i="46"/>
  <c r="W89" i="46" s="1"/>
  <c r="CK89" i="46"/>
  <c r="V89" i="46" s="1"/>
  <c r="CJ89" i="46"/>
  <c r="CI89" i="46"/>
  <c r="T89" i="46" s="1"/>
  <c r="CH89" i="46"/>
  <c r="S89" i="46" s="1"/>
  <c r="CG89" i="46"/>
  <c r="R89" i="46" s="1"/>
  <c r="CF89" i="46"/>
  <c r="Q89" i="46" s="1"/>
  <c r="CE89" i="46"/>
  <c r="P89" i="46" s="1"/>
  <c r="CD89" i="46"/>
  <c r="O89" i="46" s="1"/>
  <c r="CC89" i="46"/>
  <c r="N89" i="46" s="1"/>
  <c r="CB89" i="46"/>
  <c r="CA89" i="46"/>
  <c r="L89" i="46" s="1"/>
  <c r="BZ89" i="46"/>
  <c r="K89" i="46" s="1"/>
  <c r="BY89" i="46"/>
  <c r="BX89" i="46"/>
  <c r="BW89" i="46"/>
  <c r="BV89" i="46"/>
  <c r="G89" i="46" s="1"/>
  <c r="BU89" i="46"/>
  <c r="F89" i="46" s="1"/>
  <c r="BT89" i="46"/>
  <c r="BS89" i="46"/>
  <c r="D89" i="46" s="1"/>
  <c r="BO89" i="46"/>
  <c r="B89" i="46"/>
  <c r="B89" i="44" s="1"/>
  <c r="A89" i="46"/>
  <c r="C89" i="46" s="1"/>
  <c r="C89" i="44" s="1"/>
  <c r="EF88" i="46"/>
  <c r="BQ88" i="46" s="1"/>
  <c r="EE88" i="46"/>
  <c r="BP88" i="46" s="1"/>
  <c r="ED88" i="46"/>
  <c r="BO88" i="46" s="1"/>
  <c r="EC88" i="46"/>
  <c r="BN88" i="46" s="1"/>
  <c r="EB88" i="46"/>
  <c r="EA88" i="46"/>
  <c r="BL88" i="46" s="1"/>
  <c r="DZ88" i="46"/>
  <c r="DY88" i="46"/>
  <c r="DX88" i="46"/>
  <c r="DW88" i="46"/>
  <c r="BH88" i="46" s="1"/>
  <c r="DV88" i="46"/>
  <c r="BG88" i="46" s="1"/>
  <c r="DU88" i="46"/>
  <c r="BF88" i="46" s="1"/>
  <c r="DT88" i="46"/>
  <c r="DS88" i="46"/>
  <c r="BD88" i="46" s="1"/>
  <c r="DR88" i="46"/>
  <c r="BC88" i="46" s="1"/>
  <c r="DQ88" i="46"/>
  <c r="DP88" i="46"/>
  <c r="DO88" i="46"/>
  <c r="AZ88" i="46" s="1"/>
  <c r="DN88" i="46"/>
  <c r="AY88" i="46" s="1"/>
  <c r="DM88" i="46"/>
  <c r="AX88" i="46" s="1"/>
  <c r="DL88" i="46"/>
  <c r="DK88" i="46"/>
  <c r="AV88" i="46" s="1"/>
  <c r="DJ88" i="46"/>
  <c r="DI88" i="46"/>
  <c r="AT88" i="46" s="1"/>
  <c r="DH88" i="46"/>
  <c r="AS88" i="46" s="1"/>
  <c r="DG88" i="46"/>
  <c r="AR88" i="46" s="1"/>
  <c r="DF88" i="46"/>
  <c r="AQ88" i="46" s="1"/>
  <c r="DE88" i="46"/>
  <c r="DD88" i="46"/>
  <c r="DC88" i="46"/>
  <c r="DB88" i="46"/>
  <c r="DA88" i="46"/>
  <c r="CZ88" i="46"/>
  <c r="CY88" i="46"/>
  <c r="AJ88" i="46" s="1"/>
  <c r="CX88" i="46"/>
  <c r="AI88" i="46" s="1"/>
  <c r="CW88" i="46"/>
  <c r="AH88" i="46" s="1"/>
  <c r="CV88" i="46"/>
  <c r="CU88" i="46"/>
  <c r="AF88" i="46" s="1"/>
  <c r="CT88" i="46"/>
  <c r="CS88" i="46"/>
  <c r="CR88" i="46"/>
  <c r="AC88" i="46" s="1"/>
  <c r="CQ88" i="46"/>
  <c r="AB88" i="46" s="1"/>
  <c r="CP88" i="46"/>
  <c r="AA88" i="46" s="1"/>
  <c r="CO88" i="46"/>
  <c r="Z88" i="46" s="1"/>
  <c r="CN88" i="46"/>
  <c r="CM88" i="46"/>
  <c r="X88" i="46" s="1"/>
  <c r="CL88" i="46"/>
  <c r="W88" i="46" s="1"/>
  <c r="CK88" i="46"/>
  <c r="CJ88" i="46"/>
  <c r="U88" i="46" s="1"/>
  <c r="CI88" i="46"/>
  <c r="T88" i="46" s="1"/>
  <c r="CH88" i="46"/>
  <c r="S88" i="46" s="1"/>
  <c r="CG88" i="46"/>
  <c r="CF88" i="46"/>
  <c r="CE88" i="46"/>
  <c r="P88" i="46" s="1"/>
  <c r="CD88" i="46"/>
  <c r="CC88" i="46"/>
  <c r="CB88" i="46"/>
  <c r="CA88" i="46"/>
  <c r="L88" i="46" s="1"/>
  <c r="BZ88" i="46"/>
  <c r="K88" i="46" s="1"/>
  <c r="BY88" i="46"/>
  <c r="BX88" i="46"/>
  <c r="BW88" i="46"/>
  <c r="H88" i="46" s="1"/>
  <c r="BV88" i="46"/>
  <c r="BU88" i="46"/>
  <c r="BT88" i="46"/>
  <c r="E88" i="46" s="1"/>
  <c r="BS88" i="46"/>
  <c r="D88" i="46" s="1"/>
  <c r="B88" i="46"/>
  <c r="B88" i="44" s="1"/>
  <c r="A88" i="46"/>
  <c r="A86" i="27" s="1"/>
  <c r="EF87" i="46"/>
  <c r="BQ87" i="46" s="1"/>
  <c r="EE87" i="46"/>
  <c r="BP87" i="46" s="1"/>
  <c r="ED87" i="46"/>
  <c r="BO87" i="44" s="1"/>
  <c r="EC87" i="46"/>
  <c r="EB87" i="46"/>
  <c r="BM87" i="46" s="1"/>
  <c r="EA87" i="46"/>
  <c r="BL87" i="46" s="1"/>
  <c r="DZ87" i="46"/>
  <c r="BK87" i="46" s="1"/>
  <c r="DY87" i="46"/>
  <c r="BJ87" i="46" s="1"/>
  <c r="DX87" i="46"/>
  <c r="BI87" i="46" s="1"/>
  <c r="DW87" i="46"/>
  <c r="BH87" i="46" s="1"/>
  <c r="DV87" i="46"/>
  <c r="DU87" i="46"/>
  <c r="DT87" i="46"/>
  <c r="BE87" i="46" s="1"/>
  <c r="DS87" i="46"/>
  <c r="BD87" i="46" s="1"/>
  <c r="DR87" i="46"/>
  <c r="BC87" i="46" s="1"/>
  <c r="DQ87" i="46"/>
  <c r="DP87" i="46"/>
  <c r="BA87" i="46" s="1"/>
  <c r="DO87" i="46"/>
  <c r="AZ87" i="46" s="1"/>
  <c r="DN87" i="46"/>
  <c r="DM87" i="46"/>
  <c r="DL87" i="46"/>
  <c r="AW87" i="46" s="1"/>
  <c r="DK87" i="46"/>
  <c r="AV87" i="46" s="1"/>
  <c r="DJ87" i="46"/>
  <c r="AU87" i="46" s="1"/>
  <c r="DI87" i="46"/>
  <c r="AT87" i="46" s="1"/>
  <c r="DH87" i="46"/>
  <c r="AS87" i="46" s="1"/>
  <c r="DG87" i="46"/>
  <c r="AR87" i="46" s="1"/>
  <c r="DF87" i="46"/>
  <c r="AQ87" i="46" s="1"/>
  <c r="DE87" i="46"/>
  <c r="DD87" i="46"/>
  <c r="AO87" i="46" s="1"/>
  <c r="DC87" i="46"/>
  <c r="AN87" i="46" s="1"/>
  <c r="DB87" i="46"/>
  <c r="AM87" i="46" s="1"/>
  <c r="DA87" i="46"/>
  <c r="CZ87" i="46"/>
  <c r="AK87" i="46" s="1"/>
  <c r="CY87" i="46"/>
  <c r="AJ87" i="46" s="1"/>
  <c r="CX87" i="46"/>
  <c r="CW87" i="46"/>
  <c r="CV87" i="46"/>
  <c r="AG87" i="46" s="1"/>
  <c r="CU87" i="46"/>
  <c r="AF87" i="46" s="1"/>
  <c r="CT87" i="46"/>
  <c r="AE87" i="46" s="1"/>
  <c r="CS87" i="46"/>
  <c r="AD87" i="46" s="1"/>
  <c r="CR87" i="46"/>
  <c r="AC87" i="46" s="1"/>
  <c r="CQ87" i="46"/>
  <c r="CP87" i="46"/>
  <c r="CO87" i="46"/>
  <c r="CN87" i="46"/>
  <c r="Y87" i="46" s="1"/>
  <c r="CM87" i="46"/>
  <c r="X87" i="46" s="1"/>
  <c r="CL87" i="46"/>
  <c r="W87" i="46" s="1"/>
  <c r="CK87" i="46"/>
  <c r="CJ87" i="46"/>
  <c r="U87" i="46" s="1"/>
  <c r="CI87" i="46"/>
  <c r="T87" i="46" s="1"/>
  <c r="CH87" i="46"/>
  <c r="CG87" i="46"/>
  <c r="CF87" i="46"/>
  <c r="Q87" i="46" s="1"/>
  <c r="CE87" i="46"/>
  <c r="P87" i="46" s="1"/>
  <c r="CD87" i="46"/>
  <c r="O87" i="46" s="1"/>
  <c r="CC87" i="46"/>
  <c r="N87" i="46" s="1"/>
  <c r="CB87" i="46"/>
  <c r="M87" i="46" s="1"/>
  <c r="CA87" i="46"/>
  <c r="BZ87" i="46"/>
  <c r="K87" i="46" s="1"/>
  <c r="BY87" i="46"/>
  <c r="J87" i="46" s="1"/>
  <c r="BX87" i="46"/>
  <c r="BW87" i="46"/>
  <c r="H87" i="46" s="1"/>
  <c r="BV87" i="46"/>
  <c r="G87" i="46" s="1"/>
  <c r="BU87" i="46"/>
  <c r="F87" i="46" s="1"/>
  <c r="BT87" i="46"/>
  <c r="E87" i="46" s="1"/>
  <c r="BS87" i="46"/>
  <c r="D87" i="46" s="1"/>
  <c r="BO87" i="46"/>
  <c r="B87" i="46"/>
  <c r="B87" i="44" s="1"/>
  <c r="A87" i="46"/>
  <c r="C87" i="46" s="1"/>
  <c r="C87" i="44" s="1"/>
  <c r="EF86" i="46"/>
  <c r="BQ86" i="46" s="1"/>
  <c r="EE86" i="46"/>
  <c r="BP86" i="46" s="1"/>
  <c r="ED86" i="46"/>
  <c r="BO86" i="44" s="1"/>
  <c r="EC86" i="46"/>
  <c r="EB86" i="46"/>
  <c r="BM86" i="46" s="1"/>
  <c r="EA86" i="46"/>
  <c r="DZ86" i="46"/>
  <c r="DY86" i="46"/>
  <c r="BJ86" i="46" s="1"/>
  <c r="DX86" i="46"/>
  <c r="DW86" i="46"/>
  <c r="BH86" i="46" s="1"/>
  <c r="DV86" i="46"/>
  <c r="DU86" i="46"/>
  <c r="DT86" i="46"/>
  <c r="BE86" i="46" s="1"/>
  <c r="DS86" i="46"/>
  <c r="BD86" i="46" s="1"/>
  <c r="DR86" i="46"/>
  <c r="DQ86" i="46"/>
  <c r="BB86" i="46" s="1"/>
  <c r="DP86" i="46"/>
  <c r="BA86" i="46" s="1"/>
  <c r="DO86" i="46"/>
  <c r="AZ86" i="46" s="1"/>
  <c r="DN86" i="46"/>
  <c r="DM86" i="46"/>
  <c r="DL86" i="46"/>
  <c r="DK86" i="46"/>
  <c r="AV86" i="46" s="1"/>
  <c r="DJ86" i="46"/>
  <c r="DI86" i="46"/>
  <c r="AT86" i="46" s="1"/>
  <c r="DH86" i="46"/>
  <c r="AS86" i="46" s="1"/>
  <c r="DG86" i="46"/>
  <c r="AR86" i="46" s="1"/>
  <c r="DF86" i="46"/>
  <c r="AQ86" i="46" s="1"/>
  <c r="DE86" i="46"/>
  <c r="DD86" i="46"/>
  <c r="AO86" i="46" s="1"/>
  <c r="DC86" i="46"/>
  <c r="DB86" i="46"/>
  <c r="DA86" i="46"/>
  <c r="CZ86" i="46"/>
  <c r="AK86" i="46" s="1"/>
  <c r="CY86" i="46"/>
  <c r="AJ86" i="46" s="1"/>
  <c r="CX86" i="46"/>
  <c r="AI86" i="46" s="1"/>
  <c r="CW86" i="46"/>
  <c r="CV86" i="46"/>
  <c r="AG86" i="46" s="1"/>
  <c r="CU86" i="46"/>
  <c r="CT86" i="46"/>
  <c r="CS86" i="46"/>
  <c r="CR86" i="46"/>
  <c r="AC86" i="46" s="1"/>
  <c r="CQ86" i="46"/>
  <c r="AB86" i="46" s="1"/>
  <c r="CP86" i="46"/>
  <c r="CO86" i="46"/>
  <c r="CN86" i="46"/>
  <c r="Y86" i="46" s="1"/>
  <c r="CM86" i="46"/>
  <c r="X86" i="46" s="1"/>
  <c r="CL86" i="46"/>
  <c r="CK86" i="46"/>
  <c r="CJ86" i="46"/>
  <c r="U86" i="46" s="1"/>
  <c r="CI86" i="46"/>
  <c r="T86" i="46" s="1"/>
  <c r="CH86" i="46"/>
  <c r="S86" i="46" s="1"/>
  <c r="CG86" i="46"/>
  <c r="CF86" i="46"/>
  <c r="Q86" i="46" s="1"/>
  <c r="CE86" i="46"/>
  <c r="CD86" i="46"/>
  <c r="CC86" i="46"/>
  <c r="N86" i="46" s="1"/>
  <c r="CB86" i="46"/>
  <c r="M86" i="46" s="1"/>
  <c r="CA86" i="46"/>
  <c r="L86" i="46" s="1"/>
  <c r="BZ86" i="46"/>
  <c r="K86" i="46" s="1"/>
  <c r="BY86" i="46"/>
  <c r="BX86" i="46"/>
  <c r="I86" i="46" s="1"/>
  <c r="BW86" i="46"/>
  <c r="BV86" i="46"/>
  <c r="G86" i="46" s="1"/>
  <c r="BU86" i="46"/>
  <c r="F86" i="46" s="1"/>
  <c r="BT86" i="46"/>
  <c r="E86" i="46" s="1"/>
  <c r="BS86" i="46"/>
  <c r="D86" i="46" s="1"/>
  <c r="BO86" i="46"/>
  <c r="B86" i="46"/>
  <c r="B86" i="44" s="1"/>
  <c r="A86" i="46"/>
  <c r="A84" i="27" s="1"/>
  <c r="EF85" i="46"/>
  <c r="EE85" i="46"/>
  <c r="ED85" i="46"/>
  <c r="EC85" i="46"/>
  <c r="BN85" i="46" s="1"/>
  <c r="EB85" i="46"/>
  <c r="BM85" i="46" s="1"/>
  <c r="EA85" i="46"/>
  <c r="DZ85" i="46"/>
  <c r="BK85" i="46" s="1"/>
  <c r="DY85" i="46"/>
  <c r="BJ85" i="46" s="1"/>
  <c r="DX85" i="46"/>
  <c r="BI85" i="46" s="1"/>
  <c r="DW85" i="46"/>
  <c r="DV85" i="46"/>
  <c r="DU85" i="46"/>
  <c r="BF85" i="46" s="1"/>
  <c r="DT85" i="46"/>
  <c r="BE85" i="46" s="1"/>
  <c r="DS85" i="46"/>
  <c r="BD85" i="46" s="1"/>
  <c r="DR85" i="46"/>
  <c r="BC85" i="46" s="1"/>
  <c r="DQ85" i="46"/>
  <c r="BB85" i="46" s="1"/>
  <c r="DP85" i="46"/>
  <c r="BA85" i="46" s="1"/>
  <c r="DO85" i="46"/>
  <c r="DN85" i="46"/>
  <c r="DM85" i="46"/>
  <c r="AX85" i="46" s="1"/>
  <c r="DL85" i="46"/>
  <c r="AW85" i="46" s="1"/>
  <c r="DK85" i="46"/>
  <c r="AV85" i="46" s="1"/>
  <c r="DJ85" i="46"/>
  <c r="AU85" i="46" s="1"/>
  <c r="DI85" i="46"/>
  <c r="AT85" i="46" s="1"/>
  <c r="DH85" i="46"/>
  <c r="DG85" i="46"/>
  <c r="DF85" i="46"/>
  <c r="AQ85" i="46" s="1"/>
  <c r="DE85" i="46"/>
  <c r="AP85" i="46" s="1"/>
  <c r="DD85" i="46"/>
  <c r="AO85" i="46" s="1"/>
  <c r="DC85" i="46"/>
  <c r="DB85" i="46"/>
  <c r="AM85" i="46" s="1"/>
  <c r="DA85" i="46"/>
  <c r="AL85" i="46" s="1"/>
  <c r="CZ85" i="46"/>
  <c r="CY85" i="46"/>
  <c r="AJ85" i="46" s="1"/>
  <c r="CX85" i="46"/>
  <c r="CW85" i="46"/>
  <c r="AH85" i="46" s="1"/>
  <c r="CV85" i="46"/>
  <c r="AG85" i="46" s="1"/>
  <c r="CU85" i="46"/>
  <c r="CT85" i="46"/>
  <c r="AE85" i="46" s="1"/>
  <c r="CS85" i="46"/>
  <c r="AD85" i="46" s="1"/>
  <c r="CR85" i="46"/>
  <c r="CQ85" i="46"/>
  <c r="CP85" i="46"/>
  <c r="AA85" i="46" s="1"/>
  <c r="CO85" i="46"/>
  <c r="Z85" i="46" s="1"/>
  <c r="CN85" i="46"/>
  <c r="Y85" i="46" s="1"/>
  <c r="CM85" i="46"/>
  <c r="X85" i="46" s="1"/>
  <c r="CL85" i="46"/>
  <c r="W85" i="46" s="1"/>
  <c r="CK85" i="46"/>
  <c r="V85" i="46" s="1"/>
  <c r="CJ85" i="46"/>
  <c r="CI85" i="46"/>
  <c r="CH85" i="46"/>
  <c r="S85" i="46" s="1"/>
  <c r="CG85" i="46"/>
  <c r="CF85" i="46"/>
  <c r="Q85" i="46" s="1"/>
  <c r="CE85" i="46"/>
  <c r="CD85" i="46"/>
  <c r="O85" i="46" s="1"/>
  <c r="CC85" i="46"/>
  <c r="N85" i="46" s="1"/>
  <c r="CB85" i="46"/>
  <c r="CA85" i="46"/>
  <c r="BZ85" i="46"/>
  <c r="BY85" i="46"/>
  <c r="J85" i="46" s="1"/>
  <c r="BX85" i="46"/>
  <c r="I85" i="46" s="1"/>
  <c r="BW85" i="46"/>
  <c r="H85" i="46" s="1"/>
  <c r="BV85" i="46"/>
  <c r="G85" i="46" s="1"/>
  <c r="BU85" i="46"/>
  <c r="F85" i="46" s="1"/>
  <c r="BT85" i="46"/>
  <c r="E85" i="46" s="1"/>
  <c r="BS85" i="46"/>
  <c r="B85" i="46"/>
  <c r="B85" i="44" s="1"/>
  <c r="A85" i="46"/>
  <c r="A83" i="27" s="1"/>
  <c r="EF84" i="46"/>
  <c r="BQ84" i="46" s="1"/>
  <c r="EE84" i="46"/>
  <c r="ED84" i="46"/>
  <c r="EC84" i="46"/>
  <c r="BN84" i="46" s="1"/>
  <c r="EB84" i="46"/>
  <c r="EA84" i="46"/>
  <c r="BL84" i="46" s="1"/>
  <c r="DZ84" i="46"/>
  <c r="DY84" i="46"/>
  <c r="BJ84" i="46" s="1"/>
  <c r="DX84" i="46"/>
  <c r="BI84" i="46" s="1"/>
  <c r="DW84" i="46"/>
  <c r="DV84" i="46"/>
  <c r="BG84" i="44" s="1"/>
  <c r="DU84" i="46"/>
  <c r="BF84" i="46" s="1"/>
  <c r="DT84" i="46"/>
  <c r="BE84" i="46" s="1"/>
  <c r="DS84" i="46"/>
  <c r="DR84" i="46"/>
  <c r="DQ84" i="46"/>
  <c r="BB84" i="46" s="1"/>
  <c r="DP84" i="46"/>
  <c r="BA84" i="46" s="1"/>
  <c r="DO84" i="46"/>
  <c r="DN84" i="46"/>
  <c r="DM84" i="46"/>
  <c r="AX84" i="46" s="1"/>
  <c r="DL84" i="46"/>
  <c r="AW84" i="46" s="1"/>
  <c r="DK84" i="46"/>
  <c r="DJ84" i="46"/>
  <c r="AU84" i="46" s="1"/>
  <c r="DI84" i="46"/>
  <c r="AT84" i="46" s="1"/>
  <c r="DH84" i="46"/>
  <c r="AS84" i="46" s="1"/>
  <c r="DG84" i="46"/>
  <c r="DF84" i="46"/>
  <c r="DE84" i="46"/>
  <c r="AP84" i="46" s="1"/>
  <c r="DD84" i="46"/>
  <c r="DC84" i="46"/>
  <c r="DB84" i="46"/>
  <c r="DA84" i="46"/>
  <c r="AL84" i="46" s="1"/>
  <c r="CZ84" i="46"/>
  <c r="AK84" i="46" s="1"/>
  <c r="CY84" i="46"/>
  <c r="AJ84" i="46" s="1"/>
  <c r="CX84" i="46"/>
  <c r="CW84" i="46"/>
  <c r="AH84" i="46" s="1"/>
  <c r="CV84" i="46"/>
  <c r="AG84" i="46" s="1"/>
  <c r="CU84" i="46"/>
  <c r="CT84" i="46"/>
  <c r="CS84" i="46"/>
  <c r="AD84" i="46" s="1"/>
  <c r="CR84" i="46"/>
  <c r="AC84" i="46" s="1"/>
  <c r="CQ84" i="46"/>
  <c r="CP84" i="46"/>
  <c r="CO84" i="46"/>
  <c r="Z84" i="46" s="1"/>
  <c r="CN84" i="46"/>
  <c r="Y84" i="46" s="1"/>
  <c r="CM84" i="46"/>
  <c r="CL84" i="46"/>
  <c r="CK84" i="46"/>
  <c r="V84" i="46" s="1"/>
  <c r="CJ84" i="46"/>
  <c r="U84" i="46" s="1"/>
  <c r="CI84" i="46"/>
  <c r="CH84" i="46"/>
  <c r="CG84" i="46"/>
  <c r="R84" i="46" s="1"/>
  <c r="CF84" i="46"/>
  <c r="CE84" i="46"/>
  <c r="CD84" i="46"/>
  <c r="O84" i="46" s="1"/>
  <c r="CC84" i="46"/>
  <c r="N84" i="46" s="1"/>
  <c r="CB84" i="46"/>
  <c r="M84" i="46" s="1"/>
  <c r="CA84" i="46"/>
  <c r="L84" i="46" s="1"/>
  <c r="BZ84" i="46"/>
  <c r="BY84" i="46"/>
  <c r="J84" i="46" s="1"/>
  <c r="BX84" i="46"/>
  <c r="BW84" i="46"/>
  <c r="BV84" i="46"/>
  <c r="BU84" i="46"/>
  <c r="F84" i="46" s="1"/>
  <c r="BT84" i="46"/>
  <c r="E84" i="46" s="1"/>
  <c r="BS84" i="46"/>
  <c r="BG84" i="46"/>
  <c r="B84" i="46"/>
  <c r="B84" i="44" s="1"/>
  <c r="A84" i="46"/>
  <c r="A84" i="44" s="1"/>
  <c r="EF83" i="46"/>
  <c r="EE83" i="46"/>
  <c r="BP83" i="46" s="1"/>
  <c r="ED83" i="46"/>
  <c r="BO83" i="44" s="1"/>
  <c r="EC83" i="46"/>
  <c r="BN83" i="46" s="1"/>
  <c r="EB83" i="46"/>
  <c r="EA83" i="46"/>
  <c r="DZ83" i="46"/>
  <c r="BK83" i="46" s="1"/>
  <c r="DY83" i="46"/>
  <c r="BJ83" i="46" s="1"/>
  <c r="DX83" i="46"/>
  <c r="DW83" i="46"/>
  <c r="DV83" i="46"/>
  <c r="BG83" i="46" s="1"/>
  <c r="DU83" i="46"/>
  <c r="BF83" i="46" s="1"/>
  <c r="DT83" i="46"/>
  <c r="DS83" i="46"/>
  <c r="DR83" i="46"/>
  <c r="BC83" i="46" s="1"/>
  <c r="DQ83" i="46"/>
  <c r="DP83" i="46"/>
  <c r="BA83" i="46" s="1"/>
  <c r="DO83" i="46"/>
  <c r="AZ83" i="46" s="1"/>
  <c r="DN83" i="46"/>
  <c r="AY83" i="46" s="1"/>
  <c r="DM83" i="46"/>
  <c r="AX83" i="46" s="1"/>
  <c r="DL83" i="46"/>
  <c r="AW83" i="46" s="1"/>
  <c r="DK83" i="46"/>
  <c r="DJ83" i="46"/>
  <c r="AU83" i="46" s="1"/>
  <c r="DI83" i="46"/>
  <c r="AT83" i="46" s="1"/>
  <c r="DH83" i="46"/>
  <c r="DG83" i="46"/>
  <c r="DF83" i="46"/>
  <c r="AQ83" i="46" s="1"/>
  <c r="DE83" i="46"/>
  <c r="AP83" i="46" s="1"/>
  <c r="DD83" i="46"/>
  <c r="AO83" i="46" s="1"/>
  <c r="DC83" i="46"/>
  <c r="DB83" i="46"/>
  <c r="AM83" i="46" s="1"/>
  <c r="DA83" i="46"/>
  <c r="CZ83" i="46"/>
  <c r="CY83" i="46"/>
  <c r="CX83" i="46"/>
  <c r="AI83" i="46" s="1"/>
  <c r="CW83" i="46"/>
  <c r="AH83" i="46" s="1"/>
  <c r="CV83" i="46"/>
  <c r="CU83" i="46"/>
  <c r="CT83" i="46"/>
  <c r="AE83" i="46" s="1"/>
  <c r="CS83" i="46"/>
  <c r="AD83" i="46" s="1"/>
  <c r="CR83" i="46"/>
  <c r="AC83" i="46" s="1"/>
  <c r="CQ83" i="46"/>
  <c r="CP83" i="46"/>
  <c r="AA83" i="46" s="1"/>
  <c r="CO83" i="46"/>
  <c r="Z83" i="46" s="1"/>
  <c r="CN83" i="46"/>
  <c r="Y83" i="46" s="1"/>
  <c r="CM83" i="46"/>
  <c r="CL83" i="46"/>
  <c r="W83" i="46" s="1"/>
  <c r="CK83" i="46"/>
  <c r="CJ83" i="46"/>
  <c r="CI83" i="46"/>
  <c r="CH83" i="46"/>
  <c r="S83" i="46" s="1"/>
  <c r="CG83" i="46"/>
  <c r="R83" i="46" s="1"/>
  <c r="CF83" i="46"/>
  <c r="Q83" i="46" s="1"/>
  <c r="CE83" i="46"/>
  <c r="CD83" i="46"/>
  <c r="O83" i="46" s="1"/>
  <c r="CC83" i="46"/>
  <c r="N83" i="46" s="1"/>
  <c r="CB83" i="46"/>
  <c r="CA83" i="46"/>
  <c r="BZ83" i="46"/>
  <c r="K83" i="46" s="1"/>
  <c r="BY83" i="46"/>
  <c r="J83" i="46" s="1"/>
  <c r="BX83" i="46"/>
  <c r="BW83" i="46"/>
  <c r="BV83" i="46"/>
  <c r="BU83" i="46"/>
  <c r="F83" i="46" s="1"/>
  <c r="BT83" i="46"/>
  <c r="E83" i="46" s="1"/>
  <c r="BS83" i="46"/>
  <c r="B83" i="46"/>
  <c r="B83" i="44" s="1"/>
  <c r="A83" i="46"/>
  <c r="EF82" i="46"/>
  <c r="BQ82" i="46" s="1"/>
  <c r="EE82" i="46"/>
  <c r="BP82" i="46" s="1"/>
  <c r="ED82" i="46"/>
  <c r="BO82" i="44" s="1"/>
  <c r="EC82" i="46"/>
  <c r="BN82" i="44" s="1"/>
  <c r="EB82" i="46"/>
  <c r="BM82" i="44" s="1"/>
  <c r="EA82" i="46"/>
  <c r="BL82" i="46" s="1"/>
  <c r="DZ82" i="46"/>
  <c r="BK82" i="46" s="1"/>
  <c r="DY82" i="46"/>
  <c r="DX82" i="46"/>
  <c r="BI82" i="46" s="1"/>
  <c r="DW82" i="46"/>
  <c r="BH82" i="46" s="1"/>
  <c r="DV82" i="46"/>
  <c r="DU82" i="46"/>
  <c r="DT82" i="46"/>
  <c r="DS82" i="46"/>
  <c r="BD82" i="46" s="1"/>
  <c r="DR82" i="46"/>
  <c r="BC82" i="46" s="1"/>
  <c r="DQ82" i="46"/>
  <c r="DP82" i="46"/>
  <c r="BA82" i="46" s="1"/>
  <c r="DO82" i="46"/>
  <c r="AZ82" i="46" s="1"/>
  <c r="DN82" i="46"/>
  <c r="DM82" i="46"/>
  <c r="AX82" i="46" s="1"/>
  <c r="DL82" i="46"/>
  <c r="DK82" i="46"/>
  <c r="AV82" i="46" s="1"/>
  <c r="DJ82" i="46"/>
  <c r="AU82" i="46" s="1"/>
  <c r="DI82" i="46"/>
  <c r="AT82" i="46" s="1"/>
  <c r="DH82" i="46"/>
  <c r="AS82" i="46" s="1"/>
  <c r="DG82" i="46"/>
  <c r="AR82" i="46" s="1"/>
  <c r="DF82" i="46"/>
  <c r="DE82" i="46"/>
  <c r="DD82" i="46"/>
  <c r="AO82" i="46" s="1"/>
  <c r="DC82" i="46"/>
  <c r="AN82" i="46" s="1"/>
  <c r="DB82" i="46"/>
  <c r="AM82" i="46" s="1"/>
  <c r="DA82" i="46"/>
  <c r="CZ82" i="46"/>
  <c r="AK82" i="46" s="1"/>
  <c r="CY82" i="46"/>
  <c r="AJ82" i="46" s="1"/>
  <c r="CX82" i="46"/>
  <c r="AI82" i="46" s="1"/>
  <c r="CW82" i="46"/>
  <c r="CV82" i="46"/>
  <c r="AG82" i="46" s="1"/>
  <c r="CU82" i="46"/>
  <c r="AF82" i="46" s="1"/>
  <c r="CT82" i="46"/>
  <c r="AE82" i="46" s="1"/>
  <c r="CS82" i="46"/>
  <c r="AD82" i="46" s="1"/>
  <c r="CR82" i="46"/>
  <c r="AC82" i="46" s="1"/>
  <c r="CQ82" i="46"/>
  <c r="CP82" i="46"/>
  <c r="AA82" i="46" s="1"/>
  <c r="CO82" i="46"/>
  <c r="Z82" i="46" s="1"/>
  <c r="CN82" i="46"/>
  <c r="Y82" i="46" s="1"/>
  <c r="CM82" i="46"/>
  <c r="X82" i="46" s="1"/>
  <c r="CL82" i="46"/>
  <c r="W82" i="46" s="1"/>
  <c r="CK82" i="46"/>
  <c r="CJ82" i="46"/>
  <c r="U82" i="46" s="1"/>
  <c r="CI82" i="46"/>
  <c r="T82" i="46" s="1"/>
  <c r="CH82" i="46"/>
  <c r="S82" i="46" s="1"/>
  <c r="CG82" i="46"/>
  <c r="CF82" i="46"/>
  <c r="Q82" i="46" s="1"/>
  <c r="CE82" i="46"/>
  <c r="P82" i="46" s="1"/>
  <c r="CD82" i="46"/>
  <c r="O82" i="46" s="1"/>
  <c r="CC82" i="46"/>
  <c r="CB82" i="46"/>
  <c r="M82" i="46" s="1"/>
  <c r="CA82" i="46"/>
  <c r="L82" i="46" s="1"/>
  <c r="BZ82" i="46"/>
  <c r="K82" i="46" s="1"/>
  <c r="BY82" i="46"/>
  <c r="BX82" i="46"/>
  <c r="BW82" i="46"/>
  <c r="H82" i="46" s="1"/>
  <c r="BV82" i="46"/>
  <c r="G82" i="46" s="1"/>
  <c r="BU82" i="46"/>
  <c r="F82" i="46" s="1"/>
  <c r="BT82" i="46"/>
  <c r="E82" i="46" s="1"/>
  <c r="BS82" i="46"/>
  <c r="D82" i="46" s="1"/>
  <c r="BO82" i="46"/>
  <c r="BN82" i="46"/>
  <c r="BM82" i="46"/>
  <c r="B82" i="46"/>
  <c r="B82" i="44" s="1"/>
  <c r="A82" i="46"/>
  <c r="A80" i="27" s="1"/>
  <c r="EF81" i="46"/>
  <c r="EE81" i="46"/>
  <c r="BP81" i="46" s="1"/>
  <c r="ED81" i="46"/>
  <c r="BO81" i="46" s="1"/>
  <c r="EC81" i="46"/>
  <c r="BN81" i="46" s="1"/>
  <c r="EB81" i="46"/>
  <c r="EA81" i="46"/>
  <c r="DZ81" i="46"/>
  <c r="BK81" i="46" s="1"/>
  <c r="DY81" i="46"/>
  <c r="BJ81" i="46" s="1"/>
  <c r="DX81" i="46"/>
  <c r="DW81" i="46"/>
  <c r="BH81" i="46" s="1"/>
  <c r="DV81" i="46"/>
  <c r="BG81" i="46" s="1"/>
  <c r="DU81" i="46"/>
  <c r="DT81" i="46"/>
  <c r="DS81" i="46"/>
  <c r="DR81" i="46"/>
  <c r="DQ81" i="46"/>
  <c r="BB81" i="46" s="1"/>
  <c r="DP81" i="46"/>
  <c r="BA81" i="46" s="1"/>
  <c r="DO81" i="46"/>
  <c r="AZ81" i="46" s="1"/>
  <c r="DN81" i="46"/>
  <c r="DM81" i="46"/>
  <c r="AX81" i="46" s="1"/>
  <c r="DL81" i="46"/>
  <c r="AW81" i="46" s="1"/>
  <c r="DK81" i="46"/>
  <c r="DJ81" i="46"/>
  <c r="AU81" i="46" s="1"/>
  <c r="DI81" i="46"/>
  <c r="AT81" i="46" s="1"/>
  <c r="DH81" i="46"/>
  <c r="AS81" i="46" s="1"/>
  <c r="DG81" i="46"/>
  <c r="AR81" i="46" s="1"/>
  <c r="DF81" i="46"/>
  <c r="AQ81" i="46" s="1"/>
  <c r="DE81" i="46"/>
  <c r="DD81" i="46"/>
  <c r="DC81" i="46"/>
  <c r="DB81" i="46"/>
  <c r="AM81" i="46" s="1"/>
  <c r="DA81" i="46"/>
  <c r="AL81" i="46" s="1"/>
  <c r="CZ81" i="46"/>
  <c r="AK81" i="46" s="1"/>
  <c r="CY81" i="46"/>
  <c r="CX81" i="46"/>
  <c r="AI81" i="46" s="1"/>
  <c r="CW81" i="46"/>
  <c r="CV81" i="46"/>
  <c r="AG81" i="46" s="1"/>
  <c r="CU81" i="46"/>
  <c r="CT81" i="46"/>
  <c r="AE81" i="46" s="1"/>
  <c r="CS81" i="46"/>
  <c r="AD81" i="46" s="1"/>
  <c r="CR81" i="46"/>
  <c r="CQ81" i="46"/>
  <c r="AB81" i="46" s="1"/>
  <c r="CP81" i="46"/>
  <c r="CO81" i="46"/>
  <c r="CN81" i="46"/>
  <c r="CM81" i="46"/>
  <c r="CL81" i="46"/>
  <c r="W81" i="46" s="1"/>
  <c r="CK81" i="46"/>
  <c r="V81" i="46" s="1"/>
  <c r="CJ81" i="46"/>
  <c r="U81" i="46" s="1"/>
  <c r="CI81" i="46"/>
  <c r="T81" i="46" s="1"/>
  <c r="CH81" i="46"/>
  <c r="S81" i="46" s="1"/>
  <c r="CG81" i="46"/>
  <c r="CF81" i="46"/>
  <c r="CE81" i="46"/>
  <c r="CD81" i="46"/>
  <c r="O81" i="46" s="1"/>
  <c r="CC81" i="46"/>
  <c r="N81" i="46" s="1"/>
  <c r="CB81" i="46"/>
  <c r="M81" i="46" s="1"/>
  <c r="CA81" i="46"/>
  <c r="BZ81" i="46"/>
  <c r="K81" i="46" s="1"/>
  <c r="BY81" i="46"/>
  <c r="BX81" i="46"/>
  <c r="I81" i="46" s="1"/>
  <c r="BW81" i="46"/>
  <c r="BV81" i="46"/>
  <c r="BU81" i="46"/>
  <c r="F81" i="46" s="1"/>
  <c r="BT81" i="46"/>
  <c r="BS81" i="46"/>
  <c r="D81" i="46" s="1"/>
  <c r="B81" i="46"/>
  <c r="B81" i="44" s="1"/>
  <c r="A81" i="46"/>
  <c r="A79" i="27" s="1"/>
  <c r="EF80" i="46"/>
  <c r="EE80" i="46"/>
  <c r="ED80" i="46"/>
  <c r="BO80" i="46" s="1"/>
  <c r="EC80" i="46"/>
  <c r="BN80" i="46" s="1"/>
  <c r="EB80" i="46"/>
  <c r="BM80" i="46" s="1"/>
  <c r="EA80" i="46"/>
  <c r="BL80" i="46" s="1"/>
  <c r="DZ80" i="46"/>
  <c r="BK80" i="46" s="1"/>
  <c r="DY80" i="46"/>
  <c r="DX80" i="46"/>
  <c r="DW80" i="46"/>
  <c r="DV80" i="46"/>
  <c r="BG80" i="46" s="1"/>
  <c r="DU80" i="46"/>
  <c r="BF80" i="46" s="1"/>
  <c r="DT80" i="46"/>
  <c r="DS80" i="46"/>
  <c r="BD80" i="46" s="1"/>
  <c r="DR80" i="46"/>
  <c r="DQ80" i="46"/>
  <c r="BB80" i="46" s="1"/>
  <c r="DP80" i="46"/>
  <c r="DO80" i="46"/>
  <c r="DN80" i="46"/>
  <c r="AY80" i="46" s="1"/>
  <c r="DM80" i="46"/>
  <c r="AX80" i="46" s="1"/>
  <c r="DL80" i="46"/>
  <c r="AW80" i="46" s="1"/>
  <c r="DK80" i="46"/>
  <c r="AV80" i="46" s="1"/>
  <c r="DJ80" i="46"/>
  <c r="AU80" i="46" s="1"/>
  <c r="DI80" i="46"/>
  <c r="AT80" i="46" s="1"/>
  <c r="DH80" i="46"/>
  <c r="AS80" i="46" s="1"/>
  <c r="DG80" i="46"/>
  <c r="AR80" i="46" s="1"/>
  <c r="DF80" i="46"/>
  <c r="AQ80" i="46" s="1"/>
  <c r="DE80" i="46"/>
  <c r="AP80" i="46" s="1"/>
  <c r="DD80" i="46"/>
  <c r="DC80" i="46"/>
  <c r="AN80" i="46" s="1"/>
  <c r="DB80" i="46"/>
  <c r="AM80" i="46" s="1"/>
  <c r="DA80" i="46"/>
  <c r="AL80" i="46" s="1"/>
  <c r="CZ80" i="46"/>
  <c r="CY80" i="46"/>
  <c r="AJ80" i="46" s="1"/>
  <c r="CX80" i="46"/>
  <c r="AI80" i="46" s="1"/>
  <c r="CW80" i="46"/>
  <c r="AH80" i="46" s="1"/>
  <c r="CV80" i="46"/>
  <c r="AG80" i="46" s="1"/>
  <c r="CU80" i="46"/>
  <c r="AF80" i="46" s="1"/>
  <c r="CT80" i="46"/>
  <c r="AE80" i="46" s="1"/>
  <c r="CS80" i="46"/>
  <c r="CR80" i="46"/>
  <c r="CQ80" i="46"/>
  <c r="AB80" i="46" s="1"/>
  <c r="CP80" i="46"/>
  <c r="AA80" i="46" s="1"/>
  <c r="CO80" i="46"/>
  <c r="Z80" i="46" s="1"/>
  <c r="CN80" i="46"/>
  <c r="Y80" i="46" s="1"/>
  <c r="CM80" i="46"/>
  <c r="X80" i="46" s="1"/>
  <c r="CL80" i="46"/>
  <c r="W80" i="46" s="1"/>
  <c r="CK80" i="46"/>
  <c r="V80" i="46" s="1"/>
  <c r="CJ80" i="46"/>
  <c r="U80" i="46" s="1"/>
  <c r="CI80" i="46"/>
  <c r="CH80" i="46"/>
  <c r="S80" i="46" s="1"/>
  <c r="CG80" i="46"/>
  <c r="R80" i="46" s="1"/>
  <c r="CF80" i="46"/>
  <c r="CE80" i="46"/>
  <c r="P80" i="46" s="1"/>
  <c r="CD80" i="46"/>
  <c r="O80" i="46" s="1"/>
  <c r="CC80" i="46"/>
  <c r="CB80" i="46"/>
  <c r="CA80" i="46"/>
  <c r="BZ80" i="46"/>
  <c r="K80" i="46" s="1"/>
  <c r="BY80" i="46"/>
  <c r="J80" i="46" s="1"/>
  <c r="BX80" i="46"/>
  <c r="I80" i="46" s="1"/>
  <c r="BW80" i="46"/>
  <c r="H80" i="46" s="1"/>
  <c r="BV80" i="46"/>
  <c r="G80" i="46" s="1"/>
  <c r="BU80" i="46"/>
  <c r="F80" i="46" s="1"/>
  <c r="BT80" i="46"/>
  <c r="BS80" i="46"/>
  <c r="B80" i="46"/>
  <c r="B80" i="44" s="1"/>
  <c r="A80" i="46"/>
  <c r="A78" i="27" s="1"/>
  <c r="EF79" i="46"/>
  <c r="EE79" i="46"/>
  <c r="ED79" i="46"/>
  <c r="BO79" i="44" s="1"/>
  <c r="EC79" i="46"/>
  <c r="EB79" i="46"/>
  <c r="BM79" i="46" s="1"/>
  <c r="EA79" i="46"/>
  <c r="BL79" i="46" s="1"/>
  <c r="DZ79" i="46"/>
  <c r="BK79" i="46" s="1"/>
  <c r="DY79" i="46"/>
  <c r="BJ79" i="46" s="1"/>
  <c r="DX79" i="46"/>
  <c r="BI79" i="46" s="1"/>
  <c r="DW79" i="46"/>
  <c r="BH79" i="46" s="1"/>
  <c r="DV79" i="46"/>
  <c r="BG79" i="46" s="1"/>
  <c r="DU79" i="46"/>
  <c r="BF79" i="46" s="1"/>
  <c r="DT79" i="46"/>
  <c r="DS79" i="46"/>
  <c r="BD79" i="46" s="1"/>
  <c r="DR79" i="46"/>
  <c r="BC79" i="46" s="1"/>
  <c r="DQ79" i="46"/>
  <c r="BB79" i="46" s="1"/>
  <c r="DP79" i="46"/>
  <c r="BA79" i="46" s="1"/>
  <c r="DO79" i="46"/>
  <c r="DN79" i="46"/>
  <c r="AY79" i="46" s="1"/>
  <c r="DM79" i="46"/>
  <c r="DL79" i="46"/>
  <c r="DK79" i="46"/>
  <c r="AV79" i="46" s="1"/>
  <c r="DJ79" i="46"/>
  <c r="AU79" i="46" s="1"/>
  <c r="DI79" i="46"/>
  <c r="AT79" i="46" s="1"/>
  <c r="DH79" i="46"/>
  <c r="DG79" i="46"/>
  <c r="DF79" i="46"/>
  <c r="AQ79" i="46" s="1"/>
  <c r="DE79" i="46"/>
  <c r="AP79" i="46" s="1"/>
  <c r="DD79" i="46"/>
  <c r="DC79" i="46"/>
  <c r="AN79" i="46" s="1"/>
  <c r="DB79" i="46"/>
  <c r="AM79" i="46" s="1"/>
  <c r="DA79" i="46"/>
  <c r="AL79" i="46" s="1"/>
  <c r="CZ79" i="46"/>
  <c r="AK79" i="46" s="1"/>
  <c r="CY79" i="46"/>
  <c r="AJ79" i="46" s="1"/>
  <c r="CX79" i="46"/>
  <c r="AI79" i="46" s="1"/>
  <c r="CW79" i="46"/>
  <c r="CV79" i="46"/>
  <c r="CU79" i="46"/>
  <c r="AF79" i="46" s="1"/>
  <c r="CT79" i="46"/>
  <c r="AE79" i="46" s="1"/>
  <c r="CS79" i="46"/>
  <c r="AD79" i="46" s="1"/>
  <c r="CR79" i="46"/>
  <c r="AC79" i="46" s="1"/>
  <c r="CQ79" i="46"/>
  <c r="AB79" i="46" s="1"/>
  <c r="CP79" i="46"/>
  <c r="AA79" i="46" s="1"/>
  <c r="CO79" i="46"/>
  <c r="Z79" i="46" s="1"/>
  <c r="CN79" i="46"/>
  <c r="CM79" i="46"/>
  <c r="X79" i="46" s="1"/>
  <c r="CL79" i="46"/>
  <c r="W79" i="46" s="1"/>
  <c r="CK79" i="46"/>
  <c r="V79" i="46" s="1"/>
  <c r="CJ79" i="46"/>
  <c r="U79" i="46" s="1"/>
  <c r="CI79" i="46"/>
  <c r="T79" i="46" s="1"/>
  <c r="CH79" i="46"/>
  <c r="S79" i="46" s="1"/>
  <c r="CG79" i="46"/>
  <c r="R79" i="46" s="1"/>
  <c r="CF79" i="46"/>
  <c r="CE79" i="46"/>
  <c r="P79" i="46" s="1"/>
  <c r="CD79" i="46"/>
  <c r="O79" i="46" s="1"/>
  <c r="CC79" i="46"/>
  <c r="N79" i="46" s="1"/>
  <c r="CB79" i="46"/>
  <c r="M79" i="46" s="1"/>
  <c r="CA79" i="46"/>
  <c r="BZ79" i="46"/>
  <c r="K79" i="46" s="1"/>
  <c r="BY79" i="46"/>
  <c r="J79" i="46" s="1"/>
  <c r="BX79" i="46"/>
  <c r="BW79" i="46"/>
  <c r="H79" i="46" s="1"/>
  <c r="BV79" i="46"/>
  <c r="G79" i="46" s="1"/>
  <c r="BU79" i="46"/>
  <c r="F79" i="46" s="1"/>
  <c r="BT79" i="46"/>
  <c r="BS79" i="46"/>
  <c r="D79" i="46" s="1"/>
  <c r="BO79" i="46"/>
  <c r="B79" i="46"/>
  <c r="B79" i="44" s="1"/>
  <c r="A79" i="46"/>
  <c r="EF78" i="46"/>
  <c r="BQ78" i="46" s="1"/>
  <c r="EE78" i="46"/>
  <c r="BP78" i="46" s="1"/>
  <c r="ED78" i="46"/>
  <c r="BO78" i="46" s="1"/>
  <c r="EC78" i="46"/>
  <c r="BN78" i="46" s="1"/>
  <c r="EB78" i="46"/>
  <c r="BM78" i="46" s="1"/>
  <c r="EA78" i="46"/>
  <c r="BL78" i="46" s="1"/>
  <c r="DZ78" i="46"/>
  <c r="BK78" i="46" s="1"/>
  <c r="DY78" i="46"/>
  <c r="DX78" i="46"/>
  <c r="BI78" i="46" s="1"/>
  <c r="DW78" i="46"/>
  <c r="BH78" i="46" s="1"/>
  <c r="DV78" i="46"/>
  <c r="BG78" i="46" s="1"/>
  <c r="DU78" i="46"/>
  <c r="DT78" i="46"/>
  <c r="BE78" i="46" s="1"/>
  <c r="DS78" i="46"/>
  <c r="BD78" i="46" s="1"/>
  <c r="DR78" i="46"/>
  <c r="DQ78" i="46"/>
  <c r="DP78" i="46"/>
  <c r="BA78" i="46" s="1"/>
  <c r="DO78" i="46"/>
  <c r="AZ78" i="46" s="1"/>
  <c r="DN78" i="46"/>
  <c r="AY78" i="46" s="1"/>
  <c r="DM78" i="46"/>
  <c r="AX78" i="46" s="1"/>
  <c r="DL78" i="46"/>
  <c r="DK78" i="46"/>
  <c r="AV78" i="46" s="1"/>
  <c r="DJ78" i="46"/>
  <c r="AU78" i="46" s="1"/>
  <c r="DI78" i="46"/>
  <c r="AT78" i="46" s="1"/>
  <c r="DH78" i="46"/>
  <c r="AS78" i="46" s="1"/>
  <c r="DG78" i="46"/>
  <c r="AR78" i="46" s="1"/>
  <c r="DF78" i="46"/>
  <c r="AQ78" i="46" s="1"/>
  <c r="DE78" i="46"/>
  <c r="AP78" i="46" s="1"/>
  <c r="DD78" i="46"/>
  <c r="AO78" i="46" s="1"/>
  <c r="DC78" i="46"/>
  <c r="AN78" i="46" s="1"/>
  <c r="DB78" i="46"/>
  <c r="AM78" i="46" s="1"/>
  <c r="DA78" i="46"/>
  <c r="CZ78" i="46"/>
  <c r="AK78" i="46" s="1"/>
  <c r="CY78" i="46"/>
  <c r="AJ78" i="46" s="1"/>
  <c r="CX78" i="46"/>
  <c r="AI78" i="46" s="1"/>
  <c r="CW78" i="46"/>
  <c r="CV78" i="46"/>
  <c r="AG78" i="46" s="1"/>
  <c r="CU78" i="46"/>
  <c r="AF78" i="46" s="1"/>
  <c r="CT78" i="46"/>
  <c r="CS78" i="46"/>
  <c r="CR78" i="46"/>
  <c r="AC78" i="46" s="1"/>
  <c r="CQ78" i="46"/>
  <c r="AB78" i="46" s="1"/>
  <c r="CP78" i="46"/>
  <c r="AA78" i="46" s="1"/>
  <c r="CO78" i="46"/>
  <c r="Z78" i="46" s="1"/>
  <c r="CN78" i="46"/>
  <c r="CM78" i="46"/>
  <c r="X78" i="46" s="1"/>
  <c r="CL78" i="46"/>
  <c r="W78" i="46" s="1"/>
  <c r="CK78" i="46"/>
  <c r="CJ78" i="46"/>
  <c r="U78" i="46" s="1"/>
  <c r="CI78" i="46"/>
  <c r="T78" i="46" s="1"/>
  <c r="CH78" i="46"/>
  <c r="S78" i="46" s="1"/>
  <c r="CG78" i="46"/>
  <c r="R78" i="46" s="1"/>
  <c r="CF78" i="46"/>
  <c r="Q78" i="46" s="1"/>
  <c r="CE78" i="46"/>
  <c r="P78" i="46" s="1"/>
  <c r="CD78" i="46"/>
  <c r="O78" i="46" s="1"/>
  <c r="CC78" i="46"/>
  <c r="CB78" i="46"/>
  <c r="M78" i="46" s="1"/>
  <c r="CA78" i="46"/>
  <c r="L78" i="46" s="1"/>
  <c r="BZ78" i="46"/>
  <c r="K78" i="46" s="1"/>
  <c r="BY78" i="46"/>
  <c r="BX78" i="46"/>
  <c r="I78" i="46" s="1"/>
  <c r="BW78" i="46"/>
  <c r="H78" i="46" s="1"/>
  <c r="BV78" i="46"/>
  <c r="BU78" i="46"/>
  <c r="BT78" i="46"/>
  <c r="E78" i="46" s="1"/>
  <c r="BS78" i="46"/>
  <c r="D78" i="46" s="1"/>
  <c r="B78" i="46"/>
  <c r="B78" i="44" s="1"/>
  <c r="A78" i="46"/>
  <c r="A76" i="27" s="1"/>
  <c r="EF77" i="46"/>
  <c r="EE77" i="46"/>
  <c r="ED77" i="46"/>
  <c r="EC77" i="46"/>
  <c r="BN77" i="46" s="1"/>
  <c r="EB77" i="46"/>
  <c r="EA77" i="46"/>
  <c r="DZ77" i="46"/>
  <c r="BK77" i="46" s="1"/>
  <c r="DY77" i="46"/>
  <c r="BJ77" i="46" s="1"/>
  <c r="DX77" i="46"/>
  <c r="BI77" i="46" s="1"/>
  <c r="DW77" i="46"/>
  <c r="BH77" i="46" s="1"/>
  <c r="DV77" i="46"/>
  <c r="DU77" i="46"/>
  <c r="DT77" i="46"/>
  <c r="DS77" i="46"/>
  <c r="DR77" i="46"/>
  <c r="BC77" i="46" s="1"/>
  <c r="DQ77" i="46"/>
  <c r="BB77" i="46" s="1"/>
  <c r="DP77" i="46"/>
  <c r="BA77" i="46" s="1"/>
  <c r="DO77" i="46"/>
  <c r="AZ77" i="46" s="1"/>
  <c r="DN77" i="46"/>
  <c r="AY77" i="46" s="1"/>
  <c r="DM77" i="46"/>
  <c r="AX77" i="46" s="1"/>
  <c r="DL77" i="46"/>
  <c r="DK77" i="46"/>
  <c r="DJ77" i="46"/>
  <c r="AU77" i="46" s="1"/>
  <c r="DI77" i="46"/>
  <c r="AT77" i="46" s="1"/>
  <c r="DH77" i="46"/>
  <c r="DG77" i="46"/>
  <c r="AR77" i="46" s="1"/>
  <c r="DF77" i="46"/>
  <c r="AQ77" i="46" s="1"/>
  <c r="DE77" i="46"/>
  <c r="DD77" i="46"/>
  <c r="AO77" i="46" s="1"/>
  <c r="DC77" i="46"/>
  <c r="DB77" i="46"/>
  <c r="AM77" i="46" s="1"/>
  <c r="DA77" i="46"/>
  <c r="CZ77" i="46"/>
  <c r="AK77" i="46" s="1"/>
  <c r="CY77" i="46"/>
  <c r="AJ77" i="46" s="1"/>
  <c r="CX77" i="46"/>
  <c r="CW77" i="46"/>
  <c r="CV77" i="46"/>
  <c r="AG77" i="46" s="1"/>
  <c r="CU77" i="46"/>
  <c r="CT77" i="46"/>
  <c r="AE77" i="46" s="1"/>
  <c r="CS77" i="46"/>
  <c r="AD77" i="46" s="1"/>
  <c r="CR77" i="46"/>
  <c r="AC77" i="46" s="1"/>
  <c r="CQ77" i="46"/>
  <c r="AB77" i="46" s="1"/>
  <c r="CP77" i="46"/>
  <c r="AA77" i="46" s="1"/>
  <c r="CO77" i="46"/>
  <c r="CN77" i="46"/>
  <c r="Y77" i="46" s="1"/>
  <c r="CM77" i="46"/>
  <c r="CL77" i="46"/>
  <c r="W77" i="46" s="1"/>
  <c r="CK77" i="46"/>
  <c r="CJ77" i="46"/>
  <c r="U77" i="46" s="1"/>
  <c r="CI77" i="46"/>
  <c r="CH77" i="46"/>
  <c r="S77" i="46" s="1"/>
  <c r="CG77" i="46"/>
  <c r="CF77" i="46"/>
  <c r="Q77" i="46" s="1"/>
  <c r="CE77" i="46"/>
  <c r="CD77" i="46"/>
  <c r="O77" i="46" s="1"/>
  <c r="CC77" i="46"/>
  <c r="N77" i="46" s="1"/>
  <c r="CB77" i="46"/>
  <c r="CA77" i="46"/>
  <c r="L77" i="46" s="1"/>
  <c r="BZ77" i="46"/>
  <c r="K77" i="46" s="1"/>
  <c r="BY77" i="46"/>
  <c r="BX77" i="46"/>
  <c r="BW77" i="46"/>
  <c r="BV77" i="46"/>
  <c r="G77" i="46" s="1"/>
  <c r="BU77" i="46"/>
  <c r="BT77" i="46"/>
  <c r="E77" i="46" s="1"/>
  <c r="BS77" i="46"/>
  <c r="D77" i="46" s="1"/>
  <c r="B77" i="46"/>
  <c r="B77" i="44" s="1"/>
  <c r="A77" i="46"/>
  <c r="EF76" i="46"/>
  <c r="BQ76" i="46" s="1"/>
  <c r="EE76" i="46"/>
  <c r="BP76" i="46" s="1"/>
  <c r="ED76" i="46"/>
  <c r="BO76" i="46" s="1"/>
  <c r="EC76" i="46"/>
  <c r="BN76" i="46" s="1"/>
  <c r="EB76" i="46"/>
  <c r="BM76" i="46" s="1"/>
  <c r="EA76" i="46"/>
  <c r="BL76" i="46" s="1"/>
  <c r="DZ76" i="46"/>
  <c r="BK76" i="46" s="1"/>
  <c r="DY76" i="46"/>
  <c r="DX76" i="46"/>
  <c r="DW76" i="46"/>
  <c r="BH76" i="46" s="1"/>
  <c r="DV76" i="46"/>
  <c r="BG76" i="46" s="1"/>
  <c r="DU76" i="46"/>
  <c r="DT76" i="46"/>
  <c r="DS76" i="46"/>
  <c r="BD76" i="46" s="1"/>
  <c r="DR76" i="46"/>
  <c r="BC76" i="46" s="1"/>
  <c r="DQ76" i="46"/>
  <c r="DP76" i="46"/>
  <c r="BA76" i="46" s="1"/>
  <c r="DO76" i="46"/>
  <c r="AZ76" i="46" s="1"/>
  <c r="DN76" i="46"/>
  <c r="AY76" i="46" s="1"/>
  <c r="DM76" i="46"/>
  <c r="DL76" i="46"/>
  <c r="AW76" i="46" s="1"/>
  <c r="DK76" i="46"/>
  <c r="AV76" i="46" s="1"/>
  <c r="DJ76" i="46"/>
  <c r="AU76" i="46" s="1"/>
  <c r="DI76" i="46"/>
  <c r="DH76" i="46"/>
  <c r="DG76" i="46"/>
  <c r="AR76" i="46" s="1"/>
  <c r="DF76" i="46"/>
  <c r="AQ76" i="46" s="1"/>
  <c r="DE76" i="46"/>
  <c r="AP76" i="46" s="1"/>
  <c r="DD76" i="46"/>
  <c r="AO76" i="46" s="1"/>
  <c r="DC76" i="46"/>
  <c r="AN76" i="46" s="1"/>
  <c r="DB76" i="46"/>
  <c r="AM76" i="46" s="1"/>
  <c r="DA76" i="46"/>
  <c r="CZ76" i="46"/>
  <c r="CY76" i="46"/>
  <c r="AJ76" i="46" s="1"/>
  <c r="CX76" i="46"/>
  <c r="AI76" i="46" s="1"/>
  <c r="CW76" i="46"/>
  <c r="AH76" i="46" s="1"/>
  <c r="CV76" i="46"/>
  <c r="CU76" i="46"/>
  <c r="AF76" i="46" s="1"/>
  <c r="CT76" i="46"/>
  <c r="AE76" i="46" s="1"/>
  <c r="CS76" i="46"/>
  <c r="CR76" i="46"/>
  <c r="AC76" i="46" s="1"/>
  <c r="CQ76" i="46"/>
  <c r="AB76" i="46" s="1"/>
  <c r="CP76" i="46"/>
  <c r="AA76" i="46" s="1"/>
  <c r="CO76" i="46"/>
  <c r="CN76" i="46"/>
  <c r="CM76" i="46"/>
  <c r="X76" i="46" s="1"/>
  <c r="CL76" i="46"/>
  <c r="W76" i="46" s="1"/>
  <c r="CK76" i="46"/>
  <c r="CJ76" i="46"/>
  <c r="U76" i="46" s="1"/>
  <c r="CI76" i="46"/>
  <c r="T76" i="46" s="1"/>
  <c r="CH76" i="46"/>
  <c r="S76" i="46" s="1"/>
  <c r="CG76" i="46"/>
  <c r="CF76" i="46"/>
  <c r="Q76" i="46" s="1"/>
  <c r="CE76" i="46"/>
  <c r="P76" i="46" s="1"/>
  <c r="CD76" i="46"/>
  <c r="O76" i="46" s="1"/>
  <c r="CC76" i="46"/>
  <c r="CB76" i="46"/>
  <c r="CA76" i="46"/>
  <c r="L76" i="46" s="1"/>
  <c r="BZ76" i="46"/>
  <c r="K76" i="46" s="1"/>
  <c r="BY76" i="46"/>
  <c r="J76" i="46" s="1"/>
  <c r="BX76" i="46"/>
  <c r="BW76" i="46"/>
  <c r="H76" i="46" s="1"/>
  <c r="BV76" i="46"/>
  <c r="BU76" i="46"/>
  <c r="BT76" i="46"/>
  <c r="BS76" i="46"/>
  <c r="D76" i="46" s="1"/>
  <c r="B76" i="46"/>
  <c r="B76" i="44" s="1"/>
  <c r="A76" i="46"/>
  <c r="A74" i="27" s="1"/>
  <c r="EF75" i="46"/>
  <c r="EE75" i="46"/>
  <c r="BP75" i="46" s="1"/>
  <c r="ED75" i="46"/>
  <c r="BO75" i="44" s="1"/>
  <c r="EC75" i="46"/>
  <c r="EB75" i="46"/>
  <c r="EA75" i="46"/>
  <c r="BL75" i="46" s="1"/>
  <c r="DZ75" i="46"/>
  <c r="BK75" i="46" s="1"/>
  <c r="DY75" i="46"/>
  <c r="BJ75" i="46" s="1"/>
  <c r="DX75" i="46"/>
  <c r="BI75" i="46" s="1"/>
  <c r="DW75" i="46"/>
  <c r="BH75" i="46" s="1"/>
  <c r="DV75" i="46"/>
  <c r="BG75" i="46" s="1"/>
  <c r="DU75" i="46"/>
  <c r="DT75" i="46"/>
  <c r="BE75" i="46" s="1"/>
  <c r="DS75" i="46"/>
  <c r="BD75" i="46" s="1"/>
  <c r="DR75" i="46"/>
  <c r="BC75" i="46" s="1"/>
  <c r="DQ75" i="46"/>
  <c r="DP75" i="46"/>
  <c r="BA75" i="46" s="1"/>
  <c r="DO75" i="46"/>
  <c r="AZ75" i="46" s="1"/>
  <c r="DN75" i="46"/>
  <c r="AY75" i="46" s="1"/>
  <c r="DM75" i="46"/>
  <c r="AX75" i="46" s="1"/>
  <c r="DL75" i="46"/>
  <c r="AW75" i="46" s="1"/>
  <c r="DK75" i="46"/>
  <c r="AV75" i="46" s="1"/>
  <c r="DJ75" i="46"/>
  <c r="AU75" i="46" s="1"/>
  <c r="DI75" i="46"/>
  <c r="DH75" i="46"/>
  <c r="DG75" i="46"/>
  <c r="AR75" i="46" s="1"/>
  <c r="DF75" i="46"/>
  <c r="AQ75" i="46" s="1"/>
  <c r="DE75" i="46"/>
  <c r="DD75" i="46"/>
  <c r="DC75" i="46"/>
  <c r="AN75" i="46" s="1"/>
  <c r="DB75" i="46"/>
  <c r="AM75" i="46" s="1"/>
  <c r="DA75" i="46"/>
  <c r="AL75" i="46" s="1"/>
  <c r="CZ75" i="46"/>
  <c r="AK75" i="46" s="1"/>
  <c r="CY75" i="46"/>
  <c r="AJ75" i="46" s="1"/>
  <c r="CX75" i="46"/>
  <c r="AI75" i="46" s="1"/>
  <c r="CW75" i="46"/>
  <c r="CV75" i="46"/>
  <c r="AG75" i="46" s="1"/>
  <c r="CU75" i="46"/>
  <c r="AF75" i="46" s="1"/>
  <c r="CT75" i="46"/>
  <c r="AE75" i="46" s="1"/>
  <c r="CS75" i="46"/>
  <c r="CR75" i="46"/>
  <c r="CQ75" i="46"/>
  <c r="AB75" i="46" s="1"/>
  <c r="CP75" i="46"/>
  <c r="AA75" i="46" s="1"/>
  <c r="CO75" i="46"/>
  <c r="Z75" i="46" s="1"/>
  <c r="CN75" i="46"/>
  <c r="CM75" i="46"/>
  <c r="X75" i="46" s="1"/>
  <c r="CL75" i="46"/>
  <c r="W75" i="46" s="1"/>
  <c r="CK75" i="46"/>
  <c r="V75" i="46" s="1"/>
  <c r="CJ75" i="46"/>
  <c r="U75" i="46" s="1"/>
  <c r="CI75" i="46"/>
  <c r="T75" i="46" s="1"/>
  <c r="CH75" i="46"/>
  <c r="S75" i="46" s="1"/>
  <c r="CG75" i="46"/>
  <c r="CF75" i="46"/>
  <c r="CE75" i="46"/>
  <c r="P75" i="46" s="1"/>
  <c r="CD75" i="46"/>
  <c r="O75" i="46" s="1"/>
  <c r="CC75" i="46"/>
  <c r="CB75" i="46"/>
  <c r="M75" i="46" s="1"/>
  <c r="CA75" i="46"/>
  <c r="L75" i="46" s="1"/>
  <c r="BZ75" i="46"/>
  <c r="K75" i="46" s="1"/>
  <c r="BY75" i="46"/>
  <c r="BX75" i="46"/>
  <c r="I75" i="46" s="1"/>
  <c r="BW75" i="46"/>
  <c r="H75" i="46" s="1"/>
  <c r="BV75" i="46"/>
  <c r="G75" i="46" s="1"/>
  <c r="BU75" i="46"/>
  <c r="BT75" i="46"/>
  <c r="E75" i="46" s="1"/>
  <c r="BS75" i="46"/>
  <c r="D75" i="46" s="1"/>
  <c r="BO75" i="46"/>
  <c r="B75" i="46"/>
  <c r="B75" i="44" s="1"/>
  <c r="A75" i="46"/>
  <c r="A75" i="44" s="1"/>
  <c r="EF74" i="46"/>
  <c r="BQ74" i="46" s="1"/>
  <c r="EE74" i="46"/>
  <c r="BP74" i="46" s="1"/>
  <c r="ED74" i="46"/>
  <c r="BO74" i="46" s="1"/>
  <c r="EC74" i="46"/>
  <c r="BN74" i="46" s="1"/>
  <c r="EB74" i="46"/>
  <c r="BM74" i="46" s="1"/>
  <c r="EA74" i="46"/>
  <c r="BL74" i="46" s="1"/>
  <c r="DZ74" i="46"/>
  <c r="BK74" i="46" s="1"/>
  <c r="DY74" i="46"/>
  <c r="DX74" i="46"/>
  <c r="BI74" i="46" s="1"/>
  <c r="DW74" i="46"/>
  <c r="BH74" i="46" s="1"/>
  <c r="DV74" i="46"/>
  <c r="BG74" i="46" s="1"/>
  <c r="DU74" i="46"/>
  <c r="BF74" i="46" s="1"/>
  <c r="DT74" i="46"/>
  <c r="BE74" i="46" s="1"/>
  <c r="DS74" i="46"/>
  <c r="BD74" i="46" s="1"/>
  <c r="DR74" i="46"/>
  <c r="DQ74" i="46"/>
  <c r="DP74" i="46"/>
  <c r="BA74" i="46" s="1"/>
  <c r="DO74" i="46"/>
  <c r="AZ74" i="46" s="1"/>
  <c r="DN74" i="46"/>
  <c r="AY74" i="46" s="1"/>
  <c r="DM74" i="46"/>
  <c r="AX74" i="46" s="1"/>
  <c r="DL74" i="46"/>
  <c r="AW74" i="46" s="1"/>
  <c r="DK74" i="46"/>
  <c r="DJ74" i="46"/>
  <c r="DI74" i="46"/>
  <c r="DH74" i="46"/>
  <c r="AS74" i="46" s="1"/>
  <c r="DG74" i="46"/>
  <c r="AR74" i="46" s="1"/>
  <c r="DF74" i="46"/>
  <c r="AQ74" i="44" s="1"/>
  <c r="DE74" i="46"/>
  <c r="AP74" i="46" s="1"/>
  <c r="DD74" i="46"/>
  <c r="AO74" i="46" s="1"/>
  <c r="DC74" i="46"/>
  <c r="AN74" i="46" s="1"/>
  <c r="DB74" i="46"/>
  <c r="DA74" i="46"/>
  <c r="CZ74" i="46"/>
  <c r="AK74" i="46" s="1"/>
  <c r="CY74" i="46"/>
  <c r="AJ74" i="46" s="1"/>
  <c r="CX74" i="46"/>
  <c r="AI74" i="46" s="1"/>
  <c r="CW74" i="46"/>
  <c r="AH74" i="46" s="1"/>
  <c r="CV74" i="46"/>
  <c r="AG74" i="46" s="1"/>
  <c r="CU74" i="46"/>
  <c r="CT74" i="46"/>
  <c r="CS74" i="46"/>
  <c r="CR74" i="46"/>
  <c r="AC74" i="46" s="1"/>
  <c r="CQ74" i="46"/>
  <c r="AB74" i="46" s="1"/>
  <c r="CP74" i="46"/>
  <c r="AA74" i="46" s="1"/>
  <c r="CO74" i="46"/>
  <c r="Z74" i="46" s="1"/>
  <c r="CN74" i="46"/>
  <c r="Y74" i="46" s="1"/>
  <c r="CM74" i="46"/>
  <c r="X74" i="46" s="1"/>
  <c r="CL74" i="46"/>
  <c r="W74" i="46" s="1"/>
  <c r="CK74" i="46"/>
  <c r="CJ74" i="46"/>
  <c r="U74" i="46" s="1"/>
  <c r="CI74" i="46"/>
  <c r="T74" i="46" s="1"/>
  <c r="CH74" i="46"/>
  <c r="S74" i="46" s="1"/>
  <c r="CG74" i="46"/>
  <c r="R74" i="46" s="1"/>
  <c r="CF74" i="46"/>
  <c r="Q74" i="46" s="1"/>
  <c r="CE74" i="46"/>
  <c r="P74" i="46" s="1"/>
  <c r="CD74" i="46"/>
  <c r="O74" i="46" s="1"/>
  <c r="CC74" i="46"/>
  <c r="CB74" i="46"/>
  <c r="M74" i="46" s="1"/>
  <c r="CA74" i="46"/>
  <c r="L74" i="46" s="1"/>
  <c r="BZ74" i="46"/>
  <c r="BY74" i="46"/>
  <c r="J74" i="46" s="1"/>
  <c r="BX74" i="46"/>
  <c r="I74" i="46" s="1"/>
  <c r="BW74" i="46"/>
  <c r="BV74" i="46"/>
  <c r="BU74" i="46"/>
  <c r="BT74" i="46"/>
  <c r="E74" i="46" s="1"/>
  <c r="BS74" i="46"/>
  <c r="D74" i="46" s="1"/>
  <c r="B74" i="46"/>
  <c r="B74" i="44" s="1"/>
  <c r="A74" i="46"/>
  <c r="A72" i="27" s="1"/>
  <c r="EF73" i="46"/>
  <c r="BQ73" i="46" s="1"/>
  <c r="EE73" i="46"/>
  <c r="ED73" i="46"/>
  <c r="EC73" i="46"/>
  <c r="BN73" i="46" s="1"/>
  <c r="EB73" i="46"/>
  <c r="BM73" i="46" s="1"/>
  <c r="EA73" i="46"/>
  <c r="BL73" i="46" s="1"/>
  <c r="DZ73" i="46"/>
  <c r="BK73" i="46" s="1"/>
  <c r="DY73" i="46"/>
  <c r="BJ73" i="46" s="1"/>
  <c r="DX73" i="46"/>
  <c r="DW73" i="46"/>
  <c r="DV73" i="46"/>
  <c r="BG73" i="44" s="1"/>
  <c r="DU73" i="46"/>
  <c r="BF73" i="46" s="1"/>
  <c r="DT73" i="46"/>
  <c r="BE73" i="46" s="1"/>
  <c r="DS73" i="46"/>
  <c r="BD73" i="46" s="1"/>
  <c r="DR73" i="46"/>
  <c r="BC73" i="46" s="1"/>
  <c r="DQ73" i="46"/>
  <c r="BB73" i="46" s="1"/>
  <c r="DP73" i="46"/>
  <c r="BA73" i="46" s="1"/>
  <c r="DO73" i="46"/>
  <c r="DN73" i="46"/>
  <c r="DM73" i="46"/>
  <c r="AX73" i="46" s="1"/>
  <c r="DL73" i="46"/>
  <c r="AW73" i="46" s="1"/>
  <c r="DK73" i="46"/>
  <c r="DJ73" i="46"/>
  <c r="AU73" i="46" s="1"/>
  <c r="DI73" i="46"/>
  <c r="AT73" i="46" s="1"/>
  <c r="DH73" i="46"/>
  <c r="DG73" i="46"/>
  <c r="DF73" i="46"/>
  <c r="DE73" i="46"/>
  <c r="AP73" i="46" s="1"/>
  <c r="DD73" i="46"/>
  <c r="AO73" i="46" s="1"/>
  <c r="DC73" i="46"/>
  <c r="AN73" i="46" s="1"/>
  <c r="DB73" i="46"/>
  <c r="AM73" i="46" s="1"/>
  <c r="DA73" i="46"/>
  <c r="AL73" i="46" s="1"/>
  <c r="CZ73" i="46"/>
  <c r="AK73" i="46" s="1"/>
  <c r="CY73" i="46"/>
  <c r="CX73" i="46"/>
  <c r="CW73" i="46"/>
  <c r="AH73" i="46" s="1"/>
  <c r="CV73" i="46"/>
  <c r="AG73" i="46" s="1"/>
  <c r="CU73" i="46"/>
  <c r="CT73" i="46"/>
  <c r="AE73" i="46" s="1"/>
  <c r="CS73" i="46"/>
  <c r="AD73" i="46" s="1"/>
  <c r="CR73" i="46"/>
  <c r="CQ73" i="46"/>
  <c r="AB73" i="46" s="1"/>
  <c r="CP73" i="46"/>
  <c r="CO73" i="46"/>
  <c r="Z73" i="46" s="1"/>
  <c r="CN73" i="46"/>
  <c r="Y73" i="46" s="1"/>
  <c r="CM73" i="46"/>
  <c r="X73" i="46" s="1"/>
  <c r="CL73" i="46"/>
  <c r="W73" i="46" s="1"/>
  <c r="CK73" i="46"/>
  <c r="V73" i="46" s="1"/>
  <c r="CJ73" i="46"/>
  <c r="U73" i="46" s="1"/>
  <c r="CI73" i="46"/>
  <c r="CH73" i="46"/>
  <c r="CG73" i="46"/>
  <c r="R73" i="46" s="1"/>
  <c r="CF73" i="46"/>
  <c r="Q73" i="46" s="1"/>
  <c r="CE73" i="46"/>
  <c r="P73" i="46" s="1"/>
  <c r="CD73" i="46"/>
  <c r="O73" i="46" s="1"/>
  <c r="CC73" i="46"/>
  <c r="N73" i="46" s="1"/>
  <c r="CB73" i="46"/>
  <c r="M73" i="46" s="1"/>
  <c r="CA73" i="46"/>
  <c r="L73" i="46" s="1"/>
  <c r="BZ73" i="46"/>
  <c r="BY73" i="46"/>
  <c r="J73" i="46" s="1"/>
  <c r="BX73" i="46"/>
  <c r="I73" i="46" s="1"/>
  <c r="BW73" i="46"/>
  <c r="H73" i="46" s="1"/>
  <c r="BV73" i="46"/>
  <c r="G73" i="46" s="1"/>
  <c r="BU73" i="46"/>
  <c r="F73" i="46" s="1"/>
  <c r="BT73" i="46"/>
  <c r="E73" i="46" s="1"/>
  <c r="BS73" i="46"/>
  <c r="BG73" i="46"/>
  <c r="B73" i="46"/>
  <c r="B73" i="44" s="1"/>
  <c r="A73" i="46"/>
  <c r="A71" i="27" s="1"/>
  <c r="EF72" i="46"/>
  <c r="EE72" i="46"/>
  <c r="BP72" i="46" s="1"/>
  <c r="ED72" i="46"/>
  <c r="BO72" i="46" s="1"/>
  <c r="EC72" i="46"/>
  <c r="BN72" i="46" s="1"/>
  <c r="EB72" i="46"/>
  <c r="EA72" i="46"/>
  <c r="BL72" i="46" s="1"/>
  <c r="DZ72" i="46"/>
  <c r="BK72" i="46" s="1"/>
  <c r="DY72" i="46"/>
  <c r="BJ72" i="46" s="1"/>
  <c r="DX72" i="46"/>
  <c r="DW72" i="46"/>
  <c r="BH72" i="46" s="1"/>
  <c r="DV72" i="46"/>
  <c r="BG72" i="46" s="1"/>
  <c r="DU72" i="46"/>
  <c r="BF72" i="46" s="1"/>
  <c r="DT72" i="46"/>
  <c r="DS72" i="46"/>
  <c r="BD72" i="46" s="1"/>
  <c r="DR72" i="46"/>
  <c r="BC72" i="46" s="1"/>
  <c r="DQ72" i="46"/>
  <c r="BB72" i="46" s="1"/>
  <c r="DP72" i="46"/>
  <c r="DO72" i="46"/>
  <c r="AZ72" i="46" s="1"/>
  <c r="DN72" i="46"/>
  <c r="AY72" i="46" s="1"/>
  <c r="DM72" i="46"/>
  <c r="AX72" i="46" s="1"/>
  <c r="DL72" i="46"/>
  <c r="DK72" i="46"/>
  <c r="AV72" i="46" s="1"/>
  <c r="DJ72" i="46"/>
  <c r="AU72" i="46" s="1"/>
  <c r="DI72" i="46"/>
  <c r="AT72" i="46" s="1"/>
  <c r="DH72" i="46"/>
  <c r="DG72" i="46"/>
  <c r="AR72" i="46" s="1"/>
  <c r="DF72" i="46"/>
  <c r="AQ72" i="46" s="1"/>
  <c r="DE72" i="46"/>
  <c r="DD72" i="46"/>
  <c r="DC72" i="46"/>
  <c r="DB72" i="46"/>
  <c r="AM72" i="46" s="1"/>
  <c r="DA72" i="46"/>
  <c r="AL72" i="46" s="1"/>
  <c r="CZ72" i="46"/>
  <c r="CY72" i="46"/>
  <c r="AJ72" i="46" s="1"/>
  <c r="CX72" i="46"/>
  <c r="AI72" i="46" s="1"/>
  <c r="CW72" i="46"/>
  <c r="AH72" i="46" s="1"/>
  <c r="CV72" i="46"/>
  <c r="AG72" i="46" s="1"/>
  <c r="CU72" i="46"/>
  <c r="CT72" i="46"/>
  <c r="AE72" i="46" s="1"/>
  <c r="CS72" i="46"/>
  <c r="AD72" i="46" s="1"/>
  <c r="CR72" i="46"/>
  <c r="CQ72" i="46"/>
  <c r="AB72" i="46" s="1"/>
  <c r="CP72" i="46"/>
  <c r="AA72" i="46" s="1"/>
  <c r="CO72" i="46"/>
  <c r="CN72" i="46"/>
  <c r="CM72" i="46"/>
  <c r="X72" i="46" s="1"/>
  <c r="CL72" i="46"/>
  <c r="W72" i="46" s="1"/>
  <c r="CK72" i="46"/>
  <c r="V72" i="46" s="1"/>
  <c r="CJ72" i="46"/>
  <c r="U72" i="44" s="1"/>
  <c r="CI72" i="46"/>
  <c r="T72" i="46" s="1"/>
  <c r="CH72" i="46"/>
  <c r="S72" i="46" s="1"/>
  <c r="CG72" i="46"/>
  <c r="R72" i="46" s="1"/>
  <c r="CF72" i="46"/>
  <c r="Q72" i="46" s="1"/>
  <c r="CE72" i="46"/>
  <c r="P72" i="46" s="1"/>
  <c r="CD72" i="46"/>
  <c r="O72" i="46" s="1"/>
  <c r="CC72" i="46"/>
  <c r="N72" i="46" s="1"/>
  <c r="CB72" i="46"/>
  <c r="CA72" i="46"/>
  <c r="L72" i="46" s="1"/>
  <c r="BZ72" i="46"/>
  <c r="K72" i="46" s="1"/>
  <c r="BY72" i="46"/>
  <c r="J72" i="46" s="1"/>
  <c r="BX72" i="46"/>
  <c r="BW72" i="46"/>
  <c r="BV72" i="46"/>
  <c r="G72" i="46" s="1"/>
  <c r="BU72" i="46"/>
  <c r="F72" i="46" s="1"/>
  <c r="BT72" i="46"/>
  <c r="BS72" i="46"/>
  <c r="D72" i="46" s="1"/>
  <c r="B72" i="46"/>
  <c r="B72" i="44" s="1"/>
  <c r="A72" i="46"/>
  <c r="A70" i="27" s="1"/>
  <c r="EF71" i="46"/>
  <c r="BQ71" i="46" s="1"/>
  <c r="EE71" i="46"/>
  <c r="BP71" i="46" s="1"/>
  <c r="ED71" i="46"/>
  <c r="BO71" i="46" s="1"/>
  <c r="EC71" i="46"/>
  <c r="EB71" i="46"/>
  <c r="EA71" i="46"/>
  <c r="BL71" i="46" s="1"/>
  <c r="DZ71" i="46"/>
  <c r="BK71" i="46" s="1"/>
  <c r="DY71" i="46"/>
  <c r="BJ71" i="46" s="1"/>
  <c r="DX71" i="46"/>
  <c r="DW71" i="46"/>
  <c r="BH71" i="46" s="1"/>
  <c r="DV71" i="46"/>
  <c r="BG71" i="46" s="1"/>
  <c r="DU71" i="46"/>
  <c r="DT71" i="46"/>
  <c r="BE71" i="46" s="1"/>
  <c r="DS71" i="46"/>
  <c r="BD71" i="46" s="1"/>
  <c r="DR71" i="46"/>
  <c r="BC71" i="46" s="1"/>
  <c r="DQ71" i="46"/>
  <c r="DP71" i="46"/>
  <c r="BA71" i="46" s="1"/>
  <c r="DO71" i="46"/>
  <c r="AZ71" i="46" s="1"/>
  <c r="DN71" i="46"/>
  <c r="AY71" i="46" s="1"/>
  <c r="DM71" i="46"/>
  <c r="DL71" i="46"/>
  <c r="DK71" i="46"/>
  <c r="AV71" i="46" s="1"/>
  <c r="DJ71" i="46"/>
  <c r="AU71" i="46" s="1"/>
  <c r="DI71" i="46"/>
  <c r="AT71" i="46" s="1"/>
  <c r="DH71" i="46"/>
  <c r="AS71" i="46" s="1"/>
  <c r="DG71" i="46"/>
  <c r="AR71" i="46" s="1"/>
  <c r="DF71" i="46"/>
  <c r="AQ71" i="46" s="1"/>
  <c r="DE71" i="46"/>
  <c r="DD71" i="46"/>
  <c r="DC71" i="46"/>
  <c r="AN71" i="46" s="1"/>
  <c r="DB71" i="46"/>
  <c r="AM71" i="46" s="1"/>
  <c r="DA71" i="46"/>
  <c r="AL71" i="46" s="1"/>
  <c r="CZ71" i="46"/>
  <c r="CY71" i="46"/>
  <c r="AJ71" i="46" s="1"/>
  <c r="CX71" i="46"/>
  <c r="AI71" i="46" s="1"/>
  <c r="CW71" i="46"/>
  <c r="CV71" i="46"/>
  <c r="CU71" i="46"/>
  <c r="AF71" i="46" s="1"/>
  <c r="CT71" i="46"/>
  <c r="AE71" i="46" s="1"/>
  <c r="CS71" i="46"/>
  <c r="AD71" i="46" s="1"/>
  <c r="CR71" i="46"/>
  <c r="AC71" i="46" s="1"/>
  <c r="CQ71" i="46"/>
  <c r="AB71" i="46" s="1"/>
  <c r="CP71" i="46"/>
  <c r="AA71" i="46" s="1"/>
  <c r="CO71" i="46"/>
  <c r="CN71" i="46"/>
  <c r="Y71" i="46" s="1"/>
  <c r="CM71" i="46"/>
  <c r="X71" i="46" s="1"/>
  <c r="CL71" i="46"/>
  <c r="W71" i="46" s="1"/>
  <c r="CK71" i="46"/>
  <c r="V71" i="46" s="1"/>
  <c r="CJ71" i="46"/>
  <c r="U71" i="46" s="1"/>
  <c r="CI71" i="46"/>
  <c r="T71" i="46" s="1"/>
  <c r="CH71" i="46"/>
  <c r="S71" i="46" s="1"/>
  <c r="CG71" i="46"/>
  <c r="CF71" i="46"/>
  <c r="Q71" i="46" s="1"/>
  <c r="CE71" i="46"/>
  <c r="P71" i="46" s="1"/>
  <c r="CD71" i="46"/>
  <c r="O71" i="46" s="1"/>
  <c r="CC71" i="46"/>
  <c r="N71" i="46" s="1"/>
  <c r="CB71" i="46"/>
  <c r="M71" i="46" s="1"/>
  <c r="CA71" i="46"/>
  <c r="L71" i="46" s="1"/>
  <c r="BZ71" i="46"/>
  <c r="K71" i="46" s="1"/>
  <c r="BY71" i="46"/>
  <c r="BX71" i="46"/>
  <c r="BW71" i="46"/>
  <c r="H71" i="46" s="1"/>
  <c r="BV71" i="46"/>
  <c r="G71" i="46" s="1"/>
  <c r="BU71" i="46"/>
  <c r="F71" i="46" s="1"/>
  <c r="BT71" i="46"/>
  <c r="BS71" i="46"/>
  <c r="B71" i="46"/>
  <c r="B71" i="44" s="1"/>
  <c r="A71" i="46"/>
  <c r="A69" i="27" s="1"/>
  <c r="EF70" i="46"/>
  <c r="BQ70" i="46" s="1"/>
  <c r="EE70" i="46"/>
  <c r="BP70" i="46" s="1"/>
  <c r="ED70" i="46"/>
  <c r="BO70" i="46" s="1"/>
  <c r="EC70" i="46"/>
  <c r="BN70" i="46" s="1"/>
  <c r="EB70" i="46"/>
  <c r="BM70" i="46" s="1"/>
  <c r="EA70" i="46"/>
  <c r="BL70" i="46" s="1"/>
  <c r="DZ70" i="46"/>
  <c r="BK70" i="46" s="1"/>
  <c r="DY70" i="46"/>
  <c r="BJ70" i="46" s="1"/>
  <c r="DX70" i="46"/>
  <c r="DW70" i="46"/>
  <c r="BH70" i="46" s="1"/>
  <c r="DV70" i="46"/>
  <c r="BG70" i="46" s="1"/>
  <c r="DU70" i="46"/>
  <c r="DT70" i="46"/>
  <c r="DS70" i="46"/>
  <c r="BD70" i="46" s="1"/>
  <c r="DR70" i="46"/>
  <c r="BC70" i="46" s="1"/>
  <c r="DQ70" i="46"/>
  <c r="BB70" i="46" s="1"/>
  <c r="DP70" i="46"/>
  <c r="BA70" i="46" s="1"/>
  <c r="DO70" i="46"/>
  <c r="AZ70" i="46" s="1"/>
  <c r="DN70" i="46"/>
  <c r="AY70" i="46" s="1"/>
  <c r="DM70" i="46"/>
  <c r="AX70" i="46" s="1"/>
  <c r="DL70" i="46"/>
  <c r="DK70" i="46"/>
  <c r="DJ70" i="46"/>
  <c r="AU70" i="46" s="1"/>
  <c r="DI70" i="46"/>
  <c r="AT70" i="46" s="1"/>
  <c r="DH70" i="46"/>
  <c r="AS70" i="46" s="1"/>
  <c r="DG70" i="46"/>
  <c r="AR70" i="46" s="1"/>
  <c r="DF70" i="46"/>
  <c r="AQ70" i="46" s="1"/>
  <c r="DE70" i="46"/>
  <c r="AP70" i="46" s="1"/>
  <c r="DD70" i="46"/>
  <c r="AO70" i="46" s="1"/>
  <c r="DC70" i="46"/>
  <c r="DB70" i="46"/>
  <c r="AM70" i="46" s="1"/>
  <c r="DA70" i="46"/>
  <c r="AL70" i="46" s="1"/>
  <c r="CZ70" i="46"/>
  <c r="AK70" i="46" s="1"/>
  <c r="CY70" i="46"/>
  <c r="AJ70" i="46" s="1"/>
  <c r="CX70" i="46"/>
  <c r="AI70" i="46" s="1"/>
  <c r="CW70" i="46"/>
  <c r="AH70" i="46" s="1"/>
  <c r="CV70" i="46"/>
  <c r="CU70" i="46"/>
  <c r="CT70" i="46"/>
  <c r="AE70" i="46" s="1"/>
  <c r="CS70" i="46"/>
  <c r="AD70" i="46" s="1"/>
  <c r="CR70" i="46"/>
  <c r="CQ70" i="46"/>
  <c r="AB70" i="46" s="1"/>
  <c r="CP70" i="46"/>
  <c r="AA70" i="46" s="1"/>
  <c r="CO70" i="46"/>
  <c r="Z70" i="46" s="1"/>
  <c r="CN70" i="46"/>
  <c r="Y70" i="46" s="1"/>
  <c r="CM70" i="46"/>
  <c r="X70" i="46" s="1"/>
  <c r="CL70" i="46"/>
  <c r="W70" i="46" s="1"/>
  <c r="CK70" i="46"/>
  <c r="V70" i="46" s="1"/>
  <c r="CJ70" i="46"/>
  <c r="U70" i="46" s="1"/>
  <c r="CI70" i="46"/>
  <c r="T70" i="46" s="1"/>
  <c r="CH70" i="46"/>
  <c r="S70" i="46" s="1"/>
  <c r="CG70" i="46"/>
  <c r="R70" i="46" s="1"/>
  <c r="CF70" i="46"/>
  <c r="Q70" i="46" s="1"/>
  <c r="CE70" i="46"/>
  <c r="CD70" i="46"/>
  <c r="O70" i="46" s="1"/>
  <c r="CC70" i="46"/>
  <c r="N70" i="46" s="1"/>
  <c r="CB70" i="46"/>
  <c r="CA70" i="46"/>
  <c r="L70" i="46" s="1"/>
  <c r="BZ70" i="46"/>
  <c r="K70" i="46" s="1"/>
  <c r="BY70" i="46"/>
  <c r="J70" i="46" s="1"/>
  <c r="BX70" i="46"/>
  <c r="BW70" i="46"/>
  <c r="BV70" i="46"/>
  <c r="G70" i="46" s="1"/>
  <c r="BU70" i="46"/>
  <c r="F70" i="46" s="1"/>
  <c r="BT70" i="46"/>
  <c r="E70" i="46" s="1"/>
  <c r="BS70" i="46"/>
  <c r="D70" i="46" s="1"/>
  <c r="B70" i="46"/>
  <c r="B70" i="44" s="1"/>
  <c r="A70" i="46"/>
  <c r="A68" i="27" s="1"/>
  <c r="EF69" i="46"/>
  <c r="BQ69" i="46" s="1"/>
  <c r="EE69" i="46"/>
  <c r="ED69" i="46"/>
  <c r="BO69" i="46" s="1"/>
  <c r="EC69" i="46"/>
  <c r="BN69" i="46" s="1"/>
  <c r="EB69" i="46"/>
  <c r="BM69" i="46" s="1"/>
  <c r="EA69" i="46"/>
  <c r="BL69" i="46" s="1"/>
  <c r="DZ69" i="46"/>
  <c r="BK69" i="46" s="1"/>
  <c r="DY69" i="46"/>
  <c r="BJ69" i="46" s="1"/>
  <c r="DX69" i="46"/>
  <c r="DW69" i="46"/>
  <c r="DV69" i="46"/>
  <c r="BG69" i="46" s="1"/>
  <c r="DU69" i="46"/>
  <c r="BF69" i="46" s="1"/>
  <c r="DT69" i="46"/>
  <c r="DS69" i="46"/>
  <c r="BD69" i="46" s="1"/>
  <c r="DR69" i="46"/>
  <c r="BC69" i="46" s="1"/>
  <c r="DQ69" i="46"/>
  <c r="BB69" i="46" s="1"/>
  <c r="DP69" i="46"/>
  <c r="DO69" i="46"/>
  <c r="DN69" i="46"/>
  <c r="AY69" i="46" s="1"/>
  <c r="DM69" i="46"/>
  <c r="AX69" i="46" s="1"/>
  <c r="DL69" i="46"/>
  <c r="AW69" i="46" s="1"/>
  <c r="DK69" i="46"/>
  <c r="AV69" i="46" s="1"/>
  <c r="DJ69" i="46"/>
  <c r="AU69" i="46" s="1"/>
  <c r="DI69" i="46"/>
  <c r="AT69" i="46" s="1"/>
  <c r="DH69" i="46"/>
  <c r="AS69" i="46" s="1"/>
  <c r="DG69" i="46"/>
  <c r="DF69" i="46"/>
  <c r="AQ69" i="46" s="1"/>
  <c r="DE69" i="46"/>
  <c r="AP69" i="46" s="1"/>
  <c r="DD69" i="46"/>
  <c r="DC69" i="46"/>
  <c r="AN69" i="46" s="1"/>
  <c r="DB69" i="46"/>
  <c r="AM69" i="46" s="1"/>
  <c r="DA69" i="46"/>
  <c r="AL69" i="46" s="1"/>
  <c r="CZ69" i="46"/>
  <c r="AK69" i="46" s="1"/>
  <c r="CY69" i="46"/>
  <c r="CX69" i="46"/>
  <c r="AI69" i="46" s="1"/>
  <c r="CW69" i="46"/>
  <c r="AH69" i="46" s="1"/>
  <c r="CV69" i="46"/>
  <c r="AG69" i="46" s="1"/>
  <c r="CU69" i="46"/>
  <c r="AF69" i="46" s="1"/>
  <c r="CT69" i="46"/>
  <c r="AE69" i="46" s="1"/>
  <c r="CS69" i="46"/>
  <c r="AD69" i="46" s="1"/>
  <c r="CR69" i="46"/>
  <c r="AC69" i="46" s="1"/>
  <c r="CQ69" i="46"/>
  <c r="CP69" i="46"/>
  <c r="AA69" i="46" s="1"/>
  <c r="CO69" i="46"/>
  <c r="Z69" i="46" s="1"/>
  <c r="CN69" i="46"/>
  <c r="Y69" i="46" s="1"/>
  <c r="CM69" i="46"/>
  <c r="X69" i="46" s="1"/>
  <c r="CL69" i="46"/>
  <c r="W69" i="46" s="1"/>
  <c r="CK69" i="46"/>
  <c r="V69" i="46" s="1"/>
  <c r="CJ69" i="46"/>
  <c r="U69" i="46" s="1"/>
  <c r="CI69" i="46"/>
  <c r="CH69" i="46"/>
  <c r="S69" i="46" s="1"/>
  <c r="CG69" i="46"/>
  <c r="R69" i="46" s="1"/>
  <c r="CF69" i="46"/>
  <c r="Q69" i="46" s="1"/>
  <c r="CE69" i="46"/>
  <c r="P69" i="46" s="1"/>
  <c r="CD69" i="46"/>
  <c r="O69" i="46" s="1"/>
  <c r="CC69" i="46"/>
  <c r="N69" i="46" s="1"/>
  <c r="CB69" i="46"/>
  <c r="M69" i="46" s="1"/>
  <c r="CA69" i="46"/>
  <c r="BZ69" i="46"/>
  <c r="K69" i="46" s="1"/>
  <c r="BY69" i="46"/>
  <c r="J69" i="46" s="1"/>
  <c r="BX69" i="46"/>
  <c r="BW69" i="46"/>
  <c r="H69" i="46" s="1"/>
  <c r="BV69" i="46"/>
  <c r="G69" i="46" s="1"/>
  <c r="BU69" i="46"/>
  <c r="F69" i="46" s="1"/>
  <c r="BT69" i="46"/>
  <c r="BS69" i="46"/>
  <c r="B69" i="46"/>
  <c r="B69" i="44" s="1"/>
  <c r="A69" i="46"/>
  <c r="A67" i="27" s="1"/>
  <c r="EF68" i="46"/>
  <c r="EE68" i="46"/>
  <c r="BP68" i="46" s="1"/>
  <c r="ED68" i="46"/>
  <c r="BO68" i="44" s="1"/>
  <c r="EC68" i="46"/>
  <c r="BN68" i="44" s="1"/>
  <c r="EB68" i="46"/>
  <c r="BM68" i="44" s="1"/>
  <c r="EA68" i="46"/>
  <c r="BL68" i="44" s="1"/>
  <c r="DZ68" i="46"/>
  <c r="BK68" i="44" s="1"/>
  <c r="DY68" i="46"/>
  <c r="BJ68" i="44" s="1"/>
  <c r="DX68" i="46"/>
  <c r="BI68" i="46" s="1"/>
  <c r="DW68" i="46"/>
  <c r="BH68" i="46" s="1"/>
  <c r="DV68" i="46"/>
  <c r="DU68" i="46"/>
  <c r="DT68" i="46"/>
  <c r="DS68" i="46"/>
  <c r="BD68" i="46" s="1"/>
  <c r="DR68" i="46"/>
  <c r="BC68" i="46" s="1"/>
  <c r="DQ68" i="46"/>
  <c r="BB68" i="46" s="1"/>
  <c r="DP68" i="46"/>
  <c r="BA68" i="46" s="1"/>
  <c r="DO68" i="46"/>
  <c r="AZ68" i="46" s="1"/>
  <c r="DN68" i="46"/>
  <c r="DM68" i="46"/>
  <c r="AX68" i="46" s="1"/>
  <c r="DL68" i="46"/>
  <c r="DK68" i="46"/>
  <c r="AV68" i="46" s="1"/>
  <c r="DJ68" i="46"/>
  <c r="AU68" i="46" s="1"/>
  <c r="DI68" i="46"/>
  <c r="AT68" i="46" s="1"/>
  <c r="DH68" i="46"/>
  <c r="DG68" i="46"/>
  <c r="AR68" i="46" s="1"/>
  <c r="DF68" i="46"/>
  <c r="AQ68" i="46" s="1"/>
  <c r="DE68" i="46"/>
  <c r="AP68" i="46" s="1"/>
  <c r="DD68" i="46"/>
  <c r="AO68" i="46" s="1"/>
  <c r="DC68" i="46"/>
  <c r="DB68" i="46"/>
  <c r="AM68" i="46" s="1"/>
  <c r="DA68" i="46"/>
  <c r="AL68" i="46" s="1"/>
  <c r="CZ68" i="46"/>
  <c r="CY68" i="46"/>
  <c r="AJ68" i="46" s="1"/>
  <c r="CX68" i="46"/>
  <c r="AI68" i="46" s="1"/>
  <c r="CW68" i="46"/>
  <c r="AH68" i="46" s="1"/>
  <c r="CV68" i="46"/>
  <c r="AG68" i="46" s="1"/>
  <c r="CU68" i="46"/>
  <c r="CT68" i="46"/>
  <c r="AE68" i="46" s="1"/>
  <c r="CS68" i="46"/>
  <c r="AD68" i="46" s="1"/>
  <c r="CR68" i="46"/>
  <c r="CQ68" i="46"/>
  <c r="AB68" i="46" s="1"/>
  <c r="CP68" i="46"/>
  <c r="AA68" i="46" s="1"/>
  <c r="CO68" i="46"/>
  <c r="Z68" i="46" s="1"/>
  <c r="CN68" i="46"/>
  <c r="CM68" i="46"/>
  <c r="X68" i="46" s="1"/>
  <c r="CL68" i="46"/>
  <c r="W68" i="46" s="1"/>
  <c r="CK68" i="46"/>
  <c r="V68" i="46" s="1"/>
  <c r="CJ68" i="46"/>
  <c r="U68" i="46" s="1"/>
  <c r="CI68" i="46"/>
  <c r="T68" i="46" s="1"/>
  <c r="CH68" i="46"/>
  <c r="S68" i="46" s="1"/>
  <c r="CG68" i="46"/>
  <c r="R68" i="46" s="1"/>
  <c r="CF68" i="46"/>
  <c r="Q68" i="46" s="1"/>
  <c r="CE68" i="46"/>
  <c r="CD68" i="46"/>
  <c r="O68" i="46" s="1"/>
  <c r="CC68" i="46"/>
  <c r="N68" i="46" s="1"/>
  <c r="CB68" i="46"/>
  <c r="CA68" i="46"/>
  <c r="L68" i="46" s="1"/>
  <c r="BZ68" i="46"/>
  <c r="BY68" i="46"/>
  <c r="J68" i="46" s="1"/>
  <c r="BX68" i="46"/>
  <c r="I68" i="46" s="1"/>
  <c r="BW68" i="46"/>
  <c r="BV68" i="46"/>
  <c r="G68" i="46" s="1"/>
  <c r="BU68" i="46"/>
  <c r="F68" i="46" s="1"/>
  <c r="BT68" i="46"/>
  <c r="BS68" i="46"/>
  <c r="D68" i="46" s="1"/>
  <c r="BO68" i="46"/>
  <c r="BN68" i="46"/>
  <c r="B68" i="46"/>
  <c r="B68" i="44" s="1"/>
  <c r="A68" i="46"/>
  <c r="A66" i="27" s="1"/>
  <c r="EF67" i="46"/>
  <c r="BQ67" i="46" s="1"/>
  <c r="EE67" i="46"/>
  <c r="BP67" i="46" s="1"/>
  <c r="ED67" i="46"/>
  <c r="EC67" i="46"/>
  <c r="EB67" i="46"/>
  <c r="BM67" i="46" s="1"/>
  <c r="EA67" i="46"/>
  <c r="DZ67" i="46"/>
  <c r="BK67" i="46" s="1"/>
  <c r="DY67" i="46"/>
  <c r="BJ67" i="46" s="1"/>
  <c r="DX67" i="46"/>
  <c r="BI67" i="46" s="1"/>
  <c r="DW67" i="46"/>
  <c r="DV67" i="46"/>
  <c r="BG67" i="46" s="1"/>
  <c r="DU67" i="46"/>
  <c r="BF67" i="46" s="1"/>
  <c r="DT67" i="46"/>
  <c r="BE67" i="46" s="1"/>
  <c r="DS67" i="46"/>
  <c r="DR67" i="46"/>
  <c r="BC67" i="46" s="1"/>
  <c r="DQ67" i="46"/>
  <c r="BB67" i="46" s="1"/>
  <c r="DP67" i="46"/>
  <c r="BA67" i="46" s="1"/>
  <c r="DO67" i="46"/>
  <c r="AZ67" i="46" s="1"/>
  <c r="DN67" i="46"/>
  <c r="DM67" i="46"/>
  <c r="AX67" i="46" s="1"/>
  <c r="DL67" i="46"/>
  <c r="AW67" i="46" s="1"/>
  <c r="DK67" i="46"/>
  <c r="DJ67" i="46"/>
  <c r="AU67" i="46" s="1"/>
  <c r="DI67" i="46"/>
  <c r="AT67" i="46" s="1"/>
  <c r="DH67" i="46"/>
  <c r="AS67" i="46" s="1"/>
  <c r="DG67" i="46"/>
  <c r="AR67" i="46" s="1"/>
  <c r="DF67" i="46"/>
  <c r="AQ67" i="44" s="1"/>
  <c r="DE67" i="46"/>
  <c r="AP67" i="46" s="1"/>
  <c r="DD67" i="46"/>
  <c r="AO67" i="46" s="1"/>
  <c r="DC67" i="46"/>
  <c r="DB67" i="46"/>
  <c r="AM67" i="46" s="1"/>
  <c r="DA67" i="46"/>
  <c r="AL67" i="46" s="1"/>
  <c r="CZ67" i="46"/>
  <c r="AK67" i="46" s="1"/>
  <c r="CY67" i="46"/>
  <c r="AJ67" i="46" s="1"/>
  <c r="CX67" i="46"/>
  <c r="CW67" i="46"/>
  <c r="CV67" i="46"/>
  <c r="AG67" i="46" s="1"/>
  <c r="CU67" i="46"/>
  <c r="CT67" i="46"/>
  <c r="AE67" i="46" s="1"/>
  <c r="CS67" i="46"/>
  <c r="AD67" i="46" s="1"/>
  <c r="CR67" i="46"/>
  <c r="CQ67" i="46"/>
  <c r="AB67" i="46" s="1"/>
  <c r="CP67" i="46"/>
  <c r="AA67" i="46" s="1"/>
  <c r="CO67" i="46"/>
  <c r="CN67" i="46"/>
  <c r="Y67" i="46" s="1"/>
  <c r="CM67" i="46"/>
  <c r="X67" i="44" s="1"/>
  <c r="CL67" i="46"/>
  <c r="CK67" i="46"/>
  <c r="V67" i="46" s="1"/>
  <c r="CJ67" i="46"/>
  <c r="CI67" i="46"/>
  <c r="T67" i="46" s="1"/>
  <c r="CH67" i="46"/>
  <c r="CG67" i="46"/>
  <c r="CF67" i="46"/>
  <c r="Q67" i="46" s="1"/>
  <c r="CE67" i="46"/>
  <c r="CD67" i="46"/>
  <c r="O67" i="46" s="1"/>
  <c r="CC67" i="46"/>
  <c r="N67" i="46" s="1"/>
  <c r="CB67" i="46"/>
  <c r="M67" i="46" s="1"/>
  <c r="CA67" i="46"/>
  <c r="L67" i="46" s="1"/>
  <c r="BZ67" i="46"/>
  <c r="BY67" i="46"/>
  <c r="BX67" i="46"/>
  <c r="I67" i="46" s="1"/>
  <c r="BW67" i="46"/>
  <c r="BV67" i="46"/>
  <c r="G67" i="46" s="1"/>
  <c r="BU67" i="46"/>
  <c r="F67" i="46" s="1"/>
  <c r="BT67" i="46"/>
  <c r="E67" i="46" s="1"/>
  <c r="BS67" i="46"/>
  <c r="D67" i="46" s="1"/>
  <c r="AQ67" i="46"/>
  <c r="B67" i="46"/>
  <c r="B67" i="44" s="1"/>
  <c r="A67" i="46"/>
  <c r="A65" i="27" s="1"/>
  <c r="EF66" i="46"/>
  <c r="BQ66" i="46" s="1"/>
  <c r="EE66" i="46"/>
  <c r="BP66" i="46" s="1"/>
  <c r="ED66" i="46"/>
  <c r="BO66" i="46" s="1"/>
  <c r="EC66" i="46"/>
  <c r="EB66" i="46"/>
  <c r="EA66" i="46"/>
  <c r="DZ66" i="46"/>
  <c r="DY66" i="46"/>
  <c r="BJ66" i="46" s="1"/>
  <c r="DX66" i="46"/>
  <c r="BI66" i="46" s="1"/>
  <c r="DW66" i="46"/>
  <c r="DV66" i="46"/>
  <c r="BG66" i="44" s="1"/>
  <c r="DU66" i="46"/>
  <c r="BF66" i="44" s="1"/>
  <c r="DT66" i="46"/>
  <c r="BE66" i="44" s="1"/>
  <c r="DS66" i="46"/>
  <c r="BD66" i="46" s="1"/>
  <c r="DR66" i="46"/>
  <c r="DQ66" i="46"/>
  <c r="BB66" i="46" s="1"/>
  <c r="DP66" i="46"/>
  <c r="BA66" i="46" s="1"/>
  <c r="DO66" i="46"/>
  <c r="AZ66" i="46" s="1"/>
  <c r="DN66" i="46"/>
  <c r="AY66" i="46" s="1"/>
  <c r="DM66" i="46"/>
  <c r="AX66" i="46" s="1"/>
  <c r="DL66" i="46"/>
  <c r="DK66" i="46"/>
  <c r="AV66" i="46" s="1"/>
  <c r="DJ66" i="46"/>
  <c r="DI66" i="46"/>
  <c r="AT66" i="46" s="1"/>
  <c r="DH66" i="46"/>
  <c r="AS66" i="46" s="1"/>
  <c r="DG66" i="46"/>
  <c r="AR66" i="46" s="1"/>
  <c r="DF66" i="46"/>
  <c r="AQ66" i="46" s="1"/>
  <c r="DE66" i="46"/>
  <c r="AP66" i="46" s="1"/>
  <c r="DD66" i="46"/>
  <c r="DC66" i="46"/>
  <c r="DB66" i="46"/>
  <c r="DA66" i="46"/>
  <c r="AL66" i="46" s="1"/>
  <c r="CZ66" i="46"/>
  <c r="AK66" i="46" s="1"/>
  <c r="CY66" i="46"/>
  <c r="CX66" i="46"/>
  <c r="AI66" i="46" s="1"/>
  <c r="CW66" i="46"/>
  <c r="AH66" i="46" s="1"/>
  <c r="CV66" i="46"/>
  <c r="CU66" i="46"/>
  <c r="CT66" i="46"/>
  <c r="AE66" i="46" s="1"/>
  <c r="CS66" i="46"/>
  <c r="AD66" i="46" s="1"/>
  <c r="CR66" i="46"/>
  <c r="AC66" i="46" s="1"/>
  <c r="CQ66" i="46"/>
  <c r="CP66" i="46"/>
  <c r="AA66" i="46" s="1"/>
  <c r="CO66" i="46"/>
  <c r="CN66" i="46"/>
  <c r="CM66" i="46"/>
  <c r="CL66" i="46"/>
  <c r="CK66" i="46"/>
  <c r="V66" i="46" s="1"/>
  <c r="CJ66" i="46"/>
  <c r="U66" i="46" s="1"/>
  <c r="CI66" i="46"/>
  <c r="T66" i="46" s="1"/>
  <c r="CH66" i="46"/>
  <c r="S66" i="46" s="1"/>
  <c r="CG66" i="46"/>
  <c r="CF66" i="46"/>
  <c r="CE66" i="46"/>
  <c r="CD66" i="46"/>
  <c r="CC66" i="46"/>
  <c r="N66" i="46" s="1"/>
  <c r="CB66" i="46"/>
  <c r="M66" i="46" s="1"/>
  <c r="CA66" i="46"/>
  <c r="BZ66" i="46"/>
  <c r="K66" i="46" s="1"/>
  <c r="BY66" i="46"/>
  <c r="J66" i="46" s="1"/>
  <c r="BX66" i="46"/>
  <c r="BW66" i="46"/>
  <c r="H66" i="46" s="1"/>
  <c r="BV66" i="46"/>
  <c r="G66" i="46" s="1"/>
  <c r="BU66" i="46"/>
  <c r="F66" i="46" s="1"/>
  <c r="BT66" i="46"/>
  <c r="E66" i="46" s="1"/>
  <c r="BS66" i="46"/>
  <c r="BG66" i="46"/>
  <c r="BF66" i="46"/>
  <c r="BE66" i="46"/>
  <c r="B66" i="46"/>
  <c r="B66" i="44" s="1"/>
  <c r="A66" i="46"/>
  <c r="C66" i="46" s="1"/>
  <c r="C66" i="44" s="1"/>
  <c r="EF65" i="46"/>
  <c r="BQ65" i="46" s="1"/>
  <c r="EE65" i="46"/>
  <c r="BP65" i="46" s="1"/>
  <c r="ED65" i="46"/>
  <c r="BO65" i="46" s="1"/>
  <c r="EC65" i="46"/>
  <c r="BN65" i="46" s="1"/>
  <c r="EB65" i="46"/>
  <c r="EA65" i="46"/>
  <c r="BL65" i="46" s="1"/>
  <c r="DZ65" i="46"/>
  <c r="BK65" i="46" s="1"/>
  <c r="DY65" i="46"/>
  <c r="BJ65" i="46" s="1"/>
  <c r="DX65" i="46"/>
  <c r="BI65" i="46" s="1"/>
  <c r="DW65" i="46"/>
  <c r="BH65" i="46" s="1"/>
  <c r="DV65" i="46"/>
  <c r="BG65" i="46" s="1"/>
  <c r="DU65" i="46"/>
  <c r="BF65" i="46" s="1"/>
  <c r="DT65" i="46"/>
  <c r="DS65" i="46"/>
  <c r="BD65" i="46" s="1"/>
  <c r="DR65" i="46"/>
  <c r="DQ65" i="46"/>
  <c r="DP65" i="46"/>
  <c r="BA65" i="46" s="1"/>
  <c r="DO65" i="46"/>
  <c r="AZ65" i="46" s="1"/>
  <c r="DN65" i="46"/>
  <c r="AY65" i="46" s="1"/>
  <c r="DM65" i="46"/>
  <c r="AX65" i="46" s="1"/>
  <c r="DL65" i="46"/>
  <c r="DK65" i="46"/>
  <c r="AV65" i="46" s="1"/>
  <c r="DJ65" i="46"/>
  <c r="DI65" i="46"/>
  <c r="AT65" i="46" s="1"/>
  <c r="DH65" i="46"/>
  <c r="AS65" i="46" s="1"/>
  <c r="DG65" i="46"/>
  <c r="AR65" i="46" s="1"/>
  <c r="DF65" i="46"/>
  <c r="DE65" i="46"/>
  <c r="AP65" i="46" s="1"/>
  <c r="DD65" i="46"/>
  <c r="DC65" i="46"/>
  <c r="AN65" i="46" s="1"/>
  <c r="DB65" i="46"/>
  <c r="AM65" i="46" s="1"/>
  <c r="DA65" i="46"/>
  <c r="CZ65" i="46"/>
  <c r="AK65" i="46" s="1"/>
  <c r="CY65" i="46"/>
  <c r="AJ65" i="46" s="1"/>
  <c r="CX65" i="46"/>
  <c r="AI65" i="46" s="1"/>
  <c r="CW65" i="46"/>
  <c r="AH65" i="46" s="1"/>
  <c r="CV65" i="46"/>
  <c r="CU65" i="46"/>
  <c r="AF65" i="46" s="1"/>
  <c r="CT65" i="46"/>
  <c r="AE65" i="46" s="1"/>
  <c r="CS65" i="46"/>
  <c r="AD65" i="46" s="1"/>
  <c r="CR65" i="46"/>
  <c r="AC65" i="46" s="1"/>
  <c r="CQ65" i="46"/>
  <c r="AB65" i="46" s="1"/>
  <c r="CP65" i="46"/>
  <c r="AA65" i="46" s="1"/>
  <c r="CO65" i="46"/>
  <c r="Z65" i="46" s="1"/>
  <c r="CN65" i="46"/>
  <c r="CM65" i="46"/>
  <c r="X65" i="46" s="1"/>
  <c r="CL65" i="46"/>
  <c r="CK65" i="46"/>
  <c r="CJ65" i="46"/>
  <c r="U65" i="46" s="1"/>
  <c r="CI65" i="46"/>
  <c r="T65" i="46" s="1"/>
  <c r="CH65" i="46"/>
  <c r="S65" i="46" s="1"/>
  <c r="CG65" i="46"/>
  <c r="R65" i="46" s="1"/>
  <c r="CF65" i="46"/>
  <c r="CE65" i="46"/>
  <c r="P65" i="46" s="1"/>
  <c r="CD65" i="46"/>
  <c r="O65" i="46" s="1"/>
  <c r="CC65" i="46"/>
  <c r="CB65" i="46"/>
  <c r="M65" i="46" s="1"/>
  <c r="CA65" i="46"/>
  <c r="L65" i="46" s="1"/>
  <c r="BZ65" i="46"/>
  <c r="K65" i="46" s="1"/>
  <c r="BY65" i="46"/>
  <c r="J65" i="46" s="1"/>
  <c r="BX65" i="46"/>
  <c r="BW65" i="46"/>
  <c r="H65" i="46" s="1"/>
  <c r="BV65" i="46"/>
  <c r="G65" i="46" s="1"/>
  <c r="BU65" i="46"/>
  <c r="BT65" i="46"/>
  <c r="E65" i="46" s="1"/>
  <c r="BS65" i="46"/>
  <c r="D65" i="46" s="1"/>
  <c r="B65" i="46"/>
  <c r="B65" i="44" s="1"/>
  <c r="A65" i="46"/>
  <c r="A63" i="27" s="1"/>
  <c r="EF64" i="46"/>
  <c r="BQ64" i="46" s="1"/>
  <c r="EE64" i="46"/>
  <c r="BP64" i="46" s="1"/>
  <c r="ED64" i="46"/>
  <c r="BO64" i="44" s="1"/>
  <c r="EC64" i="46"/>
  <c r="BN64" i="44" s="1"/>
  <c r="EB64" i="46"/>
  <c r="BM64" i="44" s="1"/>
  <c r="EA64" i="46"/>
  <c r="BL64" i="44" s="1"/>
  <c r="DZ64" i="46"/>
  <c r="BK64" i="44" s="1"/>
  <c r="DY64" i="46"/>
  <c r="BJ64" i="44" s="1"/>
  <c r="DX64" i="46"/>
  <c r="BI64" i="44" s="1"/>
  <c r="DW64" i="46"/>
  <c r="BH64" i="46" s="1"/>
  <c r="DV64" i="46"/>
  <c r="BG64" i="46" s="1"/>
  <c r="DU64" i="46"/>
  <c r="BF64" i="46" s="1"/>
  <c r="DT64" i="46"/>
  <c r="BE64" i="46" s="1"/>
  <c r="DS64" i="46"/>
  <c r="BD64" i="46" s="1"/>
  <c r="DR64" i="46"/>
  <c r="BC64" i="46" s="1"/>
  <c r="DQ64" i="46"/>
  <c r="BB64" i="46" s="1"/>
  <c r="DP64" i="46"/>
  <c r="BA64" i="46" s="1"/>
  <c r="DO64" i="46"/>
  <c r="AZ64" i="46" s="1"/>
  <c r="DN64" i="46"/>
  <c r="AY64" i="46" s="1"/>
  <c r="DM64" i="46"/>
  <c r="DL64" i="46"/>
  <c r="AW64" i="46" s="1"/>
  <c r="DK64" i="46"/>
  <c r="AV64" i="46" s="1"/>
  <c r="DJ64" i="46"/>
  <c r="DI64" i="46"/>
  <c r="AT64" i="46" s="1"/>
  <c r="DH64" i="46"/>
  <c r="AS64" i="46" s="1"/>
  <c r="DG64" i="46"/>
  <c r="AR64" i="46" s="1"/>
  <c r="DF64" i="46"/>
  <c r="DE64" i="46"/>
  <c r="DD64" i="46"/>
  <c r="AO64" i="46" s="1"/>
  <c r="DC64" i="46"/>
  <c r="AN64" i="46" s="1"/>
  <c r="DB64" i="46"/>
  <c r="AM64" i="46" s="1"/>
  <c r="DA64" i="46"/>
  <c r="AL64" i="46" s="1"/>
  <c r="CZ64" i="46"/>
  <c r="AK64" i="46" s="1"/>
  <c r="CY64" i="46"/>
  <c r="AJ64" i="46" s="1"/>
  <c r="CX64" i="46"/>
  <c r="CW64" i="46"/>
  <c r="CV64" i="46"/>
  <c r="AG64" i="46" s="1"/>
  <c r="CU64" i="46"/>
  <c r="AF64" i="46" s="1"/>
  <c r="CT64" i="46"/>
  <c r="AE64" i="46" s="1"/>
  <c r="CS64" i="46"/>
  <c r="AD64" i="46" s="1"/>
  <c r="CR64" i="46"/>
  <c r="AC64" i="46" s="1"/>
  <c r="CQ64" i="46"/>
  <c r="AB64" i="46" s="1"/>
  <c r="CP64" i="46"/>
  <c r="CO64" i="46"/>
  <c r="Z64" i="46" s="1"/>
  <c r="CN64" i="46"/>
  <c r="Y64" i="46" s="1"/>
  <c r="CM64" i="46"/>
  <c r="X64" i="46" s="1"/>
  <c r="CL64" i="46"/>
  <c r="CK64" i="46"/>
  <c r="V64" i="46" s="1"/>
  <c r="CJ64" i="46"/>
  <c r="U64" i="46" s="1"/>
  <c r="CI64" i="46"/>
  <c r="T64" i="46" s="1"/>
  <c r="CH64" i="46"/>
  <c r="S64" i="46" s="1"/>
  <c r="CG64" i="46"/>
  <c r="R64" i="46" s="1"/>
  <c r="CF64" i="46"/>
  <c r="Q64" i="46" s="1"/>
  <c r="CE64" i="46"/>
  <c r="P64" i="46" s="1"/>
  <c r="CD64" i="46"/>
  <c r="O64" i="46" s="1"/>
  <c r="CC64" i="46"/>
  <c r="N64" i="46" s="1"/>
  <c r="CB64" i="46"/>
  <c r="M64" i="46" s="1"/>
  <c r="CA64" i="46"/>
  <c r="L64" i="46" s="1"/>
  <c r="BZ64" i="46"/>
  <c r="BY64" i="46"/>
  <c r="BX64" i="46"/>
  <c r="I64" i="46" s="1"/>
  <c r="BW64" i="46"/>
  <c r="H64" i="46" s="1"/>
  <c r="BV64" i="46"/>
  <c r="G64" i="46" s="1"/>
  <c r="BU64" i="46"/>
  <c r="F64" i="46" s="1"/>
  <c r="BT64" i="46"/>
  <c r="E64" i="46" s="1"/>
  <c r="BS64" i="46"/>
  <c r="D64" i="46" s="1"/>
  <c r="BO64" i="46"/>
  <c r="BN64" i="46"/>
  <c r="BM64" i="46"/>
  <c r="BL64" i="46"/>
  <c r="BK64" i="46"/>
  <c r="BJ64" i="46"/>
  <c r="B64" i="46"/>
  <c r="B64" i="44" s="1"/>
  <c r="A64" i="46"/>
  <c r="EF63" i="46"/>
  <c r="BQ63" i="46" s="1"/>
  <c r="EE63" i="46"/>
  <c r="BP63" i="46" s="1"/>
  <c r="ED63" i="46"/>
  <c r="BO63" i="46" s="1"/>
  <c r="EC63" i="46"/>
  <c r="BN63" i="46" s="1"/>
  <c r="EB63" i="46"/>
  <c r="BM63" i="46" s="1"/>
  <c r="EA63" i="46"/>
  <c r="BL63" i="46" s="1"/>
  <c r="DZ63" i="46"/>
  <c r="BK63" i="46" s="1"/>
  <c r="DY63" i="46"/>
  <c r="BJ63" i="46" s="1"/>
  <c r="DX63" i="46"/>
  <c r="BI63" i="46" s="1"/>
  <c r="DW63" i="46"/>
  <c r="BH63" i="46" s="1"/>
  <c r="DV63" i="46"/>
  <c r="BG63" i="46" s="1"/>
  <c r="DU63" i="46"/>
  <c r="DT63" i="46"/>
  <c r="BE63" i="46" s="1"/>
  <c r="DS63" i="46"/>
  <c r="BD63" i="46" s="1"/>
  <c r="DR63" i="46"/>
  <c r="BC63" i="46" s="1"/>
  <c r="DQ63" i="46"/>
  <c r="BB63" i="46" s="1"/>
  <c r="DP63" i="46"/>
  <c r="BA63" i="46" s="1"/>
  <c r="DO63" i="46"/>
  <c r="AZ63" i="46" s="1"/>
  <c r="DN63" i="46"/>
  <c r="AY63" i="46" s="1"/>
  <c r="DM63" i="46"/>
  <c r="DL63" i="46"/>
  <c r="AW63" i="46" s="1"/>
  <c r="DK63" i="46"/>
  <c r="AV63" i="46" s="1"/>
  <c r="DJ63" i="46"/>
  <c r="AU63" i="46" s="1"/>
  <c r="DI63" i="46"/>
  <c r="AT63" i="46" s="1"/>
  <c r="DH63" i="46"/>
  <c r="AS63" i="46" s="1"/>
  <c r="DG63" i="46"/>
  <c r="AR63" i="46" s="1"/>
  <c r="DF63" i="46"/>
  <c r="AQ63" i="46" s="1"/>
  <c r="DE63" i="46"/>
  <c r="AP63" i="46" s="1"/>
  <c r="DD63" i="46"/>
  <c r="AO63" i="46" s="1"/>
  <c r="DC63" i="46"/>
  <c r="AN63" i="46" s="1"/>
  <c r="DB63" i="46"/>
  <c r="AM63" i="46" s="1"/>
  <c r="DA63" i="46"/>
  <c r="AL63" i="46" s="1"/>
  <c r="CZ63" i="46"/>
  <c r="CY63" i="46"/>
  <c r="AJ63" i="46" s="1"/>
  <c r="CX63" i="46"/>
  <c r="AI63" i="46" s="1"/>
  <c r="CW63" i="46"/>
  <c r="AH63" i="46" s="1"/>
  <c r="CV63" i="46"/>
  <c r="AG63" i="46" s="1"/>
  <c r="CU63" i="46"/>
  <c r="AF63" i="46" s="1"/>
  <c r="CT63" i="46"/>
  <c r="CS63" i="46"/>
  <c r="AD63" i="46" s="1"/>
  <c r="CR63" i="46"/>
  <c r="AC63" i="46" s="1"/>
  <c r="CQ63" i="46"/>
  <c r="AB63" i="46" s="1"/>
  <c r="CP63" i="46"/>
  <c r="AA63" i="46" s="1"/>
  <c r="CO63" i="46"/>
  <c r="Z63" i="46" s="1"/>
  <c r="CN63" i="46"/>
  <c r="Y63" i="46" s="1"/>
  <c r="CM63" i="46"/>
  <c r="CL63" i="46"/>
  <c r="W63" i="46" s="1"/>
  <c r="CK63" i="46"/>
  <c r="V63" i="46" s="1"/>
  <c r="CJ63" i="46"/>
  <c r="U63" i="46" s="1"/>
  <c r="CI63" i="46"/>
  <c r="T63" i="46" s="1"/>
  <c r="CH63" i="46"/>
  <c r="S63" i="46" s="1"/>
  <c r="CG63" i="46"/>
  <c r="R63" i="46" s="1"/>
  <c r="CF63" i="46"/>
  <c r="Q63" i="46" s="1"/>
  <c r="CE63" i="46"/>
  <c r="CD63" i="46"/>
  <c r="O63" i="46" s="1"/>
  <c r="CC63" i="46"/>
  <c r="N63" i="46" s="1"/>
  <c r="CB63" i="46"/>
  <c r="CA63" i="46"/>
  <c r="L63" i="46" s="1"/>
  <c r="BZ63" i="46"/>
  <c r="K63" i="46" s="1"/>
  <c r="BY63" i="46"/>
  <c r="J63" i="46" s="1"/>
  <c r="BX63" i="46"/>
  <c r="I63" i="46" s="1"/>
  <c r="BW63" i="46"/>
  <c r="H63" i="46" s="1"/>
  <c r="BV63" i="46"/>
  <c r="G63" i="46" s="1"/>
  <c r="BU63" i="46"/>
  <c r="F63" i="46" s="1"/>
  <c r="BT63" i="46"/>
  <c r="BS63" i="46"/>
  <c r="D63" i="46" s="1"/>
  <c r="B63" i="46"/>
  <c r="B63" i="44" s="1"/>
  <c r="A63" i="46"/>
  <c r="A61" i="27" s="1"/>
  <c r="EF62" i="46"/>
  <c r="BQ62" i="46" s="1"/>
  <c r="EE62" i="46"/>
  <c r="BP62" i="46" s="1"/>
  <c r="ED62" i="46"/>
  <c r="BO62" i="46" s="1"/>
  <c r="EC62" i="46"/>
  <c r="BN62" i="46" s="1"/>
  <c r="EB62" i="46"/>
  <c r="BM62" i="46" s="1"/>
  <c r="EA62" i="46"/>
  <c r="BL62" i="46" s="1"/>
  <c r="DZ62" i="46"/>
  <c r="BK62" i="46" s="1"/>
  <c r="DY62" i="46"/>
  <c r="DX62" i="46"/>
  <c r="BI62" i="46" s="1"/>
  <c r="DW62" i="46"/>
  <c r="BH62" i="46" s="1"/>
  <c r="DV62" i="46"/>
  <c r="BG62" i="46" s="1"/>
  <c r="DU62" i="46"/>
  <c r="BF62" i="46" s="1"/>
  <c r="DT62" i="46"/>
  <c r="DS62" i="46"/>
  <c r="BD62" i="46" s="1"/>
  <c r="DR62" i="46"/>
  <c r="BC62" i="46" s="1"/>
  <c r="DQ62" i="46"/>
  <c r="BB62" i="46" s="1"/>
  <c r="DP62" i="46"/>
  <c r="BA62" i="46" s="1"/>
  <c r="DO62" i="46"/>
  <c r="AZ62" i="46" s="1"/>
  <c r="DN62" i="46"/>
  <c r="AY62" i="46" s="1"/>
  <c r="DM62" i="46"/>
  <c r="AX62" i="46" s="1"/>
  <c r="DL62" i="46"/>
  <c r="AW62" i="46" s="1"/>
  <c r="DK62" i="46"/>
  <c r="AV62" i="46" s="1"/>
  <c r="DJ62" i="46"/>
  <c r="AU62" i="46" s="1"/>
  <c r="DI62" i="46"/>
  <c r="DH62" i="46"/>
  <c r="AS62" i="46" s="1"/>
  <c r="DG62" i="46"/>
  <c r="DF62" i="46"/>
  <c r="AQ62" i="46" s="1"/>
  <c r="DE62" i="46"/>
  <c r="AP62" i="46" s="1"/>
  <c r="DD62" i="46"/>
  <c r="AO62" i="46" s="1"/>
  <c r="DC62" i="46"/>
  <c r="AN62" i="46" s="1"/>
  <c r="DB62" i="46"/>
  <c r="AM62" i="46" s="1"/>
  <c r="DA62" i="46"/>
  <c r="AL62" i="46" s="1"/>
  <c r="CZ62" i="46"/>
  <c r="AK62" i="46" s="1"/>
  <c r="CY62" i="46"/>
  <c r="CX62" i="46"/>
  <c r="AI62" i="44" s="1"/>
  <c r="CW62" i="46"/>
  <c r="AH62" i="46" s="1"/>
  <c r="CV62" i="46"/>
  <c r="AG62" i="46" s="1"/>
  <c r="CU62" i="46"/>
  <c r="AF62" i="46" s="1"/>
  <c r="CT62" i="46"/>
  <c r="AE62" i="46" s="1"/>
  <c r="CS62" i="46"/>
  <c r="AD62" i="46" s="1"/>
  <c r="CR62" i="46"/>
  <c r="AC62" i="46" s="1"/>
  <c r="CQ62" i="46"/>
  <c r="AB62" i="46" s="1"/>
  <c r="CP62" i="46"/>
  <c r="AA62" i="46" s="1"/>
  <c r="CO62" i="46"/>
  <c r="Z62" i="46" s="1"/>
  <c r="CN62" i="46"/>
  <c r="CM62" i="46"/>
  <c r="X62" i="46" s="1"/>
  <c r="CL62" i="46"/>
  <c r="W62" i="46" s="1"/>
  <c r="CK62" i="46"/>
  <c r="V62" i="46" s="1"/>
  <c r="CJ62" i="46"/>
  <c r="U62" i="46" s="1"/>
  <c r="CI62" i="46"/>
  <c r="T62" i="46" s="1"/>
  <c r="CH62" i="46"/>
  <c r="S62" i="46" s="1"/>
  <c r="CG62" i="46"/>
  <c r="R62" i="46" s="1"/>
  <c r="CF62" i="46"/>
  <c r="Q62" i="46" s="1"/>
  <c r="CE62" i="46"/>
  <c r="P62" i="46" s="1"/>
  <c r="CD62" i="46"/>
  <c r="O62" i="46" s="1"/>
  <c r="CC62" i="46"/>
  <c r="CB62" i="46"/>
  <c r="M62" i="46" s="1"/>
  <c r="CA62" i="46"/>
  <c r="L62" i="46" s="1"/>
  <c r="BZ62" i="46"/>
  <c r="K62" i="46" s="1"/>
  <c r="BY62" i="46"/>
  <c r="J62" i="46" s="1"/>
  <c r="BX62" i="46"/>
  <c r="I62" i="46" s="1"/>
  <c r="BW62" i="46"/>
  <c r="H62" i="46" s="1"/>
  <c r="BV62" i="46"/>
  <c r="G62" i="46" s="1"/>
  <c r="BU62" i="46"/>
  <c r="BT62" i="46"/>
  <c r="E62" i="46" s="1"/>
  <c r="BS62" i="46"/>
  <c r="D62" i="46" s="1"/>
  <c r="AI62" i="46"/>
  <c r="B62" i="46"/>
  <c r="B62" i="44" s="1"/>
  <c r="A62" i="46"/>
  <c r="A62" i="44" s="1"/>
  <c r="EF61" i="46"/>
  <c r="BQ61" i="46" s="1"/>
  <c r="EE61" i="46"/>
  <c r="BP61" i="46" s="1"/>
  <c r="ED61" i="46"/>
  <c r="EC61" i="46"/>
  <c r="BN61" i="46" s="1"/>
  <c r="EB61" i="46"/>
  <c r="EA61" i="46"/>
  <c r="BL61" i="46" s="1"/>
  <c r="DZ61" i="46"/>
  <c r="BK61" i="46" s="1"/>
  <c r="DY61" i="46"/>
  <c r="DX61" i="46"/>
  <c r="BI61" i="46" s="1"/>
  <c r="DW61" i="46"/>
  <c r="BH61" i="46" s="1"/>
  <c r="DV61" i="46"/>
  <c r="BG61" i="46" s="1"/>
  <c r="DU61" i="46"/>
  <c r="BF61" i="46" s="1"/>
  <c r="DT61" i="46"/>
  <c r="BE61" i="46" s="1"/>
  <c r="DS61" i="46"/>
  <c r="BD61" i="46" s="1"/>
  <c r="DR61" i="46"/>
  <c r="DQ61" i="46"/>
  <c r="DP61" i="46"/>
  <c r="BA61" i="46" s="1"/>
  <c r="DO61" i="46"/>
  <c r="AZ61" i="46" s="1"/>
  <c r="DN61" i="46"/>
  <c r="DM61" i="46"/>
  <c r="AX61" i="46" s="1"/>
  <c r="DL61" i="46"/>
  <c r="AW61" i="46" s="1"/>
  <c r="DK61" i="46"/>
  <c r="AV61" i="46" s="1"/>
  <c r="DJ61" i="46"/>
  <c r="DI61" i="46"/>
  <c r="DH61" i="46"/>
  <c r="AS61" i="46" s="1"/>
  <c r="DG61" i="46"/>
  <c r="AR61" i="46" s="1"/>
  <c r="DF61" i="46"/>
  <c r="DE61" i="46"/>
  <c r="DD61" i="46"/>
  <c r="AO61" i="46" s="1"/>
  <c r="DC61" i="46"/>
  <c r="AN61" i="46" s="1"/>
  <c r="DB61" i="46"/>
  <c r="AM61" i="46" s="1"/>
  <c r="DA61" i="46"/>
  <c r="CZ61" i="46"/>
  <c r="AK61" i="46" s="1"/>
  <c r="CY61" i="46"/>
  <c r="AJ61" i="46" s="1"/>
  <c r="CX61" i="46"/>
  <c r="AI61" i="46" s="1"/>
  <c r="CW61" i="46"/>
  <c r="AH61" i="46" s="1"/>
  <c r="CV61" i="46"/>
  <c r="AG61" i="46" s="1"/>
  <c r="CU61" i="46"/>
  <c r="AF61" i="46" s="1"/>
  <c r="CT61" i="46"/>
  <c r="AE61" i="46" s="1"/>
  <c r="CS61" i="46"/>
  <c r="CR61" i="46"/>
  <c r="AC61" i="46" s="1"/>
  <c r="CQ61" i="46"/>
  <c r="AB61" i="46" s="1"/>
  <c r="CP61" i="46"/>
  <c r="AA61" i="46" s="1"/>
  <c r="CO61" i="46"/>
  <c r="Z61" i="46" s="1"/>
  <c r="CN61" i="46"/>
  <c r="CM61" i="46"/>
  <c r="X61" i="46" s="1"/>
  <c r="CL61" i="46"/>
  <c r="W61" i="46" s="1"/>
  <c r="CK61" i="46"/>
  <c r="CJ61" i="46"/>
  <c r="U61" i="46" s="1"/>
  <c r="CI61" i="46"/>
  <c r="T61" i="46" s="1"/>
  <c r="CH61" i="46"/>
  <c r="S61" i="46" s="1"/>
  <c r="CG61" i="46"/>
  <c r="R61" i="46" s="1"/>
  <c r="CF61" i="46"/>
  <c r="Q61" i="46" s="1"/>
  <c r="CE61" i="46"/>
  <c r="P61" i="46" s="1"/>
  <c r="CD61" i="46"/>
  <c r="O61" i="46" s="1"/>
  <c r="CC61" i="46"/>
  <c r="CB61" i="46"/>
  <c r="M61" i="46" s="1"/>
  <c r="CA61" i="46"/>
  <c r="L61" i="46" s="1"/>
  <c r="BZ61" i="46"/>
  <c r="K61" i="46" s="1"/>
  <c r="BY61" i="46"/>
  <c r="J61" i="46" s="1"/>
  <c r="BX61" i="46"/>
  <c r="I61" i="46" s="1"/>
  <c r="BW61" i="46"/>
  <c r="H61" i="46" s="1"/>
  <c r="BV61" i="46"/>
  <c r="G61" i="46" s="1"/>
  <c r="BU61" i="46"/>
  <c r="BT61" i="46"/>
  <c r="E61" i="46" s="1"/>
  <c r="BS61" i="46"/>
  <c r="D61" i="46" s="1"/>
  <c r="B61" i="46"/>
  <c r="B61" i="44" s="1"/>
  <c r="A61" i="46"/>
  <c r="A59" i="27" s="1"/>
  <c r="EF60" i="46"/>
  <c r="BQ60" i="46" s="1"/>
  <c r="EE60" i="46"/>
  <c r="BP60" i="46" s="1"/>
  <c r="ED60" i="46"/>
  <c r="EC60" i="46"/>
  <c r="EB60" i="46"/>
  <c r="BM60" i="46" s="1"/>
  <c r="EA60" i="46"/>
  <c r="BL60" i="46" s="1"/>
  <c r="DZ60" i="46"/>
  <c r="DY60" i="46"/>
  <c r="BJ60" i="46" s="1"/>
  <c r="DX60" i="46"/>
  <c r="DW60" i="46"/>
  <c r="BH60" i="46" s="1"/>
  <c r="DV60" i="46"/>
  <c r="DU60" i="46"/>
  <c r="BF60" i="46" s="1"/>
  <c r="DT60" i="46"/>
  <c r="BE60" i="46" s="1"/>
  <c r="DS60" i="46"/>
  <c r="BD60" i="46" s="1"/>
  <c r="DR60" i="46"/>
  <c r="BC60" i="46" s="1"/>
  <c r="DQ60" i="46"/>
  <c r="BB60" i="46" s="1"/>
  <c r="DP60" i="46"/>
  <c r="DO60" i="46"/>
  <c r="AZ60" i="46" s="1"/>
  <c r="DN60" i="46"/>
  <c r="AY60" i="46" s="1"/>
  <c r="DM60" i="46"/>
  <c r="AX60" i="46" s="1"/>
  <c r="DL60" i="46"/>
  <c r="AW60" i="46" s="1"/>
  <c r="DK60" i="46"/>
  <c r="AV60" i="46" s="1"/>
  <c r="DJ60" i="46"/>
  <c r="AU60" i="46" s="1"/>
  <c r="DI60" i="46"/>
  <c r="AT60" i="46" s="1"/>
  <c r="DH60" i="46"/>
  <c r="AS60" i="46" s="1"/>
  <c r="DG60" i="46"/>
  <c r="AR60" i="46" s="1"/>
  <c r="DF60" i="46"/>
  <c r="AQ60" i="44" s="1"/>
  <c r="DE60" i="46"/>
  <c r="AP60" i="46" s="1"/>
  <c r="DD60" i="46"/>
  <c r="AO60" i="46" s="1"/>
  <c r="DC60" i="46"/>
  <c r="AN60" i="46" s="1"/>
  <c r="DB60" i="46"/>
  <c r="DA60" i="46"/>
  <c r="AL60" i="46" s="1"/>
  <c r="CZ60" i="46"/>
  <c r="AK60" i="46" s="1"/>
  <c r="CY60" i="46"/>
  <c r="AJ60" i="46" s="1"/>
  <c r="CX60" i="46"/>
  <c r="AI60" i="46" s="1"/>
  <c r="CW60" i="46"/>
  <c r="AH60" i="46" s="1"/>
  <c r="CV60" i="46"/>
  <c r="AG60" i="46" s="1"/>
  <c r="CU60" i="46"/>
  <c r="AF60" i="46" s="1"/>
  <c r="CT60" i="46"/>
  <c r="AE60" i="46" s="1"/>
  <c r="CS60" i="46"/>
  <c r="AD60" i="46" s="1"/>
  <c r="CR60" i="46"/>
  <c r="AC60" i="46" s="1"/>
  <c r="CQ60" i="46"/>
  <c r="AB60" i="46" s="1"/>
  <c r="CP60" i="46"/>
  <c r="CO60" i="46"/>
  <c r="CN60" i="46"/>
  <c r="Y60" i="46" s="1"/>
  <c r="CM60" i="46"/>
  <c r="X60" i="46" s="1"/>
  <c r="CL60" i="46"/>
  <c r="CK60" i="46"/>
  <c r="V60" i="46" s="1"/>
  <c r="CJ60" i="46"/>
  <c r="U60" i="46" s="1"/>
  <c r="CI60" i="46"/>
  <c r="T60" i="46" s="1"/>
  <c r="CH60" i="46"/>
  <c r="CG60" i="46"/>
  <c r="R60" i="46" s="1"/>
  <c r="CF60" i="46"/>
  <c r="Q60" i="46" s="1"/>
  <c r="CE60" i="46"/>
  <c r="P60" i="46" s="1"/>
  <c r="CD60" i="46"/>
  <c r="O60" i="46" s="1"/>
  <c r="CC60" i="46"/>
  <c r="N60" i="46" s="1"/>
  <c r="CB60" i="46"/>
  <c r="M60" i="46" s="1"/>
  <c r="CA60" i="46"/>
  <c r="L60" i="46" s="1"/>
  <c r="BZ60" i="46"/>
  <c r="BY60" i="46"/>
  <c r="J60" i="46" s="1"/>
  <c r="BX60" i="46"/>
  <c r="I60" i="44" s="1"/>
  <c r="BW60" i="46"/>
  <c r="H60" i="46" s="1"/>
  <c r="BV60" i="46"/>
  <c r="G60" i="46" s="1"/>
  <c r="BU60" i="46"/>
  <c r="F60" i="46" s="1"/>
  <c r="BT60" i="46"/>
  <c r="E60" i="46" s="1"/>
  <c r="BS60" i="46"/>
  <c r="D60" i="46" s="1"/>
  <c r="B60" i="46"/>
  <c r="B60" i="44" s="1"/>
  <c r="A60" i="46"/>
  <c r="A58" i="27" s="1"/>
  <c r="EF59" i="46"/>
  <c r="BQ59" i="46" s="1"/>
  <c r="EE59" i="46"/>
  <c r="BP59" i="46" s="1"/>
  <c r="ED59" i="46"/>
  <c r="BO59" i="46" s="1"/>
  <c r="EC59" i="46"/>
  <c r="BN59" i="46" s="1"/>
  <c r="EB59" i="46"/>
  <c r="EA59" i="46"/>
  <c r="DZ59" i="46"/>
  <c r="DY59" i="46"/>
  <c r="BJ59" i="46" s="1"/>
  <c r="DX59" i="46"/>
  <c r="BI59" i="46" s="1"/>
  <c r="DW59" i="46"/>
  <c r="DV59" i="46"/>
  <c r="BG59" i="46" s="1"/>
  <c r="DU59" i="46"/>
  <c r="BF59" i="46" s="1"/>
  <c r="DT59" i="46"/>
  <c r="DS59" i="46"/>
  <c r="BD59" i="46" s="1"/>
  <c r="DR59" i="46"/>
  <c r="BC59" i="46" s="1"/>
  <c r="DQ59" i="46"/>
  <c r="BB59" i="46" s="1"/>
  <c r="DP59" i="46"/>
  <c r="BA59" i="46" s="1"/>
  <c r="DO59" i="46"/>
  <c r="AZ59" i="46" s="1"/>
  <c r="DN59" i="46"/>
  <c r="AY59" i="46" s="1"/>
  <c r="DM59" i="46"/>
  <c r="AX59" i="46" s="1"/>
  <c r="DL59" i="46"/>
  <c r="DK59" i="46"/>
  <c r="AV59" i="46" s="1"/>
  <c r="DJ59" i="46"/>
  <c r="AU59" i="46" s="1"/>
  <c r="DI59" i="46"/>
  <c r="AT59" i="46" s="1"/>
  <c r="DH59" i="46"/>
  <c r="AS59" i="46" s="1"/>
  <c r="DG59" i="46"/>
  <c r="DF59" i="46"/>
  <c r="AQ59" i="46" s="1"/>
  <c r="DE59" i="46"/>
  <c r="DD59" i="46"/>
  <c r="DC59" i="46"/>
  <c r="AN59" i="46" s="1"/>
  <c r="DB59" i="46"/>
  <c r="DA59" i="46"/>
  <c r="AL59" i="46" s="1"/>
  <c r="CZ59" i="46"/>
  <c r="AK59" i="46" s="1"/>
  <c r="CY59" i="46"/>
  <c r="AJ59" i="46" s="1"/>
  <c r="CX59" i="46"/>
  <c r="AI59" i="46" s="1"/>
  <c r="CW59" i="46"/>
  <c r="AH59" i="46" s="1"/>
  <c r="CV59" i="46"/>
  <c r="CU59" i="46"/>
  <c r="AF59" i="46" s="1"/>
  <c r="CT59" i="46"/>
  <c r="AE59" i="46" s="1"/>
  <c r="CS59" i="46"/>
  <c r="AD59" i="46" s="1"/>
  <c r="CR59" i="46"/>
  <c r="AC59" i="46" s="1"/>
  <c r="CQ59" i="46"/>
  <c r="AB59" i="46" s="1"/>
  <c r="CP59" i="46"/>
  <c r="AA59" i="46" s="1"/>
  <c r="CO59" i="46"/>
  <c r="Z59" i="46" s="1"/>
  <c r="CN59" i="46"/>
  <c r="CM59" i="46"/>
  <c r="CL59" i="46"/>
  <c r="W59" i="46" s="1"/>
  <c r="CK59" i="46"/>
  <c r="V59" i="46" s="1"/>
  <c r="CJ59" i="46"/>
  <c r="U59" i="46" s="1"/>
  <c r="CI59" i="46"/>
  <c r="T59" i="46" s="1"/>
  <c r="CH59" i="46"/>
  <c r="S59" i="46" s="1"/>
  <c r="CG59" i="46"/>
  <c r="R59" i="46" s="1"/>
  <c r="CF59" i="46"/>
  <c r="CE59" i="46"/>
  <c r="CD59" i="46"/>
  <c r="O59" i="46" s="1"/>
  <c r="CC59" i="46"/>
  <c r="N59" i="46" s="1"/>
  <c r="CB59" i="46"/>
  <c r="M59" i="46" s="1"/>
  <c r="CA59" i="46"/>
  <c r="L59" i="46" s="1"/>
  <c r="BZ59" i="46"/>
  <c r="K59" i="46" s="1"/>
  <c r="BY59" i="46"/>
  <c r="BX59" i="46"/>
  <c r="BW59" i="46"/>
  <c r="BV59" i="46"/>
  <c r="G59" i="46" s="1"/>
  <c r="BU59" i="46"/>
  <c r="F59" i="46" s="1"/>
  <c r="BT59" i="46"/>
  <c r="E59" i="46" s="1"/>
  <c r="BS59" i="46"/>
  <c r="B59" i="46"/>
  <c r="B59" i="44" s="1"/>
  <c r="A59" i="46"/>
  <c r="A57" i="27" s="1"/>
  <c r="EF58" i="46"/>
  <c r="BQ58" i="46" s="1"/>
  <c r="EE58" i="46"/>
  <c r="BP58" i="46" s="1"/>
  <c r="ED58" i="46"/>
  <c r="BO58" i="46" s="1"/>
  <c r="EC58" i="46"/>
  <c r="BN58" i="46" s="1"/>
  <c r="EB58" i="46"/>
  <c r="BM58" i="46" s="1"/>
  <c r="EA58" i="46"/>
  <c r="BL58" i="46" s="1"/>
  <c r="DZ58" i="46"/>
  <c r="BK58" i="46" s="1"/>
  <c r="DY58" i="46"/>
  <c r="BJ58" i="46" s="1"/>
  <c r="DX58" i="46"/>
  <c r="BI58" i="46" s="1"/>
  <c r="DW58" i="46"/>
  <c r="BH58" i="46" s="1"/>
  <c r="DV58" i="46"/>
  <c r="BG58" i="46" s="1"/>
  <c r="DU58" i="46"/>
  <c r="BF58" i="46" s="1"/>
  <c r="DT58" i="46"/>
  <c r="BE58" i="46" s="1"/>
  <c r="DS58" i="46"/>
  <c r="DR58" i="46"/>
  <c r="BC58" i="46" s="1"/>
  <c r="DQ58" i="46"/>
  <c r="DP58" i="46"/>
  <c r="BA58" i="46" s="1"/>
  <c r="DO58" i="46"/>
  <c r="AZ58" i="46" s="1"/>
  <c r="DN58" i="46"/>
  <c r="AY58" i="46" s="1"/>
  <c r="DM58" i="46"/>
  <c r="AX58" i="46" s="1"/>
  <c r="DL58" i="46"/>
  <c r="AW58" i="46" s="1"/>
  <c r="DK58" i="46"/>
  <c r="AV58" i="46" s="1"/>
  <c r="DJ58" i="46"/>
  <c r="AU58" i="46" s="1"/>
  <c r="DI58" i="46"/>
  <c r="DH58" i="46"/>
  <c r="AS58" i="46" s="1"/>
  <c r="DG58" i="46"/>
  <c r="AR58" i="46" s="1"/>
  <c r="DF58" i="46"/>
  <c r="AQ58" i="46" s="1"/>
  <c r="DE58" i="46"/>
  <c r="AP58" i="46" s="1"/>
  <c r="DD58" i="46"/>
  <c r="AO58" i="46" s="1"/>
  <c r="DC58" i="46"/>
  <c r="AN58" i="46" s="1"/>
  <c r="DB58" i="46"/>
  <c r="AM58" i="46" s="1"/>
  <c r="DA58" i="46"/>
  <c r="AL58" i="46" s="1"/>
  <c r="CZ58" i="46"/>
  <c r="AK58" i="46" s="1"/>
  <c r="CY58" i="46"/>
  <c r="AJ58" i="46" s="1"/>
  <c r="CX58" i="46"/>
  <c r="AI58" i="46" s="1"/>
  <c r="CW58" i="46"/>
  <c r="AH58" i="46" s="1"/>
  <c r="CV58" i="46"/>
  <c r="AG58" i="46" s="1"/>
  <c r="CU58" i="46"/>
  <c r="AF58" i="46" s="1"/>
  <c r="CT58" i="46"/>
  <c r="AE58" i="46" s="1"/>
  <c r="CS58" i="46"/>
  <c r="AD58" i="46" s="1"/>
  <c r="CR58" i="46"/>
  <c r="AC58" i="46" s="1"/>
  <c r="CQ58" i="46"/>
  <c r="AB58" i="46" s="1"/>
  <c r="CP58" i="46"/>
  <c r="CO58" i="46"/>
  <c r="Z58" i="46" s="1"/>
  <c r="CN58" i="46"/>
  <c r="Y58" i="46" s="1"/>
  <c r="CM58" i="46"/>
  <c r="X58" i="46" s="1"/>
  <c r="CL58" i="46"/>
  <c r="W58" i="46" s="1"/>
  <c r="CK58" i="46"/>
  <c r="V58" i="46" s="1"/>
  <c r="CJ58" i="46"/>
  <c r="U58" i="46" s="1"/>
  <c r="CI58" i="46"/>
  <c r="T58" i="46" s="1"/>
  <c r="CH58" i="46"/>
  <c r="S58" i="46" s="1"/>
  <c r="CG58" i="46"/>
  <c r="R58" i="46" s="1"/>
  <c r="CF58" i="46"/>
  <c r="Q58" i="46" s="1"/>
  <c r="CE58" i="46"/>
  <c r="P58" i="46" s="1"/>
  <c r="CD58" i="46"/>
  <c r="O58" i="46" s="1"/>
  <c r="CC58" i="46"/>
  <c r="CB58" i="46"/>
  <c r="M58" i="46" s="1"/>
  <c r="CA58" i="46"/>
  <c r="L58" i="46" s="1"/>
  <c r="BZ58" i="46"/>
  <c r="K58" i="46" s="1"/>
  <c r="BY58" i="46"/>
  <c r="J58" i="46" s="1"/>
  <c r="BX58" i="46"/>
  <c r="I58" i="46" s="1"/>
  <c r="BW58" i="46"/>
  <c r="H58" i="46" s="1"/>
  <c r="BV58" i="46"/>
  <c r="G58" i="46" s="1"/>
  <c r="BU58" i="46"/>
  <c r="BT58" i="46"/>
  <c r="E58" i="46" s="1"/>
  <c r="BS58" i="46"/>
  <c r="D58" i="46" s="1"/>
  <c r="B58" i="46"/>
  <c r="B58" i="44" s="1"/>
  <c r="A58" i="46"/>
  <c r="A56" i="27" s="1"/>
  <c r="EF57" i="46"/>
  <c r="BQ57" i="46" s="1"/>
  <c r="EE57" i="46"/>
  <c r="BP57" i="46" s="1"/>
  <c r="ED57" i="46"/>
  <c r="BO57" i="44" s="1"/>
  <c r="EC57" i="46"/>
  <c r="BN57" i="46" s="1"/>
  <c r="EB57" i="46"/>
  <c r="BM57" i="46" s="1"/>
  <c r="EA57" i="46"/>
  <c r="BL57" i="46" s="1"/>
  <c r="DZ57" i="46"/>
  <c r="DY57" i="46"/>
  <c r="BJ57" i="46" s="1"/>
  <c r="DX57" i="46"/>
  <c r="BI57" i="46" s="1"/>
  <c r="DW57" i="46"/>
  <c r="BH57" i="46" s="1"/>
  <c r="DV57" i="46"/>
  <c r="BG57" i="46" s="1"/>
  <c r="DU57" i="46"/>
  <c r="BF57" i="46" s="1"/>
  <c r="DT57" i="46"/>
  <c r="BE57" i="46" s="1"/>
  <c r="DS57" i="46"/>
  <c r="BD57" i="46" s="1"/>
  <c r="DR57" i="46"/>
  <c r="BC57" i="46" s="1"/>
  <c r="DQ57" i="46"/>
  <c r="BB57" i="46" s="1"/>
  <c r="DP57" i="46"/>
  <c r="BA57" i="46" s="1"/>
  <c r="DO57" i="46"/>
  <c r="AZ57" i="46" s="1"/>
  <c r="DN57" i="46"/>
  <c r="AY57" i="46" s="1"/>
  <c r="DM57" i="46"/>
  <c r="AX57" i="46" s="1"/>
  <c r="DL57" i="46"/>
  <c r="AW57" i="46" s="1"/>
  <c r="DK57" i="46"/>
  <c r="AV57" i="46" s="1"/>
  <c r="DJ57" i="46"/>
  <c r="AU57" i="46" s="1"/>
  <c r="DI57" i="46"/>
  <c r="AT57" i="46" s="1"/>
  <c r="DH57" i="46"/>
  <c r="AS57" i="46" s="1"/>
  <c r="DG57" i="46"/>
  <c r="DF57" i="46"/>
  <c r="AQ57" i="46" s="1"/>
  <c r="DE57" i="46"/>
  <c r="AP57" i="46" s="1"/>
  <c r="DD57" i="46"/>
  <c r="AO57" i="46" s="1"/>
  <c r="DC57" i="46"/>
  <c r="DB57" i="46"/>
  <c r="AM57" i="46" s="1"/>
  <c r="DA57" i="46"/>
  <c r="AL57" i="46" s="1"/>
  <c r="CZ57" i="46"/>
  <c r="AK57" i="46" s="1"/>
  <c r="CY57" i="46"/>
  <c r="CX57" i="46"/>
  <c r="AI57" i="46" s="1"/>
  <c r="CW57" i="46"/>
  <c r="AH57" i="46" s="1"/>
  <c r="CV57" i="46"/>
  <c r="AG57" i="46" s="1"/>
  <c r="CU57" i="46"/>
  <c r="CT57" i="46"/>
  <c r="CS57" i="46"/>
  <c r="AD57" i="46" s="1"/>
  <c r="CR57" i="46"/>
  <c r="AC57" i="46" s="1"/>
  <c r="CQ57" i="46"/>
  <c r="AB57" i="46" s="1"/>
  <c r="CP57" i="46"/>
  <c r="AA57" i="46" s="1"/>
  <c r="CO57" i="46"/>
  <c r="Z57" i="46" s="1"/>
  <c r="CN57" i="46"/>
  <c r="Y57" i="46" s="1"/>
  <c r="CM57" i="46"/>
  <c r="X57" i="46" s="1"/>
  <c r="CL57" i="46"/>
  <c r="W57" i="46" s="1"/>
  <c r="CK57" i="46"/>
  <c r="V57" i="46" s="1"/>
  <c r="CJ57" i="46"/>
  <c r="U57" i="46" s="1"/>
  <c r="CI57" i="46"/>
  <c r="T57" i="46" s="1"/>
  <c r="CH57" i="46"/>
  <c r="S57" i="46" s="1"/>
  <c r="CG57" i="46"/>
  <c r="R57" i="46" s="1"/>
  <c r="CF57" i="46"/>
  <c r="Q57" i="46" s="1"/>
  <c r="CE57" i="46"/>
  <c r="P57" i="46" s="1"/>
  <c r="CD57" i="46"/>
  <c r="O57" i="46" s="1"/>
  <c r="CC57" i="46"/>
  <c r="N57" i="46" s="1"/>
  <c r="CB57" i="46"/>
  <c r="M57" i="46" s="1"/>
  <c r="CA57" i="46"/>
  <c r="L57" i="46" s="1"/>
  <c r="BZ57" i="46"/>
  <c r="K57" i="46" s="1"/>
  <c r="BY57" i="46"/>
  <c r="J57" i="46" s="1"/>
  <c r="BX57" i="46"/>
  <c r="I57" i="46" s="1"/>
  <c r="BW57" i="46"/>
  <c r="BV57" i="46"/>
  <c r="G57" i="46" s="1"/>
  <c r="BU57" i="46"/>
  <c r="F57" i="46" s="1"/>
  <c r="BT57" i="46"/>
  <c r="E57" i="46" s="1"/>
  <c r="BS57" i="46"/>
  <c r="D57" i="46" s="1"/>
  <c r="BO57" i="46"/>
  <c r="B57" i="46"/>
  <c r="B57" i="44" s="1"/>
  <c r="A57" i="46"/>
  <c r="A55" i="29" s="1"/>
  <c r="EF56" i="46"/>
  <c r="BQ56" i="46" s="1"/>
  <c r="EE56" i="46"/>
  <c r="BP56" i="46" s="1"/>
  <c r="ED56" i="46"/>
  <c r="BO56" i="46" s="1"/>
  <c r="EC56" i="46"/>
  <c r="BN56" i="46" s="1"/>
  <c r="EB56" i="46"/>
  <c r="EA56" i="46"/>
  <c r="BL56" i="46" s="1"/>
  <c r="DZ56" i="46"/>
  <c r="BK56" i="46" s="1"/>
  <c r="DY56" i="46"/>
  <c r="BJ56" i="46" s="1"/>
  <c r="DX56" i="46"/>
  <c r="BI56" i="46" s="1"/>
  <c r="DW56" i="46"/>
  <c r="BH56" i="46" s="1"/>
  <c r="DV56" i="46"/>
  <c r="BG56" i="46" s="1"/>
  <c r="DU56" i="46"/>
  <c r="BF56" i="46" s="1"/>
  <c r="DT56" i="46"/>
  <c r="BE56" i="46" s="1"/>
  <c r="DS56" i="46"/>
  <c r="BD56" i="46" s="1"/>
  <c r="DR56" i="46"/>
  <c r="DQ56" i="46"/>
  <c r="BB56" i="46" s="1"/>
  <c r="DP56" i="46"/>
  <c r="BA56" i="46" s="1"/>
  <c r="DO56" i="46"/>
  <c r="AZ56" i="46" s="1"/>
  <c r="DN56" i="46"/>
  <c r="AY56" i="46" s="1"/>
  <c r="DM56" i="46"/>
  <c r="AX56" i="46" s="1"/>
  <c r="DL56" i="46"/>
  <c r="AW56" i="46" s="1"/>
  <c r="DK56" i="46"/>
  <c r="AV56" i="46" s="1"/>
  <c r="DJ56" i="46"/>
  <c r="AU56" i="46" s="1"/>
  <c r="DI56" i="46"/>
  <c r="DH56" i="46"/>
  <c r="AS56" i="46" s="1"/>
  <c r="DG56" i="46"/>
  <c r="AR56" i="46" s="1"/>
  <c r="DF56" i="46"/>
  <c r="AQ56" i="46" s="1"/>
  <c r="DE56" i="46"/>
  <c r="DD56" i="46"/>
  <c r="AO56" i="46" s="1"/>
  <c r="DC56" i="46"/>
  <c r="AN56" i="46" s="1"/>
  <c r="DB56" i="46"/>
  <c r="AM56" i="46" s="1"/>
  <c r="DA56" i="46"/>
  <c r="CZ56" i="46"/>
  <c r="AK56" i="46" s="1"/>
  <c r="CY56" i="46"/>
  <c r="AJ56" i="46" s="1"/>
  <c r="CX56" i="46"/>
  <c r="AI56" i="46" s="1"/>
  <c r="CW56" i="46"/>
  <c r="AH56" i="46" s="1"/>
  <c r="CV56" i="46"/>
  <c r="AG56" i="46" s="1"/>
  <c r="CU56" i="46"/>
  <c r="AF56" i="46" s="1"/>
  <c r="CT56" i="46"/>
  <c r="CS56" i="46"/>
  <c r="CR56" i="46"/>
  <c r="CQ56" i="46"/>
  <c r="AB56" i="46" s="1"/>
  <c r="CP56" i="46"/>
  <c r="AA56" i="46" s="1"/>
  <c r="CO56" i="46"/>
  <c r="Z56" i="46" s="1"/>
  <c r="CN56" i="46"/>
  <c r="Y56" i="46" s="1"/>
  <c r="CM56" i="46"/>
  <c r="X56" i="46" s="1"/>
  <c r="CL56" i="46"/>
  <c r="W56" i="46" s="1"/>
  <c r="CK56" i="46"/>
  <c r="CJ56" i="46"/>
  <c r="CI56" i="46"/>
  <c r="T56" i="46" s="1"/>
  <c r="CH56" i="46"/>
  <c r="S56" i="46" s="1"/>
  <c r="CG56" i="46"/>
  <c r="R56" i="46" s="1"/>
  <c r="CF56" i="46"/>
  <c r="CE56" i="46"/>
  <c r="P56" i="46" s="1"/>
  <c r="CD56" i="46"/>
  <c r="O56" i="46" s="1"/>
  <c r="CC56" i="46"/>
  <c r="CB56" i="46"/>
  <c r="M56" i="46" s="1"/>
  <c r="CA56" i="46"/>
  <c r="L56" i="46" s="1"/>
  <c r="BZ56" i="46"/>
  <c r="K56" i="46" s="1"/>
  <c r="BY56" i="46"/>
  <c r="J56" i="46" s="1"/>
  <c r="BX56" i="46"/>
  <c r="I56" i="46" s="1"/>
  <c r="BW56" i="46"/>
  <c r="H56" i="46" s="1"/>
  <c r="BV56" i="46"/>
  <c r="G56" i="46" s="1"/>
  <c r="BU56" i="46"/>
  <c r="BT56" i="46"/>
  <c r="E56" i="46" s="1"/>
  <c r="BS56" i="46"/>
  <c r="D56" i="46" s="1"/>
  <c r="B56" i="46"/>
  <c r="B56" i="44" s="1"/>
  <c r="A56" i="46"/>
  <c r="A54" i="27" s="1"/>
  <c r="EF55" i="46"/>
  <c r="BQ55" i="46" s="1"/>
  <c r="EE55" i="46"/>
  <c r="BP55" i="46" s="1"/>
  <c r="ED55" i="46"/>
  <c r="BO55" i="44" s="1"/>
  <c r="EC55" i="46"/>
  <c r="BN55" i="46" s="1"/>
  <c r="EB55" i="46"/>
  <c r="EA55" i="46"/>
  <c r="BL55" i="46" s="1"/>
  <c r="DZ55" i="46"/>
  <c r="BK55" i="46" s="1"/>
  <c r="DY55" i="46"/>
  <c r="BJ55" i="46" s="1"/>
  <c r="DX55" i="46"/>
  <c r="DW55" i="46"/>
  <c r="BH55" i="46" s="1"/>
  <c r="DV55" i="46"/>
  <c r="DU55" i="46"/>
  <c r="BF55" i="46" s="1"/>
  <c r="DT55" i="46"/>
  <c r="DS55" i="46"/>
  <c r="BD55" i="46" s="1"/>
  <c r="DR55" i="46"/>
  <c r="BC55" i="46" s="1"/>
  <c r="DQ55" i="46"/>
  <c r="BB55" i="46" s="1"/>
  <c r="DP55" i="46"/>
  <c r="BA55" i="46" s="1"/>
  <c r="DO55" i="46"/>
  <c r="AZ55" i="46" s="1"/>
  <c r="DN55" i="46"/>
  <c r="AY55" i="46" s="1"/>
  <c r="DM55" i="46"/>
  <c r="AX55" i="46" s="1"/>
  <c r="DL55" i="46"/>
  <c r="DK55" i="46"/>
  <c r="AV55" i="46" s="1"/>
  <c r="DJ55" i="46"/>
  <c r="AU55" i="46" s="1"/>
  <c r="DI55" i="46"/>
  <c r="AT55" i="46" s="1"/>
  <c r="DH55" i="46"/>
  <c r="AS55" i="46" s="1"/>
  <c r="DG55" i="46"/>
  <c r="AR55" i="46" s="1"/>
  <c r="DF55" i="46"/>
  <c r="AQ55" i="46" s="1"/>
  <c r="DE55" i="46"/>
  <c r="AP55" i="46" s="1"/>
  <c r="DD55" i="46"/>
  <c r="DC55" i="46"/>
  <c r="AN55" i="46" s="1"/>
  <c r="DB55" i="46"/>
  <c r="AM55" i="46" s="1"/>
  <c r="DA55" i="46"/>
  <c r="AL55" i="46" s="1"/>
  <c r="CZ55" i="46"/>
  <c r="CY55" i="46"/>
  <c r="AJ55" i="46" s="1"/>
  <c r="CX55" i="46"/>
  <c r="AI55" i="46" s="1"/>
  <c r="CW55" i="46"/>
  <c r="AH55" i="46" s="1"/>
  <c r="CV55" i="46"/>
  <c r="CU55" i="46"/>
  <c r="AF55" i="46" s="1"/>
  <c r="CT55" i="46"/>
  <c r="AE55" i="46" s="1"/>
  <c r="CS55" i="46"/>
  <c r="AD55" i="46" s="1"/>
  <c r="CR55" i="46"/>
  <c r="CQ55" i="46"/>
  <c r="AB55" i="46" s="1"/>
  <c r="CP55" i="46"/>
  <c r="CO55" i="46"/>
  <c r="Z55" i="46" s="1"/>
  <c r="CN55" i="46"/>
  <c r="CM55" i="46"/>
  <c r="X55" i="46" s="1"/>
  <c r="CL55" i="46"/>
  <c r="W55" i="46" s="1"/>
  <c r="CK55" i="46"/>
  <c r="V55" i="46" s="1"/>
  <c r="CJ55" i="46"/>
  <c r="CI55" i="46"/>
  <c r="T55" i="46" s="1"/>
  <c r="CH55" i="46"/>
  <c r="CG55" i="46"/>
  <c r="R55" i="46" s="1"/>
  <c r="CF55" i="46"/>
  <c r="CE55" i="46"/>
  <c r="P55" i="46" s="1"/>
  <c r="CD55" i="46"/>
  <c r="O55" i="46" s="1"/>
  <c r="CC55" i="46"/>
  <c r="N55" i="46" s="1"/>
  <c r="CB55" i="46"/>
  <c r="CA55" i="46"/>
  <c r="L55" i="46" s="1"/>
  <c r="BZ55" i="46"/>
  <c r="K55" i="46" s="1"/>
  <c r="BY55" i="46"/>
  <c r="J55" i="46" s="1"/>
  <c r="BX55" i="46"/>
  <c r="BW55" i="46"/>
  <c r="H55" i="46" s="1"/>
  <c r="BV55" i="46"/>
  <c r="G55" i="46" s="1"/>
  <c r="BU55" i="46"/>
  <c r="F55" i="46" s="1"/>
  <c r="BT55" i="46"/>
  <c r="E55" i="46" s="1"/>
  <c r="BS55" i="46"/>
  <c r="D55" i="46" s="1"/>
  <c r="B55" i="46"/>
  <c r="B55" i="44" s="1"/>
  <c r="A55" i="46"/>
  <c r="A53" i="29" s="1"/>
  <c r="EF54" i="46"/>
  <c r="BQ54" i="46" s="1"/>
  <c r="EE54" i="46"/>
  <c r="BP54" i="46" s="1"/>
  <c r="ED54" i="46"/>
  <c r="BO54" i="46" s="1"/>
  <c r="EC54" i="46"/>
  <c r="BN54" i="46" s="1"/>
  <c r="EB54" i="46"/>
  <c r="BM54" i="46" s="1"/>
  <c r="EA54" i="46"/>
  <c r="DZ54" i="46"/>
  <c r="BK54" i="46" s="1"/>
  <c r="DY54" i="46"/>
  <c r="BJ54" i="46" s="1"/>
  <c r="DX54" i="46"/>
  <c r="BI54" i="46" s="1"/>
  <c r="DW54" i="46"/>
  <c r="BH54" i="46" s="1"/>
  <c r="DV54" i="46"/>
  <c r="BG54" i="46" s="1"/>
  <c r="DU54" i="46"/>
  <c r="DT54" i="46"/>
  <c r="BE54" i="46" s="1"/>
  <c r="DS54" i="46"/>
  <c r="BD54" i="46" s="1"/>
  <c r="DR54" i="46"/>
  <c r="BC54" i="46" s="1"/>
  <c r="DQ54" i="46"/>
  <c r="DP54" i="46"/>
  <c r="BA54" i="46" s="1"/>
  <c r="DO54" i="46"/>
  <c r="AZ54" i="46" s="1"/>
  <c r="DN54" i="46"/>
  <c r="AY54" i="44" s="1"/>
  <c r="DM54" i="46"/>
  <c r="AX54" i="46" s="1"/>
  <c r="DL54" i="46"/>
  <c r="AW54" i="46" s="1"/>
  <c r="DK54" i="46"/>
  <c r="AV54" i="46" s="1"/>
  <c r="DJ54" i="46"/>
  <c r="AU54" i="46" s="1"/>
  <c r="DI54" i="46"/>
  <c r="AT54" i="46" s="1"/>
  <c r="DH54" i="46"/>
  <c r="AS54" i="46" s="1"/>
  <c r="DG54" i="46"/>
  <c r="AR54" i="46" s="1"/>
  <c r="DF54" i="46"/>
  <c r="AQ54" i="46" s="1"/>
  <c r="DE54" i="46"/>
  <c r="AP54" i="46" s="1"/>
  <c r="DD54" i="46"/>
  <c r="AO54" i="46" s="1"/>
  <c r="DC54" i="46"/>
  <c r="AN54" i="46" s="1"/>
  <c r="DB54" i="46"/>
  <c r="AM54" i="46" s="1"/>
  <c r="DA54" i="46"/>
  <c r="AL54" i="46" s="1"/>
  <c r="CZ54" i="46"/>
  <c r="AK54" i="46" s="1"/>
  <c r="CY54" i="46"/>
  <c r="AJ54" i="46" s="1"/>
  <c r="CX54" i="46"/>
  <c r="AI54" i="46" s="1"/>
  <c r="CW54" i="46"/>
  <c r="AH54" i="46" s="1"/>
  <c r="CV54" i="46"/>
  <c r="AG54" i="46" s="1"/>
  <c r="CU54" i="46"/>
  <c r="AF54" i="46" s="1"/>
  <c r="CT54" i="46"/>
  <c r="AE54" i="46" s="1"/>
  <c r="CS54" i="46"/>
  <c r="AD54" i="46" s="1"/>
  <c r="CR54" i="46"/>
  <c r="AC54" i="46" s="1"/>
  <c r="CQ54" i="46"/>
  <c r="AB54" i="46" s="1"/>
  <c r="CP54" i="46"/>
  <c r="AA54" i="46" s="1"/>
  <c r="CO54" i="46"/>
  <c r="Z54" i="46" s="1"/>
  <c r="CN54" i="46"/>
  <c r="Y54" i="46" s="1"/>
  <c r="CM54" i="46"/>
  <c r="X54" i="46" s="1"/>
  <c r="CL54" i="46"/>
  <c r="W54" i="46" s="1"/>
  <c r="CK54" i="46"/>
  <c r="CJ54" i="46"/>
  <c r="U54" i="46" s="1"/>
  <c r="CI54" i="46"/>
  <c r="T54" i="46" s="1"/>
  <c r="CH54" i="46"/>
  <c r="S54" i="46" s="1"/>
  <c r="CG54" i="46"/>
  <c r="CF54" i="46"/>
  <c r="Q54" i="46" s="1"/>
  <c r="CE54" i="46"/>
  <c r="P54" i="46" s="1"/>
  <c r="CD54" i="46"/>
  <c r="O54" i="46" s="1"/>
  <c r="CC54" i="46"/>
  <c r="N54" i="46" s="1"/>
  <c r="CB54" i="46"/>
  <c r="M54" i="46" s="1"/>
  <c r="CA54" i="46"/>
  <c r="L54" i="46" s="1"/>
  <c r="BZ54" i="46"/>
  <c r="K54" i="46" s="1"/>
  <c r="BY54" i="46"/>
  <c r="J54" i="46" s="1"/>
  <c r="BX54" i="46"/>
  <c r="I54" i="46" s="1"/>
  <c r="BW54" i="46"/>
  <c r="BV54" i="46"/>
  <c r="G54" i="46" s="1"/>
  <c r="BU54" i="46"/>
  <c r="F54" i="46" s="1"/>
  <c r="BT54" i="46"/>
  <c r="E54" i="46" s="1"/>
  <c r="BS54" i="46"/>
  <c r="D54" i="46" s="1"/>
  <c r="AY54" i="46"/>
  <c r="B54" i="46"/>
  <c r="B54" i="44" s="1"/>
  <c r="A54" i="46"/>
  <c r="A52" i="27" s="1"/>
  <c r="EF53" i="46"/>
  <c r="BQ53" i="46" s="1"/>
  <c r="EE53" i="46"/>
  <c r="BP53" i="46" s="1"/>
  <c r="ED53" i="46"/>
  <c r="EC53" i="46"/>
  <c r="BN53" i="46" s="1"/>
  <c r="EB53" i="46"/>
  <c r="BM53" i="46" s="1"/>
  <c r="EA53" i="46"/>
  <c r="BL53" i="46" s="1"/>
  <c r="DZ53" i="46"/>
  <c r="DY53" i="46"/>
  <c r="BJ53" i="46" s="1"/>
  <c r="DX53" i="46"/>
  <c r="BI53" i="46" s="1"/>
  <c r="DW53" i="46"/>
  <c r="BH53" i="46" s="1"/>
  <c r="DV53" i="46"/>
  <c r="DU53" i="46"/>
  <c r="BF53" i="46" s="1"/>
  <c r="DT53" i="46"/>
  <c r="BE53" i="46" s="1"/>
  <c r="DS53" i="46"/>
  <c r="BD53" i="46" s="1"/>
  <c r="DR53" i="46"/>
  <c r="DQ53" i="46"/>
  <c r="BB53" i="46" s="1"/>
  <c r="DP53" i="46"/>
  <c r="BA53" i="46" s="1"/>
  <c r="DO53" i="46"/>
  <c r="AZ53" i="46" s="1"/>
  <c r="DN53" i="46"/>
  <c r="AY53" i="46" s="1"/>
  <c r="DM53" i="46"/>
  <c r="AX53" i="46" s="1"/>
  <c r="DL53" i="46"/>
  <c r="AW53" i="46" s="1"/>
  <c r="DK53" i="46"/>
  <c r="DJ53" i="46"/>
  <c r="DI53" i="46"/>
  <c r="AT53" i="46" s="1"/>
  <c r="DH53" i="46"/>
  <c r="AS53" i="46" s="1"/>
  <c r="DG53" i="46"/>
  <c r="AR53" i="46" s="1"/>
  <c r="DF53" i="46"/>
  <c r="DE53" i="46"/>
  <c r="AP53" i="46" s="1"/>
  <c r="DD53" i="46"/>
  <c r="AO53" i="46" s="1"/>
  <c r="DC53" i="46"/>
  <c r="DB53" i="46"/>
  <c r="DA53" i="46"/>
  <c r="AL53" i="46" s="1"/>
  <c r="CZ53" i="46"/>
  <c r="AK53" i="46" s="1"/>
  <c r="CY53" i="46"/>
  <c r="AJ53" i="46" s="1"/>
  <c r="CX53" i="46"/>
  <c r="AI53" i="46" s="1"/>
  <c r="CW53" i="46"/>
  <c r="AH53" i="46" s="1"/>
  <c r="CV53" i="46"/>
  <c r="AG53" i="46" s="1"/>
  <c r="CU53" i="46"/>
  <c r="CT53" i="46"/>
  <c r="CS53" i="46"/>
  <c r="AD53" i="46" s="1"/>
  <c r="CR53" i="46"/>
  <c r="CQ53" i="46"/>
  <c r="CP53" i="46"/>
  <c r="AA53" i="46" s="1"/>
  <c r="CO53" i="46"/>
  <c r="CN53" i="46"/>
  <c r="Y53" i="46" s="1"/>
  <c r="CM53" i="46"/>
  <c r="CL53" i="46"/>
  <c r="W53" i="46" s="1"/>
  <c r="CK53" i="46"/>
  <c r="V53" i="46" s="1"/>
  <c r="CJ53" i="46"/>
  <c r="U53" i="46" s="1"/>
  <c r="CI53" i="46"/>
  <c r="CH53" i="46"/>
  <c r="S53" i="46" s="1"/>
  <c r="CG53" i="46"/>
  <c r="R53" i="46" s="1"/>
  <c r="CF53" i="46"/>
  <c r="Q53" i="46" s="1"/>
  <c r="CE53" i="46"/>
  <c r="CD53" i="46"/>
  <c r="O53" i="46" s="1"/>
  <c r="CC53" i="46"/>
  <c r="N53" i="46" s="1"/>
  <c r="CB53" i="46"/>
  <c r="M53" i="46" s="1"/>
  <c r="CA53" i="46"/>
  <c r="BZ53" i="46"/>
  <c r="BY53" i="46"/>
  <c r="J53" i="46" s="1"/>
  <c r="BX53" i="46"/>
  <c r="I53" i="46" s="1"/>
  <c r="BW53" i="46"/>
  <c r="BV53" i="46"/>
  <c r="G53" i="46" s="1"/>
  <c r="BU53" i="46"/>
  <c r="F53" i="46" s="1"/>
  <c r="BT53" i="46"/>
  <c r="E53" i="46" s="1"/>
  <c r="BS53" i="46"/>
  <c r="D53" i="46" s="1"/>
  <c r="B53" i="46"/>
  <c r="B53" i="44" s="1"/>
  <c r="A53" i="46"/>
  <c r="A51" i="27" s="1"/>
  <c r="EF52" i="46"/>
  <c r="BQ52" i="46" s="1"/>
  <c r="EE52" i="46"/>
  <c r="BP52" i="46" s="1"/>
  <c r="ED52" i="46"/>
  <c r="BO52" i="46" s="1"/>
  <c r="EC52" i="46"/>
  <c r="BN52" i="46" s="1"/>
  <c r="EB52" i="46"/>
  <c r="EA52" i="46"/>
  <c r="BL52" i="46" s="1"/>
  <c r="DZ52" i="46"/>
  <c r="BK52" i="46" s="1"/>
  <c r="DY52" i="46"/>
  <c r="BJ52" i="46" s="1"/>
  <c r="DX52" i="46"/>
  <c r="BI52" i="46" s="1"/>
  <c r="DW52" i="46"/>
  <c r="BH52" i="46" s="1"/>
  <c r="DV52" i="46"/>
  <c r="DU52" i="46"/>
  <c r="BF52" i="46" s="1"/>
  <c r="DT52" i="46"/>
  <c r="DS52" i="46"/>
  <c r="DR52" i="46"/>
  <c r="DQ52" i="46"/>
  <c r="DP52" i="46"/>
  <c r="BA52" i="46" s="1"/>
  <c r="DO52" i="46"/>
  <c r="AZ52" i="46" s="1"/>
  <c r="DN52" i="46"/>
  <c r="AY52" i="46" s="1"/>
  <c r="DM52" i="46"/>
  <c r="AX52" i="46" s="1"/>
  <c r="DL52" i="46"/>
  <c r="DK52" i="46"/>
  <c r="DJ52" i="46"/>
  <c r="AU52" i="46" s="1"/>
  <c r="DI52" i="46"/>
  <c r="AT52" i="46" s="1"/>
  <c r="DH52" i="46"/>
  <c r="AS52" i="46" s="1"/>
  <c r="DG52" i="46"/>
  <c r="AR52" i="46" s="1"/>
  <c r="DF52" i="46"/>
  <c r="DE52" i="46"/>
  <c r="AP52" i="46" s="1"/>
  <c r="DD52" i="46"/>
  <c r="DC52" i="46"/>
  <c r="DB52" i="46"/>
  <c r="AM52" i="46" s="1"/>
  <c r="DA52" i="46"/>
  <c r="AL52" i="46" s="1"/>
  <c r="CZ52" i="46"/>
  <c r="AK52" i="46" s="1"/>
  <c r="CY52" i="46"/>
  <c r="AJ52" i="46" s="1"/>
  <c r="CX52" i="46"/>
  <c r="AI52" i="46" s="1"/>
  <c r="CW52" i="46"/>
  <c r="AH52" i="46" s="1"/>
  <c r="CV52" i="46"/>
  <c r="CU52" i="46"/>
  <c r="AF52" i="46" s="1"/>
  <c r="CT52" i="46"/>
  <c r="AE52" i="46" s="1"/>
  <c r="CS52" i="46"/>
  <c r="AD52" i="46" s="1"/>
  <c r="CR52" i="46"/>
  <c r="AC52" i="46" s="1"/>
  <c r="CQ52" i="46"/>
  <c r="AB52" i="46" s="1"/>
  <c r="CP52" i="46"/>
  <c r="AA52" i="46" s="1"/>
  <c r="CO52" i="46"/>
  <c r="Z52" i="46" s="1"/>
  <c r="CN52" i="46"/>
  <c r="CM52" i="46"/>
  <c r="X52" i="46" s="1"/>
  <c r="CL52" i="46"/>
  <c r="W52" i="46" s="1"/>
  <c r="CK52" i="46"/>
  <c r="V52" i="46" s="1"/>
  <c r="CJ52" i="46"/>
  <c r="U52" i="46" s="1"/>
  <c r="CI52" i="46"/>
  <c r="T52" i="46" s="1"/>
  <c r="CH52" i="46"/>
  <c r="S52" i="46" s="1"/>
  <c r="CG52" i="46"/>
  <c r="R52" i="46" s="1"/>
  <c r="CF52" i="46"/>
  <c r="CE52" i="46"/>
  <c r="P52" i="46" s="1"/>
  <c r="CD52" i="46"/>
  <c r="O52" i="46" s="1"/>
  <c r="CC52" i="46"/>
  <c r="N52" i="46" s="1"/>
  <c r="CB52" i="46"/>
  <c r="M52" i="46" s="1"/>
  <c r="CA52" i="46"/>
  <c r="L52" i="46" s="1"/>
  <c r="BZ52" i="46"/>
  <c r="K52" i="46" s="1"/>
  <c r="BY52" i="46"/>
  <c r="J52" i="46" s="1"/>
  <c r="BX52" i="46"/>
  <c r="BW52" i="46"/>
  <c r="H52" i="46" s="1"/>
  <c r="BV52" i="46"/>
  <c r="G52" i="46" s="1"/>
  <c r="BU52" i="46"/>
  <c r="F52" i="46" s="1"/>
  <c r="BT52" i="46"/>
  <c r="E52" i="46" s="1"/>
  <c r="BS52" i="46"/>
  <c r="D52" i="46" s="1"/>
  <c r="B52" i="46"/>
  <c r="B52" i="44" s="1"/>
  <c r="A52" i="46"/>
  <c r="A50" i="29" s="1"/>
  <c r="EF51" i="46"/>
  <c r="EE51" i="46"/>
  <c r="BP51" i="46" s="1"/>
  <c r="ED51" i="46"/>
  <c r="BO51" i="46" s="1"/>
  <c r="EC51" i="46"/>
  <c r="EB51" i="46"/>
  <c r="BM51" i="46" s="1"/>
  <c r="EA51" i="46"/>
  <c r="BL51" i="46" s="1"/>
  <c r="DZ51" i="46"/>
  <c r="BK51" i="46" s="1"/>
  <c r="DY51" i="46"/>
  <c r="DX51" i="46"/>
  <c r="BI51" i="46" s="1"/>
  <c r="DW51" i="46"/>
  <c r="BH51" i="46" s="1"/>
  <c r="DV51" i="46"/>
  <c r="BG51" i="44" s="1"/>
  <c r="DU51" i="46"/>
  <c r="DT51" i="46"/>
  <c r="BE51" i="46" s="1"/>
  <c r="DS51" i="46"/>
  <c r="BD51" i="46" s="1"/>
  <c r="DR51" i="46"/>
  <c r="BC51" i="46" s="1"/>
  <c r="DQ51" i="46"/>
  <c r="DP51" i="46"/>
  <c r="DO51" i="46"/>
  <c r="AZ51" i="46" s="1"/>
  <c r="DN51" i="46"/>
  <c r="AY51" i="46" s="1"/>
  <c r="DM51" i="46"/>
  <c r="AX51" i="46" s="1"/>
  <c r="DL51" i="46"/>
  <c r="AW51" i="46" s="1"/>
  <c r="DK51" i="46"/>
  <c r="AV51" i="46" s="1"/>
  <c r="DJ51" i="46"/>
  <c r="DI51" i="46"/>
  <c r="DH51" i="46"/>
  <c r="DG51" i="46"/>
  <c r="AR51" i="46" s="1"/>
  <c r="DF51" i="46"/>
  <c r="AQ51" i="46" s="1"/>
  <c r="DE51" i="46"/>
  <c r="DD51" i="46"/>
  <c r="AO51" i="46" s="1"/>
  <c r="DC51" i="46"/>
  <c r="AN51" i="46" s="1"/>
  <c r="DB51" i="46"/>
  <c r="AM51" i="46" s="1"/>
  <c r="DA51" i="46"/>
  <c r="CZ51" i="46"/>
  <c r="AK51" i="46" s="1"/>
  <c r="CY51" i="46"/>
  <c r="AJ51" i="46" s="1"/>
  <c r="CX51" i="46"/>
  <c r="AI51" i="46" s="1"/>
  <c r="CW51" i="46"/>
  <c r="CV51" i="46"/>
  <c r="AG51" i="46" s="1"/>
  <c r="CU51" i="46"/>
  <c r="AF51" i="46" s="1"/>
  <c r="CT51" i="46"/>
  <c r="AE51" i="46" s="1"/>
  <c r="CS51" i="46"/>
  <c r="CR51" i="46"/>
  <c r="AC51" i="46" s="1"/>
  <c r="CQ51" i="46"/>
  <c r="AB51" i="46" s="1"/>
  <c r="CP51" i="46"/>
  <c r="AA51" i="46" s="1"/>
  <c r="CO51" i="46"/>
  <c r="CN51" i="46"/>
  <c r="Y51" i="46" s="1"/>
  <c r="CM51" i="46"/>
  <c r="X51" i="46" s="1"/>
  <c r="CL51" i="46"/>
  <c r="W51" i="46" s="1"/>
  <c r="CK51" i="46"/>
  <c r="CJ51" i="46"/>
  <c r="U51" i="46" s="1"/>
  <c r="CI51" i="46"/>
  <c r="T51" i="46" s="1"/>
  <c r="CH51" i="46"/>
  <c r="S51" i="46" s="1"/>
  <c r="CG51" i="46"/>
  <c r="R51" i="46" s="1"/>
  <c r="CF51" i="46"/>
  <c r="Q51" i="46" s="1"/>
  <c r="CE51" i="46"/>
  <c r="P51" i="46" s="1"/>
  <c r="CD51" i="46"/>
  <c r="O51" i="46" s="1"/>
  <c r="CC51" i="46"/>
  <c r="N51" i="46" s="1"/>
  <c r="CB51" i="46"/>
  <c r="M51" i="46" s="1"/>
  <c r="CA51" i="46"/>
  <c r="L51" i="46" s="1"/>
  <c r="BZ51" i="46"/>
  <c r="K51" i="46" s="1"/>
  <c r="BY51" i="46"/>
  <c r="BX51" i="46"/>
  <c r="I51" i="46" s="1"/>
  <c r="BW51" i="46"/>
  <c r="H51" i="46" s="1"/>
  <c r="BV51" i="46"/>
  <c r="G51" i="46" s="1"/>
  <c r="BU51" i="46"/>
  <c r="BT51" i="46"/>
  <c r="E51" i="46" s="1"/>
  <c r="BS51" i="46"/>
  <c r="D51" i="46" s="1"/>
  <c r="BG51" i="46"/>
  <c r="B51" i="46"/>
  <c r="B51" i="44" s="1"/>
  <c r="A51" i="46"/>
  <c r="A49" i="27" s="1"/>
  <c r="EF50" i="46"/>
  <c r="BQ50" i="46" s="1"/>
  <c r="EE50" i="46"/>
  <c r="BP50" i="46" s="1"/>
  <c r="ED50" i="46"/>
  <c r="BO50" i="46" s="1"/>
  <c r="EC50" i="46"/>
  <c r="BN50" i="46" s="1"/>
  <c r="EB50" i="46"/>
  <c r="BM50" i="46" s="1"/>
  <c r="EA50" i="46"/>
  <c r="BL50" i="46" s="1"/>
  <c r="DZ50" i="46"/>
  <c r="DY50" i="46"/>
  <c r="BJ50" i="46" s="1"/>
  <c r="DX50" i="46"/>
  <c r="BI50" i="46" s="1"/>
  <c r="DW50" i="46"/>
  <c r="BH50" i="46" s="1"/>
  <c r="DV50" i="46"/>
  <c r="DU50" i="46"/>
  <c r="BF50" i="46" s="1"/>
  <c r="DT50" i="46"/>
  <c r="BE50" i="46" s="1"/>
  <c r="DS50" i="46"/>
  <c r="BD50" i="46" s="1"/>
  <c r="DR50" i="46"/>
  <c r="BC50" i="46" s="1"/>
  <c r="DQ50" i="46"/>
  <c r="BB50" i="46" s="1"/>
  <c r="DP50" i="46"/>
  <c r="BA50" i="46" s="1"/>
  <c r="DO50" i="46"/>
  <c r="AZ50" i="46" s="1"/>
  <c r="DN50" i="46"/>
  <c r="AY50" i="46" s="1"/>
  <c r="DM50" i="46"/>
  <c r="DL50" i="46"/>
  <c r="AW50" i="46" s="1"/>
  <c r="DK50" i="46"/>
  <c r="AV50" i="46" s="1"/>
  <c r="DJ50" i="46"/>
  <c r="DI50" i="46"/>
  <c r="AT50" i="46" s="1"/>
  <c r="DH50" i="46"/>
  <c r="AS50" i="46" s="1"/>
  <c r="DG50" i="46"/>
  <c r="AR50" i="46" s="1"/>
  <c r="DF50" i="46"/>
  <c r="DE50" i="46"/>
  <c r="DD50" i="46"/>
  <c r="AO50" i="46" s="1"/>
  <c r="DC50" i="46"/>
  <c r="AN50" i="46" s="1"/>
  <c r="DB50" i="46"/>
  <c r="DA50" i="46"/>
  <c r="AL50" i="46" s="1"/>
  <c r="CZ50" i="46"/>
  <c r="AK50" i="46" s="1"/>
  <c r="CY50" i="46"/>
  <c r="AJ50" i="46" s="1"/>
  <c r="CX50" i="46"/>
  <c r="AI50" i="46" s="1"/>
  <c r="CW50" i="46"/>
  <c r="AH50" i="46" s="1"/>
  <c r="CV50" i="46"/>
  <c r="AG50" i="46" s="1"/>
  <c r="CU50" i="46"/>
  <c r="AF50" i="46" s="1"/>
  <c r="CT50" i="46"/>
  <c r="CS50" i="46"/>
  <c r="AD50" i="46" s="1"/>
  <c r="CR50" i="46"/>
  <c r="AC50" i="46" s="1"/>
  <c r="CQ50" i="46"/>
  <c r="AB50" i="46" s="1"/>
  <c r="CP50" i="46"/>
  <c r="CO50" i="46"/>
  <c r="Z50" i="46" s="1"/>
  <c r="CN50" i="46"/>
  <c r="Y50" i="46" s="1"/>
  <c r="CM50" i="46"/>
  <c r="X50" i="46" s="1"/>
  <c r="CL50" i="46"/>
  <c r="CK50" i="46"/>
  <c r="V50" i="46" s="1"/>
  <c r="CJ50" i="46"/>
  <c r="U50" i="46" s="1"/>
  <c r="CI50" i="46"/>
  <c r="T50" i="46" s="1"/>
  <c r="CH50" i="46"/>
  <c r="CG50" i="46"/>
  <c r="R50" i="46" s="1"/>
  <c r="CF50" i="46"/>
  <c r="Q50" i="46" s="1"/>
  <c r="CE50" i="46"/>
  <c r="CD50" i="46"/>
  <c r="CC50" i="46"/>
  <c r="N50" i="46" s="1"/>
  <c r="CB50" i="46"/>
  <c r="M50" i="46" s="1"/>
  <c r="CA50" i="46"/>
  <c r="L50" i="46" s="1"/>
  <c r="BZ50" i="46"/>
  <c r="K50" i="46" s="1"/>
  <c r="BY50" i="46"/>
  <c r="BX50" i="46"/>
  <c r="I50" i="46" s="1"/>
  <c r="BW50" i="46"/>
  <c r="H50" i="46" s="1"/>
  <c r="BV50" i="46"/>
  <c r="BU50" i="46"/>
  <c r="F50" i="46" s="1"/>
  <c r="BT50" i="46"/>
  <c r="E50" i="46" s="1"/>
  <c r="BS50" i="46"/>
  <c r="D50" i="46" s="1"/>
  <c r="B50" i="46"/>
  <c r="B50" i="44" s="1"/>
  <c r="A50" i="46"/>
  <c r="A48" i="29" s="1"/>
  <c r="EF49" i="46"/>
  <c r="BQ49" i="46" s="1"/>
  <c r="EE49" i="46"/>
  <c r="BP49" i="46" s="1"/>
  <c r="ED49" i="46"/>
  <c r="BO49" i="44" s="1"/>
  <c r="EC49" i="46"/>
  <c r="BN49" i="44" s="1"/>
  <c r="EB49" i="46"/>
  <c r="BM49" i="44" s="1"/>
  <c r="EA49" i="46"/>
  <c r="BL49" i="46" s="1"/>
  <c r="DZ49" i="46"/>
  <c r="DY49" i="46"/>
  <c r="BJ49" i="46" s="1"/>
  <c r="DX49" i="46"/>
  <c r="BI49" i="46" s="1"/>
  <c r="DW49" i="46"/>
  <c r="DV49" i="46"/>
  <c r="DU49" i="46"/>
  <c r="BF49" i="46" s="1"/>
  <c r="DT49" i="46"/>
  <c r="BE49" i="46" s="1"/>
  <c r="DS49" i="46"/>
  <c r="BD49" i="46" s="1"/>
  <c r="DR49" i="46"/>
  <c r="BC49" i="46" s="1"/>
  <c r="DQ49" i="46"/>
  <c r="DP49" i="46"/>
  <c r="BA49" i="46" s="1"/>
  <c r="DO49" i="46"/>
  <c r="DN49" i="46"/>
  <c r="DM49" i="46"/>
  <c r="AX49" i="46" s="1"/>
  <c r="DL49" i="46"/>
  <c r="AW49" i="46" s="1"/>
  <c r="DK49" i="46"/>
  <c r="AV49" i="46" s="1"/>
  <c r="DJ49" i="46"/>
  <c r="AU49" i="46" s="1"/>
  <c r="DI49" i="46"/>
  <c r="AT49" i="46" s="1"/>
  <c r="DH49" i="46"/>
  <c r="AS49" i="46" s="1"/>
  <c r="DG49" i="46"/>
  <c r="AR49" i="46" s="1"/>
  <c r="DF49" i="46"/>
  <c r="DE49" i="46"/>
  <c r="AP49" i="46" s="1"/>
  <c r="DD49" i="46"/>
  <c r="AO49" i="46" s="1"/>
  <c r="DC49" i="46"/>
  <c r="AN49" i="46" s="1"/>
  <c r="DB49" i="46"/>
  <c r="AM49" i="46" s="1"/>
  <c r="DA49" i="46"/>
  <c r="CZ49" i="46"/>
  <c r="AK49" i="46" s="1"/>
  <c r="CY49" i="46"/>
  <c r="AJ49" i="46" s="1"/>
  <c r="CX49" i="46"/>
  <c r="CW49" i="46"/>
  <c r="AH49" i="46" s="1"/>
  <c r="CV49" i="46"/>
  <c r="AG49" i="46" s="1"/>
  <c r="CU49" i="46"/>
  <c r="AF49" i="46" s="1"/>
  <c r="CT49" i="46"/>
  <c r="CS49" i="46"/>
  <c r="CR49" i="46"/>
  <c r="AC49" i="46" s="1"/>
  <c r="CQ49" i="46"/>
  <c r="AB49" i="46" s="1"/>
  <c r="CP49" i="46"/>
  <c r="CO49" i="46"/>
  <c r="Z49" i="46" s="1"/>
  <c r="CN49" i="46"/>
  <c r="Y49" i="46" s="1"/>
  <c r="CM49" i="46"/>
  <c r="CL49" i="46"/>
  <c r="W49" i="46" s="1"/>
  <c r="CK49" i="46"/>
  <c r="V49" i="46" s="1"/>
  <c r="CJ49" i="46"/>
  <c r="U49" i="46" s="1"/>
  <c r="CI49" i="46"/>
  <c r="T49" i="46" s="1"/>
  <c r="CH49" i="46"/>
  <c r="CG49" i="46"/>
  <c r="R49" i="46" s="1"/>
  <c r="CF49" i="46"/>
  <c r="Q49" i="46" s="1"/>
  <c r="CE49" i="46"/>
  <c r="P49" i="46" s="1"/>
  <c r="CD49" i="46"/>
  <c r="O49" i="46" s="1"/>
  <c r="CC49" i="46"/>
  <c r="N49" i="46" s="1"/>
  <c r="CB49" i="46"/>
  <c r="M49" i="46" s="1"/>
  <c r="CA49" i="46"/>
  <c r="L49" i="46" s="1"/>
  <c r="BZ49" i="46"/>
  <c r="K49" i="46" s="1"/>
  <c r="BY49" i="46"/>
  <c r="J49" i="46" s="1"/>
  <c r="BX49" i="46"/>
  <c r="I49" i="46" s="1"/>
  <c r="BW49" i="46"/>
  <c r="BV49" i="46"/>
  <c r="BU49" i="46"/>
  <c r="F49" i="46" s="1"/>
  <c r="BT49" i="46"/>
  <c r="E49" i="46" s="1"/>
  <c r="BS49" i="46"/>
  <c r="D49" i="46" s="1"/>
  <c r="BO49" i="46"/>
  <c r="B49" i="46"/>
  <c r="B49" i="44" s="1"/>
  <c r="A49" i="46"/>
  <c r="A47" i="29" s="1"/>
  <c r="EF48" i="46"/>
  <c r="BQ48" i="46" s="1"/>
  <c r="EE48" i="46"/>
  <c r="BP48" i="46" s="1"/>
  <c r="ED48" i="46"/>
  <c r="BO48" i="46" s="1"/>
  <c r="EC48" i="46"/>
  <c r="EB48" i="46"/>
  <c r="EA48" i="46"/>
  <c r="BL48" i="46" s="1"/>
  <c r="DZ48" i="46"/>
  <c r="BK48" i="46" s="1"/>
  <c r="DY48" i="46"/>
  <c r="DX48" i="46"/>
  <c r="BI48" i="46" s="1"/>
  <c r="DW48" i="46"/>
  <c r="BH48" i="46" s="1"/>
  <c r="DV48" i="46"/>
  <c r="BG48" i="46" s="1"/>
  <c r="DU48" i="46"/>
  <c r="DT48" i="46"/>
  <c r="DS48" i="46"/>
  <c r="BD48" i="46" s="1"/>
  <c r="DR48" i="46"/>
  <c r="BC48" i="46" s="1"/>
  <c r="DQ48" i="46"/>
  <c r="BB48" i="46" s="1"/>
  <c r="DP48" i="46"/>
  <c r="BA48" i="46" s="1"/>
  <c r="DO48" i="46"/>
  <c r="AZ48" i="46" s="1"/>
  <c r="DN48" i="46"/>
  <c r="AY48" i="46" s="1"/>
  <c r="DM48" i="46"/>
  <c r="DL48" i="46"/>
  <c r="DK48" i="46"/>
  <c r="AV48" i="46" s="1"/>
  <c r="DJ48" i="46"/>
  <c r="AU48" i="46" s="1"/>
  <c r="DI48" i="46"/>
  <c r="AT48" i="46" s="1"/>
  <c r="DH48" i="46"/>
  <c r="AS48" i="46" s="1"/>
  <c r="DG48" i="46"/>
  <c r="AR48" i="46" s="1"/>
  <c r="DF48" i="46"/>
  <c r="AQ48" i="46" s="1"/>
  <c r="DE48" i="46"/>
  <c r="DD48" i="46"/>
  <c r="DC48" i="46"/>
  <c r="AN48" i="46" s="1"/>
  <c r="DB48" i="46"/>
  <c r="AM48" i="46" s="1"/>
  <c r="DA48" i="46"/>
  <c r="CZ48" i="46"/>
  <c r="AK48" i="46" s="1"/>
  <c r="CY48" i="46"/>
  <c r="AJ48" i="46" s="1"/>
  <c r="CX48" i="46"/>
  <c r="CW48" i="46"/>
  <c r="CV48" i="46"/>
  <c r="CU48" i="46"/>
  <c r="AF48" i="46" s="1"/>
  <c r="CT48" i="46"/>
  <c r="AE48" i="46" s="1"/>
  <c r="CS48" i="46"/>
  <c r="AD48" i="46" s="1"/>
  <c r="CR48" i="46"/>
  <c r="AC48" i="46" s="1"/>
  <c r="CQ48" i="46"/>
  <c r="AB48" i="46" s="1"/>
  <c r="CP48" i="46"/>
  <c r="AA48" i="46" s="1"/>
  <c r="CO48" i="46"/>
  <c r="Z48" i="46" s="1"/>
  <c r="CN48" i="46"/>
  <c r="CM48" i="46"/>
  <c r="X48" i="46" s="1"/>
  <c r="CL48" i="46"/>
  <c r="W48" i="46" s="1"/>
  <c r="CK48" i="46"/>
  <c r="V48" i="46" s="1"/>
  <c r="CJ48" i="46"/>
  <c r="CI48" i="46"/>
  <c r="CH48" i="46"/>
  <c r="S48" i="46" s="1"/>
  <c r="CG48" i="46"/>
  <c r="CF48" i="46"/>
  <c r="CE48" i="46"/>
  <c r="P48" i="46" s="1"/>
  <c r="CD48" i="46"/>
  <c r="O48" i="46" s="1"/>
  <c r="CC48" i="46"/>
  <c r="N48" i="46" s="1"/>
  <c r="CB48" i="46"/>
  <c r="CA48" i="46"/>
  <c r="L48" i="46" s="1"/>
  <c r="BZ48" i="46"/>
  <c r="BY48" i="46"/>
  <c r="BX48" i="46"/>
  <c r="BW48" i="46"/>
  <c r="H48" i="46" s="1"/>
  <c r="BV48" i="46"/>
  <c r="G48" i="46" s="1"/>
  <c r="BU48" i="46"/>
  <c r="F48" i="46" s="1"/>
  <c r="BT48" i="46"/>
  <c r="E48" i="46" s="1"/>
  <c r="BS48" i="46"/>
  <c r="D48" i="46" s="1"/>
  <c r="B48" i="46"/>
  <c r="B48" i="44" s="1"/>
  <c r="A48" i="46"/>
  <c r="A46" i="28" s="1"/>
  <c r="EF47" i="46"/>
  <c r="BQ47" i="46" s="1"/>
  <c r="EE47" i="46"/>
  <c r="BP47" i="46" s="1"/>
  <c r="ED47" i="46"/>
  <c r="BO47" i="44" s="1"/>
  <c r="EC47" i="46"/>
  <c r="EB47" i="46"/>
  <c r="BM47" i="46" s="1"/>
  <c r="EA47" i="46"/>
  <c r="BL47" i="46" s="1"/>
  <c r="DZ47" i="46"/>
  <c r="DY47" i="46"/>
  <c r="BJ47" i="46" s="1"/>
  <c r="DX47" i="46"/>
  <c r="BI47" i="46" s="1"/>
  <c r="DW47" i="46"/>
  <c r="BH47" i="46" s="1"/>
  <c r="DV47" i="46"/>
  <c r="BG47" i="46" s="1"/>
  <c r="DU47" i="46"/>
  <c r="DT47" i="46"/>
  <c r="BE47" i="46" s="1"/>
  <c r="DS47" i="46"/>
  <c r="BD47" i="46" s="1"/>
  <c r="DR47" i="46"/>
  <c r="BC47" i="46" s="1"/>
  <c r="DQ47" i="46"/>
  <c r="BB47" i="46" s="1"/>
  <c r="DP47" i="46"/>
  <c r="BA47" i="46" s="1"/>
  <c r="DO47" i="46"/>
  <c r="AZ47" i="46" s="1"/>
  <c r="DN47" i="46"/>
  <c r="AY47" i="46" s="1"/>
  <c r="DM47" i="46"/>
  <c r="DL47" i="46"/>
  <c r="AW47" i="46" s="1"/>
  <c r="DK47" i="46"/>
  <c r="AV47" i="46" s="1"/>
  <c r="DJ47" i="46"/>
  <c r="AU47" i="46" s="1"/>
  <c r="DI47" i="46"/>
  <c r="DH47" i="46"/>
  <c r="AS47" i="46" s="1"/>
  <c r="DG47" i="46"/>
  <c r="DF47" i="46"/>
  <c r="AQ47" i="46" s="1"/>
  <c r="DE47" i="46"/>
  <c r="DD47" i="46"/>
  <c r="AO47" i="46" s="1"/>
  <c r="DC47" i="46"/>
  <c r="AN47" i="46" s="1"/>
  <c r="DB47" i="46"/>
  <c r="AM47" i="46" s="1"/>
  <c r="DA47" i="46"/>
  <c r="AL47" i="46" s="1"/>
  <c r="CZ47" i="46"/>
  <c r="AK47" i="46" s="1"/>
  <c r="CY47" i="46"/>
  <c r="CX47" i="46"/>
  <c r="AI47" i="46" s="1"/>
  <c r="CW47" i="46"/>
  <c r="CV47" i="46"/>
  <c r="AG47" i="46" s="1"/>
  <c r="CU47" i="46"/>
  <c r="AF47" i="46" s="1"/>
  <c r="CT47" i="46"/>
  <c r="CS47" i="46"/>
  <c r="AD47" i="46" s="1"/>
  <c r="CR47" i="46"/>
  <c r="AC47" i="46" s="1"/>
  <c r="CQ47" i="46"/>
  <c r="AB47" i="46" s="1"/>
  <c r="CP47" i="46"/>
  <c r="AA47" i="46" s="1"/>
  <c r="CO47" i="46"/>
  <c r="CN47" i="46"/>
  <c r="Y47" i="46" s="1"/>
  <c r="CM47" i="46"/>
  <c r="X47" i="46" s="1"/>
  <c r="CL47" i="46"/>
  <c r="W47" i="46" s="1"/>
  <c r="CK47" i="46"/>
  <c r="V47" i="46" s="1"/>
  <c r="CJ47" i="46"/>
  <c r="U47" i="46" s="1"/>
  <c r="CI47" i="46"/>
  <c r="T47" i="46" s="1"/>
  <c r="CH47" i="46"/>
  <c r="S47" i="46" s="1"/>
  <c r="CG47" i="46"/>
  <c r="CF47" i="46"/>
  <c r="Q47" i="46" s="1"/>
  <c r="CE47" i="46"/>
  <c r="P47" i="46" s="1"/>
  <c r="CD47" i="46"/>
  <c r="O47" i="46" s="1"/>
  <c r="CC47" i="46"/>
  <c r="N47" i="46" s="1"/>
  <c r="CB47" i="46"/>
  <c r="M47" i="46" s="1"/>
  <c r="CA47" i="46"/>
  <c r="L47" i="46" s="1"/>
  <c r="BZ47" i="46"/>
  <c r="K47" i="46" s="1"/>
  <c r="BY47" i="46"/>
  <c r="J47" i="44" s="1"/>
  <c r="BX47" i="46"/>
  <c r="I47" i="46" s="1"/>
  <c r="BW47" i="46"/>
  <c r="H47" i="46" s="1"/>
  <c r="BV47" i="46"/>
  <c r="BU47" i="46"/>
  <c r="F47" i="46" s="1"/>
  <c r="BT47" i="46"/>
  <c r="E47" i="46" s="1"/>
  <c r="BS47" i="46"/>
  <c r="D47" i="46" s="1"/>
  <c r="B47" i="46"/>
  <c r="B47" i="44" s="1"/>
  <c r="A47" i="46"/>
  <c r="A45" i="27" s="1"/>
  <c r="EF46" i="46"/>
  <c r="BQ46" i="46" s="1"/>
  <c r="EE46" i="46"/>
  <c r="BP46" i="46" s="1"/>
  <c r="ED46" i="46"/>
  <c r="BO46" i="46" s="1"/>
  <c r="EC46" i="46"/>
  <c r="BN46" i="46" s="1"/>
  <c r="EB46" i="46"/>
  <c r="BM46" i="46" s="1"/>
  <c r="EA46" i="46"/>
  <c r="BL46" i="46" s="1"/>
  <c r="DZ46" i="46"/>
  <c r="BK46" i="46" s="1"/>
  <c r="DY46" i="46"/>
  <c r="BJ46" i="46" s="1"/>
  <c r="DX46" i="46"/>
  <c r="BI46" i="46" s="1"/>
  <c r="DW46" i="46"/>
  <c r="BH46" i="46" s="1"/>
  <c r="DV46" i="46"/>
  <c r="BG46" i="46" s="1"/>
  <c r="DU46" i="46"/>
  <c r="BF46" i="46" s="1"/>
  <c r="DT46" i="46"/>
  <c r="BE46" i="46" s="1"/>
  <c r="DS46" i="46"/>
  <c r="DR46" i="46"/>
  <c r="BC46" i="46" s="1"/>
  <c r="DQ46" i="46"/>
  <c r="BB46" i="46" s="1"/>
  <c r="DP46" i="46"/>
  <c r="BA46" i="46" s="1"/>
  <c r="DO46" i="46"/>
  <c r="AZ46" i="44" s="1"/>
  <c r="DN46" i="46"/>
  <c r="AY46" i="46" s="1"/>
  <c r="DM46" i="46"/>
  <c r="AX46" i="46" s="1"/>
  <c r="DL46" i="46"/>
  <c r="AW46" i="46" s="1"/>
  <c r="DK46" i="46"/>
  <c r="AV46" i="46" s="1"/>
  <c r="DJ46" i="46"/>
  <c r="AU46" i="46" s="1"/>
  <c r="DI46" i="46"/>
  <c r="AT46" i="46" s="1"/>
  <c r="DH46" i="46"/>
  <c r="AS46" i="46" s="1"/>
  <c r="DG46" i="46"/>
  <c r="AR46" i="46" s="1"/>
  <c r="DF46" i="46"/>
  <c r="AQ46" i="46" s="1"/>
  <c r="DE46" i="46"/>
  <c r="AP46" i="46" s="1"/>
  <c r="DD46" i="46"/>
  <c r="AO46" i="46" s="1"/>
  <c r="DC46" i="46"/>
  <c r="DB46" i="46"/>
  <c r="DA46" i="46"/>
  <c r="AL46" i="46" s="1"/>
  <c r="CZ46" i="46"/>
  <c r="CY46" i="46"/>
  <c r="AJ46" i="44" s="1"/>
  <c r="CX46" i="46"/>
  <c r="AI46" i="46" s="1"/>
  <c r="CW46" i="46"/>
  <c r="AH46" i="46" s="1"/>
  <c r="CV46" i="46"/>
  <c r="AG46" i="46" s="1"/>
  <c r="CU46" i="46"/>
  <c r="AF46" i="46" s="1"/>
  <c r="CT46" i="46"/>
  <c r="CS46" i="46"/>
  <c r="AD46" i="46" s="1"/>
  <c r="CR46" i="46"/>
  <c r="AC46" i="46" s="1"/>
  <c r="CQ46" i="46"/>
  <c r="AB46" i="46" s="1"/>
  <c r="CP46" i="46"/>
  <c r="AA46" i="46" s="1"/>
  <c r="CO46" i="46"/>
  <c r="Z46" i="46" s="1"/>
  <c r="CN46" i="46"/>
  <c r="Y46" i="46" s="1"/>
  <c r="CM46" i="46"/>
  <c r="X46" i="46" s="1"/>
  <c r="CL46" i="46"/>
  <c r="W46" i="46" s="1"/>
  <c r="CK46" i="46"/>
  <c r="V46" i="46" s="1"/>
  <c r="CJ46" i="46"/>
  <c r="CI46" i="46"/>
  <c r="T46" i="46" s="1"/>
  <c r="CH46" i="46"/>
  <c r="S46" i="46" s="1"/>
  <c r="CG46" i="46"/>
  <c r="R46" i="46" s="1"/>
  <c r="CF46" i="46"/>
  <c r="Q46" i="46" s="1"/>
  <c r="CE46" i="46"/>
  <c r="P46" i="46" s="1"/>
  <c r="CD46" i="46"/>
  <c r="O46" i="46" s="1"/>
  <c r="CC46" i="46"/>
  <c r="N46" i="46" s="1"/>
  <c r="CB46" i="46"/>
  <c r="M46" i="46" s="1"/>
  <c r="CA46" i="46"/>
  <c r="L46" i="46" s="1"/>
  <c r="BZ46" i="46"/>
  <c r="K46" i="46" s="1"/>
  <c r="BY46" i="46"/>
  <c r="J46" i="46" s="1"/>
  <c r="BX46" i="46"/>
  <c r="I46" i="46" s="1"/>
  <c r="BW46" i="46"/>
  <c r="H46" i="46" s="1"/>
  <c r="BV46" i="46"/>
  <c r="G46" i="46" s="1"/>
  <c r="BU46" i="46"/>
  <c r="F46" i="46" s="1"/>
  <c r="BT46" i="46"/>
  <c r="E46" i="46" s="1"/>
  <c r="BS46" i="46"/>
  <c r="D46" i="46" s="1"/>
  <c r="B46" i="46"/>
  <c r="B46" i="44" s="1"/>
  <c r="A46" i="46"/>
  <c r="A44" i="27" s="1"/>
  <c r="EF45" i="46"/>
  <c r="BQ45" i="46" s="1"/>
  <c r="EE45" i="46"/>
  <c r="BP45" i="46" s="1"/>
  <c r="ED45" i="46"/>
  <c r="EC45" i="46"/>
  <c r="BN45" i="46" s="1"/>
  <c r="EB45" i="46"/>
  <c r="BM45" i="46" s="1"/>
  <c r="EA45" i="46"/>
  <c r="DZ45" i="46"/>
  <c r="BK45" i="46" s="1"/>
  <c r="DY45" i="46"/>
  <c r="BJ45" i="46" s="1"/>
  <c r="DX45" i="46"/>
  <c r="BI45" i="46" s="1"/>
  <c r="DW45" i="46"/>
  <c r="BH45" i="46" s="1"/>
  <c r="DV45" i="46"/>
  <c r="DU45" i="46"/>
  <c r="BF45" i="46" s="1"/>
  <c r="DT45" i="46"/>
  <c r="BE45" i="46" s="1"/>
  <c r="DS45" i="46"/>
  <c r="DR45" i="46"/>
  <c r="BC45" i="46" s="1"/>
  <c r="DQ45" i="46"/>
  <c r="BB45" i="46" s="1"/>
  <c r="DP45" i="46"/>
  <c r="BA45" i="46" s="1"/>
  <c r="DO45" i="46"/>
  <c r="AZ45" i="46" s="1"/>
  <c r="DN45" i="46"/>
  <c r="AY45" i="46" s="1"/>
  <c r="DM45" i="46"/>
  <c r="AX45" i="46" s="1"/>
  <c r="DL45" i="46"/>
  <c r="AW45" i="46" s="1"/>
  <c r="DK45" i="46"/>
  <c r="DJ45" i="46"/>
  <c r="AU45" i="46" s="1"/>
  <c r="DI45" i="46"/>
  <c r="AT45" i="46" s="1"/>
  <c r="DH45" i="46"/>
  <c r="AS45" i="46" s="1"/>
  <c r="DG45" i="46"/>
  <c r="AR45" i="46" s="1"/>
  <c r="DF45" i="46"/>
  <c r="AQ45" i="46" s="1"/>
  <c r="DE45" i="46"/>
  <c r="AP45" i="46" s="1"/>
  <c r="DD45" i="46"/>
  <c r="AO45" i="46" s="1"/>
  <c r="DC45" i="46"/>
  <c r="DB45" i="46"/>
  <c r="AM45" i="46" s="1"/>
  <c r="DA45" i="46"/>
  <c r="AL45" i="46" s="1"/>
  <c r="CZ45" i="46"/>
  <c r="AK45" i="46" s="1"/>
  <c r="CY45" i="46"/>
  <c r="AJ45" i="46" s="1"/>
  <c r="CX45" i="46"/>
  <c r="AI45" i="46" s="1"/>
  <c r="CW45" i="46"/>
  <c r="AH45" i="46" s="1"/>
  <c r="CV45" i="46"/>
  <c r="AG45" i="46" s="1"/>
  <c r="CU45" i="46"/>
  <c r="CT45" i="46"/>
  <c r="CS45" i="46"/>
  <c r="AD45" i="46" s="1"/>
  <c r="CR45" i="46"/>
  <c r="AC45" i="46" s="1"/>
  <c r="CQ45" i="46"/>
  <c r="CP45" i="46"/>
  <c r="AA45" i="46" s="1"/>
  <c r="CO45" i="46"/>
  <c r="Z45" i="46" s="1"/>
  <c r="CN45" i="46"/>
  <c r="Y45" i="46" s="1"/>
  <c r="CM45" i="46"/>
  <c r="CL45" i="46"/>
  <c r="W45" i="46" s="1"/>
  <c r="CK45" i="46"/>
  <c r="V45" i="46" s="1"/>
  <c r="CJ45" i="46"/>
  <c r="CI45" i="46"/>
  <c r="T45" i="46" s="1"/>
  <c r="CH45" i="46"/>
  <c r="CG45" i="46"/>
  <c r="R45" i="46" s="1"/>
  <c r="CF45" i="46"/>
  <c r="Q45" i="46" s="1"/>
  <c r="CE45" i="46"/>
  <c r="CD45" i="46"/>
  <c r="O45" i="46" s="1"/>
  <c r="CC45" i="46"/>
  <c r="N45" i="46" s="1"/>
  <c r="CB45" i="46"/>
  <c r="M45" i="46" s="1"/>
  <c r="CA45" i="46"/>
  <c r="BZ45" i="46"/>
  <c r="K45" i="46" s="1"/>
  <c r="BY45" i="46"/>
  <c r="J45" i="46" s="1"/>
  <c r="BX45" i="46"/>
  <c r="BW45" i="46"/>
  <c r="BV45" i="46"/>
  <c r="G45" i="46" s="1"/>
  <c r="BU45" i="46"/>
  <c r="F45" i="46" s="1"/>
  <c r="BT45" i="46"/>
  <c r="E45" i="46" s="1"/>
  <c r="BS45" i="46"/>
  <c r="D45" i="46" s="1"/>
  <c r="B45" i="46"/>
  <c r="B45" i="44" s="1"/>
  <c r="A45" i="46"/>
  <c r="A43" i="27" s="1"/>
  <c r="EF44" i="46"/>
  <c r="BQ44" i="46" s="1"/>
  <c r="EE44" i="46"/>
  <c r="ED44" i="46"/>
  <c r="BO44" i="46" s="1"/>
  <c r="EC44" i="46"/>
  <c r="BN44" i="46" s="1"/>
  <c r="EB44" i="46"/>
  <c r="BM44" i="46" s="1"/>
  <c r="EA44" i="46"/>
  <c r="BL44" i="46" s="1"/>
  <c r="DZ44" i="46"/>
  <c r="BK44" i="46" s="1"/>
  <c r="DY44" i="46"/>
  <c r="BJ44" i="46" s="1"/>
  <c r="DX44" i="46"/>
  <c r="BI44" i="46" s="1"/>
  <c r="DW44" i="46"/>
  <c r="DV44" i="46"/>
  <c r="BG44" i="46" s="1"/>
  <c r="DU44" i="46"/>
  <c r="BF44" i="46" s="1"/>
  <c r="DT44" i="46"/>
  <c r="BE44" i="46" s="1"/>
  <c r="DS44" i="46"/>
  <c r="DR44" i="46"/>
  <c r="BC44" i="46" s="1"/>
  <c r="DQ44" i="46"/>
  <c r="BB44" i="46" s="1"/>
  <c r="DP44" i="46"/>
  <c r="BA44" i="46" s="1"/>
  <c r="DO44" i="46"/>
  <c r="DN44" i="46"/>
  <c r="AY44" i="46" s="1"/>
  <c r="DM44" i="46"/>
  <c r="AX44" i="46" s="1"/>
  <c r="DL44" i="46"/>
  <c r="AW44" i="46" s="1"/>
  <c r="DK44" i="46"/>
  <c r="AV44" i="46" s="1"/>
  <c r="DJ44" i="46"/>
  <c r="DI44" i="46"/>
  <c r="AT44" i="46" s="1"/>
  <c r="DH44" i="46"/>
  <c r="DG44" i="46"/>
  <c r="DF44" i="46"/>
  <c r="AQ44" i="46" s="1"/>
  <c r="DE44" i="46"/>
  <c r="AP44" i="46" s="1"/>
  <c r="DD44" i="46"/>
  <c r="AO44" i="46" s="1"/>
  <c r="DC44" i="46"/>
  <c r="DB44" i="46"/>
  <c r="AM44" i="46" s="1"/>
  <c r="DA44" i="46"/>
  <c r="AL44" i="46" s="1"/>
  <c r="CZ44" i="46"/>
  <c r="AK44" i="46" s="1"/>
  <c r="CY44" i="46"/>
  <c r="CX44" i="46"/>
  <c r="AI44" i="46" s="1"/>
  <c r="CW44" i="46"/>
  <c r="AH44" i="46" s="1"/>
  <c r="CV44" i="46"/>
  <c r="AG44" i="46" s="1"/>
  <c r="CU44" i="46"/>
  <c r="CT44" i="46"/>
  <c r="CS44" i="46"/>
  <c r="AD44" i="46" s="1"/>
  <c r="CR44" i="46"/>
  <c r="CQ44" i="46"/>
  <c r="CP44" i="46"/>
  <c r="AA44" i="46" s="1"/>
  <c r="CO44" i="46"/>
  <c r="Z44" i="46" s="1"/>
  <c r="CN44" i="46"/>
  <c r="CM44" i="46"/>
  <c r="X44" i="46" s="1"/>
  <c r="CL44" i="46"/>
  <c r="W44" i="46" s="1"/>
  <c r="CK44" i="46"/>
  <c r="V44" i="46" s="1"/>
  <c r="CJ44" i="46"/>
  <c r="U44" i="46" s="1"/>
  <c r="CI44" i="46"/>
  <c r="CH44" i="46"/>
  <c r="S44" i="46" s="1"/>
  <c r="CG44" i="46"/>
  <c r="R44" i="46" s="1"/>
  <c r="CF44" i="46"/>
  <c r="Q44" i="46" s="1"/>
  <c r="CE44" i="46"/>
  <c r="P44" i="46" s="1"/>
  <c r="CD44" i="46"/>
  <c r="O44" i="46" s="1"/>
  <c r="CC44" i="46"/>
  <c r="N44" i="46" s="1"/>
  <c r="CB44" i="46"/>
  <c r="M44" i="46" s="1"/>
  <c r="CA44" i="46"/>
  <c r="BZ44" i="46"/>
  <c r="BY44" i="46"/>
  <c r="J44" i="46" s="1"/>
  <c r="BX44" i="46"/>
  <c r="I44" i="46" s="1"/>
  <c r="BW44" i="46"/>
  <c r="H44" i="46" s="1"/>
  <c r="BV44" i="46"/>
  <c r="G44" i="46" s="1"/>
  <c r="BU44" i="46"/>
  <c r="F44" i="46" s="1"/>
  <c r="BT44" i="46"/>
  <c r="E44" i="46" s="1"/>
  <c r="BS44" i="46"/>
  <c r="B44" i="46"/>
  <c r="B44" i="44" s="1"/>
  <c r="A44" i="46"/>
  <c r="C44" i="46" s="1"/>
  <c r="C44" i="44" s="1"/>
  <c r="EF43" i="46"/>
  <c r="BQ43" i="46" s="1"/>
  <c r="EE43" i="46"/>
  <c r="ED43" i="46"/>
  <c r="EC43" i="46"/>
  <c r="BN43" i="46" s="1"/>
  <c r="EB43" i="46"/>
  <c r="BM43" i="46" s="1"/>
  <c r="EA43" i="46"/>
  <c r="DZ43" i="46"/>
  <c r="BK43" i="46" s="1"/>
  <c r="DY43" i="46"/>
  <c r="DX43" i="46"/>
  <c r="BI43" i="46" s="1"/>
  <c r="DW43" i="46"/>
  <c r="BH43" i="46" s="1"/>
  <c r="DV43" i="46"/>
  <c r="DU43" i="46"/>
  <c r="BF43" i="46" s="1"/>
  <c r="DT43" i="46"/>
  <c r="BE43" i="46" s="1"/>
  <c r="DS43" i="46"/>
  <c r="BD43" i="46" s="1"/>
  <c r="DR43" i="46"/>
  <c r="BC43" i="46" s="1"/>
  <c r="DQ43" i="46"/>
  <c r="DP43" i="46"/>
  <c r="BA43" i="46" s="1"/>
  <c r="DO43" i="46"/>
  <c r="AZ43" i="46" s="1"/>
  <c r="DN43" i="46"/>
  <c r="AY43" i="46" s="1"/>
  <c r="DM43" i="46"/>
  <c r="AX43" i="46" s="1"/>
  <c r="DL43" i="46"/>
  <c r="DK43" i="46"/>
  <c r="AV43" i="46" s="1"/>
  <c r="DJ43" i="46"/>
  <c r="AU43" i="46" s="1"/>
  <c r="DI43" i="46"/>
  <c r="DH43" i="46"/>
  <c r="AS43" i="46" s="1"/>
  <c r="DG43" i="46"/>
  <c r="DF43" i="46"/>
  <c r="AQ43" i="46" s="1"/>
  <c r="DE43" i="46"/>
  <c r="AP43" i="46" s="1"/>
  <c r="DD43" i="46"/>
  <c r="AO43" i="46" s="1"/>
  <c r="DC43" i="46"/>
  <c r="AN43" i="46" s="1"/>
  <c r="DB43" i="46"/>
  <c r="AM43" i="46" s="1"/>
  <c r="DA43" i="46"/>
  <c r="CZ43" i="46"/>
  <c r="AK43" i="46" s="1"/>
  <c r="CY43" i="46"/>
  <c r="AJ43" i="46" s="1"/>
  <c r="CX43" i="46"/>
  <c r="CW43" i="46"/>
  <c r="AH43" i="46" s="1"/>
  <c r="CV43" i="46"/>
  <c r="AG43" i="46" s="1"/>
  <c r="CU43" i="46"/>
  <c r="AF43" i="46" s="1"/>
  <c r="CT43" i="46"/>
  <c r="AE43" i="46" s="1"/>
  <c r="CS43" i="46"/>
  <c r="CR43" i="46"/>
  <c r="AC43" i="46" s="1"/>
  <c r="CQ43" i="46"/>
  <c r="CP43" i="46"/>
  <c r="AA43" i="46" s="1"/>
  <c r="CO43" i="46"/>
  <c r="Z43" i="46" s="1"/>
  <c r="CN43" i="46"/>
  <c r="Y43" i="46" s="1"/>
  <c r="CM43" i="46"/>
  <c r="X43" i="46" s="1"/>
  <c r="CL43" i="46"/>
  <c r="W43" i="46" s="1"/>
  <c r="CK43" i="46"/>
  <c r="CJ43" i="46"/>
  <c r="U43" i="46" s="1"/>
  <c r="CI43" i="46"/>
  <c r="CH43" i="46"/>
  <c r="CG43" i="46"/>
  <c r="R43" i="46" s="1"/>
  <c r="CF43" i="46"/>
  <c r="Q43" i="46" s="1"/>
  <c r="CE43" i="46"/>
  <c r="P43" i="46" s="1"/>
  <c r="CD43" i="46"/>
  <c r="O43" i="46" s="1"/>
  <c r="CC43" i="46"/>
  <c r="CB43" i="46"/>
  <c r="M43" i="46" s="1"/>
  <c r="CA43" i="46"/>
  <c r="L43" i="46" s="1"/>
  <c r="BZ43" i="46"/>
  <c r="K43" i="46" s="1"/>
  <c r="BY43" i="46"/>
  <c r="J43" i="46" s="1"/>
  <c r="BX43" i="46"/>
  <c r="I43" i="46" s="1"/>
  <c r="BW43" i="46"/>
  <c r="H43" i="46" s="1"/>
  <c r="BV43" i="46"/>
  <c r="G43" i="46" s="1"/>
  <c r="BU43" i="46"/>
  <c r="BT43" i="46"/>
  <c r="E43" i="46" s="1"/>
  <c r="BS43" i="46"/>
  <c r="D43" i="46" s="1"/>
  <c r="B43" i="46"/>
  <c r="B43" i="44" s="1"/>
  <c r="A43" i="46"/>
  <c r="A41" i="27" s="1"/>
  <c r="EF42" i="46"/>
  <c r="BQ42" i="46" s="1"/>
  <c r="EE42" i="46"/>
  <c r="BP42" i="46" s="1"/>
  <c r="ED42" i="46"/>
  <c r="BO42" i="44" s="1"/>
  <c r="EC42" i="46"/>
  <c r="EB42" i="46"/>
  <c r="BM42" i="46" s="1"/>
  <c r="EA42" i="46"/>
  <c r="DZ42" i="46"/>
  <c r="BK42" i="46" s="1"/>
  <c r="DY42" i="46"/>
  <c r="BJ42" i="46" s="1"/>
  <c r="DX42" i="46"/>
  <c r="DW42" i="46"/>
  <c r="BH42" i="46" s="1"/>
  <c r="DV42" i="46"/>
  <c r="BG42" i="46" s="1"/>
  <c r="DU42" i="46"/>
  <c r="DT42" i="46"/>
  <c r="BE42" i="46" s="1"/>
  <c r="DS42" i="46"/>
  <c r="DR42" i="46"/>
  <c r="DQ42" i="46"/>
  <c r="BB42" i="46" s="1"/>
  <c r="DP42" i="46"/>
  <c r="BA42" i="46" s="1"/>
  <c r="DO42" i="46"/>
  <c r="AZ42" i="46" s="1"/>
  <c r="DN42" i="46"/>
  <c r="AY42" i="46" s="1"/>
  <c r="DM42" i="46"/>
  <c r="DL42" i="46"/>
  <c r="AW42" i="46" s="1"/>
  <c r="DK42" i="46"/>
  <c r="AV42" i="46" s="1"/>
  <c r="DJ42" i="46"/>
  <c r="DI42" i="46"/>
  <c r="AT42" i="46" s="1"/>
  <c r="DH42" i="46"/>
  <c r="DG42" i="46"/>
  <c r="AR42" i="46" s="1"/>
  <c r="DF42" i="46"/>
  <c r="AQ42" i="46" s="1"/>
  <c r="DE42" i="46"/>
  <c r="DD42" i="46"/>
  <c r="AO42" i="46" s="1"/>
  <c r="DC42" i="46"/>
  <c r="AN42" i="46" s="1"/>
  <c r="DB42" i="46"/>
  <c r="AM42" i="46" s="1"/>
  <c r="DA42" i="46"/>
  <c r="AL42" i="46" s="1"/>
  <c r="CZ42" i="46"/>
  <c r="AK42" i="46" s="1"/>
  <c r="CY42" i="46"/>
  <c r="AJ42" i="46" s="1"/>
  <c r="CX42" i="46"/>
  <c r="AI42" i="46" s="1"/>
  <c r="CW42" i="46"/>
  <c r="CV42" i="46"/>
  <c r="AG42" i="46" s="1"/>
  <c r="CU42" i="46"/>
  <c r="AF42" i="46" s="1"/>
  <c r="CT42" i="46"/>
  <c r="AE42" i="46" s="1"/>
  <c r="CS42" i="46"/>
  <c r="AD42" i="46" s="1"/>
  <c r="CR42" i="46"/>
  <c r="CQ42" i="46"/>
  <c r="AB42" i="46" s="1"/>
  <c r="CP42" i="46"/>
  <c r="AA42" i="46" s="1"/>
  <c r="CO42" i="46"/>
  <c r="CN42" i="46"/>
  <c r="Y42" i="46" s="1"/>
  <c r="CM42" i="46"/>
  <c r="X42" i="46" s="1"/>
  <c r="CL42" i="46"/>
  <c r="CK42" i="46"/>
  <c r="V42" i="46" s="1"/>
  <c r="CJ42" i="46"/>
  <c r="U42" i="46" s="1"/>
  <c r="CI42" i="46"/>
  <c r="T42" i="46" s="1"/>
  <c r="CH42" i="46"/>
  <c r="S42" i="46" s="1"/>
  <c r="CG42" i="46"/>
  <c r="CF42" i="46"/>
  <c r="Q42" i="46" s="1"/>
  <c r="CE42" i="46"/>
  <c r="CD42" i="46"/>
  <c r="CC42" i="46"/>
  <c r="N42" i="46" s="1"/>
  <c r="CB42" i="46"/>
  <c r="M42" i="46" s="1"/>
  <c r="CA42" i="46"/>
  <c r="BZ42" i="46"/>
  <c r="BY42" i="46"/>
  <c r="BX42" i="46"/>
  <c r="I42" i="46" s="1"/>
  <c r="BW42" i="46"/>
  <c r="H42" i="46" s="1"/>
  <c r="BV42" i="46"/>
  <c r="BU42" i="46"/>
  <c r="F42" i="46" s="1"/>
  <c r="BT42" i="46"/>
  <c r="E42" i="46" s="1"/>
  <c r="BS42" i="46"/>
  <c r="D42" i="46" s="1"/>
  <c r="B42" i="46"/>
  <c r="B42" i="44" s="1"/>
  <c r="A42" i="46"/>
  <c r="EF41" i="46"/>
  <c r="EE41" i="46"/>
  <c r="BP41" i="46" s="1"/>
  <c r="ED41" i="46"/>
  <c r="BO41" i="46" s="1"/>
  <c r="EC41" i="46"/>
  <c r="BN41" i="46" s="1"/>
  <c r="EB41" i="46"/>
  <c r="BM41" i="46" s="1"/>
  <c r="EA41" i="46"/>
  <c r="BL41" i="46" s="1"/>
  <c r="DZ41" i="46"/>
  <c r="BK41" i="46" s="1"/>
  <c r="DY41" i="46"/>
  <c r="BJ41" i="46" s="1"/>
  <c r="DX41" i="46"/>
  <c r="DW41" i="46"/>
  <c r="BH41" i="46" s="1"/>
  <c r="DV41" i="46"/>
  <c r="BG41" i="46" s="1"/>
  <c r="DU41" i="46"/>
  <c r="BF41" i="46" s="1"/>
  <c r="DT41" i="46"/>
  <c r="BE41" i="46" s="1"/>
  <c r="DS41" i="46"/>
  <c r="BD41" i="46" s="1"/>
  <c r="DR41" i="46"/>
  <c r="BC41" i="46" s="1"/>
  <c r="DQ41" i="46"/>
  <c r="BB41" i="46" s="1"/>
  <c r="DP41" i="46"/>
  <c r="DO41" i="46"/>
  <c r="DN41" i="46"/>
  <c r="AY41" i="46" s="1"/>
  <c r="DM41" i="46"/>
  <c r="AX41" i="46" s="1"/>
  <c r="DL41" i="46"/>
  <c r="AW41" i="46" s="1"/>
  <c r="DK41" i="46"/>
  <c r="AV41" i="46" s="1"/>
  <c r="DJ41" i="46"/>
  <c r="AU41" i="46" s="1"/>
  <c r="DI41" i="46"/>
  <c r="AT41" i="46" s="1"/>
  <c r="DH41" i="46"/>
  <c r="DG41" i="46"/>
  <c r="AR41" i="46" s="1"/>
  <c r="DF41" i="46"/>
  <c r="AQ41" i="46" s="1"/>
  <c r="DE41" i="46"/>
  <c r="AP41" i="46" s="1"/>
  <c r="DD41" i="46"/>
  <c r="AO41" i="46" s="1"/>
  <c r="DC41" i="46"/>
  <c r="AN41" i="46" s="1"/>
  <c r="DB41" i="46"/>
  <c r="AM41" i="46" s="1"/>
  <c r="DA41" i="46"/>
  <c r="AL41" i="46" s="1"/>
  <c r="CZ41" i="46"/>
  <c r="CY41" i="46"/>
  <c r="AJ41" i="46" s="1"/>
  <c r="CX41" i="46"/>
  <c r="AI41" i="46" s="1"/>
  <c r="CW41" i="46"/>
  <c r="AH41" i="46" s="1"/>
  <c r="CV41" i="46"/>
  <c r="AG41" i="46" s="1"/>
  <c r="CU41" i="46"/>
  <c r="AF41" i="46" s="1"/>
  <c r="CT41" i="46"/>
  <c r="AE41" i="46" s="1"/>
  <c r="CS41" i="46"/>
  <c r="AD41" i="46" s="1"/>
  <c r="CR41" i="46"/>
  <c r="CQ41" i="46"/>
  <c r="AB41" i="46" s="1"/>
  <c r="CP41" i="46"/>
  <c r="AA41" i="46" s="1"/>
  <c r="CO41" i="46"/>
  <c r="Z41" i="46" s="1"/>
  <c r="CN41" i="46"/>
  <c r="Y41" i="46" s="1"/>
  <c r="CM41" i="46"/>
  <c r="X41" i="46" s="1"/>
  <c r="CL41" i="46"/>
  <c r="W41" i="46" s="1"/>
  <c r="CK41" i="46"/>
  <c r="V41" i="46" s="1"/>
  <c r="CJ41" i="46"/>
  <c r="CI41" i="46"/>
  <c r="CH41" i="46"/>
  <c r="S41" i="46" s="1"/>
  <c r="CG41" i="46"/>
  <c r="R41" i="46" s="1"/>
  <c r="CF41" i="46"/>
  <c r="Q41" i="46" s="1"/>
  <c r="CE41" i="46"/>
  <c r="CD41" i="46"/>
  <c r="O41" i="46" s="1"/>
  <c r="CC41" i="46"/>
  <c r="N41" i="46" s="1"/>
  <c r="CB41" i="46"/>
  <c r="CA41" i="46"/>
  <c r="BZ41" i="46"/>
  <c r="K41" i="46" s="1"/>
  <c r="BY41" i="46"/>
  <c r="J41" i="46" s="1"/>
  <c r="BX41" i="46"/>
  <c r="I41" i="46" s="1"/>
  <c r="BW41" i="46"/>
  <c r="H41" i="46" s="1"/>
  <c r="BV41" i="46"/>
  <c r="G41" i="46" s="1"/>
  <c r="BU41" i="46"/>
  <c r="F41" i="46" s="1"/>
  <c r="BT41" i="46"/>
  <c r="BS41" i="46"/>
  <c r="D41" i="46" s="1"/>
  <c r="B41" i="46"/>
  <c r="B41" i="44" s="1"/>
  <c r="A41" i="46"/>
  <c r="A39" i="27" s="1"/>
  <c r="EF40" i="46"/>
  <c r="BQ40" i="46" s="1"/>
  <c r="EE40" i="46"/>
  <c r="BP40" i="46" s="1"/>
  <c r="ED40" i="46"/>
  <c r="BO40" i="44" s="1"/>
  <c r="EC40" i="46"/>
  <c r="BN40" i="46" s="1"/>
  <c r="EB40" i="46"/>
  <c r="BM40" i="46" s="1"/>
  <c r="EA40" i="46"/>
  <c r="BL40" i="46" s="1"/>
  <c r="DZ40" i="46"/>
  <c r="DY40" i="46"/>
  <c r="BJ40" i="46" s="1"/>
  <c r="DX40" i="46"/>
  <c r="BI40" i="46" s="1"/>
  <c r="DW40" i="46"/>
  <c r="BH40" i="46" s="1"/>
  <c r="DV40" i="46"/>
  <c r="BG40" i="46" s="1"/>
  <c r="DU40" i="46"/>
  <c r="BF40" i="46" s="1"/>
  <c r="DT40" i="46"/>
  <c r="BE40" i="46" s="1"/>
  <c r="DS40" i="46"/>
  <c r="DR40" i="46"/>
  <c r="DQ40" i="46"/>
  <c r="DP40" i="46"/>
  <c r="BA40" i="46" s="1"/>
  <c r="DO40" i="46"/>
  <c r="AZ40" i="46" s="1"/>
  <c r="DN40" i="46"/>
  <c r="AY40" i="46" s="1"/>
  <c r="DM40" i="46"/>
  <c r="AX40" i="46" s="1"/>
  <c r="DL40" i="46"/>
  <c r="DK40" i="46"/>
  <c r="AV40" i="46" s="1"/>
  <c r="DJ40" i="46"/>
  <c r="DI40" i="46"/>
  <c r="AT40" i="46" s="1"/>
  <c r="DH40" i="46"/>
  <c r="AS40" i="46" s="1"/>
  <c r="DG40" i="46"/>
  <c r="AR40" i="46" s="1"/>
  <c r="DF40" i="46"/>
  <c r="AQ40" i="46" s="1"/>
  <c r="DE40" i="46"/>
  <c r="AP40" i="46" s="1"/>
  <c r="DD40" i="46"/>
  <c r="DC40" i="46"/>
  <c r="DB40" i="46"/>
  <c r="DA40" i="46"/>
  <c r="AL40" i="46" s="1"/>
  <c r="CZ40" i="46"/>
  <c r="AK40" i="46" s="1"/>
  <c r="CY40" i="46"/>
  <c r="AJ40" i="46" s="1"/>
  <c r="CX40" i="46"/>
  <c r="AI40" i="46" s="1"/>
  <c r="CW40" i="46"/>
  <c r="AH40" i="46" s="1"/>
  <c r="CV40" i="46"/>
  <c r="AG40" i="46" s="1"/>
  <c r="CU40" i="46"/>
  <c r="CT40" i="46"/>
  <c r="CS40" i="46"/>
  <c r="AD40" i="46" s="1"/>
  <c r="CR40" i="46"/>
  <c r="AC40" i="46" s="1"/>
  <c r="CQ40" i="46"/>
  <c r="AB40" i="46" s="1"/>
  <c r="CP40" i="46"/>
  <c r="AA40" i="46" s="1"/>
  <c r="CO40" i="46"/>
  <c r="Z40" i="46" s="1"/>
  <c r="CN40" i="46"/>
  <c r="Y40" i="46" s="1"/>
  <c r="CM40" i="46"/>
  <c r="X40" i="46" s="1"/>
  <c r="CL40" i="46"/>
  <c r="CK40" i="46"/>
  <c r="V40" i="46" s="1"/>
  <c r="CJ40" i="46"/>
  <c r="U40" i="46" s="1"/>
  <c r="CI40" i="46"/>
  <c r="T40" i="46" s="1"/>
  <c r="CH40" i="46"/>
  <c r="S40" i="46" s="1"/>
  <c r="CG40" i="46"/>
  <c r="R40" i="46" s="1"/>
  <c r="CF40" i="46"/>
  <c r="CE40" i="46"/>
  <c r="P40" i="46" s="1"/>
  <c r="CD40" i="46"/>
  <c r="CC40" i="46"/>
  <c r="CB40" i="46"/>
  <c r="M40" i="46" s="1"/>
  <c r="CA40" i="46"/>
  <c r="L40" i="46" s="1"/>
  <c r="BZ40" i="46"/>
  <c r="K40" i="46" s="1"/>
  <c r="BY40" i="46"/>
  <c r="J40" i="46" s="1"/>
  <c r="BX40" i="46"/>
  <c r="BW40" i="46"/>
  <c r="BV40" i="46"/>
  <c r="BU40" i="46"/>
  <c r="F40" i="46" s="1"/>
  <c r="BT40" i="46"/>
  <c r="E40" i="46" s="1"/>
  <c r="BS40" i="46"/>
  <c r="D40" i="46" s="1"/>
  <c r="BO40" i="46"/>
  <c r="B40" i="46"/>
  <c r="B40" i="44" s="1"/>
  <c r="A40" i="46"/>
  <c r="A38" i="29" s="1"/>
  <c r="EF39" i="46"/>
  <c r="EE39" i="46"/>
  <c r="BP39" i="46" s="1"/>
  <c r="ED39" i="46"/>
  <c r="BO39" i="46" s="1"/>
  <c r="EC39" i="46"/>
  <c r="EB39" i="46"/>
  <c r="EA39" i="46"/>
  <c r="BL39" i="46" s="1"/>
  <c r="DZ39" i="46"/>
  <c r="BK39" i="46" s="1"/>
  <c r="DY39" i="46"/>
  <c r="DX39" i="46"/>
  <c r="DW39" i="46"/>
  <c r="BH39" i="46" s="1"/>
  <c r="DV39" i="46"/>
  <c r="BG39" i="46" s="1"/>
  <c r="DU39" i="46"/>
  <c r="BF39" i="46" s="1"/>
  <c r="DT39" i="46"/>
  <c r="BE39" i="46" s="1"/>
  <c r="DS39" i="46"/>
  <c r="BD39" i="46" s="1"/>
  <c r="DR39" i="46"/>
  <c r="BC39" i="46" s="1"/>
  <c r="DQ39" i="46"/>
  <c r="BB39" i="46" s="1"/>
  <c r="DP39" i="46"/>
  <c r="DO39" i="46"/>
  <c r="AZ39" i="46" s="1"/>
  <c r="DN39" i="46"/>
  <c r="AY39" i="46" s="1"/>
  <c r="DM39" i="46"/>
  <c r="AX39" i="46" s="1"/>
  <c r="DL39" i="46"/>
  <c r="AW39" i="46" s="1"/>
  <c r="DK39" i="46"/>
  <c r="AV39" i="46" s="1"/>
  <c r="DJ39" i="46"/>
  <c r="DI39" i="46"/>
  <c r="AT39" i="46" s="1"/>
  <c r="DH39" i="46"/>
  <c r="DG39" i="46"/>
  <c r="AR39" i="46" s="1"/>
  <c r="DF39" i="46"/>
  <c r="AQ39" i="46" s="1"/>
  <c r="DE39" i="46"/>
  <c r="AP39" i="46" s="1"/>
  <c r="DD39" i="46"/>
  <c r="AO39" i="46" s="1"/>
  <c r="DC39" i="46"/>
  <c r="AN39" i="46" s="1"/>
  <c r="DB39" i="46"/>
  <c r="AM39" i="46" s="1"/>
  <c r="DA39" i="46"/>
  <c r="AL39" i="46" s="1"/>
  <c r="CZ39" i="46"/>
  <c r="CY39" i="46"/>
  <c r="AJ39" i="46" s="1"/>
  <c r="CX39" i="46"/>
  <c r="AI39" i="46" s="1"/>
  <c r="CW39" i="46"/>
  <c r="AH39" i="46" s="1"/>
  <c r="CV39" i="46"/>
  <c r="AG39" i="46" s="1"/>
  <c r="CU39" i="46"/>
  <c r="AF39" i="46" s="1"/>
  <c r="CT39" i="46"/>
  <c r="AE39" i="46" s="1"/>
  <c r="CS39" i="46"/>
  <c r="CR39" i="46"/>
  <c r="CQ39" i="46"/>
  <c r="AB39" i="46" s="1"/>
  <c r="CP39" i="46"/>
  <c r="CO39" i="46"/>
  <c r="Z39" i="46" s="1"/>
  <c r="CN39" i="46"/>
  <c r="Y39" i="46" s="1"/>
  <c r="CM39" i="46"/>
  <c r="X39" i="46" s="1"/>
  <c r="CL39" i="46"/>
  <c r="W39" i="46" s="1"/>
  <c r="CK39" i="46"/>
  <c r="V39" i="46" s="1"/>
  <c r="CJ39" i="46"/>
  <c r="CI39" i="46"/>
  <c r="T39" i="46" s="1"/>
  <c r="CH39" i="46"/>
  <c r="S39" i="46" s="1"/>
  <c r="CG39" i="46"/>
  <c r="R39" i="46" s="1"/>
  <c r="CF39" i="46"/>
  <c r="Q39" i="46" s="1"/>
  <c r="CE39" i="46"/>
  <c r="P39" i="46" s="1"/>
  <c r="CD39" i="46"/>
  <c r="O39" i="46" s="1"/>
  <c r="CC39" i="46"/>
  <c r="CB39" i="46"/>
  <c r="CA39" i="46"/>
  <c r="L39" i="46" s="1"/>
  <c r="BZ39" i="46"/>
  <c r="K39" i="46" s="1"/>
  <c r="BY39" i="46"/>
  <c r="J39" i="46" s="1"/>
  <c r="BX39" i="46"/>
  <c r="I39" i="46" s="1"/>
  <c r="BW39" i="46"/>
  <c r="H39" i="46" s="1"/>
  <c r="BV39" i="46"/>
  <c r="G39" i="46" s="1"/>
  <c r="BU39" i="46"/>
  <c r="F39" i="46" s="1"/>
  <c r="BT39" i="46"/>
  <c r="BS39" i="46"/>
  <c r="D39" i="46" s="1"/>
  <c r="B39" i="46"/>
  <c r="B39" i="44" s="1"/>
  <c r="A39" i="46"/>
  <c r="A37" i="27" s="1"/>
  <c r="EF38" i="46"/>
  <c r="BQ38" i="46" s="1"/>
  <c r="EE38" i="46"/>
  <c r="BP38" i="46" s="1"/>
  <c r="ED38" i="46"/>
  <c r="EC38" i="46"/>
  <c r="EB38" i="46"/>
  <c r="BM38" i="46" s="1"/>
  <c r="EA38" i="46"/>
  <c r="BL38" i="46" s="1"/>
  <c r="DZ38" i="46"/>
  <c r="BK38" i="46" s="1"/>
  <c r="DY38" i="46"/>
  <c r="DX38" i="46"/>
  <c r="BI38" i="46" s="1"/>
  <c r="DW38" i="46"/>
  <c r="BH38" i="46" s="1"/>
  <c r="DV38" i="46"/>
  <c r="DU38" i="46"/>
  <c r="BF38" i="46" s="1"/>
  <c r="DT38" i="46"/>
  <c r="DS38" i="46"/>
  <c r="BD38" i="46" s="1"/>
  <c r="DR38" i="46"/>
  <c r="BC38" i="46" s="1"/>
  <c r="DQ38" i="46"/>
  <c r="BB38" i="46" s="1"/>
  <c r="DP38" i="46"/>
  <c r="BA38" i="46" s="1"/>
  <c r="DO38" i="46"/>
  <c r="AZ38" i="46" s="1"/>
  <c r="DN38" i="46"/>
  <c r="DM38" i="46"/>
  <c r="DL38" i="46"/>
  <c r="DK38" i="46"/>
  <c r="AV38" i="46" s="1"/>
  <c r="DJ38" i="46"/>
  <c r="AU38" i="46" s="1"/>
  <c r="DI38" i="46"/>
  <c r="DH38" i="46"/>
  <c r="AS38" i="46" s="1"/>
  <c r="DG38" i="46"/>
  <c r="AR38" i="46" s="1"/>
  <c r="DF38" i="46"/>
  <c r="DE38" i="46"/>
  <c r="AP38" i="46" s="1"/>
  <c r="DD38" i="46"/>
  <c r="DC38" i="46"/>
  <c r="AN38" i="46" s="1"/>
  <c r="DB38" i="46"/>
  <c r="AM38" i="46" s="1"/>
  <c r="DA38" i="46"/>
  <c r="AL38" i="46" s="1"/>
  <c r="CZ38" i="46"/>
  <c r="AK38" i="46" s="1"/>
  <c r="CY38" i="46"/>
  <c r="AJ38" i="46" s="1"/>
  <c r="CX38" i="46"/>
  <c r="CW38" i="46"/>
  <c r="AH38" i="46" s="1"/>
  <c r="CV38" i="46"/>
  <c r="AG38" i="46" s="1"/>
  <c r="CU38" i="46"/>
  <c r="AF38" i="46" s="1"/>
  <c r="CT38" i="46"/>
  <c r="CS38" i="46"/>
  <c r="AD38" i="46" s="1"/>
  <c r="CR38" i="46"/>
  <c r="CQ38" i="46"/>
  <c r="AB38" i="46" s="1"/>
  <c r="CP38" i="46"/>
  <c r="CO38" i="46"/>
  <c r="Z38" i="46" s="1"/>
  <c r="CN38" i="46"/>
  <c r="Y38" i="46" s="1"/>
  <c r="CM38" i="46"/>
  <c r="X38" i="46" s="1"/>
  <c r="CL38" i="46"/>
  <c r="W38" i="46" s="1"/>
  <c r="CK38" i="46"/>
  <c r="V38" i="46" s="1"/>
  <c r="CJ38" i="46"/>
  <c r="U38" i="46" s="1"/>
  <c r="CI38" i="46"/>
  <c r="T38" i="46" s="1"/>
  <c r="CH38" i="46"/>
  <c r="CG38" i="46"/>
  <c r="R38" i="46" s="1"/>
  <c r="CF38" i="46"/>
  <c r="Q38" i="46" s="1"/>
  <c r="CE38" i="46"/>
  <c r="P38" i="46" s="1"/>
  <c r="CD38" i="46"/>
  <c r="O38" i="46" s="1"/>
  <c r="CC38" i="46"/>
  <c r="N38" i="46" s="1"/>
  <c r="CB38" i="46"/>
  <c r="M38" i="46" s="1"/>
  <c r="CA38" i="46"/>
  <c r="L38" i="46" s="1"/>
  <c r="BZ38" i="46"/>
  <c r="BY38" i="46"/>
  <c r="BX38" i="46"/>
  <c r="I38" i="46" s="1"/>
  <c r="BW38" i="46"/>
  <c r="H38" i="46" s="1"/>
  <c r="BV38" i="46"/>
  <c r="G38" i="46" s="1"/>
  <c r="BU38" i="46"/>
  <c r="F38" i="46" s="1"/>
  <c r="BT38" i="46"/>
  <c r="E38" i="46" s="1"/>
  <c r="BS38" i="46"/>
  <c r="D38" i="46" s="1"/>
  <c r="B38" i="46"/>
  <c r="B38" i="44" s="1"/>
  <c r="A38" i="46"/>
  <c r="A36" i="29" s="1"/>
  <c r="EF37" i="46"/>
  <c r="BQ37" i="46" s="1"/>
  <c r="EE37" i="46"/>
  <c r="BP37" i="46" s="1"/>
  <c r="ED37" i="46"/>
  <c r="BO37" i="44" s="1"/>
  <c r="EC37" i="46"/>
  <c r="BN37" i="44" s="1"/>
  <c r="EB37" i="46"/>
  <c r="BM37" i="46" s="1"/>
  <c r="EA37" i="46"/>
  <c r="BL37" i="46" s="1"/>
  <c r="DZ37" i="46"/>
  <c r="BK37" i="46" s="1"/>
  <c r="DY37" i="46"/>
  <c r="DX37" i="46"/>
  <c r="DW37" i="46"/>
  <c r="BH37" i="46" s="1"/>
  <c r="DV37" i="46"/>
  <c r="BG37" i="46" s="1"/>
  <c r="DU37" i="46"/>
  <c r="BF37" i="46" s="1"/>
  <c r="DT37" i="46"/>
  <c r="BE37" i="46" s="1"/>
  <c r="DS37" i="46"/>
  <c r="BD37" i="46" s="1"/>
  <c r="DR37" i="46"/>
  <c r="BC37" i="46" s="1"/>
  <c r="DQ37" i="46"/>
  <c r="DP37" i="46"/>
  <c r="DO37" i="46"/>
  <c r="AZ37" i="46" s="1"/>
  <c r="DN37" i="46"/>
  <c r="AY37" i="46" s="1"/>
  <c r="DM37" i="46"/>
  <c r="AX37" i="46" s="1"/>
  <c r="DL37" i="46"/>
  <c r="AW37" i="46" s="1"/>
  <c r="DK37" i="46"/>
  <c r="AV37" i="46" s="1"/>
  <c r="DJ37" i="46"/>
  <c r="AU37" i="46" s="1"/>
  <c r="DI37" i="46"/>
  <c r="DH37" i="46"/>
  <c r="AS37" i="46" s="1"/>
  <c r="DG37" i="46"/>
  <c r="AR37" i="46" s="1"/>
  <c r="DF37" i="46"/>
  <c r="AQ37" i="46" s="1"/>
  <c r="DE37" i="46"/>
  <c r="AP37" i="46" s="1"/>
  <c r="DD37" i="46"/>
  <c r="AO37" i="46" s="1"/>
  <c r="DC37" i="46"/>
  <c r="AN37" i="46" s="1"/>
  <c r="DB37" i="46"/>
  <c r="AM37" i="46" s="1"/>
  <c r="DA37" i="46"/>
  <c r="CZ37" i="46"/>
  <c r="AK37" i="46" s="1"/>
  <c r="CY37" i="46"/>
  <c r="AJ37" i="46" s="1"/>
  <c r="CX37" i="46"/>
  <c r="AI37" i="46" s="1"/>
  <c r="CW37" i="46"/>
  <c r="AH37" i="46" s="1"/>
  <c r="CV37" i="46"/>
  <c r="CU37" i="46"/>
  <c r="AF37" i="46" s="1"/>
  <c r="CT37" i="46"/>
  <c r="AE37" i="46" s="1"/>
  <c r="CS37" i="46"/>
  <c r="CR37" i="46"/>
  <c r="AC37" i="46" s="1"/>
  <c r="CQ37" i="46"/>
  <c r="AB37" i="46" s="1"/>
  <c r="CP37" i="46"/>
  <c r="AA37" i="46" s="1"/>
  <c r="CO37" i="46"/>
  <c r="Z37" i="46" s="1"/>
  <c r="CN37" i="46"/>
  <c r="Y37" i="46" s="1"/>
  <c r="CM37" i="46"/>
  <c r="X37" i="46" s="1"/>
  <c r="CL37" i="46"/>
  <c r="W37" i="46" s="1"/>
  <c r="CK37" i="46"/>
  <c r="CJ37" i="46"/>
  <c r="CI37" i="46"/>
  <c r="T37" i="46" s="1"/>
  <c r="CH37" i="46"/>
  <c r="S37" i="46" s="1"/>
  <c r="CG37" i="46"/>
  <c r="R37" i="46" s="1"/>
  <c r="CF37" i="46"/>
  <c r="CE37" i="46"/>
  <c r="P37" i="46" s="1"/>
  <c r="CD37" i="46"/>
  <c r="O37" i="46" s="1"/>
  <c r="CC37" i="46"/>
  <c r="CB37" i="46"/>
  <c r="M37" i="46" s="1"/>
  <c r="CA37" i="46"/>
  <c r="L37" i="46" s="1"/>
  <c r="BZ37" i="46"/>
  <c r="K37" i="46" s="1"/>
  <c r="BY37" i="46"/>
  <c r="J37" i="46" s="1"/>
  <c r="BX37" i="46"/>
  <c r="I37" i="46" s="1"/>
  <c r="BW37" i="46"/>
  <c r="H37" i="46" s="1"/>
  <c r="BV37" i="46"/>
  <c r="G37" i="46" s="1"/>
  <c r="BU37" i="46"/>
  <c r="F37" i="44" s="1"/>
  <c r="BT37" i="46"/>
  <c r="E37" i="46" s="1"/>
  <c r="BS37" i="46"/>
  <c r="D37" i="46" s="1"/>
  <c r="B37" i="46"/>
  <c r="B37" i="44" s="1"/>
  <c r="A37" i="46"/>
  <c r="A35" i="29" s="1"/>
  <c r="EF36" i="46"/>
  <c r="BQ36" i="46" s="1"/>
  <c r="EE36" i="46"/>
  <c r="ED36" i="46"/>
  <c r="BO36" i="46" s="1"/>
  <c r="EC36" i="46"/>
  <c r="BN36" i="46" s="1"/>
  <c r="EB36" i="46"/>
  <c r="BM36" i="46" s="1"/>
  <c r="EA36" i="46"/>
  <c r="DZ36" i="46"/>
  <c r="BK36" i="46" s="1"/>
  <c r="DY36" i="46"/>
  <c r="BJ36" i="46" s="1"/>
  <c r="DX36" i="46"/>
  <c r="BI36" i="46" s="1"/>
  <c r="DW36" i="46"/>
  <c r="BH36" i="46" s="1"/>
  <c r="DV36" i="46"/>
  <c r="DU36" i="46"/>
  <c r="BF36" i="46" s="1"/>
  <c r="DT36" i="46"/>
  <c r="BE36" i="46" s="1"/>
  <c r="DS36" i="46"/>
  <c r="DR36" i="46"/>
  <c r="BC36" i="46" s="1"/>
  <c r="DQ36" i="46"/>
  <c r="BB36" i="46" s="1"/>
  <c r="DP36" i="46"/>
  <c r="BA36" i="46" s="1"/>
  <c r="DO36" i="46"/>
  <c r="AZ36" i="46" s="1"/>
  <c r="DN36" i="46"/>
  <c r="AY36" i="46" s="1"/>
  <c r="DM36" i="46"/>
  <c r="AX36" i="46" s="1"/>
  <c r="DL36" i="46"/>
  <c r="AW36" i="46" s="1"/>
  <c r="DK36" i="46"/>
  <c r="DJ36" i="46"/>
  <c r="DI36" i="46"/>
  <c r="AT36" i="46" s="1"/>
  <c r="DH36" i="46"/>
  <c r="AS36" i="46" s="1"/>
  <c r="DG36" i="46"/>
  <c r="DF36" i="46"/>
  <c r="AQ36" i="46" s="1"/>
  <c r="DE36" i="46"/>
  <c r="AP36" i="46" s="1"/>
  <c r="DD36" i="46"/>
  <c r="AO36" i="46" s="1"/>
  <c r="DC36" i="46"/>
  <c r="DB36" i="46"/>
  <c r="AM36" i="46" s="1"/>
  <c r="DA36" i="46"/>
  <c r="AL36" i="46" s="1"/>
  <c r="CZ36" i="46"/>
  <c r="AK36" i="46" s="1"/>
  <c r="CY36" i="46"/>
  <c r="AJ36" i="46" s="1"/>
  <c r="CX36" i="46"/>
  <c r="CW36" i="46"/>
  <c r="AH36" i="46" s="1"/>
  <c r="CV36" i="46"/>
  <c r="AG36" i="46" s="1"/>
  <c r="CU36" i="46"/>
  <c r="CT36" i="46"/>
  <c r="AE36" i="46" s="1"/>
  <c r="CS36" i="46"/>
  <c r="AD36" i="46" s="1"/>
  <c r="CR36" i="46"/>
  <c r="AC36" i="46" s="1"/>
  <c r="CQ36" i="46"/>
  <c r="CP36" i="46"/>
  <c r="CO36" i="46"/>
  <c r="Z36" i="46" s="1"/>
  <c r="CN36" i="46"/>
  <c r="Y36" i="46" s="1"/>
  <c r="CM36" i="46"/>
  <c r="CL36" i="46"/>
  <c r="W36" i="46" s="1"/>
  <c r="CK36" i="46"/>
  <c r="V36" i="46" s="1"/>
  <c r="CJ36" i="46"/>
  <c r="U36" i="46" s="1"/>
  <c r="CI36" i="46"/>
  <c r="T36" i="46" s="1"/>
  <c r="CH36" i="46"/>
  <c r="S36" i="46" s="1"/>
  <c r="CG36" i="46"/>
  <c r="R36" i="46" s="1"/>
  <c r="CF36" i="46"/>
  <c r="Q36" i="46" s="1"/>
  <c r="CE36" i="46"/>
  <c r="CD36" i="46"/>
  <c r="O36" i="46" s="1"/>
  <c r="CC36" i="46"/>
  <c r="N36" i="46" s="1"/>
  <c r="CB36" i="46"/>
  <c r="M36" i="46" s="1"/>
  <c r="CA36" i="46"/>
  <c r="L36" i="46" s="1"/>
  <c r="BZ36" i="46"/>
  <c r="K36" i="46" s="1"/>
  <c r="BY36" i="46"/>
  <c r="J36" i="46" s="1"/>
  <c r="BX36" i="46"/>
  <c r="I36" i="46" s="1"/>
  <c r="BW36" i="46"/>
  <c r="BV36" i="46"/>
  <c r="G36" i="46" s="1"/>
  <c r="BU36" i="46"/>
  <c r="F36" i="46" s="1"/>
  <c r="BT36" i="46"/>
  <c r="E36" i="46" s="1"/>
  <c r="BS36" i="46"/>
  <c r="B36" i="46"/>
  <c r="B36" i="44" s="1"/>
  <c r="A36" i="46"/>
  <c r="A34" i="29" s="1"/>
  <c r="EF35" i="46"/>
  <c r="EE35" i="46"/>
  <c r="BP35" i="46" s="1"/>
  <c r="ED35" i="46"/>
  <c r="BO35" i="44" s="1"/>
  <c r="EC35" i="46"/>
  <c r="BN35" i="46" s="1"/>
  <c r="EB35" i="46"/>
  <c r="BM35" i="46" s="1"/>
  <c r="EA35" i="46"/>
  <c r="BL35" i="46" s="1"/>
  <c r="DZ35" i="46"/>
  <c r="DY35" i="46"/>
  <c r="DX35" i="46"/>
  <c r="BI35" i="46" s="1"/>
  <c r="DW35" i="46"/>
  <c r="BH35" i="46" s="1"/>
  <c r="DV35" i="46"/>
  <c r="BG35" i="46" s="1"/>
  <c r="DU35" i="46"/>
  <c r="BF35" i="46" s="1"/>
  <c r="DT35" i="46"/>
  <c r="BE35" i="46" s="1"/>
  <c r="DS35" i="46"/>
  <c r="BD35" i="46" s="1"/>
  <c r="DR35" i="46"/>
  <c r="BC35" i="46" s="1"/>
  <c r="DQ35" i="46"/>
  <c r="DP35" i="46"/>
  <c r="BA35" i="46" s="1"/>
  <c r="DO35" i="46"/>
  <c r="AZ35" i="46" s="1"/>
  <c r="DN35" i="46"/>
  <c r="DM35" i="46"/>
  <c r="AX35" i="46" s="1"/>
  <c r="DL35" i="46"/>
  <c r="AW35" i="46" s="1"/>
  <c r="DK35" i="46"/>
  <c r="DJ35" i="46"/>
  <c r="AU35" i="46" s="1"/>
  <c r="DI35" i="46"/>
  <c r="DH35" i="46"/>
  <c r="DG35" i="46"/>
  <c r="AR35" i="46" s="1"/>
  <c r="DF35" i="46"/>
  <c r="AQ35" i="46" s="1"/>
  <c r="DE35" i="46"/>
  <c r="AP35" i="46" s="1"/>
  <c r="DD35" i="46"/>
  <c r="AO35" i="46" s="1"/>
  <c r="DC35" i="46"/>
  <c r="DB35" i="46"/>
  <c r="AM35" i="46" s="1"/>
  <c r="DA35" i="46"/>
  <c r="CZ35" i="46"/>
  <c r="AK35" i="46" s="1"/>
  <c r="CY35" i="46"/>
  <c r="AJ35" i="46" s="1"/>
  <c r="CX35" i="46"/>
  <c r="AI35" i="46" s="1"/>
  <c r="CW35" i="46"/>
  <c r="AH35" i="46" s="1"/>
  <c r="CV35" i="46"/>
  <c r="AG35" i="46" s="1"/>
  <c r="CU35" i="46"/>
  <c r="CT35" i="46"/>
  <c r="CS35" i="46"/>
  <c r="CR35" i="46"/>
  <c r="AC35" i="46" s="1"/>
  <c r="CQ35" i="46"/>
  <c r="CP35" i="46"/>
  <c r="AA35" i="46" s="1"/>
  <c r="CO35" i="46"/>
  <c r="Z35" i="46" s="1"/>
  <c r="CN35" i="46"/>
  <c r="Y35" i="46" s="1"/>
  <c r="CM35" i="46"/>
  <c r="X35" i="46" s="1"/>
  <c r="CL35" i="46"/>
  <c r="W35" i="46" s="1"/>
  <c r="CK35" i="46"/>
  <c r="CJ35" i="46"/>
  <c r="U35" i="46" s="1"/>
  <c r="CI35" i="46"/>
  <c r="T35" i="46" s="1"/>
  <c r="CH35" i="46"/>
  <c r="S35" i="46" s="1"/>
  <c r="CG35" i="46"/>
  <c r="R35" i="46" s="1"/>
  <c r="CF35" i="46"/>
  <c r="Q35" i="46" s="1"/>
  <c r="CE35" i="46"/>
  <c r="P35" i="46" s="1"/>
  <c r="CD35" i="46"/>
  <c r="CC35" i="46"/>
  <c r="CB35" i="46"/>
  <c r="M35" i="46" s="1"/>
  <c r="CA35" i="46"/>
  <c r="L35" i="46" s="1"/>
  <c r="BZ35" i="46"/>
  <c r="K35" i="46" s="1"/>
  <c r="BY35" i="46"/>
  <c r="J35" i="46" s="1"/>
  <c r="BX35" i="46"/>
  <c r="I35" i="46" s="1"/>
  <c r="BW35" i="46"/>
  <c r="BV35" i="46"/>
  <c r="BU35" i="46"/>
  <c r="BT35" i="46"/>
  <c r="E35" i="46" s="1"/>
  <c r="BS35" i="46"/>
  <c r="D35" i="46" s="1"/>
  <c r="B35" i="46"/>
  <c r="B35" i="44" s="1"/>
  <c r="A35" i="46"/>
  <c r="A33" i="27" s="1"/>
  <c r="EF34" i="46"/>
  <c r="BQ34" i="46" s="1"/>
  <c r="EE34" i="46"/>
  <c r="BP34" i="46" s="1"/>
  <c r="ED34" i="46"/>
  <c r="BO34" i="46" s="1"/>
  <c r="EC34" i="46"/>
  <c r="BN34" i="46" s="1"/>
  <c r="EB34" i="46"/>
  <c r="EA34" i="46"/>
  <c r="BL34" i="46" s="1"/>
  <c r="DZ34" i="46"/>
  <c r="BK34" i="46" s="1"/>
  <c r="DY34" i="46"/>
  <c r="BJ34" i="46" s="1"/>
  <c r="DX34" i="46"/>
  <c r="DW34" i="46"/>
  <c r="BH34" i="46" s="1"/>
  <c r="DV34" i="46"/>
  <c r="BG34" i="46" s="1"/>
  <c r="DU34" i="46"/>
  <c r="BF34" i="46" s="1"/>
  <c r="DT34" i="46"/>
  <c r="DS34" i="46"/>
  <c r="BD34" i="46" s="1"/>
  <c r="DR34" i="46"/>
  <c r="BC34" i="46" s="1"/>
  <c r="DQ34" i="46"/>
  <c r="BB34" i="46" s="1"/>
  <c r="DP34" i="46"/>
  <c r="BA34" i="46" s="1"/>
  <c r="DO34" i="46"/>
  <c r="DN34" i="46"/>
  <c r="AY34" i="46" s="1"/>
  <c r="DM34" i="46"/>
  <c r="AX34" i="46" s="1"/>
  <c r="DL34" i="46"/>
  <c r="DK34" i="46"/>
  <c r="AV34" i="46" s="1"/>
  <c r="DJ34" i="46"/>
  <c r="AU34" i="46" s="1"/>
  <c r="DI34" i="46"/>
  <c r="AT34" i="46" s="1"/>
  <c r="DH34" i="46"/>
  <c r="AS34" i="46" s="1"/>
  <c r="DG34" i="46"/>
  <c r="AR34" i="46" s="1"/>
  <c r="DF34" i="46"/>
  <c r="AQ34" i="46" s="1"/>
  <c r="DE34" i="46"/>
  <c r="AP34" i="46" s="1"/>
  <c r="DD34" i="46"/>
  <c r="DC34" i="46"/>
  <c r="DB34" i="46"/>
  <c r="DA34" i="46"/>
  <c r="AL34" i="46" s="1"/>
  <c r="CZ34" i="46"/>
  <c r="AK34" i="46" s="1"/>
  <c r="CY34" i="46"/>
  <c r="AJ34" i="46" s="1"/>
  <c r="CX34" i="46"/>
  <c r="AI34" i="46" s="1"/>
  <c r="CW34" i="46"/>
  <c r="AH34" i="46" s="1"/>
  <c r="CV34" i="46"/>
  <c r="CU34" i="46"/>
  <c r="AF34" i="46" s="1"/>
  <c r="CT34" i="46"/>
  <c r="AE34" i="46" s="1"/>
  <c r="CS34" i="46"/>
  <c r="AD34" i="46" s="1"/>
  <c r="CR34" i="46"/>
  <c r="AC34" i="46" s="1"/>
  <c r="CQ34" i="46"/>
  <c r="CP34" i="46"/>
  <c r="AA34" i="46" s="1"/>
  <c r="CO34" i="46"/>
  <c r="Z34" i="46" s="1"/>
  <c r="CN34" i="46"/>
  <c r="CM34" i="46"/>
  <c r="X34" i="46" s="1"/>
  <c r="CL34" i="46"/>
  <c r="W34" i="46" s="1"/>
  <c r="CK34" i="46"/>
  <c r="V34" i="46" s="1"/>
  <c r="CJ34" i="46"/>
  <c r="CI34" i="46"/>
  <c r="T34" i="46" s="1"/>
  <c r="CH34" i="46"/>
  <c r="S34" i="46" s="1"/>
  <c r="CG34" i="46"/>
  <c r="R34" i="46" s="1"/>
  <c r="CF34" i="46"/>
  <c r="CE34" i="46"/>
  <c r="P34" i="46" s="1"/>
  <c r="CD34" i="46"/>
  <c r="O34" i="46" s="1"/>
  <c r="CC34" i="46"/>
  <c r="N34" i="46" s="1"/>
  <c r="CB34" i="46"/>
  <c r="M34" i="46" s="1"/>
  <c r="CA34" i="46"/>
  <c r="L34" i="46" s="1"/>
  <c r="BZ34" i="46"/>
  <c r="K34" i="46" s="1"/>
  <c r="BY34" i="46"/>
  <c r="J34" i="46" s="1"/>
  <c r="BX34" i="46"/>
  <c r="BW34" i="46"/>
  <c r="BV34" i="46"/>
  <c r="G34" i="46" s="1"/>
  <c r="BU34" i="46"/>
  <c r="F34" i="46" s="1"/>
  <c r="BT34" i="46"/>
  <c r="BS34" i="46"/>
  <c r="D34" i="46" s="1"/>
  <c r="B34" i="46"/>
  <c r="B34" i="44" s="1"/>
  <c r="A34" i="46"/>
  <c r="A32" i="29" s="1"/>
  <c r="EF33" i="46"/>
  <c r="EE33" i="46"/>
  <c r="BP33" i="46" s="1"/>
  <c r="ED33" i="46"/>
  <c r="BO33" i="46" s="1"/>
  <c r="EC33" i="46"/>
  <c r="BN33" i="46" s="1"/>
  <c r="EB33" i="46"/>
  <c r="EA33" i="46"/>
  <c r="DZ33" i="46"/>
  <c r="BK33" i="46" s="1"/>
  <c r="DY33" i="46"/>
  <c r="BJ33" i="46" s="1"/>
  <c r="DX33" i="46"/>
  <c r="BI33" i="46" s="1"/>
  <c r="DW33" i="46"/>
  <c r="BH33" i="46" s="1"/>
  <c r="DV33" i="46"/>
  <c r="BG33" i="46" s="1"/>
  <c r="DU33" i="46"/>
  <c r="DT33" i="46"/>
  <c r="DS33" i="46"/>
  <c r="DR33" i="46"/>
  <c r="BC33" i="46" s="1"/>
  <c r="DQ33" i="46"/>
  <c r="BB33" i="46" s="1"/>
  <c r="DP33" i="46"/>
  <c r="BA33" i="46" s="1"/>
  <c r="DO33" i="46"/>
  <c r="DN33" i="46"/>
  <c r="AY33" i="46" s="1"/>
  <c r="DM33" i="46"/>
  <c r="AX33" i="46" s="1"/>
  <c r="DL33" i="46"/>
  <c r="DK33" i="46"/>
  <c r="DJ33" i="46"/>
  <c r="AU33" i="46" s="1"/>
  <c r="DI33" i="46"/>
  <c r="AT33" i="46" s="1"/>
  <c r="DH33" i="46"/>
  <c r="AS33" i="46" s="1"/>
  <c r="DG33" i="46"/>
  <c r="AR33" i="46" s="1"/>
  <c r="DF33" i="46"/>
  <c r="AQ33" i="46" s="1"/>
  <c r="DE33" i="46"/>
  <c r="AP33" i="46" s="1"/>
  <c r="DD33" i="46"/>
  <c r="DC33" i="46"/>
  <c r="DB33" i="46"/>
  <c r="AM33" i="46" s="1"/>
  <c r="DA33" i="46"/>
  <c r="AL33" i="46" s="1"/>
  <c r="CZ33" i="46"/>
  <c r="AK33" i="46" s="1"/>
  <c r="CY33" i="46"/>
  <c r="AJ33" i="46" s="1"/>
  <c r="CX33" i="46"/>
  <c r="AI33" i="46" s="1"/>
  <c r="CW33" i="46"/>
  <c r="AH33" i="46" s="1"/>
  <c r="CV33" i="46"/>
  <c r="CU33" i="46"/>
  <c r="AF33" i="46" s="1"/>
  <c r="CT33" i="46"/>
  <c r="AE33" i="46" s="1"/>
  <c r="CS33" i="46"/>
  <c r="AD33" i="46" s="1"/>
  <c r="CR33" i="46"/>
  <c r="AC33" i="46" s="1"/>
  <c r="CQ33" i="46"/>
  <c r="AB33" i="46" s="1"/>
  <c r="CP33" i="46"/>
  <c r="AA33" i="46" s="1"/>
  <c r="CO33" i="46"/>
  <c r="Z33" i="46" s="1"/>
  <c r="CN33" i="46"/>
  <c r="Y33" i="46" s="1"/>
  <c r="CM33" i="46"/>
  <c r="X33" i="46" s="1"/>
  <c r="CL33" i="46"/>
  <c r="W33" i="46" s="1"/>
  <c r="CK33" i="46"/>
  <c r="V33" i="46" s="1"/>
  <c r="CJ33" i="46"/>
  <c r="U33" i="46" s="1"/>
  <c r="CI33" i="46"/>
  <c r="T33" i="46" s="1"/>
  <c r="CH33" i="46"/>
  <c r="S33" i="46" s="1"/>
  <c r="CG33" i="46"/>
  <c r="R33" i="46" s="1"/>
  <c r="CF33" i="46"/>
  <c r="Q33" i="46" s="1"/>
  <c r="CE33" i="46"/>
  <c r="P33" i="46" s="1"/>
  <c r="CD33" i="46"/>
  <c r="O33" i="46" s="1"/>
  <c r="CC33" i="46"/>
  <c r="N33" i="46" s="1"/>
  <c r="CB33" i="46"/>
  <c r="M33" i="46" s="1"/>
  <c r="CA33" i="46"/>
  <c r="L33" i="46" s="1"/>
  <c r="BZ33" i="46"/>
  <c r="K33" i="46" s="1"/>
  <c r="BY33" i="46"/>
  <c r="J33" i="46" s="1"/>
  <c r="BX33" i="46"/>
  <c r="I33" i="46" s="1"/>
  <c r="BW33" i="46"/>
  <c r="H33" i="46" s="1"/>
  <c r="BV33" i="46"/>
  <c r="G33" i="46" s="1"/>
  <c r="BU33" i="46"/>
  <c r="F33" i="46" s="1"/>
  <c r="BT33" i="46"/>
  <c r="E33" i="46" s="1"/>
  <c r="BS33" i="46"/>
  <c r="D33" i="46" s="1"/>
  <c r="B33" i="46"/>
  <c r="B33" i="44" s="1"/>
  <c r="A33" i="46"/>
  <c r="A31" i="27" s="1"/>
  <c r="EF32" i="46"/>
  <c r="BQ32" i="46" s="1"/>
  <c r="EE32" i="46"/>
  <c r="BP32" i="46" s="1"/>
  <c r="ED32" i="46"/>
  <c r="BO32" i="46" s="1"/>
  <c r="EC32" i="46"/>
  <c r="BN32" i="46" s="1"/>
  <c r="EB32" i="46"/>
  <c r="BM32" i="46" s="1"/>
  <c r="EA32" i="46"/>
  <c r="BL32" i="46" s="1"/>
  <c r="DZ32" i="46"/>
  <c r="BK32" i="46" s="1"/>
  <c r="DY32" i="46"/>
  <c r="BJ32" i="46" s="1"/>
  <c r="DX32" i="46"/>
  <c r="DW32" i="46"/>
  <c r="BH32" i="46" s="1"/>
  <c r="DV32" i="46"/>
  <c r="BG32" i="46" s="1"/>
  <c r="DU32" i="46"/>
  <c r="BF32" i="46" s="1"/>
  <c r="DT32" i="46"/>
  <c r="DS32" i="46"/>
  <c r="BD32" i="46" s="1"/>
  <c r="DR32" i="46"/>
  <c r="BC32" i="46" s="1"/>
  <c r="DQ32" i="46"/>
  <c r="BB32" i="46" s="1"/>
  <c r="DP32" i="46"/>
  <c r="BA32" i="46" s="1"/>
  <c r="DO32" i="46"/>
  <c r="AZ32" i="46" s="1"/>
  <c r="DN32" i="46"/>
  <c r="AY32" i="46" s="1"/>
  <c r="DM32" i="46"/>
  <c r="AX32" i="46" s="1"/>
  <c r="DL32" i="46"/>
  <c r="AW32" i="46" s="1"/>
  <c r="DK32" i="46"/>
  <c r="AV32" i="46" s="1"/>
  <c r="DJ32" i="46"/>
  <c r="AU32" i="46" s="1"/>
  <c r="DI32" i="46"/>
  <c r="AT32" i="46" s="1"/>
  <c r="DH32" i="46"/>
  <c r="AS32" i="46" s="1"/>
  <c r="DG32" i="46"/>
  <c r="AR32" i="46" s="1"/>
  <c r="DF32" i="46"/>
  <c r="AQ32" i="46" s="1"/>
  <c r="DE32" i="46"/>
  <c r="AP32" i="46" s="1"/>
  <c r="DD32" i="46"/>
  <c r="AO32" i="46" s="1"/>
  <c r="DC32" i="46"/>
  <c r="DB32" i="46"/>
  <c r="AM32" i="46" s="1"/>
  <c r="DA32" i="46"/>
  <c r="AL32" i="46" s="1"/>
  <c r="CZ32" i="46"/>
  <c r="AK32" i="46" s="1"/>
  <c r="CY32" i="46"/>
  <c r="AJ32" i="46" s="1"/>
  <c r="CX32" i="46"/>
  <c r="AI32" i="46" s="1"/>
  <c r="CW32" i="46"/>
  <c r="AH32" i="46" s="1"/>
  <c r="CV32" i="46"/>
  <c r="AG32" i="46" s="1"/>
  <c r="CU32" i="46"/>
  <c r="AF32" i="46" s="1"/>
  <c r="CT32" i="46"/>
  <c r="AE32" i="46" s="1"/>
  <c r="CS32" i="46"/>
  <c r="AD32" i="46" s="1"/>
  <c r="CR32" i="46"/>
  <c r="AC32" i="46" s="1"/>
  <c r="CQ32" i="46"/>
  <c r="AB32" i="46" s="1"/>
  <c r="CP32" i="46"/>
  <c r="AA32" i="46" s="1"/>
  <c r="CO32" i="46"/>
  <c r="Z32" i="46" s="1"/>
  <c r="CN32" i="46"/>
  <c r="Y32" i="46" s="1"/>
  <c r="CM32" i="46"/>
  <c r="X32" i="46" s="1"/>
  <c r="CL32" i="46"/>
  <c r="W32" i="46" s="1"/>
  <c r="CK32" i="46"/>
  <c r="V32" i="46" s="1"/>
  <c r="CJ32" i="46"/>
  <c r="U32" i="46" s="1"/>
  <c r="CI32" i="46"/>
  <c r="T32" i="46" s="1"/>
  <c r="CH32" i="46"/>
  <c r="S32" i="46" s="1"/>
  <c r="CG32" i="46"/>
  <c r="CF32" i="46"/>
  <c r="Q32" i="46" s="1"/>
  <c r="CE32" i="46"/>
  <c r="CD32" i="46"/>
  <c r="O32" i="46" s="1"/>
  <c r="CC32" i="46"/>
  <c r="N32" i="46" s="1"/>
  <c r="CB32" i="46"/>
  <c r="M32" i="46" s="1"/>
  <c r="CA32" i="46"/>
  <c r="L32" i="46" s="1"/>
  <c r="BZ32" i="46"/>
  <c r="K32" i="46" s="1"/>
  <c r="BY32" i="46"/>
  <c r="J32" i="46" s="1"/>
  <c r="BX32" i="46"/>
  <c r="I32" i="46" s="1"/>
  <c r="BW32" i="46"/>
  <c r="H32" i="46" s="1"/>
  <c r="BV32" i="46"/>
  <c r="BU32" i="46"/>
  <c r="F32" i="46" s="1"/>
  <c r="BT32" i="46"/>
  <c r="BS32" i="46"/>
  <c r="D32" i="46" s="1"/>
  <c r="B32" i="46"/>
  <c r="B32" i="44" s="1"/>
  <c r="A32" i="46"/>
  <c r="A30" i="29" s="1"/>
  <c r="EF31" i="46"/>
  <c r="BQ31" i="46" s="1"/>
  <c r="EE31" i="46"/>
  <c r="ED31" i="46"/>
  <c r="BO31" i="46" s="1"/>
  <c r="EC31" i="46"/>
  <c r="BN31" i="46" s="1"/>
  <c r="EB31" i="46"/>
  <c r="BM31" i="46" s="1"/>
  <c r="EA31" i="46"/>
  <c r="BL31" i="46" s="1"/>
  <c r="DZ31" i="46"/>
  <c r="BK31" i="46" s="1"/>
  <c r="DY31" i="46"/>
  <c r="DX31" i="46"/>
  <c r="BI31" i="46" s="1"/>
  <c r="DW31" i="46"/>
  <c r="BH31" i="46" s="1"/>
  <c r="DV31" i="46"/>
  <c r="BG31" i="46" s="1"/>
  <c r="DU31" i="46"/>
  <c r="BF31" i="46" s="1"/>
  <c r="DT31" i="46"/>
  <c r="BE31" i="46" s="1"/>
  <c r="DS31" i="46"/>
  <c r="BD31" i="46" s="1"/>
  <c r="DR31" i="46"/>
  <c r="BC31" i="46" s="1"/>
  <c r="DQ31" i="46"/>
  <c r="DP31" i="46"/>
  <c r="BA31" i="46" s="1"/>
  <c r="DO31" i="46"/>
  <c r="AZ31" i="46" s="1"/>
  <c r="DN31" i="46"/>
  <c r="AY31" i="46" s="1"/>
  <c r="DM31" i="46"/>
  <c r="AX31" i="46" s="1"/>
  <c r="DL31" i="46"/>
  <c r="DK31" i="46"/>
  <c r="AV31" i="46" s="1"/>
  <c r="DJ31" i="46"/>
  <c r="AU31" i="46" s="1"/>
  <c r="DI31" i="46"/>
  <c r="DH31" i="46"/>
  <c r="DG31" i="46"/>
  <c r="AR31" i="46" s="1"/>
  <c r="DF31" i="46"/>
  <c r="AQ31" i="46" s="1"/>
  <c r="DE31" i="46"/>
  <c r="AP31" i="46" s="1"/>
  <c r="DD31" i="46"/>
  <c r="AO31" i="46" s="1"/>
  <c r="DC31" i="46"/>
  <c r="AN31" i="46" s="1"/>
  <c r="DB31" i="46"/>
  <c r="AM31" i="46" s="1"/>
  <c r="DA31" i="46"/>
  <c r="CZ31" i="46"/>
  <c r="AK31" i="46" s="1"/>
  <c r="CY31" i="46"/>
  <c r="AJ31" i="46" s="1"/>
  <c r="CX31" i="46"/>
  <c r="AI31" i="46" s="1"/>
  <c r="CW31" i="46"/>
  <c r="AH31" i="46" s="1"/>
  <c r="CV31" i="46"/>
  <c r="AG31" i="46" s="1"/>
  <c r="CU31" i="46"/>
  <c r="AF31" i="46" s="1"/>
  <c r="CT31" i="46"/>
  <c r="AE31" i="46" s="1"/>
  <c r="CS31" i="46"/>
  <c r="CR31" i="46"/>
  <c r="AC31" i="46" s="1"/>
  <c r="CQ31" i="46"/>
  <c r="AB31" i="46" s="1"/>
  <c r="CP31" i="46"/>
  <c r="AA31" i="46" s="1"/>
  <c r="CO31" i="46"/>
  <c r="Z31" i="46" s="1"/>
  <c r="CN31" i="46"/>
  <c r="CM31" i="46"/>
  <c r="X31" i="46" s="1"/>
  <c r="CL31" i="46"/>
  <c r="W31" i="46" s="1"/>
  <c r="CK31" i="46"/>
  <c r="CJ31" i="46"/>
  <c r="U31" i="46" s="1"/>
  <c r="CI31" i="46"/>
  <c r="CH31" i="46"/>
  <c r="S31" i="46" s="1"/>
  <c r="CG31" i="46"/>
  <c r="R31" i="46" s="1"/>
  <c r="CF31" i="46"/>
  <c r="Q31" i="46" s="1"/>
  <c r="CE31" i="46"/>
  <c r="P31" i="46" s="1"/>
  <c r="CD31" i="46"/>
  <c r="O31" i="46" s="1"/>
  <c r="CC31" i="46"/>
  <c r="CB31" i="46"/>
  <c r="M31" i="46" s="1"/>
  <c r="CA31" i="46"/>
  <c r="L31" i="46" s="1"/>
  <c r="BZ31" i="46"/>
  <c r="K31" i="46" s="1"/>
  <c r="BY31" i="46"/>
  <c r="J31" i="46" s="1"/>
  <c r="BX31" i="46"/>
  <c r="I31" i="46" s="1"/>
  <c r="BW31" i="46"/>
  <c r="H31" i="46" s="1"/>
  <c r="BV31" i="46"/>
  <c r="G31" i="46" s="1"/>
  <c r="BU31" i="46"/>
  <c r="BT31" i="46"/>
  <c r="E31" i="46" s="1"/>
  <c r="BS31" i="46"/>
  <c r="D31" i="46" s="1"/>
  <c r="B31" i="46"/>
  <c r="B31" i="44" s="1"/>
  <c r="A31" i="46"/>
  <c r="A29" i="27" s="1"/>
  <c r="EF30" i="46"/>
  <c r="EE30" i="46"/>
  <c r="BP30" i="46" s="1"/>
  <c r="ED30" i="46"/>
  <c r="BO30" i="46" s="1"/>
  <c r="EC30" i="46"/>
  <c r="BN30" i="46" s="1"/>
  <c r="EB30" i="46"/>
  <c r="BM30" i="46" s="1"/>
  <c r="EA30" i="46"/>
  <c r="BL30" i="46" s="1"/>
  <c r="DZ30" i="46"/>
  <c r="DY30" i="46"/>
  <c r="BJ30" i="46" s="1"/>
  <c r="DX30" i="46"/>
  <c r="BI30" i="46" s="1"/>
  <c r="DW30" i="46"/>
  <c r="BH30" i="46" s="1"/>
  <c r="DV30" i="46"/>
  <c r="BG30" i="46" s="1"/>
  <c r="DU30" i="46"/>
  <c r="BF30" i="46" s="1"/>
  <c r="DT30" i="46"/>
  <c r="BE30" i="46" s="1"/>
  <c r="DS30" i="46"/>
  <c r="BD30" i="46" s="1"/>
  <c r="DR30" i="46"/>
  <c r="DQ30" i="46"/>
  <c r="BB30" i="46" s="1"/>
  <c r="DP30" i="46"/>
  <c r="BA30" i="46" s="1"/>
  <c r="DO30" i="46"/>
  <c r="AZ30" i="46" s="1"/>
  <c r="DN30" i="46"/>
  <c r="AY30" i="46" s="1"/>
  <c r="DM30" i="46"/>
  <c r="AX30" i="46" s="1"/>
  <c r="DL30" i="46"/>
  <c r="AW30" i="46" s="1"/>
  <c r="DK30" i="46"/>
  <c r="AV30" i="46" s="1"/>
  <c r="DJ30" i="46"/>
  <c r="DI30" i="46"/>
  <c r="AT30" i="46" s="1"/>
  <c r="DH30" i="46"/>
  <c r="AS30" i="46" s="1"/>
  <c r="DG30" i="46"/>
  <c r="AR30" i="46" s="1"/>
  <c r="DF30" i="46"/>
  <c r="AQ30" i="46" s="1"/>
  <c r="DE30" i="46"/>
  <c r="AP30" i="46" s="1"/>
  <c r="DD30" i="46"/>
  <c r="AO30" i="46" s="1"/>
  <c r="DC30" i="46"/>
  <c r="AN30" i="46" s="1"/>
  <c r="DB30" i="46"/>
  <c r="DA30" i="46"/>
  <c r="AL30" i="46" s="1"/>
  <c r="CZ30" i="46"/>
  <c r="AK30" i="46" s="1"/>
  <c r="CY30" i="46"/>
  <c r="AJ30" i="46" s="1"/>
  <c r="CX30" i="46"/>
  <c r="AI30" i="46" s="1"/>
  <c r="CW30" i="46"/>
  <c r="AH30" i="46" s="1"/>
  <c r="CV30" i="46"/>
  <c r="AG30" i="46" s="1"/>
  <c r="CU30" i="46"/>
  <c r="CT30" i="46"/>
  <c r="CS30" i="46"/>
  <c r="AD30" i="46" s="1"/>
  <c r="CR30" i="46"/>
  <c r="CQ30" i="46"/>
  <c r="AB30" i="46" s="1"/>
  <c r="CP30" i="46"/>
  <c r="AA30" i="46" s="1"/>
  <c r="CO30" i="46"/>
  <c r="Z30" i="46" s="1"/>
  <c r="CN30" i="46"/>
  <c r="Y30" i="46" s="1"/>
  <c r="CM30" i="46"/>
  <c r="X30" i="46" s="1"/>
  <c r="CL30" i="46"/>
  <c r="CK30" i="46"/>
  <c r="V30" i="46" s="1"/>
  <c r="CJ30" i="46"/>
  <c r="U30" i="46" s="1"/>
  <c r="CI30" i="46"/>
  <c r="T30" i="46" s="1"/>
  <c r="CH30" i="46"/>
  <c r="S30" i="46" s="1"/>
  <c r="CG30" i="46"/>
  <c r="CF30" i="46"/>
  <c r="Q30" i="46" s="1"/>
  <c r="CE30" i="46"/>
  <c r="P30" i="46" s="1"/>
  <c r="CD30" i="46"/>
  <c r="CC30" i="46"/>
  <c r="N30" i="46" s="1"/>
  <c r="CB30" i="46"/>
  <c r="CA30" i="46"/>
  <c r="L30" i="46" s="1"/>
  <c r="BZ30" i="46"/>
  <c r="K30" i="46" s="1"/>
  <c r="BY30" i="46"/>
  <c r="J30" i="46" s="1"/>
  <c r="BX30" i="46"/>
  <c r="I30" i="46" s="1"/>
  <c r="BW30" i="46"/>
  <c r="H30" i="46" s="1"/>
  <c r="BV30" i="46"/>
  <c r="BU30" i="46"/>
  <c r="F30" i="46" s="1"/>
  <c r="BT30" i="46"/>
  <c r="E30" i="46" s="1"/>
  <c r="BS30" i="46"/>
  <c r="B30" i="46"/>
  <c r="B30" i="44" s="1"/>
  <c r="A30" i="46"/>
  <c r="A28" i="29" s="1"/>
  <c r="EF29" i="46"/>
  <c r="BQ29" i="46" s="1"/>
  <c r="EE29" i="46"/>
  <c r="ED29" i="46"/>
  <c r="EC29" i="46"/>
  <c r="BN29" i="46" s="1"/>
  <c r="EB29" i="46"/>
  <c r="BM29" i="46" s="1"/>
  <c r="EA29" i="46"/>
  <c r="BL29" i="46" s="1"/>
  <c r="DZ29" i="46"/>
  <c r="BK29" i="46" s="1"/>
  <c r="DY29" i="46"/>
  <c r="BJ29" i="46" s="1"/>
  <c r="DX29" i="46"/>
  <c r="BI29" i="46" s="1"/>
  <c r="DW29" i="46"/>
  <c r="DV29" i="46"/>
  <c r="BG29" i="46" s="1"/>
  <c r="DU29" i="46"/>
  <c r="BF29" i="46" s="1"/>
  <c r="DT29" i="46"/>
  <c r="BE29" i="46" s="1"/>
  <c r="DS29" i="46"/>
  <c r="BD29" i="46" s="1"/>
  <c r="DR29" i="46"/>
  <c r="BC29" i="46" s="1"/>
  <c r="DQ29" i="46"/>
  <c r="BB29" i="46" s="1"/>
  <c r="DP29" i="46"/>
  <c r="BA29" i="46" s="1"/>
  <c r="DO29" i="46"/>
  <c r="DN29" i="46"/>
  <c r="AY29" i="44" s="1"/>
  <c r="DM29" i="46"/>
  <c r="AX29" i="46" s="1"/>
  <c r="DL29" i="46"/>
  <c r="AW29" i="46" s="1"/>
  <c r="DK29" i="46"/>
  <c r="AV29" i="46" s="1"/>
  <c r="DJ29" i="46"/>
  <c r="AU29" i="46" s="1"/>
  <c r="DI29" i="46"/>
  <c r="AT29" i="46" s="1"/>
  <c r="DH29" i="46"/>
  <c r="DG29" i="46"/>
  <c r="DF29" i="46"/>
  <c r="AQ29" i="46" s="1"/>
  <c r="DE29" i="46"/>
  <c r="AP29" i="46" s="1"/>
  <c r="DD29" i="46"/>
  <c r="AO29" i="46" s="1"/>
  <c r="DC29" i="46"/>
  <c r="AN29" i="46" s="1"/>
  <c r="DB29" i="46"/>
  <c r="AM29" i="46" s="1"/>
  <c r="DA29" i="46"/>
  <c r="AL29" i="46" s="1"/>
  <c r="CZ29" i="46"/>
  <c r="AK29" i="46" s="1"/>
  <c r="CY29" i="46"/>
  <c r="CX29" i="46"/>
  <c r="AI29" i="46" s="1"/>
  <c r="CW29" i="46"/>
  <c r="AH29" i="46" s="1"/>
  <c r="CV29" i="46"/>
  <c r="AG29" i="46" s="1"/>
  <c r="CU29" i="46"/>
  <c r="AF29" i="46" s="1"/>
  <c r="CT29" i="46"/>
  <c r="AE29" i="46" s="1"/>
  <c r="CS29" i="46"/>
  <c r="AD29" i="46" s="1"/>
  <c r="CR29" i="46"/>
  <c r="CQ29" i="46"/>
  <c r="CP29" i="46"/>
  <c r="CO29" i="46"/>
  <c r="Z29" i="44" s="1"/>
  <c r="CN29" i="46"/>
  <c r="Y29" i="46" s="1"/>
  <c r="CM29" i="46"/>
  <c r="X29" i="46" s="1"/>
  <c r="CL29" i="46"/>
  <c r="W29" i="46" s="1"/>
  <c r="CK29" i="46"/>
  <c r="V29" i="46" s="1"/>
  <c r="CJ29" i="46"/>
  <c r="U29" i="46" s="1"/>
  <c r="CI29" i="46"/>
  <c r="CH29" i="46"/>
  <c r="S29" i="46" s="1"/>
  <c r="CG29" i="46"/>
  <c r="R29" i="46" s="1"/>
  <c r="CF29" i="46"/>
  <c r="Q29" i="46" s="1"/>
  <c r="CE29" i="46"/>
  <c r="P29" i="46" s="1"/>
  <c r="CD29" i="46"/>
  <c r="O29" i="46" s="1"/>
  <c r="CC29" i="46"/>
  <c r="N29" i="46" s="1"/>
  <c r="CB29" i="46"/>
  <c r="M29" i="46" s="1"/>
  <c r="CA29" i="46"/>
  <c r="BZ29" i="46"/>
  <c r="K29" i="46" s="1"/>
  <c r="BY29" i="46"/>
  <c r="J29" i="46" s="1"/>
  <c r="BX29" i="46"/>
  <c r="I29" i="46" s="1"/>
  <c r="BW29" i="46"/>
  <c r="H29" i="46" s="1"/>
  <c r="BV29" i="46"/>
  <c r="G29" i="46" s="1"/>
  <c r="BU29" i="46"/>
  <c r="F29" i="46" s="1"/>
  <c r="BT29" i="46"/>
  <c r="E29" i="46" s="1"/>
  <c r="BS29" i="46"/>
  <c r="AY29" i="46"/>
  <c r="B29" i="46"/>
  <c r="B29" i="44" s="1"/>
  <c r="A29" i="46"/>
  <c r="A27" i="29" s="1"/>
  <c r="EF28" i="46"/>
  <c r="BQ28" i="46" s="1"/>
  <c r="EE28" i="46"/>
  <c r="BP28" i="46" s="1"/>
  <c r="ED28" i="46"/>
  <c r="BO28" i="44" s="1"/>
  <c r="EC28" i="46"/>
  <c r="BN28" i="46" s="1"/>
  <c r="EB28" i="46"/>
  <c r="BM28" i="46" s="1"/>
  <c r="EA28" i="46"/>
  <c r="BL28" i="46" s="1"/>
  <c r="DZ28" i="46"/>
  <c r="BK28" i="46" s="1"/>
  <c r="DY28" i="46"/>
  <c r="BJ28" i="46" s="1"/>
  <c r="DX28" i="46"/>
  <c r="BI28" i="46" s="1"/>
  <c r="DW28" i="46"/>
  <c r="BH28" i="46" s="1"/>
  <c r="DV28" i="46"/>
  <c r="BG28" i="46" s="1"/>
  <c r="DU28" i="46"/>
  <c r="BF28" i="46" s="1"/>
  <c r="DT28" i="46"/>
  <c r="BE28" i="46" s="1"/>
  <c r="DS28" i="46"/>
  <c r="BD28" i="46" s="1"/>
  <c r="DR28" i="46"/>
  <c r="BC28" i="46" s="1"/>
  <c r="DQ28" i="46"/>
  <c r="BB28" i="46" s="1"/>
  <c r="DP28" i="46"/>
  <c r="BA28" i="46" s="1"/>
  <c r="DO28" i="46"/>
  <c r="AZ28" i="46" s="1"/>
  <c r="DN28" i="46"/>
  <c r="AY28" i="46" s="1"/>
  <c r="DM28" i="46"/>
  <c r="AX28" i="46" s="1"/>
  <c r="DL28" i="46"/>
  <c r="AW28" i="46" s="1"/>
  <c r="DK28" i="46"/>
  <c r="AV28" i="46" s="1"/>
  <c r="DJ28" i="46"/>
  <c r="AU28" i="46" s="1"/>
  <c r="DI28" i="46"/>
  <c r="AT28" i="46" s="1"/>
  <c r="DH28" i="46"/>
  <c r="AS28" i="46" s="1"/>
  <c r="DG28" i="46"/>
  <c r="AR28" i="46" s="1"/>
  <c r="DF28" i="46"/>
  <c r="DE28" i="46"/>
  <c r="AP28" i="46" s="1"/>
  <c r="DD28" i="46"/>
  <c r="AO28" i="46" s="1"/>
  <c r="DC28" i="46"/>
  <c r="DB28" i="46"/>
  <c r="AM28" i="46" s="1"/>
  <c r="DA28" i="46"/>
  <c r="AL28" i="46" s="1"/>
  <c r="CZ28" i="46"/>
  <c r="AK28" i="46" s="1"/>
  <c r="CY28" i="46"/>
  <c r="AJ28" i="46" s="1"/>
  <c r="CX28" i="46"/>
  <c r="AI28" i="46" s="1"/>
  <c r="CW28" i="46"/>
  <c r="AH28" i="46" s="1"/>
  <c r="CV28" i="46"/>
  <c r="AG28" i="46" s="1"/>
  <c r="CU28" i="46"/>
  <c r="AF28" i="46" s="1"/>
  <c r="CT28" i="46"/>
  <c r="AE28" i="46" s="1"/>
  <c r="CS28" i="46"/>
  <c r="AD28" i="46" s="1"/>
  <c r="CR28" i="46"/>
  <c r="AC28" i="46" s="1"/>
  <c r="CQ28" i="46"/>
  <c r="AB28" i="46" s="1"/>
  <c r="CP28" i="46"/>
  <c r="AA28" i="46" s="1"/>
  <c r="CO28" i="46"/>
  <c r="Z28" i="46" s="1"/>
  <c r="CN28" i="46"/>
  <c r="Y28" i="46" s="1"/>
  <c r="CM28" i="46"/>
  <c r="X28" i="46" s="1"/>
  <c r="CL28" i="46"/>
  <c r="W28" i="46" s="1"/>
  <c r="CK28" i="46"/>
  <c r="V28" i="46" s="1"/>
  <c r="CJ28" i="46"/>
  <c r="U28" i="46" s="1"/>
  <c r="CI28" i="46"/>
  <c r="T28" i="46" s="1"/>
  <c r="CH28" i="46"/>
  <c r="S28" i="46" s="1"/>
  <c r="CG28" i="46"/>
  <c r="CF28" i="46"/>
  <c r="Q28" i="46" s="1"/>
  <c r="CE28" i="46"/>
  <c r="P28" i="46" s="1"/>
  <c r="CD28" i="46"/>
  <c r="O28" i="46" s="1"/>
  <c r="CC28" i="46"/>
  <c r="N28" i="46" s="1"/>
  <c r="CB28" i="46"/>
  <c r="M28" i="46" s="1"/>
  <c r="CA28" i="46"/>
  <c r="L28" i="46" s="1"/>
  <c r="BZ28" i="46"/>
  <c r="K28" i="46" s="1"/>
  <c r="BY28" i="46"/>
  <c r="J28" i="46" s="1"/>
  <c r="BX28" i="46"/>
  <c r="I28" i="46" s="1"/>
  <c r="BW28" i="46"/>
  <c r="H28" i="46" s="1"/>
  <c r="BV28" i="46"/>
  <c r="G28" i="44" s="1"/>
  <c r="BU28" i="46"/>
  <c r="F28" i="46" s="1"/>
  <c r="BT28" i="46"/>
  <c r="E28" i="46" s="1"/>
  <c r="BS28" i="46"/>
  <c r="D28" i="46" s="1"/>
  <c r="BO28" i="46"/>
  <c r="B28" i="46"/>
  <c r="A28" i="46"/>
  <c r="A26" i="29" s="1"/>
  <c r="EF27" i="46"/>
  <c r="EE27" i="46"/>
  <c r="BP27" i="46" s="1"/>
  <c r="ED27" i="46"/>
  <c r="BO27" i="46" s="1"/>
  <c r="EC27" i="46"/>
  <c r="BN27" i="46" s="1"/>
  <c r="EB27" i="46"/>
  <c r="BM27" i="46" s="1"/>
  <c r="EA27" i="46"/>
  <c r="BL27" i="46" s="1"/>
  <c r="DZ27" i="46"/>
  <c r="DY27" i="46"/>
  <c r="BJ27" i="46" s="1"/>
  <c r="DX27" i="46"/>
  <c r="DW27" i="46"/>
  <c r="BH27" i="46" s="1"/>
  <c r="DV27" i="46"/>
  <c r="BG27" i="46" s="1"/>
  <c r="DU27" i="46"/>
  <c r="BF27" i="46" s="1"/>
  <c r="DT27" i="46"/>
  <c r="BE27" i="46" s="1"/>
  <c r="DS27" i="46"/>
  <c r="BD27" i="46" s="1"/>
  <c r="DR27" i="46"/>
  <c r="BC27" i="46" s="1"/>
  <c r="DQ27" i="46"/>
  <c r="DP27" i="46"/>
  <c r="DO27" i="46"/>
  <c r="AZ27" i="46" s="1"/>
  <c r="DN27" i="46"/>
  <c r="AY27" i="46" s="1"/>
  <c r="DM27" i="46"/>
  <c r="AX27" i="46" s="1"/>
  <c r="DL27" i="46"/>
  <c r="AW27" i="46" s="1"/>
  <c r="DK27" i="46"/>
  <c r="AV27" i="46" s="1"/>
  <c r="DJ27" i="46"/>
  <c r="AU27" i="46" s="1"/>
  <c r="DI27" i="46"/>
  <c r="AT27" i="46" s="1"/>
  <c r="DH27" i="46"/>
  <c r="DG27" i="46"/>
  <c r="AR27" i="46" s="1"/>
  <c r="DF27" i="46"/>
  <c r="AQ27" i="46" s="1"/>
  <c r="DE27" i="46"/>
  <c r="AP27" i="46" s="1"/>
  <c r="DD27" i="46"/>
  <c r="AO27" i="46" s="1"/>
  <c r="DC27" i="46"/>
  <c r="AN27" i="46" s="1"/>
  <c r="DB27" i="46"/>
  <c r="AM27" i="46" s="1"/>
  <c r="DA27" i="46"/>
  <c r="AL27" i="46" s="1"/>
  <c r="CZ27" i="46"/>
  <c r="AK27" i="44" s="1"/>
  <c r="CY27" i="46"/>
  <c r="AJ27" i="46" s="1"/>
  <c r="CX27" i="46"/>
  <c r="AI27" i="46" s="1"/>
  <c r="CW27" i="46"/>
  <c r="AH27" i="46" s="1"/>
  <c r="CV27" i="46"/>
  <c r="AG27" i="46" s="1"/>
  <c r="CU27" i="46"/>
  <c r="AF27" i="46" s="1"/>
  <c r="CT27" i="46"/>
  <c r="AE27" i="46" s="1"/>
  <c r="CS27" i="46"/>
  <c r="AD27" i="46" s="1"/>
  <c r="CR27" i="46"/>
  <c r="CQ27" i="46"/>
  <c r="AB27" i="46" s="1"/>
  <c r="CP27" i="46"/>
  <c r="AA27" i="46" s="1"/>
  <c r="CO27" i="46"/>
  <c r="Z27" i="46" s="1"/>
  <c r="CN27" i="46"/>
  <c r="Y27" i="46" s="1"/>
  <c r="CM27" i="46"/>
  <c r="X27" i="46" s="1"/>
  <c r="CL27" i="46"/>
  <c r="CK27" i="46"/>
  <c r="V27" i="46" s="1"/>
  <c r="CJ27" i="46"/>
  <c r="CI27" i="46"/>
  <c r="T27" i="46" s="1"/>
  <c r="CH27" i="46"/>
  <c r="S27" i="46" s="1"/>
  <c r="CG27" i="46"/>
  <c r="R27" i="46" s="1"/>
  <c r="CF27" i="46"/>
  <c r="Q27" i="46" s="1"/>
  <c r="CE27" i="46"/>
  <c r="P27" i="46" s="1"/>
  <c r="CD27" i="46"/>
  <c r="O27" i="46" s="1"/>
  <c r="CC27" i="46"/>
  <c r="N27" i="46" s="1"/>
  <c r="CB27" i="46"/>
  <c r="CA27" i="46"/>
  <c r="L27" i="46" s="1"/>
  <c r="BZ27" i="46"/>
  <c r="K27" i="46" s="1"/>
  <c r="BY27" i="46"/>
  <c r="J27" i="46" s="1"/>
  <c r="BX27" i="46"/>
  <c r="I27" i="46" s="1"/>
  <c r="BW27" i="46"/>
  <c r="H27" i="46" s="1"/>
  <c r="BV27" i="46"/>
  <c r="G27" i="46" s="1"/>
  <c r="BU27" i="46"/>
  <c r="F27" i="46" s="1"/>
  <c r="BT27" i="46"/>
  <c r="E27" i="44" s="1"/>
  <c r="BS27" i="46"/>
  <c r="D27" i="46" s="1"/>
  <c r="B27" i="46"/>
  <c r="A27" i="46"/>
  <c r="C27" i="46" s="1"/>
  <c r="C27" i="44" s="1"/>
  <c r="EF26" i="46"/>
  <c r="BQ26" i="46" s="1"/>
  <c r="EE26" i="46"/>
  <c r="BP26" i="46" s="1"/>
  <c r="ED26" i="46"/>
  <c r="BO26" i="44" s="1"/>
  <c r="EC26" i="46"/>
  <c r="BN26" i="46" s="1"/>
  <c r="EB26" i="46"/>
  <c r="BM26" i="46" s="1"/>
  <c r="EA26" i="46"/>
  <c r="DZ26" i="46"/>
  <c r="BK26" i="46" s="1"/>
  <c r="DY26" i="46"/>
  <c r="BJ26" i="46" s="1"/>
  <c r="DX26" i="46"/>
  <c r="BI26" i="46" s="1"/>
  <c r="DW26" i="46"/>
  <c r="BH26" i="46" s="1"/>
  <c r="DV26" i="46"/>
  <c r="DU26" i="46"/>
  <c r="BF26" i="46" s="1"/>
  <c r="DT26" i="46"/>
  <c r="BE26" i="46" s="1"/>
  <c r="DS26" i="46"/>
  <c r="BD26" i="46" s="1"/>
  <c r="DR26" i="46"/>
  <c r="BC26" i="46" s="1"/>
  <c r="DQ26" i="46"/>
  <c r="BB26" i="46" s="1"/>
  <c r="DP26" i="46"/>
  <c r="BA26" i="46" s="1"/>
  <c r="DO26" i="46"/>
  <c r="AZ26" i="46" s="1"/>
  <c r="DN26" i="46"/>
  <c r="AY26" i="46" s="1"/>
  <c r="DM26" i="46"/>
  <c r="AX26" i="46" s="1"/>
  <c r="DL26" i="46"/>
  <c r="AW26" i="46" s="1"/>
  <c r="DK26" i="46"/>
  <c r="DJ26" i="46"/>
  <c r="AU26" i="46" s="1"/>
  <c r="DI26" i="46"/>
  <c r="AT26" i="46" s="1"/>
  <c r="DH26" i="46"/>
  <c r="AS26" i="46" s="1"/>
  <c r="DG26" i="46"/>
  <c r="AR26" i="46" s="1"/>
  <c r="DF26" i="46"/>
  <c r="AQ26" i="46" s="1"/>
  <c r="DE26" i="46"/>
  <c r="AP26" i="46" s="1"/>
  <c r="DD26" i="46"/>
  <c r="AO26" i="46" s="1"/>
  <c r="DC26" i="46"/>
  <c r="DB26" i="46"/>
  <c r="AM26" i="46" s="1"/>
  <c r="DA26" i="46"/>
  <c r="AL26" i="46" s="1"/>
  <c r="CZ26" i="46"/>
  <c r="AK26" i="46" s="1"/>
  <c r="CY26" i="46"/>
  <c r="AJ26" i="46" s="1"/>
  <c r="CX26" i="46"/>
  <c r="AI26" i="46" s="1"/>
  <c r="CW26" i="46"/>
  <c r="AH26" i="46" s="1"/>
  <c r="CV26" i="46"/>
  <c r="AG26" i="46" s="1"/>
  <c r="CU26" i="46"/>
  <c r="CT26" i="46"/>
  <c r="AE26" i="46" s="1"/>
  <c r="CS26" i="46"/>
  <c r="AD26" i="46" s="1"/>
  <c r="CR26" i="46"/>
  <c r="AC26" i="46" s="1"/>
  <c r="CQ26" i="46"/>
  <c r="AB26" i="46" s="1"/>
  <c r="CP26" i="46"/>
  <c r="AA26" i="46" s="1"/>
  <c r="CO26" i="46"/>
  <c r="Z26" i="46" s="1"/>
  <c r="CN26" i="46"/>
  <c r="Y26" i="46" s="1"/>
  <c r="CM26" i="46"/>
  <c r="X26" i="46" s="1"/>
  <c r="CL26" i="46"/>
  <c r="W26" i="46" s="1"/>
  <c r="CK26" i="46"/>
  <c r="V26" i="46" s="1"/>
  <c r="CJ26" i="46"/>
  <c r="U26" i="46" s="1"/>
  <c r="CI26" i="46"/>
  <c r="T26" i="46" s="1"/>
  <c r="CH26" i="46"/>
  <c r="CG26" i="46"/>
  <c r="R26" i="46" s="1"/>
  <c r="CF26" i="46"/>
  <c r="Q26" i="46" s="1"/>
  <c r="CE26" i="46"/>
  <c r="CD26" i="46"/>
  <c r="O26" i="46" s="1"/>
  <c r="CC26" i="46"/>
  <c r="N26" i="46" s="1"/>
  <c r="CB26" i="46"/>
  <c r="M26" i="46" s="1"/>
  <c r="CA26" i="46"/>
  <c r="L26" i="46" s="1"/>
  <c r="BZ26" i="46"/>
  <c r="K26" i="46" s="1"/>
  <c r="BY26" i="46"/>
  <c r="J26" i="46" s="1"/>
  <c r="BX26" i="46"/>
  <c r="I26" i="46" s="1"/>
  <c r="BW26" i="46"/>
  <c r="BV26" i="46"/>
  <c r="G26" i="46" s="1"/>
  <c r="BU26" i="46"/>
  <c r="F26" i="46" s="1"/>
  <c r="BT26" i="46"/>
  <c r="BS26" i="46"/>
  <c r="D26" i="46" s="1"/>
  <c r="B26" i="46"/>
  <c r="A26" i="46"/>
  <c r="A24" i="27" s="1"/>
  <c r="EF25" i="46"/>
  <c r="BQ25" i="46" s="1"/>
  <c r="EE25" i="46"/>
  <c r="BP25" i="46" s="1"/>
  <c r="ED25" i="46"/>
  <c r="BO25" i="46" s="1"/>
  <c r="EC25" i="46"/>
  <c r="EB25" i="46"/>
  <c r="BM25" i="46" s="1"/>
  <c r="EA25" i="46"/>
  <c r="DZ25" i="46"/>
  <c r="BK25" i="46" s="1"/>
  <c r="DY25" i="46"/>
  <c r="BJ25" i="46" s="1"/>
  <c r="DX25" i="46"/>
  <c r="BI25" i="46" s="1"/>
  <c r="DW25" i="46"/>
  <c r="BH25" i="46" s="1"/>
  <c r="DV25" i="46"/>
  <c r="BG25" i="46" s="1"/>
  <c r="DU25" i="46"/>
  <c r="DT25" i="46"/>
  <c r="BE25" i="46" s="1"/>
  <c r="DS25" i="46"/>
  <c r="BD25" i="46" s="1"/>
  <c r="DR25" i="46"/>
  <c r="BC25" i="46" s="1"/>
  <c r="DQ25" i="46"/>
  <c r="BB25" i="46" s="1"/>
  <c r="DP25" i="46"/>
  <c r="BA25" i="46" s="1"/>
  <c r="DO25" i="46"/>
  <c r="AZ25" i="46" s="1"/>
  <c r="DN25" i="46"/>
  <c r="AY25" i="46" s="1"/>
  <c r="DM25" i="46"/>
  <c r="AX25" i="46" s="1"/>
  <c r="DL25" i="46"/>
  <c r="AW25" i="46" s="1"/>
  <c r="DK25" i="46"/>
  <c r="AV25" i="46" s="1"/>
  <c r="DJ25" i="46"/>
  <c r="AU25" i="46" s="1"/>
  <c r="DI25" i="46"/>
  <c r="AT25" i="46" s="1"/>
  <c r="DH25" i="46"/>
  <c r="AS25" i="46" s="1"/>
  <c r="DG25" i="46"/>
  <c r="AR25" i="46" s="1"/>
  <c r="DF25" i="46"/>
  <c r="AQ25" i="46" s="1"/>
  <c r="DE25" i="46"/>
  <c r="DD25" i="46"/>
  <c r="AO25" i="46" s="1"/>
  <c r="DC25" i="46"/>
  <c r="DB25" i="46"/>
  <c r="AM25" i="46" s="1"/>
  <c r="DA25" i="46"/>
  <c r="AL25" i="46" s="1"/>
  <c r="CZ25" i="46"/>
  <c r="CY25" i="46"/>
  <c r="AJ25" i="46" s="1"/>
  <c r="CX25" i="46"/>
  <c r="AI25" i="46" s="1"/>
  <c r="CW25" i="46"/>
  <c r="CV25" i="46"/>
  <c r="AG25" i="46" s="1"/>
  <c r="CU25" i="46"/>
  <c r="AF25" i="46" s="1"/>
  <c r="CT25" i="46"/>
  <c r="AE25" i="46" s="1"/>
  <c r="CS25" i="46"/>
  <c r="AD25" i="46" s="1"/>
  <c r="CR25" i="46"/>
  <c r="AC25" i="46" s="1"/>
  <c r="CQ25" i="46"/>
  <c r="AB25" i="46" s="1"/>
  <c r="CP25" i="46"/>
  <c r="AA25" i="46" s="1"/>
  <c r="CO25" i="46"/>
  <c r="CN25" i="46"/>
  <c r="Y25" i="46" s="1"/>
  <c r="CM25" i="46"/>
  <c r="X25" i="46" s="1"/>
  <c r="CL25" i="46"/>
  <c r="W25" i="46" s="1"/>
  <c r="CK25" i="46"/>
  <c r="V25" i="46" s="1"/>
  <c r="CJ25" i="46"/>
  <c r="U25" i="46" s="1"/>
  <c r="CI25" i="46"/>
  <c r="T25" i="46" s="1"/>
  <c r="CH25" i="46"/>
  <c r="S25" i="46" s="1"/>
  <c r="CG25" i="46"/>
  <c r="R25" i="46" s="1"/>
  <c r="CF25" i="46"/>
  <c r="Q25" i="46" s="1"/>
  <c r="CE25" i="46"/>
  <c r="P25" i="46" s="1"/>
  <c r="CD25" i="46"/>
  <c r="O25" i="46" s="1"/>
  <c r="CC25" i="46"/>
  <c r="N25" i="46" s="1"/>
  <c r="CB25" i="46"/>
  <c r="M25" i="46" s="1"/>
  <c r="CA25" i="46"/>
  <c r="L25" i="46" s="1"/>
  <c r="BZ25" i="46"/>
  <c r="K25" i="46" s="1"/>
  <c r="BY25" i="46"/>
  <c r="BX25" i="46"/>
  <c r="I25" i="46" s="1"/>
  <c r="BW25" i="46"/>
  <c r="H25" i="46" s="1"/>
  <c r="BV25" i="46"/>
  <c r="G25" i="46" s="1"/>
  <c r="BU25" i="46"/>
  <c r="F25" i="46" s="1"/>
  <c r="BT25" i="46"/>
  <c r="E25" i="46" s="1"/>
  <c r="BS25" i="46"/>
  <c r="D25" i="46" s="1"/>
  <c r="B25" i="46"/>
  <c r="A25" i="46"/>
  <c r="A23" i="29" s="1"/>
  <c r="EF24" i="46"/>
  <c r="BQ24" i="46" s="1"/>
  <c r="EE24" i="46"/>
  <c r="BP24" i="46" s="1"/>
  <c r="ED24" i="46"/>
  <c r="BO24" i="44" s="1"/>
  <c r="EC24" i="46"/>
  <c r="BN24" i="44" s="1"/>
  <c r="EB24" i="46"/>
  <c r="BM24" i="46" s="1"/>
  <c r="EA24" i="46"/>
  <c r="BL24" i="46" s="1"/>
  <c r="DZ24" i="46"/>
  <c r="BK24" i="46" s="1"/>
  <c r="DY24" i="46"/>
  <c r="DX24" i="46"/>
  <c r="DW24" i="46"/>
  <c r="DV24" i="46"/>
  <c r="BG24" i="46" s="1"/>
  <c r="DU24" i="46"/>
  <c r="BF24" i="46" s="1"/>
  <c r="DT24" i="46"/>
  <c r="BE24" i="46" s="1"/>
  <c r="DS24" i="46"/>
  <c r="BD24" i="46" s="1"/>
  <c r="DR24" i="46"/>
  <c r="BC24" i="46" s="1"/>
  <c r="DQ24" i="46"/>
  <c r="DP24" i="46"/>
  <c r="BA24" i="46" s="1"/>
  <c r="DO24" i="46"/>
  <c r="DN24" i="46"/>
  <c r="AY24" i="46" s="1"/>
  <c r="DM24" i="46"/>
  <c r="AX24" i="46" s="1"/>
  <c r="DL24" i="46"/>
  <c r="AW24" i="46" s="1"/>
  <c r="DK24" i="46"/>
  <c r="AV24" i="46" s="1"/>
  <c r="DJ24" i="46"/>
  <c r="AU24" i="46" s="1"/>
  <c r="DI24" i="46"/>
  <c r="DH24" i="46"/>
  <c r="AS24" i="46" s="1"/>
  <c r="DG24" i="46"/>
  <c r="DF24" i="46"/>
  <c r="AQ24" i="46" s="1"/>
  <c r="DE24" i="46"/>
  <c r="AP24" i="46" s="1"/>
  <c r="DD24" i="46"/>
  <c r="AO24" i="46" s="1"/>
  <c r="DC24" i="46"/>
  <c r="AN24" i="46" s="1"/>
  <c r="DB24" i="46"/>
  <c r="AM24" i="46" s="1"/>
  <c r="DA24" i="46"/>
  <c r="AL24" i="46" s="1"/>
  <c r="CZ24" i="46"/>
  <c r="AK24" i="46" s="1"/>
  <c r="CY24" i="46"/>
  <c r="AJ24" i="46" s="1"/>
  <c r="CX24" i="46"/>
  <c r="AI24" i="46" s="1"/>
  <c r="CW24" i="46"/>
  <c r="AH24" i="46" s="1"/>
  <c r="CV24" i="46"/>
  <c r="AG24" i="46" s="1"/>
  <c r="CU24" i="46"/>
  <c r="AF24" i="46" s="1"/>
  <c r="CT24" i="46"/>
  <c r="AE24" i="46" s="1"/>
  <c r="CS24" i="46"/>
  <c r="CR24" i="46"/>
  <c r="AC24" i="46" s="1"/>
  <c r="CQ24" i="46"/>
  <c r="AB24" i="46" s="1"/>
  <c r="CP24" i="46"/>
  <c r="AA24" i="44" s="1"/>
  <c r="CO24" i="46"/>
  <c r="Z24" i="46" s="1"/>
  <c r="CN24" i="46"/>
  <c r="Y24" i="46" s="1"/>
  <c r="CM24" i="46"/>
  <c r="X24" i="46" s="1"/>
  <c r="CL24" i="46"/>
  <c r="W24" i="46" s="1"/>
  <c r="CK24" i="46"/>
  <c r="CJ24" i="46"/>
  <c r="U24" i="46" s="1"/>
  <c r="CI24" i="46"/>
  <c r="T24" i="46" s="1"/>
  <c r="CH24" i="46"/>
  <c r="S24" i="46" s="1"/>
  <c r="CG24" i="46"/>
  <c r="R24" i="46" s="1"/>
  <c r="CF24" i="46"/>
  <c r="Q24" i="46" s="1"/>
  <c r="CE24" i="46"/>
  <c r="P24" i="46" s="1"/>
  <c r="CD24" i="46"/>
  <c r="O24" i="46" s="1"/>
  <c r="CC24" i="46"/>
  <c r="CB24" i="46"/>
  <c r="M24" i="46" s="1"/>
  <c r="CA24" i="46"/>
  <c r="L24" i="46" s="1"/>
  <c r="BZ24" i="46"/>
  <c r="K24" i="44" s="1"/>
  <c r="BY24" i="46"/>
  <c r="J24" i="46" s="1"/>
  <c r="BX24" i="46"/>
  <c r="I24" i="46" s="1"/>
  <c r="BW24" i="46"/>
  <c r="H24" i="46" s="1"/>
  <c r="BV24" i="46"/>
  <c r="G24" i="46" s="1"/>
  <c r="BU24" i="46"/>
  <c r="BT24" i="46"/>
  <c r="E24" i="46" s="1"/>
  <c r="BS24" i="46"/>
  <c r="D24" i="46" s="1"/>
  <c r="BO24" i="46"/>
  <c r="BN24" i="46"/>
  <c r="B24" i="46"/>
  <c r="A24" i="46"/>
  <c r="A22" i="29" s="1"/>
  <c r="EF23" i="46"/>
  <c r="BQ23" i="46" s="1"/>
  <c r="EE23" i="46"/>
  <c r="BP23" i="46" s="1"/>
  <c r="ED23" i="46"/>
  <c r="BO23" i="46" s="1"/>
  <c r="EC23" i="46"/>
  <c r="BN23" i="46" s="1"/>
  <c r="EB23" i="46"/>
  <c r="BM23" i="44" s="1"/>
  <c r="EA23" i="46"/>
  <c r="BL23" i="46" s="1"/>
  <c r="DZ23" i="46"/>
  <c r="BK23" i="46" s="1"/>
  <c r="DY23" i="46"/>
  <c r="BJ23" i="46" s="1"/>
  <c r="DX23" i="46"/>
  <c r="BI23" i="46" s="1"/>
  <c r="DW23" i="46"/>
  <c r="BH23" i="46" s="1"/>
  <c r="DV23" i="46"/>
  <c r="DU23" i="46"/>
  <c r="BF23" i="46" s="1"/>
  <c r="DT23" i="46"/>
  <c r="BE23" i="46" s="1"/>
  <c r="DS23" i="46"/>
  <c r="BD23" i="46" s="1"/>
  <c r="DR23" i="46"/>
  <c r="DQ23" i="46"/>
  <c r="BB23" i="46" s="1"/>
  <c r="DP23" i="46"/>
  <c r="BA23" i="46" s="1"/>
  <c r="DO23" i="46"/>
  <c r="AZ23" i="46" s="1"/>
  <c r="DN23" i="46"/>
  <c r="AY23" i="46" s="1"/>
  <c r="DM23" i="46"/>
  <c r="AX23" i="46" s="1"/>
  <c r="DL23" i="46"/>
  <c r="AW23" i="46" s="1"/>
  <c r="DK23" i="46"/>
  <c r="AV23" i="46" s="1"/>
  <c r="DJ23" i="46"/>
  <c r="DI23" i="46"/>
  <c r="AT23" i="46" s="1"/>
  <c r="DH23" i="46"/>
  <c r="AS23" i="46" s="1"/>
  <c r="DG23" i="46"/>
  <c r="AR23" i="46" s="1"/>
  <c r="DF23" i="46"/>
  <c r="AQ23" i="46" s="1"/>
  <c r="DE23" i="46"/>
  <c r="AP23" i="46" s="1"/>
  <c r="DD23" i="46"/>
  <c r="AO23" i="46" s="1"/>
  <c r="DC23" i="46"/>
  <c r="AN23" i="46" s="1"/>
  <c r="DB23" i="46"/>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Z23" i="46" s="1"/>
  <c r="CN23" i="46"/>
  <c r="Y23" i="46" s="1"/>
  <c r="CM23" i="46"/>
  <c r="X23" i="46" s="1"/>
  <c r="CL23" i="46"/>
  <c r="CK23" i="46"/>
  <c r="V23" i="46" s="1"/>
  <c r="CJ23" i="46"/>
  <c r="CI23" i="46"/>
  <c r="T23" i="46" s="1"/>
  <c r="CH23" i="46"/>
  <c r="S23" i="46" s="1"/>
  <c r="CG23" i="46"/>
  <c r="CF23" i="46"/>
  <c r="Q23" i="46" s="1"/>
  <c r="CE23" i="46"/>
  <c r="P23" i="46" s="1"/>
  <c r="CD23" i="46"/>
  <c r="CC23" i="46"/>
  <c r="N23" i="46" s="1"/>
  <c r="CB23" i="46"/>
  <c r="M23" i="46" s="1"/>
  <c r="CA23" i="46"/>
  <c r="L23" i="46" s="1"/>
  <c r="BZ23" i="46"/>
  <c r="K23" i="46" s="1"/>
  <c r="BY23" i="46"/>
  <c r="J23" i="46" s="1"/>
  <c r="BX23" i="46"/>
  <c r="I23" i="46" s="1"/>
  <c r="BW23" i="46"/>
  <c r="H23" i="46" s="1"/>
  <c r="BV23" i="46"/>
  <c r="BU23" i="46"/>
  <c r="F23" i="46" s="1"/>
  <c r="BT23" i="46"/>
  <c r="E23" i="46" s="1"/>
  <c r="BS23" i="46"/>
  <c r="D23" i="46" s="1"/>
  <c r="B23" i="46"/>
  <c r="A23" i="46"/>
  <c r="C23" i="46" s="1"/>
  <c r="C23" i="44" s="1"/>
  <c r="EF22" i="46"/>
  <c r="BQ22" i="46" s="1"/>
  <c r="EE22" i="46"/>
  <c r="BP22" i="46" s="1"/>
  <c r="ED22" i="46"/>
  <c r="BO22" i="44" s="1"/>
  <c r="EC22" i="46"/>
  <c r="BN22" i="44" s="1"/>
  <c r="EB22" i="46"/>
  <c r="BM22" i="46" s="1"/>
  <c r="EA22" i="46"/>
  <c r="BL22" i="46" s="1"/>
  <c r="DZ22" i="46"/>
  <c r="BK22" i="46" s="1"/>
  <c r="DY22" i="46"/>
  <c r="BJ22" i="46" s="1"/>
  <c r="DX22" i="46"/>
  <c r="BI22" i="46" s="1"/>
  <c r="DW22" i="46"/>
  <c r="BH22" i="46" s="1"/>
  <c r="DV22" i="46"/>
  <c r="BG22" i="46" s="1"/>
  <c r="DU22" i="46"/>
  <c r="BF22" i="46" s="1"/>
  <c r="DT22" i="46"/>
  <c r="BE22" i="46" s="1"/>
  <c r="DS22" i="46"/>
  <c r="BD22" i="46" s="1"/>
  <c r="DR22" i="46"/>
  <c r="BC22" i="46" s="1"/>
  <c r="DQ22" i="46"/>
  <c r="BB22" i="46" s="1"/>
  <c r="DP22" i="46"/>
  <c r="BA22" i="46" s="1"/>
  <c r="DO22" i="46"/>
  <c r="AZ22" i="46" s="1"/>
  <c r="DN22" i="46"/>
  <c r="AY22" i="46" s="1"/>
  <c r="DM22" i="46"/>
  <c r="AX22" i="46" s="1"/>
  <c r="DL22" i="46"/>
  <c r="AW22" i="46" s="1"/>
  <c r="DK22" i="46"/>
  <c r="AV22" i="46" s="1"/>
  <c r="DJ22" i="46"/>
  <c r="AU22" i="46" s="1"/>
  <c r="DI22" i="46"/>
  <c r="AT22" i="46" s="1"/>
  <c r="DH22" i="46"/>
  <c r="AS22" i="46" s="1"/>
  <c r="DG22" i="46"/>
  <c r="AR22" i="46" s="1"/>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BZ22" i="46"/>
  <c r="K22" i="46" s="1"/>
  <c r="BY22" i="46"/>
  <c r="J22" i="46" s="1"/>
  <c r="BX22" i="46"/>
  <c r="I22" i="46" s="1"/>
  <c r="BW22" i="46"/>
  <c r="H22" i="46" s="1"/>
  <c r="BV22" i="46"/>
  <c r="G22" i="46" s="1"/>
  <c r="BU22" i="46"/>
  <c r="F22" i="46" s="1"/>
  <c r="BT22" i="46"/>
  <c r="E22" i="46" s="1"/>
  <c r="BS22" i="46"/>
  <c r="D22" i="46" s="1"/>
  <c r="BO22" i="46"/>
  <c r="BN22" i="46"/>
  <c r="B22" i="46"/>
  <c r="A22" i="46"/>
  <c r="A20" i="29" s="1"/>
  <c r="EF21" i="46"/>
  <c r="BQ21" i="46" s="1"/>
  <c r="EE21" i="46"/>
  <c r="BP21" i="46" s="1"/>
  <c r="ED21" i="46"/>
  <c r="BO21" i="46" s="1"/>
  <c r="EC21" i="46"/>
  <c r="BN21" i="46" s="1"/>
  <c r="EB21" i="46"/>
  <c r="BM21" i="46" s="1"/>
  <c r="EA21" i="46"/>
  <c r="BL21" i="46" s="1"/>
  <c r="DZ21" i="46"/>
  <c r="BK21" i="46" s="1"/>
  <c r="DY21" i="46"/>
  <c r="BJ21" i="46" s="1"/>
  <c r="DX21" i="46"/>
  <c r="BI21" i="46" s="1"/>
  <c r="DW21" i="46"/>
  <c r="DV21" i="46"/>
  <c r="BG21" i="46" s="1"/>
  <c r="DU21" i="46"/>
  <c r="BF21" i="46" s="1"/>
  <c r="DT21" i="46"/>
  <c r="BE21" i="46" s="1"/>
  <c r="DS21" i="46"/>
  <c r="BD21" i="46" s="1"/>
  <c r="DR21" i="46"/>
  <c r="BC21" i="46" s="1"/>
  <c r="DQ21" i="46"/>
  <c r="BB21" i="46" s="1"/>
  <c r="DP21" i="46"/>
  <c r="BA21" i="46" s="1"/>
  <c r="DO21" i="46"/>
  <c r="DN21" i="46"/>
  <c r="AY21" i="46" s="1"/>
  <c r="DM21" i="46"/>
  <c r="AX21" i="46" s="1"/>
  <c r="DL21" i="46"/>
  <c r="AW21" i="46" s="1"/>
  <c r="DK21" i="46"/>
  <c r="AV21" i="46" s="1"/>
  <c r="DJ21" i="46"/>
  <c r="AU21" i="46" s="1"/>
  <c r="DI21" i="46"/>
  <c r="DH21" i="46"/>
  <c r="AS21" i="46" s="1"/>
  <c r="DG21" i="46"/>
  <c r="DF21" i="46"/>
  <c r="AQ21" i="46" s="1"/>
  <c r="DE21" i="46"/>
  <c r="AP21" i="46" s="1"/>
  <c r="DD21" i="46"/>
  <c r="AO21" i="46" s="1"/>
  <c r="DC21" i="46"/>
  <c r="AN21" i="46" s="1"/>
  <c r="DB21" i="46"/>
  <c r="AM21" i="46" s="1"/>
  <c r="DA21" i="46"/>
  <c r="AL21" i="46" s="1"/>
  <c r="CZ21" i="46"/>
  <c r="AK21" i="46" s="1"/>
  <c r="CY21" i="46"/>
  <c r="CX21" i="46"/>
  <c r="AI21" i="46" s="1"/>
  <c r="CW21" i="46"/>
  <c r="AH21" i="46" s="1"/>
  <c r="CV21" i="46"/>
  <c r="AG21" i="46" s="1"/>
  <c r="CU21" i="46"/>
  <c r="AF21" i="46" s="1"/>
  <c r="CT21" i="46"/>
  <c r="AE21" i="46" s="1"/>
  <c r="CS21" i="46"/>
  <c r="AD21" i="46" s="1"/>
  <c r="CR21" i="46"/>
  <c r="CQ21" i="46"/>
  <c r="CP21" i="46"/>
  <c r="AA21" i="46" s="1"/>
  <c r="CO21" i="46"/>
  <c r="Z21" i="46" s="1"/>
  <c r="CN21" i="46"/>
  <c r="Y21" i="46" s="1"/>
  <c r="CM21" i="46"/>
  <c r="X21" i="46" s="1"/>
  <c r="CL21" i="46"/>
  <c r="W21" i="46" s="1"/>
  <c r="CK21" i="46"/>
  <c r="V21" i="46" s="1"/>
  <c r="CJ21" i="46"/>
  <c r="U21" i="46" s="1"/>
  <c r="CI21" i="46"/>
  <c r="CH21" i="46"/>
  <c r="S21" i="46" s="1"/>
  <c r="CG21" i="46"/>
  <c r="R21" i="44" s="1"/>
  <c r="CF21" i="46"/>
  <c r="Q21" i="46" s="1"/>
  <c r="CE21" i="46"/>
  <c r="CD21" i="46"/>
  <c r="O21" i="46" s="1"/>
  <c r="CC21" i="46"/>
  <c r="N21" i="46" s="1"/>
  <c r="CB21" i="46"/>
  <c r="M21" i="46" s="1"/>
  <c r="CA21" i="46"/>
  <c r="BZ21" i="46"/>
  <c r="K21" i="46" s="1"/>
  <c r="BY21" i="46"/>
  <c r="J21" i="46" s="1"/>
  <c r="BX21" i="46"/>
  <c r="I21" i="46" s="1"/>
  <c r="BW21" i="46"/>
  <c r="H21" i="46" s="1"/>
  <c r="BV21" i="46"/>
  <c r="G21" i="46" s="1"/>
  <c r="BU21" i="46"/>
  <c r="F21" i="46" s="1"/>
  <c r="BT21" i="46"/>
  <c r="E21" i="46" s="1"/>
  <c r="BS21" i="46"/>
  <c r="D21" i="46" s="1"/>
  <c r="B21" i="46"/>
  <c r="A21" i="46"/>
  <c r="A19" i="27" s="1"/>
  <c r="EF20" i="46"/>
  <c r="EE20" i="46"/>
  <c r="BP20" i="46" s="1"/>
  <c r="ED20" i="46"/>
  <c r="BO20" i="44" s="1"/>
  <c r="EC20" i="46"/>
  <c r="BN20" i="44" s="1"/>
  <c r="EB20" i="46"/>
  <c r="BM20" i="44" s="1"/>
  <c r="EA20" i="46"/>
  <c r="BL20" i="46" s="1"/>
  <c r="DZ20" i="46"/>
  <c r="BK20" i="46" s="1"/>
  <c r="DY20" i="46"/>
  <c r="BJ20" i="46" s="1"/>
  <c r="DX20" i="46"/>
  <c r="BI20" i="46" s="1"/>
  <c r="DW20" i="46"/>
  <c r="BH20" i="46" s="1"/>
  <c r="DV20" i="46"/>
  <c r="BG20" i="46" s="1"/>
  <c r="DU20" i="46"/>
  <c r="BF20" i="46" s="1"/>
  <c r="DT20" i="46"/>
  <c r="BE20" i="46" s="1"/>
  <c r="DS20" i="46"/>
  <c r="BD20" i="46" s="1"/>
  <c r="DR20" i="46"/>
  <c r="BC20" i="46" s="1"/>
  <c r="DQ20" i="46"/>
  <c r="BB20" i="46" s="1"/>
  <c r="DP20" i="46"/>
  <c r="DO20" i="46"/>
  <c r="DN20" i="46"/>
  <c r="AY20" i="46" s="1"/>
  <c r="DM20" i="46"/>
  <c r="AX20" i="46" s="1"/>
  <c r="DL20" i="46"/>
  <c r="AW20" i="46" s="1"/>
  <c r="DK20" i="46"/>
  <c r="AV20" i="46" s="1"/>
  <c r="DJ20" i="46"/>
  <c r="AU20" i="46" s="1"/>
  <c r="DI20" i="46"/>
  <c r="AT20" i="46" s="1"/>
  <c r="DH20" i="46"/>
  <c r="DG20" i="46"/>
  <c r="AR20" i="46" s="1"/>
  <c r="DF20" i="46"/>
  <c r="AQ20" i="46" s="1"/>
  <c r="DE20" i="46"/>
  <c r="DD20" i="46"/>
  <c r="AO20" i="46" s="1"/>
  <c r="DC20" i="46"/>
  <c r="AN20" i="46" s="1"/>
  <c r="DB20" i="46"/>
  <c r="AM20" i="46" s="1"/>
  <c r="DA20" i="46"/>
  <c r="AL20" i="46" s="1"/>
  <c r="CZ20" i="46"/>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Y20" i="46" s="1"/>
  <c r="CM20" i="46"/>
  <c r="X20" i="44" s="1"/>
  <c r="CL20" i="46"/>
  <c r="W20" i="46" s="1"/>
  <c r="CK20" i="46"/>
  <c r="V20" i="46" s="1"/>
  <c r="CJ20" i="46"/>
  <c r="CI20" i="46"/>
  <c r="T20" i="46" s="1"/>
  <c r="CH20" i="46"/>
  <c r="S20" i="46" s="1"/>
  <c r="CG20" i="46"/>
  <c r="R20" i="46" s="1"/>
  <c r="CF20" i="46"/>
  <c r="Q20" i="46" s="1"/>
  <c r="CE20" i="46"/>
  <c r="P20" i="46" s="1"/>
  <c r="CD20" i="46"/>
  <c r="O20" i="46" s="1"/>
  <c r="CC20" i="46"/>
  <c r="N20" i="46" s="1"/>
  <c r="CB20" i="46"/>
  <c r="CA20" i="46"/>
  <c r="L20" i="46" s="1"/>
  <c r="BZ20" i="46"/>
  <c r="K20" i="46" s="1"/>
  <c r="BY20" i="46"/>
  <c r="J20" i="46" s="1"/>
  <c r="BX20" i="46"/>
  <c r="I20" i="46" s="1"/>
  <c r="BW20" i="46"/>
  <c r="H20" i="46" s="1"/>
  <c r="BV20" i="46"/>
  <c r="G20" i="46" s="1"/>
  <c r="BU20" i="46"/>
  <c r="F20" i="46" s="1"/>
  <c r="BT20" i="46"/>
  <c r="E20" i="46" s="1"/>
  <c r="BS20" i="46"/>
  <c r="D20" i="46" s="1"/>
  <c r="BO20" i="46"/>
  <c r="BN20" i="46"/>
  <c r="BM20" i="46"/>
  <c r="B20" i="46"/>
  <c r="A20" i="46"/>
  <c r="A18" i="29" s="1"/>
  <c r="EF19" i="46"/>
  <c r="BQ19" i="46" s="1"/>
  <c r="EE19" i="46"/>
  <c r="BP19" i="46" s="1"/>
  <c r="ED19" i="46"/>
  <c r="BO19" i="46" s="1"/>
  <c r="EC19" i="46"/>
  <c r="BN19" i="46" s="1"/>
  <c r="EB19" i="46"/>
  <c r="BM19" i="46" s="1"/>
  <c r="EA19" i="46"/>
  <c r="DZ19" i="46"/>
  <c r="BK19" i="46" s="1"/>
  <c r="DY19" i="46"/>
  <c r="BJ19" i="46" s="1"/>
  <c r="DX19" i="46"/>
  <c r="BI19" i="46" s="1"/>
  <c r="DW19" i="46"/>
  <c r="BH19" i="46" s="1"/>
  <c r="DV19" i="46"/>
  <c r="BG19" i="46" s="1"/>
  <c r="DU19" i="46"/>
  <c r="BF19" i="46" s="1"/>
  <c r="DT19" i="46"/>
  <c r="BE19" i="46" s="1"/>
  <c r="DS19" i="46"/>
  <c r="DR19" i="46"/>
  <c r="BC19" i="46" s="1"/>
  <c r="DQ19" i="46"/>
  <c r="BB19" i="46" s="1"/>
  <c r="DP19" i="46"/>
  <c r="BA19" i="46" s="1"/>
  <c r="DO19" i="46"/>
  <c r="AZ19" i="46" s="1"/>
  <c r="DN19" i="46"/>
  <c r="AY19" i="46" s="1"/>
  <c r="DM19" i="46"/>
  <c r="AX19" i="46" s="1"/>
  <c r="DL19" i="46"/>
  <c r="AW19" i="46" s="1"/>
  <c r="DK19" i="46"/>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CT19" i="46"/>
  <c r="AE19" i="46" s="1"/>
  <c r="CS19" i="46"/>
  <c r="AD19" i="46" s="1"/>
  <c r="CR19" i="46"/>
  <c r="AC19" i="46" s="1"/>
  <c r="CQ19" i="46"/>
  <c r="AB19" i="46" s="1"/>
  <c r="CP19" i="46"/>
  <c r="AA19" i="46" s="1"/>
  <c r="CO19" i="46"/>
  <c r="Z19" i="46" s="1"/>
  <c r="CN19" i="46"/>
  <c r="CM19" i="46"/>
  <c r="CL19" i="46"/>
  <c r="W19" i="46" s="1"/>
  <c r="CK19" i="46"/>
  <c r="V19" i="46" s="1"/>
  <c r="CJ19" i="46"/>
  <c r="U19" i="46" s="1"/>
  <c r="CI19" i="46"/>
  <c r="T19" i="46" s="1"/>
  <c r="CH19" i="46"/>
  <c r="S19" i="46" s="1"/>
  <c r="CG19" i="46"/>
  <c r="R19" i="46" s="1"/>
  <c r="CF19" i="46"/>
  <c r="Q19" i="46" s="1"/>
  <c r="CE19" i="46"/>
  <c r="P19" i="46" s="1"/>
  <c r="CD19" i="46"/>
  <c r="CC19" i="46"/>
  <c r="N19" i="46" s="1"/>
  <c r="CB19" i="46"/>
  <c r="M19" i="46" s="1"/>
  <c r="CA19" i="46"/>
  <c r="L19" i="46" s="1"/>
  <c r="BZ19" i="46"/>
  <c r="K19" i="46" s="1"/>
  <c r="BY19" i="46"/>
  <c r="J19" i="46" s="1"/>
  <c r="BX19" i="46"/>
  <c r="I19" i="46" s="1"/>
  <c r="BW19" i="46"/>
  <c r="H19" i="46" s="1"/>
  <c r="BV19" i="46"/>
  <c r="BU19" i="46"/>
  <c r="F19" i="46" s="1"/>
  <c r="BT19" i="46"/>
  <c r="E19" i="46" s="1"/>
  <c r="BS19" i="46"/>
  <c r="D19" i="46" s="1"/>
  <c r="B19" i="46"/>
  <c r="A19" i="46"/>
  <c r="A17" i="29" s="1"/>
  <c r="EF18" i="46"/>
  <c r="BQ18" i="46" s="1"/>
  <c r="EE18" i="46"/>
  <c r="BP18" i="46" s="1"/>
  <c r="ED18" i="46"/>
  <c r="BO18" i="46" s="1"/>
  <c r="EC18" i="46"/>
  <c r="BN18" i="46" s="1"/>
  <c r="EB18" i="46"/>
  <c r="EA18" i="46"/>
  <c r="BL18" i="46" s="1"/>
  <c r="DZ18" i="46"/>
  <c r="BK18" i="46" s="1"/>
  <c r="DY18" i="46"/>
  <c r="BJ18" i="46" s="1"/>
  <c r="DX18" i="46"/>
  <c r="BI18" i="44" s="1"/>
  <c r="DW18" i="46"/>
  <c r="BH18" i="46" s="1"/>
  <c r="DV18" i="46"/>
  <c r="BG18" i="46" s="1"/>
  <c r="DU18" i="46"/>
  <c r="BF18" i="46" s="1"/>
  <c r="DT18" i="46"/>
  <c r="BE18" i="46" s="1"/>
  <c r="DS18" i="46"/>
  <c r="BD18" i="46" s="1"/>
  <c r="DR18" i="46"/>
  <c r="BC18" i="46" s="1"/>
  <c r="DQ18" i="46"/>
  <c r="BB18" i="46" s="1"/>
  <c r="DP18" i="46"/>
  <c r="BA18" i="46" s="1"/>
  <c r="DO18" i="46"/>
  <c r="AZ18" i="46" s="1"/>
  <c r="DN18" i="46"/>
  <c r="AY18" i="46" s="1"/>
  <c r="DM18" i="46"/>
  <c r="AX18" i="46" s="1"/>
  <c r="DL18" i="46"/>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AL18" i="46" s="1"/>
  <c r="CZ18" i="46"/>
  <c r="AK18" i="44" s="1"/>
  <c r="CY18" i="46"/>
  <c r="AJ18" i="46" s="1"/>
  <c r="CX18" i="46"/>
  <c r="AI18" i="46" s="1"/>
  <c r="CW18" i="46"/>
  <c r="AH18" i="46" s="1"/>
  <c r="CV18" i="46"/>
  <c r="CU18" i="46"/>
  <c r="AF18" i="46" s="1"/>
  <c r="CT18" i="46"/>
  <c r="AE18" i="46" s="1"/>
  <c r="CS18" i="46"/>
  <c r="AD18" i="46" s="1"/>
  <c r="CR18" i="46"/>
  <c r="AC18" i="46" s="1"/>
  <c r="CQ18" i="46"/>
  <c r="AB18" i="46" s="1"/>
  <c r="CP18" i="46"/>
  <c r="AA18" i="46" s="1"/>
  <c r="CO18" i="46"/>
  <c r="Z18" i="46" s="1"/>
  <c r="CN18" i="46"/>
  <c r="Y18" i="46" s="1"/>
  <c r="CM18" i="46"/>
  <c r="X18" i="46" s="1"/>
  <c r="CL18" i="46"/>
  <c r="W18" i="46" s="1"/>
  <c r="CK18" i="46"/>
  <c r="V18" i="46" s="1"/>
  <c r="CJ18" i="46"/>
  <c r="U18" i="46" s="1"/>
  <c r="CI18" i="46"/>
  <c r="T18" i="46" s="1"/>
  <c r="CH18" i="46"/>
  <c r="S18" i="46" s="1"/>
  <c r="CG18" i="46"/>
  <c r="R18" i="46" s="1"/>
  <c r="CF18" i="46"/>
  <c r="CE18" i="46"/>
  <c r="P18" i="46" s="1"/>
  <c r="CD18" i="46"/>
  <c r="O18" i="46" s="1"/>
  <c r="CC18" i="46"/>
  <c r="N18" i="46" s="1"/>
  <c r="CB18" i="46"/>
  <c r="M18" i="46" s="1"/>
  <c r="CA18" i="46"/>
  <c r="L18" i="46" s="1"/>
  <c r="BZ18" i="46"/>
  <c r="BY18" i="46"/>
  <c r="J18" i="44" s="1"/>
  <c r="BX18" i="46"/>
  <c r="BW18" i="46"/>
  <c r="H18" i="46" s="1"/>
  <c r="BV18" i="46"/>
  <c r="G18" i="46" s="1"/>
  <c r="BU18" i="46"/>
  <c r="F18" i="46" s="1"/>
  <c r="BT18" i="46"/>
  <c r="E18" i="44" s="1"/>
  <c r="BS18" i="46"/>
  <c r="D18" i="46" s="1"/>
  <c r="B18" i="46"/>
  <c r="A18" i="46"/>
  <c r="A16" i="29" s="1"/>
  <c r="EF17" i="46"/>
  <c r="EE17" i="46"/>
  <c r="BP17" i="46" s="1"/>
  <c r="ED17" i="46"/>
  <c r="BO17" i="46" s="1"/>
  <c r="EC17" i="46"/>
  <c r="EB17" i="46"/>
  <c r="BM17" i="46" s="1"/>
  <c r="EA17" i="46"/>
  <c r="BL17" i="46" s="1"/>
  <c r="DZ17" i="46"/>
  <c r="BK17" i="46" s="1"/>
  <c r="DY17" i="46"/>
  <c r="BJ17" i="44" s="1"/>
  <c r="DX17" i="46"/>
  <c r="BI17" i="46" s="1"/>
  <c r="DW17" i="46"/>
  <c r="BH17" i="46" s="1"/>
  <c r="DV17" i="46"/>
  <c r="BG17" i="46" s="1"/>
  <c r="DU17" i="46"/>
  <c r="DT17" i="46"/>
  <c r="BE17" i="46" s="1"/>
  <c r="DS17" i="46"/>
  <c r="BD17" i="46" s="1"/>
  <c r="DR17" i="46"/>
  <c r="BC17" i="46" s="1"/>
  <c r="DQ17" i="46"/>
  <c r="BB17" i="46" s="1"/>
  <c r="DP17" i="46"/>
  <c r="DO17" i="46"/>
  <c r="AZ17" i="46" s="1"/>
  <c r="DN17" i="46"/>
  <c r="AY17" i="46" s="1"/>
  <c r="DM17" i="46"/>
  <c r="DL17" i="46"/>
  <c r="AW17" i="46" s="1"/>
  <c r="DK17" i="46"/>
  <c r="AV17" i="46" s="1"/>
  <c r="DJ17" i="46"/>
  <c r="AU17" i="46" s="1"/>
  <c r="DI17" i="46"/>
  <c r="AT17" i="46" s="1"/>
  <c r="DH17" i="46"/>
  <c r="AS17" i="46" s="1"/>
  <c r="DG17" i="46"/>
  <c r="AR17" i="46" s="1"/>
  <c r="DF17" i="46"/>
  <c r="AQ17" i="46" s="1"/>
  <c r="DE17" i="46"/>
  <c r="AP17" i="46" s="1"/>
  <c r="DD17" i="46"/>
  <c r="AO17" i="46" s="1"/>
  <c r="DC17" i="46"/>
  <c r="AN17" i="44" s="1"/>
  <c r="DB17" i="46"/>
  <c r="AM17" i="46" s="1"/>
  <c r="DA17" i="46"/>
  <c r="AL17" i="46" s="1"/>
  <c r="CZ17" i="46"/>
  <c r="CY17" i="46"/>
  <c r="AJ17" i="46" s="1"/>
  <c r="CX17" i="46"/>
  <c r="AI17" i="46" s="1"/>
  <c r="CW17" i="46"/>
  <c r="CV17" i="46"/>
  <c r="AG17" i="46" s="1"/>
  <c r="CU17" i="46"/>
  <c r="AF17" i="46" s="1"/>
  <c r="CT17" i="46"/>
  <c r="AE17" i="46" s="1"/>
  <c r="CS17" i="46"/>
  <c r="AD17" i="44" s="1"/>
  <c r="CR17" i="46"/>
  <c r="CQ17" i="46"/>
  <c r="AB17" i="46" s="1"/>
  <c r="CP17" i="46"/>
  <c r="AA17" i="46" s="1"/>
  <c r="CO17" i="46"/>
  <c r="CN17" i="46"/>
  <c r="Y17" i="46" s="1"/>
  <c r="CM17" i="46"/>
  <c r="X17" i="46" s="1"/>
  <c r="CL17" i="46"/>
  <c r="CK17" i="46"/>
  <c r="V17" i="46" s="1"/>
  <c r="CJ17" i="46"/>
  <c r="U17" i="44" s="1"/>
  <c r="CI17" i="46"/>
  <c r="T17" i="46" s="1"/>
  <c r="CH17" i="46"/>
  <c r="S17" i="46" s="1"/>
  <c r="CG17" i="46"/>
  <c r="R17" i="46" s="1"/>
  <c r="CF17" i="46"/>
  <c r="Q17" i="46" s="1"/>
  <c r="CE17" i="46"/>
  <c r="P17" i="46" s="1"/>
  <c r="CD17" i="46"/>
  <c r="O17" i="46" s="1"/>
  <c r="CC17" i="46"/>
  <c r="N17" i="46" s="1"/>
  <c r="CB17" i="46"/>
  <c r="M17" i="46" s="1"/>
  <c r="CA17" i="46"/>
  <c r="L17" i="46" s="1"/>
  <c r="BZ17" i="46"/>
  <c r="K17" i="46" s="1"/>
  <c r="BY17" i="46"/>
  <c r="BX17" i="46"/>
  <c r="BW17" i="46"/>
  <c r="H17" i="44" s="1"/>
  <c r="BV17" i="46"/>
  <c r="G17" i="46" s="1"/>
  <c r="BU17" i="46"/>
  <c r="F17" i="44" s="1"/>
  <c r="BT17" i="46"/>
  <c r="BS17" i="46"/>
  <c r="D17" i="46" s="1"/>
  <c r="B17" i="46"/>
  <c r="A17" i="46"/>
  <c r="A15" i="29" s="1"/>
  <c r="EF16" i="46"/>
  <c r="BQ16" i="46" s="1"/>
  <c r="EE16" i="46"/>
  <c r="BP16" i="46" s="1"/>
  <c r="ED16" i="46"/>
  <c r="BO16" i="44" s="1"/>
  <c r="EC16" i="46"/>
  <c r="BN16" i="46" s="1"/>
  <c r="EB16" i="46"/>
  <c r="BM16" i="46" s="1"/>
  <c r="EA16" i="46"/>
  <c r="BL16" i="44" s="1"/>
  <c r="DZ16" i="46"/>
  <c r="BK16" i="46" s="1"/>
  <c r="DY16" i="46"/>
  <c r="DX16" i="46"/>
  <c r="BI16" i="46" s="1"/>
  <c r="DW16" i="46"/>
  <c r="BH16" i="46" s="1"/>
  <c r="DV16" i="46"/>
  <c r="BG16" i="46" s="1"/>
  <c r="DU16" i="46"/>
  <c r="DT16" i="46"/>
  <c r="BE16" i="46" s="1"/>
  <c r="DS16" i="46"/>
  <c r="BD16" i="44" s="1"/>
  <c r="DR16" i="46"/>
  <c r="BC16" i="46" s="1"/>
  <c r="DQ16" i="46"/>
  <c r="BB16" i="46" s="1"/>
  <c r="DP16" i="46"/>
  <c r="BA16" i="46" s="1"/>
  <c r="DO16" i="46"/>
  <c r="AZ16" i="46" s="1"/>
  <c r="DN16" i="46"/>
  <c r="AY16" i="46" s="1"/>
  <c r="DM16" i="46"/>
  <c r="DL16" i="46"/>
  <c r="AW16" i="46" s="1"/>
  <c r="DK16" i="46"/>
  <c r="AV16" i="46" s="1"/>
  <c r="DJ16" i="46"/>
  <c r="AU16" i="46" s="1"/>
  <c r="DI16" i="46"/>
  <c r="DH16" i="46"/>
  <c r="AS16" i="46" s="1"/>
  <c r="DG16" i="46"/>
  <c r="AR16" i="46" s="1"/>
  <c r="DF16" i="46"/>
  <c r="AQ16" i="46" s="1"/>
  <c r="DE16" i="46"/>
  <c r="AP16" i="46" s="1"/>
  <c r="DD16" i="46"/>
  <c r="AO16" i="46" s="1"/>
  <c r="DC16" i="46"/>
  <c r="AN16" i="46" s="1"/>
  <c r="DB16" i="46"/>
  <c r="AM16" i="46" s="1"/>
  <c r="DA16" i="46"/>
  <c r="CZ16" i="46"/>
  <c r="AK16" i="46" s="1"/>
  <c r="CY16" i="46"/>
  <c r="AJ16" i="46" s="1"/>
  <c r="CX16" i="46"/>
  <c r="CW16" i="46"/>
  <c r="AH16" i="46" s="1"/>
  <c r="CV16" i="46"/>
  <c r="AG16" i="46" s="1"/>
  <c r="CU16" i="46"/>
  <c r="AF16" i="46" s="1"/>
  <c r="CT16" i="46"/>
  <c r="AE16" i="46" s="1"/>
  <c r="CS16" i="46"/>
  <c r="AD16" i="46" s="1"/>
  <c r="CR16" i="46"/>
  <c r="AC16" i="46" s="1"/>
  <c r="CQ16" i="46"/>
  <c r="AB16" i="46" s="1"/>
  <c r="CP16" i="46"/>
  <c r="AA16" i="46" s="1"/>
  <c r="CO16" i="46"/>
  <c r="CN16" i="46"/>
  <c r="Y16" i="46" s="1"/>
  <c r="CM16" i="46"/>
  <c r="X16" i="46" s="1"/>
  <c r="CL16" i="46"/>
  <c r="W16" i="46" s="1"/>
  <c r="CK16" i="46"/>
  <c r="CJ16" i="46"/>
  <c r="U16" i="46" s="1"/>
  <c r="CI16" i="46"/>
  <c r="T16" i="46" s="1"/>
  <c r="CH16" i="46"/>
  <c r="S16" i="46" s="1"/>
  <c r="CG16" i="46"/>
  <c r="CF16" i="46"/>
  <c r="Q16" i="46" s="1"/>
  <c r="CE16" i="46"/>
  <c r="P16" i="46" s="1"/>
  <c r="CD16" i="46"/>
  <c r="O16" i="46" s="1"/>
  <c r="CC16" i="46"/>
  <c r="CB16" i="46"/>
  <c r="M16" i="46" s="1"/>
  <c r="CA16" i="46"/>
  <c r="L16" i="46" s="1"/>
  <c r="BZ16" i="46"/>
  <c r="K16" i="46" s="1"/>
  <c r="BY16" i="46"/>
  <c r="BX16" i="46"/>
  <c r="I16" i="46" s="1"/>
  <c r="BW16" i="46"/>
  <c r="H16" i="46" s="1"/>
  <c r="BV16" i="46"/>
  <c r="G16" i="46" s="1"/>
  <c r="BU16" i="46"/>
  <c r="BT16" i="46"/>
  <c r="E16" i="46" s="1"/>
  <c r="BS16" i="46"/>
  <c r="D16" i="46" s="1"/>
  <c r="B16" i="46"/>
  <c r="A16" i="46"/>
  <c r="A14" i="28" s="1"/>
  <c r="EF15" i="46"/>
  <c r="BQ15" i="46" s="1"/>
  <c r="EE15" i="46"/>
  <c r="BP15" i="46" s="1"/>
  <c r="ED15" i="46"/>
  <c r="EC15" i="46"/>
  <c r="BN15" i="44" s="1"/>
  <c r="EB15" i="46"/>
  <c r="BM15" i="44" s="1"/>
  <c r="EA15" i="46"/>
  <c r="BL15" i="46" s="1"/>
  <c r="DZ15" i="46"/>
  <c r="BK15" i="46" s="1"/>
  <c r="DY15" i="46"/>
  <c r="BJ15" i="46" s="1"/>
  <c r="DX15" i="46"/>
  <c r="BI15" i="46" s="1"/>
  <c r="DW15" i="46"/>
  <c r="DV15" i="46"/>
  <c r="BG15" i="46" s="1"/>
  <c r="DU15" i="46"/>
  <c r="BF15" i="46" s="1"/>
  <c r="DT15" i="46"/>
  <c r="BE15" i="46" s="1"/>
  <c r="DS15" i="46"/>
  <c r="BD15" i="46" s="1"/>
  <c r="DR15" i="46"/>
  <c r="BC15" i="46" s="1"/>
  <c r="DQ15" i="46"/>
  <c r="BB15" i="46" s="1"/>
  <c r="DP15" i="46"/>
  <c r="BA15" i="46" s="1"/>
  <c r="DO15" i="46"/>
  <c r="AZ15" i="46" s="1"/>
  <c r="DN15" i="46"/>
  <c r="DM15" i="46"/>
  <c r="AX15" i="46" s="1"/>
  <c r="DL15" i="46"/>
  <c r="AW15" i="44" s="1"/>
  <c r="DK15" i="46"/>
  <c r="AV15" i="46" s="1"/>
  <c r="DJ15" i="46"/>
  <c r="AU15" i="46" s="1"/>
  <c r="DI15" i="46"/>
  <c r="AT15" i="46" s="1"/>
  <c r="DH15" i="46"/>
  <c r="AS15" i="46" s="1"/>
  <c r="DG15" i="46"/>
  <c r="DF15" i="46"/>
  <c r="DE15" i="46"/>
  <c r="AP15" i="46" s="1"/>
  <c r="DD15" i="46"/>
  <c r="AO15" i="46" s="1"/>
  <c r="DC15" i="46"/>
  <c r="DB15" i="46"/>
  <c r="AM15" i="46" s="1"/>
  <c r="DA15" i="46"/>
  <c r="AL15" i="46" s="1"/>
  <c r="CZ15" i="46"/>
  <c r="AK15" i="46" s="1"/>
  <c r="CY15" i="46"/>
  <c r="AJ15" i="46" s="1"/>
  <c r="CX15" i="46"/>
  <c r="CW15" i="46"/>
  <c r="AH15" i="46" s="1"/>
  <c r="CV15" i="46"/>
  <c r="AG15" i="44" s="1"/>
  <c r="CU15" i="46"/>
  <c r="AF15" i="46" s="1"/>
  <c r="CT15" i="46"/>
  <c r="AE15" i="46" s="1"/>
  <c r="CS15" i="46"/>
  <c r="AD15" i="46" s="1"/>
  <c r="CR15" i="46"/>
  <c r="AC15" i="46" s="1"/>
  <c r="CQ15" i="46"/>
  <c r="CP15" i="46"/>
  <c r="CO15" i="46"/>
  <c r="Z15" i="46" s="1"/>
  <c r="CN15" i="46"/>
  <c r="Y15" i="46" s="1"/>
  <c r="CM15" i="46"/>
  <c r="X15" i="46" s="1"/>
  <c r="CL15" i="46"/>
  <c r="W15" i="46" s="1"/>
  <c r="CK15" i="46"/>
  <c r="V15" i="46" s="1"/>
  <c r="CJ15" i="46"/>
  <c r="U15" i="46" s="1"/>
  <c r="CI15" i="46"/>
  <c r="T15" i="46" s="1"/>
  <c r="CH15" i="46"/>
  <c r="CG15" i="46"/>
  <c r="R15" i="44" s="1"/>
  <c r="CF15" i="46"/>
  <c r="Q15" i="44" s="1"/>
  <c r="CE15" i="46"/>
  <c r="P15" i="46" s="1"/>
  <c r="CD15" i="46"/>
  <c r="O15" i="46" s="1"/>
  <c r="CC15" i="46"/>
  <c r="N15" i="46" s="1"/>
  <c r="CB15" i="46"/>
  <c r="M15" i="46" s="1"/>
  <c r="CA15" i="46"/>
  <c r="BZ15" i="46"/>
  <c r="BY15" i="46"/>
  <c r="J15" i="46" s="1"/>
  <c r="BX15" i="46"/>
  <c r="I15" i="44" s="1"/>
  <c r="BW15" i="46"/>
  <c r="H15" i="46" s="1"/>
  <c r="BV15" i="46"/>
  <c r="G15" i="46" s="1"/>
  <c r="BU15" i="46"/>
  <c r="F15" i="46" s="1"/>
  <c r="BT15" i="46"/>
  <c r="E15" i="46" s="1"/>
  <c r="BS15" i="46"/>
  <c r="B15" i="46"/>
  <c r="A15" i="46"/>
  <c r="A13" i="28" s="1"/>
  <c r="EF14" i="46"/>
  <c r="BQ14" i="46" s="1"/>
  <c r="EE14" i="46"/>
  <c r="BP14" i="46" s="1"/>
  <c r="ED14" i="46"/>
  <c r="BO14" i="46" s="1"/>
  <c r="EC14" i="46"/>
  <c r="BN14" i="46" s="1"/>
  <c r="EB14" i="46"/>
  <c r="BM14" i="46" s="1"/>
  <c r="EA14" i="46"/>
  <c r="BL14" i="46" s="1"/>
  <c r="DZ14" i="46"/>
  <c r="DY14" i="46"/>
  <c r="DX14" i="46"/>
  <c r="BI14" i="46" s="1"/>
  <c r="DW14" i="46"/>
  <c r="BH14" i="46" s="1"/>
  <c r="DV14" i="46"/>
  <c r="BG14" i="46" s="1"/>
  <c r="DU14" i="46"/>
  <c r="BF14" i="46" s="1"/>
  <c r="DT14" i="46"/>
  <c r="BE14" i="46" s="1"/>
  <c r="DS14" i="46"/>
  <c r="BD14" i="46" s="1"/>
  <c r="DR14" i="46"/>
  <c r="DQ14" i="46"/>
  <c r="BB14" i="46" s="1"/>
  <c r="DP14" i="46"/>
  <c r="BA14" i="46" s="1"/>
  <c r="DO14" i="46"/>
  <c r="AZ14" i="46" s="1"/>
  <c r="DN14" i="46"/>
  <c r="AY14" i="46" s="1"/>
  <c r="DM14" i="46"/>
  <c r="AX14" i="44" s="1"/>
  <c r="DL14" i="46"/>
  <c r="AW14" i="46" s="1"/>
  <c r="DK14" i="46"/>
  <c r="AV14" i="46" s="1"/>
  <c r="DJ14" i="46"/>
  <c r="DI14" i="46"/>
  <c r="DH14" i="46"/>
  <c r="AS14" i="46" s="1"/>
  <c r="DG14" i="46"/>
  <c r="DF14" i="46"/>
  <c r="AQ14" i="46" s="1"/>
  <c r="DE14" i="46"/>
  <c r="AP14" i="46" s="1"/>
  <c r="DD14" i="46"/>
  <c r="AO14" i="46" s="1"/>
  <c r="DC14" i="46"/>
  <c r="AN14" i="46" s="1"/>
  <c r="DB14" i="46"/>
  <c r="AM14" i="46" s="1"/>
  <c r="DA14" i="46"/>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Y14" i="46" s="1"/>
  <c r="CM14" i="46"/>
  <c r="X14" i="46" s="1"/>
  <c r="CL14" i="46"/>
  <c r="CK14" i="46"/>
  <c r="V14" i="46" s="1"/>
  <c r="CJ14" i="46"/>
  <c r="U14" i="46" s="1"/>
  <c r="CI14" i="46"/>
  <c r="T14" i="46" s="1"/>
  <c r="CH14" i="46"/>
  <c r="S14" i="46" s="1"/>
  <c r="CG14" i="46"/>
  <c r="R14" i="46" s="1"/>
  <c r="CF14" i="46"/>
  <c r="Q14" i="46" s="1"/>
  <c r="CE14" i="46"/>
  <c r="CD14" i="46"/>
  <c r="CC14" i="46"/>
  <c r="N14" i="46" s="1"/>
  <c r="CB14" i="46"/>
  <c r="M14" i="46" s="1"/>
  <c r="CA14" i="46"/>
  <c r="L14" i="46" s="1"/>
  <c r="BZ14" i="46"/>
  <c r="K14" i="46" s="1"/>
  <c r="BY14" i="46"/>
  <c r="J14" i="46" s="1"/>
  <c r="BX14" i="46"/>
  <c r="I14" i="46" s="1"/>
  <c r="BW14" i="46"/>
  <c r="H14" i="46" s="1"/>
  <c r="BV14" i="46"/>
  <c r="BU14" i="46"/>
  <c r="BT14" i="46"/>
  <c r="E14" i="46" s="1"/>
  <c r="BS14" i="46"/>
  <c r="D14" i="46" s="1"/>
  <c r="A14" i="46"/>
  <c r="A12" i="29" s="1"/>
  <c r="EF13" i="46"/>
  <c r="BQ13" i="46" s="1"/>
  <c r="EE13" i="46"/>
  <c r="BP13" i="46" s="1"/>
  <c r="ED13" i="46"/>
  <c r="BO13" i="46" s="1"/>
  <c r="EC13" i="46"/>
  <c r="EB13" i="46"/>
  <c r="BM13" i="46" s="1"/>
  <c r="EA13" i="46"/>
  <c r="BL13" i="46" s="1"/>
  <c r="DZ13" i="46"/>
  <c r="BK13" i="46" s="1"/>
  <c r="DY13" i="46"/>
  <c r="BJ13" i="46" s="1"/>
  <c r="DX13" i="46"/>
  <c r="DW13" i="46"/>
  <c r="BH13" i="46" s="1"/>
  <c r="DV13" i="46"/>
  <c r="BG13" i="46" s="1"/>
  <c r="DU13" i="46"/>
  <c r="DT13" i="46"/>
  <c r="BE13" i="46" s="1"/>
  <c r="DS13" i="46"/>
  <c r="BD13" i="46" s="1"/>
  <c r="DR13" i="46"/>
  <c r="BC13" i="46" s="1"/>
  <c r="DQ13" i="46"/>
  <c r="BB13" i="46" s="1"/>
  <c r="DP13" i="46"/>
  <c r="DO13" i="46"/>
  <c r="AZ13" i="46" s="1"/>
  <c r="DN13" i="46"/>
  <c r="AY13" i="46" s="1"/>
  <c r="DM13" i="46"/>
  <c r="AX13" i="46" s="1"/>
  <c r="DL13" i="46"/>
  <c r="AW13" i="46" s="1"/>
  <c r="DK13" i="46"/>
  <c r="AV13" i="44" s="1"/>
  <c r="DJ13" i="46"/>
  <c r="DI13" i="46"/>
  <c r="DH13" i="46"/>
  <c r="DG13" i="46"/>
  <c r="AR13" i="46" s="1"/>
  <c r="DF13" i="46"/>
  <c r="AQ13" i="46" s="1"/>
  <c r="DE13" i="46"/>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CQ13" i="46"/>
  <c r="AB13" i="46" s="1"/>
  <c r="CP13" i="46"/>
  <c r="AA13" i="46" s="1"/>
  <c r="CO13" i="46"/>
  <c r="CN13" i="46"/>
  <c r="Y13" i="46" s="1"/>
  <c r="CM13" i="46"/>
  <c r="X13" i="44" s="1"/>
  <c r="CL13" i="46"/>
  <c r="W13" i="46" s="1"/>
  <c r="CK13" i="46"/>
  <c r="CJ13" i="46"/>
  <c r="CI13" i="46"/>
  <c r="T13" i="46" s="1"/>
  <c r="CH13" i="46"/>
  <c r="S13" i="46" s="1"/>
  <c r="CG13" i="46"/>
  <c r="CF13" i="46"/>
  <c r="Q13" i="46" s="1"/>
  <c r="CE13" i="46"/>
  <c r="P13" i="44" s="1"/>
  <c r="CD13" i="46"/>
  <c r="O13" i="46" s="1"/>
  <c r="CC13" i="46"/>
  <c r="N13" i="46" s="1"/>
  <c r="CB13" i="46"/>
  <c r="CA13" i="46"/>
  <c r="L13" i="46" s="1"/>
  <c r="BZ13" i="46"/>
  <c r="K13" i="46" s="1"/>
  <c r="BY13" i="46"/>
  <c r="J13" i="46" s="1"/>
  <c r="BX13" i="46"/>
  <c r="I13" i="46" s="1"/>
  <c r="BW13" i="46"/>
  <c r="H13" i="46" s="1"/>
  <c r="BV13" i="46"/>
  <c r="G13" i="46" s="1"/>
  <c r="BU13" i="46"/>
  <c r="F13" i="46" s="1"/>
  <c r="BT13" i="46"/>
  <c r="BS13" i="46"/>
  <c r="D13" i="46" s="1"/>
  <c r="A13" i="46"/>
  <c r="A11" i="28" s="1"/>
  <c r="EF12" i="46"/>
  <c r="BQ12" i="46" s="1"/>
  <c r="EE12" i="46"/>
  <c r="ED12" i="46"/>
  <c r="BO12" i="46" s="1"/>
  <c r="EC12" i="46"/>
  <c r="BN12" i="46" s="1"/>
  <c r="EB12" i="46"/>
  <c r="EA12" i="46"/>
  <c r="BL12" i="46" s="1"/>
  <c r="DZ12" i="46"/>
  <c r="BK12" i="44" s="1"/>
  <c r="DY12" i="46"/>
  <c r="BJ12" i="46" s="1"/>
  <c r="DX12" i="46"/>
  <c r="DW12" i="46"/>
  <c r="DV12" i="46"/>
  <c r="BG12" i="46" s="1"/>
  <c r="DU12" i="46"/>
  <c r="DT12" i="46"/>
  <c r="BE12" i="46" s="1"/>
  <c r="DS12" i="46"/>
  <c r="BD12" i="46" s="1"/>
  <c r="DR12" i="46"/>
  <c r="BC12" i="44" s="1"/>
  <c r="DQ12" i="46"/>
  <c r="BB12" i="44" s="1"/>
  <c r="DP12" i="46"/>
  <c r="BA12" i="46" s="1"/>
  <c r="DO12" i="46"/>
  <c r="AZ12" i="46" s="1"/>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CY12" i="46"/>
  <c r="CX12" i="46"/>
  <c r="AI12" i="46" s="1"/>
  <c r="CW12" i="46"/>
  <c r="AH12" i="46" s="1"/>
  <c r="CV12" i="46"/>
  <c r="AG12" i="46" s="1"/>
  <c r="CU12" i="46"/>
  <c r="AF12" i="46" s="1"/>
  <c r="CT12" i="46"/>
  <c r="AE12" i="46" s="1"/>
  <c r="CS12" i="46"/>
  <c r="AD12" i="46" s="1"/>
  <c r="CR12" i="46"/>
  <c r="CQ12" i="46"/>
  <c r="CP12" i="46"/>
  <c r="AA12" i="46" s="1"/>
  <c r="CO12" i="46"/>
  <c r="Z12" i="46" s="1"/>
  <c r="CN12" i="46"/>
  <c r="Y12" i="46" s="1"/>
  <c r="CM12" i="46"/>
  <c r="X12" i="46" s="1"/>
  <c r="CL12" i="46"/>
  <c r="W12" i="46" s="1"/>
  <c r="CK12" i="46"/>
  <c r="V12" i="44" s="1"/>
  <c r="CJ12" i="46"/>
  <c r="CI12" i="46"/>
  <c r="T12" i="46" s="1"/>
  <c r="CH12" i="46"/>
  <c r="S12" i="46" s="1"/>
  <c r="CG12" i="46"/>
  <c r="R12" i="46" s="1"/>
  <c r="CF12" i="46"/>
  <c r="Q12" i="46" s="1"/>
  <c r="CE12" i="46"/>
  <c r="P12" i="46" s="1"/>
  <c r="CD12" i="46"/>
  <c r="O12" i="46" s="1"/>
  <c r="CC12" i="46"/>
  <c r="N12" i="46" s="1"/>
  <c r="CB12" i="46"/>
  <c r="CA12" i="46"/>
  <c r="BZ12" i="46"/>
  <c r="K12" i="46" s="1"/>
  <c r="BY12" i="46"/>
  <c r="J12" i="46" s="1"/>
  <c r="BX12" i="46"/>
  <c r="I12" i="46" s="1"/>
  <c r="BW12" i="46"/>
  <c r="H12" i="46" s="1"/>
  <c r="BV12" i="46"/>
  <c r="G12" i="46" s="1"/>
  <c r="BU12" i="46"/>
  <c r="F12" i="46" s="1"/>
  <c r="BT12" i="46"/>
  <c r="BS12" i="46"/>
  <c r="A12" i="46"/>
  <c r="A10" i="29" s="1"/>
  <c r="EF11" i="46"/>
  <c r="EE11" i="46"/>
  <c r="BP11" i="46" s="1"/>
  <c r="ED11" i="46"/>
  <c r="BO11" i="46" s="1"/>
  <c r="EC11" i="46"/>
  <c r="BN11" i="46" s="1"/>
  <c r="EB11" i="46"/>
  <c r="BM11" i="46" s="1"/>
  <c r="EA11" i="46"/>
  <c r="BL11" i="44" s="1"/>
  <c r="DZ11" i="46"/>
  <c r="BK11" i="46" s="1"/>
  <c r="DY11" i="46"/>
  <c r="BJ11" i="46" s="1"/>
  <c r="DX11" i="46"/>
  <c r="DW11" i="46"/>
  <c r="BH11" i="46" s="1"/>
  <c r="DV11" i="46"/>
  <c r="BG11" i="46" s="1"/>
  <c r="DU11" i="46"/>
  <c r="BF11" i="46" s="1"/>
  <c r="DT11" i="46"/>
  <c r="BE11" i="46" s="1"/>
  <c r="DS11" i="46"/>
  <c r="DR11" i="46"/>
  <c r="BC11" i="46" s="1"/>
  <c r="DQ11" i="46"/>
  <c r="BB11" i="46" s="1"/>
  <c r="DP11" i="46"/>
  <c r="DO11" i="46"/>
  <c r="AZ11" i="46" s="1"/>
  <c r="DN11" i="46"/>
  <c r="AY11" i="46" s="1"/>
  <c r="DM11" i="46"/>
  <c r="AX11" i="46" s="1"/>
  <c r="DL11" i="46"/>
  <c r="AW11" i="46" s="1"/>
  <c r="DK11" i="46"/>
  <c r="DJ11" i="46"/>
  <c r="AU11" i="46" s="1"/>
  <c r="DI11" i="46"/>
  <c r="AT11" i="46" s="1"/>
  <c r="DH11" i="46"/>
  <c r="DG11" i="46"/>
  <c r="AR11" i="46" s="1"/>
  <c r="DF11" i="46"/>
  <c r="AQ11" i="46" s="1"/>
  <c r="DE11" i="46"/>
  <c r="AP11" i="46" s="1"/>
  <c r="DD11" i="46"/>
  <c r="AO11" i="46" s="1"/>
  <c r="DC11" i="46"/>
  <c r="AN11" i="46" s="1"/>
  <c r="DB11" i="46"/>
  <c r="AM11" i="46" s="1"/>
  <c r="DA11" i="46"/>
  <c r="AL11" i="46" s="1"/>
  <c r="CZ11" i="46"/>
  <c r="CY11" i="46"/>
  <c r="AJ11" i="46" s="1"/>
  <c r="CX11" i="46"/>
  <c r="AI11" i="46" s="1"/>
  <c r="CW11" i="46"/>
  <c r="AH11" i="46" s="1"/>
  <c r="CV11" i="46"/>
  <c r="AG11" i="46" s="1"/>
  <c r="CU11" i="46"/>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CD11" i="46"/>
  <c r="O11" i="46" s="1"/>
  <c r="CC11" i="46"/>
  <c r="N11" i="46" s="1"/>
  <c r="CB11" i="46"/>
  <c r="CA11" i="46"/>
  <c r="L11" i="46" s="1"/>
  <c r="BZ11" i="46"/>
  <c r="K11" i="46" s="1"/>
  <c r="BY11" i="46"/>
  <c r="J11" i="46" s="1"/>
  <c r="BX11" i="46"/>
  <c r="I11" i="46" s="1"/>
  <c r="BW11" i="46"/>
  <c r="H11" i="46" s="1"/>
  <c r="BV11" i="46"/>
  <c r="G11" i="46" s="1"/>
  <c r="BU11" i="46"/>
  <c r="F11" i="46" s="1"/>
  <c r="BT11" i="46"/>
  <c r="BS11" i="46"/>
  <c r="D11" i="46" s="1"/>
  <c r="A11" i="46"/>
  <c r="A11" i="44" s="1"/>
  <c r="EF10" i="46"/>
  <c r="BQ10" i="46" s="1"/>
  <c r="EE10" i="46"/>
  <c r="BP10" i="46" s="1"/>
  <c r="ED10" i="46"/>
  <c r="BO10" i="46" s="1"/>
  <c r="EC10" i="46"/>
  <c r="BN10" i="44" s="1"/>
  <c r="EB10" i="46"/>
  <c r="BM10" i="46" s="1"/>
  <c r="EA10" i="46"/>
  <c r="BL10" i="46" s="1"/>
  <c r="DZ10" i="46"/>
  <c r="BK10" i="46" s="1"/>
  <c r="DY10" i="46"/>
  <c r="BJ10" i="46" s="1"/>
  <c r="DX10" i="46"/>
  <c r="BI10" i="46" s="1"/>
  <c r="DW10" i="46"/>
  <c r="BH10" i="46" s="1"/>
  <c r="DV10" i="46"/>
  <c r="BG10" i="46" s="1"/>
  <c r="DU10" i="46"/>
  <c r="BF10" i="44" s="1"/>
  <c r="DT10" i="46"/>
  <c r="BE10" i="46" s="1"/>
  <c r="DS10" i="46"/>
  <c r="BD10" i="46" s="1"/>
  <c r="DR10" i="46"/>
  <c r="BC10" i="46" s="1"/>
  <c r="DQ10" i="46"/>
  <c r="BB10" i="46" s="1"/>
  <c r="DP10" i="46"/>
  <c r="BA10" i="46" s="1"/>
  <c r="DO10" i="46"/>
  <c r="AZ10" i="44" s="1"/>
  <c r="DN10" i="46"/>
  <c r="AY10" i="46" s="1"/>
  <c r="DM10" i="46"/>
  <c r="AX10" i="46" s="1"/>
  <c r="DL10" i="46"/>
  <c r="AW10" i="46" s="1"/>
  <c r="DK10" i="46"/>
  <c r="AV10" i="46" s="1"/>
  <c r="DJ10" i="46"/>
  <c r="AU10" i="46" s="1"/>
  <c r="DI10" i="46"/>
  <c r="DH10" i="46"/>
  <c r="AS10" i="46" s="1"/>
  <c r="DG10" i="46"/>
  <c r="AR10" i="46" s="1"/>
  <c r="DF10" i="46"/>
  <c r="DE10" i="46"/>
  <c r="AP10" i="44" s="1"/>
  <c r="DD10" i="46"/>
  <c r="AO10" i="46" s="1"/>
  <c r="DC10" i="46"/>
  <c r="AN10" i="46" s="1"/>
  <c r="DB10" i="46"/>
  <c r="AM10" i="46" s="1"/>
  <c r="DA10" i="46"/>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CJ10" i="46"/>
  <c r="U10" i="46" s="1"/>
  <c r="CI10" i="46"/>
  <c r="T10" i="46" s="1"/>
  <c r="CH10" i="46"/>
  <c r="S10" i="46" s="1"/>
  <c r="CG10" i="46"/>
  <c r="R10" i="46" s="1"/>
  <c r="CF10" i="46"/>
  <c r="Q10" i="46" s="1"/>
  <c r="CE10" i="46"/>
  <c r="P10" i="46" s="1"/>
  <c r="CD10" i="46"/>
  <c r="O10" i="46" s="1"/>
  <c r="CC10" i="46"/>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8"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4" s="1"/>
  <c r="DP9" i="46"/>
  <c r="BA9" i="46" s="1"/>
  <c r="DO9" i="46"/>
  <c r="AZ9" i="46" s="1"/>
  <c r="DN9" i="46"/>
  <c r="AY9" i="46" s="1"/>
  <c r="DM9" i="46"/>
  <c r="AX9" i="46" s="1"/>
  <c r="DL9" i="46"/>
  <c r="AW9" i="46" s="1"/>
  <c r="DK9" i="46"/>
  <c r="AV9" i="46" s="1"/>
  <c r="DJ9" i="46"/>
  <c r="AU9" i="46" s="1"/>
  <c r="DI9" i="46"/>
  <c r="AT9" i="44" s="1"/>
  <c r="DH9" i="46"/>
  <c r="AS9" i="46" s="1"/>
  <c r="DG9" i="46"/>
  <c r="AR9" i="46" s="1"/>
  <c r="DF9" i="46"/>
  <c r="AQ9" i="46" s="1"/>
  <c r="DE9" i="46"/>
  <c r="AP9" i="46" s="1"/>
  <c r="DD9" i="46"/>
  <c r="AO9" i="46" s="1"/>
  <c r="DC9" i="46"/>
  <c r="DB9" i="46"/>
  <c r="AM9" i="46" s="1"/>
  <c r="DA9" i="46"/>
  <c r="AL9" i="46" s="1"/>
  <c r="CZ9" i="46"/>
  <c r="AK9" i="46" s="1"/>
  <c r="CY9" i="46"/>
  <c r="AJ9" i="46" s="1"/>
  <c r="CX9" i="46"/>
  <c r="AI9" i="46" s="1"/>
  <c r="CW9" i="46"/>
  <c r="AH9" i="46" s="1"/>
  <c r="CV9" i="46"/>
  <c r="AG9" i="46" s="1"/>
  <c r="CU9" i="46"/>
  <c r="AF9" i="46" s="1"/>
  <c r="CT9" i="46"/>
  <c r="AE9" i="46" s="1"/>
  <c r="CS9" i="46"/>
  <c r="AD9" i="44" s="1"/>
  <c r="CR9" i="46"/>
  <c r="AC9" i="46" s="1"/>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4" s="1"/>
  <c r="CB9" i="46"/>
  <c r="M9" i="46" s="1"/>
  <c r="CA9" i="46"/>
  <c r="L9" i="46" s="1"/>
  <c r="BZ9" i="46"/>
  <c r="K9" i="46" s="1"/>
  <c r="BY9" i="46"/>
  <c r="J9" i="46" s="1"/>
  <c r="BX9" i="46"/>
  <c r="I9" i="46" s="1"/>
  <c r="BW9" i="46"/>
  <c r="H9" i="46" s="1"/>
  <c r="BV9" i="46"/>
  <c r="G9" i="46" s="1"/>
  <c r="BU9" i="46"/>
  <c r="F9" i="46" s="1"/>
  <c r="BT9" i="46"/>
  <c r="E9" i="46" s="1"/>
  <c r="BS9" i="46"/>
  <c r="D9" i="46" s="1"/>
  <c r="A9" i="46"/>
  <c r="A7" i="29" s="1"/>
  <c r="EF8" i="46"/>
  <c r="BQ8" i="46" s="1"/>
  <c r="EE8" i="46"/>
  <c r="BP8" i="46" s="1"/>
  <c r="ED8" i="46"/>
  <c r="BO8" i="44" s="1"/>
  <c r="EC8" i="46"/>
  <c r="EB8" i="46"/>
  <c r="BM8" i="44"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4" s="1"/>
  <c r="BW8" i="46"/>
  <c r="H8" i="46" s="1"/>
  <c r="BV8" i="46"/>
  <c r="G8" i="46" s="1"/>
  <c r="BU8" i="46"/>
  <c r="F8" i="46" s="1"/>
  <c r="BT8" i="46"/>
  <c r="E8" i="46" s="1"/>
  <c r="BS8" i="46"/>
  <c r="D8" i="46" s="1"/>
  <c r="A8" i="46"/>
  <c r="A6" i="29" s="1"/>
  <c r="EF7" i="46"/>
  <c r="BQ7" i="46" s="1"/>
  <c r="EE7" i="46"/>
  <c r="BP7" i="46" s="1"/>
  <c r="ED7" i="46"/>
  <c r="BO7" i="46" s="1"/>
  <c r="EC7" i="46"/>
  <c r="BN7" i="46" s="1"/>
  <c r="EB7" i="46"/>
  <c r="BM7" i="46" s="1"/>
  <c r="EA7" i="46"/>
  <c r="BL7" i="46" s="1"/>
  <c r="DZ7" i="46"/>
  <c r="BK7" i="46" s="1"/>
  <c r="DY7" i="46"/>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DJ7" i="46"/>
  <c r="AU7" i="46" s="1"/>
  <c r="DI7" i="46"/>
  <c r="AT7" i="46" s="1"/>
  <c r="DH7" i="46"/>
  <c r="AS7" i="46" s="1"/>
  <c r="DG7" i="46"/>
  <c r="AR7" i="46" s="1"/>
  <c r="DF7" i="46"/>
  <c r="AQ7" i="46" s="1"/>
  <c r="DE7" i="46"/>
  <c r="AP7" i="46" s="1"/>
  <c r="DD7" i="46"/>
  <c r="AO7" i="46" s="1"/>
  <c r="DC7" i="46"/>
  <c r="AN7" i="46" s="1"/>
  <c r="DB7" i="46"/>
  <c r="AM7" i="46" s="1"/>
  <c r="DA7" i="46"/>
  <c r="CZ7" i="46"/>
  <c r="AK7" i="46" s="1"/>
  <c r="CY7" i="46"/>
  <c r="AJ7" i="46" s="1"/>
  <c r="CX7" i="46"/>
  <c r="AI7" i="46" s="1"/>
  <c r="CW7" i="46"/>
  <c r="AH7" i="46" s="1"/>
  <c r="CV7" i="46"/>
  <c r="AG7" i="46" s="1"/>
  <c r="CU7" i="46"/>
  <c r="AF7" i="46" s="1"/>
  <c r="CT7" i="46"/>
  <c r="AE7" i="46" s="1"/>
  <c r="CS7" i="46"/>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9" s="1"/>
  <c r="EF6" i="46"/>
  <c r="EE6" i="46"/>
  <c r="ED6" i="46"/>
  <c r="BO6" i="46" s="1"/>
  <c r="EC6" i="46"/>
  <c r="BN6" i="46" s="1"/>
  <c r="EB6" i="46"/>
  <c r="BM6" i="46" s="1"/>
  <c r="EA6" i="46"/>
  <c r="DZ6" i="46"/>
  <c r="DY6" i="46"/>
  <c r="BJ6" i="46" s="1"/>
  <c r="DX6" i="46"/>
  <c r="DW6" i="46"/>
  <c r="DV6" i="46"/>
  <c r="BG6" i="46" s="1"/>
  <c r="DU6" i="46"/>
  <c r="DT6" i="46"/>
  <c r="BE6" i="46" s="1"/>
  <c r="DS6" i="46"/>
  <c r="DR6" i="46"/>
  <c r="DQ6" i="46"/>
  <c r="DP6" i="46"/>
  <c r="DO6" i="46"/>
  <c r="DN6" i="46"/>
  <c r="AY6" i="46" s="1"/>
  <c r="DM6" i="46"/>
  <c r="DL6" i="46"/>
  <c r="AW6" i="46" s="1"/>
  <c r="DK6" i="46"/>
  <c r="DJ6" i="46"/>
  <c r="DI6" i="46"/>
  <c r="DH6" i="46"/>
  <c r="DG6" i="46"/>
  <c r="AR6" i="46" s="1"/>
  <c r="DF6" i="46"/>
  <c r="AQ6" i="46" s="1"/>
  <c r="DE6" i="46"/>
  <c r="DD6" i="46"/>
  <c r="AO6" i="46" s="1"/>
  <c r="DC6" i="46"/>
  <c r="DB6" i="46"/>
  <c r="DA6" i="46"/>
  <c r="AL6" i="46" s="1"/>
  <c r="CZ6" i="46"/>
  <c r="CY6" i="46"/>
  <c r="CX6" i="46"/>
  <c r="AI6" i="46" s="1"/>
  <c r="CW6" i="46"/>
  <c r="AH6" i="46" s="1"/>
  <c r="CV6" i="46"/>
  <c r="AG6" i="46" s="1"/>
  <c r="CU6" i="46"/>
  <c r="CT6" i="46"/>
  <c r="CS6" i="46"/>
  <c r="CR6" i="46"/>
  <c r="CQ6" i="46"/>
  <c r="CP6" i="46"/>
  <c r="AA6" i="46" s="1"/>
  <c r="CO6" i="46"/>
  <c r="Z6" i="46" s="1"/>
  <c r="CN6" i="46"/>
  <c r="Y6" i="46" s="1"/>
  <c r="CM6" i="46"/>
  <c r="X6" i="46" s="1"/>
  <c r="CL6" i="46"/>
  <c r="CK6" i="46"/>
  <c r="CJ6" i="46"/>
  <c r="CI6" i="46"/>
  <c r="CH6" i="46"/>
  <c r="CG6" i="46"/>
  <c r="CF6" i="46"/>
  <c r="Q6" i="46" s="1"/>
  <c r="CE6" i="46"/>
  <c r="P6" i="46" s="1"/>
  <c r="CD6" i="46"/>
  <c r="CC6" i="46"/>
  <c r="CB6" i="46"/>
  <c r="CA6" i="46"/>
  <c r="BZ6" i="46"/>
  <c r="K6" i="46" s="1"/>
  <c r="BY6" i="46"/>
  <c r="BX6" i="46"/>
  <c r="I6" i="46" s="1"/>
  <c r="BW6" i="46"/>
  <c r="BV6" i="46"/>
  <c r="BU6" i="46"/>
  <c r="F6" i="46" s="1"/>
  <c r="BT6" i="46"/>
  <c r="BS6" i="46"/>
  <c r="BQ6" i="46"/>
  <c r="BP6" i="46"/>
  <c r="BL6" i="46"/>
  <c r="BK6" i="46"/>
  <c r="BI6" i="46"/>
  <c r="BH6" i="46"/>
  <c r="BF6" i="46"/>
  <c r="BD6" i="46"/>
  <c r="BC6" i="46"/>
  <c r="BB6" i="46"/>
  <c r="BA6" i="46"/>
  <c r="AZ6" i="46"/>
  <c r="AX6" i="46"/>
  <c r="AV6" i="46"/>
  <c r="AU6" i="46"/>
  <c r="AT6" i="46"/>
  <c r="AS6" i="46"/>
  <c r="AP6" i="46"/>
  <c r="AN6" i="46"/>
  <c r="AM6" i="46"/>
  <c r="AK6" i="46"/>
  <c r="AJ6" i="46"/>
  <c r="AF6" i="46"/>
  <c r="AE6" i="46"/>
  <c r="AD6" i="46"/>
  <c r="AC6" i="46"/>
  <c r="AB6" i="46"/>
  <c r="W6" i="46"/>
  <c r="V6" i="46"/>
  <c r="U6" i="46"/>
  <c r="T6" i="46"/>
  <c r="S6" i="46"/>
  <c r="R6" i="46"/>
  <c r="O6" i="46"/>
  <c r="N6" i="46"/>
  <c r="M6" i="46"/>
  <c r="L6" i="46"/>
  <c r="J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U207" i="44"/>
  <c r="E20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K29" i="42" s="1"/>
  <c r="L29" i="42" s="1"/>
  <c r="M29" i="42" s="1"/>
  <c r="C29" i="42"/>
  <c r="J28" i="42"/>
  <c r="C28" i="42"/>
  <c r="C6" i="46"/>
  <c r="C6" i="44"/>
  <c r="A6" i="44"/>
  <c r="R29" i="42"/>
  <c r="S29" i="42" s="1"/>
  <c r="T29" i="42" s="1"/>
  <c r="U29" i="42" s="1"/>
  <c r="D29" i="42"/>
  <c r="E29" i="42" s="1"/>
  <c r="F29" i="42" s="1"/>
  <c r="L46" i="41"/>
  <c r="AH12" i="40" a="1"/>
  <c r="AH12" i="40" s="1"/>
  <c r="X7" i="40" a="1"/>
  <c r="X7" i="40" s="1"/>
  <c r="X8" i="40" s="1"/>
  <c r="CK15" i="29"/>
  <c r="CJ15" i="29"/>
  <c r="CI15" i="29"/>
  <c r="CH15" i="29"/>
  <c r="CG15" i="29"/>
  <c r="CF15" i="29"/>
  <c r="CK14" i="29"/>
  <c r="CJ14" i="29"/>
  <c r="CI14" i="29"/>
  <c r="CH14" i="29"/>
  <c r="CG14" i="29"/>
  <c r="CF14" i="29"/>
  <c r="BB9" i="29"/>
  <c r="AT9" i="29"/>
  <c r="AS9" i="29"/>
  <c r="AH5" i="29"/>
  <c r="CK34" i="28"/>
  <c r="CJ34" i="28"/>
  <c r="CI34" i="28"/>
  <c r="CH34" i="28"/>
  <c r="CG34" i="28"/>
  <c r="CF34" i="28"/>
  <c r="CK33" i="28"/>
  <c r="CJ33" i="28"/>
  <c r="CI33" i="28"/>
  <c r="CH33" i="28"/>
  <c r="CG33" i="28"/>
  <c r="CF33" i="28"/>
  <c r="AT8" i="28"/>
  <c r="AS8" i="28"/>
  <c r="AT7" i="28"/>
  <c r="AT12" i="28" s="1"/>
  <c r="AS7"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V12" i="28" s="1"/>
  <c r="AU6" i="28"/>
  <c r="AT6" i="28"/>
  <c r="AS6" i="28"/>
  <c r="AS12" i="28" s="1"/>
  <c r="AR6" i="28"/>
  <c r="AR12" i="28" s="1"/>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15" i="27"/>
  <c r="BN13" i="27"/>
  <c r="AH7"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E5" i="27"/>
  <c r="BD5" i="27"/>
  <c r="BC5" i="27"/>
  <c r="AW5" i="27"/>
  <c r="AV5" i="27"/>
  <c r="AU5" i="27"/>
  <c r="AT5" i="27"/>
  <c r="AS5" i="27"/>
  <c r="AR5" i="27"/>
  <c r="AK5" i="27"/>
  <c r="AJ5" i="27"/>
  <c r="AI5" i="27"/>
  <c r="AA5" i="27"/>
  <c r="Z5" i="27"/>
  <c r="Y5" i="27"/>
  <c r="Q5" i="27"/>
  <c r="P5" i="27"/>
  <c r="O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H9" i="27" s="1"/>
  <c r="AC4" i="27"/>
  <c r="AB4" i="27"/>
  <c r="AA4" i="27"/>
  <c r="Z4" i="27"/>
  <c r="Y4" i="27"/>
  <c r="X4" i="27"/>
  <c r="S4" i="27"/>
  <c r="R4" i="27"/>
  <c r="Q4" i="27"/>
  <c r="P4" i="27"/>
  <c r="O4" i="27"/>
  <c r="N4" i="27"/>
  <c r="I4" i="27"/>
  <c r="H4" i="27"/>
  <c r="G4" i="27"/>
  <c r="F4" i="27"/>
  <c r="E4" i="27"/>
  <c r="D4" i="27"/>
  <c r="BM49" i="46" l="1"/>
  <c r="BN49" i="46"/>
  <c r="BN204" i="46"/>
  <c r="AZ196" i="44"/>
  <c r="D202" i="44"/>
  <c r="Z29" i="46"/>
  <c r="BO166" i="46"/>
  <c r="C206" i="46"/>
  <c r="C206" i="44" s="1"/>
  <c r="AG207" i="44"/>
  <c r="V183" i="44"/>
  <c r="L191" i="44"/>
  <c r="L202" i="44"/>
  <c r="AL183" i="44"/>
  <c r="AV197" i="44"/>
  <c r="AX184" i="44"/>
  <c r="J204" i="44"/>
  <c r="O192" i="44"/>
  <c r="W160" i="44"/>
  <c r="R193" i="44"/>
  <c r="BD197" i="44"/>
  <c r="BM207" i="44"/>
  <c r="BK162" i="44"/>
  <c r="Q186" i="44"/>
  <c r="Z193" i="44"/>
  <c r="BF198" i="44"/>
  <c r="AH204" i="44"/>
  <c r="U194" i="44"/>
  <c r="V205" i="44"/>
  <c r="AP178" i="44"/>
  <c r="AL205" i="44"/>
  <c r="A200" i="44"/>
  <c r="AK187" i="44"/>
  <c r="BJ199" i="44"/>
  <c r="BH189" i="44"/>
  <c r="G167" i="44"/>
  <c r="M187" i="44"/>
  <c r="Y195" i="44"/>
  <c r="C184" i="46"/>
  <c r="C184" i="44" s="1"/>
  <c r="AX178" i="44"/>
  <c r="AW195" i="44"/>
  <c r="BN200" i="44"/>
  <c r="BB179" i="44"/>
  <c r="BP189" i="44"/>
  <c r="AJ196" i="44"/>
  <c r="F201" i="44"/>
  <c r="A144" i="44"/>
  <c r="BC164" i="44"/>
  <c r="AT179" i="44"/>
  <c r="AT183" i="44"/>
  <c r="AC187" i="44"/>
  <c r="BL190" i="44"/>
  <c r="AH193" i="44"/>
  <c r="AR196" i="44"/>
  <c r="BB199" i="44"/>
  <c r="AB202" i="44"/>
  <c r="Y146" i="44"/>
  <c r="AG168" i="44"/>
  <c r="BJ179" i="44"/>
  <c r="BF184" i="44"/>
  <c r="AF188" i="44"/>
  <c r="T191" i="44"/>
  <c r="AC194" i="44"/>
  <c r="AN197" i="44"/>
  <c r="J200" i="44"/>
  <c r="Z204" i="44"/>
  <c r="O150" i="44"/>
  <c r="BJ172" i="44"/>
  <c r="BN180" i="44"/>
  <c r="BN184" i="44"/>
  <c r="AN188" i="44"/>
  <c r="G192" i="44"/>
  <c r="AS194" i="44"/>
  <c r="M174" i="44"/>
  <c r="BI185" i="44"/>
  <c r="BL156" i="44"/>
  <c r="N181" i="44"/>
  <c r="AV188" i="44"/>
  <c r="AZ159" i="44"/>
  <c r="Z178" i="44"/>
  <c r="V181" i="44"/>
  <c r="I186" i="44"/>
  <c r="AR189" i="44"/>
  <c r="W192" i="44"/>
  <c r="AO195" i="44"/>
  <c r="AX198" i="44"/>
  <c r="N201" i="44"/>
  <c r="AD205" i="44"/>
  <c r="BO37" i="46"/>
  <c r="BO35" i="46"/>
  <c r="AT145" i="44"/>
  <c r="AO175" i="44"/>
  <c r="M185" i="44"/>
  <c r="AE192" i="44"/>
  <c r="AT205" i="44"/>
  <c r="A202" i="44"/>
  <c r="BF178" i="44"/>
  <c r="AG186" i="44"/>
  <c r="AX193" i="44"/>
  <c r="BL197" i="44"/>
  <c r="AP204" i="44"/>
  <c r="BN178" i="44"/>
  <c r="AO186" i="44"/>
  <c r="BM195" i="44"/>
  <c r="W167" i="44"/>
  <c r="BB183" i="44"/>
  <c r="P190" i="44"/>
  <c r="BE195" i="44"/>
  <c r="F199" i="44"/>
  <c r="R200" i="44"/>
  <c r="AC176" i="44"/>
  <c r="AT181" i="44"/>
  <c r="BA187" i="44"/>
  <c r="AJ191" i="44"/>
  <c r="BF193" i="44"/>
  <c r="BP196" i="44"/>
  <c r="AH200" i="44"/>
  <c r="AX204" i="44"/>
  <c r="BM153" i="44"/>
  <c r="H197" i="44"/>
  <c r="AI161" i="44"/>
  <c r="AL181" i="44"/>
  <c r="BL188" i="44"/>
  <c r="BA194" i="44"/>
  <c r="AJ202" i="44"/>
  <c r="AG153" i="44"/>
  <c r="AE167" i="44"/>
  <c r="Z180" i="44"/>
  <c r="U185" i="44"/>
  <c r="D189" i="44"/>
  <c r="X190" i="44"/>
  <c r="AU192" i="44"/>
  <c r="BI194" i="44"/>
  <c r="J198" i="44"/>
  <c r="N199" i="44"/>
  <c r="AL201" i="44"/>
  <c r="AR202" i="44"/>
  <c r="BB205" i="44"/>
  <c r="A173" i="44"/>
  <c r="K123" i="44"/>
  <c r="O162" i="44"/>
  <c r="AU167" i="44"/>
  <c r="AK176" i="44"/>
  <c r="N179" i="44"/>
  <c r="AP180" i="44"/>
  <c r="BB181" i="44"/>
  <c r="R184" i="44"/>
  <c r="AK185" i="44"/>
  <c r="AW186" i="44"/>
  <c r="BQ187" i="44"/>
  <c r="T189" i="44"/>
  <c r="AF190" i="44"/>
  <c r="AZ191" i="44"/>
  <c r="BC192" i="44"/>
  <c r="BN193" i="44"/>
  <c r="BQ194" i="44"/>
  <c r="D196" i="44"/>
  <c r="R198" i="44"/>
  <c r="AD199" i="44"/>
  <c r="AP200" i="44"/>
  <c r="AT201" i="44"/>
  <c r="AZ202" i="44"/>
  <c r="BF204" i="44"/>
  <c r="BJ205" i="44"/>
  <c r="C180" i="46"/>
  <c r="C180" i="44" s="1"/>
  <c r="AJ128" i="44"/>
  <c r="U155" i="44"/>
  <c r="W162" i="44"/>
  <c r="BC167" i="44"/>
  <c r="BQ176" i="44"/>
  <c r="V179" i="44"/>
  <c r="AX180" i="44"/>
  <c r="BJ181" i="44"/>
  <c r="Z184" i="44"/>
  <c r="AS185" i="44"/>
  <c r="BE186" i="44"/>
  <c r="H188" i="44"/>
  <c r="AB189" i="44"/>
  <c r="AN190" i="44"/>
  <c r="BH191" i="44"/>
  <c r="BK192" i="44"/>
  <c r="E194" i="44"/>
  <c r="I195" i="44"/>
  <c r="L196" i="44"/>
  <c r="P197" i="44"/>
  <c r="AH198" i="44"/>
  <c r="AL199" i="44"/>
  <c r="AX200" i="44"/>
  <c r="BB201" i="44"/>
  <c r="BH202" i="44"/>
  <c r="AC152" i="44"/>
  <c r="R180" i="44"/>
  <c r="AS187" i="44"/>
  <c r="AB191" i="44"/>
  <c r="BH196" i="44"/>
  <c r="AD201" i="44"/>
  <c r="AQ161" i="44"/>
  <c r="BJ183" i="44"/>
  <c r="A182" i="44"/>
  <c r="BF141" i="44"/>
  <c r="X156" i="44"/>
  <c r="AU162" i="44"/>
  <c r="BK167" i="44"/>
  <c r="R178" i="44"/>
  <c r="AL179" i="44"/>
  <c r="BF180" i="44"/>
  <c r="N183" i="44"/>
  <c r="AP184" i="44"/>
  <c r="BA185" i="44"/>
  <c r="E187" i="44"/>
  <c r="X188" i="44"/>
  <c r="AJ189" i="44"/>
  <c r="BD190" i="44"/>
  <c r="BP191" i="44"/>
  <c r="J193" i="44"/>
  <c r="M194" i="44"/>
  <c r="Q195" i="44"/>
  <c r="T196" i="44"/>
  <c r="AF197" i="44"/>
  <c r="AP198" i="44"/>
  <c r="AT199" i="44"/>
  <c r="BF200" i="44"/>
  <c r="BJ201" i="44"/>
  <c r="BP202" i="44"/>
  <c r="F205" i="44"/>
  <c r="BO42" i="46"/>
  <c r="BO47" i="46"/>
  <c r="BO83" i="46"/>
  <c r="BG123" i="44"/>
  <c r="BB124" i="44"/>
  <c r="AQ123" i="44"/>
  <c r="F111" i="44"/>
  <c r="C146" i="46"/>
  <c r="C146" i="44" s="1"/>
  <c r="BM146" i="44"/>
  <c r="V116" i="44"/>
  <c r="AO125" i="44"/>
  <c r="BD114" i="44"/>
  <c r="A141" i="44"/>
  <c r="AS119" i="44"/>
  <c r="AW125" i="44"/>
  <c r="AU122" i="44"/>
  <c r="Z134" i="44"/>
  <c r="BE153" i="44"/>
  <c r="BO16" i="46"/>
  <c r="AB206" i="44"/>
  <c r="BO26" i="46"/>
  <c r="AC207" i="44"/>
  <c r="AK207" i="44"/>
  <c r="AS207" i="44"/>
  <c r="BA207" i="44"/>
  <c r="M207" i="44"/>
  <c r="A146" i="44"/>
  <c r="C141" i="46"/>
  <c r="C141" i="44" s="1"/>
  <c r="AO120" i="44"/>
  <c r="N124" i="44"/>
  <c r="BN134" i="44"/>
  <c r="AM150" i="44"/>
  <c r="BQ155" i="44"/>
  <c r="G162" i="44"/>
  <c r="O167" i="44"/>
  <c r="AD172" i="44"/>
  <c r="J178" i="44"/>
  <c r="F179" i="44"/>
  <c r="J180" i="44"/>
  <c r="F181" i="44"/>
  <c r="F183" i="44"/>
  <c r="J184" i="44"/>
  <c r="E185" i="44"/>
  <c r="BQ185" i="44"/>
  <c r="BM186" i="44"/>
  <c r="BI187" i="44"/>
  <c r="BD188" i="44"/>
  <c r="AZ189" i="44"/>
  <c r="AV190" i="44"/>
  <c r="AR191" i="44"/>
  <c r="AM192" i="44"/>
  <c r="AP193" i="44"/>
  <c r="AK194" i="44"/>
  <c r="AG195" i="44"/>
  <c r="AB196" i="44"/>
  <c r="X197" i="44"/>
  <c r="Z198" i="44"/>
  <c r="V199" i="44"/>
  <c r="Z200" i="44"/>
  <c r="V201" i="44"/>
  <c r="T202" i="44"/>
  <c r="R204" i="44"/>
  <c r="N205" i="44"/>
  <c r="C144" i="46"/>
  <c r="C144" i="44" s="1"/>
  <c r="AA121" i="44"/>
  <c r="V124" i="44"/>
  <c r="AP141" i="44"/>
  <c r="AA151" i="44"/>
  <c r="H207" i="44"/>
  <c r="A125" i="44"/>
  <c r="AO107" i="44"/>
  <c r="O122" i="44"/>
  <c r="I125" i="44"/>
  <c r="Z144" i="44"/>
  <c r="BA152" i="44"/>
  <c r="D159" i="44"/>
  <c r="AM162" i="44"/>
  <c r="AM167" i="44"/>
  <c r="BA174" i="44"/>
  <c r="AH178" i="44"/>
  <c r="AD179" i="44"/>
  <c r="AH180" i="44"/>
  <c r="AD181" i="44"/>
  <c r="AD183" i="44"/>
  <c r="AH184" i="44"/>
  <c r="AC185" i="44"/>
  <c r="Y186" i="44"/>
  <c r="U187" i="44"/>
  <c r="P188" i="44"/>
  <c r="L189" i="44"/>
  <c r="H190" i="44"/>
  <c r="D191" i="44"/>
  <c r="AJ206" i="44"/>
  <c r="BH206" i="44"/>
  <c r="AK117" i="44"/>
  <c r="AQ186" i="44"/>
  <c r="D206" i="44"/>
  <c r="BI64" i="46"/>
  <c r="BP206" i="44"/>
  <c r="L206" i="44"/>
  <c r="T206" i="44"/>
  <c r="AR206" i="44"/>
  <c r="AZ206" i="44"/>
  <c r="AA193" i="44"/>
  <c r="N194" i="44"/>
  <c r="AG118" i="44"/>
  <c r="U104" i="44"/>
  <c r="X207" i="44"/>
  <c r="BF112" i="44"/>
  <c r="AF207" i="44"/>
  <c r="Y197" i="44"/>
  <c r="S200" i="44"/>
  <c r="AG170" i="44"/>
  <c r="BJ206" i="46"/>
  <c r="BK206" i="46"/>
  <c r="AG194" i="44"/>
  <c r="AQ60" i="46"/>
  <c r="A207" i="44"/>
  <c r="I207" i="44"/>
  <c r="AO207" i="44"/>
  <c r="AW207" i="44"/>
  <c r="D204" i="44"/>
  <c r="Y207" i="44"/>
  <c r="BE201" i="44"/>
  <c r="S192" i="44"/>
  <c r="BH203" i="44"/>
  <c r="D190" i="44"/>
  <c r="AQ192" i="44"/>
  <c r="O196" i="44"/>
  <c r="A114" i="44"/>
  <c r="J115" i="44"/>
  <c r="AQ121" i="44"/>
  <c r="BI195" i="44"/>
  <c r="Z199" i="44"/>
  <c r="AD111" i="44"/>
  <c r="BA119" i="44"/>
  <c r="AW185" i="44"/>
  <c r="Q194" i="44"/>
  <c r="A117" i="44"/>
  <c r="Q106" i="44"/>
  <c r="Q118" i="44"/>
  <c r="AL124" i="44"/>
  <c r="AG105" i="44"/>
  <c r="I118" i="44"/>
  <c r="N200" i="44"/>
  <c r="C183" i="46"/>
  <c r="C183" i="44" s="1"/>
  <c r="Z112" i="44"/>
  <c r="BI119" i="44"/>
  <c r="AY121" i="44"/>
  <c r="S123" i="44"/>
  <c r="BE125" i="44"/>
  <c r="BD206" i="44"/>
  <c r="C125" i="46"/>
  <c r="C125" i="44" s="1"/>
  <c r="Q107" i="44"/>
  <c r="AH112" i="44"/>
  <c r="N116" i="44"/>
  <c r="Y118" i="44"/>
  <c r="AG120" i="44"/>
  <c r="BG121" i="44"/>
  <c r="AI123" i="44"/>
  <c r="AT124" i="44"/>
  <c r="L128" i="44"/>
  <c r="N184" i="44"/>
  <c r="AH199" i="44"/>
  <c r="AW120" i="44"/>
  <c r="AD204" i="44"/>
  <c r="A199" i="44"/>
  <c r="BA108" i="44"/>
  <c r="AL116" i="44"/>
  <c r="I176" i="44"/>
  <c r="D203" i="44"/>
  <c r="AD109" i="44"/>
  <c r="AL113" i="44"/>
  <c r="E117" i="44"/>
  <c r="BM118" i="44"/>
  <c r="BM120" i="44"/>
  <c r="AE122" i="44"/>
  <c r="BO123" i="44"/>
  <c r="Q125" i="44"/>
  <c r="T203" i="44"/>
  <c r="AD113" i="44"/>
  <c r="BE118" i="44"/>
  <c r="AT109" i="44"/>
  <c r="P114" i="44"/>
  <c r="M117" i="44"/>
  <c r="AK119" i="44"/>
  <c r="S121" i="44"/>
  <c r="AM122" i="44"/>
  <c r="F124" i="44"/>
  <c r="Y125" i="44"/>
  <c r="L136" i="44"/>
  <c r="AX183" i="44"/>
  <c r="AP201" i="44"/>
  <c r="AR203" i="44"/>
  <c r="C114" i="46"/>
  <c r="C114" i="44" s="1"/>
  <c r="R112" i="44"/>
  <c r="BL114" i="44"/>
  <c r="U117" i="44"/>
  <c r="U119" i="44"/>
  <c r="BE120" i="44"/>
  <c r="AL184" i="44"/>
  <c r="M186" i="44"/>
  <c r="BF201" i="44"/>
  <c r="BJ204" i="44"/>
  <c r="P196" i="44"/>
  <c r="F184" i="44"/>
  <c r="AH201" i="44"/>
  <c r="BH100" i="44"/>
  <c r="BB161" i="44"/>
  <c r="AZ195" i="44"/>
  <c r="BA180" i="44"/>
  <c r="M200" i="44"/>
  <c r="AV187" i="44"/>
  <c r="M178" i="44"/>
  <c r="W202" i="44"/>
  <c r="AU128" i="44"/>
  <c r="BM183" i="44"/>
  <c r="Q181" i="44"/>
  <c r="BH186" i="44"/>
  <c r="BI182" i="44"/>
  <c r="AN187" i="44"/>
  <c r="K188" i="44"/>
  <c r="BC191" i="44"/>
  <c r="G196" i="44"/>
  <c r="AA197" i="44"/>
  <c r="M198" i="44"/>
  <c r="BA198" i="44"/>
  <c r="BM199" i="44"/>
  <c r="Q201" i="44"/>
  <c r="O202" i="44"/>
  <c r="AS204" i="44"/>
  <c r="BE205" i="44"/>
  <c r="AE206" i="44"/>
  <c r="AD166" i="44"/>
  <c r="E180" i="44"/>
  <c r="W191" i="44"/>
  <c r="J150" i="44"/>
  <c r="AU171" i="44"/>
  <c r="M182" i="44"/>
  <c r="BC202" i="44"/>
  <c r="AY203" i="44"/>
  <c r="BE124" i="44"/>
  <c r="I143" i="44"/>
  <c r="F163" i="44"/>
  <c r="H185" i="44"/>
  <c r="AJ186" i="44"/>
  <c r="BP186" i="44"/>
  <c r="O191" i="44"/>
  <c r="BC196" i="44"/>
  <c r="Y205" i="44"/>
  <c r="AQ197" i="44"/>
  <c r="AG205" i="44"/>
  <c r="AA188" i="44"/>
  <c r="AY190" i="44"/>
  <c r="AC198" i="44"/>
  <c r="AY158" i="44"/>
  <c r="AW181" i="44"/>
  <c r="AR186" i="44"/>
  <c r="BH195" i="44"/>
  <c r="AG201" i="44"/>
  <c r="K203" i="44"/>
  <c r="G206" i="44"/>
  <c r="Y183" i="44"/>
  <c r="P187" i="44"/>
  <c r="X169" i="44"/>
  <c r="BM201" i="44"/>
  <c r="AQ203" i="44"/>
  <c r="BQ204" i="44"/>
  <c r="BQ198" i="44"/>
  <c r="BI200" i="44"/>
  <c r="L195" i="44"/>
  <c r="AB146" i="44"/>
  <c r="AF185" i="44"/>
  <c r="BL187" i="44"/>
  <c r="BG190" i="44"/>
  <c r="I199" i="44"/>
  <c r="U110" i="44"/>
  <c r="AL139" i="44"/>
  <c r="AG179" i="44"/>
  <c r="BI184" i="44"/>
  <c r="AQ188" i="44"/>
  <c r="S190" i="44"/>
  <c r="AS198" i="44"/>
  <c r="BE199" i="44"/>
  <c r="I201" i="44"/>
  <c r="AO201" i="44"/>
  <c r="AW205" i="44"/>
  <c r="W206" i="44"/>
  <c r="BE207" i="46"/>
  <c r="AR93" i="44"/>
  <c r="AK112" i="44"/>
  <c r="AS202" i="44"/>
  <c r="AM183" i="44"/>
  <c r="Y203" i="44"/>
  <c r="O145" i="44"/>
  <c r="AA182" i="44"/>
  <c r="AW156" i="44"/>
  <c r="BF186" i="44"/>
  <c r="V187" i="44"/>
  <c r="AE199" i="44"/>
  <c r="AK206" i="44"/>
  <c r="C186" i="46"/>
  <c r="C186" i="44" s="1"/>
  <c r="BG193" i="44"/>
  <c r="E206" i="44"/>
  <c r="BG200" i="44"/>
  <c r="K184" i="44"/>
  <c r="G199" i="44"/>
  <c r="BI202" i="44"/>
  <c r="AM169" i="44"/>
  <c r="AK196" i="44"/>
  <c r="BP100" i="44"/>
  <c r="Z113" i="44"/>
  <c r="BM185" i="44"/>
  <c r="V198" i="44"/>
  <c r="BN199" i="44"/>
  <c r="H202" i="44"/>
  <c r="Y104" i="44"/>
  <c r="AZ136" i="44"/>
  <c r="O161" i="44"/>
  <c r="Y176" i="44"/>
  <c r="BD202" i="44"/>
  <c r="R111" i="44"/>
  <c r="C194" i="46"/>
  <c r="C194" i="44" s="1"/>
  <c r="AV171" i="44"/>
  <c r="Q187" i="44"/>
  <c r="AF196" i="44"/>
  <c r="AF202" i="44"/>
  <c r="BP203" i="44"/>
  <c r="AX205" i="44"/>
  <c r="Q102" i="44"/>
  <c r="Z183" i="44"/>
  <c r="AL193" i="44"/>
  <c r="AO194" i="44"/>
  <c r="BB198" i="44"/>
  <c r="F200" i="44"/>
  <c r="BJ200" i="44"/>
  <c r="AX201" i="44"/>
  <c r="L100" i="44"/>
  <c r="AO108" i="44"/>
  <c r="AD184" i="44"/>
  <c r="E186" i="44"/>
  <c r="AX199" i="44"/>
  <c r="AL200" i="44"/>
  <c r="AS127" i="44"/>
  <c r="BO167" i="44"/>
  <c r="BL196" i="44"/>
  <c r="AD200" i="44"/>
  <c r="Z205" i="44"/>
  <c r="D100" i="44"/>
  <c r="BE104" i="44"/>
  <c r="BB182" i="44"/>
  <c r="BF183" i="44"/>
  <c r="BJ184" i="44"/>
  <c r="BO192" i="44"/>
  <c r="I194" i="44"/>
  <c r="M195" i="44"/>
  <c r="H196" i="44"/>
  <c r="J199" i="44"/>
  <c r="Z201" i="44"/>
  <c r="AB203" i="44"/>
  <c r="AL204" i="44"/>
  <c r="H206" i="44"/>
  <c r="A185" i="44"/>
  <c r="A201" i="44"/>
  <c r="AW102" i="44"/>
  <c r="BM104" i="44"/>
  <c r="W121" i="44"/>
  <c r="AJ158" i="44"/>
  <c r="AL178" i="44"/>
  <c r="AP181" i="44"/>
  <c r="BI186" i="44"/>
  <c r="BE187" i="44"/>
  <c r="AI192" i="44"/>
  <c r="AN202" i="44"/>
  <c r="AJ203" i="44"/>
  <c r="F204" i="44"/>
  <c r="C111" i="46"/>
  <c r="C111" i="44" s="1"/>
  <c r="T100" i="44"/>
  <c r="M103" i="44"/>
  <c r="AP113" i="44"/>
  <c r="G163" i="44"/>
  <c r="AG169" i="44"/>
  <c r="BE176" i="44"/>
  <c r="J181" i="44"/>
  <c r="BJ182" i="44"/>
  <c r="AH183" i="44"/>
  <c r="N193" i="44"/>
  <c r="U195" i="44"/>
  <c r="AN196" i="44"/>
  <c r="AD198" i="44"/>
  <c r="BJ198" i="44"/>
  <c r="P202" i="44"/>
  <c r="J205" i="44"/>
  <c r="AH205" i="44"/>
  <c r="BF205" i="44"/>
  <c r="P206" i="44"/>
  <c r="AN206" i="44"/>
  <c r="AK103" i="44"/>
  <c r="Z109" i="44"/>
  <c r="AP116" i="44"/>
  <c r="AY122" i="44"/>
  <c r="AV154" i="44"/>
  <c r="AG174" i="44"/>
  <c r="A205" i="44"/>
  <c r="AJ100" i="44"/>
  <c r="BA103" i="44"/>
  <c r="BQ105" i="44"/>
  <c r="P159" i="44"/>
  <c r="AJ165" i="44"/>
  <c r="J183" i="44"/>
  <c r="BM187" i="44"/>
  <c r="K192" i="44"/>
  <c r="V193" i="44"/>
  <c r="AC195" i="44"/>
  <c r="BF199" i="44"/>
  <c r="BB200" i="44"/>
  <c r="J201" i="44"/>
  <c r="AV202" i="44"/>
  <c r="V204" i="44"/>
  <c r="BB204" i="44"/>
  <c r="R205" i="44"/>
  <c r="AP205" i="44"/>
  <c r="BN205" i="44"/>
  <c r="AV206" i="44"/>
  <c r="AB100" i="44"/>
  <c r="BA105" i="44"/>
  <c r="D131" i="44"/>
  <c r="AR100" i="44"/>
  <c r="I104" i="44"/>
  <c r="I106" i="44"/>
  <c r="BG167" i="44"/>
  <c r="X171" i="44"/>
  <c r="R181" i="44"/>
  <c r="Q185" i="44"/>
  <c r="BE185" i="44"/>
  <c r="U186" i="44"/>
  <c r="BA186" i="44"/>
  <c r="AO187" i="44"/>
  <c r="AF189" i="44"/>
  <c r="BJ193" i="44"/>
  <c r="E195" i="44"/>
  <c r="BQ195" i="44"/>
  <c r="X196" i="44"/>
  <c r="X202" i="44"/>
  <c r="L203" i="44"/>
  <c r="AZ203" i="44"/>
  <c r="X206" i="44"/>
  <c r="BN207" i="46"/>
  <c r="T95" i="44"/>
  <c r="AA78" i="44"/>
  <c r="AX83" i="44"/>
  <c r="BM97" i="44"/>
  <c r="BL68" i="46"/>
  <c r="BP95" i="44"/>
  <c r="Y97" i="44"/>
  <c r="AK98" i="44"/>
  <c r="N89" i="44"/>
  <c r="AG90" i="44"/>
  <c r="BI98" i="44"/>
  <c r="BL92" i="44"/>
  <c r="AO99" i="44"/>
  <c r="H94" i="44"/>
  <c r="E96" i="44"/>
  <c r="BA84" i="44"/>
  <c r="M98" i="44"/>
  <c r="BE90" i="44"/>
  <c r="BQ98" i="44"/>
  <c r="BK75" i="44"/>
  <c r="E91" i="44"/>
  <c r="AN94" i="44"/>
  <c r="M96" i="44"/>
  <c r="I99" i="44"/>
  <c r="AY76" i="44"/>
  <c r="D86" i="44"/>
  <c r="M91" i="44"/>
  <c r="AV94" i="44"/>
  <c r="BI96" i="44"/>
  <c r="U98" i="44"/>
  <c r="Q99" i="44"/>
  <c r="E84" i="44"/>
  <c r="E98" i="44"/>
  <c r="W77" i="44"/>
  <c r="T86" i="44"/>
  <c r="X92" i="44"/>
  <c r="BD94" i="44"/>
  <c r="BQ96" i="44"/>
  <c r="AC98" i="44"/>
  <c r="Y99" i="44"/>
  <c r="A82" i="44"/>
  <c r="J80" i="44"/>
  <c r="BJ89" i="44"/>
  <c r="T93" i="44"/>
  <c r="AR95" i="44"/>
  <c r="AO97" i="44"/>
  <c r="AS98" i="44"/>
  <c r="AW99" i="44"/>
  <c r="AL81" i="44"/>
  <c r="Y90" i="44"/>
  <c r="AJ93" i="44"/>
  <c r="BH95" i="44"/>
  <c r="AW97" i="44"/>
  <c r="BA98" i="44"/>
  <c r="BM99" i="44"/>
  <c r="J122" i="46"/>
  <c r="J122" i="44"/>
  <c r="Q124" i="46"/>
  <c r="Q124" i="44"/>
  <c r="AI131" i="46"/>
  <c r="AI131" i="44"/>
  <c r="AX133" i="46"/>
  <c r="AX133" i="44"/>
  <c r="X147" i="46"/>
  <c r="X147" i="44"/>
  <c r="BF148" i="46"/>
  <c r="BF148" i="44"/>
  <c r="BG156" i="46"/>
  <c r="BG156" i="44"/>
  <c r="AM159" i="46"/>
  <c r="AM159" i="44"/>
  <c r="V163" i="46"/>
  <c r="V163" i="44"/>
  <c r="BA173" i="46"/>
  <c r="BA173" i="44"/>
  <c r="BH175" i="46"/>
  <c r="BH175" i="44"/>
  <c r="AX177" i="46"/>
  <c r="AX177" i="44"/>
  <c r="X126" i="44"/>
  <c r="AT139" i="44"/>
  <c r="C150" i="46"/>
  <c r="C150" i="44" s="1"/>
  <c r="F123" i="44"/>
  <c r="BD126" i="44"/>
  <c r="AI129" i="44"/>
  <c r="Q140" i="44"/>
  <c r="I145" i="44"/>
  <c r="BP146" i="44"/>
  <c r="O157" i="44"/>
  <c r="G159" i="44"/>
  <c r="AH160" i="44"/>
  <c r="AD163" i="44"/>
  <c r="AJ175" i="44"/>
  <c r="AS184" i="44"/>
  <c r="AV185" i="44"/>
  <c r="C164" i="46"/>
  <c r="C164" i="44" s="1"/>
  <c r="D127" i="44"/>
  <c r="K136" i="44"/>
  <c r="E141" i="44"/>
  <c r="P147" i="44"/>
  <c r="AP150" i="44"/>
  <c r="AU157" i="44"/>
  <c r="O159" i="44"/>
  <c r="BF160" i="44"/>
  <c r="R162" i="44"/>
  <c r="BB163" i="44"/>
  <c r="J167" i="44"/>
  <c r="BL169" i="44"/>
  <c r="R177" i="44"/>
  <c r="AC178" i="44"/>
  <c r="BQ178" i="44"/>
  <c r="U180" i="44"/>
  <c r="Y181" i="44"/>
  <c r="AG183" i="44"/>
  <c r="P185" i="44"/>
  <c r="L186" i="44"/>
  <c r="BG188" i="44"/>
  <c r="D195" i="44"/>
  <c r="AU196" i="44"/>
  <c r="BG197" i="44"/>
  <c r="AW143" i="46"/>
  <c r="AW143" i="44"/>
  <c r="C167" i="46"/>
  <c r="C167" i="44" s="1"/>
  <c r="AJ125" i="44"/>
  <c r="S131" i="44"/>
  <c r="AK141" i="44"/>
  <c r="Y145" i="44"/>
  <c r="J148" i="44"/>
  <c r="BN150" i="44"/>
  <c r="BC157" i="44"/>
  <c r="BN167" i="44"/>
  <c r="K170" i="44"/>
  <c r="M173" i="44"/>
  <c r="BP175" i="44"/>
  <c r="Z177" i="44"/>
  <c r="BQ180" i="44"/>
  <c r="E182" i="44"/>
  <c r="I183" i="44"/>
  <c r="U184" i="44"/>
  <c r="X187" i="44"/>
  <c r="AA190" i="44"/>
  <c r="AU191" i="44"/>
  <c r="S100" i="46"/>
  <c r="AJ120" i="46"/>
  <c r="AJ120" i="44"/>
  <c r="A122" i="27"/>
  <c r="A124" i="44"/>
  <c r="H126" i="46"/>
  <c r="H126" i="44"/>
  <c r="AR127" i="46"/>
  <c r="AR127" i="44"/>
  <c r="F139" i="46"/>
  <c r="F139" i="44"/>
  <c r="BM140" i="46"/>
  <c r="BM140" i="44"/>
  <c r="AO143" i="46"/>
  <c r="AO143" i="44"/>
  <c r="W157" i="46"/>
  <c r="W157" i="44"/>
  <c r="BN160" i="46"/>
  <c r="BN160" i="44"/>
  <c r="AL161" i="46"/>
  <c r="AL161" i="44"/>
  <c r="BJ161" i="46"/>
  <c r="BJ161" i="44"/>
  <c r="AH162" i="46"/>
  <c r="AH162" i="44"/>
  <c r="AX162" i="46"/>
  <c r="AX162" i="44"/>
  <c r="AX164" i="46"/>
  <c r="AX164" i="44"/>
  <c r="S165" i="46"/>
  <c r="S165" i="44"/>
  <c r="BG165" i="46"/>
  <c r="BG165" i="44"/>
  <c r="BA178" i="46"/>
  <c r="BA178" i="44"/>
  <c r="BA134" i="44"/>
  <c r="AO124" i="44"/>
  <c r="F132" i="44"/>
  <c r="AP148" i="44"/>
  <c r="BF177" i="44"/>
  <c r="AW109" i="46"/>
  <c r="AW109" i="44"/>
  <c r="AV119" i="46"/>
  <c r="AV119" i="44"/>
  <c r="BJ123" i="46"/>
  <c r="BJ123" i="44"/>
  <c r="L125" i="46"/>
  <c r="L125" i="44"/>
  <c r="W130" i="46"/>
  <c r="W130" i="44"/>
  <c r="AM130" i="46"/>
  <c r="AM130" i="44"/>
  <c r="A131" i="27"/>
  <c r="C133" i="46"/>
  <c r="C133" i="44" s="1"/>
  <c r="P135" i="46"/>
  <c r="P135" i="44"/>
  <c r="A138" i="27"/>
  <c r="C140" i="46"/>
  <c r="C140" i="44" s="1"/>
  <c r="BL147" i="46"/>
  <c r="BL147" i="44"/>
  <c r="AA158" i="46"/>
  <c r="AA158" i="44"/>
  <c r="BF162" i="46"/>
  <c r="BF162" i="44"/>
  <c r="Z164" i="46"/>
  <c r="Z164" i="44"/>
  <c r="BB166" i="46"/>
  <c r="BB166" i="44"/>
  <c r="Z167" i="46"/>
  <c r="Z167" i="44"/>
  <c r="AP167" i="46"/>
  <c r="AP167" i="44"/>
  <c r="AN169" i="46"/>
  <c r="AN169" i="44"/>
  <c r="U173" i="46"/>
  <c r="U173" i="44"/>
  <c r="BD174" i="46"/>
  <c r="BD174" i="44"/>
  <c r="AS178" i="46"/>
  <c r="AS178" i="44"/>
  <c r="S129" i="44"/>
  <c r="AT166" i="44"/>
  <c r="BI178" i="44"/>
  <c r="S158" i="44"/>
  <c r="K165" i="44"/>
  <c r="H174" i="44"/>
  <c r="A162" i="44"/>
  <c r="BE113" i="44"/>
  <c r="AG116" i="44"/>
  <c r="N132" i="44"/>
  <c r="BK137" i="44"/>
  <c r="V149" i="44"/>
  <c r="BC159" i="44"/>
  <c r="AI165" i="44"/>
  <c r="BG170" i="44"/>
  <c r="AK180" i="44"/>
  <c r="AO181" i="44"/>
  <c r="E184" i="44"/>
  <c r="T186" i="44"/>
  <c r="BC137" i="46"/>
  <c r="BC137" i="44"/>
  <c r="AG140" i="46"/>
  <c r="AG140" i="44"/>
  <c r="BM145" i="46"/>
  <c r="BM145" i="44"/>
  <c r="D146" i="46"/>
  <c r="D146" i="44"/>
  <c r="AJ146" i="46"/>
  <c r="AJ146" i="44"/>
  <c r="R164" i="46"/>
  <c r="R164" i="44"/>
  <c r="V166" i="46"/>
  <c r="V166" i="44"/>
  <c r="BF167" i="46"/>
  <c r="BF167" i="44"/>
  <c r="AA170" i="46"/>
  <c r="AA170" i="44"/>
  <c r="W171" i="46"/>
  <c r="W171" i="44"/>
  <c r="AS173" i="46"/>
  <c r="AS173" i="44"/>
  <c r="X174" i="46"/>
  <c r="X174" i="44"/>
  <c r="L175" i="46"/>
  <c r="L175" i="44"/>
  <c r="BE116" i="44"/>
  <c r="Z160" i="44"/>
  <c r="U112" i="44"/>
  <c r="G128" i="44"/>
  <c r="AO145" i="44"/>
  <c r="V161" i="44"/>
  <c r="BE179" i="44"/>
  <c r="A140" i="44"/>
  <c r="AZ125" i="44"/>
  <c r="R133" i="44"/>
  <c r="BN138" i="44"/>
  <c r="BQ141" i="44"/>
  <c r="AT149" i="44"/>
  <c r="AA156" i="44"/>
  <c r="AQ158" i="44"/>
  <c r="J160" i="44"/>
  <c r="P169" i="44"/>
  <c r="AF174" i="44"/>
  <c r="Y179" i="44"/>
  <c r="BM179" i="44"/>
  <c r="AK182" i="44"/>
  <c r="AO183" i="44"/>
  <c r="I109" i="46"/>
  <c r="I109" i="44"/>
  <c r="J177" i="46"/>
  <c r="J177" i="44"/>
  <c r="AH177" i="46"/>
  <c r="AH177" i="44"/>
  <c r="AP177" i="46"/>
  <c r="AP177" i="44"/>
  <c r="E178" i="46"/>
  <c r="E178" i="44"/>
  <c r="U178" i="46"/>
  <c r="U178" i="44"/>
  <c r="AK178" i="46"/>
  <c r="AK178" i="44"/>
  <c r="I179" i="46"/>
  <c r="I179" i="44"/>
  <c r="Q179" i="46"/>
  <c r="Q179" i="44"/>
  <c r="AO179" i="46"/>
  <c r="AO179" i="44"/>
  <c r="AW179" i="46"/>
  <c r="AW179" i="44"/>
  <c r="M180" i="46"/>
  <c r="M180" i="44"/>
  <c r="AC180" i="46"/>
  <c r="AC180" i="44"/>
  <c r="AS180" i="46"/>
  <c r="AS180" i="44"/>
  <c r="BI180" i="46"/>
  <c r="BI180" i="44"/>
  <c r="I181" i="46"/>
  <c r="I181" i="44"/>
  <c r="AG181" i="46"/>
  <c r="AG181" i="44"/>
  <c r="BE181" i="46"/>
  <c r="BE181" i="44"/>
  <c r="BM181" i="46"/>
  <c r="BM181" i="44"/>
  <c r="U182" i="46"/>
  <c r="U182" i="44"/>
  <c r="AS182" i="46"/>
  <c r="AS182" i="44"/>
  <c r="BA182" i="46"/>
  <c r="BA182" i="44"/>
  <c r="BQ182" i="46"/>
  <c r="BQ182" i="44"/>
  <c r="Q183" i="46"/>
  <c r="Q183" i="44"/>
  <c r="AW183" i="46"/>
  <c r="AW183" i="44"/>
  <c r="BE183" i="46"/>
  <c r="BE183" i="44"/>
  <c r="M184" i="46"/>
  <c r="M184" i="44"/>
  <c r="AC184" i="46"/>
  <c r="AC184" i="44"/>
  <c r="AK184" i="46"/>
  <c r="AK184" i="44"/>
  <c r="BA184" i="46"/>
  <c r="BA184" i="44"/>
  <c r="BQ184" i="46"/>
  <c r="BQ184" i="44"/>
  <c r="X185" i="46"/>
  <c r="X185" i="44"/>
  <c r="AN185" i="46"/>
  <c r="AN185" i="44"/>
  <c r="BD185" i="46"/>
  <c r="BD185" i="44"/>
  <c r="BL185" i="46"/>
  <c r="BL185" i="44"/>
  <c r="D186" i="46"/>
  <c r="D186" i="44"/>
  <c r="AB186" i="46"/>
  <c r="AB186" i="44"/>
  <c r="AZ186" i="46"/>
  <c r="AZ186" i="44"/>
  <c r="H187" i="46"/>
  <c r="H187" i="44"/>
  <c r="AF187" i="46"/>
  <c r="AF187" i="44"/>
  <c r="BD187" i="46"/>
  <c r="BD187" i="44"/>
  <c r="S188" i="46"/>
  <c r="S188" i="44"/>
  <c r="AI188" i="46"/>
  <c r="AI188" i="44"/>
  <c r="AY188" i="46"/>
  <c r="AY188" i="44"/>
  <c r="K190" i="46"/>
  <c r="K190" i="44"/>
  <c r="AI190" i="46"/>
  <c r="AI190" i="44"/>
  <c r="AQ190" i="46"/>
  <c r="AQ190" i="44"/>
  <c r="BO190" i="46"/>
  <c r="BO190" i="44"/>
  <c r="G191" i="46"/>
  <c r="G191" i="44"/>
  <c r="AE191" i="46"/>
  <c r="AE191" i="44"/>
  <c r="AM191" i="46"/>
  <c r="AM191" i="44"/>
  <c r="BK191" i="46"/>
  <c r="BK191" i="44"/>
  <c r="T195" i="46"/>
  <c r="T195" i="44"/>
  <c r="AB195" i="46"/>
  <c r="AB195" i="44"/>
  <c r="AJ195" i="46"/>
  <c r="AJ195" i="44"/>
  <c r="AR195" i="46"/>
  <c r="AR195" i="44"/>
  <c r="BP195" i="46"/>
  <c r="BP195" i="44"/>
  <c r="W196" i="46"/>
  <c r="W196" i="44"/>
  <c r="AE196" i="46"/>
  <c r="AE196" i="44"/>
  <c r="AM196" i="46"/>
  <c r="AM196" i="44"/>
  <c r="BK196" i="46"/>
  <c r="BK196" i="44"/>
  <c r="AI197" i="46"/>
  <c r="AI197" i="44"/>
  <c r="AY197" i="46"/>
  <c r="AY197" i="44"/>
  <c r="BO197" i="46"/>
  <c r="BO197" i="44"/>
  <c r="AK198" i="46"/>
  <c r="AK198" i="44"/>
  <c r="AG199" i="46"/>
  <c r="AG199" i="44"/>
  <c r="AO199" i="46"/>
  <c r="AO199" i="44"/>
  <c r="E200" i="46"/>
  <c r="E200" i="44"/>
  <c r="U200" i="46"/>
  <c r="U200" i="44"/>
  <c r="AC200" i="46"/>
  <c r="AC200" i="44"/>
  <c r="AK200" i="46"/>
  <c r="AK200" i="44"/>
  <c r="AS200" i="46"/>
  <c r="AS200" i="44"/>
  <c r="BA200" i="46"/>
  <c r="BA200" i="44"/>
  <c r="BQ200" i="46"/>
  <c r="BQ200" i="44"/>
  <c r="Y201" i="46"/>
  <c r="Y201" i="44"/>
  <c r="AW201" i="46"/>
  <c r="AW201" i="44"/>
  <c r="G202" i="46"/>
  <c r="G202" i="44"/>
  <c r="AE202" i="46"/>
  <c r="AE202" i="44"/>
  <c r="AM202" i="46"/>
  <c r="AM202" i="44"/>
  <c r="AU202" i="46"/>
  <c r="AU202" i="44"/>
  <c r="S203" i="46"/>
  <c r="S203" i="44"/>
  <c r="AA203" i="46"/>
  <c r="AA203" i="44"/>
  <c r="AI203" i="46"/>
  <c r="AI203" i="44"/>
  <c r="BG203" i="46"/>
  <c r="BG203" i="44"/>
  <c r="BO203" i="46"/>
  <c r="BO203" i="44"/>
  <c r="E204" i="46"/>
  <c r="E204" i="44"/>
  <c r="M204" i="46"/>
  <c r="M204" i="44"/>
  <c r="U204" i="46"/>
  <c r="U204" i="44"/>
  <c r="AC204" i="46"/>
  <c r="AC204" i="44"/>
  <c r="AK204" i="46"/>
  <c r="AK204" i="44"/>
  <c r="BA204" i="46"/>
  <c r="BA204" i="44"/>
  <c r="BI204" i="46"/>
  <c r="BI204" i="44"/>
  <c r="I205" i="46"/>
  <c r="I205" i="44"/>
  <c r="Q205" i="46"/>
  <c r="Q205" i="44"/>
  <c r="AO205" i="46"/>
  <c r="AO205" i="44"/>
  <c r="BM205" i="46"/>
  <c r="BM205" i="44"/>
  <c r="O206" i="46"/>
  <c r="O206" i="44"/>
  <c r="AM206" i="46"/>
  <c r="AM206" i="44"/>
  <c r="AU206" i="46"/>
  <c r="AU206" i="44"/>
  <c r="BC206" i="46"/>
  <c r="BC206" i="44"/>
  <c r="P207" i="46"/>
  <c r="P207" i="44"/>
  <c r="AN207" i="46"/>
  <c r="AN207" i="44"/>
  <c r="AV207" i="46"/>
  <c r="AV207" i="44"/>
  <c r="BD207" i="46"/>
  <c r="BD207" i="44"/>
  <c r="BL207" i="46"/>
  <c r="BL207" i="44"/>
  <c r="BJ68" i="46"/>
  <c r="AQ74" i="46"/>
  <c r="BI163" i="44"/>
  <c r="C197" i="46"/>
  <c r="C197" i="44" s="1"/>
  <c r="BM116" i="44"/>
  <c r="T125" i="44"/>
  <c r="BH125" i="44"/>
  <c r="L127" i="44"/>
  <c r="O128" i="44"/>
  <c r="G130" i="44"/>
  <c r="AQ131" i="44"/>
  <c r="BF133" i="44"/>
  <c r="AN135" i="44"/>
  <c r="O137" i="44"/>
  <c r="N139" i="44"/>
  <c r="AO140" i="44"/>
  <c r="BA141" i="44"/>
  <c r="BE143" i="44"/>
  <c r="AZ146" i="44"/>
  <c r="AN147" i="44"/>
  <c r="F149" i="44"/>
  <c r="R150" i="44"/>
  <c r="BK157" i="44"/>
  <c r="BG158" i="44"/>
  <c r="AU159" i="44"/>
  <c r="AP160" i="44"/>
  <c r="AD161" i="44"/>
  <c r="AP162" i="44"/>
  <c r="N163" i="44"/>
  <c r="BJ163" i="44"/>
  <c r="BF164" i="44"/>
  <c r="AQ165" i="44"/>
  <c r="AL166" i="44"/>
  <c r="Q167" i="44"/>
  <c r="AV169" i="44"/>
  <c r="AQ170" i="44"/>
  <c r="AE171" i="44"/>
  <c r="BI173" i="44"/>
  <c r="T175" i="44"/>
  <c r="AT191" i="44"/>
  <c r="AZ204" i="44"/>
  <c r="S175" i="44"/>
  <c r="A152" i="44"/>
  <c r="I111" i="44"/>
  <c r="Q116" i="44"/>
  <c r="V123" i="44"/>
  <c r="AW124" i="44"/>
  <c r="BP125" i="44"/>
  <c r="AJ127" i="44"/>
  <c r="W128" i="44"/>
  <c r="O130" i="44"/>
  <c r="BO131" i="44"/>
  <c r="M134" i="44"/>
  <c r="BD135" i="44"/>
  <c r="W137" i="44"/>
  <c r="AD139" i="44"/>
  <c r="AW140" i="44"/>
  <c r="BE145" i="44"/>
  <c r="BH146" i="44"/>
  <c r="AV147" i="44"/>
  <c r="N149" i="44"/>
  <c r="Y150" i="44"/>
  <c r="K156" i="44"/>
  <c r="G157" i="44"/>
  <c r="K158" i="44"/>
  <c r="AX160" i="44"/>
  <c r="J162" i="44"/>
  <c r="U163" i="44"/>
  <c r="J164" i="44"/>
  <c r="BN164" i="44"/>
  <c r="AY165" i="44"/>
  <c r="AS166" i="44"/>
  <c r="R167" i="44"/>
  <c r="AX167" i="44"/>
  <c r="H169" i="44"/>
  <c r="BD169" i="44"/>
  <c r="AY170" i="44"/>
  <c r="AM171" i="44"/>
  <c r="E173" i="44"/>
  <c r="BQ173" i="44"/>
  <c r="AN174" i="44"/>
  <c r="AB175" i="44"/>
  <c r="AP188" i="44"/>
  <c r="P199" i="44"/>
  <c r="AM155" i="44"/>
  <c r="BH144" i="44"/>
  <c r="G174" i="44"/>
  <c r="BM68" i="46"/>
  <c r="L204" i="44"/>
  <c r="BQ112" i="44"/>
  <c r="AX122" i="44"/>
  <c r="AT123" i="44"/>
  <c r="AR125" i="44"/>
  <c r="BH127" i="44"/>
  <c r="AI136" i="44"/>
  <c r="Z138" i="44"/>
  <c r="BB139" i="44"/>
  <c r="U141" i="44"/>
  <c r="Q143" i="44"/>
  <c r="T146" i="44"/>
  <c r="H147" i="44"/>
  <c r="R148" i="44"/>
  <c r="BB149" i="44"/>
  <c r="AX150" i="44"/>
  <c r="AI156" i="44"/>
  <c r="AE157" i="44"/>
  <c r="AI158" i="44"/>
  <c r="R160" i="44"/>
  <c r="F161" i="44"/>
  <c r="AS161" i="44"/>
  <c r="AL163" i="44"/>
  <c r="AH164" i="44"/>
  <c r="AA165" i="44"/>
  <c r="F166" i="44"/>
  <c r="BJ166" i="44"/>
  <c r="AF169" i="44"/>
  <c r="S170" i="44"/>
  <c r="G171" i="44"/>
  <c r="BC171" i="44"/>
  <c r="AC173" i="44"/>
  <c r="BL174" i="44"/>
  <c r="AR175" i="44"/>
  <c r="O187" i="44"/>
  <c r="Y192" i="44"/>
  <c r="AD196" i="44"/>
  <c r="BH204" i="44"/>
  <c r="AT159" i="44"/>
  <c r="AF172" i="44"/>
  <c r="AL189" i="44"/>
  <c r="A155" i="44"/>
  <c r="AV199" i="44"/>
  <c r="A143" i="44"/>
  <c r="C124" i="46"/>
  <c r="C124" i="44" s="1"/>
  <c r="AO111" i="44"/>
  <c r="D125" i="44"/>
  <c r="AF126" i="44"/>
  <c r="BC128" i="44"/>
  <c r="BK130" i="44"/>
  <c r="AT132" i="44"/>
  <c r="BH134" i="44"/>
  <c r="L107" i="44"/>
  <c r="AW111" i="44"/>
  <c r="I113" i="44"/>
  <c r="AO116" i="44"/>
  <c r="AZ120" i="44"/>
  <c r="BB123" i="44"/>
  <c r="AG124" i="44"/>
  <c r="AN126" i="44"/>
  <c r="BP127" i="44"/>
  <c r="BK128" i="44"/>
  <c r="BJ132" i="44"/>
  <c r="BI134" i="44"/>
  <c r="AY136" i="44"/>
  <c r="AH138" i="44"/>
  <c r="I140" i="44"/>
  <c r="AC141" i="44"/>
  <c r="AG143" i="44"/>
  <c r="Q145" i="44"/>
  <c r="O147" i="44"/>
  <c r="AH148" i="44"/>
  <c r="BJ149" i="44"/>
  <c r="BF150" i="44"/>
  <c r="AM157" i="44"/>
  <c r="W159" i="44"/>
  <c r="N161" i="44"/>
  <c r="AT161" i="44"/>
  <c r="Z162" i="44"/>
  <c r="BN162" i="44"/>
  <c r="AT163" i="44"/>
  <c r="AP164" i="44"/>
  <c r="AH165" i="44"/>
  <c r="N166" i="44"/>
  <c r="AH167" i="44"/>
  <c r="Z170" i="44"/>
  <c r="O171" i="44"/>
  <c r="BK171" i="44"/>
  <c r="AK173" i="44"/>
  <c r="P174" i="44"/>
  <c r="D175" i="44"/>
  <c r="AZ175" i="44"/>
  <c r="G194" i="44"/>
  <c r="BK68" i="46"/>
  <c r="C112" i="46"/>
  <c r="C112" i="44" s="1"/>
  <c r="I103" i="44"/>
  <c r="AG107" i="44"/>
  <c r="AL109" i="44"/>
  <c r="AL111" i="44"/>
  <c r="R115" i="44"/>
  <c r="AT111" i="44"/>
  <c r="C117" i="46"/>
  <c r="C117" i="44" s="1"/>
  <c r="AK108" i="44"/>
  <c r="BN112" i="44"/>
  <c r="BJ113" i="44"/>
  <c r="BN115" i="44"/>
  <c r="BI117" i="44"/>
  <c r="E119" i="44"/>
  <c r="Q120" i="44"/>
  <c r="H114" i="44"/>
  <c r="F116" i="44"/>
  <c r="BB116" i="44"/>
  <c r="BQ117" i="44"/>
  <c r="M119" i="44"/>
  <c r="Y120" i="44"/>
  <c r="K121" i="44"/>
  <c r="G122" i="44"/>
  <c r="BK122" i="44"/>
  <c r="AY123" i="44"/>
  <c r="C172" i="46"/>
  <c r="C172" i="44" s="1"/>
  <c r="W102" i="44"/>
  <c r="E166" i="44"/>
  <c r="AV172" i="44"/>
  <c r="AB182" i="44"/>
  <c r="AF199" i="44"/>
  <c r="BB206" i="44"/>
  <c r="A190" i="44"/>
  <c r="BF129" i="44"/>
  <c r="AV145" i="44"/>
  <c r="AT171" i="44"/>
  <c r="Y177" i="44"/>
  <c r="BL181" i="44"/>
  <c r="AE185" i="44"/>
  <c r="F189" i="44"/>
  <c r="AL191" i="44"/>
  <c r="AR193" i="44"/>
  <c r="AL206" i="44"/>
  <c r="C192" i="46"/>
  <c r="C192" i="44" s="1"/>
  <c r="AE102" i="44"/>
  <c r="AV108" i="44"/>
  <c r="BE109" i="44"/>
  <c r="Y113" i="44"/>
  <c r="BF122" i="44"/>
  <c r="I124" i="44"/>
  <c r="AV126" i="44"/>
  <c r="AZ127" i="44"/>
  <c r="AT128" i="44"/>
  <c r="BO129" i="44"/>
  <c r="K131" i="44"/>
  <c r="AL132" i="44"/>
  <c r="E134" i="44"/>
  <c r="BL135" i="44"/>
  <c r="BN136" i="44"/>
  <c r="I138" i="44"/>
  <c r="M139" i="44"/>
  <c r="P140" i="44"/>
  <c r="M141" i="44"/>
  <c r="BI141" i="44"/>
  <c r="AO150" i="44"/>
  <c r="W152" i="44"/>
  <c r="F154" i="44"/>
  <c r="AC161" i="44"/>
  <c r="AC163" i="44"/>
  <c r="AR173" i="44"/>
  <c r="AA175" i="44"/>
  <c r="BO175" i="44"/>
  <c r="AV179" i="44"/>
  <c r="AT189" i="44"/>
  <c r="BJ191" i="44"/>
  <c r="AW192" i="44"/>
  <c r="F196" i="44"/>
  <c r="D198" i="44"/>
  <c r="V206" i="44"/>
  <c r="P111" i="44"/>
  <c r="BI151" i="44"/>
  <c r="BE162" i="44"/>
  <c r="AO167" i="44"/>
  <c r="AY168" i="44"/>
  <c r="F171" i="44"/>
  <c r="AU174" i="44"/>
  <c r="AU176" i="44"/>
  <c r="P179" i="44"/>
  <c r="AJ180" i="44"/>
  <c r="Q192" i="44"/>
  <c r="AJ204" i="44"/>
  <c r="AU207" i="44"/>
  <c r="A138" i="44"/>
  <c r="S101" i="44"/>
  <c r="AU102" i="44"/>
  <c r="E110" i="44"/>
  <c r="H119" i="44"/>
  <c r="BD119" i="44"/>
  <c r="Z122" i="44"/>
  <c r="L134" i="44"/>
  <c r="BP134" i="44"/>
  <c r="Y138" i="44"/>
  <c r="P145" i="44"/>
  <c r="BG146" i="44"/>
  <c r="AL154" i="44"/>
  <c r="BE160" i="44"/>
  <c r="Q164" i="44"/>
  <c r="Y167" i="44"/>
  <c r="BM167" i="44"/>
  <c r="AP170" i="44"/>
  <c r="N171" i="44"/>
  <c r="BL172" i="44"/>
  <c r="O174" i="44"/>
  <c r="BK176" i="44"/>
  <c r="AG177" i="44"/>
  <c r="K186" i="44"/>
  <c r="BK187" i="44"/>
  <c r="N189" i="44"/>
  <c r="AJ198" i="44"/>
  <c r="F206" i="44"/>
  <c r="AA101" i="44"/>
  <c r="BE148" i="44"/>
  <c r="AW167" i="44"/>
  <c r="BK169" i="44"/>
  <c r="L182" i="44"/>
  <c r="BH110" i="44"/>
  <c r="R136" i="44"/>
  <c r="AK161" i="44"/>
  <c r="I167" i="44"/>
  <c r="AX170" i="44"/>
  <c r="I177" i="44"/>
  <c r="AR178" i="44"/>
  <c r="H181" i="44"/>
  <c r="BJ189" i="44"/>
  <c r="BC194" i="44"/>
  <c r="BP198" i="44"/>
  <c r="AN199" i="44"/>
  <c r="AT206" i="44"/>
  <c r="AM207" i="44"/>
  <c r="AU147" i="44"/>
  <c r="BH184" i="44"/>
  <c r="BK185" i="44"/>
  <c r="BJ142" i="44"/>
  <c r="K146" i="44"/>
  <c r="BK152" i="44"/>
  <c r="BH173" i="44"/>
  <c r="AI186" i="44"/>
  <c r="G187" i="44"/>
  <c r="AU187" i="44"/>
  <c r="AI195" i="44"/>
  <c r="AR204" i="44"/>
  <c r="BC207" i="44"/>
  <c r="A129" i="44"/>
  <c r="C131" i="46"/>
  <c r="C131" i="44" s="1"/>
  <c r="BG101" i="44"/>
  <c r="BI110" i="44"/>
  <c r="BI112" i="44"/>
  <c r="AO113" i="44"/>
  <c r="Y116" i="44"/>
  <c r="X119" i="44"/>
  <c r="T120" i="44"/>
  <c r="BH120" i="44"/>
  <c r="AP122" i="44"/>
  <c r="N123" i="44"/>
  <c r="Y124" i="44"/>
  <c r="BM124" i="44"/>
  <c r="P126" i="44"/>
  <c r="AB127" i="44"/>
  <c r="R129" i="44"/>
  <c r="AE130" i="44"/>
  <c r="AY131" i="44"/>
  <c r="Z133" i="44"/>
  <c r="AC134" i="44"/>
  <c r="X135" i="44"/>
  <c r="AA136" i="44"/>
  <c r="AM137" i="44"/>
  <c r="AP138" i="44"/>
  <c r="AS139" i="44"/>
  <c r="H143" i="44"/>
  <c r="AB144" i="44"/>
  <c r="AN145" i="44"/>
  <c r="BC147" i="44"/>
  <c r="Q150" i="44"/>
  <c r="K153" i="44"/>
  <c r="O155" i="44"/>
  <c r="BA163" i="44"/>
  <c r="AK166" i="44"/>
  <c r="AG167" i="44"/>
  <c r="K168" i="44"/>
  <c r="X172" i="44"/>
  <c r="H179" i="44"/>
  <c r="AZ180" i="44"/>
  <c r="AF181" i="44"/>
  <c r="BD181" i="44"/>
  <c r="T182" i="44"/>
  <c r="I192" i="44"/>
  <c r="AJ193" i="44"/>
  <c r="W194" i="44"/>
  <c r="BL199" i="44"/>
  <c r="AT142" i="44"/>
  <c r="AX165" i="44"/>
  <c r="W169" i="44"/>
  <c r="BK174" i="44"/>
  <c r="BK102" i="44"/>
  <c r="W135" i="44"/>
  <c r="AJ141" i="44"/>
  <c r="BB154" i="44"/>
  <c r="AO162" i="44"/>
  <c r="A131" i="44"/>
  <c r="A203" i="44"/>
  <c r="G102" i="44"/>
  <c r="AO133" i="44"/>
  <c r="AE135" i="44"/>
  <c r="AT137" i="44"/>
  <c r="AW138" i="44"/>
  <c r="BL140" i="44"/>
  <c r="AJ144" i="44"/>
  <c r="E151" i="44"/>
  <c r="Q162" i="44"/>
  <c r="AO164" i="44"/>
  <c r="BE167" i="44"/>
  <c r="AA168" i="44"/>
  <c r="AB173" i="44"/>
  <c r="AY175" i="44"/>
  <c r="AE176" i="44"/>
  <c r="Q177" i="44"/>
  <c r="AB178" i="44"/>
  <c r="BL179" i="44"/>
  <c r="D184" i="44"/>
  <c r="AR184" i="44"/>
  <c r="S186" i="44"/>
  <c r="BG186" i="44"/>
  <c r="AE187" i="44"/>
  <c r="BB191" i="44"/>
  <c r="BK194" i="44"/>
  <c r="BG99" i="44"/>
  <c r="BG74" i="44"/>
  <c r="O102" i="44"/>
  <c r="C96" i="46"/>
  <c r="C96" i="44" s="1"/>
  <c r="K101" i="44"/>
  <c r="BK91" i="44"/>
  <c r="AI101" i="44"/>
  <c r="AM102" i="44"/>
  <c r="AZ99" i="44"/>
  <c r="V177" i="44"/>
  <c r="AL160" i="44"/>
  <c r="BP169" i="44"/>
  <c r="AW144" i="44"/>
  <c r="U183" i="44"/>
  <c r="AQ94" i="44"/>
  <c r="O136" i="44"/>
  <c r="BO171" i="44"/>
  <c r="L176" i="44"/>
  <c r="AY196" i="44"/>
  <c r="AL162" i="44"/>
  <c r="L169" i="44"/>
  <c r="Y180" i="44"/>
  <c r="I184" i="44"/>
  <c r="AK183" i="44"/>
  <c r="AU188" i="44"/>
  <c r="J149" i="44"/>
  <c r="AM100" i="44"/>
  <c r="AX123" i="44"/>
  <c r="Y182" i="44"/>
  <c r="AS189" i="44"/>
  <c r="AQ200" i="44"/>
  <c r="BQ202" i="44"/>
  <c r="AC202" i="44"/>
  <c r="AQ204" i="44"/>
  <c r="AS104" i="44"/>
  <c r="E108" i="44"/>
  <c r="F109" i="44"/>
  <c r="N111" i="44"/>
  <c r="F113" i="44"/>
  <c r="X114" i="44"/>
  <c r="Z115" i="44"/>
  <c r="AT116" i="44"/>
  <c r="AC117" i="44"/>
  <c r="I165" i="44"/>
  <c r="AY173" i="44"/>
  <c r="AE183" i="44"/>
  <c r="AU183" i="44"/>
  <c r="I188" i="44"/>
  <c r="K193" i="44"/>
  <c r="BQ196" i="44"/>
  <c r="AA200" i="44"/>
  <c r="AG203" i="44"/>
  <c r="BF195" i="44"/>
  <c r="AM201" i="44"/>
  <c r="AO103" i="44"/>
  <c r="BB111" i="44"/>
  <c r="AH115" i="44"/>
  <c r="S182" i="44"/>
  <c r="AA198" i="44"/>
  <c r="BK201" i="44"/>
  <c r="BE107" i="44"/>
  <c r="N187" i="44"/>
  <c r="BA106" i="44"/>
  <c r="BJ109" i="44"/>
  <c r="AP112" i="44"/>
  <c r="AF114" i="44"/>
  <c r="AV160" i="44"/>
  <c r="J186" i="44"/>
  <c r="BM188" i="44"/>
  <c r="AS206" i="44"/>
  <c r="A110" i="44"/>
  <c r="AW103" i="44"/>
  <c r="I107" i="44"/>
  <c r="N109" i="44"/>
  <c r="AX112" i="44"/>
  <c r="AT113" i="44"/>
  <c r="AP115" i="44"/>
  <c r="AO118" i="44"/>
  <c r="BQ119" i="44"/>
  <c r="N169" i="44"/>
  <c r="BE190" i="44"/>
  <c r="AS191" i="44"/>
  <c r="AY198" i="44"/>
  <c r="BK199" i="44"/>
  <c r="AY204" i="44"/>
  <c r="BI206" i="44"/>
  <c r="AZ149" i="44"/>
  <c r="BG198" i="44"/>
  <c r="AC104" i="44"/>
  <c r="F169" i="44"/>
  <c r="M202" i="44"/>
  <c r="BE203" i="44"/>
  <c r="C195" i="46"/>
  <c r="C195" i="44" s="1"/>
  <c r="M108" i="44"/>
  <c r="G172" i="44"/>
  <c r="AL185" i="44"/>
  <c r="AC189" i="44"/>
  <c r="BI191" i="44"/>
  <c r="BJ194" i="44"/>
  <c r="BM197" i="44"/>
  <c r="K200" i="44"/>
  <c r="AI204" i="44"/>
  <c r="AC206" i="44"/>
  <c r="C110" i="46"/>
  <c r="C110" i="44" s="1"/>
  <c r="C153" i="46"/>
  <c r="C153" i="44" s="1"/>
  <c r="U108" i="44"/>
  <c r="BJ111" i="44"/>
  <c r="N113" i="44"/>
  <c r="AN114" i="44"/>
  <c r="AS117" i="44"/>
  <c r="AI180" i="44"/>
  <c r="AQ184" i="44"/>
  <c r="AO197" i="44"/>
  <c r="A112" i="44"/>
  <c r="BQ104" i="44"/>
  <c r="AC108" i="44"/>
  <c r="V111" i="44"/>
  <c r="J112" i="44"/>
  <c r="AY112" i="44"/>
  <c r="V113" i="44"/>
  <c r="BB113" i="44"/>
  <c r="AV114" i="44"/>
  <c r="AX115" i="44"/>
  <c r="AD116" i="44"/>
  <c r="BJ116" i="44"/>
  <c r="BA117" i="44"/>
  <c r="AW118" i="44"/>
  <c r="AC119" i="44"/>
  <c r="I120" i="44"/>
  <c r="AI121" i="44"/>
  <c r="W122" i="44"/>
  <c r="BC122" i="44"/>
  <c r="AA123" i="44"/>
  <c r="AD124" i="44"/>
  <c r="BJ124" i="44"/>
  <c r="AG125" i="44"/>
  <c r="BM125" i="44"/>
  <c r="AU145" i="44"/>
  <c r="BK150" i="44"/>
  <c r="AE162" i="44"/>
  <c r="BC162" i="44"/>
  <c r="Z168" i="44"/>
  <c r="BB169" i="44"/>
  <c r="AP175" i="44"/>
  <c r="AM181" i="44"/>
  <c r="AA184" i="44"/>
  <c r="V185" i="44"/>
  <c r="AL194" i="44"/>
  <c r="Q197" i="44"/>
  <c r="G201" i="44"/>
  <c r="R92" i="44"/>
  <c r="BO99" i="44"/>
  <c r="AY90" i="44"/>
  <c r="AD100" i="44"/>
  <c r="A134" i="44"/>
  <c r="C168" i="46"/>
  <c r="C168" i="44" s="1"/>
  <c r="BA71" i="44"/>
  <c r="AF96" i="44"/>
  <c r="F164" i="44"/>
  <c r="N167" i="44"/>
  <c r="BA172" i="44"/>
  <c r="BP176" i="44"/>
  <c r="I182" i="44"/>
  <c r="BD186" i="44"/>
  <c r="AI196" i="44"/>
  <c r="T207" i="44"/>
  <c r="C151" i="46"/>
  <c r="C151" i="44" s="1"/>
  <c r="AF118" i="44"/>
  <c r="AG134" i="44"/>
  <c r="AK140" i="44"/>
  <c r="AI171" i="44"/>
  <c r="BG196" i="44"/>
  <c r="E201" i="44"/>
  <c r="AZ117" i="44"/>
  <c r="BG142" i="44"/>
  <c r="F160" i="44"/>
  <c r="AM165" i="44"/>
  <c r="AF168" i="44"/>
  <c r="AW173" i="44"/>
  <c r="AJ176" i="44"/>
  <c r="Q182" i="44"/>
  <c r="AB187" i="44"/>
  <c r="BH194" i="44"/>
  <c r="AA196" i="44"/>
  <c r="AR207" i="44"/>
  <c r="C178" i="46"/>
  <c r="C178" i="44" s="1"/>
  <c r="L97" i="44"/>
  <c r="C139" i="46"/>
  <c r="C139" i="44" s="1"/>
  <c r="C193" i="46"/>
  <c r="C193" i="44" s="1"/>
  <c r="D117" i="44"/>
  <c r="AB147" i="44"/>
  <c r="AC172" i="44"/>
  <c r="N177" i="44"/>
  <c r="Q178" i="44"/>
  <c r="AW182" i="44"/>
  <c r="AM190" i="44"/>
  <c r="BK190" i="44"/>
  <c r="AJ194" i="44"/>
  <c r="AV91" i="44"/>
  <c r="AV107" i="44"/>
  <c r="R163" i="44"/>
  <c r="S189" i="44"/>
  <c r="BQ205" i="44"/>
  <c r="L207" i="44"/>
  <c r="AR97" i="44"/>
  <c r="BF132" i="44"/>
  <c r="AR155" i="44"/>
  <c r="AQ159" i="44"/>
  <c r="BD168" i="44"/>
  <c r="BB177" i="44"/>
  <c r="BJ192" i="44"/>
  <c r="AG109" i="44"/>
  <c r="BA110" i="44"/>
  <c r="BM111" i="44"/>
  <c r="AS112" i="44"/>
  <c r="O101" i="46"/>
  <c r="BL120" i="44"/>
  <c r="BA140" i="44"/>
  <c r="Q144" i="44"/>
  <c r="W114" i="44"/>
  <c r="BM115" i="44"/>
  <c r="T126" i="44"/>
  <c r="AD164" i="44"/>
  <c r="D169" i="44"/>
  <c r="AO173" i="44"/>
  <c r="C165" i="46"/>
  <c r="C165" i="44" s="1"/>
  <c r="AG110" i="44"/>
  <c r="AB119" i="44"/>
  <c r="W129" i="44"/>
  <c r="AY137" i="44"/>
  <c r="AQ142" i="44"/>
  <c r="AG144" i="44"/>
  <c r="BJ148" i="44"/>
  <c r="T152" i="44"/>
  <c r="P153" i="44"/>
  <c r="AB155" i="44"/>
  <c r="BK156" i="44"/>
  <c r="AI157" i="44"/>
  <c r="AA159" i="44"/>
  <c r="BO159" i="44"/>
  <c r="BB162" i="44"/>
  <c r="AL164" i="44"/>
  <c r="G165" i="44"/>
  <c r="BJ167" i="44"/>
  <c r="AJ169" i="44"/>
  <c r="AK172" i="44"/>
  <c r="Q173" i="44"/>
  <c r="AD177" i="44"/>
  <c r="BJ177" i="44"/>
  <c r="BL186" i="44"/>
  <c r="AQ189" i="44"/>
  <c r="S191" i="44"/>
  <c r="AC201" i="44"/>
  <c r="AI206" i="44"/>
  <c r="C134" i="46"/>
  <c r="C134" i="44" s="1"/>
  <c r="U109" i="44"/>
  <c r="AG115" i="44"/>
  <c r="BQ116" i="44"/>
  <c r="BL118" i="44"/>
  <c r="H125" i="44"/>
  <c r="BL125" i="44"/>
  <c r="AJ126" i="44"/>
  <c r="AY128" i="44"/>
  <c r="AM131" i="44"/>
  <c r="BB133" i="44"/>
  <c r="AW141" i="44"/>
  <c r="AF153" i="44"/>
  <c r="AQ154" i="44"/>
  <c r="AE156" i="44"/>
  <c r="O158" i="44"/>
  <c r="AP163" i="44"/>
  <c r="P101" i="46"/>
  <c r="AH121" i="44"/>
  <c r="AJ152" i="44"/>
  <c r="AM156" i="44"/>
  <c r="N160" i="44"/>
  <c r="AX163" i="44"/>
  <c r="AQ171" i="44"/>
  <c r="I178" i="44"/>
  <c r="BD107" i="44"/>
  <c r="AC109" i="44"/>
  <c r="BC114" i="44"/>
  <c r="U116" i="44"/>
  <c r="BJ133" i="44"/>
  <c r="Y141" i="44"/>
  <c r="BF149" i="44"/>
  <c r="AV153" i="44"/>
  <c r="BP155" i="44"/>
  <c r="K157" i="44"/>
  <c r="AT160" i="44"/>
  <c r="O165" i="44"/>
  <c r="R166" i="44"/>
  <c r="BB167" i="44"/>
  <c r="AN168" i="44"/>
  <c r="AR169" i="44"/>
  <c r="AU170" i="44"/>
  <c r="K171" i="44"/>
  <c r="M172" i="44"/>
  <c r="O188" i="44"/>
  <c r="BB192" i="44"/>
  <c r="W203" i="44"/>
  <c r="K206" i="44"/>
  <c r="A161" i="44"/>
  <c r="C123" i="46"/>
  <c r="C123" i="44" s="1"/>
  <c r="E111" i="44"/>
  <c r="AO112" i="44"/>
  <c r="AN118" i="44"/>
  <c r="X120" i="44"/>
  <c r="AV125" i="44"/>
  <c r="AA128" i="44"/>
  <c r="G131" i="44"/>
  <c r="BK131" i="44"/>
  <c r="W136" i="44"/>
  <c r="V138" i="44"/>
  <c r="BF139" i="44"/>
  <c r="BQ143" i="44"/>
  <c r="BM144" i="44"/>
  <c r="D147" i="44"/>
  <c r="AL148" i="44"/>
  <c r="R149" i="44"/>
  <c r="AP151" i="44"/>
  <c r="D155" i="44"/>
  <c r="BG157" i="44"/>
  <c r="K159" i="44"/>
  <c r="BJ162" i="44"/>
  <c r="BF166" i="44"/>
  <c r="W170" i="44"/>
  <c r="AG173" i="44"/>
  <c r="AT177" i="44"/>
  <c r="F192" i="44"/>
  <c r="Q193" i="44"/>
  <c r="AW200" i="44"/>
  <c r="Y204" i="44"/>
  <c r="AA206" i="44"/>
  <c r="AJ207" i="44"/>
  <c r="BP207" i="44"/>
  <c r="I110" i="44"/>
  <c r="V122" i="44"/>
  <c r="BP126" i="44"/>
  <c r="Z163" i="44"/>
  <c r="Z166" i="44"/>
  <c r="BL107" i="44"/>
  <c r="BD127" i="44"/>
  <c r="K130" i="44"/>
  <c r="I134" i="44"/>
  <c r="BF151" i="44"/>
  <c r="L155" i="44"/>
  <c r="S157" i="44"/>
  <c r="AT162" i="44"/>
  <c r="H168" i="44"/>
  <c r="Q112" i="44"/>
  <c r="BI116" i="44"/>
  <c r="H118" i="44"/>
  <c r="X125" i="44"/>
  <c r="AQ128" i="44"/>
  <c r="AD133" i="44"/>
  <c r="R139" i="44"/>
  <c r="AZ147" i="44"/>
  <c r="N150" i="44"/>
  <c r="BC156" i="44"/>
  <c r="AM158" i="44"/>
  <c r="BJ164" i="44"/>
  <c r="V167" i="44"/>
  <c r="I173" i="44"/>
  <c r="O129" i="44"/>
  <c r="E140" i="44"/>
  <c r="BH152" i="44"/>
  <c r="C163" i="46"/>
  <c r="C163" i="44" s="1"/>
  <c r="P107" i="44"/>
  <c r="AK109" i="44"/>
  <c r="K142" i="44"/>
  <c r="L147" i="44"/>
  <c r="Z149" i="44"/>
  <c r="O156" i="44"/>
  <c r="BO157" i="44"/>
  <c r="BF163" i="44"/>
  <c r="F167" i="44"/>
  <c r="BC170" i="44"/>
  <c r="A139" i="44"/>
  <c r="A149" i="44"/>
  <c r="C149" i="46"/>
  <c r="C149" i="44" s="1"/>
  <c r="BM86" i="44"/>
  <c r="Y110" i="44"/>
  <c r="M111" i="44"/>
  <c r="AS111" i="44"/>
  <c r="AW112" i="44"/>
  <c r="AJ117" i="44"/>
  <c r="BD118" i="44"/>
  <c r="BF121" i="44"/>
  <c r="AE131" i="44"/>
  <c r="BP135" i="44"/>
  <c r="AU136" i="44"/>
  <c r="AO141" i="44"/>
  <c r="AA142" i="44"/>
  <c r="U143" i="44"/>
  <c r="AP149" i="44"/>
  <c r="D152" i="44"/>
  <c r="S154" i="44"/>
  <c r="G158" i="44"/>
  <c r="BG159" i="44"/>
  <c r="AD160" i="44"/>
  <c r="F162" i="44"/>
  <c r="AE170" i="44"/>
  <c r="Y193" i="44"/>
  <c r="AQ196" i="44"/>
  <c r="M205" i="44"/>
  <c r="S206" i="44"/>
  <c r="BG206" i="44"/>
  <c r="G64" i="44"/>
  <c r="AX88" i="44"/>
  <c r="AW73" i="44"/>
  <c r="AE95" i="44"/>
  <c r="BG64" i="44"/>
  <c r="BN102" i="44"/>
  <c r="L59" i="44"/>
  <c r="BM114" i="44"/>
  <c r="A107" i="44"/>
  <c r="A175" i="44"/>
  <c r="C103" i="46"/>
  <c r="C103" i="44" s="1"/>
  <c r="AK59" i="44"/>
  <c r="Q73" i="44"/>
  <c r="AC79" i="44"/>
  <c r="BG93" i="44"/>
  <c r="BC124" i="44"/>
  <c r="AV164" i="44"/>
  <c r="L166" i="44"/>
  <c r="P73" i="44"/>
  <c r="A170" i="44"/>
  <c r="C107" i="46"/>
  <c r="C107" i="44" s="1"/>
  <c r="BN63" i="44"/>
  <c r="X85" i="44"/>
  <c r="H90" i="44"/>
  <c r="AI95" i="44"/>
  <c r="V106" i="44"/>
  <c r="AE124" i="44"/>
  <c r="U154" i="44"/>
  <c r="AO158" i="44"/>
  <c r="X164" i="44"/>
  <c r="F176" i="44"/>
  <c r="R105" i="44"/>
  <c r="BQ137" i="44"/>
  <c r="AJ161" i="44"/>
  <c r="AC171" i="44"/>
  <c r="AT169" i="44"/>
  <c r="AS81" i="44"/>
  <c r="M137" i="44"/>
  <c r="T166" i="44"/>
  <c r="E171" i="44"/>
  <c r="AL174" i="44"/>
  <c r="AU67" i="44"/>
  <c r="F82" i="44"/>
  <c r="J107" i="44"/>
  <c r="W111" i="44"/>
  <c r="Q170" i="44"/>
  <c r="BA68" i="44"/>
  <c r="BN76" i="44"/>
  <c r="AU82" i="44"/>
  <c r="AQ88" i="44"/>
  <c r="BC94" i="44"/>
  <c r="AR132" i="44"/>
  <c r="S134" i="44"/>
  <c r="J54" i="44"/>
  <c r="V190" i="44"/>
  <c r="A171" i="44"/>
  <c r="BQ109" i="44"/>
  <c r="A166" i="44"/>
  <c r="D181" i="44"/>
  <c r="BI192" i="44"/>
  <c r="A123" i="44"/>
  <c r="AG86" i="44"/>
  <c r="H107" i="44"/>
  <c r="AR107" i="44"/>
  <c r="X108" i="44"/>
  <c r="AS109" i="44"/>
  <c r="M110" i="44"/>
  <c r="Y111" i="44"/>
  <c r="BE111" i="44"/>
  <c r="BA112" i="44"/>
  <c r="AW113" i="44"/>
  <c r="AE114" i="44"/>
  <c r="I115" i="44"/>
  <c r="BE115" i="44"/>
  <c r="AW116" i="44"/>
  <c r="AN119" i="44"/>
  <c r="P120" i="44"/>
  <c r="BN122" i="44"/>
  <c r="AL123" i="44"/>
  <c r="BG187" i="44"/>
  <c r="C80" i="46"/>
  <c r="C80" i="44" s="1"/>
  <c r="BQ59" i="44"/>
  <c r="AG73" i="44"/>
  <c r="AI76" i="44"/>
  <c r="AY78" i="44"/>
  <c r="BA83" i="44"/>
  <c r="AO85" i="44"/>
  <c r="BP86" i="44"/>
  <c r="AL89" i="44"/>
  <c r="AZ90" i="44"/>
  <c r="BA91" i="44"/>
  <c r="L93" i="44"/>
  <c r="P94" i="44"/>
  <c r="BL94" i="44"/>
  <c r="BC95" i="44"/>
  <c r="AK96" i="44"/>
  <c r="Q97" i="44"/>
  <c r="AJ99" i="44"/>
  <c r="AL101" i="44"/>
  <c r="AM62" i="44"/>
  <c r="AA94" i="44"/>
  <c r="AN96" i="44"/>
  <c r="AH102" i="44"/>
  <c r="J87" i="44"/>
  <c r="G95" i="44"/>
  <c r="BD98" i="44"/>
  <c r="C90" i="46"/>
  <c r="C90" i="44" s="1"/>
  <c r="V70" i="44"/>
  <c r="L74" i="44"/>
  <c r="BG76" i="44"/>
  <c r="AD79" i="44"/>
  <c r="W82" i="44"/>
  <c r="AC84" i="44"/>
  <c r="G86" i="44"/>
  <c r="AE87" i="44"/>
  <c r="BM90" i="44"/>
  <c r="H92" i="44"/>
  <c r="AB93" i="44"/>
  <c r="AF94" i="44"/>
  <c r="L95" i="44"/>
  <c r="BK95" i="44"/>
  <c r="AS96" i="44"/>
  <c r="AG97" i="44"/>
  <c r="AR99" i="44"/>
  <c r="BB101" i="44"/>
  <c r="AK69" i="44"/>
  <c r="H98" i="44"/>
  <c r="AA52" i="44"/>
  <c r="U71" i="44"/>
  <c r="AR74" i="44"/>
  <c r="AT79" i="44"/>
  <c r="Z82" i="44"/>
  <c r="AK84" i="44"/>
  <c r="W100" i="44"/>
  <c r="F101" i="44"/>
  <c r="A69" i="44"/>
  <c r="AM65" i="44"/>
  <c r="BP74" i="44"/>
  <c r="BC77" i="44"/>
  <c r="BK82" i="44"/>
  <c r="AR86" i="44"/>
  <c r="AO90" i="44"/>
  <c r="AV92" i="44"/>
  <c r="BI57" i="44"/>
  <c r="BB72" i="44"/>
  <c r="AP80" i="44"/>
  <c r="BL84" i="44"/>
  <c r="BG88" i="44"/>
  <c r="AK91" i="44"/>
  <c r="AF98" i="44"/>
  <c r="AX102" i="44"/>
  <c r="A80" i="44"/>
  <c r="BQ66" i="44"/>
  <c r="AU75" i="44"/>
  <c r="BN77" i="44"/>
  <c r="I81" i="44"/>
  <c r="R83" i="44"/>
  <c r="I85" i="44"/>
  <c r="AZ86" i="44"/>
  <c r="F89" i="44"/>
  <c r="AW90" i="44"/>
  <c r="AS91" i="44"/>
  <c r="BD92" i="44"/>
  <c r="BP93" i="44"/>
  <c r="AJ95" i="44"/>
  <c r="U96" i="44"/>
  <c r="D97" i="44"/>
  <c r="BE97" i="44"/>
  <c r="T99" i="44"/>
  <c r="BH59" i="46"/>
  <c r="BH59" i="44"/>
  <c r="M130" i="46"/>
  <c r="M130" i="44"/>
  <c r="P138" i="46"/>
  <c r="P138" i="44"/>
  <c r="AM145" i="46"/>
  <c r="AM145" i="44"/>
  <c r="D151" i="46"/>
  <c r="D151" i="44"/>
  <c r="AS55" i="44"/>
  <c r="S61" i="44"/>
  <c r="BG65" i="44"/>
  <c r="BL73" i="44"/>
  <c r="F87" i="44"/>
  <c r="AA93" i="44"/>
  <c r="F117" i="44"/>
  <c r="AQ134" i="44"/>
  <c r="BC140" i="44"/>
  <c r="BP149" i="44"/>
  <c r="BI157" i="44"/>
  <c r="AW165" i="44"/>
  <c r="P167" i="44"/>
  <c r="AF167" i="44"/>
  <c r="AL169" i="44"/>
  <c r="Y170" i="44"/>
  <c r="BQ171" i="44"/>
  <c r="AU172" i="44"/>
  <c r="K173" i="44"/>
  <c r="AI173" i="44"/>
  <c r="BJ176" i="44"/>
  <c r="AN177" i="44"/>
  <c r="AQ180" i="44"/>
  <c r="AD185" i="44"/>
  <c r="AW188" i="44"/>
  <c r="BI189" i="44"/>
  <c r="P192" i="44"/>
  <c r="AN192" i="44"/>
  <c r="V194" i="44"/>
  <c r="BP84" i="46"/>
  <c r="BP84" i="44"/>
  <c r="BP98" i="46"/>
  <c r="BP98" i="44"/>
  <c r="BF101" i="46"/>
  <c r="BF101" i="44"/>
  <c r="J103" i="46"/>
  <c r="J103" i="44"/>
  <c r="J105" i="46"/>
  <c r="J105" i="44"/>
  <c r="BB126" i="46"/>
  <c r="BB126" i="44"/>
  <c r="AL152" i="46"/>
  <c r="AL152" i="44"/>
  <c r="AV85" i="44"/>
  <c r="AJ98" i="44"/>
  <c r="AL106" i="44"/>
  <c r="T66" i="44"/>
  <c r="AP76" i="44"/>
  <c r="AD126" i="44"/>
  <c r="J146" i="44"/>
  <c r="BA154" i="44"/>
  <c r="W67" i="46"/>
  <c r="W67" i="44"/>
  <c r="N75" i="46"/>
  <c r="N75" i="44"/>
  <c r="D91" i="46"/>
  <c r="D91" i="44"/>
  <c r="AU116" i="46"/>
  <c r="AU116" i="44"/>
  <c r="Y69" i="44"/>
  <c r="AH103" i="44"/>
  <c r="A127" i="44"/>
  <c r="AC89" i="44"/>
  <c r="BN105" i="44"/>
  <c r="F108" i="44"/>
  <c r="AW56" i="44"/>
  <c r="AA74" i="44"/>
  <c r="AP78" i="44"/>
  <c r="AR91" i="44"/>
  <c r="AU92" i="44"/>
  <c r="BJ106" i="44"/>
  <c r="BB117" i="44"/>
  <c r="L121" i="44"/>
  <c r="AU124" i="44"/>
  <c r="BL148" i="44"/>
  <c r="BN153" i="44"/>
  <c r="BB155" i="44"/>
  <c r="AG156" i="44"/>
  <c r="AN164" i="44"/>
  <c r="AG165" i="44"/>
  <c r="AD174" i="44"/>
  <c r="AH175" i="44"/>
  <c r="AD176" i="44"/>
  <c r="S184" i="44"/>
  <c r="BA191" i="44"/>
  <c r="BQ191" i="44"/>
  <c r="AQ193" i="44"/>
  <c r="BE69" i="46"/>
  <c r="BE69" i="44"/>
  <c r="AV73" i="46"/>
  <c r="AV73" i="44"/>
  <c r="F77" i="46"/>
  <c r="F77" i="44"/>
  <c r="K95" i="46"/>
  <c r="K95" i="44"/>
  <c r="AY100" i="46"/>
  <c r="AY100" i="44"/>
  <c r="A107" i="27"/>
  <c r="A109" i="44"/>
  <c r="AN133" i="46"/>
  <c r="AN133" i="44"/>
  <c r="AU140" i="46"/>
  <c r="AU140" i="44"/>
  <c r="BG144" i="46"/>
  <c r="BG144" i="44"/>
  <c r="AH105" i="44"/>
  <c r="AV148" i="44"/>
  <c r="A156" i="44"/>
  <c r="AO56" i="44"/>
  <c r="AA61" i="44"/>
  <c r="AV90" i="44"/>
  <c r="AZ98" i="44"/>
  <c r="BB106" i="44"/>
  <c r="S115" i="44"/>
  <c r="J127" i="44"/>
  <c r="BM158" i="44"/>
  <c r="AF160" i="44"/>
  <c r="A76" i="44"/>
  <c r="A188" i="44"/>
  <c r="Z63" i="44"/>
  <c r="O67" i="44"/>
  <c r="AI86" i="44"/>
  <c r="BJ87" i="44"/>
  <c r="BA89" i="44"/>
  <c r="AB98" i="44"/>
  <c r="K100" i="44"/>
  <c r="BF103" i="44"/>
  <c r="S112" i="44"/>
  <c r="AL135" i="44"/>
  <c r="AC142" i="44"/>
  <c r="O143" i="44"/>
  <c r="D149" i="44"/>
  <c r="E157" i="44"/>
  <c r="AK157" i="44"/>
  <c r="BQ157" i="44"/>
  <c r="D161" i="44"/>
  <c r="BE165" i="44"/>
  <c r="H167" i="44"/>
  <c r="BD167" i="44"/>
  <c r="I170" i="44"/>
  <c r="BC172" i="44"/>
  <c r="S173" i="44"/>
  <c r="F174" i="44"/>
  <c r="AY180" i="44"/>
  <c r="W181" i="44"/>
  <c r="AT187" i="44"/>
  <c r="AV192" i="44"/>
  <c r="J195" i="44"/>
  <c r="E196" i="44"/>
  <c r="BL160" i="46"/>
  <c r="BL160" i="44"/>
  <c r="AB161" i="46"/>
  <c r="AB161" i="44"/>
  <c r="AR161" i="46"/>
  <c r="AR161" i="44"/>
  <c r="AZ161" i="46"/>
  <c r="AZ161" i="44"/>
  <c r="H162" i="46"/>
  <c r="H162" i="44"/>
  <c r="AF162" i="46"/>
  <c r="AF162" i="44"/>
  <c r="BD162" i="46"/>
  <c r="BD162" i="44"/>
  <c r="BL162" i="46"/>
  <c r="BL162" i="44"/>
  <c r="AJ163" i="46"/>
  <c r="AJ163" i="44"/>
  <c r="H164" i="46"/>
  <c r="H164" i="44"/>
  <c r="BD164" i="46"/>
  <c r="BD164" i="44"/>
  <c r="BL164" i="46"/>
  <c r="BL164" i="44"/>
  <c r="Y165" i="46"/>
  <c r="Y165" i="44"/>
  <c r="AO165" i="46"/>
  <c r="AO165" i="44"/>
  <c r="D166" i="46"/>
  <c r="D166" i="44"/>
  <c r="AZ166" i="46"/>
  <c r="AZ166" i="44"/>
  <c r="AH168" i="46"/>
  <c r="AH168" i="44"/>
  <c r="AP168" i="46"/>
  <c r="AP168" i="44"/>
  <c r="V169" i="46"/>
  <c r="V169" i="44"/>
  <c r="M171" i="46"/>
  <c r="M171" i="44"/>
  <c r="AK171" i="46"/>
  <c r="AK171" i="44"/>
  <c r="BA171" i="46"/>
  <c r="BA171" i="44"/>
  <c r="BI171" i="46"/>
  <c r="BI171" i="44"/>
  <c r="O172" i="46"/>
  <c r="O172" i="44"/>
  <c r="AA173" i="46"/>
  <c r="AA173" i="44"/>
  <c r="AQ173" i="46"/>
  <c r="AQ173" i="44"/>
  <c r="BG173" i="46"/>
  <c r="BG173" i="44"/>
  <c r="V174" i="46"/>
  <c r="V174" i="44"/>
  <c r="AT176" i="46"/>
  <c r="AT176" i="44"/>
  <c r="BB176" i="46"/>
  <c r="BB176" i="44"/>
  <c r="H177" i="46"/>
  <c r="H177" i="44"/>
  <c r="X177" i="46"/>
  <c r="X177" i="44"/>
  <c r="O179" i="46"/>
  <c r="O179" i="44"/>
  <c r="BK179" i="46"/>
  <c r="BK179" i="44"/>
  <c r="AA180" i="46"/>
  <c r="AA180" i="44"/>
  <c r="BG180" i="46"/>
  <c r="BG180" i="44"/>
  <c r="AE181" i="46"/>
  <c r="AE181" i="44"/>
  <c r="AU181" i="46"/>
  <c r="AU181" i="44"/>
  <c r="BO182" i="46"/>
  <c r="BO182" i="44"/>
  <c r="O183" i="46"/>
  <c r="O183" i="44"/>
  <c r="BC183" i="46"/>
  <c r="BC183" i="44"/>
  <c r="AI184" i="46"/>
  <c r="AI184" i="44"/>
  <c r="BG184" i="46"/>
  <c r="BG184" i="44"/>
  <c r="AT185" i="46"/>
  <c r="AT185" i="44"/>
  <c r="R186" i="46"/>
  <c r="R186" i="44"/>
  <c r="AH186" i="46"/>
  <c r="AH186" i="44"/>
  <c r="BN186" i="46"/>
  <c r="BN186" i="44"/>
  <c r="AD187" i="46"/>
  <c r="AD187" i="44"/>
  <c r="AG188" i="46"/>
  <c r="AG188" i="44"/>
  <c r="BE188" i="46"/>
  <c r="BE188" i="44"/>
  <c r="M189" i="46"/>
  <c r="M189" i="44"/>
  <c r="Q190" i="46"/>
  <c r="Q190" i="44"/>
  <c r="AC191" i="46"/>
  <c r="AC191" i="44"/>
  <c r="H192" i="46"/>
  <c r="H192" i="44"/>
  <c r="X192" i="46"/>
  <c r="X192" i="44"/>
  <c r="AF192" i="46"/>
  <c r="AF192" i="44"/>
  <c r="BL192" i="46"/>
  <c r="BL192" i="44"/>
  <c r="AT194" i="46"/>
  <c r="AT194" i="44"/>
  <c r="BB194" i="46"/>
  <c r="BB194" i="44"/>
  <c r="Z195" i="46"/>
  <c r="Z195" i="44"/>
  <c r="AP195" i="46"/>
  <c r="AP195" i="44"/>
  <c r="M196" i="46"/>
  <c r="M196" i="44"/>
  <c r="AC196" i="46"/>
  <c r="AC196" i="44"/>
  <c r="I197" i="46"/>
  <c r="I197" i="44"/>
  <c r="AG197" i="46"/>
  <c r="AG197" i="44"/>
  <c r="AW197" i="46"/>
  <c r="AW197" i="44"/>
  <c r="BE197" i="46"/>
  <c r="BE197" i="44"/>
  <c r="K198" i="46"/>
  <c r="K198" i="44"/>
  <c r="AI198" i="46"/>
  <c r="AI198" i="44"/>
  <c r="O199" i="46"/>
  <c r="O199" i="44"/>
  <c r="W199" i="46"/>
  <c r="W199" i="44"/>
  <c r="AM199" i="46"/>
  <c r="AM199" i="44"/>
  <c r="BC199" i="46"/>
  <c r="BC199" i="44"/>
  <c r="AI200" i="46"/>
  <c r="AI200" i="44"/>
  <c r="AY200" i="46"/>
  <c r="AY200" i="44"/>
  <c r="BO200" i="46"/>
  <c r="BO200" i="44"/>
  <c r="O201" i="46"/>
  <c r="O201" i="44"/>
  <c r="W201" i="46"/>
  <c r="W201" i="44"/>
  <c r="AE201" i="46"/>
  <c r="AE201" i="44"/>
  <c r="AU201" i="46"/>
  <c r="AU201" i="44"/>
  <c r="E202" i="46"/>
  <c r="E202" i="44"/>
  <c r="U202" i="46"/>
  <c r="U202" i="44"/>
  <c r="AK202" i="46"/>
  <c r="AK202" i="44"/>
  <c r="BA202" i="46"/>
  <c r="BA202" i="44"/>
  <c r="I203" i="46"/>
  <c r="I203" i="44"/>
  <c r="AO203" i="46"/>
  <c r="AO203" i="44"/>
  <c r="AW203" i="46"/>
  <c r="AW203" i="44"/>
  <c r="BM203" i="46"/>
  <c r="BM203" i="44"/>
  <c r="K204" i="46"/>
  <c r="K204" i="44"/>
  <c r="S204" i="46"/>
  <c r="S204" i="44"/>
  <c r="AA204" i="46"/>
  <c r="AA204" i="44"/>
  <c r="BG204" i="46"/>
  <c r="BG204" i="44"/>
  <c r="G205" i="46"/>
  <c r="G205" i="44"/>
  <c r="O205" i="46"/>
  <c r="O205" i="44"/>
  <c r="W205" i="46"/>
  <c r="W205" i="44"/>
  <c r="AE205" i="46"/>
  <c r="AE205" i="44"/>
  <c r="AM205" i="46"/>
  <c r="AM205" i="44"/>
  <c r="AU205" i="46"/>
  <c r="AU205" i="44"/>
  <c r="BC205" i="46"/>
  <c r="BC205" i="44"/>
  <c r="BK205" i="46"/>
  <c r="BK205" i="44"/>
  <c r="M206" i="46"/>
  <c r="M206" i="44"/>
  <c r="U206" i="46"/>
  <c r="U206" i="44"/>
  <c r="BA206" i="46"/>
  <c r="BA206" i="44"/>
  <c r="BQ206" i="46"/>
  <c r="BQ206" i="44"/>
  <c r="M55" i="46"/>
  <c r="M55" i="44"/>
  <c r="BQ81" i="46"/>
  <c r="BQ81" i="44"/>
  <c r="BF118" i="46"/>
  <c r="BF118" i="44"/>
  <c r="AJ121" i="46"/>
  <c r="AJ121" i="44"/>
  <c r="D139" i="46"/>
  <c r="D139" i="44"/>
  <c r="BP139" i="46"/>
  <c r="BP139" i="44"/>
  <c r="AF148" i="46"/>
  <c r="AF148" i="44"/>
  <c r="BD148" i="46"/>
  <c r="BD148" i="44"/>
  <c r="M154" i="46"/>
  <c r="M154" i="44"/>
  <c r="BB77" i="44"/>
  <c r="H122" i="44"/>
  <c r="AP56" i="46"/>
  <c r="AP56" i="44"/>
  <c r="AR84" i="46"/>
  <c r="AR84" i="44"/>
  <c r="AM111" i="46"/>
  <c r="AM111" i="44"/>
  <c r="BH123" i="46"/>
  <c r="BH123" i="44"/>
  <c r="BN127" i="46"/>
  <c r="BN127" i="44"/>
  <c r="K134" i="46"/>
  <c r="K134" i="44"/>
  <c r="BM156" i="46"/>
  <c r="BM156" i="44"/>
  <c r="A148" i="44"/>
  <c r="L84" i="44"/>
  <c r="AW158" i="44"/>
  <c r="C76" i="46"/>
  <c r="C76" i="44" s="1"/>
  <c r="C127" i="46"/>
  <c r="C127" i="44" s="1"/>
  <c r="C177" i="46"/>
  <c r="C177" i="44" s="1"/>
  <c r="AU60" i="44"/>
  <c r="BA79" i="44"/>
  <c r="BN101" i="44"/>
  <c r="AP105" i="44"/>
  <c r="AT106" i="44"/>
  <c r="BC109" i="44"/>
  <c r="AT117" i="44"/>
  <c r="J118" i="44"/>
  <c r="BI142" i="44"/>
  <c r="AI144" i="44"/>
  <c r="U159" i="44"/>
  <c r="T161" i="44"/>
  <c r="AR163" i="44"/>
  <c r="BP163" i="44"/>
  <c r="AF164" i="44"/>
  <c r="Q165" i="44"/>
  <c r="AB166" i="44"/>
  <c r="BH166" i="44"/>
  <c r="AX175" i="44"/>
  <c r="P177" i="44"/>
  <c r="AE179" i="44"/>
  <c r="BB187" i="44"/>
  <c r="Y188" i="44"/>
  <c r="AO190" i="44"/>
  <c r="BD192" i="44"/>
  <c r="BI196" i="44"/>
  <c r="AY63" i="44"/>
  <c r="AC66" i="44"/>
  <c r="BO78" i="44"/>
  <c r="V81" i="44"/>
  <c r="C73" i="46"/>
  <c r="C73" i="44" s="1"/>
  <c r="L61" i="44"/>
  <c r="AN64" i="44"/>
  <c r="F114" i="44"/>
  <c r="AC133" i="44"/>
  <c r="H57" i="46"/>
  <c r="H57" i="44"/>
  <c r="AU65" i="46"/>
  <c r="AU65" i="44"/>
  <c r="BC65" i="46"/>
  <c r="BC65" i="44"/>
  <c r="P66" i="46"/>
  <c r="P66" i="44"/>
  <c r="AY67" i="46"/>
  <c r="AY67" i="44"/>
  <c r="BO67" i="46"/>
  <c r="BO67" i="44"/>
  <c r="BE68" i="46"/>
  <c r="BE68" i="44"/>
  <c r="I70" i="46"/>
  <c r="I70" i="44"/>
  <c r="BE70" i="46"/>
  <c r="BE70" i="44"/>
  <c r="E71" i="46"/>
  <c r="E71" i="44"/>
  <c r="AK71" i="46"/>
  <c r="AK71" i="44"/>
  <c r="BI71" i="46"/>
  <c r="BI71" i="44"/>
  <c r="AW72" i="46"/>
  <c r="AW72" i="44"/>
  <c r="T73" i="46"/>
  <c r="T73" i="44"/>
  <c r="AJ73" i="46"/>
  <c r="AJ73" i="44"/>
  <c r="AE74" i="46"/>
  <c r="AE74" i="44"/>
  <c r="AM74" i="46"/>
  <c r="AM74" i="44"/>
  <c r="AU74" i="46"/>
  <c r="AU74" i="44"/>
  <c r="BC74" i="46"/>
  <c r="BC74" i="44"/>
  <c r="J75" i="46"/>
  <c r="J75" i="44"/>
  <c r="R75" i="46"/>
  <c r="R75" i="44"/>
  <c r="BN75" i="46"/>
  <c r="BN75" i="44"/>
  <c r="A75" i="29"/>
  <c r="A77" i="44"/>
  <c r="C77" i="46"/>
  <c r="C77" i="44" s="1"/>
  <c r="BF77" i="46"/>
  <c r="BF77" i="44"/>
  <c r="F78" i="46"/>
  <c r="F78" i="44"/>
  <c r="V78" i="46"/>
  <c r="V78" i="44"/>
  <c r="AD78" i="46"/>
  <c r="AD78" i="44"/>
  <c r="BJ78" i="46"/>
  <c r="BJ78" i="44"/>
  <c r="I79" i="46"/>
  <c r="I79" i="44"/>
  <c r="AG79" i="46"/>
  <c r="AG79" i="44"/>
  <c r="AO79" i="46"/>
  <c r="AO79" i="44"/>
  <c r="BE79" i="46"/>
  <c r="BE79" i="44"/>
  <c r="AC80" i="46"/>
  <c r="AC80" i="44"/>
  <c r="AK80" i="46"/>
  <c r="AK80" i="44"/>
  <c r="BA80" i="46"/>
  <c r="BA80" i="44"/>
  <c r="BQ80" i="46"/>
  <c r="BQ80" i="44"/>
  <c r="BM81" i="46"/>
  <c r="BM81" i="44"/>
  <c r="J82" i="46"/>
  <c r="J82" i="44"/>
  <c r="R82" i="46"/>
  <c r="R82" i="44"/>
  <c r="AU86" i="46"/>
  <c r="AU86" i="44"/>
  <c r="AF57" i="46"/>
  <c r="AF57" i="44"/>
  <c r="S60" i="46"/>
  <c r="S60" i="44"/>
  <c r="BG60" i="46"/>
  <c r="BG60" i="44"/>
  <c r="BC61" i="46"/>
  <c r="BC61" i="44"/>
  <c r="K64" i="46"/>
  <c r="K64" i="44"/>
  <c r="AA64" i="46"/>
  <c r="AA64" i="44"/>
  <c r="AQ64" i="46"/>
  <c r="AQ64" i="44"/>
  <c r="W65" i="46"/>
  <c r="W65" i="44"/>
  <c r="X66" i="46"/>
  <c r="X66" i="44"/>
  <c r="AW70" i="46"/>
  <c r="AW70" i="44"/>
  <c r="BK65" i="44"/>
  <c r="P59" i="46"/>
  <c r="P59" i="44"/>
  <c r="A62" i="29"/>
  <c r="C64" i="46"/>
  <c r="C64" i="44" s="1"/>
  <c r="A64" i="44"/>
  <c r="AF66" i="46"/>
  <c r="AF66" i="44"/>
  <c r="BL66" i="46"/>
  <c r="BL66" i="44"/>
  <c r="K67" i="46"/>
  <c r="K67" i="44"/>
  <c r="BI69" i="46"/>
  <c r="BI69" i="44"/>
  <c r="AG70" i="46"/>
  <c r="AG70" i="44"/>
  <c r="N78" i="46"/>
  <c r="N78" i="44"/>
  <c r="AL78" i="46"/>
  <c r="AL78" i="44"/>
  <c r="AW79" i="46"/>
  <c r="AW79" i="44"/>
  <c r="M80" i="46"/>
  <c r="M80" i="44"/>
  <c r="Q81" i="46"/>
  <c r="Q81" i="44"/>
  <c r="Y81" i="46"/>
  <c r="Y81" i="44"/>
  <c r="D85" i="46"/>
  <c r="D85" i="44"/>
  <c r="L85" i="46"/>
  <c r="L85" i="44"/>
  <c r="T85" i="46"/>
  <c r="T85" i="44"/>
  <c r="AB85" i="46"/>
  <c r="AB85" i="44"/>
  <c r="AR85" i="46"/>
  <c r="AR85" i="44"/>
  <c r="AZ85" i="46"/>
  <c r="AZ85" i="44"/>
  <c r="BH85" i="46"/>
  <c r="BH85" i="44"/>
  <c r="BP85" i="46"/>
  <c r="BP85" i="44"/>
  <c r="W86" i="46"/>
  <c r="W86" i="44"/>
  <c r="D90" i="46"/>
  <c r="D90" i="44"/>
  <c r="AJ90" i="46"/>
  <c r="AJ90" i="44"/>
  <c r="AR90" i="46"/>
  <c r="AR90" i="44"/>
  <c r="BH90" i="46"/>
  <c r="BH90" i="44"/>
  <c r="BL91" i="46"/>
  <c r="BL91" i="44"/>
  <c r="AI92" i="46"/>
  <c r="AI92" i="44"/>
  <c r="AQ92" i="46"/>
  <c r="AQ92" i="44"/>
  <c r="AY92" i="46"/>
  <c r="AY92" i="44"/>
  <c r="BO92" i="46"/>
  <c r="BO92" i="44"/>
  <c r="G93" i="46"/>
  <c r="G93" i="44"/>
  <c r="O93" i="46"/>
  <c r="O93" i="44"/>
  <c r="Q72" i="44"/>
  <c r="AG81" i="44"/>
  <c r="Q89" i="44"/>
  <c r="AB90" i="44"/>
  <c r="Q68" i="44"/>
  <c r="BQ69" i="44"/>
  <c r="Z75" i="44"/>
  <c r="BM79" i="44"/>
  <c r="AX82" i="44"/>
  <c r="BC93" i="44"/>
  <c r="AG68" i="44"/>
  <c r="Q70" i="44"/>
  <c r="L73" i="44"/>
  <c r="AT78" i="44"/>
  <c r="AJ85" i="44"/>
  <c r="AK83" i="46"/>
  <c r="AK83" i="44"/>
  <c r="AX77" i="44"/>
  <c r="S92" i="44"/>
  <c r="AI64" i="46"/>
  <c r="AI64" i="44"/>
  <c r="AN66" i="46"/>
  <c r="AN66" i="44"/>
  <c r="S67" i="46"/>
  <c r="S67" i="44"/>
  <c r="AI67" i="46"/>
  <c r="AI67" i="44"/>
  <c r="Y68" i="46"/>
  <c r="Y68" i="44"/>
  <c r="AW68" i="46"/>
  <c r="AW68" i="44"/>
  <c r="E69" i="46"/>
  <c r="E69" i="44"/>
  <c r="BA69" i="46"/>
  <c r="BA69" i="44"/>
  <c r="I72" i="46"/>
  <c r="I72" i="44"/>
  <c r="Y72" i="46"/>
  <c r="Y72" i="44"/>
  <c r="AO72" i="46"/>
  <c r="AO72" i="44"/>
  <c r="BE72" i="46"/>
  <c r="BE72" i="44"/>
  <c r="BM72" i="46"/>
  <c r="BM72" i="44"/>
  <c r="D73" i="46"/>
  <c r="D73" i="44"/>
  <c r="AR73" i="46"/>
  <c r="AR73" i="44"/>
  <c r="AZ73" i="46"/>
  <c r="AZ73" i="44"/>
  <c r="BH73" i="46"/>
  <c r="BH73" i="44"/>
  <c r="BP73" i="46"/>
  <c r="BP73" i="44"/>
  <c r="G74" i="46"/>
  <c r="G74" i="44"/>
  <c r="AH75" i="46"/>
  <c r="AH75" i="44"/>
  <c r="AP75" i="46"/>
  <c r="AP75" i="44"/>
  <c r="BF75" i="46"/>
  <c r="BF75" i="44"/>
  <c r="J77" i="46"/>
  <c r="J77" i="44"/>
  <c r="R77" i="46"/>
  <c r="R77" i="44"/>
  <c r="Z77" i="46"/>
  <c r="Z77" i="44"/>
  <c r="AH77" i="46"/>
  <c r="AH77" i="44"/>
  <c r="AP77" i="46"/>
  <c r="AP77" i="44"/>
  <c r="BB78" i="46"/>
  <c r="BB78" i="44"/>
  <c r="A77" i="29"/>
  <c r="A79" i="44"/>
  <c r="Q79" i="46"/>
  <c r="Q79" i="44"/>
  <c r="Y79" i="46"/>
  <c r="Y79" i="44"/>
  <c r="E80" i="46"/>
  <c r="E80" i="44"/>
  <c r="BI80" i="46"/>
  <c r="BI80" i="44"/>
  <c r="AO81" i="46"/>
  <c r="AO81" i="44"/>
  <c r="BE81" i="46"/>
  <c r="BE81" i="44"/>
  <c r="AH82" i="46"/>
  <c r="AH82" i="44"/>
  <c r="AP82" i="46"/>
  <c r="AP82" i="44"/>
  <c r="BF82" i="46"/>
  <c r="BF82" i="44"/>
  <c r="M83" i="46"/>
  <c r="M83" i="44"/>
  <c r="U83" i="46"/>
  <c r="U83" i="44"/>
  <c r="AS83" i="46"/>
  <c r="AS83" i="44"/>
  <c r="BI83" i="46"/>
  <c r="BI83" i="44"/>
  <c r="BQ83" i="46"/>
  <c r="BQ83" i="44"/>
  <c r="H84" i="46"/>
  <c r="H84" i="44"/>
  <c r="P84" i="46"/>
  <c r="P84" i="44"/>
  <c r="X84" i="46"/>
  <c r="X84" i="44"/>
  <c r="AF84" i="46"/>
  <c r="AF84" i="44"/>
  <c r="AN84" i="46"/>
  <c r="AN84" i="44"/>
  <c r="AV84" i="46"/>
  <c r="AV84" i="44"/>
  <c r="BD84" i="46"/>
  <c r="BD84" i="44"/>
  <c r="O86" i="46"/>
  <c r="O86" i="44"/>
  <c r="AE86" i="46"/>
  <c r="AE86" i="44"/>
  <c r="AM86" i="46"/>
  <c r="AM86" i="44"/>
  <c r="BC86" i="46"/>
  <c r="BC86" i="44"/>
  <c r="BK86" i="46"/>
  <c r="BK86" i="44"/>
  <c r="R87" i="46"/>
  <c r="R87" i="44"/>
  <c r="Z87" i="46"/>
  <c r="Z87" i="44"/>
  <c r="AH87" i="46"/>
  <c r="AH87" i="44"/>
  <c r="AP87" i="46"/>
  <c r="AP87" i="44"/>
  <c r="AX87" i="46"/>
  <c r="AX87" i="44"/>
  <c r="BF87" i="46"/>
  <c r="BF87" i="44"/>
  <c r="BN87" i="46"/>
  <c r="BN87" i="44"/>
  <c r="F88" i="46"/>
  <c r="F88" i="44"/>
  <c r="N88" i="46"/>
  <c r="N88" i="44"/>
  <c r="V88" i="46"/>
  <c r="V88" i="44"/>
  <c r="AD88" i="46"/>
  <c r="AD88" i="44"/>
  <c r="AL88" i="46"/>
  <c r="AL88" i="44"/>
  <c r="BB88" i="46"/>
  <c r="BB88" i="44"/>
  <c r="BJ88" i="46"/>
  <c r="BJ88" i="44"/>
  <c r="A87" i="29"/>
  <c r="A89" i="44"/>
  <c r="I89" i="46"/>
  <c r="I89" i="44"/>
  <c r="Y89" i="46"/>
  <c r="Y89" i="44"/>
  <c r="AG89" i="46"/>
  <c r="AG89" i="44"/>
  <c r="AO89" i="46"/>
  <c r="AO89" i="44"/>
  <c r="AW89" i="46"/>
  <c r="AW89" i="44"/>
  <c r="BM89" i="46"/>
  <c r="BM89" i="44"/>
  <c r="L90" i="46"/>
  <c r="L90" i="44"/>
  <c r="T90" i="46"/>
  <c r="T90" i="44"/>
  <c r="BP90" i="46"/>
  <c r="BP90" i="44"/>
  <c r="H91" i="46"/>
  <c r="H91" i="44"/>
  <c r="P91" i="46"/>
  <c r="P91" i="44"/>
  <c r="X91" i="46"/>
  <c r="X91" i="44"/>
  <c r="AF91" i="46"/>
  <c r="AF91" i="44"/>
  <c r="AN91" i="46"/>
  <c r="AN91" i="44"/>
  <c r="BD91" i="46"/>
  <c r="BD91" i="44"/>
  <c r="K92" i="46"/>
  <c r="K92" i="44"/>
  <c r="AA92" i="46"/>
  <c r="AA92" i="44"/>
  <c r="AE93" i="46"/>
  <c r="AE93" i="44"/>
  <c r="AM93" i="46"/>
  <c r="AM93" i="44"/>
  <c r="AU93" i="46"/>
  <c r="AU93" i="44"/>
  <c r="BK93" i="46"/>
  <c r="BK93" i="44"/>
  <c r="BG67" i="44"/>
  <c r="O74" i="44"/>
  <c r="AX75" i="44"/>
  <c r="U80" i="44"/>
  <c r="AW81" i="44"/>
  <c r="E83" i="44"/>
  <c r="AT88" i="44"/>
  <c r="C79" i="46"/>
  <c r="C79" i="44" s="1"/>
  <c r="G61" i="44"/>
  <c r="Y70" i="44"/>
  <c r="BE89" i="44"/>
  <c r="W93" i="44"/>
  <c r="BD57" i="44"/>
  <c r="M69" i="44"/>
  <c r="BM70" i="44"/>
  <c r="AB73" i="44"/>
  <c r="AS80" i="44"/>
  <c r="AC83" i="44"/>
  <c r="BG94" i="44"/>
  <c r="W95" i="44"/>
  <c r="X96" i="44"/>
  <c r="BL96" i="44"/>
  <c r="AB97" i="44"/>
  <c r="BH97" i="44"/>
  <c r="X98" i="44"/>
  <c r="AV98" i="44"/>
  <c r="D99" i="44"/>
  <c r="BP99" i="44"/>
  <c r="BC100" i="44"/>
  <c r="V101" i="44"/>
  <c r="R102" i="44"/>
  <c r="AI94" i="44"/>
  <c r="A102" i="44"/>
  <c r="BO94" i="44"/>
  <c r="AJ97" i="44"/>
  <c r="BP97" i="44"/>
  <c r="L99" i="44"/>
  <c r="G100" i="44"/>
  <c r="AE100" i="44"/>
  <c r="BK100" i="44"/>
  <c r="AD101" i="44"/>
  <c r="BJ101" i="44"/>
  <c r="Z102" i="44"/>
  <c r="BF102" i="44"/>
  <c r="AM95" i="44"/>
  <c r="H96" i="44"/>
  <c r="AY94" i="44"/>
  <c r="AV96" i="44"/>
  <c r="O100" i="44"/>
  <c r="J102" i="44"/>
  <c r="BN104" i="44"/>
  <c r="K94" i="44"/>
  <c r="BL98" i="44"/>
  <c r="BH99" i="44"/>
  <c r="AT101" i="44"/>
  <c r="C102" i="46"/>
  <c r="C102" i="44" s="1"/>
  <c r="AP54" i="44"/>
  <c r="AS57" i="44"/>
  <c r="BP61" i="44"/>
  <c r="N72" i="44"/>
  <c r="S94" i="44"/>
  <c r="O95" i="44"/>
  <c r="AU95" i="44"/>
  <c r="P96" i="44"/>
  <c r="BD96" i="44"/>
  <c r="T97" i="44"/>
  <c r="AZ97" i="44"/>
  <c r="P98" i="44"/>
  <c r="AN98" i="44"/>
  <c r="AB99" i="44"/>
  <c r="AU100" i="44"/>
  <c r="N101" i="44"/>
  <c r="AP102" i="44"/>
  <c r="BD59" i="44"/>
  <c r="O65" i="44"/>
  <c r="AV57" i="44"/>
  <c r="V22" i="44"/>
  <c r="BA56" i="44"/>
  <c r="BL57" i="44"/>
  <c r="N54" i="44"/>
  <c r="BI56" i="44"/>
  <c r="AY60" i="44"/>
  <c r="BD66" i="44"/>
  <c r="AO68" i="44"/>
  <c r="AC69" i="44"/>
  <c r="AC71" i="44"/>
  <c r="AG72" i="44"/>
  <c r="W74" i="44"/>
  <c r="BK74" i="44"/>
  <c r="AF104" i="46"/>
  <c r="AF104" i="44"/>
  <c r="AI54" i="44"/>
  <c r="AS100" i="44"/>
  <c r="AV106" i="44"/>
  <c r="AV109" i="44"/>
  <c r="AN111" i="44"/>
  <c r="BL111" i="44"/>
  <c r="AZ115" i="44"/>
  <c r="BK117" i="44"/>
  <c r="BG118" i="44"/>
  <c r="BK126" i="44"/>
  <c r="C138" i="46"/>
  <c r="C138" i="44" s="1"/>
  <c r="AR80" i="44"/>
  <c r="AF109" i="44"/>
  <c r="J114" i="44"/>
  <c r="AA120" i="44"/>
  <c r="BG120" i="44"/>
  <c r="BI121" i="44"/>
  <c r="AY127" i="44"/>
  <c r="BN131" i="44"/>
  <c r="BA132" i="44"/>
  <c r="Q148" i="44"/>
  <c r="T105" i="44"/>
  <c r="A97" i="29"/>
  <c r="A99" i="44"/>
  <c r="G108" i="44"/>
  <c r="L52" i="44"/>
  <c r="BG107" i="44"/>
  <c r="P109" i="44"/>
  <c r="X111" i="44"/>
  <c r="L112" i="44"/>
  <c r="AU117" i="44"/>
  <c r="AH131" i="44"/>
  <c r="BC79" i="44"/>
  <c r="W108" i="46"/>
  <c r="W108" i="44"/>
  <c r="P48" i="44"/>
  <c r="P106" i="44"/>
  <c r="T115" i="44"/>
  <c r="BL104" i="44"/>
  <c r="S107" i="44"/>
  <c r="H111" i="44"/>
  <c r="AL130" i="44"/>
  <c r="BI63" i="44"/>
  <c r="AZ71" i="44"/>
  <c r="J90" i="44"/>
  <c r="AM96" i="44"/>
  <c r="T103" i="44"/>
  <c r="BL106" i="44"/>
  <c r="BH112" i="44"/>
  <c r="AY118" i="44"/>
  <c r="BG127" i="44"/>
  <c r="F130" i="44"/>
  <c r="T141" i="44"/>
  <c r="AR141" i="44"/>
  <c r="AG148" i="44"/>
  <c r="N154" i="44"/>
  <c r="BK155" i="44"/>
  <c r="U161" i="44"/>
  <c r="C143" i="46"/>
  <c r="C143" i="44" s="1"/>
  <c r="AZ52" i="44"/>
  <c r="AC101" i="44"/>
  <c r="AC103" i="44"/>
  <c r="Q104" i="44"/>
  <c r="Y106" i="44"/>
  <c r="AJ107" i="44"/>
  <c r="Y109" i="44"/>
  <c r="AO109" i="44"/>
  <c r="BL109" i="44"/>
  <c r="AR110" i="44"/>
  <c r="AR112" i="44"/>
  <c r="S120" i="44"/>
  <c r="AQ120" i="44"/>
  <c r="S125" i="44"/>
  <c r="U132" i="44"/>
  <c r="Y133" i="44"/>
  <c r="Z136" i="44"/>
  <c r="F137" i="44"/>
  <c r="H140" i="44"/>
  <c r="AL142" i="44"/>
  <c r="D144" i="44"/>
  <c r="AZ144" i="44"/>
  <c r="AQ146" i="44"/>
  <c r="BA151" i="44"/>
  <c r="AI153" i="44"/>
  <c r="BQ166" i="44"/>
  <c r="AU108" i="46"/>
  <c r="AU108" i="44"/>
  <c r="D110" i="46"/>
  <c r="D110" i="44"/>
  <c r="AH114" i="46"/>
  <c r="AH114" i="44"/>
  <c r="O117" i="46"/>
  <c r="O117" i="44"/>
  <c r="BO120" i="46"/>
  <c r="BO120" i="44"/>
  <c r="W126" i="46"/>
  <c r="W126" i="44"/>
  <c r="AE126" i="46"/>
  <c r="AE126" i="44"/>
  <c r="AQ127" i="46"/>
  <c r="AQ127" i="44"/>
  <c r="V128" i="46"/>
  <c r="V128" i="44"/>
  <c r="AL128" i="46"/>
  <c r="AL128" i="44"/>
  <c r="N130" i="46"/>
  <c r="N130" i="44"/>
  <c r="AD130" i="46"/>
  <c r="AD130" i="44"/>
  <c r="R131" i="46"/>
  <c r="R131" i="44"/>
  <c r="BF131" i="46"/>
  <c r="BF131" i="44"/>
  <c r="M132" i="46"/>
  <c r="M132" i="44"/>
  <c r="AC132" i="46"/>
  <c r="AC132" i="44"/>
  <c r="BI132" i="46"/>
  <c r="BI132" i="44"/>
  <c r="D134" i="46"/>
  <c r="D134" i="44"/>
  <c r="AB134" i="46"/>
  <c r="AB134" i="44"/>
  <c r="AZ134" i="46"/>
  <c r="AZ134" i="44"/>
  <c r="O135" i="46"/>
  <c r="O135" i="44"/>
  <c r="AM135" i="46"/>
  <c r="AM135" i="44"/>
  <c r="N137" i="46"/>
  <c r="N137" i="44"/>
  <c r="BM138" i="46"/>
  <c r="BM138" i="44"/>
  <c r="U139" i="46"/>
  <c r="U139" i="44"/>
  <c r="BI139" i="46"/>
  <c r="BI139" i="44"/>
  <c r="X140" i="46"/>
  <c r="X140" i="44"/>
  <c r="AB141" i="46"/>
  <c r="AB141" i="44"/>
  <c r="AZ141" i="46"/>
  <c r="AZ141" i="44"/>
  <c r="N142" i="46"/>
  <c r="N142" i="44"/>
  <c r="V142" i="46"/>
  <c r="V142" i="44"/>
  <c r="AD142" i="46"/>
  <c r="AD142" i="44"/>
  <c r="AF143" i="46"/>
  <c r="AF143" i="44"/>
  <c r="AN143" i="46"/>
  <c r="AN143" i="44"/>
  <c r="BD143" i="46"/>
  <c r="BD143" i="44"/>
  <c r="BL143" i="46"/>
  <c r="BL143" i="44"/>
  <c r="T144" i="46"/>
  <c r="T144" i="44"/>
  <c r="BP144" i="46"/>
  <c r="BP144" i="44"/>
  <c r="H145" i="46"/>
  <c r="H145" i="44"/>
  <c r="X145" i="46"/>
  <c r="X145" i="44"/>
  <c r="AF145" i="46"/>
  <c r="AF145" i="44"/>
  <c r="BD145" i="46"/>
  <c r="BD145" i="44"/>
  <c r="BL145" i="46"/>
  <c r="BL145" i="44"/>
  <c r="S146" i="46"/>
  <c r="S146" i="44"/>
  <c r="AA146" i="46"/>
  <c r="AA146" i="44"/>
  <c r="AY146" i="46"/>
  <c r="AY146" i="44"/>
  <c r="G147" i="46"/>
  <c r="G147" i="44"/>
  <c r="AE147" i="46"/>
  <c r="AE147" i="44"/>
  <c r="AM147" i="46"/>
  <c r="AM147" i="44"/>
  <c r="BK147" i="46"/>
  <c r="BK147" i="44"/>
  <c r="I148" i="46"/>
  <c r="I148" i="44"/>
  <c r="Y148" i="46"/>
  <c r="Y148" i="44"/>
  <c r="AO148" i="46"/>
  <c r="AO148" i="44"/>
  <c r="AW148" i="46"/>
  <c r="AW148" i="44"/>
  <c r="BM148" i="46"/>
  <c r="BM148" i="44"/>
  <c r="I150" i="46"/>
  <c r="I150" i="44"/>
  <c r="AW150" i="46"/>
  <c r="AW150" i="44"/>
  <c r="BM150" i="46"/>
  <c r="BM150" i="44"/>
  <c r="M151" i="46"/>
  <c r="M151" i="44"/>
  <c r="U151" i="46"/>
  <c r="U151" i="44"/>
  <c r="AC151" i="46"/>
  <c r="AC151" i="44"/>
  <c r="AK151" i="46"/>
  <c r="AK151" i="44"/>
  <c r="AS151" i="46"/>
  <c r="AS151" i="44"/>
  <c r="G152" i="46"/>
  <c r="G152" i="44"/>
  <c r="O152" i="46"/>
  <c r="O152" i="44"/>
  <c r="AE152" i="46"/>
  <c r="AE152" i="44"/>
  <c r="AM152" i="46"/>
  <c r="AM152" i="44"/>
  <c r="AU152" i="46"/>
  <c r="AU152" i="44"/>
  <c r="BC152" i="46"/>
  <c r="BC152" i="44"/>
  <c r="S153" i="46"/>
  <c r="S153" i="44"/>
  <c r="AA153" i="46"/>
  <c r="AA153" i="44"/>
  <c r="AY153" i="46"/>
  <c r="AY153" i="44"/>
  <c r="BG153" i="46"/>
  <c r="BG153" i="44"/>
  <c r="V154" i="46"/>
  <c r="V154" i="44"/>
  <c r="AT154" i="46"/>
  <c r="AT154" i="44"/>
  <c r="BJ154" i="46"/>
  <c r="BJ154" i="44"/>
  <c r="W155" i="46"/>
  <c r="W155" i="44"/>
  <c r="AU155" i="46"/>
  <c r="AU155" i="44"/>
  <c r="BC155" i="46"/>
  <c r="BC155" i="44"/>
  <c r="C160" i="46"/>
  <c r="C160" i="44" s="1"/>
  <c r="A160" i="44"/>
  <c r="I160" i="46"/>
  <c r="I160" i="44"/>
  <c r="M161" i="46"/>
  <c r="M161" i="44"/>
  <c r="BA161" i="46"/>
  <c r="BA161" i="44"/>
  <c r="BQ161" i="46"/>
  <c r="BQ161" i="44"/>
  <c r="AG162" i="46"/>
  <c r="AG162" i="44"/>
  <c r="AW162" i="46"/>
  <c r="AW162" i="44"/>
  <c r="E163" i="46"/>
  <c r="E163" i="44"/>
  <c r="M163" i="46"/>
  <c r="M163" i="44"/>
  <c r="AK163" i="46"/>
  <c r="AK163" i="44"/>
  <c r="AS163" i="46"/>
  <c r="AS163" i="44"/>
  <c r="BQ163" i="46"/>
  <c r="BQ163" i="44"/>
  <c r="I164" i="46"/>
  <c r="I164" i="44"/>
  <c r="Y164" i="46"/>
  <c r="Y164" i="44"/>
  <c r="AG164" i="46"/>
  <c r="AG164" i="44"/>
  <c r="AW164" i="46"/>
  <c r="AW164" i="44"/>
  <c r="BE164" i="46"/>
  <c r="BE164" i="44"/>
  <c r="BM164" i="46"/>
  <c r="BM164" i="44"/>
  <c r="J165" i="46"/>
  <c r="J165" i="44"/>
  <c r="R165" i="46"/>
  <c r="R165" i="44"/>
  <c r="Z165" i="46"/>
  <c r="Z165" i="44"/>
  <c r="AP165" i="46"/>
  <c r="AP165" i="44"/>
  <c r="BF165" i="46"/>
  <c r="BF165" i="44"/>
  <c r="M166" i="46"/>
  <c r="M166" i="44"/>
  <c r="U166" i="46"/>
  <c r="U166" i="44"/>
  <c r="AC166" i="46"/>
  <c r="AC166" i="44"/>
  <c r="BA166" i="46"/>
  <c r="BA166" i="44"/>
  <c r="BI166" i="46"/>
  <c r="BI166" i="44"/>
  <c r="AD84" i="44"/>
  <c r="D105" i="44"/>
  <c r="AK76" i="46"/>
  <c r="AK76" i="44"/>
  <c r="AE84" i="46"/>
  <c r="AE84" i="44"/>
  <c r="BG85" i="46"/>
  <c r="BG85" i="44"/>
  <c r="AD86" i="46"/>
  <c r="AD86" i="44"/>
  <c r="BG97" i="46"/>
  <c r="BG97" i="44"/>
  <c r="AI99" i="46"/>
  <c r="AI99" i="44"/>
  <c r="AQ99" i="46"/>
  <c r="AQ99" i="44"/>
  <c r="N100" i="46"/>
  <c r="N100" i="44"/>
  <c r="A99" i="29"/>
  <c r="C101" i="46"/>
  <c r="C101" i="44" s="1"/>
  <c r="AK105" i="46"/>
  <c r="AK105" i="44"/>
  <c r="AO106" i="46"/>
  <c r="AO106" i="44"/>
  <c r="BE106" i="46"/>
  <c r="BE106" i="44"/>
  <c r="BM106" i="46"/>
  <c r="BM106" i="44"/>
  <c r="BH107" i="46"/>
  <c r="BH107" i="44"/>
  <c r="H108" i="46"/>
  <c r="H108" i="44"/>
  <c r="BL108" i="46"/>
  <c r="BL108" i="44"/>
  <c r="AS110" i="46"/>
  <c r="AS110" i="44"/>
  <c r="E112" i="46"/>
  <c r="E112" i="44"/>
  <c r="M112" i="46"/>
  <c r="M112" i="44"/>
  <c r="Q113" i="46"/>
  <c r="Q113" i="44"/>
  <c r="I116" i="46"/>
  <c r="I116" i="44"/>
  <c r="P119" i="46"/>
  <c r="P119" i="44"/>
  <c r="AF119" i="46"/>
  <c r="AF119" i="44"/>
  <c r="BL119" i="46"/>
  <c r="BL119" i="44"/>
  <c r="L120" i="46"/>
  <c r="L120" i="44"/>
  <c r="AB120" i="46"/>
  <c r="AB120" i="44"/>
  <c r="AR120" i="46"/>
  <c r="AR120" i="44"/>
  <c r="A120" i="27"/>
  <c r="A122" i="44"/>
  <c r="AE169" i="44"/>
  <c r="AH122" i="44"/>
  <c r="AD123" i="44"/>
  <c r="AB125" i="44"/>
  <c r="T127" i="44"/>
  <c r="AA129" i="44"/>
  <c r="BB132" i="44"/>
  <c r="AF135" i="44"/>
  <c r="AI168" i="44"/>
  <c r="AU169" i="44"/>
  <c r="J170" i="44"/>
  <c r="BB171" i="44"/>
  <c r="H172" i="44"/>
  <c r="BE177" i="44"/>
  <c r="AJ178" i="44"/>
  <c r="AF179" i="44"/>
  <c r="BD179" i="44"/>
  <c r="L180" i="44"/>
  <c r="AB180" i="44"/>
  <c r="AR180" i="44"/>
  <c r="BH180" i="44"/>
  <c r="X181" i="44"/>
  <c r="AN181" i="44"/>
  <c r="AR182" i="44"/>
  <c r="T184" i="44"/>
  <c r="AJ184" i="44"/>
  <c r="AZ184" i="44"/>
  <c r="BP184" i="44"/>
  <c r="AG192" i="44"/>
  <c r="BM192" i="44"/>
  <c r="BP193" i="44"/>
  <c r="BJ196" i="44"/>
  <c r="J197" i="44"/>
  <c r="R122" i="44"/>
  <c r="BL126" i="44"/>
  <c r="AE128" i="44"/>
  <c r="BG129" i="44"/>
  <c r="AD132" i="44"/>
  <c r="J133" i="44"/>
  <c r="AP133" i="44"/>
  <c r="AK134" i="44"/>
  <c r="AV135" i="44"/>
  <c r="S136" i="44"/>
  <c r="BG136" i="44"/>
  <c r="AE137" i="44"/>
  <c r="J138" i="44"/>
  <c r="AX138" i="44"/>
  <c r="AQ168" i="44"/>
  <c r="R170" i="44"/>
  <c r="AH170" i="44"/>
  <c r="BN170" i="44"/>
  <c r="BJ171" i="44"/>
  <c r="P172" i="44"/>
  <c r="AJ173" i="44"/>
  <c r="AZ173" i="44"/>
  <c r="BM177" i="44"/>
  <c r="BP178" i="44"/>
  <c r="T180" i="44"/>
  <c r="BP180" i="44"/>
  <c r="P181" i="44"/>
  <c r="AZ182" i="44"/>
  <c r="AU185" i="44"/>
  <c r="AA186" i="44"/>
  <c r="AB193" i="44"/>
  <c r="AZ193" i="44"/>
  <c r="AE194" i="44"/>
  <c r="BB196" i="44"/>
  <c r="R197" i="44"/>
  <c r="S168" i="46"/>
  <c r="S168" i="44"/>
  <c r="BG168" i="46"/>
  <c r="BG168" i="44"/>
  <c r="G169" i="46"/>
  <c r="G169" i="44"/>
  <c r="O169" i="46"/>
  <c r="O169" i="44"/>
  <c r="BC169" i="46"/>
  <c r="BC169" i="44"/>
  <c r="BF170" i="46"/>
  <c r="BF170" i="44"/>
  <c r="V171" i="46"/>
  <c r="V171" i="44"/>
  <c r="AD171" i="46"/>
  <c r="AD171" i="44"/>
  <c r="AL171" i="46"/>
  <c r="AL171" i="44"/>
  <c r="AN172" i="46"/>
  <c r="AN172" i="44"/>
  <c r="BD172" i="46"/>
  <c r="BD172" i="44"/>
  <c r="D173" i="46"/>
  <c r="D173" i="44"/>
  <c r="L173" i="46"/>
  <c r="L173" i="44"/>
  <c r="T173" i="46"/>
  <c r="T173" i="44"/>
  <c r="BP173" i="46"/>
  <c r="BP173" i="44"/>
  <c r="W174" i="46"/>
  <c r="W174" i="44"/>
  <c r="AE174" i="46"/>
  <c r="AE174" i="44"/>
  <c r="AM174" i="46"/>
  <c r="AM174" i="44"/>
  <c r="BC174" i="46"/>
  <c r="BC174" i="44"/>
  <c r="K175" i="46"/>
  <c r="K175" i="44"/>
  <c r="AI175" i="46"/>
  <c r="AI175" i="44"/>
  <c r="AQ175" i="46"/>
  <c r="AQ175" i="44"/>
  <c r="BG175" i="46"/>
  <c r="BG175" i="44"/>
  <c r="O176" i="46"/>
  <c r="O176" i="44"/>
  <c r="W176" i="46"/>
  <c r="W176" i="44"/>
  <c r="AM176" i="46"/>
  <c r="AM176" i="44"/>
  <c r="BC176" i="46"/>
  <c r="BC176" i="44"/>
  <c r="AO177" i="46"/>
  <c r="AO177" i="44"/>
  <c r="AW177" i="46"/>
  <c r="AW177" i="44"/>
  <c r="D178" i="46"/>
  <c r="D178" i="44"/>
  <c r="L178" i="46"/>
  <c r="L178" i="44"/>
  <c r="T178" i="46"/>
  <c r="T178" i="44"/>
  <c r="AZ178" i="46"/>
  <c r="AZ178" i="44"/>
  <c r="BH178" i="46"/>
  <c r="BH178" i="44"/>
  <c r="X179" i="46"/>
  <c r="X179" i="44"/>
  <c r="AN179" i="46"/>
  <c r="AN179" i="44"/>
  <c r="D180" i="46"/>
  <c r="D180" i="44"/>
  <c r="AV181" i="46"/>
  <c r="AV181" i="44"/>
  <c r="D182" i="46"/>
  <c r="D182" i="44"/>
  <c r="AJ182" i="46"/>
  <c r="AJ182" i="44"/>
  <c r="BH182" i="46"/>
  <c r="BH182" i="44"/>
  <c r="BP182" i="46"/>
  <c r="BP182" i="44"/>
  <c r="L184" i="46"/>
  <c r="L184" i="44"/>
  <c r="AB184" i="46"/>
  <c r="AB184" i="44"/>
  <c r="G185" i="46"/>
  <c r="G185" i="44"/>
  <c r="O185" i="46"/>
  <c r="O185" i="44"/>
  <c r="W185" i="46"/>
  <c r="W185" i="44"/>
  <c r="AM185" i="46"/>
  <c r="AM185" i="44"/>
  <c r="BC185" i="46"/>
  <c r="BC185" i="44"/>
  <c r="AY186" i="46"/>
  <c r="AY186" i="44"/>
  <c r="BO186" i="46"/>
  <c r="BO186" i="44"/>
  <c r="W187" i="46"/>
  <c r="W187" i="44"/>
  <c r="AM187" i="46"/>
  <c r="AM187" i="44"/>
  <c r="BC187" i="46"/>
  <c r="BC187" i="44"/>
  <c r="J188" i="46"/>
  <c r="J188" i="44"/>
  <c r="R188" i="46"/>
  <c r="R188" i="44"/>
  <c r="Z188" i="46"/>
  <c r="Z188" i="44"/>
  <c r="AH188" i="46"/>
  <c r="AH188" i="44"/>
  <c r="AX188" i="46"/>
  <c r="AX188" i="44"/>
  <c r="BF188" i="46"/>
  <c r="BF188" i="44"/>
  <c r="BN188" i="46"/>
  <c r="BN188" i="44"/>
  <c r="V189" i="46"/>
  <c r="V189" i="44"/>
  <c r="AD189" i="46"/>
  <c r="AD189" i="44"/>
  <c r="F191" i="46"/>
  <c r="F191" i="44"/>
  <c r="N191" i="46"/>
  <c r="N191" i="44"/>
  <c r="V191" i="46"/>
  <c r="V191" i="44"/>
  <c r="AD191" i="46"/>
  <c r="AD191" i="44"/>
  <c r="AO192" i="46"/>
  <c r="AO192" i="44"/>
  <c r="BE192" i="46"/>
  <c r="BE192" i="44"/>
  <c r="D193" i="46"/>
  <c r="D193" i="44"/>
  <c r="L193" i="46"/>
  <c r="L193" i="44"/>
  <c r="T193" i="46"/>
  <c r="T193" i="44"/>
  <c r="BH193" i="46"/>
  <c r="BH193" i="44"/>
  <c r="O194" i="46"/>
  <c r="O194" i="44"/>
  <c r="AM194" i="46"/>
  <c r="AM194" i="44"/>
  <c r="AU194" i="46"/>
  <c r="AU194" i="44"/>
  <c r="N196" i="46"/>
  <c r="N196" i="44"/>
  <c r="V196" i="46"/>
  <c r="V196" i="44"/>
  <c r="AL196" i="46"/>
  <c r="AL196" i="44"/>
  <c r="AT196" i="46"/>
  <c r="AT196" i="44"/>
  <c r="Z197" i="46"/>
  <c r="Z197" i="44"/>
  <c r="AH197" i="46"/>
  <c r="AH197" i="44"/>
  <c r="AP197" i="46"/>
  <c r="AP197" i="44"/>
  <c r="AX197" i="46"/>
  <c r="AX197" i="44"/>
  <c r="BF197" i="46"/>
  <c r="BF197" i="44"/>
  <c r="BN197" i="46"/>
  <c r="BN197" i="44"/>
  <c r="L198" i="46"/>
  <c r="L198" i="44"/>
  <c r="T198" i="46"/>
  <c r="T198" i="44"/>
  <c r="AB198" i="46"/>
  <c r="AB198" i="44"/>
  <c r="AR198" i="46"/>
  <c r="AR198" i="44"/>
  <c r="AZ198" i="46"/>
  <c r="AZ198" i="44"/>
  <c r="BH198" i="46"/>
  <c r="BH198" i="44"/>
  <c r="H199" i="46"/>
  <c r="H199" i="44"/>
  <c r="X199" i="46"/>
  <c r="X199" i="44"/>
  <c r="BD199" i="46"/>
  <c r="BD199" i="44"/>
  <c r="AB204" i="46"/>
  <c r="AB204" i="44"/>
  <c r="BP204" i="46"/>
  <c r="BP204" i="44"/>
  <c r="N206" i="46"/>
  <c r="N206" i="44"/>
  <c r="AD206" i="46"/>
  <c r="AD206" i="44"/>
  <c r="G207" i="46"/>
  <c r="G207" i="44"/>
  <c r="O207" i="46"/>
  <c r="O207" i="44"/>
  <c r="AE207" i="46"/>
  <c r="AE207" i="44"/>
  <c r="BK207" i="46"/>
  <c r="BK207" i="44"/>
  <c r="AM128" i="46"/>
  <c r="AM128" i="44"/>
  <c r="K129" i="46"/>
  <c r="K129" i="44"/>
  <c r="AQ129" i="46"/>
  <c r="AQ129" i="44"/>
  <c r="AY129" i="46"/>
  <c r="AY129" i="44"/>
  <c r="AU130" i="46"/>
  <c r="AU130" i="44"/>
  <c r="BC130" i="46"/>
  <c r="BC130" i="44"/>
  <c r="AA131" i="46"/>
  <c r="AA131" i="44"/>
  <c r="BG131" i="46"/>
  <c r="BG131" i="44"/>
  <c r="V132" i="46"/>
  <c r="V132" i="44"/>
  <c r="AH133" i="46"/>
  <c r="AH133" i="44"/>
  <c r="BN133" i="46"/>
  <c r="BN133" i="44"/>
  <c r="U134" i="46"/>
  <c r="U134" i="44"/>
  <c r="AS134" i="46"/>
  <c r="AS134" i="44"/>
  <c r="BQ134" i="46"/>
  <c r="BQ134" i="44"/>
  <c r="H135" i="46"/>
  <c r="H135" i="44"/>
  <c r="AQ136" i="46"/>
  <c r="AQ136" i="44"/>
  <c r="G137" i="46"/>
  <c r="G137" i="44"/>
  <c r="AU137" i="46"/>
  <c r="AU137" i="44"/>
  <c r="R138" i="46"/>
  <c r="R138" i="44"/>
  <c r="BF138" i="46"/>
  <c r="BF138" i="44"/>
  <c r="V139" i="46"/>
  <c r="V139" i="44"/>
  <c r="BJ139" i="46"/>
  <c r="BJ139" i="44"/>
  <c r="Y140" i="46"/>
  <c r="Y140" i="44"/>
  <c r="BE140" i="46"/>
  <c r="BE140" i="44"/>
  <c r="AS141" i="46"/>
  <c r="AS141" i="44"/>
  <c r="Y143" i="46"/>
  <c r="Y143" i="44"/>
  <c r="BM143" i="46"/>
  <c r="BM143" i="44"/>
  <c r="AG145" i="46"/>
  <c r="AG145" i="44"/>
  <c r="AW145" i="46"/>
  <c r="AW145" i="44"/>
  <c r="L146" i="46"/>
  <c r="L146" i="44"/>
  <c r="AR146" i="46"/>
  <c r="AR146" i="44"/>
  <c r="AF147" i="46"/>
  <c r="AF147" i="44"/>
  <c r="BD147" i="46"/>
  <c r="BD147" i="44"/>
  <c r="Z148" i="46"/>
  <c r="Z148" i="44"/>
  <c r="AX148" i="46"/>
  <c r="AX148" i="44"/>
  <c r="AD149" i="46"/>
  <c r="AD149" i="44"/>
  <c r="AL149" i="46"/>
  <c r="AL149" i="44"/>
  <c r="Z150" i="46"/>
  <c r="Z150" i="44"/>
  <c r="AH150" i="46"/>
  <c r="AH150" i="44"/>
  <c r="AE154" i="46"/>
  <c r="AE154" i="44"/>
  <c r="S156" i="46"/>
  <c r="S156" i="44"/>
  <c r="AQ156" i="46"/>
  <c r="AQ156" i="44"/>
  <c r="BO156" i="46"/>
  <c r="BO156" i="44"/>
  <c r="BO158" i="44"/>
  <c r="AE159" i="44"/>
  <c r="BK159" i="44"/>
  <c r="BQ76" i="44"/>
  <c r="Q82" i="44"/>
  <c r="D102" i="44"/>
  <c r="AP154" i="44"/>
  <c r="AK192" i="44"/>
  <c r="V197" i="44"/>
  <c r="C191" i="46"/>
  <c r="C191" i="44" s="1"/>
  <c r="AN48" i="44"/>
  <c r="X72" i="44"/>
  <c r="AQ85" i="44"/>
  <c r="BN91" i="44"/>
  <c r="S97" i="44"/>
  <c r="S99" i="44"/>
  <c r="AQ174" i="44"/>
  <c r="AL197" i="44"/>
  <c r="AG75" i="44"/>
  <c r="O84" i="44"/>
  <c r="J94" i="44"/>
  <c r="F95" i="44"/>
  <c r="AG95" i="44"/>
  <c r="AE96" i="44"/>
  <c r="R154" i="44"/>
  <c r="BB190" i="44"/>
  <c r="X198" i="44"/>
  <c r="AV72" i="44"/>
  <c r="C198" i="46"/>
  <c r="C198" i="44" s="1"/>
  <c r="AR82" i="44"/>
  <c r="U88" i="44"/>
  <c r="E101" i="44"/>
  <c r="U103" i="44"/>
  <c r="BI103" i="44"/>
  <c r="AW104" i="44"/>
  <c r="M105" i="44"/>
  <c r="BI105" i="44"/>
  <c r="AK110" i="44"/>
  <c r="AC112" i="44"/>
  <c r="BM113" i="44"/>
  <c r="AI169" i="44"/>
  <c r="X25" i="44"/>
  <c r="AU27" i="44"/>
  <c r="BD50" i="44"/>
  <c r="T49" i="44"/>
  <c r="A196" i="44"/>
  <c r="D31" i="44"/>
  <c r="T33" i="44"/>
  <c r="W52" i="44"/>
  <c r="W36" i="44"/>
  <c r="BA40" i="44"/>
  <c r="AB14" i="44"/>
  <c r="AZ14" i="44"/>
  <c r="L31" i="44"/>
  <c r="AJ42" i="44"/>
  <c r="BL50" i="44"/>
  <c r="AC203" i="44"/>
  <c r="AV25" i="44"/>
  <c r="AR33" i="44"/>
  <c r="AB49" i="44"/>
  <c r="AF15" i="44"/>
  <c r="AX28" i="44"/>
  <c r="BH33" i="44"/>
  <c r="AV43" i="44"/>
  <c r="S51" i="44"/>
  <c r="AH54" i="44"/>
  <c r="P57" i="44"/>
  <c r="AS66" i="44"/>
  <c r="F97" i="44"/>
  <c r="AQ201" i="44"/>
  <c r="AD22" i="44"/>
  <c r="J28" i="44"/>
  <c r="BC36" i="44"/>
  <c r="S48" i="44"/>
  <c r="AD54" i="44"/>
  <c r="AT22" i="44"/>
  <c r="AA26" i="44"/>
  <c r="AJ31" i="44"/>
  <c r="BK36" i="44"/>
  <c r="AA48" i="44"/>
  <c r="AR49" i="44"/>
  <c r="AU52" i="44"/>
  <c r="E56" i="44"/>
  <c r="AG58" i="44"/>
  <c r="AI60" i="44"/>
  <c r="F68" i="44"/>
  <c r="BJ97" i="44"/>
  <c r="J23" i="44"/>
  <c r="AQ26" i="44"/>
  <c r="BF28" i="44"/>
  <c r="AZ31" i="44"/>
  <c r="BP33" i="44"/>
  <c r="J37" i="44"/>
  <c r="BD43" i="44"/>
  <c r="BP49" i="44"/>
  <c r="AA51" i="44"/>
  <c r="M56" i="44"/>
  <c r="X57" i="44"/>
  <c r="AN60" i="44"/>
  <c r="AJ61" i="44"/>
  <c r="BO63" i="44"/>
  <c r="H66" i="44"/>
  <c r="AV66" i="44"/>
  <c r="AA67" i="44"/>
  <c r="I68" i="44"/>
  <c r="AO70" i="44"/>
  <c r="V79" i="44"/>
  <c r="Z80" i="44"/>
  <c r="AF88" i="44"/>
  <c r="AM17" i="44"/>
  <c r="BH31" i="44"/>
  <c r="AQ48" i="44"/>
  <c r="AV34" i="44"/>
  <c r="O47" i="44"/>
  <c r="AQ51" i="44"/>
  <c r="C55" i="46"/>
  <c r="C55" i="44" s="1"/>
  <c r="AA18" i="44"/>
  <c r="O27" i="44"/>
  <c r="H32" i="44"/>
  <c r="BB38" i="44"/>
  <c r="BG48" i="44"/>
  <c r="AY51" i="44"/>
  <c r="AT54" i="44"/>
  <c r="Q202" i="44"/>
  <c r="AH23" i="44"/>
  <c r="H30" i="44"/>
  <c r="AP37" i="44"/>
  <c r="H50" i="44"/>
  <c r="AA53" i="44"/>
  <c r="BP24" i="44"/>
  <c r="P30" i="44"/>
  <c r="BD34" i="44"/>
  <c r="W47" i="44"/>
  <c r="AF50" i="44"/>
  <c r="AY53" i="44"/>
  <c r="BN174" i="44"/>
  <c r="BC200" i="44"/>
  <c r="A55" i="44"/>
  <c r="U11" i="44"/>
  <c r="BC19" i="44"/>
  <c r="H25" i="44"/>
  <c r="AE27" i="44"/>
  <c r="X30" i="44"/>
  <c r="BL32" i="44"/>
  <c r="S35" i="44"/>
  <c r="Z39" i="44"/>
  <c r="AM47" i="44"/>
  <c r="BO48" i="44"/>
  <c r="AN50" i="44"/>
  <c r="BO51" i="44"/>
  <c r="F54" i="44"/>
  <c r="Z12" i="44"/>
  <c r="BK19" i="44"/>
  <c r="P25" i="44"/>
  <c r="AM27" i="44"/>
  <c r="AN30" i="44"/>
  <c r="D33" i="44"/>
  <c r="O36" i="44"/>
  <c r="AP39" i="44"/>
  <c r="AU47" i="44"/>
  <c r="L49" i="44"/>
  <c r="AV50" i="44"/>
  <c r="BJ54" i="44"/>
  <c r="AV104" i="44"/>
  <c r="BD106" i="44"/>
  <c r="BD109" i="44"/>
  <c r="BL116" i="44"/>
  <c r="AU119" i="44"/>
  <c r="AC100" i="44"/>
  <c r="BO107" i="44"/>
  <c r="BN114" i="44"/>
  <c r="AY120" i="44"/>
  <c r="C129" i="46"/>
  <c r="C129" i="44" s="1"/>
  <c r="AK50" i="44"/>
  <c r="D103" i="44"/>
  <c r="P104" i="44"/>
  <c r="BC108" i="44"/>
  <c r="AN109" i="44"/>
  <c r="T110" i="44"/>
  <c r="AZ110" i="44"/>
  <c r="AV111" i="44"/>
  <c r="R114" i="44"/>
  <c r="AP114" i="44"/>
  <c r="D115" i="44"/>
  <c r="BH115" i="44"/>
  <c r="W117" i="44"/>
  <c r="BQ121" i="44"/>
  <c r="AM126" i="44"/>
  <c r="BB128" i="44"/>
  <c r="V130" i="44"/>
  <c r="BJ130" i="44"/>
  <c r="BE133" i="44"/>
  <c r="BK135" i="44"/>
  <c r="BF136" i="44"/>
  <c r="BB137" i="44"/>
  <c r="BE138" i="44"/>
  <c r="AV140" i="44"/>
  <c r="BH141" i="44"/>
  <c r="BD53" i="44"/>
  <c r="BJ91" i="44"/>
  <c r="AY107" i="44"/>
  <c r="AE108" i="44"/>
  <c r="AF111" i="44"/>
  <c r="BP112" i="44"/>
  <c r="K118" i="44"/>
  <c r="BO118" i="44"/>
  <c r="AI120" i="44"/>
  <c r="M121" i="44"/>
  <c r="Z129" i="44"/>
  <c r="BO55" i="46"/>
  <c r="K63" i="44"/>
  <c r="X64" i="44"/>
  <c r="AS86" i="44"/>
  <c r="L103" i="44"/>
  <c r="H106" i="44"/>
  <c r="AA107" i="44"/>
  <c r="AM108" i="44"/>
  <c r="H109" i="44"/>
  <c r="AB110" i="44"/>
  <c r="BD111" i="44"/>
  <c r="AZ112" i="44"/>
  <c r="Z114" i="44"/>
  <c r="L115" i="44"/>
  <c r="AR115" i="44"/>
  <c r="BP115" i="44"/>
  <c r="S118" i="44"/>
  <c r="G119" i="44"/>
  <c r="U121" i="44"/>
  <c r="BA121" i="44"/>
  <c r="S127" i="44"/>
  <c r="N128" i="44"/>
  <c r="AH129" i="44"/>
  <c r="E132" i="44"/>
  <c r="BQ132" i="44"/>
  <c r="BM133" i="44"/>
  <c r="AL137" i="44"/>
  <c r="AG138" i="44"/>
  <c r="AF140" i="44"/>
  <c r="F142" i="44"/>
  <c r="P143" i="44"/>
  <c r="AV143" i="44"/>
  <c r="L144" i="44"/>
  <c r="AR144" i="44"/>
  <c r="C82" i="46"/>
  <c r="C82" i="44" s="1"/>
  <c r="AO49" i="44"/>
  <c r="BN56" i="44"/>
  <c r="AO58" i="44"/>
  <c r="G62" i="44"/>
  <c r="T65" i="44"/>
  <c r="AD68" i="44"/>
  <c r="AT70" i="44"/>
  <c r="AB74" i="44"/>
  <c r="W75" i="44"/>
  <c r="F79" i="44"/>
  <c r="O82" i="44"/>
  <c r="BN83" i="44"/>
  <c r="AW85" i="44"/>
  <c r="AU87" i="44"/>
  <c r="AI88" i="44"/>
  <c r="AC91" i="44"/>
  <c r="BJ195" i="44"/>
  <c r="BA197" i="44"/>
  <c r="BK204" i="44"/>
  <c r="Q42" i="44"/>
  <c r="BH52" i="44"/>
  <c r="S54" i="44"/>
  <c r="BA59" i="44"/>
  <c r="AT72" i="44"/>
  <c r="I73" i="44"/>
  <c r="K78" i="44"/>
  <c r="BF80" i="44"/>
  <c r="BB81" i="44"/>
  <c r="AM82" i="44"/>
  <c r="AH83" i="44"/>
  <c r="Y85" i="44"/>
  <c r="O87" i="44"/>
  <c r="K88" i="44"/>
  <c r="BB89" i="44"/>
  <c r="AN92" i="44"/>
  <c r="AI183" i="44"/>
  <c r="A90" i="44"/>
  <c r="BG16" i="44"/>
  <c r="BD48" i="44"/>
  <c r="AS50" i="44"/>
  <c r="BO54" i="44"/>
  <c r="R56" i="44"/>
  <c r="E57" i="44"/>
  <c r="BA57" i="44"/>
  <c r="BE58" i="44"/>
  <c r="AV60" i="44"/>
  <c r="O62" i="44"/>
  <c r="AA63" i="44"/>
  <c r="H64" i="44"/>
  <c r="AV64" i="44"/>
  <c r="BP65" i="44"/>
  <c r="AK66" i="44"/>
  <c r="AX69" i="44"/>
  <c r="N70" i="44"/>
  <c r="V72" i="44"/>
  <c r="D74" i="44"/>
  <c r="BH74" i="44"/>
  <c r="BC75" i="44"/>
  <c r="G77" i="44"/>
  <c r="AU77" i="44"/>
  <c r="AQ78" i="44"/>
  <c r="AL79" i="44"/>
  <c r="BJ79" i="44"/>
  <c r="AH80" i="44"/>
  <c r="AD81" i="44"/>
  <c r="P82" i="44"/>
  <c r="U84" i="44"/>
  <c r="BQ84" i="44"/>
  <c r="L86" i="44"/>
  <c r="BH86" i="44"/>
  <c r="BO88" i="44"/>
  <c r="AD89" i="44"/>
  <c r="Q90" i="44"/>
  <c r="BI91" i="44"/>
  <c r="P92" i="44"/>
  <c r="D93" i="44"/>
  <c r="BH93" i="44"/>
  <c r="X94" i="44"/>
  <c r="AC96" i="44"/>
  <c r="BA96" i="44"/>
  <c r="I97" i="44"/>
  <c r="AG99" i="44"/>
  <c r="BE99" i="44"/>
  <c r="AZ100" i="44"/>
  <c r="AQ101" i="44"/>
  <c r="BO101" i="44"/>
  <c r="BC102" i="44"/>
  <c r="AZ103" i="44"/>
  <c r="AB105" i="44"/>
  <c r="BP105" i="44"/>
  <c r="AF106" i="44"/>
  <c r="W109" i="44"/>
  <c r="AH118" i="44"/>
  <c r="AP125" i="44"/>
  <c r="AS128" i="44"/>
  <c r="BQ128" i="44"/>
  <c r="F186" i="44"/>
  <c r="BQ190" i="44"/>
  <c r="C71" i="46"/>
  <c r="C71" i="44" s="1"/>
  <c r="U43" i="44"/>
  <c r="F55" i="44"/>
  <c r="BM58" i="44"/>
  <c r="AB61" i="44"/>
  <c r="W62" i="44"/>
  <c r="AI63" i="44"/>
  <c r="BD64" i="44"/>
  <c r="AB65" i="44"/>
  <c r="AL68" i="44"/>
  <c r="J69" i="44"/>
  <c r="BB70" i="44"/>
  <c r="AJ74" i="44"/>
  <c r="AE75" i="44"/>
  <c r="AQ76" i="44"/>
  <c r="S78" i="44"/>
  <c r="N79" i="44"/>
  <c r="BN80" i="44"/>
  <c r="BJ81" i="44"/>
  <c r="J83" i="44"/>
  <c r="AP83" i="44"/>
  <c r="AS84" i="44"/>
  <c r="AG85" i="44"/>
  <c r="BE85" i="44"/>
  <c r="AJ86" i="44"/>
  <c r="W87" i="44"/>
  <c r="BC87" i="44"/>
  <c r="S88" i="44"/>
  <c r="T192" i="44"/>
  <c r="BC193" i="44"/>
  <c r="AQ205" i="44"/>
  <c r="A71" i="44"/>
  <c r="M59" i="44"/>
  <c r="AR61" i="44"/>
  <c r="BL60" i="44"/>
  <c r="BG63" i="44"/>
  <c r="AR65" i="44"/>
  <c r="R69" i="44"/>
  <c r="BJ70" i="44"/>
  <c r="A56" i="44"/>
  <c r="X48" i="44"/>
  <c r="M50" i="44"/>
  <c r="AQ54" i="44"/>
  <c r="D61" i="44"/>
  <c r="BC62" i="44"/>
  <c r="D65" i="44"/>
  <c r="U66" i="44"/>
  <c r="AD70" i="44"/>
  <c r="F72" i="44"/>
  <c r="BJ72" i="44"/>
  <c r="BE73" i="44"/>
  <c r="K76" i="44"/>
  <c r="BK87" i="44"/>
  <c r="AY88" i="44"/>
  <c r="AT89" i="44"/>
  <c r="AX185" i="44"/>
  <c r="BI188" i="44"/>
  <c r="U197" i="44"/>
  <c r="BO199" i="44"/>
  <c r="U57" i="44"/>
  <c r="H60" i="44"/>
  <c r="AU62" i="44"/>
  <c r="BF69" i="44"/>
  <c r="AD72" i="44"/>
  <c r="BQ45" i="44"/>
  <c r="BQ50" i="44"/>
  <c r="AT55" i="44"/>
  <c r="I58" i="44"/>
  <c r="AZ61" i="44"/>
  <c r="AF64" i="44"/>
  <c r="N68" i="44"/>
  <c r="Y73" i="44"/>
  <c r="T74" i="44"/>
  <c r="AM75" i="44"/>
  <c r="BG78" i="44"/>
  <c r="N81" i="44"/>
  <c r="BC82" i="44"/>
  <c r="Q85" i="44"/>
  <c r="BM85" i="44"/>
  <c r="AB86" i="44"/>
  <c r="AA88" i="44"/>
  <c r="D47" i="44"/>
  <c r="Y49" i="44"/>
  <c r="K54" i="44"/>
  <c r="BJ55" i="44"/>
  <c r="BF56" i="44"/>
  <c r="Q58" i="44"/>
  <c r="AC59" i="44"/>
  <c r="BK62" i="44"/>
  <c r="L65" i="44"/>
  <c r="Z69" i="44"/>
  <c r="BN69" i="44"/>
  <c r="AL72" i="44"/>
  <c r="AZ74" i="44"/>
  <c r="O75" i="44"/>
  <c r="AA76" i="44"/>
  <c r="BO76" i="44"/>
  <c r="AE77" i="44"/>
  <c r="AI78" i="44"/>
  <c r="BB79" i="44"/>
  <c r="AX80" i="44"/>
  <c r="AT81" i="44"/>
  <c r="G82" i="44"/>
  <c r="AE82" i="44"/>
  <c r="Z83" i="44"/>
  <c r="BF83" i="44"/>
  <c r="M84" i="44"/>
  <c r="BI84" i="44"/>
  <c r="G87" i="44"/>
  <c r="AM87" i="44"/>
  <c r="V89" i="44"/>
  <c r="I90" i="44"/>
  <c r="U91" i="44"/>
  <c r="BQ91" i="44"/>
  <c r="AF92" i="44"/>
  <c r="AZ93" i="44"/>
  <c r="D95" i="44"/>
  <c r="AB95" i="44"/>
  <c r="AZ95" i="44"/>
  <c r="AX194" i="44"/>
  <c r="G204" i="44"/>
  <c r="AG206" i="44"/>
  <c r="BK13" i="44"/>
  <c r="BO18" i="44"/>
  <c r="L102" i="44"/>
  <c r="AZ122" i="44"/>
  <c r="AP194" i="44"/>
  <c r="BF194" i="44"/>
  <c r="T87" i="44"/>
  <c r="BL88" i="44"/>
  <c r="V99" i="44"/>
  <c r="AJ138" i="44"/>
  <c r="AP155" i="44"/>
  <c r="J174" i="44"/>
  <c r="A81" i="44"/>
  <c r="C176" i="46"/>
  <c r="C176" i="44" s="1"/>
  <c r="L82" i="44"/>
  <c r="BH82" i="44"/>
  <c r="BM93" i="44"/>
  <c r="F153" i="44"/>
  <c r="AB160" i="44"/>
  <c r="BC180" i="44"/>
  <c r="AH84" i="44"/>
  <c r="AA106" i="44"/>
  <c r="W182" i="44"/>
  <c r="BK48" i="44"/>
  <c r="BD49" i="44"/>
  <c r="K58" i="44"/>
  <c r="O60" i="44"/>
  <c r="AL62" i="44"/>
  <c r="AC63" i="44"/>
  <c r="BJ65" i="44"/>
  <c r="BH71" i="44"/>
  <c r="BK57" i="46"/>
  <c r="BK57" i="44"/>
  <c r="AX64" i="46"/>
  <c r="AX64" i="44"/>
  <c r="C63" i="46"/>
  <c r="C63" i="44" s="1"/>
  <c r="BO52" i="44"/>
  <c r="AA65" i="44"/>
  <c r="AS70" i="44"/>
  <c r="Q71" i="44"/>
  <c r="AX78" i="44"/>
  <c r="M79" i="44"/>
  <c r="AK79" i="44"/>
  <c r="AG82" i="44"/>
  <c r="AZ83" i="44"/>
  <c r="H85" i="44"/>
  <c r="N86" i="44"/>
  <c r="G53" i="44"/>
  <c r="K52" i="44"/>
  <c r="K47" i="44"/>
  <c r="BG61" i="44"/>
  <c r="AB71" i="44"/>
  <c r="BJ77" i="44"/>
  <c r="AP92" i="44"/>
  <c r="BN92" i="44"/>
  <c r="AU51" i="46"/>
  <c r="AU51" i="44"/>
  <c r="BG52" i="46"/>
  <c r="BG52" i="44"/>
  <c r="AE53" i="46"/>
  <c r="AE53" i="44"/>
  <c r="AM53" i="46"/>
  <c r="AM53" i="44"/>
  <c r="BC53" i="46"/>
  <c r="BC53" i="44"/>
  <c r="R54" i="46"/>
  <c r="R54" i="44"/>
  <c r="BF54" i="46"/>
  <c r="BF54" i="44"/>
  <c r="U55" i="46"/>
  <c r="U55" i="44"/>
  <c r="AC55" i="46"/>
  <c r="AC55" i="44"/>
  <c r="Q56" i="46"/>
  <c r="Q56" i="44"/>
  <c r="BM56" i="46"/>
  <c r="BM56" i="44"/>
  <c r="AJ57" i="46"/>
  <c r="AJ57" i="44"/>
  <c r="AR57" i="46"/>
  <c r="AR57" i="44"/>
  <c r="BD58" i="46"/>
  <c r="BD58" i="44"/>
  <c r="D59" i="46"/>
  <c r="D59" i="44"/>
  <c r="AR59" i="46"/>
  <c r="AR59" i="44"/>
  <c r="W60" i="46"/>
  <c r="W60" i="44"/>
  <c r="AM60" i="46"/>
  <c r="AM60" i="44"/>
  <c r="BK60" i="46"/>
  <c r="BK60" i="44"/>
  <c r="AY61" i="46"/>
  <c r="AY61" i="44"/>
  <c r="F62" i="46"/>
  <c r="F62" i="44"/>
  <c r="N62" i="46"/>
  <c r="N62" i="44"/>
  <c r="BJ62" i="46"/>
  <c r="BJ62" i="44"/>
  <c r="AX63" i="46"/>
  <c r="AX63" i="44"/>
  <c r="BF63" i="46"/>
  <c r="BF63" i="44"/>
  <c r="W64" i="46"/>
  <c r="W64" i="44"/>
  <c r="AU64" i="46"/>
  <c r="AU64" i="44"/>
  <c r="AQ65" i="46"/>
  <c r="AQ65" i="44"/>
  <c r="D66" i="46"/>
  <c r="D66" i="44"/>
  <c r="L66" i="46"/>
  <c r="L66" i="44"/>
  <c r="AB66" i="46"/>
  <c r="AB66" i="44"/>
  <c r="AJ66" i="46"/>
  <c r="AJ66" i="44"/>
  <c r="E68" i="46"/>
  <c r="E68" i="44"/>
  <c r="AK68" i="46"/>
  <c r="AK68" i="44"/>
  <c r="BQ68" i="46"/>
  <c r="BQ68" i="44"/>
  <c r="AO69" i="46"/>
  <c r="AO69" i="44"/>
  <c r="BI70" i="46"/>
  <c r="BI70" i="44"/>
  <c r="AO71" i="46"/>
  <c r="AO71" i="44"/>
  <c r="AW71" i="46"/>
  <c r="AW71" i="44"/>
  <c r="BM71" i="46"/>
  <c r="BM71" i="44"/>
  <c r="AF73" i="46"/>
  <c r="AF73" i="44"/>
  <c r="K74" i="46"/>
  <c r="K74" i="44"/>
  <c r="F75" i="46"/>
  <c r="F75" i="44"/>
  <c r="AD75" i="46"/>
  <c r="AD75" i="44"/>
  <c r="AT75" i="46"/>
  <c r="AT75" i="44"/>
  <c r="R76" i="46"/>
  <c r="R76" i="44"/>
  <c r="Z76" i="46"/>
  <c r="Z76" i="44"/>
  <c r="BF76" i="46"/>
  <c r="BF76" i="44"/>
  <c r="V77" i="46"/>
  <c r="V77" i="44"/>
  <c r="AL77" i="46"/>
  <c r="AL77" i="44"/>
  <c r="J78" i="46"/>
  <c r="J78" i="44"/>
  <c r="BQ79" i="46"/>
  <c r="BQ79" i="44"/>
  <c r="AO80" i="46"/>
  <c r="AO80" i="44"/>
  <c r="AC81" i="46"/>
  <c r="AC81" i="44"/>
  <c r="N82" i="46"/>
  <c r="N82" i="44"/>
  <c r="V82" i="46"/>
  <c r="V82" i="44"/>
  <c r="BB82" i="46"/>
  <c r="BB82" i="44"/>
  <c r="A81" i="27"/>
  <c r="C83" i="46"/>
  <c r="C83" i="44" s="1"/>
  <c r="BE83" i="46"/>
  <c r="BE83" i="44"/>
  <c r="D84" i="46"/>
  <c r="D84" i="44"/>
  <c r="AB84" i="46"/>
  <c r="AB84" i="44"/>
  <c r="BH84" i="46"/>
  <c r="BH84" i="44"/>
  <c r="P85" i="46"/>
  <c r="P85" i="44"/>
  <c r="AA86" i="46"/>
  <c r="AA86" i="44"/>
  <c r="V87" i="46"/>
  <c r="V87" i="44"/>
  <c r="J88" i="46"/>
  <c r="J88" i="44"/>
  <c r="U89" i="46"/>
  <c r="U89" i="44"/>
  <c r="BI89" i="46"/>
  <c r="BI89" i="44"/>
  <c r="P90" i="46"/>
  <c r="P90" i="44"/>
  <c r="AN90" i="46"/>
  <c r="AN90" i="44"/>
  <c r="BD90" i="46"/>
  <c r="BD90" i="44"/>
  <c r="L91" i="46"/>
  <c r="L91" i="44"/>
  <c r="AJ91" i="46"/>
  <c r="AJ91" i="44"/>
  <c r="AM92" i="46"/>
  <c r="AM92" i="44"/>
  <c r="AI93" i="46"/>
  <c r="AI93" i="44"/>
  <c r="BO93" i="46"/>
  <c r="BO93" i="44"/>
  <c r="AU94" i="46"/>
  <c r="AU94" i="44"/>
  <c r="AQ95" i="46"/>
  <c r="AQ95" i="44"/>
  <c r="BO95" i="46"/>
  <c r="BO95" i="44"/>
  <c r="AU39" i="46"/>
  <c r="AU39" i="44"/>
  <c r="A40" i="27"/>
  <c r="A42" i="44"/>
  <c r="Y44" i="46"/>
  <c r="Y44" i="44"/>
  <c r="U45" i="46"/>
  <c r="U45" i="44"/>
  <c r="AJ47" i="46"/>
  <c r="AJ47" i="44"/>
  <c r="AR47" i="46"/>
  <c r="AR47" i="44"/>
  <c r="F65" i="46"/>
  <c r="F65" i="44"/>
  <c r="N65" i="46"/>
  <c r="N65" i="44"/>
  <c r="BC66" i="46"/>
  <c r="BC66" i="44"/>
  <c r="Z67" i="46"/>
  <c r="Z67" i="44"/>
  <c r="AN68" i="46"/>
  <c r="AN68" i="44"/>
  <c r="AN70" i="46"/>
  <c r="AN70" i="44"/>
  <c r="A73" i="29"/>
  <c r="C75" i="46"/>
  <c r="C75" i="44" s="1"/>
  <c r="Y75" i="46"/>
  <c r="Y75" i="44"/>
  <c r="M76" i="46"/>
  <c r="M76" i="44"/>
  <c r="BM77" i="46"/>
  <c r="BM77" i="44"/>
  <c r="D83" i="46"/>
  <c r="D83" i="44"/>
  <c r="BH83" i="46"/>
  <c r="BH83" i="44"/>
  <c r="G84" i="46"/>
  <c r="G84" i="44"/>
  <c r="W84" i="46"/>
  <c r="W84" i="44"/>
  <c r="AM84" i="46"/>
  <c r="AM84" i="44"/>
  <c r="AI85" i="46"/>
  <c r="AI85" i="44"/>
  <c r="AY85" i="46"/>
  <c r="AY85" i="44"/>
  <c r="BO85" i="46"/>
  <c r="BO85" i="44"/>
  <c r="V86" i="46"/>
  <c r="V86" i="44"/>
  <c r="AL86" i="46"/>
  <c r="AL86" i="44"/>
  <c r="A85" i="29"/>
  <c r="A87" i="44"/>
  <c r="AK88" i="46"/>
  <c r="AK88" i="44"/>
  <c r="BI88" i="46"/>
  <c r="BI88" i="44"/>
  <c r="AN89" i="46"/>
  <c r="AN89" i="44"/>
  <c r="BL89" i="46"/>
  <c r="BL89" i="44"/>
  <c r="AQ90" i="46"/>
  <c r="AQ90" i="44"/>
  <c r="BG90" i="46"/>
  <c r="BG90" i="44"/>
  <c r="G91" i="46"/>
  <c r="G91" i="44"/>
  <c r="J92" i="46"/>
  <c r="J92" i="44"/>
  <c r="AX92" i="46"/>
  <c r="AX92" i="44"/>
  <c r="AR52" i="44"/>
  <c r="AA83" i="44"/>
  <c r="AP94" i="44"/>
  <c r="AV97" i="44"/>
  <c r="AI100" i="44"/>
  <c r="AK101" i="44"/>
  <c r="N102" i="44"/>
  <c r="AL102" i="44"/>
  <c r="R103" i="44"/>
  <c r="AP103" i="44"/>
  <c r="BN103" i="44"/>
  <c r="U105" i="44"/>
  <c r="AS105" i="44"/>
  <c r="F106" i="44"/>
  <c r="AW106" i="44"/>
  <c r="D107" i="44"/>
  <c r="T107" i="44"/>
  <c r="BD108" i="44"/>
  <c r="A96" i="44"/>
  <c r="AF48" i="44"/>
  <c r="BA50" i="44"/>
  <c r="V55" i="44"/>
  <c r="AH85" i="44"/>
  <c r="AX85" i="44"/>
  <c r="R94" i="44"/>
  <c r="BN94" i="44"/>
  <c r="AL95" i="44"/>
  <c r="W96" i="44"/>
  <c r="BO97" i="44"/>
  <c r="V100" i="44"/>
  <c r="BG100" i="44"/>
  <c r="R101" i="44"/>
  <c r="AS103" i="44"/>
  <c r="BQ103" i="44"/>
  <c r="AG104" i="44"/>
  <c r="Z105" i="44"/>
  <c r="AX105" i="44"/>
  <c r="AD106" i="44"/>
  <c r="Y107" i="44"/>
  <c r="AW107" i="44"/>
  <c r="BM107" i="44"/>
  <c r="P108" i="44"/>
  <c r="AN108" i="44"/>
  <c r="BI108" i="44"/>
  <c r="Q109" i="44"/>
  <c r="AY97" i="44"/>
  <c r="F100" i="44"/>
  <c r="V95" i="44"/>
  <c r="AU96" i="44"/>
  <c r="U50" i="44"/>
  <c r="D52" i="44"/>
  <c r="AA54" i="44"/>
  <c r="AL55" i="44"/>
  <c r="Z56" i="44"/>
  <c r="AF97" i="44"/>
  <c r="D98" i="44"/>
  <c r="K99" i="44"/>
  <c r="AA100" i="44"/>
  <c r="AS101" i="44"/>
  <c r="E103" i="44"/>
  <c r="Z103" i="44"/>
  <c r="AX103" i="44"/>
  <c r="E105" i="44"/>
  <c r="AC105" i="44"/>
  <c r="BF105" i="44"/>
  <c r="N106" i="44"/>
  <c r="AG106" i="44"/>
  <c r="AB107" i="44"/>
  <c r="AZ107" i="44"/>
  <c r="BP107" i="44"/>
  <c r="AS108" i="44"/>
  <c r="BQ108" i="44"/>
  <c r="V109" i="44"/>
  <c r="BB109" i="44"/>
  <c r="BQ110" i="44"/>
  <c r="Q111" i="44"/>
  <c r="AG111" i="44"/>
  <c r="X78" i="44"/>
  <c r="AW93" i="44"/>
  <c r="Y95" i="44"/>
  <c r="AO95" i="44"/>
  <c r="N97" i="44"/>
  <c r="BP102" i="44"/>
  <c r="BB99" i="44"/>
  <c r="BP20" i="44"/>
  <c r="I44" i="44"/>
  <c r="AB47" i="44"/>
  <c r="I49" i="44"/>
  <c r="BE49" i="44"/>
  <c r="W51" i="44"/>
  <c r="D87" i="44"/>
  <c r="J91" i="44"/>
  <c r="J98" i="44"/>
  <c r="BF98" i="44"/>
  <c r="AZ113" i="44"/>
  <c r="AJ183" i="44"/>
  <c r="AS114" i="44"/>
  <c r="E136" i="44"/>
  <c r="AC165" i="44"/>
  <c r="AG171" i="44"/>
  <c r="S181" i="44"/>
  <c r="J185" i="44"/>
  <c r="BP192" i="44"/>
  <c r="BI197" i="44"/>
  <c r="BK200" i="44"/>
  <c r="AW202" i="44"/>
  <c r="AY205" i="44"/>
  <c r="I206" i="44"/>
  <c r="A126" i="44"/>
  <c r="C147" i="46"/>
  <c r="C147" i="44" s="1"/>
  <c r="AE115" i="44"/>
  <c r="BQ158" i="44"/>
  <c r="M165" i="44"/>
  <c r="AD195" i="44"/>
  <c r="E197" i="44"/>
  <c r="AQ199" i="44"/>
  <c r="AM204" i="44"/>
  <c r="K205" i="44"/>
  <c r="AW206" i="44"/>
  <c r="C169" i="46"/>
  <c r="C169" i="44" s="1"/>
  <c r="AO42" i="44"/>
  <c r="AW44" i="44"/>
  <c r="L47" i="44"/>
  <c r="BH47" i="44"/>
  <c r="AW49" i="44"/>
  <c r="AC50" i="44"/>
  <c r="BI50" i="44"/>
  <c r="AB52" i="44"/>
  <c r="BP52" i="44"/>
  <c r="BL53" i="44"/>
  <c r="BG54" i="44"/>
  <c r="J56" i="44"/>
  <c r="AK57" i="44"/>
  <c r="AW58" i="44"/>
  <c r="X60" i="44"/>
  <c r="BD60" i="44"/>
  <c r="T61" i="44"/>
  <c r="AE62" i="44"/>
  <c r="S63" i="44"/>
  <c r="P64" i="44"/>
  <c r="AJ65" i="44"/>
  <c r="BH65" i="44"/>
  <c r="M66" i="44"/>
  <c r="BI66" i="44"/>
  <c r="BB68" i="44"/>
  <c r="AP69" i="44"/>
  <c r="F70" i="44"/>
  <c r="AL70" i="44"/>
  <c r="AW84" i="44"/>
  <c r="S113" i="44"/>
  <c r="AQ116" i="44"/>
  <c r="AL120" i="44"/>
  <c r="BB127" i="44"/>
  <c r="U129" i="44"/>
  <c r="J135" i="44"/>
  <c r="T138" i="44"/>
  <c r="N146" i="44"/>
  <c r="AF151" i="44"/>
  <c r="N153" i="44"/>
  <c r="AK156" i="44"/>
  <c r="AR167" i="44"/>
  <c r="AS170" i="44"/>
  <c r="R176" i="44"/>
  <c r="AZ177" i="44"/>
  <c r="AI181" i="44"/>
  <c r="AP185" i="44"/>
  <c r="AT186" i="44"/>
  <c r="AC188" i="44"/>
  <c r="AO191" i="44"/>
  <c r="Z194" i="44"/>
  <c r="AM198" i="44"/>
  <c r="BG199" i="44"/>
  <c r="K201" i="44"/>
  <c r="BO205" i="44"/>
  <c r="C187" i="46"/>
  <c r="C187" i="44" s="1"/>
  <c r="E114" i="44"/>
  <c r="BP138" i="44"/>
  <c r="T148" i="44"/>
  <c r="Q157" i="44"/>
  <c r="E158" i="44"/>
  <c r="E170" i="44"/>
  <c r="AQ179" i="44"/>
  <c r="BQ188" i="44"/>
  <c r="AR192" i="44"/>
  <c r="BN194" i="44"/>
  <c r="A121" i="44"/>
  <c r="C56" i="46"/>
  <c r="C56" i="44" s="1"/>
  <c r="AQ33" i="44"/>
  <c r="BE42" i="44"/>
  <c r="E45" i="44"/>
  <c r="BP47" i="44"/>
  <c r="AV48" i="44"/>
  <c r="Q49" i="44"/>
  <c r="AJ52" i="44"/>
  <c r="AD55" i="44"/>
  <c r="AX56" i="44"/>
  <c r="M57" i="44"/>
  <c r="BQ57" i="44"/>
  <c r="U59" i="44"/>
  <c r="BI59" i="44"/>
  <c r="AF60" i="44"/>
  <c r="BH61" i="44"/>
  <c r="BI85" i="44"/>
  <c r="G105" i="44"/>
  <c r="J108" i="44"/>
  <c r="AY111" i="44"/>
  <c r="F125" i="44"/>
  <c r="AT125" i="44"/>
  <c r="R155" i="44"/>
  <c r="BE159" i="44"/>
  <c r="L160" i="44"/>
  <c r="BD163" i="44"/>
  <c r="N168" i="44"/>
  <c r="AU173" i="44"/>
  <c r="T177" i="44"/>
  <c r="AJ177" i="44"/>
  <c r="G178" i="44"/>
  <c r="O180" i="44"/>
  <c r="BG183" i="44"/>
  <c r="W184" i="44"/>
  <c r="U190" i="44"/>
  <c r="BB195" i="44"/>
  <c r="AW196" i="44"/>
  <c r="BC198" i="44"/>
  <c r="AM200" i="44"/>
  <c r="I202" i="44"/>
  <c r="U203" i="44"/>
  <c r="AE204" i="44"/>
  <c r="AO206" i="44"/>
  <c r="A128" i="44"/>
  <c r="A147" i="44"/>
  <c r="BG102" i="44"/>
  <c r="BO116" i="44"/>
  <c r="AR150" i="44"/>
  <c r="AV95" i="44"/>
  <c r="AZ138" i="44"/>
  <c r="BC144" i="44"/>
  <c r="Y157" i="44"/>
  <c r="A108" i="44"/>
  <c r="C128" i="46"/>
  <c r="C128" i="44" s="1"/>
  <c r="AX40" i="44"/>
  <c r="AS43" i="44"/>
  <c r="AS45" i="44"/>
  <c r="W88" i="44"/>
  <c r="L92" i="44"/>
  <c r="AA104" i="44"/>
  <c r="AD107" i="44"/>
  <c r="AD125" i="44"/>
  <c r="E129" i="44"/>
  <c r="AS136" i="44"/>
  <c r="D138" i="44"/>
  <c r="T150" i="44"/>
  <c r="H151" i="44"/>
  <c r="BP160" i="44"/>
  <c r="BL161" i="44"/>
  <c r="BF169" i="44"/>
  <c r="M170" i="44"/>
  <c r="Y171" i="44"/>
  <c r="BF174" i="44"/>
  <c r="AY179" i="44"/>
  <c r="BO179" i="44"/>
  <c r="E190" i="44"/>
  <c r="AZ192" i="44"/>
  <c r="F195" i="44"/>
  <c r="AL195" i="44"/>
  <c r="E203" i="44"/>
  <c r="BI203" i="44"/>
  <c r="AL127" i="44"/>
  <c r="AG159" i="44"/>
  <c r="AC90" i="44"/>
  <c r="AQ106" i="44"/>
  <c r="BB107" i="44"/>
  <c r="W110" i="44"/>
  <c r="AQ111" i="44"/>
  <c r="AK114" i="44"/>
  <c r="N120" i="44"/>
  <c r="AC129" i="44"/>
  <c r="BP148" i="44"/>
  <c r="AG157" i="44"/>
  <c r="BM159" i="44"/>
  <c r="AU178" i="44"/>
  <c r="AL186" i="44"/>
  <c r="AW189" i="44"/>
  <c r="AH194" i="44"/>
  <c r="BQ197" i="44"/>
  <c r="M136" i="44"/>
  <c r="U156" i="44"/>
  <c r="D167" i="44"/>
  <c r="AM112" i="44"/>
  <c r="AX119" i="44"/>
  <c r="AZ148" i="44"/>
  <c r="AO171" i="44"/>
  <c r="AY183" i="44"/>
  <c r="AM184" i="44"/>
  <c r="AS190" i="44"/>
  <c r="R194" i="44"/>
  <c r="Q196" i="44"/>
  <c r="AE200" i="44"/>
  <c r="BE202" i="44"/>
  <c r="Y206" i="44"/>
  <c r="A73" i="44"/>
  <c r="A154" i="44"/>
  <c r="C69" i="46"/>
  <c r="C69" i="44" s="1"/>
  <c r="C119" i="46"/>
  <c r="C119" i="44" s="1"/>
  <c r="O37" i="44"/>
  <c r="AD41" i="44"/>
  <c r="I46" i="44"/>
  <c r="BL48" i="44"/>
  <c r="AG49" i="44"/>
  <c r="T52" i="44"/>
  <c r="N55" i="44"/>
  <c r="BB55" i="44"/>
  <c r="AH56" i="44"/>
  <c r="AC57" i="44"/>
  <c r="Y58" i="44"/>
  <c r="E59" i="44"/>
  <c r="AS59" i="44"/>
  <c r="P60" i="44"/>
  <c r="AQ63" i="44"/>
  <c r="AZ65" i="44"/>
  <c r="E66" i="44"/>
  <c r="BA66" i="44"/>
  <c r="BF67" i="44"/>
  <c r="V68" i="44"/>
  <c r="AT68" i="44"/>
  <c r="AH69" i="44"/>
  <c r="AO73" i="44"/>
  <c r="BM73" i="44"/>
  <c r="G75" i="44"/>
  <c r="S76" i="44"/>
  <c r="O77" i="44"/>
  <c r="AM77" i="44"/>
  <c r="BK77" i="44"/>
  <c r="R80" i="44"/>
  <c r="F81" i="44"/>
  <c r="BM91" i="44"/>
  <c r="BL100" i="44"/>
  <c r="AP108" i="44"/>
  <c r="U114" i="44"/>
  <c r="BL132" i="44"/>
  <c r="BK144" i="44"/>
  <c r="AJ148" i="44"/>
  <c r="BM154" i="44"/>
  <c r="Q159" i="44"/>
  <c r="AV163" i="44"/>
  <c r="BB168" i="44"/>
  <c r="G173" i="44"/>
  <c r="Z174" i="44"/>
  <c r="AP174" i="44"/>
  <c r="BG181" i="44"/>
  <c r="AK188" i="44"/>
  <c r="Q189" i="44"/>
  <c r="AG189" i="44"/>
  <c r="AC190" i="44"/>
  <c r="AW191" i="44"/>
  <c r="L192" i="44"/>
  <c r="O193" i="44"/>
  <c r="AS197" i="44"/>
  <c r="W198" i="44"/>
  <c r="AI201" i="44"/>
  <c r="S205" i="44"/>
  <c r="BI86" i="46"/>
  <c r="BI86" i="44"/>
  <c r="C92" i="46"/>
  <c r="C92" i="44" s="1"/>
  <c r="C109" i="46"/>
  <c r="C109" i="44" s="1"/>
  <c r="C120" i="46"/>
  <c r="C120" i="44" s="1"/>
  <c r="G57" i="44"/>
  <c r="R60" i="44"/>
  <c r="AB63" i="44"/>
  <c r="AR78" i="44"/>
  <c r="W79" i="44"/>
  <c r="AQ80" i="44"/>
  <c r="H82" i="44"/>
  <c r="K83" i="44"/>
  <c r="AI83" i="44"/>
  <c r="U86" i="44"/>
  <c r="BA86" i="44"/>
  <c r="G89" i="44"/>
  <c r="AW94" i="44"/>
  <c r="AP97" i="44"/>
  <c r="F98" i="44"/>
  <c r="BF99" i="44"/>
  <c r="E100" i="44"/>
  <c r="U100" i="44"/>
  <c r="G104" i="44"/>
  <c r="BK104" i="44"/>
  <c r="AD108" i="44"/>
  <c r="BJ108" i="44"/>
  <c r="O109" i="44"/>
  <c r="BC111" i="44"/>
  <c r="AA112" i="44"/>
  <c r="AQ112" i="44"/>
  <c r="G113" i="44"/>
  <c r="I114" i="44"/>
  <c r="BJ117" i="44"/>
  <c r="R118" i="44"/>
  <c r="AP118" i="44"/>
  <c r="AL119" i="44"/>
  <c r="AR121" i="44"/>
  <c r="BJ126" i="44"/>
  <c r="E128" i="44"/>
  <c r="AC128" i="44"/>
  <c r="BA130" i="44"/>
  <c r="AO131" i="44"/>
  <c r="V135" i="44"/>
  <c r="AT135" i="44"/>
  <c r="I136" i="44"/>
  <c r="Y136" i="44"/>
  <c r="AV138" i="44"/>
  <c r="Z146" i="44"/>
  <c r="D88" i="44"/>
  <c r="BF85" i="44"/>
  <c r="K105" i="44"/>
  <c r="AH107" i="44"/>
  <c r="BO110" i="44"/>
  <c r="BH78" i="44"/>
  <c r="BP76" i="44"/>
  <c r="N91" i="44"/>
  <c r="Q92" i="44"/>
  <c r="AQ110" i="44"/>
  <c r="BC113" i="44"/>
  <c r="X82" i="44"/>
  <c r="AI103" i="44"/>
  <c r="N108" i="44"/>
  <c r="AX118" i="44"/>
  <c r="V119" i="44"/>
  <c r="BJ119" i="44"/>
  <c r="AH120" i="44"/>
  <c r="BN120" i="44"/>
  <c r="G124" i="44"/>
  <c r="Q129" i="44"/>
  <c r="BI130" i="44"/>
  <c r="AW131" i="44"/>
  <c r="AB132" i="44"/>
  <c r="AR139" i="44"/>
  <c r="AY144" i="44"/>
  <c r="AE145" i="44"/>
  <c r="BC81" i="46"/>
  <c r="BC81" i="44"/>
  <c r="R97" i="46"/>
  <c r="R97" i="44"/>
  <c r="G68" i="44"/>
  <c r="BG80" i="44"/>
  <c r="M95" i="44"/>
  <c r="AL98" i="44"/>
  <c r="BO103" i="44"/>
  <c r="BP78" i="44"/>
  <c r="AA80" i="44"/>
  <c r="F84" i="44"/>
  <c r="AP99" i="44"/>
  <c r="BB84" i="44"/>
  <c r="AV87" i="44"/>
  <c r="AB88" i="44"/>
  <c r="BB91" i="44"/>
  <c r="AS93" i="44"/>
  <c r="AD98" i="44"/>
  <c r="AE109" i="44"/>
  <c r="AM113" i="44"/>
  <c r="K115" i="44"/>
  <c r="AE116" i="44"/>
  <c r="BN118" i="44"/>
  <c r="R120" i="44"/>
  <c r="Y131" i="44"/>
  <c r="X133" i="44"/>
  <c r="W143" i="44"/>
  <c r="G145" i="44"/>
  <c r="A120" i="44"/>
  <c r="C99" i="46"/>
  <c r="C99" i="44" s="1"/>
  <c r="T56" i="44"/>
  <c r="O57" i="44"/>
  <c r="Q62" i="44"/>
  <c r="BQ63" i="44"/>
  <c r="BF64" i="44"/>
  <c r="X68" i="44"/>
  <c r="BL70" i="44"/>
  <c r="BP71" i="44"/>
  <c r="Y82" i="44"/>
  <c r="BL82" i="44"/>
  <c r="AQ83" i="44"/>
  <c r="BJ86" i="44"/>
  <c r="AF87" i="44"/>
  <c r="AW87" i="44"/>
  <c r="BL87" i="44"/>
  <c r="L88" i="44"/>
  <c r="AC88" i="44"/>
  <c r="AR88" i="44"/>
  <c r="O89" i="44"/>
  <c r="BD89" i="44"/>
  <c r="Z90" i="44"/>
  <c r="AP90" i="44"/>
  <c r="F91" i="44"/>
  <c r="AM91" i="44"/>
  <c r="AO92" i="44"/>
  <c r="BF92" i="44"/>
  <c r="M93" i="44"/>
  <c r="AD93" i="44"/>
  <c r="AT93" i="44"/>
  <c r="BJ93" i="44"/>
  <c r="BB95" i="44"/>
  <c r="BC96" i="44"/>
  <c r="L101" i="44"/>
  <c r="BA101" i="44"/>
  <c r="BP101" i="44"/>
  <c r="S103" i="44"/>
  <c r="G106" i="44"/>
  <c r="X106" i="44"/>
  <c r="AM106" i="44"/>
  <c r="BC106" i="44"/>
  <c r="AL108" i="44"/>
  <c r="AI112" i="44"/>
  <c r="BG115" i="44"/>
  <c r="AB123" i="44"/>
  <c r="AZ123" i="44"/>
  <c r="AY134" i="44"/>
  <c r="BJ135" i="44"/>
  <c r="AG136" i="44"/>
  <c r="H138" i="44"/>
  <c r="AA141" i="44"/>
  <c r="E142" i="44"/>
  <c r="AK142" i="44"/>
  <c r="BQ142" i="44"/>
  <c r="AT147" i="44"/>
  <c r="X148" i="44"/>
  <c r="AN148" i="44"/>
  <c r="AD155" i="44"/>
  <c r="AO156" i="44"/>
  <c r="AH90" i="46"/>
  <c r="AH90" i="44"/>
  <c r="BM92" i="46"/>
  <c r="BM92" i="44"/>
  <c r="Y94" i="46"/>
  <c r="Y94" i="44"/>
  <c r="AM72" i="44"/>
  <c r="BD87" i="44"/>
  <c r="V98" i="44"/>
  <c r="E86" i="44"/>
  <c r="E95" i="44"/>
  <c r="BN107" i="44"/>
  <c r="O111" i="44"/>
  <c r="AK100" i="44"/>
  <c r="AM104" i="44"/>
  <c r="AY105" i="44"/>
  <c r="BK109" i="44"/>
  <c r="AE111" i="44"/>
  <c r="C148" i="46"/>
  <c r="C148" i="44" s="1"/>
  <c r="U38" i="44"/>
  <c r="AP46" i="44"/>
  <c r="AT65" i="44"/>
  <c r="AP67" i="44"/>
  <c r="X70" i="44"/>
  <c r="AR71" i="44"/>
  <c r="AG77" i="44"/>
  <c r="AJ78" i="44"/>
  <c r="K80" i="44"/>
  <c r="AJ80" i="44"/>
  <c r="AV82" i="44"/>
  <c r="J85" i="44"/>
  <c r="M86" i="44"/>
  <c r="P87" i="44"/>
  <c r="AG87" i="44"/>
  <c r="BM87" i="44"/>
  <c r="AS88" i="44"/>
  <c r="V91" i="44"/>
  <c r="I92" i="44"/>
  <c r="AL96" i="44"/>
  <c r="J97" i="44"/>
  <c r="BN99" i="44"/>
  <c r="AI105" i="44"/>
  <c r="Z107" i="44"/>
  <c r="AP107" i="44"/>
  <c r="BB108" i="44"/>
  <c r="G109" i="44"/>
  <c r="AY110" i="44"/>
  <c r="BK111" i="44"/>
  <c r="BO112" i="44"/>
  <c r="AQ115" i="44"/>
  <c r="O116" i="44"/>
  <c r="BC116" i="44"/>
  <c r="AD117" i="44"/>
  <c r="D121" i="44"/>
  <c r="D123" i="44"/>
  <c r="BK124" i="44"/>
  <c r="BF125" i="44"/>
  <c r="AT126" i="44"/>
  <c r="AP127" i="44"/>
  <c r="AO129" i="44"/>
  <c r="BE131" i="44"/>
  <c r="L132" i="44"/>
  <c r="BM136" i="44"/>
  <c r="U137" i="44"/>
  <c r="AP146" i="44"/>
  <c r="V147" i="44"/>
  <c r="H148" i="44"/>
  <c r="BC89" i="46"/>
  <c r="BC89" i="44"/>
  <c r="R99" i="46"/>
  <c r="R99" i="44"/>
  <c r="AB101" i="46"/>
  <c r="AB101" i="44"/>
  <c r="AJ101" i="46"/>
  <c r="AJ101" i="44"/>
  <c r="AR101" i="46"/>
  <c r="AR101" i="44"/>
  <c r="AZ101" i="46"/>
  <c r="AZ101" i="44"/>
  <c r="AY103" i="46"/>
  <c r="AY103" i="44"/>
  <c r="O104" i="46"/>
  <c r="O104" i="44"/>
  <c r="AE104" i="46"/>
  <c r="AE104" i="44"/>
  <c r="AX107" i="46"/>
  <c r="AX107" i="44"/>
  <c r="BG110" i="46"/>
  <c r="BG110" i="44"/>
  <c r="G111" i="46"/>
  <c r="G111" i="44"/>
  <c r="AU111" i="46"/>
  <c r="AU111" i="44"/>
  <c r="O113" i="46"/>
  <c r="O113" i="44"/>
  <c r="W113" i="46"/>
  <c r="W113" i="44"/>
  <c r="AE113" i="46"/>
  <c r="AE113" i="44"/>
  <c r="BK113" i="46"/>
  <c r="BK113" i="44"/>
  <c r="Q114" i="46"/>
  <c r="Q114" i="44"/>
  <c r="AO114" i="46"/>
  <c r="AO114" i="44"/>
  <c r="AI115" i="46"/>
  <c r="AI115" i="44"/>
  <c r="G116" i="46"/>
  <c r="G116" i="44"/>
  <c r="BK116" i="46"/>
  <c r="BK116" i="44"/>
  <c r="N117" i="46"/>
  <c r="N117" i="44"/>
  <c r="V117" i="46"/>
  <c r="V117" i="44"/>
  <c r="A116" i="27"/>
  <c r="A118" i="44"/>
  <c r="Z118" i="46"/>
  <c r="Z118" i="44"/>
  <c r="F119" i="46"/>
  <c r="F119" i="44"/>
  <c r="AT119" i="46"/>
  <c r="AT119" i="44"/>
  <c r="Z120" i="46"/>
  <c r="Z120" i="44"/>
  <c r="BF120" i="46"/>
  <c r="BF120" i="44"/>
  <c r="T121" i="46"/>
  <c r="T121" i="44"/>
  <c r="BH121" i="46"/>
  <c r="BH121" i="44"/>
  <c r="BP121" i="46"/>
  <c r="BP121" i="44"/>
  <c r="X122" i="46"/>
  <c r="X122" i="44"/>
  <c r="AV122" i="46"/>
  <c r="AV122" i="44"/>
  <c r="BD122" i="46"/>
  <c r="BD122" i="44"/>
  <c r="BL122" i="46"/>
  <c r="BL122" i="44"/>
  <c r="L123" i="46"/>
  <c r="L123" i="44"/>
  <c r="T123" i="46"/>
  <c r="T123" i="44"/>
  <c r="AJ123" i="46"/>
  <c r="AJ123" i="44"/>
  <c r="BP123" i="46"/>
  <c r="BP123" i="44"/>
  <c r="AM124" i="46"/>
  <c r="AM124" i="44"/>
  <c r="AH125" i="46"/>
  <c r="AH125" i="44"/>
  <c r="AX125" i="46"/>
  <c r="AX125" i="44"/>
  <c r="F126" i="46"/>
  <c r="F126" i="44"/>
  <c r="V126" i="46"/>
  <c r="V126" i="44"/>
  <c r="R127" i="46"/>
  <c r="R127" i="44"/>
  <c r="U128" i="46"/>
  <c r="U128" i="44"/>
  <c r="AK128" i="46"/>
  <c r="AK128" i="44"/>
  <c r="BA128" i="46"/>
  <c r="BA128" i="44"/>
  <c r="BI128" i="46"/>
  <c r="BI128" i="44"/>
  <c r="I129" i="46"/>
  <c r="I129" i="44"/>
  <c r="Y129" i="46"/>
  <c r="Y129" i="44"/>
  <c r="AW129" i="46"/>
  <c r="AW129" i="44"/>
  <c r="U130" i="46"/>
  <c r="U130" i="44"/>
  <c r="AC130" i="46"/>
  <c r="AC130" i="44"/>
  <c r="BQ130" i="46"/>
  <c r="BQ130" i="44"/>
  <c r="AG131" i="46"/>
  <c r="AG131" i="44"/>
  <c r="D132" i="46"/>
  <c r="D132" i="44"/>
  <c r="AJ132" i="46"/>
  <c r="AJ132" i="44"/>
  <c r="AZ132" i="46"/>
  <c r="AZ132" i="44"/>
  <c r="BH132" i="46"/>
  <c r="BH132" i="44"/>
  <c r="BP132" i="46"/>
  <c r="BP132" i="44"/>
  <c r="P133" i="46"/>
  <c r="P133" i="44"/>
  <c r="BD133" i="46"/>
  <c r="BD133" i="44"/>
  <c r="AA134" i="46"/>
  <c r="AA134" i="44"/>
  <c r="BG134" i="46"/>
  <c r="BG134" i="44"/>
  <c r="F135" i="46"/>
  <c r="F135" i="44"/>
  <c r="N135" i="46"/>
  <c r="N135" i="44"/>
  <c r="AD135" i="46"/>
  <c r="AD135" i="44"/>
  <c r="BB135" i="46"/>
  <c r="BB135" i="44"/>
  <c r="A134" i="27"/>
  <c r="A136" i="44"/>
  <c r="Q136" i="46"/>
  <c r="Q136" i="44"/>
  <c r="AO136" i="46"/>
  <c r="AO136" i="44"/>
  <c r="AW136" i="46"/>
  <c r="AW136" i="44"/>
  <c r="BE136" i="46"/>
  <c r="BE136" i="44"/>
  <c r="E137" i="46"/>
  <c r="E137" i="44"/>
  <c r="AC137" i="46"/>
  <c r="AC137" i="44"/>
  <c r="AS137" i="46"/>
  <c r="AS137" i="44"/>
  <c r="BA137" i="46"/>
  <c r="BA137" i="44"/>
  <c r="X138" i="46"/>
  <c r="X138" i="44"/>
  <c r="AF138" i="46"/>
  <c r="AF138" i="44"/>
  <c r="AN138" i="46"/>
  <c r="AN138" i="44"/>
  <c r="BD138" i="46"/>
  <c r="BD138" i="44"/>
  <c r="BL138" i="46"/>
  <c r="BL138" i="44"/>
  <c r="L139" i="46"/>
  <c r="L139" i="44"/>
  <c r="T139" i="46"/>
  <c r="T139" i="44"/>
  <c r="AB139" i="46"/>
  <c r="AB139" i="44"/>
  <c r="AJ139" i="46"/>
  <c r="AJ139" i="44"/>
  <c r="AZ139" i="46"/>
  <c r="AZ139" i="44"/>
  <c r="BH139" i="46"/>
  <c r="BH139" i="44"/>
  <c r="G140" i="46"/>
  <c r="G140" i="44"/>
  <c r="O140" i="46"/>
  <c r="O140" i="44"/>
  <c r="W140" i="46"/>
  <c r="W140" i="44"/>
  <c r="AE140" i="46"/>
  <c r="AE140" i="44"/>
  <c r="AM140" i="46"/>
  <c r="AM140" i="44"/>
  <c r="BK140" i="46"/>
  <c r="BK140" i="44"/>
  <c r="K141" i="46"/>
  <c r="K141" i="44"/>
  <c r="AI141" i="46"/>
  <c r="AI141" i="44"/>
  <c r="AQ141" i="46"/>
  <c r="AQ141" i="44"/>
  <c r="AY141" i="46"/>
  <c r="AY141" i="44"/>
  <c r="BG141" i="46"/>
  <c r="BG141" i="44"/>
  <c r="BO141" i="46"/>
  <c r="BO141" i="44"/>
  <c r="M142" i="46"/>
  <c r="M142" i="44"/>
  <c r="U142" i="46"/>
  <c r="U142" i="44"/>
  <c r="AS142" i="46"/>
  <c r="AS142" i="44"/>
  <c r="G143" i="46"/>
  <c r="G143" i="44"/>
  <c r="AE143" i="46"/>
  <c r="AE143" i="44"/>
  <c r="AM143" i="46"/>
  <c r="AM143" i="44"/>
  <c r="AU143" i="46"/>
  <c r="AU143" i="44"/>
  <c r="BC143" i="46"/>
  <c r="BC143" i="44"/>
  <c r="BK143" i="46"/>
  <c r="BK143" i="44"/>
  <c r="K144" i="46"/>
  <c r="K144" i="44"/>
  <c r="S144" i="46"/>
  <c r="S144" i="44"/>
  <c r="AA144" i="46"/>
  <c r="AA144" i="44"/>
  <c r="AQ144" i="46"/>
  <c r="AQ144" i="44"/>
  <c r="BO144" i="46"/>
  <c r="BO144" i="44"/>
  <c r="W145" i="46"/>
  <c r="W145" i="44"/>
  <c r="BC145" i="46"/>
  <c r="BC145" i="44"/>
  <c r="BK145" i="46"/>
  <c r="BK145" i="44"/>
  <c r="R146" i="46"/>
  <c r="R146" i="44"/>
  <c r="AH146" i="46"/>
  <c r="AH146" i="44"/>
  <c r="AX146" i="46"/>
  <c r="AX146" i="44"/>
  <c r="BF146" i="46"/>
  <c r="BF146" i="44"/>
  <c r="BN146" i="46"/>
  <c r="BN146" i="44"/>
  <c r="F147" i="46"/>
  <c r="F147" i="44"/>
  <c r="N147" i="46"/>
  <c r="N147" i="44"/>
  <c r="AD147" i="46"/>
  <c r="AD147" i="44"/>
  <c r="AL147" i="46"/>
  <c r="AL147" i="44"/>
  <c r="BJ147" i="46"/>
  <c r="BJ147" i="44"/>
  <c r="L149" i="46"/>
  <c r="L149" i="44"/>
  <c r="T149" i="46"/>
  <c r="T149" i="44"/>
  <c r="AB149" i="46"/>
  <c r="AB149" i="44"/>
  <c r="AJ149" i="46"/>
  <c r="AJ149" i="44"/>
  <c r="AR149" i="46"/>
  <c r="AR149" i="44"/>
  <c r="BH149" i="46"/>
  <c r="BH149" i="44"/>
  <c r="L151" i="46"/>
  <c r="L151" i="44"/>
  <c r="T151" i="46"/>
  <c r="T151" i="44"/>
  <c r="AR151" i="46"/>
  <c r="AR151" i="44"/>
  <c r="BH151" i="46"/>
  <c r="BH151" i="44"/>
  <c r="BP151" i="46"/>
  <c r="BP151" i="44"/>
  <c r="N152" i="46"/>
  <c r="N152" i="44"/>
  <c r="AD152" i="46"/>
  <c r="AD152" i="44"/>
  <c r="AT152" i="46"/>
  <c r="AT152" i="44"/>
  <c r="BB152" i="46"/>
  <c r="BB152" i="44"/>
  <c r="J153" i="46"/>
  <c r="J153" i="44"/>
  <c r="Z153" i="46"/>
  <c r="Z153" i="44"/>
  <c r="BF153" i="46"/>
  <c r="BF153" i="44"/>
  <c r="AK154" i="46"/>
  <c r="AK154" i="44"/>
  <c r="AS154" i="46"/>
  <c r="AS154" i="44"/>
  <c r="BQ154" i="46"/>
  <c r="BQ154" i="44"/>
  <c r="F155" i="46"/>
  <c r="F155" i="44"/>
  <c r="BJ155" i="46"/>
  <c r="BJ155" i="44"/>
  <c r="Q156" i="46"/>
  <c r="Q156" i="44"/>
  <c r="Y156" i="46"/>
  <c r="Y156" i="44"/>
  <c r="BE156" i="46"/>
  <c r="BE156" i="44"/>
  <c r="M157" i="46"/>
  <c r="M157" i="44"/>
  <c r="U157" i="46"/>
  <c r="U157" i="44"/>
  <c r="AC157" i="46"/>
  <c r="AC157" i="44"/>
  <c r="AS157" i="46"/>
  <c r="AS157" i="44"/>
  <c r="BA157" i="46"/>
  <c r="BA157" i="44"/>
  <c r="I158" i="46"/>
  <c r="I158" i="44"/>
  <c r="Q158" i="46"/>
  <c r="Q158" i="44"/>
  <c r="Y158" i="46"/>
  <c r="Y158" i="44"/>
  <c r="AG158" i="46"/>
  <c r="AG158" i="44"/>
  <c r="BE158" i="46"/>
  <c r="BE158" i="44"/>
  <c r="E159" i="46"/>
  <c r="E159" i="44"/>
  <c r="M159" i="46"/>
  <c r="M159" i="44"/>
  <c r="H160" i="46"/>
  <c r="H160" i="44"/>
  <c r="P160" i="46"/>
  <c r="P160" i="44"/>
  <c r="X160" i="46"/>
  <c r="X160" i="44"/>
  <c r="BD160" i="46"/>
  <c r="BD160" i="44"/>
  <c r="L161" i="46"/>
  <c r="L161" i="44"/>
  <c r="BH161" i="46"/>
  <c r="BH161" i="44"/>
  <c r="BP161" i="46"/>
  <c r="BP161" i="44"/>
  <c r="P162" i="46"/>
  <c r="P162" i="44"/>
  <c r="X162" i="46"/>
  <c r="X162" i="44"/>
  <c r="AN162" i="46"/>
  <c r="AN162" i="44"/>
  <c r="AV162" i="46"/>
  <c r="AV162" i="44"/>
  <c r="D163" i="46"/>
  <c r="D163" i="44"/>
  <c r="L163" i="46"/>
  <c r="L163" i="44"/>
  <c r="T163" i="46"/>
  <c r="T163" i="44"/>
  <c r="AB163" i="46"/>
  <c r="AB163" i="44"/>
  <c r="J99" i="46"/>
  <c r="J99" i="44"/>
  <c r="Z73" i="44"/>
  <c r="BP88" i="44"/>
  <c r="BC104" i="44"/>
  <c r="A60" i="29"/>
  <c r="C62" i="46"/>
  <c r="C62" i="44" s="1"/>
  <c r="BB65" i="46"/>
  <c r="BB65" i="44"/>
  <c r="W66" i="46"/>
  <c r="W66" i="44"/>
  <c r="AF72" i="46"/>
  <c r="AF72" i="44"/>
  <c r="BK84" i="46"/>
  <c r="BK84" i="44"/>
  <c r="K85" i="46"/>
  <c r="K85" i="44"/>
  <c r="K90" i="46"/>
  <c r="K90" i="44"/>
  <c r="S90" i="46"/>
  <c r="S90" i="44"/>
  <c r="AA90" i="46"/>
  <c r="AA90" i="44"/>
  <c r="O91" i="46"/>
  <c r="O91" i="44"/>
  <c r="W91" i="46"/>
  <c r="W91" i="44"/>
  <c r="O96" i="46"/>
  <c r="O96" i="44"/>
  <c r="BK96" i="46"/>
  <c r="BK96" i="44"/>
  <c r="K97" i="46"/>
  <c r="K97" i="44"/>
  <c r="AA97" i="46"/>
  <c r="AA97" i="44"/>
  <c r="AI97" i="46"/>
  <c r="AI97" i="44"/>
  <c r="AL100" i="46"/>
  <c r="AL100" i="44"/>
  <c r="AT100" i="46"/>
  <c r="AT100" i="44"/>
  <c r="BB100" i="46"/>
  <c r="BB100" i="44"/>
  <c r="BJ100" i="46"/>
  <c r="BJ100" i="44"/>
  <c r="I102" i="46"/>
  <c r="I102" i="44"/>
  <c r="BH103" i="46"/>
  <c r="BH103" i="44"/>
  <c r="BP103" i="46"/>
  <c r="BP103" i="44"/>
  <c r="X104" i="46"/>
  <c r="X104" i="44"/>
  <c r="BD104" i="46"/>
  <c r="BD104" i="44"/>
  <c r="L105" i="46"/>
  <c r="L105" i="44"/>
  <c r="AJ105" i="46"/>
  <c r="AJ105" i="44"/>
  <c r="AR105" i="46"/>
  <c r="AR105" i="44"/>
  <c r="AZ105" i="46"/>
  <c r="AZ105" i="44"/>
  <c r="AI107" i="46"/>
  <c r="AI107" i="44"/>
  <c r="AQ107" i="46"/>
  <c r="AQ107" i="44"/>
  <c r="O108" i="46"/>
  <c r="O108" i="44"/>
  <c r="X109" i="46"/>
  <c r="X109" i="44"/>
  <c r="L110" i="46"/>
  <c r="L110" i="44"/>
  <c r="AJ110" i="46"/>
  <c r="AJ110" i="44"/>
  <c r="BP110" i="46"/>
  <c r="BP110" i="44"/>
  <c r="D112" i="46"/>
  <c r="D112" i="44"/>
  <c r="T112" i="46"/>
  <c r="T112" i="44"/>
  <c r="AB112" i="46"/>
  <c r="AB112" i="44"/>
  <c r="AJ112" i="46"/>
  <c r="AJ112" i="44"/>
  <c r="AX114" i="46"/>
  <c r="AX114" i="44"/>
  <c r="AB115" i="46"/>
  <c r="AB115" i="44"/>
  <c r="AJ115" i="46"/>
  <c r="AJ115" i="44"/>
  <c r="G81" i="46"/>
  <c r="G81" i="44"/>
  <c r="R85" i="46"/>
  <c r="R85" i="44"/>
  <c r="AG92" i="46"/>
  <c r="AG92" i="44"/>
  <c r="BQ93" i="46"/>
  <c r="BQ93" i="44"/>
  <c r="BB96" i="46"/>
  <c r="BB96" i="44"/>
  <c r="A95" i="29"/>
  <c r="A97" i="44"/>
  <c r="BQ100" i="46"/>
  <c r="BQ100" i="44"/>
  <c r="AC61" i="44"/>
  <c r="AT84" i="44"/>
  <c r="U93" i="44"/>
  <c r="H72" i="46"/>
  <c r="H72" i="44"/>
  <c r="AJ83" i="46"/>
  <c r="AJ83" i="44"/>
  <c r="AR83" i="46"/>
  <c r="AR83" i="44"/>
  <c r="BC84" i="46"/>
  <c r="BC84" i="44"/>
  <c r="I87" i="46"/>
  <c r="I87" i="44"/>
  <c r="H89" i="46"/>
  <c r="H89" i="44"/>
  <c r="AV89" i="46"/>
  <c r="AV89" i="44"/>
  <c r="AU91" i="46"/>
  <c r="AU91" i="44"/>
  <c r="F93" i="46"/>
  <c r="F93" i="44"/>
  <c r="AH94" i="46"/>
  <c r="AH94" i="44"/>
  <c r="AX94" i="46"/>
  <c r="AX94" i="44"/>
  <c r="A94" i="44"/>
  <c r="G66" i="44"/>
  <c r="AX67" i="44"/>
  <c r="BD68" i="44"/>
  <c r="BD70" i="44"/>
  <c r="AX73" i="44"/>
  <c r="AC76" i="44"/>
  <c r="AM79" i="44"/>
  <c r="W81" i="44"/>
  <c r="AN87" i="44"/>
  <c r="BE87" i="44"/>
  <c r="E88" i="44"/>
  <c r="AJ88" i="44"/>
  <c r="X89" i="44"/>
  <c r="BK89" i="44"/>
  <c r="AI90" i="44"/>
  <c r="BN90" i="44"/>
  <c r="AE91" i="44"/>
  <c r="AT91" i="44"/>
  <c r="AH92" i="44"/>
  <c r="V93" i="44"/>
  <c r="AL93" i="44"/>
  <c r="BB93" i="44"/>
  <c r="Z94" i="44"/>
  <c r="N95" i="44"/>
  <c r="AT95" i="44"/>
  <c r="BF97" i="44"/>
  <c r="BJ98" i="44"/>
  <c r="D101" i="44"/>
  <c r="U101" i="44"/>
  <c r="BH101" i="44"/>
  <c r="AB103" i="44"/>
  <c r="AA105" i="44"/>
  <c r="AQ105" i="44"/>
  <c r="BO105" i="44"/>
  <c r="O106" i="44"/>
  <c r="AE106" i="44"/>
  <c r="BK106" i="44"/>
  <c r="Y114" i="44"/>
  <c r="AY115" i="44"/>
  <c r="AL117" i="44"/>
  <c r="BB119" i="44"/>
  <c r="AP120" i="44"/>
  <c r="BE129" i="44"/>
  <c r="T132" i="44"/>
  <c r="H133" i="44"/>
  <c r="AF133" i="44"/>
  <c r="AI134" i="44"/>
  <c r="AK137" i="44"/>
  <c r="BI137" i="44"/>
  <c r="S141" i="44"/>
  <c r="BA142" i="44"/>
  <c r="BB147" i="44"/>
  <c r="P148" i="44"/>
  <c r="R153" i="44"/>
  <c r="AT155" i="44"/>
  <c r="I156" i="44"/>
  <c r="H116" i="44"/>
  <c r="X116" i="44"/>
  <c r="BD116" i="44"/>
  <c r="AM117" i="44"/>
  <c r="AI118" i="44"/>
  <c r="W119" i="44"/>
  <c r="AM119" i="44"/>
  <c r="BC119" i="44"/>
  <c r="K120" i="44"/>
  <c r="AC121" i="44"/>
  <c r="AI127" i="44"/>
  <c r="AD128" i="44"/>
  <c r="J129" i="44"/>
  <c r="AZ163" i="44"/>
  <c r="AX168" i="44"/>
  <c r="BB174" i="44"/>
  <c r="J175" i="44"/>
  <c r="G179" i="44"/>
  <c r="W179" i="44"/>
  <c r="AM179" i="44"/>
  <c r="BO180" i="44"/>
  <c r="AY182" i="44"/>
  <c r="BO184" i="44"/>
  <c r="BH163" i="46"/>
  <c r="BH163" i="44"/>
  <c r="P164" i="46"/>
  <c r="P164" i="44"/>
  <c r="AJ166" i="46"/>
  <c r="AJ166" i="44"/>
  <c r="AR166" i="46"/>
  <c r="AR166" i="44"/>
  <c r="X167" i="46"/>
  <c r="X167" i="44"/>
  <c r="AN167" i="46"/>
  <c r="AN167" i="44"/>
  <c r="AV167" i="46"/>
  <c r="AV167" i="44"/>
  <c r="BL167" i="46"/>
  <c r="BL167" i="44"/>
  <c r="J168" i="46"/>
  <c r="J168" i="44"/>
  <c r="R168" i="46"/>
  <c r="R168" i="44"/>
  <c r="BF168" i="46"/>
  <c r="BF168" i="44"/>
  <c r="AD169" i="46"/>
  <c r="AD169" i="44"/>
  <c r="BJ169" i="46"/>
  <c r="BJ169" i="44"/>
  <c r="AO170" i="46"/>
  <c r="AO170" i="44"/>
  <c r="AW170" i="46"/>
  <c r="AW170" i="44"/>
  <c r="BE170" i="46"/>
  <c r="BE170" i="44"/>
  <c r="U171" i="46"/>
  <c r="U171" i="44"/>
  <c r="AS171" i="46"/>
  <c r="AS171" i="44"/>
  <c r="AE172" i="46"/>
  <c r="AE172" i="44"/>
  <c r="AM172" i="46"/>
  <c r="AM172" i="44"/>
  <c r="BK172" i="46"/>
  <c r="BK172" i="44"/>
  <c r="BO173" i="46"/>
  <c r="BO173" i="44"/>
  <c r="N174" i="46"/>
  <c r="N174" i="44"/>
  <c r="AT174" i="46"/>
  <c r="AT174" i="44"/>
  <c r="BJ174" i="46"/>
  <c r="BJ174" i="44"/>
  <c r="R175" i="46"/>
  <c r="R175" i="44"/>
  <c r="Z175" i="46"/>
  <c r="Z175" i="44"/>
  <c r="BF175" i="46"/>
  <c r="BF175" i="44"/>
  <c r="BN175" i="46"/>
  <c r="BN175" i="44"/>
  <c r="N176" i="46"/>
  <c r="N176" i="44"/>
  <c r="V176" i="46"/>
  <c r="V176" i="44"/>
  <c r="AL176" i="46"/>
  <c r="AL176" i="44"/>
  <c r="AF177" i="46"/>
  <c r="AF177" i="44"/>
  <c r="AV177" i="46"/>
  <c r="AV177" i="44"/>
  <c r="BD177" i="46"/>
  <c r="BD177" i="44"/>
  <c r="BL177" i="46"/>
  <c r="BL177" i="44"/>
  <c r="AU179" i="46"/>
  <c r="AU179" i="44"/>
  <c r="BC179" i="46"/>
  <c r="BC179" i="44"/>
  <c r="K180" i="46"/>
  <c r="K180" i="44"/>
  <c r="S180" i="46"/>
  <c r="S180" i="44"/>
  <c r="G181" i="46"/>
  <c r="G181" i="44"/>
  <c r="O181" i="46"/>
  <c r="O181" i="44"/>
  <c r="BC181" i="46"/>
  <c r="BC181" i="44"/>
  <c r="BK181" i="46"/>
  <c r="BK181" i="44"/>
  <c r="K182" i="46"/>
  <c r="K182" i="44"/>
  <c r="AI182" i="46"/>
  <c r="AI182" i="44"/>
  <c r="AQ182" i="46"/>
  <c r="AQ182" i="44"/>
  <c r="BG182" i="46"/>
  <c r="BG182" i="44"/>
  <c r="G183" i="46"/>
  <c r="G183" i="44"/>
  <c r="W183" i="46"/>
  <c r="W183" i="44"/>
  <c r="BK183" i="46"/>
  <c r="BK183" i="44"/>
  <c r="AY184" i="46"/>
  <c r="AY184" i="44"/>
  <c r="F185" i="46"/>
  <c r="F185" i="44"/>
  <c r="N185" i="46"/>
  <c r="N185" i="44"/>
  <c r="BB185" i="46"/>
  <c r="BB185" i="44"/>
  <c r="BJ185" i="46"/>
  <c r="BJ185" i="44"/>
  <c r="Z186" i="46"/>
  <c r="Z186" i="44"/>
  <c r="AP186" i="46"/>
  <c r="AP186" i="44"/>
  <c r="AX186" i="46"/>
  <c r="AX186" i="44"/>
  <c r="F187" i="46"/>
  <c r="F187" i="44"/>
  <c r="AL187" i="46"/>
  <c r="AL187" i="44"/>
  <c r="BJ187" i="46"/>
  <c r="BJ187" i="44"/>
  <c r="Q188" i="46"/>
  <c r="Q188" i="44"/>
  <c r="AO188" i="46"/>
  <c r="AO188" i="44"/>
  <c r="E189" i="46"/>
  <c r="E189" i="44"/>
  <c r="U189" i="46"/>
  <c r="U189" i="44"/>
  <c r="AK189" i="46"/>
  <c r="AK189" i="44"/>
  <c r="BA189" i="46"/>
  <c r="BA189" i="44"/>
  <c r="BQ189" i="46"/>
  <c r="BQ189" i="44"/>
  <c r="I190" i="46"/>
  <c r="I190" i="44"/>
  <c r="Y190" i="46"/>
  <c r="Y190" i="44"/>
  <c r="AG190" i="46"/>
  <c r="AG190" i="44"/>
  <c r="AW190" i="46"/>
  <c r="AW190" i="44"/>
  <c r="BM190" i="46"/>
  <c r="BM190" i="44"/>
  <c r="E191" i="46"/>
  <c r="E191" i="44"/>
  <c r="M191" i="46"/>
  <c r="M191" i="44"/>
  <c r="U191" i="46"/>
  <c r="U191" i="44"/>
  <c r="AN116" i="46"/>
  <c r="AN116" i="44"/>
  <c r="AA118" i="46"/>
  <c r="AA118" i="44"/>
  <c r="AQ118" i="46"/>
  <c r="AQ118" i="44"/>
  <c r="E121" i="46"/>
  <c r="E121" i="44"/>
  <c r="AK121" i="46"/>
  <c r="AK121" i="44"/>
  <c r="AS121" i="46"/>
  <c r="AS121" i="44"/>
  <c r="O126" i="46"/>
  <c r="O126" i="44"/>
  <c r="AU126" i="46"/>
  <c r="AU126" i="44"/>
  <c r="BC126" i="46"/>
  <c r="BC126" i="44"/>
  <c r="K127" i="46"/>
  <c r="K127" i="44"/>
  <c r="AA127" i="46"/>
  <c r="AA127" i="44"/>
  <c r="BO127" i="46"/>
  <c r="BO127" i="44"/>
  <c r="F128" i="46"/>
  <c r="F128" i="44"/>
  <c r="AP129" i="46"/>
  <c r="AP129" i="44"/>
  <c r="AX129" i="46"/>
  <c r="AX129" i="44"/>
  <c r="BN129" i="46"/>
  <c r="BN129" i="44"/>
  <c r="AT130" i="46"/>
  <c r="AT130" i="44"/>
  <c r="BB130" i="46"/>
  <c r="BB130" i="44"/>
  <c r="J131" i="46"/>
  <c r="J131" i="44"/>
  <c r="Z131" i="46"/>
  <c r="Z131" i="44"/>
  <c r="AP131" i="46"/>
  <c r="AP131" i="44"/>
  <c r="AX131" i="46"/>
  <c r="AX131" i="44"/>
  <c r="AK132" i="46"/>
  <c r="AK132" i="44"/>
  <c r="AS132" i="46"/>
  <c r="AS132" i="44"/>
  <c r="I133" i="46"/>
  <c r="I133" i="44"/>
  <c r="Q133" i="46"/>
  <c r="Q133" i="44"/>
  <c r="AG133" i="46"/>
  <c r="AG133" i="44"/>
  <c r="AW133" i="46"/>
  <c r="AW133" i="44"/>
  <c r="T134" i="46"/>
  <c r="T134" i="44"/>
  <c r="AJ134" i="46"/>
  <c r="AJ134" i="44"/>
  <c r="AR134" i="46"/>
  <c r="AR134" i="44"/>
  <c r="G135" i="46"/>
  <c r="G135" i="44"/>
  <c r="AU135" i="46"/>
  <c r="AU135" i="44"/>
  <c r="BC135" i="46"/>
  <c r="BC135" i="44"/>
  <c r="J136" i="46"/>
  <c r="J136" i="44"/>
  <c r="AH136" i="46"/>
  <c r="AH136" i="44"/>
  <c r="AP136" i="46"/>
  <c r="AP136" i="44"/>
  <c r="AX136" i="46"/>
  <c r="AX136" i="44"/>
  <c r="V137" i="46"/>
  <c r="V137" i="44"/>
  <c r="AD137" i="46"/>
  <c r="AD137" i="44"/>
  <c r="BJ137" i="46"/>
  <c r="BJ137" i="44"/>
  <c r="Q138" i="46"/>
  <c r="Q138" i="44"/>
  <c r="AO138" i="46"/>
  <c r="AO138" i="44"/>
  <c r="E139" i="46"/>
  <c r="E139" i="44"/>
  <c r="AC139" i="46"/>
  <c r="AC139" i="44"/>
  <c r="AK139" i="46"/>
  <c r="AK139" i="44"/>
  <c r="BA139" i="46"/>
  <c r="BA139" i="44"/>
  <c r="BQ139" i="46"/>
  <c r="BQ139" i="44"/>
  <c r="P116" i="44"/>
  <c r="AF116" i="44"/>
  <c r="AV116" i="44"/>
  <c r="G117" i="44"/>
  <c r="AE117" i="44"/>
  <c r="O119" i="44"/>
  <c r="AE119" i="44"/>
  <c r="BK119" i="44"/>
  <c r="BP166" i="44"/>
  <c r="BM170" i="44"/>
  <c r="W172" i="44"/>
  <c r="D141" i="44"/>
  <c r="AK191" i="44"/>
  <c r="AY193" i="44"/>
  <c r="AD194" i="44"/>
  <c r="R195" i="44"/>
  <c r="BN195" i="44"/>
  <c r="AS196" i="44"/>
  <c r="BD140" i="44"/>
  <c r="L141" i="44"/>
  <c r="BP141" i="44"/>
  <c r="BB142" i="44"/>
  <c r="F194" i="44"/>
  <c r="S193" i="46"/>
  <c r="S193" i="44"/>
  <c r="AI193" i="46"/>
  <c r="AI193" i="44"/>
  <c r="AH195" i="46"/>
  <c r="AH195" i="44"/>
  <c r="AX195" i="46"/>
  <c r="AX195" i="44"/>
  <c r="U196" i="46"/>
  <c r="U196" i="44"/>
  <c r="BA196" i="46"/>
  <c r="BA196" i="44"/>
  <c r="S198" i="46"/>
  <c r="S198" i="44"/>
  <c r="AQ198" i="46"/>
  <c r="AQ198" i="44"/>
  <c r="AU199" i="46"/>
  <c r="AU199" i="44"/>
  <c r="BC201" i="46"/>
  <c r="BC201" i="44"/>
  <c r="Q203" i="46"/>
  <c r="Q203" i="44"/>
  <c r="AN140" i="46"/>
  <c r="AN140" i="44"/>
  <c r="X143" i="46"/>
  <c r="X143" i="44"/>
  <c r="AI146" i="46"/>
  <c r="AI146" i="44"/>
  <c r="W147" i="46"/>
  <c r="W147" i="44"/>
  <c r="AG150" i="46"/>
  <c r="AG150" i="44"/>
  <c r="BE150" i="46"/>
  <c r="BE150" i="44"/>
  <c r="BQ151" i="46"/>
  <c r="BQ151" i="44"/>
  <c r="AQ153" i="46"/>
  <c r="AQ153" i="44"/>
  <c r="BO153" i="46"/>
  <c r="BO153" i="44"/>
  <c r="AD154" i="46"/>
  <c r="AD154" i="44"/>
  <c r="G155" i="46"/>
  <c r="G155" i="44"/>
  <c r="AE155" i="46"/>
  <c r="AE155" i="44"/>
  <c r="E161" i="46"/>
  <c r="E161" i="44"/>
  <c r="BI161" i="46"/>
  <c r="BI161" i="44"/>
  <c r="I162" i="46"/>
  <c r="I162" i="44"/>
  <c r="Y162" i="46"/>
  <c r="Y162" i="44"/>
  <c r="BM162" i="46"/>
  <c r="BM162" i="44"/>
  <c r="S194" i="44"/>
  <c r="A130" i="44"/>
  <c r="AH12" i="44"/>
  <c r="AE17" i="44"/>
  <c r="L30" i="44"/>
  <c r="AN31" i="44"/>
  <c r="W48" i="44"/>
  <c r="AI52" i="44"/>
  <c r="BA55" i="44"/>
  <c r="L57" i="44"/>
  <c r="BH57" i="44"/>
  <c r="X58" i="44"/>
  <c r="AJ59" i="44"/>
  <c r="BB156" i="44"/>
  <c r="K187" i="44"/>
  <c r="W195" i="44"/>
  <c r="N197" i="44"/>
  <c r="T205" i="44"/>
  <c r="BG207" i="44"/>
  <c r="AV173" i="44"/>
  <c r="AN200" i="44"/>
  <c r="AN173" i="44"/>
  <c r="BB188" i="44"/>
  <c r="M192" i="44"/>
  <c r="BB197" i="44"/>
  <c r="L205" i="44"/>
  <c r="J157" i="44"/>
  <c r="AV193" i="44"/>
  <c r="S207" i="44"/>
  <c r="A95" i="44"/>
  <c r="C159" i="46"/>
  <c r="C159" i="44" s="1"/>
  <c r="BP199" i="44"/>
  <c r="AZ205" i="44"/>
  <c r="AR199" i="44"/>
  <c r="R189" i="44"/>
  <c r="AM195" i="44"/>
  <c r="A39" i="44"/>
  <c r="A132" i="44"/>
  <c r="X15" i="44"/>
  <c r="AU19" i="44"/>
  <c r="Z23" i="44"/>
  <c r="AI26" i="44"/>
  <c r="AP28" i="44"/>
  <c r="BL30" i="44"/>
  <c r="X32" i="44"/>
  <c r="AF34" i="44"/>
  <c r="BO36" i="44"/>
  <c r="BP42" i="44"/>
  <c r="D49" i="44"/>
  <c r="AM51" i="44"/>
  <c r="AI53" i="44"/>
  <c r="AL54" i="44"/>
  <c r="BN54" i="44"/>
  <c r="BQ56" i="44"/>
  <c r="T57" i="44"/>
  <c r="AV58" i="44"/>
  <c r="AV59" i="44"/>
  <c r="AE61" i="44"/>
  <c r="BK61" i="44"/>
  <c r="AD62" i="44"/>
  <c r="J63" i="44"/>
  <c r="AE64" i="44"/>
  <c r="AY64" i="44"/>
  <c r="K65" i="44"/>
  <c r="AE65" i="44"/>
  <c r="AR66" i="44"/>
  <c r="AM67" i="44"/>
  <c r="BK67" i="44"/>
  <c r="U68" i="44"/>
  <c r="U69" i="44"/>
  <c r="AS69" i="44"/>
  <c r="E70" i="44"/>
  <c r="M71" i="44"/>
  <c r="AS71" i="44"/>
  <c r="BQ71" i="44"/>
  <c r="Z78" i="44"/>
  <c r="BN78" i="44"/>
  <c r="U81" i="44"/>
  <c r="Y83" i="44"/>
  <c r="AJ84" i="44"/>
  <c r="AD87" i="44"/>
  <c r="AT87" i="44"/>
  <c r="AQ89" i="44"/>
  <c r="S108" i="44"/>
  <c r="N170" i="44"/>
  <c r="AD170" i="44"/>
  <c r="F188" i="44"/>
  <c r="AF198" i="44"/>
  <c r="I93" i="46"/>
  <c r="I93" i="44"/>
  <c r="Y93" i="46"/>
  <c r="Y93" i="44"/>
  <c r="AT97" i="46"/>
  <c r="AT97" i="44"/>
  <c r="AY104" i="46"/>
  <c r="AY104" i="44"/>
  <c r="AX108" i="46"/>
  <c r="AX108" i="44"/>
  <c r="AA109" i="46"/>
  <c r="AA109" i="44"/>
  <c r="AY109" i="46"/>
  <c r="AY109" i="44"/>
  <c r="BK112" i="46"/>
  <c r="BK112" i="44"/>
  <c r="K113" i="46"/>
  <c r="K113" i="44"/>
  <c r="O115" i="46"/>
  <c r="O115" i="44"/>
  <c r="AU115" i="46"/>
  <c r="AU115" i="44"/>
  <c r="S116" i="46"/>
  <c r="S116" i="44"/>
  <c r="AP117" i="46"/>
  <c r="AP117" i="44"/>
  <c r="BF117" i="46"/>
  <c r="BF117" i="44"/>
  <c r="R119" i="46"/>
  <c r="R119" i="44"/>
  <c r="Z119" i="46"/>
  <c r="Z119" i="44"/>
  <c r="BJ127" i="46"/>
  <c r="BJ127" i="44"/>
  <c r="Z135" i="46"/>
  <c r="Z135" i="44"/>
  <c r="P139" i="46"/>
  <c r="P139" i="44"/>
  <c r="AI140" i="46"/>
  <c r="AI140" i="44"/>
  <c r="Q142" i="46"/>
  <c r="Q142" i="44"/>
  <c r="AO142" i="46"/>
  <c r="AO142" i="44"/>
  <c r="G144" i="46"/>
  <c r="G144" i="44"/>
  <c r="K145" i="46"/>
  <c r="K145" i="44"/>
  <c r="AQ145" i="46"/>
  <c r="AQ145" i="44"/>
  <c r="D148" i="46"/>
  <c r="D148" i="44"/>
  <c r="D150" i="46"/>
  <c r="D150" i="44"/>
  <c r="AN151" i="46"/>
  <c r="AN151" i="44"/>
  <c r="BD151" i="46"/>
  <c r="BD151" i="44"/>
  <c r="J152" i="46"/>
  <c r="J152" i="44"/>
  <c r="AH152" i="46"/>
  <c r="AH152" i="44"/>
  <c r="V153" i="46"/>
  <c r="V153" i="44"/>
  <c r="AX155" i="46"/>
  <c r="AX155" i="44"/>
  <c r="E156" i="46"/>
  <c r="E156" i="44"/>
  <c r="BQ156" i="46"/>
  <c r="BQ156" i="44"/>
  <c r="AO159" i="46"/>
  <c r="AO159" i="44"/>
  <c r="H161" i="46"/>
  <c r="H161" i="44"/>
  <c r="X161" i="46"/>
  <c r="X161" i="44"/>
  <c r="AN161" i="46"/>
  <c r="AN161" i="44"/>
  <c r="AV161" i="46"/>
  <c r="AV161" i="44"/>
  <c r="L162" i="46"/>
  <c r="L162" i="44"/>
  <c r="E165" i="46"/>
  <c r="E165" i="44"/>
  <c r="H166" i="46"/>
  <c r="H166" i="44"/>
  <c r="X166" i="46"/>
  <c r="X166" i="44"/>
  <c r="AF166" i="46"/>
  <c r="AF166" i="44"/>
  <c r="AA172" i="46"/>
  <c r="AA172" i="44"/>
  <c r="BK173" i="46"/>
  <c r="BK173" i="44"/>
  <c r="BB175" i="46"/>
  <c r="BB175" i="44"/>
  <c r="L177" i="46"/>
  <c r="L177" i="44"/>
  <c r="BK178" i="46"/>
  <c r="BK178" i="44"/>
  <c r="K179" i="46"/>
  <c r="K179" i="44"/>
  <c r="AE180" i="46"/>
  <c r="AE180" i="44"/>
  <c r="AM180" i="46"/>
  <c r="AM180" i="44"/>
  <c r="K181" i="46"/>
  <c r="K181" i="44"/>
  <c r="BC182" i="46"/>
  <c r="BC182" i="44"/>
  <c r="BK182" i="46"/>
  <c r="BK182" i="44"/>
  <c r="K183" i="46"/>
  <c r="K183" i="44"/>
  <c r="G184" i="46"/>
  <c r="G184" i="44"/>
  <c r="BC184" i="46"/>
  <c r="BC184" i="44"/>
  <c r="Z185" i="46"/>
  <c r="Z185" i="44"/>
  <c r="BF185" i="46"/>
  <c r="BF185" i="44"/>
  <c r="BM189" i="46"/>
  <c r="BM189" i="44"/>
  <c r="M190" i="46"/>
  <c r="M190" i="44"/>
  <c r="BA190" i="46"/>
  <c r="BA190" i="44"/>
  <c r="Y191" i="46"/>
  <c r="Y191" i="44"/>
  <c r="BE191" i="46"/>
  <c r="BE191" i="44"/>
  <c r="BM191" i="46"/>
  <c r="BM191" i="44"/>
  <c r="D192" i="46"/>
  <c r="D192" i="44"/>
  <c r="AB192" i="46"/>
  <c r="AB192" i="44"/>
  <c r="AJ192" i="46"/>
  <c r="AJ192" i="44"/>
  <c r="BH192" i="46"/>
  <c r="BH192" i="44"/>
  <c r="AE193" i="46"/>
  <c r="AE193" i="44"/>
  <c r="AU193" i="46"/>
  <c r="AU193" i="44"/>
  <c r="I196" i="46"/>
  <c r="I196" i="44"/>
  <c r="AG196" i="46"/>
  <c r="AG196" i="44"/>
  <c r="AU198" i="46"/>
  <c r="AU198" i="44"/>
  <c r="S199" i="46"/>
  <c r="S199" i="44"/>
  <c r="AA199" i="46"/>
  <c r="AA199" i="44"/>
  <c r="AY199" i="46"/>
  <c r="AY199" i="44"/>
  <c r="G200" i="46"/>
  <c r="G200" i="44"/>
  <c r="W200" i="46"/>
  <c r="W200" i="44"/>
  <c r="BO201" i="46"/>
  <c r="BO201" i="44"/>
  <c r="AG202" i="46"/>
  <c r="AG202" i="44"/>
  <c r="AO202" i="46"/>
  <c r="AO202" i="44"/>
  <c r="AK203" i="46"/>
  <c r="AK203" i="44"/>
  <c r="BA203" i="46"/>
  <c r="BA203" i="44"/>
  <c r="BQ203" i="46"/>
  <c r="BQ203" i="44"/>
  <c r="W204" i="46"/>
  <c r="W204" i="44"/>
  <c r="BC204" i="46"/>
  <c r="BC204" i="44"/>
  <c r="AI205" i="46"/>
  <c r="AI205" i="44"/>
  <c r="BG205" i="46"/>
  <c r="BG205" i="44"/>
  <c r="J207" i="46"/>
  <c r="J207" i="44"/>
  <c r="AP207" i="46"/>
  <c r="AP207" i="44"/>
  <c r="BP104" i="46"/>
  <c r="BP104" i="44"/>
  <c r="AE80" i="44"/>
  <c r="BO81" i="44"/>
  <c r="C91" i="46"/>
  <c r="C91" i="44" s="1"/>
  <c r="N66" i="44"/>
  <c r="AD66" i="44"/>
  <c r="AY69" i="44"/>
  <c r="AE70" i="44"/>
  <c r="I74" i="44"/>
  <c r="AU83" i="44"/>
  <c r="BN84" i="44"/>
  <c r="BE86" i="44"/>
  <c r="AK94" i="44"/>
  <c r="F99" i="44"/>
  <c r="BI114" i="44"/>
  <c r="AV121" i="44"/>
  <c r="AR122" i="44"/>
  <c r="K124" i="44"/>
  <c r="AP126" i="44"/>
  <c r="BE130" i="44"/>
  <c r="O71" i="44"/>
  <c r="BA93" i="46"/>
  <c r="BA93" i="44"/>
  <c r="AG94" i="46"/>
  <c r="AG94" i="44"/>
  <c r="AX99" i="46"/>
  <c r="AX99" i="44"/>
  <c r="BA100" i="46"/>
  <c r="BA100" i="44"/>
  <c r="K103" i="46"/>
  <c r="K103" i="44"/>
  <c r="AQ103" i="46"/>
  <c r="AQ103" i="44"/>
  <c r="BG103" i="46"/>
  <c r="BG103" i="44"/>
  <c r="BG105" i="46"/>
  <c r="BG105" i="44"/>
  <c r="W106" i="46"/>
  <c r="W106" i="44"/>
  <c r="R107" i="46"/>
  <c r="R107" i="44"/>
  <c r="BF107" i="46"/>
  <c r="BF107" i="44"/>
  <c r="V108" i="46"/>
  <c r="V108" i="44"/>
  <c r="AT108" i="46"/>
  <c r="AT108" i="44"/>
  <c r="AM109" i="46"/>
  <c r="AM109" i="44"/>
  <c r="AU109" i="46"/>
  <c r="AU109" i="44"/>
  <c r="K110" i="46"/>
  <c r="K110" i="44"/>
  <c r="S110" i="46"/>
  <c r="S110" i="44"/>
  <c r="AA110" i="46"/>
  <c r="AA110" i="44"/>
  <c r="AI110" i="46"/>
  <c r="AI110" i="44"/>
  <c r="K112" i="46"/>
  <c r="K112" i="44"/>
  <c r="BG112" i="46"/>
  <c r="BG112" i="44"/>
  <c r="AU113" i="46"/>
  <c r="AU113" i="44"/>
  <c r="AG114" i="46"/>
  <c r="AG114" i="44"/>
  <c r="AW114" i="46"/>
  <c r="AW114" i="44"/>
  <c r="BE114" i="46"/>
  <c r="BE114" i="44"/>
  <c r="AA115" i="46"/>
  <c r="AA115" i="44"/>
  <c r="W116" i="46"/>
  <c r="W116" i="44"/>
  <c r="AM116" i="46"/>
  <c r="AM116" i="44"/>
  <c r="N119" i="46"/>
  <c r="N119" i="44"/>
  <c r="AD119" i="46"/>
  <c r="AD119" i="44"/>
  <c r="J120" i="46"/>
  <c r="J120" i="44"/>
  <c r="AX120" i="46"/>
  <c r="AX120" i="44"/>
  <c r="AB121" i="46"/>
  <c r="AB121" i="44"/>
  <c r="AZ121" i="46"/>
  <c r="AZ121" i="44"/>
  <c r="P122" i="46"/>
  <c r="P122" i="44"/>
  <c r="AF122" i="46"/>
  <c r="AF122" i="44"/>
  <c r="AN122" i="46"/>
  <c r="AN122" i="44"/>
  <c r="AR123" i="46"/>
  <c r="AR123" i="44"/>
  <c r="O124" i="46"/>
  <c r="O124" i="44"/>
  <c r="W124" i="46"/>
  <c r="W124" i="44"/>
  <c r="J125" i="46"/>
  <c r="J125" i="44"/>
  <c r="R125" i="46"/>
  <c r="R125" i="44"/>
  <c r="Z125" i="46"/>
  <c r="Z125" i="44"/>
  <c r="BN125" i="46"/>
  <c r="BN125" i="44"/>
  <c r="N126" i="46"/>
  <c r="N126" i="44"/>
  <c r="AL126" i="46"/>
  <c r="AL126" i="44"/>
  <c r="Z127" i="46"/>
  <c r="Z127" i="44"/>
  <c r="AH127" i="46"/>
  <c r="AH127" i="44"/>
  <c r="AX127" i="46"/>
  <c r="AX127" i="44"/>
  <c r="BF127" i="46"/>
  <c r="BF127" i="44"/>
  <c r="M128" i="46"/>
  <c r="M128" i="44"/>
  <c r="BA65" i="44"/>
  <c r="W83" i="44"/>
  <c r="AI89" i="44"/>
  <c r="AP96" i="44"/>
  <c r="S106" i="44"/>
  <c r="BC115" i="44"/>
  <c r="V118" i="44"/>
  <c r="A74" i="44"/>
  <c r="AV78" i="44"/>
  <c r="AM69" i="44"/>
  <c r="AO74" i="44"/>
  <c r="BP75" i="44"/>
  <c r="BH76" i="44"/>
  <c r="AJ82" i="44"/>
  <c r="AM83" i="44"/>
  <c r="AP98" i="44"/>
  <c r="F120" i="44"/>
  <c r="J126" i="44"/>
  <c r="BK83" i="44"/>
  <c r="C108" i="46"/>
  <c r="C108" i="44" s="1"/>
  <c r="AQ56" i="44"/>
  <c r="BP82" i="44"/>
  <c r="BJ85" i="44"/>
  <c r="AV88" i="44"/>
  <c r="Q95" i="44"/>
  <c r="BF96" i="44"/>
  <c r="BJ99" i="44"/>
  <c r="AM105" i="44"/>
  <c r="S109" i="44"/>
  <c r="BC105" i="44"/>
  <c r="O112" i="44"/>
  <c r="AM115" i="44"/>
  <c r="AB122" i="44"/>
  <c r="AC136" i="44"/>
  <c r="C74" i="46"/>
  <c r="C74" i="44" s="1"/>
  <c r="C86" i="46"/>
  <c r="C86" i="44" s="1"/>
  <c r="C98" i="46"/>
  <c r="C98" i="44" s="1"/>
  <c r="H76" i="44"/>
  <c r="AN78" i="44"/>
  <c r="G79" i="44"/>
  <c r="AA79" i="44"/>
  <c r="AQ79" i="44"/>
  <c r="AM81" i="44"/>
  <c r="BG81" i="44"/>
  <c r="BD82" i="44"/>
  <c r="BC83" i="44"/>
  <c r="AL85" i="44"/>
  <c r="BH87" i="44"/>
  <c r="AM89" i="44"/>
  <c r="AD90" i="44"/>
  <c r="R91" i="44"/>
  <c r="AG93" i="44"/>
  <c r="M94" i="44"/>
  <c r="AC94" i="44"/>
  <c r="AS94" i="44"/>
  <c r="BE94" i="44"/>
  <c r="O103" i="44"/>
  <c r="F107" i="44"/>
  <c r="BA114" i="44"/>
  <c r="AP119" i="44"/>
  <c r="AS129" i="44"/>
  <c r="BD139" i="44"/>
  <c r="P151" i="44"/>
  <c r="AT153" i="44"/>
  <c r="U158" i="44"/>
  <c r="D162" i="44"/>
  <c r="BI165" i="44"/>
  <c r="AV166" i="44"/>
  <c r="L167" i="44"/>
  <c r="AP176" i="44"/>
  <c r="BN176" i="44"/>
  <c r="AE184" i="44"/>
  <c r="M188" i="44"/>
  <c r="Y189" i="44"/>
  <c r="BE189" i="44"/>
  <c r="Q191" i="44"/>
  <c r="G193" i="44"/>
  <c r="Y196" i="44"/>
  <c r="BE196" i="44"/>
  <c r="AC197" i="44"/>
  <c r="O198" i="44"/>
  <c r="BK198" i="44"/>
  <c r="M203" i="44"/>
  <c r="AS203" i="44"/>
  <c r="AU204" i="44"/>
  <c r="AG129" i="44"/>
  <c r="E130" i="44"/>
  <c r="AS130" i="44"/>
  <c r="Q131" i="44"/>
  <c r="BM129" i="44"/>
  <c r="AK130" i="44"/>
  <c r="I131" i="44"/>
  <c r="BM131" i="44"/>
  <c r="AV133" i="44"/>
  <c r="BL133" i="44"/>
  <c r="AP91" i="46"/>
  <c r="AP91" i="44"/>
  <c r="T102" i="46"/>
  <c r="T102" i="44"/>
  <c r="BC103" i="46"/>
  <c r="BC103" i="44"/>
  <c r="W105" i="46"/>
  <c r="W105" i="44"/>
  <c r="Z108" i="46"/>
  <c r="Z108" i="44"/>
  <c r="AI109" i="46"/>
  <c r="AI109" i="44"/>
  <c r="BG109" i="46"/>
  <c r="BG109" i="44"/>
  <c r="G110" i="46"/>
  <c r="G110" i="44"/>
  <c r="AI111" i="46"/>
  <c r="AI111" i="44"/>
  <c r="AE112" i="46"/>
  <c r="AE112" i="44"/>
  <c r="BK115" i="46"/>
  <c r="BK115" i="44"/>
  <c r="K116" i="46"/>
  <c r="K116" i="44"/>
  <c r="AX117" i="46"/>
  <c r="AX117" i="44"/>
  <c r="BF119" i="46"/>
  <c r="BF119" i="44"/>
  <c r="AD120" i="46"/>
  <c r="AD120" i="44"/>
  <c r="BL121" i="46"/>
  <c r="BL121" i="44"/>
  <c r="BD123" i="46"/>
  <c r="BD123" i="44"/>
  <c r="S124" i="46"/>
  <c r="S124" i="44"/>
  <c r="AI124" i="46"/>
  <c r="AI124" i="44"/>
  <c r="AY124" i="46"/>
  <c r="AY124" i="44"/>
  <c r="Q130" i="46"/>
  <c r="Q130" i="44"/>
  <c r="M131" i="46"/>
  <c r="M131" i="44"/>
  <c r="AC131" i="46"/>
  <c r="AC131" i="44"/>
  <c r="AS131" i="46"/>
  <c r="AS131" i="44"/>
  <c r="AJ133" i="46"/>
  <c r="AJ133" i="44"/>
  <c r="AZ133" i="46"/>
  <c r="AZ133" i="44"/>
  <c r="R135" i="46"/>
  <c r="R135" i="44"/>
  <c r="AH135" i="46"/>
  <c r="AH135" i="44"/>
  <c r="U136" i="46"/>
  <c r="U136" i="44"/>
  <c r="BI136" i="46"/>
  <c r="BI136" i="44"/>
  <c r="L138" i="46"/>
  <c r="L138" i="44"/>
  <c r="AF139" i="46"/>
  <c r="AF139" i="44"/>
  <c r="AV139" i="46"/>
  <c r="AV139" i="44"/>
  <c r="BL139" i="46"/>
  <c r="BL139" i="44"/>
  <c r="K140" i="46"/>
  <c r="K140" i="44"/>
  <c r="AA140" i="46"/>
  <c r="AA140" i="44"/>
  <c r="AQ140" i="46"/>
  <c r="AQ140" i="44"/>
  <c r="AY140" i="46"/>
  <c r="AY140" i="44"/>
  <c r="BG140" i="46"/>
  <c r="BG140" i="44"/>
  <c r="BC141" i="46"/>
  <c r="BC141" i="44"/>
  <c r="BK141" i="46"/>
  <c r="BK141" i="44"/>
  <c r="I142" i="46"/>
  <c r="I142" i="44"/>
  <c r="Y142" i="46"/>
  <c r="Y142" i="44"/>
  <c r="AW142" i="46"/>
  <c r="AW142" i="44"/>
  <c r="BM142" i="46"/>
  <c r="BM142" i="44"/>
  <c r="S143" i="46"/>
  <c r="S143" i="44"/>
  <c r="AI143" i="46"/>
  <c r="AI143" i="44"/>
  <c r="AY143" i="46"/>
  <c r="AY143" i="44"/>
  <c r="S145" i="46"/>
  <c r="S145" i="44"/>
  <c r="AI145" i="46"/>
  <c r="AI145" i="44"/>
  <c r="F146" i="46"/>
  <c r="F146" i="44"/>
  <c r="V146" i="46"/>
  <c r="V146" i="44"/>
  <c r="AD146" i="46"/>
  <c r="AD146" i="44"/>
  <c r="AL146" i="46"/>
  <c r="AL146" i="44"/>
  <c r="AT146" i="46"/>
  <c r="AT146" i="44"/>
  <c r="BB146" i="46"/>
  <c r="BB146" i="44"/>
  <c r="BJ146" i="46"/>
  <c r="BJ146" i="44"/>
  <c r="R147" i="46"/>
  <c r="R147" i="44"/>
  <c r="AH147" i="46"/>
  <c r="AH147" i="44"/>
  <c r="AX147" i="46"/>
  <c r="AX147" i="44"/>
  <c r="BN147" i="46"/>
  <c r="BN147" i="44"/>
  <c r="AR148" i="46"/>
  <c r="AR148" i="44"/>
  <c r="BH148" i="46"/>
  <c r="BH148" i="44"/>
  <c r="H149" i="46"/>
  <c r="H149" i="44"/>
  <c r="P149" i="46"/>
  <c r="P149" i="44"/>
  <c r="X149" i="46"/>
  <c r="X149" i="44"/>
  <c r="BD149" i="46"/>
  <c r="BD149" i="44"/>
  <c r="BL149" i="46"/>
  <c r="BL149" i="44"/>
  <c r="L150" i="46"/>
  <c r="L150" i="44"/>
  <c r="AB150" i="46"/>
  <c r="AB150" i="44"/>
  <c r="AJ150" i="46"/>
  <c r="AJ150" i="44"/>
  <c r="BP150" i="46"/>
  <c r="BP150" i="44"/>
  <c r="AV151" i="46"/>
  <c r="AV151" i="44"/>
  <c r="BL151" i="46"/>
  <c r="BL151" i="44"/>
  <c r="R152" i="46"/>
  <c r="R152" i="44"/>
  <c r="Z152" i="46"/>
  <c r="Z152" i="44"/>
  <c r="AP152" i="46"/>
  <c r="AP152" i="44"/>
  <c r="BF152" i="46"/>
  <c r="BF152" i="44"/>
  <c r="AL153" i="46"/>
  <c r="AL153" i="44"/>
  <c r="BJ153" i="46"/>
  <c r="BJ153" i="44"/>
  <c r="I154" i="46"/>
  <c r="I154" i="44"/>
  <c r="Q154" i="46"/>
  <c r="Q154" i="44"/>
  <c r="Y154" i="46"/>
  <c r="Y154" i="44"/>
  <c r="AO154" i="46"/>
  <c r="AO154" i="44"/>
  <c r="AW154" i="46"/>
  <c r="AW154" i="44"/>
  <c r="BE154" i="46"/>
  <c r="BE154" i="44"/>
  <c r="J155" i="46"/>
  <c r="J155" i="44"/>
  <c r="Z155" i="46"/>
  <c r="Z155" i="44"/>
  <c r="AH155" i="46"/>
  <c r="AH155" i="44"/>
  <c r="BF155" i="46"/>
  <c r="BF155" i="44"/>
  <c r="BA156" i="46"/>
  <c r="BA156" i="44"/>
  <c r="BI156" i="46"/>
  <c r="BI156" i="44"/>
  <c r="I157" i="46"/>
  <c r="I157" i="44"/>
  <c r="AO157" i="46"/>
  <c r="AO157" i="44"/>
  <c r="AW157" i="46"/>
  <c r="AW157" i="44"/>
  <c r="BE157" i="46"/>
  <c r="BE157" i="44"/>
  <c r="BM157" i="46"/>
  <c r="BM157" i="44"/>
  <c r="M158" i="46"/>
  <c r="M158" i="44"/>
  <c r="AK158" i="46"/>
  <c r="AK158" i="44"/>
  <c r="BA158" i="46"/>
  <c r="BA158" i="44"/>
  <c r="BI158" i="46"/>
  <c r="BI158" i="44"/>
  <c r="I159" i="46"/>
  <c r="I159" i="44"/>
  <c r="Y159" i="46"/>
  <c r="Y159" i="44"/>
  <c r="AW159" i="46"/>
  <c r="AW159" i="44"/>
  <c r="D160" i="46"/>
  <c r="D160" i="44"/>
  <c r="T160" i="46"/>
  <c r="T160" i="44"/>
  <c r="AJ160" i="46"/>
  <c r="AJ160" i="44"/>
  <c r="AR160" i="46"/>
  <c r="AR160" i="44"/>
  <c r="AZ160" i="46"/>
  <c r="AZ160" i="44"/>
  <c r="BH160" i="46"/>
  <c r="BH160" i="44"/>
  <c r="P161" i="46"/>
  <c r="P161" i="44"/>
  <c r="AF161" i="46"/>
  <c r="AF161" i="44"/>
  <c r="BD161" i="46"/>
  <c r="BD161" i="44"/>
  <c r="T162" i="46"/>
  <c r="T162" i="44"/>
  <c r="AB162" i="46"/>
  <c r="AB162" i="44"/>
  <c r="AR162" i="46"/>
  <c r="AR162" i="44"/>
  <c r="AZ162" i="46"/>
  <c r="AZ162" i="44"/>
  <c r="BP162" i="46"/>
  <c r="BP162" i="44"/>
  <c r="H163" i="46"/>
  <c r="H163" i="44"/>
  <c r="P163" i="46"/>
  <c r="P163" i="44"/>
  <c r="X163" i="46"/>
  <c r="X163" i="44"/>
  <c r="AF163" i="46"/>
  <c r="AF163" i="44"/>
  <c r="BL163" i="46"/>
  <c r="BL163" i="44"/>
  <c r="L164" i="46"/>
  <c r="L164" i="44"/>
  <c r="AB164" i="46"/>
  <c r="AB164" i="44"/>
  <c r="AR164" i="46"/>
  <c r="AR164" i="44"/>
  <c r="BH164" i="46"/>
  <c r="BH164" i="44"/>
  <c r="BP164" i="46"/>
  <c r="BP164" i="44"/>
  <c r="U165" i="46"/>
  <c r="U165" i="44"/>
  <c r="AK165" i="46"/>
  <c r="AK165" i="44"/>
  <c r="BA165" i="46"/>
  <c r="BA165" i="44"/>
  <c r="BQ165" i="46"/>
  <c r="BQ165" i="44"/>
  <c r="P166" i="46"/>
  <c r="P166" i="44"/>
  <c r="AN166" i="46"/>
  <c r="AN166" i="44"/>
  <c r="BD166" i="46"/>
  <c r="BD166" i="44"/>
  <c r="BL166" i="46"/>
  <c r="BL166" i="44"/>
  <c r="T167" i="46"/>
  <c r="T167" i="44"/>
  <c r="AB167" i="46"/>
  <c r="AB167" i="44"/>
  <c r="AZ167" i="46"/>
  <c r="AZ167" i="44"/>
  <c r="BP167" i="46"/>
  <c r="BP167" i="44"/>
  <c r="V168" i="46"/>
  <c r="V168" i="44"/>
  <c r="AD168" i="46"/>
  <c r="AD168" i="44"/>
  <c r="AL168" i="46"/>
  <c r="AL168" i="44"/>
  <c r="BJ168" i="46"/>
  <c r="BJ168" i="44"/>
  <c r="J169" i="46"/>
  <c r="J169" i="44"/>
  <c r="Z169" i="46"/>
  <c r="Z169" i="44"/>
  <c r="AP169" i="46"/>
  <c r="AP169" i="44"/>
  <c r="AX169" i="46"/>
  <c r="AX169" i="44"/>
  <c r="BN169" i="46"/>
  <c r="BN169" i="44"/>
  <c r="U170" i="46"/>
  <c r="U170" i="44"/>
  <c r="AK170" i="46"/>
  <c r="AK170" i="44"/>
  <c r="BA170" i="46"/>
  <c r="BA170" i="44"/>
  <c r="BI170" i="46"/>
  <c r="BI170" i="44"/>
  <c r="BQ170" i="46"/>
  <c r="BQ170" i="44"/>
  <c r="I171" i="46"/>
  <c r="I171" i="44"/>
  <c r="Q171" i="46"/>
  <c r="Q171" i="44"/>
  <c r="AW171" i="46"/>
  <c r="AW171" i="44"/>
  <c r="BE171" i="46"/>
  <c r="BE171" i="44"/>
  <c r="BM171" i="46"/>
  <c r="BM171" i="44"/>
  <c r="K172" i="46"/>
  <c r="K172" i="44"/>
  <c r="S172" i="46"/>
  <c r="S172" i="44"/>
  <c r="AI172" i="46"/>
  <c r="AI172" i="44"/>
  <c r="BO172" i="46"/>
  <c r="BO172" i="44"/>
  <c r="O173" i="46"/>
  <c r="O173" i="44"/>
  <c r="AE173" i="46"/>
  <c r="AE173" i="44"/>
  <c r="BC173" i="46"/>
  <c r="BC173" i="44"/>
  <c r="R174" i="46"/>
  <c r="R174" i="44"/>
  <c r="AH174" i="46"/>
  <c r="AH174" i="44"/>
  <c r="AX174" i="46"/>
  <c r="AX174" i="44"/>
  <c r="F175" i="46"/>
  <c r="F175" i="44"/>
  <c r="N175" i="46"/>
  <c r="N175" i="44"/>
  <c r="V175" i="46"/>
  <c r="V175" i="44"/>
  <c r="AD175" i="46"/>
  <c r="AD175" i="44"/>
  <c r="AT175" i="46"/>
  <c r="AT175" i="44"/>
  <c r="AN88" i="46"/>
  <c r="AN88" i="44"/>
  <c r="AS92" i="46"/>
  <c r="AS92" i="44"/>
  <c r="BI92" i="46"/>
  <c r="BI92" i="44"/>
  <c r="AD97" i="46"/>
  <c r="AD97" i="44"/>
  <c r="N99" i="46"/>
  <c r="N99" i="44"/>
  <c r="AD99" i="46"/>
  <c r="AD99" i="44"/>
  <c r="BN108" i="46"/>
  <c r="BN108" i="44"/>
  <c r="K111" i="46"/>
  <c r="K111" i="44"/>
  <c r="BG111" i="46"/>
  <c r="BG111" i="44"/>
  <c r="AI113" i="46"/>
  <c r="AI113" i="44"/>
  <c r="M114" i="46"/>
  <c r="M114" i="44"/>
  <c r="AC114" i="46"/>
  <c r="AC114" i="44"/>
  <c r="G115" i="46"/>
  <c r="G115" i="44"/>
  <c r="J117" i="46"/>
  <c r="J117" i="44"/>
  <c r="R117" i="46"/>
  <c r="R117" i="44"/>
  <c r="Z117" i="46"/>
  <c r="Z117" i="44"/>
  <c r="BJ118" i="46"/>
  <c r="BJ118" i="44"/>
  <c r="AF121" i="46"/>
  <c r="AF121" i="44"/>
  <c r="L122" i="46"/>
  <c r="L122" i="44"/>
  <c r="BH122" i="46"/>
  <c r="BH122" i="44"/>
  <c r="AA124" i="46"/>
  <c r="AA124" i="44"/>
  <c r="AQ124" i="46"/>
  <c r="AQ124" i="44"/>
  <c r="N125" i="46"/>
  <c r="N125" i="44"/>
  <c r="V125" i="46"/>
  <c r="V125" i="44"/>
  <c r="AK129" i="46"/>
  <c r="AK129" i="44"/>
  <c r="AG130" i="46"/>
  <c r="AG130" i="44"/>
  <c r="AX135" i="46"/>
  <c r="AX135" i="44"/>
  <c r="A119" i="44"/>
  <c r="AL47" i="44"/>
  <c r="BF91" i="44"/>
  <c r="BM95" i="44"/>
  <c r="AI104" i="44"/>
  <c r="O105" i="44"/>
  <c r="O110" i="44"/>
  <c r="BQ114" i="44"/>
  <c r="N118" i="44"/>
  <c r="BH138" i="44"/>
  <c r="BG143" i="44"/>
  <c r="AW86" i="46"/>
  <c r="AW86" i="44"/>
  <c r="BG89" i="46"/>
  <c r="BG89" i="44"/>
  <c r="F90" i="46"/>
  <c r="F90" i="44"/>
  <c r="BB90" i="46"/>
  <c r="BB90" i="44"/>
  <c r="BQ94" i="46"/>
  <c r="BQ94" i="44"/>
  <c r="AE103" i="46"/>
  <c r="AE103" i="44"/>
  <c r="BO104" i="46"/>
  <c r="BO104" i="44"/>
  <c r="AI106" i="46"/>
  <c r="AI106" i="44"/>
  <c r="AY106" i="46"/>
  <c r="AY106" i="44"/>
  <c r="V107" i="46"/>
  <c r="V107" i="44"/>
  <c r="G112" i="46"/>
  <c r="G112" i="44"/>
  <c r="BC112" i="46"/>
  <c r="BC112" i="44"/>
  <c r="AA113" i="46"/>
  <c r="AA113" i="44"/>
  <c r="AQ113" i="46"/>
  <c r="AQ113" i="44"/>
  <c r="AY113" i="46"/>
  <c r="AY113" i="44"/>
  <c r="BG116" i="46"/>
  <c r="BG116" i="44"/>
  <c r="F118" i="46"/>
  <c r="F118" i="44"/>
  <c r="AT120" i="46"/>
  <c r="AT120" i="44"/>
  <c r="F127" i="46"/>
  <c r="F127" i="44"/>
  <c r="BA129" i="46"/>
  <c r="BA129" i="44"/>
  <c r="AW130" i="46"/>
  <c r="AW130" i="44"/>
  <c r="BM130" i="46"/>
  <c r="BM130" i="44"/>
  <c r="BI131" i="46"/>
  <c r="BI131" i="44"/>
  <c r="AE141" i="46"/>
  <c r="AE141" i="44"/>
  <c r="AV76" i="44"/>
  <c r="K79" i="44"/>
  <c r="AP84" i="44"/>
  <c r="N85" i="44"/>
  <c r="BB85" i="44"/>
  <c r="N90" i="44"/>
  <c r="E92" i="44"/>
  <c r="V97" i="44"/>
  <c r="AM103" i="44"/>
  <c r="AE105" i="44"/>
  <c r="R108" i="44"/>
  <c r="AE110" i="44"/>
  <c r="AL125" i="44"/>
  <c r="R126" i="44"/>
  <c r="AO130" i="44"/>
  <c r="AK136" i="44"/>
  <c r="AB138" i="44"/>
  <c r="H139" i="44"/>
  <c r="AN139" i="44"/>
  <c r="A91" i="44"/>
  <c r="C100" i="46"/>
  <c r="C100" i="44" s="1"/>
  <c r="BJ8" i="44"/>
  <c r="AI40" i="44"/>
  <c r="AX60" i="44"/>
  <c r="AG62" i="44"/>
  <c r="AD65" i="44"/>
  <c r="AE66" i="44"/>
  <c r="AV68" i="44"/>
  <c r="AI72" i="44"/>
  <c r="BJ73" i="44"/>
  <c r="H78" i="44"/>
  <c r="S81" i="44"/>
  <c r="AI81" i="44"/>
  <c r="D82" i="44"/>
  <c r="O83" i="44"/>
  <c r="AE83" i="44"/>
  <c r="AD85" i="44"/>
  <c r="BE93" i="44"/>
  <c r="BI94" i="44"/>
  <c r="I95" i="44"/>
  <c r="AW95" i="44"/>
  <c r="R96" i="44"/>
  <c r="AH96" i="44"/>
  <c r="BB97" i="44"/>
  <c r="R98" i="44"/>
  <c r="AR102" i="44"/>
  <c r="BH102" i="44"/>
  <c r="W103" i="44"/>
  <c r="N107" i="44"/>
  <c r="BJ107" i="44"/>
  <c r="AH108" i="44"/>
  <c r="BF108" i="44"/>
  <c r="AQ109" i="44"/>
  <c r="AU110" i="44"/>
  <c r="BK110" i="44"/>
  <c r="AU112" i="44"/>
  <c r="BG113" i="44"/>
  <c r="AY116" i="44"/>
  <c r="H121" i="44"/>
  <c r="T122" i="44"/>
  <c r="P123" i="44"/>
  <c r="AF123" i="44"/>
  <c r="AV123" i="44"/>
  <c r="BL123" i="44"/>
  <c r="BB125" i="44"/>
  <c r="AH126" i="44"/>
  <c r="I130" i="44"/>
  <c r="Y130" i="44"/>
  <c r="H132" i="44"/>
  <c r="X132" i="44"/>
  <c r="AN132" i="44"/>
  <c r="BD132" i="44"/>
  <c r="D133" i="44"/>
  <c r="T133" i="44"/>
  <c r="BF135" i="44"/>
  <c r="BQ136" i="44"/>
  <c r="X139" i="44"/>
  <c r="O141" i="44"/>
  <c r="AG142" i="44"/>
  <c r="AQ143" i="44"/>
  <c r="O144" i="44"/>
  <c r="AE144" i="44"/>
  <c r="AY145" i="44"/>
  <c r="BO145" i="44"/>
  <c r="AV149" i="44"/>
  <c r="X151" i="44"/>
  <c r="AX152" i="44"/>
  <c r="AS158" i="44"/>
  <c r="AJ162" i="44"/>
  <c r="BH162" i="44"/>
  <c r="AN163" i="44"/>
  <c r="AS165" i="44"/>
  <c r="F168" i="44"/>
  <c r="AT168" i="44"/>
  <c r="W173" i="44"/>
  <c r="AM173" i="44"/>
  <c r="AL175" i="44"/>
  <c r="L87" i="46"/>
  <c r="L87" i="44"/>
  <c r="AB87" i="46"/>
  <c r="AB87" i="44"/>
  <c r="Z91" i="46"/>
  <c r="Z91" i="44"/>
  <c r="G103" i="46"/>
  <c r="G103" i="44"/>
  <c r="BK103" i="46"/>
  <c r="BK103" i="44"/>
  <c r="K104" i="46"/>
  <c r="K104" i="44"/>
  <c r="S104" i="46"/>
  <c r="S104" i="44"/>
  <c r="AU105" i="46"/>
  <c r="AU105" i="44"/>
  <c r="BK105" i="46"/>
  <c r="BK105" i="44"/>
  <c r="K106" i="46"/>
  <c r="K106" i="44"/>
  <c r="AI116" i="46"/>
  <c r="AI116" i="44"/>
  <c r="AT118" i="46"/>
  <c r="AT118" i="44"/>
  <c r="AX126" i="46"/>
  <c r="AX126" i="44"/>
  <c r="BN126" i="46"/>
  <c r="BN126" i="44"/>
  <c r="N127" i="46"/>
  <c r="N127" i="44"/>
  <c r="V127" i="46"/>
  <c r="V127" i="44"/>
  <c r="AD127" i="46"/>
  <c r="AD127" i="44"/>
  <c r="AT127" i="46"/>
  <c r="AT127" i="44"/>
  <c r="BQ129" i="46"/>
  <c r="BQ129" i="44"/>
  <c r="BN135" i="46"/>
  <c r="BN135" i="44"/>
  <c r="AM141" i="46"/>
  <c r="AM141" i="44"/>
  <c r="C121" i="46"/>
  <c r="C121" i="44" s="1"/>
  <c r="AY46" i="44"/>
  <c r="AO86" i="44"/>
  <c r="AL97" i="44"/>
  <c r="AL107" i="44"/>
  <c r="S111" i="44"/>
  <c r="AD118" i="44"/>
  <c r="AR138" i="44"/>
  <c r="AU144" i="44"/>
  <c r="A86" i="44"/>
  <c r="A98" i="44"/>
  <c r="BN59" i="44"/>
  <c r="S72" i="44"/>
  <c r="AT73" i="44"/>
  <c r="AY79" i="44"/>
  <c r="BF84" i="44"/>
  <c r="AT85" i="44"/>
  <c r="Q86" i="44"/>
  <c r="AR87" i="44"/>
  <c r="BP87" i="44"/>
  <c r="P88" i="44"/>
  <c r="K89" i="44"/>
  <c r="AA89" i="44"/>
  <c r="U92" i="44"/>
  <c r="BQ92" i="44"/>
  <c r="E94" i="44"/>
  <c r="AX96" i="44"/>
  <c r="AH98" i="44"/>
  <c r="AX98" i="44"/>
  <c r="BN98" i="44"/>
  <c r="AT99" i="44"/>
  <c r="AB102" i="44"/>
  <c r="AQ104" i="44"/>
  <c r="BG104" i="44"/>
  <c r="BO106" i="44"/>
  <c r="K109" i="44"/>
  <c r="W112" i="44"/>
  <c r="W115" i="44"/>
  <c r="AA116" i="44"/>
  <c r="AH117" i="44"/>
  <c r="J119" i="44"/>
  <c r="AH119" i="44"/>
  <c r="V120" i="44"/>
  <c r="BJ120" i="44"/>
  <c r="X121" i="44"/>
  <c r="AN121" i="44"/>
  <c r="BD121" i="44"/>
  <c r="D122" i="44"/>
  <c r="AJ122" i="44"/>
  <c r="BP122" i="44"/>
  <c r="BG124" i="44"/>
  <c r="M129" i="44"/>
  <c r="BI129" i="44"/>
  <c r="BP133" i="44"/>
  <c r="AP135" i="44"/>
  <c r="BA136" i="44"/>
  <c r="AU141" i="44"/>
  <c r="BE142" i="44"/>
  <c r="K143" i="44"/>
  <c r="AA143" i="44"/>
  <c r="J147" i="44"/>
  <c r="Z147" i="44"/>
  <c r="AP147" i="44"/>
  <c r="BF147" i="44"/>
  <c r="L148" i="44"/>
  <c r="AB148" i="44"/>
  <c r="AF149" i="44"/>
  <c r="AZ150" i="44"/>
  <c r="AD153" i="44"/>
  <c r="BB153" i="44"/>
  <c r="AG154" i="44"/>
  <c r="M156" i="44"/>
  <c r="AC156" i="44"/>
  <c r="AS156" i="44"/>
  <c r="AC158" i="44"/>
  <c r="D164" i="44"/>
  <c r="T164" i="44"/>
  <c r="AJ164" i="44"/>
  <c r="AZ164" i="44"/>
  <c r="AJ167" i="44"/>
  <c r="BH167" i="44"/>
  <c r="R169" i="44"/>
  <c r="AH169" i="44"/>
  <c r="BG172" i="44"/>
  <c r="M88" i="46"/>
  <c r="M88" i="44"/>
  <c r="BA88" i="46"/>
  <c r="BA88" i="44"/>
  <c r="A100" i="44"/>
  <c r="C126" i="46"/>
  <c r="C126" i="44" s="1"/>
  <c r="AF41" i="44"/>
  <c r="AS64" i="44"/>
  <c r="Y74" i="44"/>
  <c r="AQ81" i="44"/>
  <c r="J84" i="44"/>
  <c r="Z84" i="44"/>
  <c r="V85" i="44"/>
  <c r="I86" i="44"/>
  <c r="V90" i="44"/>
  <c r="AT90" i="44"/>
  <c r="AC92" i="44"/>
  <c r="BE95" i="44"/>
  <c r="J96" i="44"/>
  <c r="Z96" i="44"/>
  <c r="Z98" i="44"/>
  <c r="AL99" i="44"/>
  <c r="AJ102" i="44"/>
  <c r="AZ102" i="44"/>
  <c r="AU103" i="44"/>
  <c r="BG106" i="44"/>
  <c r="AT107" i="44"/>
  <c r="AM110" i="44"/>
  <c r="BC110" i="44"/>
  <c r="AA111" i="44"/>
  <c r="BO111" i="44"/>
  <c r="BO113" i="44"/>
  <c r="AL118" i="44"/>
  <c r="BB118" i="44"/>
  <c r="BN119" i="44"/>
  <c r="BB120" i="44"/>
  <c r="P121" i="44"/>
  <c r="H123" i="44"/>
  <c r="X123" i="44"/>
  <c r="AN123" i="44"/>
  <c r="BJ125" i="44"/>
  <c r="Z126" i="44"/>
  <c r="BF126" i="44"/>
  <c r="E131" i="44"/>
  <c r="U131" i="44"/>
  <c r="AK131" i="44"/>
  <c r="BA131" i="44"/>
  <c r="BQ131" i="44"/>
  <c r="P132" i="44"/>
  <c r="AF132" i="44"/>
  <c r="AV132" i="44"/>
  <c r="L133" i="44"/>
  <c r="AR133" i="44"/>
  <c r="BH133" i="44"/>
  <c r="S140" i="44"/>
  <c r="G141" i="44"/>
  <c r="W141" i="44"/>
  <c r="W144" i="44"/>
  <c r="AM144" i="44"/>
  <c r="AA145" i="44"/>
  <c r="BG145" i="44"/>
  <c r="AN149" i="44"/>
  <c r="BH150" i="44"/>
  <c r="BJ175" i="46"/>
  <c r="BJ175" i="44"/>
  <c r="J176" i="46"/>
  <c r="J176" i="44"/>
  <c r="Z176" i="46"/>
  <c r="Z176" i="44"/>
  <c r="AH176" i="46"/>
  <c r="AH176" i="44"/>
  <c r="AX176" i="46"/>
  <c r="AX176" i="44"/>
  <c r="BF176" i="46"/>
  <c r="BF176" i="44"/>
  <c r="AB177" i="46"/>
  <c r="AB177" i="44"/>
  <c r="AR177" i="46"/>
  <c r="AR177" i="44"/>
  <c r="BP177" i="46"/>
  <c r="BP177" i="44"/>
  <c r="O178" i="46"/>
  <c r="O178" i="44"/>
  <c r="AE178" i="46"/>
  <c r="AE178" i="44"/>
  <c r="AA179" i="46"/>
  <c r="AA179" i="44"/>
  <c r="AI179" i="46"/>
  <c r="AI179" i="44"/>
  <c r="W180" i="46"/>
  <c r="W180" i="44"/>
  <c r="AU180" i="46"/>
  <c r="AU180" i="44"/>
  <c r="BK180" i="46"/>
  <c r="BK180" i="44"/>
  <c r="AA181" i="46"/>
  <c r="AA181" i="44"/>
  <c r="AY181" i="46"/>
  <c r="AY181" i="44"/>
  <c r="BO181" i="46"/>
  <c r="BO181" i="44"/>
  <c r="O182" i="46"/>
  <c r="O182" i="44"/>
  <c r="AE182" i="46"/>
  <c r="AE182" i="44"/>
  <c r="AU182" i="46"/>
  <c r="AU182" i="44"/>
  <c r="S183" i="46"/>
  <c r="S183" i="44"/>
  <c r="AQ183" i="46"/>
  <c r="AQ183" i="44"/>
  <c r="O184" i="46"/>
  <c r="O184" i="44"/>
  <c r="AU184" i="46"/>
  <c r="AU184" i="44"/>
  <c r="BK184" i="46"/>
  <c r="BK184" i="44"/>
  <c r="R185" i="46"/>
  <c r="R185" i="44"/>
  <c r="BN185" i="46"/>
  <c r="BN185" i="44"/>
  <c r="V186" i="46"/>
  <c r="V186" i="44"/>
  <c r="AD186" i="46"/>
  <c r="AD186" i="44"/>
  <c r="BB186" i="46"/>
  <c r="BB186" i="44"/>
  <c r="E188" i="46"/>
  <c r="E188" i="44"/>
  <c r="AS188" i="46"/>
  <c r="AS188" i="44"/>
  <c r="BH177" i="44"/>
  <c r="W178" i="44"/>
  <c r="AM178" i="44"/>
  <c r="BC178" i="44"/>
  <c r="BG179" i="44"/>
  <c r="G180" i="44"/>
  <c r="AA183" i="44"/>
  <c r="BO183" i="44"/>
  <c r="BJ186" i="44"/>
  <c r="BQ88" i="44"/>
  <c r="P89" i="44"/>
  <c r="D177" i="44"/>
  <c r="S179" i="44"/>
  <c r="AQ181" i="44"/>
  <c r="G182" i="44"/>
  <c r="AM182" i="44"/>
  <c r="AH185" i="44"/>
  <c r="N186" i="44"/>
  <c r="U188" i="44"/>
  <c r="BI101" i="46"/>
  <c r="BI101" i="44"/>
  <c r="Y102" i="46"/>
  <c r="Y102" i="44"/>
  <c r="AO102" i="46"/>
  <c r="AO102" i="44"/>
  <c r="BE102" i="46"/>
  <c r="BE102" i="44"/>
  <c r="AK190" i="46"/>
  <c r="AK190" i="44"/>
  <c r="I191" i="46"/>
  <c r="I191" i="44"/>
  <c r="AG191" i="46"/>
  <c r="AG191" i="44"/>
  <c r="W193" i="46"/>
  <c r="W193" i="44"/>
  <c r="BK193" i="46"/>
  <c r="BK193" i="44"/>
  <c r="J194" i="46"/>
  <c r="J194" i="44"/>
  <c r="V195" i="46"/>
  <c r="V195" i="44"/>
  <c r="AT195" i="46"/>
  <c r="AT195" i="44"/>
  <c r="BM196" i="46"/>
  <c r="BM196" i="44"/>
  <c r="M197" i="46"/>
  <c r="M197" i="44"/>
  <c r="AK197" i="46"/>
  <c r="AK197" i="44"/>
  <c r="G198" i="46"/>
  <c r="G198" i="44"/>
  <c r="AI199" i="46"/>
  <c r="AI199" i="44"/>
  <c r="O200" i="46"/>
  <c r="O200" i="44"/>
  <c r="AA201" i="46"/>
  <c r="AA201" i="44"/>
  <c r="AY201" i="46"/>
  <c r="AY201" i="44"/>
  <c r="Y202" i="46"/>
  <c r="Y202" i="44"/>
  <c r="AA205" i="46"/>
  <c r="AA205" i="44"/>
  <c r="Q206" i="46"/>
  <c r="Q206" i="44"/>
  <c r="BE206" i="46"/>
  <c r="BE206" i="44"/>
  <c r="BF207" i="46"/>
  <c r="BF207" i="44"/>
  <c r="AR103" i="44"/>
  <c r="I189" i="44"/>
  <c r="BI190" i="44"/>
  <c r="N195" i="44"/>
  <c r="AO196" i="44"/>
  <c r="AE198" i="44"/>
  <c r="K199" i="44"/>
  <c r="AU200" i="44"/>
  <c r="S201" i="44"/>
  <c r="BG201" i="44"/>
  <c r="O204" i="44"/>
  <c r="BA188" i="44"/>
  <c r="AM193" i="44"/>
  <c r="G126" i="46"/>
  <c r="G126" i="44"/>
  <c r="AH81" i="46"/>
  <c r="AH81" i="44"/>
  <c r="AY82" i="46"/>
  <c r="AY82" i="44"/>
  <c r="AF86" i="46"/>
  <c r="AF86" i="44"/>
  <c r="BL86" i="46"/>
  <c r="BL86" i="44"/>
  <c r="AY87" i="46"/>
  <c r="AY87" i="44"/>
  <c r="BF89" i="46"/>
  <c r="BF89" i="44"/>
  <c r="M90" i="46"/>
  <c r="M90" i="44"/>
  <c r="BA90" i="46"/>
  <c r="BA90" i="44"/>
  <c r="Q91" i="46"/>
  <c r="Q91" i="44"/>
  <c r="H93" i="46"/>
  <c r="H93" i="44"/>
  <c r="AV93" i="46"/>
  <c r="AV93" i="44"/>
  <c r="T94" i="46"/>
  <c r="T94" i="44"/>
  <c r="AR94" i="46"/>
  <c r="AR94" i="44"/>
  <c r="H95" i="46"/>
  <c r="H95" i="44"/>
  <c r="BD95" i="46"/>
  <c r="BD95" i="44"/>
  <c r="AG96" i="46"/>
  <c r="AG96" i="44"/>
  <c r="U97" i="46"/>
  <c r="U97" i="44"/>
  <c r="AK99" i="46"/>
  <c r="AK99" i="44"/>
  <c r="H100" i="46"/>
  <c r="H100" i="44"/>
  <c r="AN100" i="46"/>
  <c r="AN100" i="44"/>
  <c r="AD105" i="46"/>
  <c r="AD105" i="44"/>
  <c r="BJ105" i="46"/>
  <c r="BJ105" i="44"/>
  <c r="Z106" i="46"/>
  <c r="Z106" i="44"/>
  <c r="AX106" i="46"/>
  <c r="AX106" i="44"/>
  <c r="U107" i="46"/>
  <c r="U107" i="44"/>
  <c r="BQ107" i="46"/>
  <c r="BQ107" i="44"/>
  <c r="BJ110" i="46"/>
  <c r="BJ110" i="44"/>
  <c r="A111" i="27"/>
  <c r="A113" i="44"/>
  <c r="A114" i="27"/>
  <c r="C116" i="46"/>
  <c r="C116" i="44" s="1"/>
  <c r="BF116" i="46"/>
  <c r="BF116" i="44"/>
  <c r="AS118" i="46"/>
  <c r="AS118" i="44"/>
  <c r="Y119" i="46"/>
  <c r="Y119" i="44"/>
  <c r="BE119" i="46"/>
  <c r="BE119" i="44"/>
  <c r="AC120" i="46"/>
  <c r="AC120" i="44"/>
  <c r="K122" i="46"/>
  <c r="K122" i="44"/>
  <c r="AQ122" i="46"/>
  <c r="AQ122" i="44"/>
  <c r="BE126" i="46"/>
  <c r="BE126" i="44"/>
  <c r="AB129" i="46"/>
  <c r="AB129" i="44"/>
  <c r="BP129" i="46"/>
  <c r="BP129" i="44"/>
  <c r="AF130" i="46"/>
  <c r="AF130" i="44"/>
  <c r="V134" i="46"/>
  <c r="V134" i="44"/>
  <c r="AF137" i="46"/>
  <c r="AF137" i="44"/>
  <c r="AI138" i="46"/>
  <c r="AI138" i="44"/>
  <c r="W151" i="46"/>
  <c r="W151" i="44"/>
  <c r="AM151" i="46"/>
  <c r="AM151" i="44"/>
  <c r="BC151" i="46"/>
  <c r="BC151" i="44"/>
  <c r="I152" i="46"/>
  <c r="I152" i="44"/>
  <c r="Y152" i="46"/>
  <c r="Y152" i="44"/>
  <c r="AO152" i="46"/>
  <c r="AO152" i="44"/>
  <c r="AW152" i="46"/>
  <c r="AW152" i="44"/>
  <c r="BM152" i="46"/>
  <c r="BM152" i="44"/>
  <c r="M153" i="46"/>
  <c r="M153" i="44"/>
  <c r="AC153" i="46"/>
  <c r="AC153" i="44"/>
  <c r="AK153" i="46"/>
  <c r="AK153" i="44"/>
  <c r="AS153" i="46"/>
  <c r="AS153" i="44"/>
  <c r="BI153" i="46"/>
  <c r="BI153" i="44"/>
  <c r="BQ153" i="46"/>
  <c r="BQ153" i="44"/>
  <c r="H154" i="46"/>
  <c r="H154" i="44"/>
  <c r="X154" i="46"/>
  <c r="X154" i="44"/>
  <c r="AF154" i="46"/>
  <c r="AF154" i="44"/>
  <c r="AN154" i="46"/>
  <c r="AN154" i="44"/>
  <c r="BD154" i="46"/>
  <c r="BD154" i="44"/>
  <c r="BL154" i="46"/>
  <c r="BL154" i="44"/>
  <c r="I155" i="46"/>
  <c r="I155" i="44"/>
  <c r="Q155" i="46"/>
  <c r="Q155" i="44"/>
  <c r="Y155" i="46"/>
  <c r="Y155" i="44"/>
  <c r="AG155" i="46"/>
  <c r="AG155" i="44"/>
  <c r="AO155" i="46"/>
  <c r="AO155" i="44"/>
  <c r="AW155" i="46"/>
  <c r="AW155" i="44"/>
  <c r="BE155" i="46"/>
  <c r="BE155" i="44"/>
  <c r="D156" i="46"/>
  <c r="D156" i="44"/>
  <c r="L156" i="46"/>
  <c r="L156" i="44"/>
  <c r="T156" i="46"/>
  <c r="T156" i="44"/>
  <c r="AB156" i="46"/>
  <c r="AB156" i="44"/>
  <c r="AJ156" i="46"/>
  <c r="AJ156" i="44"/>
  <c r="AZ156" i="46"/>
  <c r="AZ156" i="44"/>
  <c r="BH156" i="46"/>
  <c r="BH156" i="44"/>
  <c r="BP156" i="46"/>
  <c r="BP156" i="44"/>
  <c r="H157" i="46"/>
  <c r="H157" i="44"/>
  <c r="X157" i="46"/>
  <c r="X157" i="44"/>
  <c r="AN157" i="46"/>
  <c r="AN157" i="44"/>
  <c r="AR158" i="46"/>
  <c r="AR158" i="44"/>
  <c r="AZ158" i="46"/>
  <c r="AZ158" i="44"/>
  <c r="BP158" i="46"/>
  <c r="BP158" i="44"/>
  <c r="X159" i="46"/>
  <c r="X159" i="44"/>
  <c r="AF159" i="46"/>
  <c r="AF159" i="44"/>
  <c r="AV159" i="46"/>
  <c r="AV159" i="44"/>
  <c r="BD159" i="46"/>
  <c r="BD159" i="44"/>
  <c r="BL159" i="46"/>
  <c r="BL159" i="44"/>
  <c r="K160" i="46"/>
  <c r="K160" i="44"/>
  <c r="AI160" i="46"/>
  <c r="AI160" i="44"/>
  <c r="AQ160" i="46"/>
  <c r="AQ160" i="44"/>
  <c r="AY160" i="46"/>
  <c r="AY160" i="44"/>
  <c r="G161" i="46"/>
  <c r="G161" i="44"/>
  <c r="W161" i="46"/>
  <c r="W161" i="44"/>
  <c r="AE161" i="46"/>
  <c r="AE161" i="44"/>
  <c r="AM161" i="46"/>
  <c r="AM161" i="44"/>
  <c r="AU161" i="46"/>
  <c r="AU161" i="44"/>
  <c r="BC161" i="46"/>
  <c r="BC161" i="44"/>
  <c r="BK161" i="46"/>
  <c r="BK161" i="44"/>
  <c r="S162" i="46"/>
  <c r="S162" i="44"/>
  <c r="AA162" i="46"/>
  <c r="AA162" i="44"/>
  <c r="AQ162" i="46"/>
  <c r="AQ162" i="44"/>
  <c r="AY162" i="46"/>
  <c r="AY162" i="44"/>
  <c r="BG162" i="46"/>
  <c r="BG162" i="44"/>
  <c r="BO162" i="46"/>
  <c r="BO162"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Y164" i="46"/>
  <c r="AY164" i="44"/>
  <c r="BG164" i="46"/>
  <c r="BG164" i="44"/>
  <c r="D165" i="46"/>
  <c r="D165" i="44"/>
  <c r="T165" i="46"/>
  <c r="T165" i="44"/>
  <c r="AB165" i="46"/>
  <c r="AB165" i="44"/>
  <c r="AR165" i="46"/>
  <c r="AR165" i="44"/>
  <c r="AZ165" i="46"/>
  <c r="AZ165" i="44"/>
  <c r="BP165" i="46"/>
  <c r="BP165" i="44"/>
  <c r="G166" i="46"/>
  <c r="G166" i="44"/>
  <c r="O166" i="46"/>
  <c r="O166" i="44"/>
  <c r="W166" i="46"/>
  <c r="W166" i="44"/>
  <c r="AE166" i="46"/>
  <c r="AE166" i="44"/>
  <c r="AM166" i="46"/>
  <c r="AM166" i="44"/>
  <c r="AU166" i="46"/>
  <c r="AU166" i="44"/>
  <c r="BC166" i="46"/>
  <c r="BC166" i="44"/>
  <c r="BK166" i="46"/>
  <c r="BK166" i="44"/>
  <c r="K167" i="46"/>
  <c r="K167" i="44"/>
  <c r="S167" i="46"/>
  <c r="S167" i="44"/>
  <c r="AA167" i="46"/>
  <c r="AA167" i="44"/>
  <c r="AI167" i="46"/>
  <c r="AI167" i="44"/>
  <c r="AQ167" i="46"/>
  <c r="AQ167" i="44"/>
  <c r="AY167" i="46"/>
  <c r="AY167" i="44"/>
  <c r="E168" i="46"/>
  <c r="E168" i="44"/>
  <c r="M168" i="46"/>
  <c r="M168" i="44"/>
  <c r="U168" i="46"/>
  <c r="U168" i="44"/>
  <c r="AC168" i="46"/>
  <c r="AC168" i="44"/>
  <c r="AK168" i="46"/>
  <c r="AK168" i="44"/>
  <c r="AS168" i="46"/>
  <c r="AS168" i="44"/>
  <c r="BA168" i="46"/>
  <c r="BA168" i="44"/>
  <c r="BQ168" i="46"/>
  <c r="BQ168" i="44"/>
  <c r="Q169" i="46"/>
  <c r="Q169" i="44"/>
  <c r="Y169" i="46"/>
  <c r="Y169" i="44"/>
  <c r="AO169" i="46"/>
  <c r="AO169" i="44"/>
  <c r="AW169" i="46"/>
  <c r="AW169" i="44"/>
  <c r="BE169" i="46"/>
  <c r="BE169" i="44"/>
  <c r="BM169" i="46"/>
  <c r="BM169" i="44"/>
  <c r="D170" i="46"/>
  <c r="D170" i="44"/>
  <c r="L170" i="46"/>
  <c r="L170" i="44"/>
  <c r="T170" i="46"/>
  <c r="T170" i="44"/>
  <c r="AB170" i="46"/>
  <c r="AB170" i="44"/>
  <c r="AJ170" i="46"/>
  <c r="AJ170" i="44"/>
  <c r="AR170" i="46"/>
  <c r="AR170" i="44"/>
  <c r="AZ170" i="46"/>
  <c r="AZ170" i="44"/>
  <c r="BP170" i="46"/>
  <c r="BP170" i="44"/>
  <c r="H171" i="46"/>
  <c r="H171" i="44"/>
  <c r="P171" i="46"/>
  <c r="P171" i="44"/>
  <c r="AF171" i="46"/>
  <c r="AF171" i="44"/>
  <c r="AN171" i="46"/>
  <c r="AN171" i="44"/>
  <c r="BD171" i="46"/>
  <c r="BD171" i="44"/>
  <c r="BL171" i="46"/>
  <c r="BL171" i="44"/>
  <c r="R172" i="46"/>
  <c r="R172" i="44"/>
  <c r="AP172" i="46"/>
  <c r="AP172" i="44"/>
  <c r="AX172" i="46"/>
  <c r="AX172" i="44"/>
  <c r="BF172" i="46"/>
  <c r="BF172" i="44"/>
  <c r="F173" i="46"/>
  <c r="F173" i="44"/>
  <c r="N173" i="46"/>
  <c r="N173" i="44"/>
  <c r="V173" i="46"/>
  <c r="V173" i="44"/>
  <c r="AL173" i="46"/>
  <c r="AL173" i="44"/>
  <c r="AT173" i="46"/>
  <c r="AT173" i="44"/>
  <c r="BB173" i="46"/>
  <c r="BB173" i="44"/>
  <c r="Q174" i="46"/>
  <c r="Q174" i="44"/>
  <c r="Y174" i="46"/>
  <c r="Y174" i="44"/>
  <c r="AO174" i="46"/>
  <c r="AO174" i="44"/>
  <c r="AW174" i="46"/>
  <c r="AW174" i="44"/>
  <c r="BE174" i="46"/>
  <c r="BE174" i="44"/>
  <c r="BM174" i="46"/>
  <c r="BM174" i="44"/>
  <c r="M175" i="46"/>
  <c r="M175" i="44"/>
  <c r="U175" i="46"/>
  <c r="U175" i="44"/>
  <c r="AC175" i="46"/>
  <c r="AC175" i="44"/>
  <c r="AS175" i="46"/>
  <c r="AS175" i="44"/>
  <c r="BA175" i="46"/>
  <c r="BA175" i="44"/>
  <c r="BI175" i="46"/>
  <c r="BI175" i="44"/>
  <c r="BQ175" i="46"/>
  <c r="BQ175" i="44"/>
  <c r="Q176" i="46"/>
  <c r="Q176" i="44"/>
  <c r="AG176" i="46"/>
  <c r="AG176" i="44"/>
  <c r="AW176" i="46"/>
  <c r="AW176" i="44"/>
  <c r="BM176" i="46"/>
  <c r="BM176" i="44"/>
  <c r="K177" i="46"/>
  <c r="K177" i="44"/>
  <c r="S177" i="46"/>
  <c r="S177" i="44"/>
  <c r="AI177" i="46"/>
  <c r="AI177" i="44"/>
  <c r="AQ177" i="46"/>
  <c r="AQ177" i="44"/>
  <c r="BG177" i="46"/>
  <c r="BG177" i="44"/>
  <c r="N178" i="46"/>
  <c r="N178" i="44"/>
  <c r="V178" i="46"/>
  <c r="V178" i="44"/>
  <c r="AD178" i="46"/>
  <c r="AD178" i="44"/>
  <c r="AT178" i="46"/>
  <c r="AT178" i="44"/>
  <c r="BB178" i="46"/>
  <c r="BB178" i="44"/>
  <c r="BJ178" i="46"/>
  <c r="BJ178" i="44"/>
  <c r="C179" i="46"/>
  <c r="C179" i="44" s="1"/>
  <c r="A179" i="44"/>
  <c r="J179" i="46"/>
  <c r="J179" i="44"/>
  <c r="R179" i="46"/>
  <c r="R179" i="44"/>
  <c r="Z179" i="46"/>
  <c r="Z179" i="44"/>
  <c r="AH179" i="46"/>
  <c r="AH179" i="44"/>
  <c r="AP179" i="46"/>
  <c r="AP179" i="44"/>
  <c r="AX179" i="46"/>
  <c r="AX179" i="44"/>
  <c r="BF179" i="46"/>
  <c r="BF179" i="44"/>
  <c r="BN179" i="46"/>
  <c r="BN179" i="44"/>
  <c r="F180" i="46"/>
  <c r="F180" i="44"/>
  <c r="N180" i="46"/>
  <c r="N180" i="44"/>
  <c r="AD180" i="46"/>
  <c r="AD180" i="44"/>
  <c r="AL180" i="46"/>
  <c r="AL180" i="44"/>
  <c r="AT180" i="46"/>
  <c r="AT180" i="44"/>
  <c r="BB180" i="46"/>
  <c r="BB180" i="44"/>
  <c r="BJ180" i="46"/>
  <c r="BJ180" i="44"/>
  <c r="Z181" i="46"/>
  <c r="Z181" i="44"/>
  <c r="AH181" i="46"/>
  <c r="AH181" i="44"/>
  <c r="BF181" i="46"/>
  <c r="BF181" i="44"/>
  <c r="BN181" i="46"/>
  <c r="BN181" i="44"/>
  <c r="N182" i="46"/>
  <c r="N182" i="44"/>
  <c r="V182" i="46"/>
  <c r="V182" i="44"/>
  <c r="AD182" i="46"/>
  <c r="AD182" i="44"/>
  <c r="AL182" i="46"/>
  <c r="AL182" i="44"/>
  <c r="AT182" i="46"/>
  <c r="AT182" i="44"/>
  <c r="I84" i="46"/>
  <c r="I84" i="44"/>
  <c r="P86" i="46"/>
  <c r="P86" i="44"/>
  <c r="AU88" i="46"/>
  <c r="AU88" i="44"/>
  <c r="BK88" i="46"/>
  <c r="BK88" i="44"/>
  <c r="J89" i="46"/>
  <c r="J89" i="44"/>
  <c r="AH89" i="46"/>
  <c r="AH89" i="44"/>
  <c r="BD93" i="46"/>
  <c r="BD93" i="44"/>
  <c r="AK97" i="46"/>
  <c r="AK97" i="44"/>
  <c r="BA97" i="46"/>
  <c r="BA97" i="44"/>
  <c r="I98" i="46"/>
  <c r="I98" i="44"/>
  <c r="Y98" i="46"/>
  <c r="Y98" i="44"/>
  <c r="X100" i="46"/>
  <c r="X100" i="44"/>
  <c r="AD103" i="46"/>
  <c r="AD103" i="44"/>
  <c r="BB105" i="46"/>
  <c r="BB105" i="44"/>
  <c r="R106" i="46"/>
  <c r="R106" i="44"/>
  <c r="BF106" i="46"/>
  <c r="BF106" i="44"/>
  <c r="BB115" i="46"/>
  <c r="BB115" i="44"/>
  <c r="AX116" i="46"/>
  <c r="AX116" i="44"/>
  <c r="I126" i="46"/>
  <c r="I126" i="44"/>
  <c r="AW126" i="46"/>
  <c r="AW126" i="44"/>
  <c r="E127" i="46"/>
  <c r="E127" i="44"/>
  <c r="U127" i="46"/>
  <c r="U127" i="44"/>
  <c r="AC127" i="46"/>
  <c r="AC127" i="44"/>
  <c r="BI127" i="46"/>
  <c r="BI127" i="44"/>
  <c r="AV128" i="46"/>
  <c r="AV128" i="44"/>
  <c r="BC132" i="46"/>
  <c r="BC132" i="44"/>
  <c r="AA133" i="46"/>
  <c r="AA133" i="44"/>
  <c r="AQ133" i="46"/>
  <c r="AQ133" i="44"/>
  <c r="F134" i="46"/>
  <c r="F134" i="44"/>
  <c r="AL134" i="46"/>
  <c r="AL134" i="44"/>
  <c r="H137" i="46"/>
  <c r="H137" i="44"/>
  <c r="S138" i="46"/>
  <c r="S138" i="44"/>
  <c r="BQ146" i="46"/>
  <c r="BQ146" i="44"/>
  <c r="BD157" i="46"/>
  <c r="BD157" i="44"/>
  <c r="BE117" i="44"/>
  <c r="BK121" i="44"/>
  <c r="AA39" i="46"/>
  <c r="AA39" i="44"/>
  <c r="BG77" i="46"/>
  <c r="BG77" i="44"/>
  <c r="Z81" i="46"/>
  <c r="Z81" i="44"/>
  <c r="AP81" i="46"/>
  <c r="AP81" i="44"/>
  <c r="BF81" i="46"/>
  <c r="BF81" i="44"/>
  <c r="U85" i="46"/>
  <c r="U85" i="44"/>
  <c r="AA87" i="46"/>
  <c r="AA87" i="44"/>
  <c r="G88" i="46"/>
  <c r="G88" i="44"/>
  <c r="AM88" i="46"/>
  <c r="AM88" i="44"/>
  <c r="AS90" i="46"/>
  <c r="AS90" i="44"/>
  <c r="I91" i="46"/>
  <c r="I91" i="44"/>
  <c r="Y91" i="46"/>
  <c r="Y91" i="44"/>
  <c r="BE91" i="46"/>
  <c r="BE91" i="44"/>
  <c r="D92" i="46"/>
  <c r="D92" i="44"/>
  <c r="L94" i="46"/>
  <c r="L94" i="44"/>
  <c r="AJ94" i="46"/>
  <c r="AJ94" i="44"/>
  <c r="BP94" i="46"/>
  <c r="BP94" i="44"/>
  <c r="AN95" i="46"/>
  <c r="AN95" i="44"/>
  <c r="Y96" i="46"/>
  <c r="Y96" i="44"/>
  <c r="E97" i="46"/>
  <c r="E97" i="44"/>
  <c r="AS97" i="46"/>
  <c r="AS97" i="44"/>
  <c r="AS99" i="46"/>
  <c r="AS99" i="44"/>
  <c r="P100" i="46"/>
  <c r="P100" i="44"/>
  <c r="AV100" i="46"/>
  <c r="AV100" i="44"/>
  <c r="BN106" i="46"/>
  <c r="BN106" i="44"/>
  <c r="AC107" i="46"/>
  <c r="AC107" i="44"/>
  <c r="BA107" i="46"/>
  <c r="BA107" i="44"/>
  <c r="Q108" i="46"/>
  <c r="Q108" i="44"/>
  <c r="BE108" i="46"/>
  <c r="BE108" i="44"/>
  <c r="R109" i="46"/>
  <c r="R109" i="44"/>
  <c r="AP109" i="46"/>
  <c r="AP109" i="44"/>
  <c r="F110" i="46"/>
  <c r="F110" i="44"/>
  <c r="BB110" i="46"/>
  <c r="BB110" i="44"/>
  <c r="V112" i="46"/>
  <c r="V112" i="44"/>
  <c r="BB112" i="46"/>
  <c r="BB112" i="44"/>
  <c r="R113" i="46"/>
  <c r="R113" i="44"/>
  <c r="AX113" i="46"/>
  <c r="AX113" i="44"/>
  <c r="L114" i="46"/>
  <c r="L114" i="44"/>
  <c r="Q117" i="46"/>
  <c r="Q117" i="44"/>
  <c r="AC118" i="46"/>
  <c r="AC118" i="44"/>
  <c r="BQ118" i="46"/>
  <c r="BQ118" i="44"/>
  <c r="X128" i="46"/>
  <c r="X128" i="44"/>
  <c r="D129" i="46"/>
  <c r="D129" i="44"/>
  <c r="BH129" i="46"/>
  <c r="BH129" i="44"/>
  <c r="AI133" i="46"/>
  <c r="AI133" i="44"/>
  <c r="BO133" i="46"/>
  <c r="BO133" i="44"/>
  <c r="N134" i="46"/>
  <c r="N134" i="44"/>
  <c r="BB134" i="46"/>
  <c r="BB134" i="44"/>
  <c r="AN137" i="46"/>
  <c r="AN137" i="44"/>
  <c r="K138" i="46"/>
  <c r="K138" i="44"/>
  <c r="AB158" i="46"/>
  <c r="AB158" i="44"/>
  <c r="AX89" i="44"/>
  <c r="BI97" i="44"/>
  <c r="BG133" i="44"/>
  <c r="BM135" i="44"/>
  <c r="A174" i="44"/>
  <c r="C81" i="46"/>
  <c r="C81" i="44" s="1"/>
  <c r="C113" i="46"/>
  <c r="C113" i="44" s="1"/>
  <c r="C181" i="46"/>
  <c r="C181" i="44" s="1"/>
  <c r="V80" i="44"/>
  <c r="S82" i="44"/>
  <c r="Z89" i="44"/>
  <c r="BL93" i="44"/>
  <c r="AZ94" i="44"/>
  <c r="X95" i="44"/>
  <c r="AU101" i="44"/>
  <c r="S102" i="44"/>
  <c r="AH106" i="44"/>
  <c r="AG108" i="44"/>
  <c r="AM121" i="44"/>
  <c r="S133" i="44"/>
  <c r="BA153" i="44"/>
  <c r="BN172" i="44"/>
  <c r="BJ173" i="44"/>
  <c r="I174" i="44"/>
  <c r="AO176" i="44"/>
  <c r="F182" i="44"/>
  <c r="G76" i="46"/>
  <c r="G76" i="44"/>
  <c r="AI77" i="46"/>
  <c r="AI77" i="44"/>
  <c r="BO77" i="46"/>
  <c r="BO77" i="44"/>
  <c r="G78" i="46"/>
  <c r="G78" i="44"/>
  <c r="AH79" i="46"/>
  <c r="AH79" i="44"/>
  <c r="AX79" i="46"/>
  <c r="AX79" i="44"/>
  <c r="N80" i="46"/>
  <c r="N80" i="44"/>
  <c r="BJ80" i="46"/>
  <c r="BJ80" i="44"/>
  <c r="AE88" i="46"/>
  <c r="AE88" i="44"/>
  <c r="AG91" i="46"/>
  <c r="AG91" i="44"/>
  <c r="AF100" i="46"/>
  <c r="AF100" i="44"/>
  <c r="G101" i="46"/>
  <c r="G101" i="44"/>
  <c r="AE101" i="46"/>
  <c r="AE101" i="44"/>
  <c r="J104" i="46"/>
  <c r="J104" i="44"/>
  <c r="AP104" i="46"/>
  <c r="AP104" i="44"/>
  <c r="F105" i="46"/>
  <c r="F105" i="44"/>
  <c r="AT105" i="46"/>
  <c r="AT105" i="44"/>
  <c r="J106" i="46"/>
  <c r="J106" i="44"/>
  <c r="AD110" i="46"/>
  <c r="AD110" i="44"/>
  <c r="AH111" i="46"/>
  <c r="AH111" i="44"/>
  <c r="BF111" i="46"/>
  <c r="BF111" i="44"/>
  <c r="BN113" i="46"/>
  <c r="BN113" i="44"/>
  <c r="T114" i="46"/>
  <c r="T114" i="44"/>
  <c r="AR114" i="46"/>
  <c r="AR114" i="44"/>
  <c r="BH114" i="46"/>
  <c r="BH114" i="44"/>
  <c r="AD115" i="46"/>
  <c r="AD115" i="44"/>
  <c r="BJ115" i="46"/>
  <c r="BJ115" i="44"/>
  <c r="Z116" i="46"/>
  <c r="Z116" i="44"/>
  <c r="I117" i="46"/>
  <c r="I117" i="44"/>
  <c r="AW117" i="46"/>
  <c r="AW117" i="44"/>
  <c r="AK120" i="46"/>
  <c r="AK120" i="44"/>
  <c r="BI120" i="46"/>
  <c r="BI120" i="44"/>
  <c r="AE123" i="46"/>
  <c r="AE123" i="44"/>
  <c r="BL128" i="46"/>
  <c r="BL128" i="44"/>
  <c r="AJ129" i="46"/>
  <c r="AJ129" i="44"/>
  <c r="P130" i="46"/>
  <c r="P130" i="44"/>
  <c r="AR131" i="46"/>
  <c r="AR131" i="44"/>
  <c r="BP131" i="46"/>
  <c r="BP131" i="44"/>
  <c r="AM132" i="46"/>
  <c r="AM132" i="44"/>
  <c r="K133" i="46"/>
  <c r="K133" i="44"/>
  <c r="AY133" i="46"/>
  <c r="AY133" i="44"/>
  <c r="AJ136" i="46"/>
  <c r="AJ136" i="44"/>
  <c r="X137" i="46"/>
  <c r="X137" i="44"/>
  <c r="BL137" i="46"/>
  <c r="BL137" i="44"/>
  <c r="AY138" i="46"/>
  <c r="AY138" i="44"/>
  <c r="M146" i="46"/>
  <c r="M146" i="44"/>
  <c r="G151" i="46"/>
  <c r="G151" i="44"/>
  <c r="AE151" i="46"/>
  <c r="AE151" i="44"/>
  <c r="AU151" i="46"/>
  <c r="AU151" i="44"/>
  <c r="Q152" i="46"/>
  <c r="Q152" i="44"/>
  <c r="AG152" i="46"/>
  <c r="AG152" i="44"/>
  <c r="BE152" i="46"/>
  <c r="BE152" i="44"/>
  <c r="D158" i="46"/>
  <c r="D158" i="44"/>
  <c r="A111" i="44"/>
  <c r="AQ87" i="44"/>
  <c r="E107" i="44"/>
  <c r="A41" i="44"/>
  <c r="BP51" i="44"/>
  <c r="BN81" i="44"/>
  <c r="K82" i="44"/>
  <c r="AI82" i="44"/>
  <c r="BD86" i="44"/>
  <c r="BP92" i="44"/>
  <c r="AN93" i="44"/>
  <c r="AY102" i="44"/>
  <c r="AL105" i="44"/>
  <c r="AL110" i="44"/>
  <c r="N112" i="44"/>
  <c r="AT112" i="44"/>
  <c r="AL115" i="44"/>
  <c r="BA118" i="44"/>
  <c r="O121" i="44"/>
  <c r="Y126" i="44"/>
  <c r="AZ129" i="44"/>
  <c r="O132" i="44"/>
  <c r="BH158" i="44"/>
  <c r="H159" i="44"/>
  <c r="L165" i="44"/>
  <c r="I169" i="44"/>
  <c r="AH172" i="44"/>
  <c r="F178" i="44"/>
  <c r="V180" i="44"/>
  <c r="H74" i="46"/>
  <c r="H74" i="44"/>
  <c r="BN79" i="46"/>
  <c r="BN79" i="44"/>
  <c r="AL83" i="46"/>
  <c r="AL83" i="44"/>
  <c r="AK85" i="46"/>
  <c r="AK85" i="44"/>
  <c r="BQ85" i="46"/>
  <c r="BQ85" i="44"/>
  <c r="H86" i="46"/>
  <c r="H86" i="44"/>
  <c r="AN86" i="46"/>
  <c r="AN86" i="44"/>
  <c r="BQ90" i="46"/>
  <c r="BQ90" i="44"/>
  <c r="AO91" i="46"/>
  <c r="AO91" i="44"/>
  <c r="X93" i="46"/>
  <c r="X93" i="44"/>
  <c r="AO96" i="46"/>
  <c r="AO96" i="44"/>
  <c r="AQ102" i="46"/>
  <c r="AQ102" i="44"/>
  <c r="V103" i="46"/>
  <c r="V103" i="44"/>
  <c r="A104" i="27"/>
  <c r="C106" i="46"/>
  <c r="C106" i="44" s="1"/>
  <c r="A106" i="44"/>
  <c r="J109" i="46"/>
  <c r="J109" i="44"/>
  <c r="AP111" i="46"/>
  <c r="AP111" i="44"/>
  <c r="BF113" i="46"/>
  <c r="BF113" i="44"/>
  <c r="AB114" i="46"/>
  <c r="AB114" i="44"/>
  <c r="Y117" i="46"/>
  <c r="Y117" i="44"/>
  <c r="U118" i="46"/>
  <c r="U118" i="44"/>
  <c r="BI118" i="46"/>
  <c r="BI118" i="44"/>
  <c r="AW119" i="46"/>
  <c r="AW119" i="44"/>
  <c r="AE121" i="46"/>
  <c r="AE121" i="44"/>
  <c r="BC121" i="46"/>
  <c r="BC121" i="44"/>
  <c r="S122" i="46"/>
  <c r="S122" i="44"/>
  <c r="O123" i="46"/>
  <c r="O123" i="44"/>
  <c r="AG126" i="46"/>
  <c r="AG126" i="44"/>
  <c r="BM126" i="46"/>
  <c r="BM126" i="44"/>
  <c r="M127" i="46"/>
  <c r="M127" i="44"/>
  <c r="AK127" i="46"/>
  <c r="AK127" i="44"/>
  <c r="X130" i="46"/>
  <c r="X130" i="44"/>
  <c r="AV130" i="46"/>
  <c r="AV130" i="44"/>
  <c r="W132" i="46"/>
  <c r="W132" i="44"/>
  <c r="A133" i="27"/>
  <c r="A135" i="44"/>
  <c r="AG135" i="46"/>
  <c r="AG135" i="44"/>
  <c r="D136" i="46"/>
  <c r="D136" i="44"/>
  <c r="AR136" i="46"/>
  <c r="AR136" i="44"/>
  <c r="N144" i="46"/>
  <c r="N144" i="44"/>
  <c r="T158" i="44"/>
  <c r="C135" i="46"/>
  <c r="C135" i="44" s="1"/>
  <c r="F80" i="44"/>
  <c r="AX81" i="44"/>
  <c r="AT83" i="44"/>
  <c r="BC88" i="44"/>
  <c r="AP89" i="44"/>
  <c r="AR92" i="44"/>
  <c r="P93" i="44"/>
  <c r="M99" i="44"/>
  <c r="BQ99" i="44"/>
  <c r="BK101" i="44"/>
  <c r="K102" i="44"/>
  <c r="Z104" i="44"/>
  <c r="AL112" i="44"/>
  <c r="BP114" i="44"/>
  <c r="N115" i="44"/>
  <c r="U120" i="44"/>
  <c r="BQ120" i="44"/>
  <c r="BD128" i="44"/>
  <c r="BH131" i="44"/>
  <c r="AE132" i="44"/>
  <c r="BJ134" i="44"/>
  <c r="I135" i="44"/>
  <c r="BL157" i="44"/>
  <c r="L158" i="44"/>
  <c r="AA160" i="44"/>
  <c r="BG160" i="44"/>
  <c r="K162" i="44"/>
  <c r="AI162" i="44"/>
  <c r="BO164" i="44"/>
  <c r="AD173" i="44"/>
  <c r="E175" i="44"/>
  <c r="AX181" i="44"/>
  <c r="AC73" i="46"/>
  <c r="AC73" i="44"/>
  <c r="AE78" i="46"/>
  <c r="AE78" i="44"/>
  <c r="BC78" i="46"/>
  <c r="BC78" i="44"/>
  <c r="AD80" i="46"/>
  <c r="AD80" i="44"/>
  <c r="J81" i="46"/>
  <c r="J81" i="44"/>
  <c r="BM84" i="46"/>
  <c r="BM84" i="44"/>
  <c r="AS85" i="46"/>
  <c r="AS85" i="44"/>
  <c r="AI87" i="46"/>
  <c r="AI87" i="44"/>
  <c r="O88" i="46"/>
  <c r="O88" i="44"/>
  <c r="U90" i="46"/>
  <c r="U90" i="44"/>
  <c r="BE96" i="46"/>
  <c r="BE96" i="44"/>
  <c r="AC97" i="46"/>
  <c r="AC97" i="44"/>
  <c r="BI99" i="46"/>
  <c r="BI99" i="44"/>
  <c r="AT103" i="46"/>
  <c r="AT103" i="44"/>
  <c r="R104" i="46"/>
  <c r="R104" i="44"/>
  <c r="AX104" i="46"/>
  <c r="AX104" i="44"/>
  <c r="N105" i="46"/>
  <c r="N105" i="44"/>
  <c r="BI107" i="46"/>
  <c r="BI107" i="44"/>
  <c r="Y108" i="46"/>
  <c r="Y108" i="44"/>
  <c r="BM108" i="46"/>
  <c r="BM108" i="44"/>
  <c r="AH109" i="46"/>
  <c r="AH109" i="44"/>
  <c r="BF109" i="46"/>
  <c r="BF109" i="44"/>
  <c r="V110" i="46"/>
  <c r="V110" i="44"/>
  <c r="BN111" i="46"/>
  <c r="BN111" i="44"/>
  <c r="AJ114" i="46"/>
  <c r="AJ114" i="44"/>
  <c r="AZ114" i="46"/>
  <c r="AZ114" i="44"/>
  <c r="F115" i="46"/>
  <c r="F115" i="44"/>
  <c r="AT115" i="46"/>
  <c r="AT115" i="44"/>
  <c r="J116" i="46"/>
  <c r="J116" i="44"/>
  <c r="AH116" i="46"/>
  <c r="AH116" i="44"/>
  <c r="BN116" i="46"/>
  <c r="BN116" i="44"/>
  <c r="AG117" i="46"/>
  <c r="AG117" i="44"/>
  <c r="E118" i="46"/>
  <c r="E118" i="44"/>
  <c r="I119" i="46"/>
  <c r="I119" i="44"/>
  <c r="AG119" i="46"/>
  <c r="AG119" i="44"/>
  <c r="E120" i="46"/>
  <c r="E120" i="44"/>
  <c r="BA120" i="46"/>
  <c r="BA120" i="44"/>
  <c r="AA122" i="46"/>
  <c r="AA122" i="44"/>
  <c r="G123" i="46"/>
  <c r="G123" i="44"/>
  <c r="AU123" i="46"/>
  <c r="AU123" i="44"/>
  <c r="BK123" i="46"/>
  <c r="BK123" i="44"/>
  <c r="J124" i="46"/>
  <c r="J124" i="44"/>
  <c r="Z124" i="46"/>
  <c r="Z124" i="44"/>
  <c r="BF124" i="46"/>
  <c r="BF124" i="44"/>
  <c r="H128" i="46"/>
  <c r="H128" i="44"/>
  <c r="L129" i="46"/>
  <c r="L129" i="44"/>
  <c r="Y135" i="46"/>
  <c r="Y135" i="44"/>
  <c r="BE135" i="46"/>
  <c r="BE135" i="44"/>
  <c r="AB136" i="46"/>
  <c r="AB136" i="44"/>
  <c r="P137" i="46"/>
  <c r="P137" i="44"/>
  <c r="BD137" i="46"/>
  <c r="BD137" i="44"/>
  <c r="AQ138" i="46"/>
  <c r="AQ138" i="44"/>
  <c r="AG147" i="46"/>
  <c r="AG147" i="44"/>
  <c r="AE149" i="46"/>
  <c r="AE149" i="44"/>
  <c r="O151" i="46"/>
  <c r="O151" i="44"/>
  <c r="BK151" i="46"/>
  <c r="BK151" i="44"/>
  <c r="A116" i="44"/>
  <c r="J111" i="44"/>
  <c r="BD130" i="44"/>
  <c r="AN159" i="44"/>
  <c r="R89" i="44"/>
  <c r="BI90" i="44"/>
  <c r="T92" i="44"/>
  <c r="BH92" i="44"/>
  <c r="I96" i="44"/>
  <c r="Q98" i="44"/>
  <c r="AO98" i="44"/>
  <c r="BE98" i="44"/>
  <c r="AM101" i="44"/>
  <c r="F112" i="44"/>
  <c r="BG122" i="44"/>
  <c r="W123" i="44"/>
  <c r="AX124" i="44"/>
  <c r="Q126" i="44"/>
  <c r="BA127" i="44"/>
  <c r="AJ131" i="44"/>
  <c r="AU132" i="44"/>
  <c r="AD134" i="44"/>
  <c r="AT134" i="44"/>
  <c r="BH136" i="44"/>
  <c r="E153" i="44"/>
  <c r="U153" i="44"/>
  <c r="P157" i="44"/>
  <c r="AF157" i="44"/>
  <c r="AQ164" i="44"/>
  <c r="AK175" i="44"/>
  <c r="AY177" i="44"/>
  <c r="AS73" i="46"/>
  <c r="AS73" i="44"/>
  <c r="BI73" i="46"/>
  <c r="BI73" i="44"/>
  <c r="BB83" i="46"/>
  <c r="BB83" i="44"/>
  <c r="A82" i="27"/>
  <c r="C84" i="46"/>
  <c r="C84" i="44" s="1"/>
  <c r="Q84" i="46"/>
  <c r="Q84" i="44"/>
  <c r="AO84" i="46"/>
  <c r="AO84" i="44"/>
  <c r="M85" i="46"/>
  <c r="M85" i="44"/>
  <c r="S87" i="46"/>
  <c r="S87" i="44"/>
  <c r="AF93" i="46"/>
  <c r="AF93" i="44"/>
  <c r="D94" i="46"/>
  <c r="D94" i="44"/>
  <c r="AB94" i="46"/>
  <c r="AB94" i="44"/>
  <c r="BH94" i="46"/>
  <c r="BH94" i="44"/>
  <c r="AF95" i="46"/>
  <c r="AF95" i="44"/>
  <c r="Q96" i="46"/>
  <c r="Q96" i="44"/>
  <c r="U99" i="46"/>
  <c r="U99" i="44"/>
  <c r="W101" i="46"/>
  <c r="W101" i="44"/>
  <c r="N103" i="46"/>
  <c r="N103" i="44"/>
  <c r="BJ103" i="46"/>
  <c r="BJ103" i="44"/>
  <c r="AH104" i="46"/>
  <c r="AH104" i="44"/>
  <c r="M107" i="46"/>
  <c r="M107" i="44"/>
  <c r="AS107" i="46"/>
  <c r="AS107" i="44"/>
  <c r="I108" i="46"/>
  <c r="I108" i="44"/>
  <c r="AW108" i="46"/>
  <c r="AW108" i="44"/>
  <c r="AH113" i="46"/>
  <c r="AH113" i="44"/>
  <c r="AK118" i="46"/>
  <c r="AK118" i="44"/>
  <c r="Q119" i="46"/>
  <c r="Q119" i="44"/>
  <c r="AO119" i="46"/>
  <c r="AO119" i="44"/>
  <c r="M120" i="46"/>
  <c r="M120" i="44"/>
  <c r="AS120" i="46"/>
  <c r="AS120" i="44"/>
  <c r="G121" i="46"/>
  <c r="G121" i="44"/>
  <c r="AM123" i="46"/>
  <c r="AM123" i="44"/>
  <c r="BC123" i="46"/>
  <c r="BC123" i="44"/>
  <c r="R124" i="46"/>
  <c r="R124" i="44"/>
  <c r="AP124" i="46"/>
  <c r="AP124" i="44"/>
  <c r="AO126" i="46"/>
  <c r="AO126" i="44"/>
  <c r="T131" i="46"/>
  <c r="T131" i="44"/>
  <c r="Q135" i="46"/>
  <c r="Q135" i="44"/>
  <c r="AW135" i="46"/>
  <c r="AW135" i="44"/>
  <c r="T136" i="46"/>
  <c r="T136" i="44"/>
  <c r="BP136" i="46"/>
  <c r="BP136" i="44"/>
  <c r="AV137" i="46"/>
  <c r="AV137" i="44"/>
  <c r="AA138" i="46"/>
  <c r="AA138" i="44"/>
  <c r="Z79" i="44"/>
  <c r="E99" i="44"/>
  <c r="Z111" i="44"/>
  <c r="BN124" i="44"/>
  <c r="J172" i="44"/>
  <c r="AA177" i="44"/>
  <c r="AF74" i="46"/>
  <c r="AF74" i="44"/>
  <c r="AV74" i="46"/>
  <c r="AV74" i="44"/>
  <c r="R81" i="46"/>
  <c r="R81" i="44"/>
  <c r="AQ82" i="46"/>
  <c r="AQ82" i="44"/>
  <c r="BG82" i="46"/>
  <c r="BG82" i="44"/>
  <c r="V83" i="46"/>
  <c r="V83" i="44"/>
  <c r="AC85" i="46"/>
  <c r="AC85" i="44"/>
  <c r="BG87" i="46"/>
  <c r="BG87" i="44"/>
  <c r="BN89" i="46"/>
  <c r="BN89" i="44"/>
  <c r="AK90" i="46"/>
  <c r="AK90" i="44"/>
  <c r="AB92" i="46"/>
  <c r="AB92" i="44"/>
  <c r="AZ92" i="46"/>
  <c r="AZ92" i="44"/>
  <c r="P95" i="46"/>
  <c r="P95" i="44"/>
  <c r="BL95" i="46"/>
  <c r="BL95" i="44"/>
  <c r="AW96" i="46"/>
  <c r="AW96" i="44"/>
  <c r="BM98" i="46"/>
  <c r="BM98" i="44"/>
  <c r="BA99" i="46"/>
  <c r="BA99" i="44"/>
  <c r="AA102" i="46"/>
  <c r="AA102" i="44"/>
  <c r="BO102" i="46"/>
  <c r="BO102" i="44"/>
  <c r="AL103" i="46"/>
  <c r="AL103" i="44"/>
  <c r="A102" i="27"/>
  <c r="A104" i="44"/>
  <c r="BF104" i="46"/>
  <c r="BF104" i="44"/>
  <c r="AX109" i="46"/>
  <c r="AX109" i="44"/>
  <c r="N110" i="46"/>
  <c r="N110" i="44"/>
  <c r="AT110" i="46"/>
  <c r="AT110" i="44"/>
  <c r="AD112" i="46"/>
  <c r="AD112" i="44"/>
  <c r="BJ112" i="46"/>
  <c r="BJ112" i="44"/>
  <c r="AO117" i="46"/>
  <c r="AO117" i="44"/>
  <c r="M118" i="46"/>
  <c r="M118" i="44"/>
  <c r="BO122" i="46"/>
  <c r="BO122" i="44"/>
  <c r="AN128" i="46"/>
  <c r="AN128" i="44"/>
  <c r="T129" i="46"/>
  <c r="T129" i="44"/>
  <c r="AR129" i="46"/>
  <c r="AR129" i="44"/>
  <c r="H130" i="46"/>
  <c r="H130" i="44"/>
  <c r="AN130" i="46"/>
  <c r="AN130" i="44"/>
  <c r="BL130" i="46"/>
  <c r="BL130" i="44"/>
  <c r="BK132" i="46"/>
  <c r="BK132" i="44"/>
  <c r="AO135" i="46"/>
  <c r="AO135" i="44"/>
  <c r="BG138" i="46"/>
  <c r="BG138" i="44"/>
  <c r="AV157" i="46"/>
  <c r="AV157" i="44"/>
  <c r="V115" i="44"/>
  <c r="AN74" i="44"/>
  <c r="J79" i="44"/>
  <c r="F83" i="44"/>
  <c r="AJ92" i="44"/>
  <c r="BM119" i="44"/>
  <c r="L131" i="44"/>
  <c r="G132" i="44"/>
  <c r="AU78" i="44"/>
  <c r="BK78" i="44"/>
  <c r="AT80" i="44"/>
  <c r="Y84" i="44"/>
  <c r="E90" i="44"/>
  <c r="AW91" i="44"/>
  <c r="AG98" i="44"/>
  <c r="F103" i="44"/>
  <c r="BB103" i="44"/>
  <c r="V105" i="44"/>
  <c r="AP106" i="44"/>
  <c r="AK107" i="44"/>
  <c r="AX111" i="44"/>
  <c r="J113" i="44"/>
  <c r="D114" i="44"/>
  <c r="R116" i="44"/>
  <c r="AU121" i="44"/>
  <c r="AI122" i="44"/>
  <c r="BQ127" i="44"/>
  <c r="P128" i="44"/>
  <c r="AF128" i="44"/>
  <c r="AB131" i="44"/>
  <c r="AZ131" i="44"/>
  <c r="P154" i="44"/>
  <c r="AR156" i="44"/>
  <c r="S160" i="44"/>
  <c r="BH165" i="44"/>
  <c r="BH170" i="44"/>
  <c r="R183" i="44"/>
  <c r="BN183" i="44"/>
  <c r="AG185" i="44"/>
  <c r="AS186" i="44"/>
  <c r="I187" i="44"/>
  <c r="AG187" i="44"/>
  <c r="AA192" i="44"/>
  <c r="AY192" i="44"/>
  <c r="F193" i="44"/>
  <c r="BM194" i="44"/>
  <c r="AS195" i="44"/>
  <c r="N198" i="44"/>
  <c r="AT198" i="44"/>
  <c r="R201" i="44"/>
  <c r="AT184" i="44"/>
  <c r="Y185" i="44"/>
  <c r="AK186" i="44"/>
  <c r="AT193" i="44"/>
  <c r="BE194" i="44"/>
  <c r="AK195" i="44"/>
  <c r="BD196" i="44"/>
  <c r="F198" i="44"/>
  <c r="AP183" i="46"/>
  <c r="AP183" i="44"/>
  <c r="V184" i="46"/>
  <c r="V184" i="44"/>
  <c r="BB184" i="46"/>
  <c r="BB184" i="44"/>
  <c r="I185" i="46"/>
  <c r="I185" i="44"/>
  <c r="AO185" i="46"/>
  <c r="AO185" i="44"/>
  <c r="AC186" i="46"/>
  <c r="AC186" i="44"/>
  <c r="BQ186" i="46"/>
  <c r="BQ186" i="44"/>
  <c r="Y187" i="46"/>
  <c r="Y187" i="44"/>
  <c r="AW187" i="46"/>
  <c r="AW187" i="44"/>
  <c r="AD193" i="46"/>
  <c r="AD193" i="44"/>
  <c r="BB193" i="46"/>
  <c r="BB193" i="44"/>
  <c r="Y194" i="46"/>
  <c r="Y194" i="44"/>
  <c r="AW194" i="46"/>
  <c r="AW194" i="44"/>
  <c r="BA195" i="46"/>
  <c r="BA195" i="44"/>
  <c r="AV196" i="46"/>
  <c r="AV196" i="44"/>
  <c r="AL198" i="46"/>
  <c r="AL198" i="44"/>
  <c r="AP199" i="46"/>
  <c r="AP199" i="44"/>
  <c r="V200" i="46"/>
  <c r="V200" i="44"/>
  <c r="AT200" i="46"/>
  <c r="AT200" i="44"/>
  <c r="BN201" i="46"/>
  <c r="BN201" i="44"/>
  <c r="N204" i="46"/>
  <c r="N204" i="44"/>
  <c r="AT204" i="46"/>
  <c r="AT204" i="44"/>
  <c r="AF206" i="46"/>
  <c r="AF206" i="44"/>
  <c r="Q207" i="46"/>
  <c r="Q207" i="44"/>
  <c r="BH67" i="46"/>
  <c r="BH67" i="44"/>
  <c r="T77" i="46"/>
  <c r="T77" i="44"/>
  <c r="BP77" i="46"/>
  <c r="BP77" i="44"/>
  <c r="BC80" i="46"/>
  <c r="BC80" i="44"/>
  <c r="AA81" i="46"/>
  <c r="AA81" i="44"/>
  <c r="AY81" i="46"/>
  <c r="AY81" i="44"/>
  <c r="AB82" i="46"/>
  <c r="AB82" i="44"/>
  <c r="E33" i="44"/>
  <c r="U58" i="44"/>
  <c r="BO62" i="44"/>
  <c r="BH64" i="44"/>
  <c r="AQ96" i="46"/>
  <c r="AQ96" i="44"/>
  <c r="AE127" i="46"/>
  <c r="AE127" i="44"/>
  <c r="AD129" i="46"/>
  <c r="AD129" i="44"/>
  <c r="BQ133" i="46"/>
  <c r="BQ133" i="44"/>
  <c r="AW139" i="46"/>
  <c r="AW139" i="44"/>
  <c r="P141" i="46"/>
  <c r="P141" i="44"/>
  <c r="AE63" i="46"/>
  <c r="AE63" i="44"/>
  <c r="BF70" i="46"/>
  <c r="BF70" i="44"/>
  <c r="AW45" i="44"/>
  <c r="AI37" i="44"/>
  <c r="AV65" i="44"/>
  <c r="AS68" i="46"/>
  <c r="AS68" i="44"/>
  <c r="BB75" i="46"/>
  <c r="BB75" i="44"/>
  <c r="AH78" i="46"/>
  <c r="AH78" i="44"/>
  <c r="BF78" i="46"/>
  <c r="BF78" i="44"/>
  <c r="E79" i="46"/>
  <c r="E79" i="44"/>
  <c r="AZ84" i="46"/>
  <c r="AZ84" i="44"/>
  <c r="R88" i="46"/>
  <c r="R88" i="44"/>
  <c r="AK89" i="46"/>
  <c r="AK89" i="44"/>
  <c r="AS89" i="46"/>
  <c r="AS89" i="44"/>
  <c r="BL90" i="46"/>
  <c r="BL90" i="44"/>
  <c r="BP91" i="46"/>
  <c r="BP91" i="44"/>
  <c r="O92" i="46"/>
  <c r="O92" i="44"/>
  <c r="W92" i="46"/>
  <c r="W92" i="44"/>
  <c r="O94" i="46"/>
  <c r="O94" i="44"/>
  <c r="W94" i="46"/>
  <c r="W94" i="44"/>
  <c r="S95" i="46"/>
  <c r="S95" i="44"/>
  <c r="Z101" i="46"/>
  <c r="Z101" i="44"/>
  <c r="AH101" i="46"/>
  <c r="AH101" i="44"/>
  <c r="F102" i="46"/>
  <c r="F102" i="44"/>
  <c r="Q103" i="46"/>
  <c r="Q103" i="44"/>
  <c r="Y103" i="46"/>
  <c r="Y103" i="44"/>
  <c r="BE103" i="46"/>
  <c r="BE103" i="44"/>
  <c r="BM103" i="46"/>
  <c r="BM103" i="44"/>
  <c r="E104" i="46"/>
  <c r="E104" i="44"/>
  <c r="AK104" i="46"/>
  <c r="AK104" i="44"/>
  <c r="BI104" i="46"/>
  <c r="BI104" i="44"/>
  <c r="I105" i="46"/>
  <c r="I105" i="44"/>
  <c r="Y105" i="46"/>
  <c r="Y105" i="44"/>
  <c r="AO105" i="46"/>
  <c r="AO105" i="44"/>
  <c r="BE105" i="46"/>
  <c r="BE105" i="44"/>
  <c r="BM105" i="46"/>
  <c r="BM105" i="44"/>
  <c r="M106" i="46"/>
  <c r="M106" i="44"/>
  <c r="U106" i="46"/>
  <c r="U106" i="44"/>
  <c r="AC106" i="46"/>
  <c r="AC106" i="44"/>
  <c r="BI106" i="46"/>
  <c r="BI106" i="44"/>
  <c r="BQ106" i="46"/>
  <c r="BQ106" i="44"/>
  <c r="E109" i="46"/>
  <c r="E109" i="44"/>
  <c r="M109" i="46"/>
  <c r="M109" i="44"/>
  <c r="BA109" i="46"/>
  <c r="BA109" i="44"/>
  <c r="BI109" i="46"/>
  <c r="BI109" i="44"/>
  <c r="AO110" i="46"/>
  <c r="AO110" i="44"/>
  <c r="AW110" i="46"/>
  <c r="AW110" i="44"/>
  <c r="BE110" i="46"/>
  <c r="BE110" i="44"/>
  <c r="BM110" i="46"/>
  <c r="BM110" i="44"/>
  <c r="U111" i="46"/>
  <c r="U111" i="44"/>
  <c r="AC111" i="46"/>
  <c r="AC111" i="44"/>
  <c r="AK111" i="46"/>
  <c r="AK111" i="44"/>
  <c r="BA111" i="46"/>
  <c r="BA111" i="44"/>
  <c r="I112" i="46"/>
  <c r="I112" i="44"/>
  <c r="AG112" i="46"/>
  <c r="AG112" i="44"/>
  <c r="BE112" i="46"/>
  <c r="BE112" i="44"/>
  <c r="BM112" i="46"/>
  <c r="BM112" i="44"/>
  <c r="E113" i="46"/>
  <c r="E113" i="44"/>
  <c r="M113" i="46"/>
  <c r="M113" i="44"/>
  <c r="AK113" i="46"/>
  <c r="AK113" i="44"/>
  <c r="BA113" i="46"/>
  <c r="BA113" i="44"/>
  <c r="BI113" i="46"/>
  <c r="BI113" i="44"/>
  <c r="BQ113" i="46"/>
  <c r="BQ113" i="44"/>
  <c r="G114" i="46"/>
  <c r="G114" i="44"/>
  <c r="O114" i="46"/>
  <c r="O114" i="44"/>
  <c r="AM114" i="46"/>
  <c r="AM114" i="44"/>
  <c r="AU114" i="46"/>
  <c r="AU114" i="44"/>
  <c r="AW115" i="46"/>
  <c r="AW115" i="44"/>
  <c r="AS116" i="46"/>
  <c r="AS116" i="44"/>
  <c r="BA116" i="46"/>
  <c r="BA116" i="44"/>
  <c r="AB117" i="46"/>
  <c r="AB117" i="44"/>
  <c r="BH117" i="46"/>
  <c r="BH117" i="44"/>
  <c r="P118" i="46"/>
  <c r="P118" i="44"/>
  <c r="AV118" i="46"/>
  <c r="AV118" i="44"/>
  <c r="D119" i="46"/>
  <c r="D119" i="44"/>
  <c r="L119" i="46"/>
  <c r="L119" i="44"/>
  <c r="T119" i="46"/>
  <c r="T119" i="44"/>
  <c r="AJ119" i="46"/>
  <c r="AJ119" i="44"/>
  <c r="AR119" i="46"/>
  <c r="AR119" i="44"/>
  <c r="AZ119" i="46"/>
  <c r="AZ119" i="44"/>
  <c r="BH119" i="46"/>
  <c r="BH119" i="44"/>
  <c r="BP119" i="46"/>
  <c r="BP119" i="44"/>
  <c r="H120" i="46"/>
  <c r="H120" i="44"/>
  <c r="AF120" i="46"/>
  <c r="AF120" i="44"/>
  <c r="AN120" i="46"/>
  <c r="AN120" i="44"/>
  <c r="AV120" i="46"/>
  <c r="AV120" i="44"/>
  <c r="BD120" i="46"/>
  <c r="BD120" i="44"/>
  <c r="J121" i="46"/>
  <c r="J121" i="44"/>
  <c r="R121" i="46"/>
  <c r="R121" i="44"/>
  <c r="Z121" i="46"/>
  <c r="Z121" i="44"/>
  <c r="AP121" i="46"/>
  <c r="AP121" i="44"/>
  <c r="AX121" i="46"/>
  <c r="AX121" i="44"/>
  <c r="F122" i="46"/>
  <c r="F122" i="44"/>
  <c r="N122" i="46"/>
  <c r="N122" i="44"/>
  <c r="AD122" i="46"/>
  <c r="AD122" i="44"/>
  <c r="AL122" i="46"/>
  <c r="AL122" i="44"/>
  <c r="AT122" i="46"/>
  <c r="AT122" i="44"/>
  <c r="BB122" i="46"/>
  <c r="BB122" i="44"/>
  <c r="J123" i="46"/>
  <c r="J123" i="44"/>
  <c r="Z123" i="46"/>
  <c r="Z123" i="44"/>
  <c r="AH123" i="46"/>
  <c r="AH123" i="44"/>
  <c r="BF123" i="46"/>
  <c r="BF123" i="44"/>
  <c r="BN123" i="46"/>
  <c r="BN123" i="44"/>
  <c r="P125" i="46"/>
  <c r="P125" i="44"/>
  <c r="AF125" i="46"/>
  <c r="AF125" i="44"/>
  <c r="AN125" i="46"/>
  <c r="AN125" i="44"/>
  <c r="BD125" i="46"/>
  <c r="BD125" i="44"/>
  <c r="D126" i="46"/>
  <c r="D126" i="44"/>
  <c r="L126" i="46"/>
  <c r="L126" i="44"/>
  <c r="AB126" i="46"/>
  <c r="AB126" i="44"/>
  <c r="AR126" i="46"/>
  <c r="AR126" i="44"/>
  <c r="AZ126" i="46"/>
  <c r="AZ126" i="44"/>
  <c r="BH126" i="46"/>
  <c r="BH126" i="44"/>
  <c r="H127" i="46"/>
  <c r="H127" i="44"/>
  <c r="P127" i="46"/>
  <c r="P127" i="44"/>
  <c r="AF127" i="46"/>
  <c r="AF127" i="44"/>
  <c r="AN127" i="46"/>
  <c r="AN127" i="44"/>
  <c r="BL127" i="46"/>
  <c r="BL127" i="44"/>
  <c r="K128" i="46"/>
  <c r="K128" i="44"/>
  <c r="S128" i="46"/>
  <c r="S128" i="44"/>
  <c r="AI128" i="46"/>
  <c r="AI128" i="44"/>
  <c r="BG128" i="46"/>
  <c r="BG128" i="44"/>
  <c r="G129" i="46"/>
  <c r="G129" i="44"/>
  <c r="AE129" i="46"/>
  <c r="AE129" i="44"/>
  <c r="AM129" i="46"/>
  <c r="AM129" i="44"/>
  <c r="AU129" i="46"/>
  <c r="AU129" i="44"/>
  <c r="BC129" i="46"/>
  <c r="BC129" i="44"/>
  <c r="BK129" i="46"/>
  <c r="BK129" i="44"/>
  <c r="S130" i="46"/>
  <c r="S130" i="44"/>
  <c r="AA130" i="46"/>
  <c r="AA130" i="44"/>
  <c r="AI130" i="46"/>
  <c r="AI130" i="44"/>
  <c r="AQ130" i="46"/>
  <c r="AQ130" i="44"/>
  <c r="BG130" i="46"/>
  <c r="BG130" i="44"/>
  <c r="BO130" i="46"/>
  <c r="BO130" i="44"/>
  <c r="O131" i="46"/>
  <c r="O131" i="44"/>
  <c r="W131" i="46"/>
  <c r="W131" i="44"/>
  <c r="AU131" i="46"/>
  <c r="AU131" i="44"/>
  <c r="BC131" i="46"/>
  <c r="BC131" i="44"/>
  <c r="J132" i="46"/>
  <c r="J132" i="44"/>
  <c r="R132" i="46"/>
  <c r="R132" i="44"/>
  <c r="Z132" i="46"/>
  <c r="Z132" i="44"/>
  <c r="AH132" i="46"/>
  <c r="AH132" i="44"/>
  <c r="AP132" i="46"/>
  <c r="AP132" i="44"/>
  <c r="AX132" i="46"/>
  <c r="AX132" i="44"/>
  <c r="BN132" i="46"/>
  <c r="BN132" i="44"/>
  <c r="F133" i="46"/>
  <c r="F133" i="44"/>
  <c r="N133" i="46"/>
  <c r="N133" i="44"/>
  <c r="V133" i="46"/>
  <c r="V133" i="44"/>
  <c r="AL133" i="46"/>
  <c r="AL133" i="44"/>
  <c r="AT133" i="46"/>
  <c r="AT133" i="44"/>
  <c r="Q134" i="46"/>
  <c r="Q134" i="44"/>
  <c r="Y134" i="46"/>
  <c r="Y134" i="44"/>
  <c r="AO134" i="46"/>
  <c r="AO134" i="44"/>
  <c r="AW134" i="46"/>
  <c r="AW134" i="44"/>
  <c r="BE134" i="46"/>
  <c r="BE134" i="44"/>
  <c r="BM134" i="46"/>
  <c r="BM134" i="44"/>
  <c r="D135" i="46"/>
  <c r="D135" i="44"/>
  <c r="L135" i="46"/>
  <c r="L135" i="44"/>
  <c r="T135" i="46"/>
  <c r="T135" i="44"/>
  <c r="AB135" i="46"/>
  <c r="AB135" i="44"/>
  <c r="AJ135" i="46"/>
  <c r="AJ135" i="44"/>
  <c r="AZ135" i="46"/>
  <c r="AZ135" i="44"/>
  <c r="BH135" i="46"/>
  <c r="BH135" i="44"/>
  <c r="G136" i="46"/>
  <c r="G136" i="44"/>
  <c r="AE136" i="46"/>
  <c r="AE136" i="44"/>
  <c r="AM136" i="46"/>
  <c r="AM136" i="44"/>
  <c r="BC136" i="46"/>
  <c r="BC136" i="44"/>
  <c r="BK136" i="46"/>
  <c r="BK136" i="44"/>
  <c r="K137" i="46"/>
  <c r="K137" i="44"/>
  <c r="S137" i="46"/>
  <c r="S137" i="44"/>
  <c r="AA137" i="46"/>
  <c r="AA137" i="44"/>
  <c r="AI137" i="46"/>
  <c r="AI137" i="44"/>
  <c r="AQ137" i="46"/>
  <c r="AQ137" i="44"/>
  <c r="BG137" i="46"/>
  <c r="BG137" i="44"/>
  <c r="BO137" i="46"/>
  <c r="BO137" i="44"/>
  <c r="F138" i="46"/>
  <c r="F138" i="44"/>
  <c r="N138" i="46"/>
  <c r="N138" i="44"/>
  <c r="AD138" i="46"/>
  <c r="AD138" i="44"/>
  <c r="AL138" i="46"/>
  <c r="AL138" i="44"/>
  <c r="AT138" i="46"/>
  <c r="AT138" i="44"/>
  <c r="BB138" i="46"/>
  <c r="BB138" i="44"/>
  <c r="BJ138" i="46"/>
  <c r="BJ138" i="44"/>
  <c r="J139" i="46"/>
  <c r="J139" i="44"/>
  <c r="Z139" i="46"/>
  <c r="Z139" i="44"/>
  <c r="AH139" i="46"/>
  <c r="AH139" i="44"/>
  <c r="AP139" i="46"/>
  <c r="AP139" i="44"/>
  <c r="AX139" i="46"/>
  <c r="AX139" i="44"/>
  <c r="BN139" i="46"/>
  <c r="BN139" i="44"/>
  <c r="M140" i="46"/>
  <c r="M140" i="44"/>
  <c r="U140" i="46"/>
  <c r="U140" i="44"/>
  <c r="AC140" i="46"/>
  <c r="AC140" i="44"/>
  <c r="AS140" i="46"/>
  <c r="AS140" i="44"/>
  <c r="BI140" i="46"/>
  <c r="BI140" i="44"/>
  <c r="BQ140" i="46"/>
  <c r="BQ140" i="44"/>
  <c r="I141" i="46"/>
  <c r="I141" i="44"/>
  <c r="Q141" i="46"/>
  <c r="Q141" i="44"/>
  <c r="AG141" i="46"/>
  <c r="AG141" i="44"/>
  <c r="BE141" i="46"/>
  <c r="BE141" i="44"/>
  <c r="BM141" i="46"/>
  <c r="BM141" i="44"/>
  <c r="S142" i="46"/>
  <c r="S142" i="44"/>
  <c r="AI142" i="46"/>
  <c r="AI142" i="44"/>
  <c r="AY142" i="46"/>
  <c r="AY142" i="44"/>
  <c r="BB69" i="44"/>
  <c r="AF65" i="44"/>
  <c r="AQ61" i="46"/>
  <c r="AQ61" i="44"/>
  <c r="I71" i="46"/>
  <c r="I71" i="44"/>
  <c r="AG71" i="46"/>
  <c r="AG71" i="44"/>
  <c r="Q80" i="46"/>
  <c r="Q80" i="44"/>
  <c r="BE80" i="46"/>
  <c r="BE80" i="44"/>
  <c r="E81" i="46"/>
  <c r="E81" i="44"/>
  <c r="BJ82" i="46"/>
  <c r="BJ82" i="44"/>
  <c r="I83" i="46"/>
  <c r="I83" i="44"/>
  <c r="BL85" i="46"/>
  <c r="BL85" i="44"/>
  <c r="AY86" i="46"/>
  <c r="AY86" i="44"/>
  <c r="AL87" i="46"/>
  <c r="AL87" i="44"/>
  <c r="BB87" i="46"/>
  <c r="BB87" i="44"/>
  <c r="AP88" i="46"/>
  <c r="AP88" i="44"/>
  <c r="AE94" i="46"/>
  <c r="AE94" i="44"/>
  <c r="AA95" i="46"/>
  <c r="AA95" i="44"/>
  <c r="BD97" i="46"/>
  <c r="BD97" i="44"/>
  <c r="AR98" i="46"/>
  <c r="AR98" i="44"/>
  <c r="AQ100" i="46"/>
  <c r="AQ100" i="44"/>
  <c r="J101" i="46"/>
  <c r="J101" i="44"/>
  <c r="BJ102" i="46"/>
  <c r="BJ102" i="44"/>
  <c r="AI18" i="44"/>
  <c r="G51" i="44"/>
  <c r="S52" i="44"/>
  <c r="D60" i="44"/>
  <c r="V62" i="44"/>
  <c r="S65" i="44"/>
  <c r="AY65" i="44"/>
  <c r="AT69" i="44"/>
  <c r="Y71" i="44"/>
  <c r="X73" i="44"/>
  <c r="BO74" i="44"/>
  <c r="J76" i="44"/>
  <c r="AD77" i="44"/>
  <c r="BG79" i="44"/>
  <c r="K81" i="44"/>
  <c r="AK81" i="44"/>
  <c r="AD82" i="44"/>
  <c r="AW83" i="44"/>
  <c r="S86" i="44"/>
  <c r="AH88" i="44"/>
  <c r="BN88" i="44"/>
  <c r="BK92" i="44"/>
  <c r="S93" i="44"/>
  <c r="AM94" i="44"/>
  <c r="T98" i="44"/>
  <c r="AD102" i="44"/>
  <c r="BB102" i="44"/>
  <c r="Q105" i="44"/>
  <c r="AS106" i="44"/>
  <c r="AN107" i="44"/>
  <c r="BQ111" i="44"/>
  <c r="AS113" i="44"/>
  <c r="T117" i="44"/>
  <c r="BF68" i="46"/>
  <c r="BF68" i="44"/>
  <c r="BB71" i="46"/>
  <c r="BB71" i="44"/>
  <c r="Z72" i="46"/>
  <c r="Z72" i="44"/>
  <c r="U49" i="44"/>
  <c r="BO61" i="46"/>
  <c r="BO61" i="44"/>
  <c r="BH66" i="46"/>
  <c r="BH66" i="44"/>
  <c r="M68" i="46"/>
  <c r="M68" i="44"/>
  <c r="AC68" i="46"/>
  <c r="AC68" i="44"/>
  <c r="I69" i="46"/>
  <c r="I69" i="44"/>
  <c r="M70" i="46"/>
  <c r="M70" i="44"/>
  <c r="AC70" i="46"/>
  <c r="AC70" i="44"/>
  <c r="AX76" i="46"/>
  <c r="AX76" i="44"/>
  <c r="BI81" i="46"/>
  <c r="BI81" i="44"/>
  <c r="AL82" i="46"/>
  <c r="AL82" i="44"/>
  <c r="AG83" i="46"/>
  <c r="AG83" i="44"/>
  <c r="T84" i="46"/>
  <c r="T84" i="44"/>
  <c r="AN85" i="46"/>
  <c r="AN85" i="44"/>
  <c r="M89" i="46"/>
  <c r="M89" i="44"/>
  <c r="BQ89" i="46"/>
  <c r="BQ89" i="44"/>
  <c r="BH91" i="46"/>
  <c r="BH91" i="44"/>
  <c r="BC92" i="46"/>
  <c r="BC92" i="44"/>
  <c r="K93" i="46"/>
  <c r="K93" i="44"/>
  <c r="AY93" i="46"/>
  <c r="AY93" i="44"/>
  <c r="P97" i="46"/>
  <c r="P97" i="44"/>
  <c r="X97" i="46"/>
  <c r="X97" i="44"/>
  <c r="L98" i="46"/>
  <c r="L98" i="44"/>
  <c r="BO100" i="46"/>
  <c r="BO100" i="44"/>
  <c r="AG103" i="46"/>
  <c r="AG103" i="44"/>
  <c r="X107" i="46"/>
  <c r="X107" i="44"/>
  <c r="A93" i="44"/>
  <c r="A115" i="44"/>
  <c r="AX12" i="44"/>
  <c r="D21" i="44"/>
  <c r="AM48" i="44"/>
  <c r="Z54" i="44"/>
  <c r="E55" i="44"/>
  <c r="Y56" i="44"/>
  <c r="T59" i="44"/>
  <c r="AQ62" i="44"/>
  <c r="E73" i="44"/>
  <c r="AN73" i="44"/>
  <c r="AH76" i="44"/>
  <c r="AT77" i="44"/>
  <c r="AG80" i="44"/>
  <c r="A78" i="44"/>
  <c r="A88" i="44"/>
  <c r="C70" i="46"/>
  <c r="C70" i="44" s="1"/>
  <c r="C78" i="46"/>
  <c r="C78" i="44" s="1"/>
  <c r="C115" i="46"/>
  <c r="C115" i="44" s="1"/>
  <c r="AM13" i="44"/>
  <c r="BD15" i="44"/>
  <c r="AQ18" i="44"/>
  <c r="AN21" i="44"/>
  <c r="AP23" i="44"/>
  <c r="AK44" i="44"/>
  <c r="G48" i="44"/>
  <c r="O51" i="44"/>
  <c r="BC51" i="44"/>
  <c r="AY52" i="44"/>
  <c r="W53" i="44"/>
  <c r="AX54" i="44"/>
  <c r="AH55" i="44"/>
  <c r="AF58" i="44"/>
  <c r="BL58" i="44"/>
  <c r="AZ59" i="44"/>
  <c r="G60" i="44"/>
  <c r="AE60" i="44"/>
  <c r="K61" i="44"/>
  <c r="AI61" i="44"/>
  <c r="O63" i="44"/>
  <c r="BK63" i="44"/>
  <c r="O64" i="44"/>
  <c r="AJ64" i="44"/>
  <c r="BO65" i="44"/>
  <c r="AE67" i="44"/>
  <c r="BI68" i="44"/>
  <c r="AG69" i="44"/>
  <c r="AW69" i="44"/>
  <c r="BM69" i="44"/>
  <c r="R70" i="44"/>
  <c r="AH70" i="44"/>
  <c r="BA70" i="44"/>
  <c r="BQ70" i="44"/>
  <c r="F73" i="44"/>
  <c r="BD73" i="44"/>
  <c r="S74" i="44"/>
  <c r="AI74" i="44"/>
  <c r="V75" i="44"/>
  <c r="AL75" i="44"/>
  <c r="BH75" i="44"/>
  <c r="BD78" i="44"/>
  <c r="U79" i="44"/>
  <c r="BI79" i="44"/>
  <c r="G80" i="44"/>
  <c r="BM80" i="44"/>
  <c r="M81" i="44"/>
  <c r="Q83" i="44"/>
  <c r="AO83" i="44"/>
  <c r="BD85" i="44"/>
  <c r="K86" i="44"/>
  <c r="AQ86" i="44"/>
  <c r="N87" i="44"/>
  <c r="Z88" i="44"/>
  <c r="AB91" i="44"/>
  <c r="G92" i="44"/>
  <c r="AE92" i="44"/>
  <c r="AY95" i="44"/>
  <c r="AN97" i="44"/>
  <c r="BA104" i="44"/>
  <c r="AW105" i="44"/>
  <c r="E106" i="44"/>
  <c r="AF107" i="44"/>
  <c r="BI111" i="44"/>
  <c r="U113" i="44"/>
  <c r="Q115" i="44"/>
  <c r="AK116" i="44"/>
  <c r="AR117" i="44"/>
  <c r="X118" i="44"/>
  <c r="R123" i="44"/>
  <c r="AP123" i="44"/>
  <c r="X127" i="44"/>
  <c r="AV127" i="44"/>
  <c r="AP72" i="46"/>
  <c r="AP72" i="44"/>
  <c r="BO39" i="44"/>
  <c r="AT62" i="46"/>
  <c r="AT62" i="44"/>
  <c r="AS79" i="46"/>
  <c r="AS79" i="44"/>
  <c r="BM83" i="46"/>
  <c r="BM83" i="44"/>
  <c r="AF85" i="46"/>
  <c r="AF85" i="44"/>
  <c r="BG86" i="46"/>
  <c r="BG86" i="44"/>
  <c r="E89" i="46"/>
  <c r="E89" i="44"/>
  <c r="AF90" i="46"/>
  <c r="AF90" i="44"/>
  <c r="BK94" i="46"/>
  <c r="BK94" i="44"/>
  <c r="BG95" i="46"/>
  <c r="BG95" i="44"/>
  <c r="BL97" i="46"/>
  <c r="BL97" i="44"/>
  <c r="BH98" i="46"/>
  <c r="BH98" i="44"/>
  <c r="A63" i="44"/>
  <c r="C47" i="46"/>
  <c r="C47" i="44" s="1"/>
  <c r="AV15" i="44"/>
  <c r="S36" i="44"/>
  <c r="AA47" i="44"/>
  <c r="O53" i="44"/>
  <c r="BQ55" i="44"/>
  <c r="AH63" i="44"/>
  <c r="AI65" i="44"/>
  <c r="BP66" i="44"/>
  <c r="AD69" i="44"/>
  <c r="Q74" i="44"/>
  <c r="A83" i="44"/>
  <c r="A103" i="44"/>
  <c r="C88" i="46"/>
  <c r="C88" i="44" s="1"/>
  <c r="BC13" i="44"/>
  <c r="AA16" i="44"/>
  <c r="AY18" i="44"/>
  <c r="N22" i="44"/>
  <c r="BF23" i="44"/>
  <c r="BP30" i="44"/>
  <c r="AN49" i="44"/>
  <c r="BK51" i="44"/>
  <c r="J55" i="44"/>
  <c r="I56" i="44"/>
  <c r="AG56" i="44"/>
  <c r="BE56" i="44"/>
  <c r="AB57" i="44"/>
  <c r="AZ57" i="44"/>
  <c r="H58" i="44"/>
  <c r="AB59" i="44"/>
  <c r="BC60" i="44"/>
  <c r="AA62" i="44"/>
  <c r="BB62" i="44"/>
  <c r="R63" i="44"/>
  <c r="AP63" i="44"/>
  <c r="BL63" i="44"/>
  <c r="AM64" i="44"/>
  <c r="BC64" i="44"/>
  <c r="AZ66" i="44"/>
  <c r="G67" i="44"/>
  <c r="BC67" i="44"/>
  <c r="AA68" i="44"/>
  <c r="Q69" i="44"/>
  <c r="U70" i="44"/>
  <c r="AK70" i="44"/>
  <c r="BE71" i="44"/>
  <c r="H73" i="44"/>
  <c r="AY74" i="44"/>
  <c r="D75" i="44"/>
  <c r="BJ75" i="44"/>
  <c r="BL76" i="44"/>
  <c r="N77" i="44"/>
  <c r="R78" i="44"/>
  <c r="AF78" i="44"/>
  <c r="I80" i="44"/>
  <c r="Y80" i="44"/>
  <c r="AW80" i="44"/>
  <c r="BA81" i="44"/>
  <c r="T82" i="44"/>
  <c r="AT82" i="44"/>
  <c r="BF88" i="44"/>
  <c r="X90" i="44"/>
  <c r="T91" i="44"/>
  <c r="AZ91" i="44"/>
  <c r="AQ93" i="44"/>
  <c r="G94" i="44"/>
  <c r="H97" i="44"/>
  <c r="AP101" i="44"/>
  <c r="V102" i="44"/>
  <c r="AT102" i="44"/>
  <c r="AK106" i="44"/>
  <c r="Y112" i="44"/>
  <c r="BK114" i="44"/>
  <c r="AO115" i="44"/>
  <c r="AC116" i="44"/>
  <c r="L117" i="44"/>
  <c r="BP117" i="44"/>
  <c r="BJ122" i="44"/>
  <c r="AY130" i="44"/>
  <c r="AR135" i="44"/>
  <c r="AH68" i="44"/>
  <c r="C72" i="46"/>
  <c r="C72" i="44" s="1"/>
  <c r="AH43" i="44"/>
  <c r="AK58" i="44"/>
  <c r="H65" i="44"/>
  <c r="AJ67" i="44"/>
  <c r="J68" i="44"/>
  <c r="F71" i="44"/>
  <c r="BI148" i="46"/>
  <c r="BI148" i="44"/>
  <c r="BA150" i="46"/>
  <c r="BA150" i="44"/>
  <c r="AW151" i="46"/>
  <c r="AW151" i="44"/>
  <c r="O153" i="46"/>
  <c r="O153" i="44"/>
  <c r="AM153" i="46"/>
  <c r="AM153" i="44"/>
  <c r="Z157" i="46"/>
  <c r="Z157" i="44"/>
  <c r="BM161" i="46"/>
  <c r="BM161" i="44"/>
  <c r="M143" i="46"/>
  <c r="M143" i="44"/>
  <c r="AK143" i="46"/>
  <c r="AK143" i="44"/>
  <c r="BA143" i="46"/>
  <c r="BA143" i="44"/>
  <c r="I144" i="46"/>
  <c r="I144" i="44"/>
  <c r="Y144" i="46"/>
  <c r="Y144" i="44"/>
  <c r="AO144" i="46"/>
  <c r="AO144" i="44"/>
  <c r="BE144" i="46"/>
  <c r="BE144" i="44"/>
  <c r="T147" i="46"/>
  <c r="T147" i="44"/>
  <c r="AR147" i="46"/>
  <c r="AR147" i="44"/>
  <c r="BH147" i="46"/>
  <c r="BH147" i="44"/>
  <c r="BP147" i="46"/>
  <c r="BP147" i="44"/>
  <c r="F148" i="46"/>
  <c r="F148" i="44"/>
  <c r="V148" i="46"/>
  <c r="V148" i="44"/>
  <c r="AT148" i="46"/>
  <c r="AT148" i="44"/>
  <c r="BB148" i="46"/>
  <c r="BB148" i="44"/>
  <c r="AH149" i="46"/>
  <c r="AH149" i="44"/>
  <c r="AX149" i="46"/>
  <c r="AX149" i="44"/>
  <c r="BN149" i="46"/>
  <c r="BN149" i="44"/>
  <c r="AD150" i="46"/>
  <c r="AD150" i="44"/>
  <c r="AT150" i="46"/>
  <c r="AT150" i="44"/>
  <c r="BJ150" i="46"/>
  <c r="BJ150" i="44"/>
  <c r="J151" i="46"/>
  <c r="J151" i="44"/>
  <c r="Z151" i="46"/>
  <c r="Z151" i="44"/>
  <c r="AH151" i="46"/>
  <c r="AH151" i="44"/>
  <c r="AX151" i="46"/>
  <c r="AX151" i="44"/>
  <c r="BN151" i="46"/>
  <c r="BN151" i="44"/>
  <c r="L152" i="46"/>
  <c r="L152" i="44"/>
  <c r="AB152" i="46"/>
  <c r="AB152" i="44"/>
  <c r="AZ152" i="46"/>
  <c r="AZ152" i="44"/>
  <c r="BP152" i="46"/>
  <c r="BP152" i="44"/>
  <c r="X153" i="46"/>
  <c r="X153" i="44"/>
  <c r="AN153" i="46"/>
  <c r="AN153" i="44"/>
  <c r="BD153" i="46"/>
  <c r="BD153" i="44"/>
  <c r="BL153" i="46"/>
  <c r="BL153" i="44"/>
  <c r="K154" i="46"/>
  <c r="K154" i="44"/>
  <c r="AI154" i="46"/>
  <c r="AI154" i="44"/>
  <c r="BG154" i="46"/>
  <c r="BG154" i="44"/>
  <c r="T155" i="46"/>
  <c r="T155" i="44"/>
  <c r="AJ155" i="46"/>
  <c r="AJ155" i="44"/>
  <c r="AZ155" i="46"/>
  <c r="AZ155" i="44"/>
  <c r="BH155" i="46"/>
  <c r="BH155" i="44"/>
  <c r="W156" i="46"/>
  <c r="W156" i="44"/>
  <c r="AU156" i="46"/>
  <c r="AU156" i="44"/>
  <c r="AA157" i="46"/>
  <c r="AA157" i="44"/>
  <c r="AY157" i="46"/>
  <c r="AY157" i="44"/>
  <c r="W158" i="46"/>
  <c r="W158" i="44"/>
  <c r="AU158" i="46"/>
  <c r="AU158" i="44"/>
  <c r="BC158" i="46"/>
  <c r="BC158" i="44"/>
  <c r="BK158" i="46"/>
  <c r="BK158" i="44"/>
  <c r="S159" i="46"/>
  <c r="S159" i="44"/>
  <c r="AI159" i="46"/>
  <c r="AI159" i="44"/>
  <c r="AY159" i="46"/>
  <c r="AY159" i="44"/>
  <c r="V160" i="46"/>
  <c r="V160" i="44"/>
  <c r="BB160" i="46"/>
  <c r="BB160" i="44"/>
  <c r="BJ160" i="46"/>
  <c r="BJ160" i="44"/>
  <c r="N162" i="46"/>
  <c r="N162" i="44"/>
  <c r="V162" i="46"/>
  <c r="V162" i="44"/>
  <c r="AD162" i="46"/>
  <c r="AD162" i="44"/>
  <c r="J163" i="46"/>
  <c r="J163" i="44"/>
  <c r="AH163" i="46"/>
  <c r="AH163" i="44"/>
  <c r="BN163" i="46"/>
  <c r="BN163" i="44"/>
  <c r="N164" i="46"/>
  <c r="N164" i="44"/>
  <c r="V164" i="46"/>
  <c r="V164" i="44"/>
  <c r="AT164" i="46"/>
  <c r="AT164" i="44"/>
  <c r="W165" i="46"/>
  <c r="W165" i="44"/>
  <c r="AE165" i="46"/>
  <c r="AE165" i="44"/>
  <c r="AU165" i="46"/>
  <c r="AU165" i="44"/>
  <c r="BC165" i="46"/>
  <c r="BC165" i="44"/>
  <c r="BK165" i="46"/>
  <c r="BK165" i="44"/>
  <c r="J166" i="46"/>
  <c r="J166" i="44"/>
  <c r="AH166" i="46"/>
  <c r="AH166" i="44"/>
  <c r="AP166" i="46"/>
  <c r="AP166" i="44"/>
  <c r="BN166" i="46"/>
  <c r="BN166" i="44"/>
  <c r="AD167" i="46"/>
  <c r="AD167" i="44"/>
  <c r="AL167" i="46"/>
  <c r="AL167" i="44"/>
  <c r="AT167" i="46"/>
  <c r="AT167" i="44"/>
  <c r="AC143" i="44"/>
  <c r="AS143" i="44"/>
  <c r="N148" i="44"/>
  <c r="F150" i="44"/>
  <c r="AL150" i="44"/>
  <c r="BB150" i="44"/>
  <c r="R151" i="44"/>
  <c r="AY154" i="44"/>
  <c r="G156" i="44"/>
  <c r="E143" i="44"/>
  <c r="BI143" i="44"/>
  <c r="H144" i="44"/>
  <c r="AJ147" i="44"/>
  <c r="AD148" i="44"/>
  <c r="V150" i="44"/>
  <c r="AR152" i="44"/>
  <c r="H153" i="44"/>
  <c r="AA154" i="44"/>
  <c r="AQ157" i="44"/>
  <c r="AE158" i="44"/>
  <c r="E167" i="46"/>
  <c r="E167" i="44"/>
  <c r="M167" i="46"/>
  <c r="M167" i="44"/>
  <c r="U167" i="46"/>
  <c r="U167" i="44"/>
  <c r="AC167" i="46"/>
  <c r="AC167" i="44"/>
  <c r="AK167" i="46"/>
  <c r="AK167" i="44"/>
  <c r="AS167" i="46"/>
  <c r="AS167" i="44"/>
  <c r="BA167" i="46"/>
  <c r="BA167" i="44"/>
  <c r="BI167" i="46"/>
  <c r="BI167" i="44"/>
  <c r="BQ167" i="46"/>
  <c r="BQ167" i="44"/>
  <c r="AE175" i="46"/>
  <c r="AE175" i="44"/>
  <c r="BC195" i="46"/>
  <c r="BC195" i="44"/>
  <c r="P168" i="46"/>
  <c r="P168" i="44"/>
  <c r="AZ169" i="46"/>
  <c r="AZ169" i="44"/>
  <c r="BK170" i="46"/>
  <c r="BK170" i="44"/>
  <c r="Y173" i="46"/>
  <c r="Y173" i="44"/>
  <c r="BM173" i="46"/>
  <c r="BM173" i="44"/>
  <c r="AB176" i="46"/>
  <c r="AB176" i="44"/>
  <c r="AZ176" i="46"/>
  <c r="AZ176" i="44"/>
  <c r="BC188" i="46"/>
  <c r="BC188" i="44"/>
  <c r="K189" i="46"/>
  <c r="K189" i="44"/>
  <c r="AA191" i="46"/>
  <c r="AA191" i="44"/>
  <c r="AY191" i="46"/>
  <c r="AY191" i="44"/>
  <c r="D194" i="46"/>
  <c r="D194" i="44"/>
  <c r="K196" i="46"/>
  <c r="K196" i="44"/>
  <c r="S196" i="46"/>
  <c r="S196" i="44"/>
  <c r="AK201" i="46"/>
  <c r="AK201" i="44"/>
  <c r="BI201" i="46"/>
  <c r="BI201" i="44"/>
  <c r="AU203" i="46"/>
  <c r="AU203" i="44"/>
  <c r="I204" i="46"/>
  <c r="I204" i="44"/>
  <c r="E205" i="46"/>
  <c r="E205" i="44"/>
  <c r="BI205" i="46"/>
  <c r="BI205" i="44"/>
  <c r="AQ206" i="46"/>
  <c r="AQ206" i="44"/>
  <c r="AY206" i="46"/>
  <c r="AY206" i="44"/>
  <c r="D207" i="46"/>
  <c r="D207" i="44"/>
  <c r="AB207" i="46"/>
  <c r="AB207" i="44"/>
  <c r="AZ207" i="46"/>
  <c r="AZ207" i="44"/>
  <c r="BH207" i="46"/>
  <c r="BH207" i="44"/>
  <c r="W168" i="44"/>
  <c r="AB169" i="44"/>
  <c r="BH169" i="44"/>
  <c r="O170" i="44"/>
  <c r="AA171" i="44"/>
  <c r="BG171" i="44"/>
  <c r="E172" i="44"/>
  <c r="BQ172" i="44"/>
  <c r="D176" i="44"/>
  <c r="X168" i="44"/>
  <c r="AV168" i="44"/>
  <c r="G170" i="44"/>
  <c r="T176" i="44"/>
  <c r="BH176" i="44"/>
  <c r="F177" i="44"/>
  <c r="AL177" i="44"/>
  <c r="Y178" i="44"/>
  <c r="AW180" i="44"/>
  <c r="AZ183" i="44"/>
  <c r="AN184" i="44"/>
  <c r="BJ188" i="44"/>
  <c r="N190" i="44"/>
  <c r="BL168" i="44"/>
  <c r="T169" i="44"/>
  <c r="S171" i="44"/>
  <c r="AY171" i="44"/>
  <c r="U172" i="44"/>
  <c r="BI172" i="44"/>
  <c r="BE173" i="44"/>
  <c r="AD29" i="44"/>
  <c r="A59" i="44"/>
  <c r="U26" i="44"/>
  <c r="Y36" i="44"/>
  <c r="AD42" i="44"/>
  <c r="E67" i="44"/>
  <c r="AT29" i="44"/>
  <c r="AD46" i="44"/>
  <c r="BE47" i="44"/>
  <c r="AS60" i="44"/>
  <c r="BF34" i="44"/>
  <c r="BQ53" i="44"/>
  <c r="AL58" i="44"/>
  <c r="H63" i="44"/>
  <c r="U64" i="44"/>
  <c r="W71" i="44"/>
  <c r="BO72" i="44"/>
  <c r="AZ77" i="44"/>
  <c r="BP62" i="44"/>
  <c r="AA72" i="44"/>
  <c r="A45" i="44"/>
  <c r="BJ29" i="44"/>
  <c r="J45" i="44"/>
  <c r="W56" i="44"/>
  <c r="AX59" i="44"/>
  <c r="AQ72" i="44"/>
  <c r="AR75" i="44"/>
  <c r="D77" i="44"/>
  <c r="AJ77" i="44"/>
  <c r="AH32" i="44"/>
  <c r="AK53" i="44"/>
  <c r="V58" i="44"/>
  <c r="D62" i="44"/>
  <c r="BD63" i="44"/>
  <c r="AK64" i="44"/>
  <c r="AP66" i="44"/>
  <c r="BQ67" i="44"/>
  <c r="BC69" i="44"/>
  <c r="AU71" i="44"/>
  <c r="BK71" i="44"/>
  <c r="P76" i="44"/>
  <c r="P78" i="44"/>
  <c r="W80" i="44"/>
  <c r="AZ82" i="44"/>
  <c r="R84" i="44"/>
  <c r="AX84" i="44"/>
  <c r="F85" i="44"/>
  <c r="AZ87" i="44"/>
  <c r="X88" i="44"/>
  <c r="AL90" i="44"/>
  <c r="AX91" i="44"/>
  <c r="M92" i="44"/>
  <c r="BA92" i="44"/>
  <c r="Q93" i="44"/>
  <c r="U94" i="44"/>
  <c r="AJ28" i="44"/>
  <c r="BA35" i="44"/>
  <c r="BM36" i="44"/>
  <c r="AP45" i="44"/>
  <c r="BQ48" i="44"/>
  <c r="BN57" i="44"/>
  <c r="AH59" i="44"/>
  <c r="E64" i="44"/>
  <c r="BQ64" i="44"/>
  <c r="M67" i="44"/>
  <c r="BA67" i="44"/>
  <c r="I47" i="44"/>
  <c r="M60" i="44"/>
  <c r="AG61" i="44"/>
  <c r="AK67" i="44"/>
  <c r="O69" i="44"/>
  <c r="AU69" i="44"/>
  <c r="A50" i="44"/>
  <c r="R34" i="44"/>
  <c r="S41" i="44"/>
  <c r="BJ42" i="44"/>
  <c r="AS53" i="44"/>
  <c r="BE61" i="44"/>
  <c r="AI68" i="44"/>
  <c r="C30" i="46"/>
  <c r="C30" i="44" s="1"/>
  <c r="BQ26" i="44"/>
  <c r="Z34" i="44"/>
  <c r="Q36" i="44"/>
  <c r="D37" i="44"/>
  <c r="U53" i="44"/>
  <c r="AY55" i="44"/>
  <c r="AD58" i="44"/>
  <c r="AC64" i="44"/>
  <c r="AW74" i="44"/>
  <c r="T75" i="44"/>
  <c r="X76" i="44"/>
  <c r="AR77" i="44"/>
  <c r="S79" i="44"/>
  <c r="O80" i="44"/>
  <c r="AM80" i="44"/>
  <c r="BK80" i="44"/>
  <c r="Y86" i="44"/>
  <c r="AJ87" i="44"/>
  <c r="H88" i="44"/>
  <c r="BD88" i="44"/>
  <c r="S89" i="44"/>
  <c r="AY89" i="44"/>
  <c r="BJ90" i="44"/>
  <c r="AH91" i="44"/>
  <c r="AK92" i="44"/>
  <c r="AO93" i="44"/>
  <c r="BA94" i="44"/>
  <c r="BF20" i="44"/>
  <c r="Z30" i="44"/>
  <c r="F33" i="44"/>
  <c r="AT44" i="44"/>
  <c r="U51" i="44"/>
  <c r="R59" i="44"/>
  <c r="AI56" i="44"/>
  <c r="Z58" i="44"/>
  <c r="U61" i="44"/>
  <c r="AM118" i="44"/>
  <c r="BG126" i="44"/>
  <c r="W127" i="44"/>
  <c r="BH145" i="44"/>
  <c r="K169" i="44"/>
  <c r="F170" i="44"/>
  <c r="AH171" i="44"/>
  <c r="O175" i="44"/>
  <c r="AQ176" i="44"/>
  <c r="U177" i="44"/>
  <c r="AB179" i="44"/>
  <c r="BA192" i="44"/>
  <c r="BL193" i="44"/>
  <c r="J73" i="44"/>
  <c r="BG135" i="44"/>
  <c r="AK138" i="44"/>
  <c r="A189" i="44"/>
  <c r="C85" i="46"/>
  <c r="C85" i="44" s="1"/>
  <c r="BI52" i="44"/>
  <c r="BP54" i="44"/>
  <c r="AL66" i="44"/>
  <c r="AM68" i="44"/>
  <c r="AY71" i="44"/>
  <c r="D76" i="44"/>
  <c r="AJ76" i="44"/>
  <c r="L78" i="44"/>
  <c r="AN82" i="44"/>
  <c r="S83" i="44"/>
  <c r="BG83" i="44"/>
  <c r="V84" i="44"/>
  <c r="BJ84" i="44"/>
  <c r="Z85" i="44"/>
  <c r="AK86" i="44"/>
  <c r="BH88" i="44"/>
  <c r="AE89" i="44"/>
  <c r="BF90" i="44"/>
  <c r="AL91" i="44"/>
  <c r="BE92" i="44"/>
  <c r="AK93" i="44"/>
  <c r="Q94" i="44"/>
  <c r="F96" i="44"/>
  <c r="AD96" i="44"/>
  <c r="AH97" i="44"/>
  <c r="J100" i="44"/>
  <c r="U122" i="44"/>
  <c r="AB124" i="44"/>
  <c r="AM125" i="44"/>
  <c r="AH128" i="44"/>
  <c r="BM132" i="44"/>
  <c r="Z137" i="44"/>
  <c r="Z142" i="44"/>
  <c r="AO149" i="44"/>
  <c r="E150" i="44"/>
  <c r="BQ150" i="44"/>
  <c r="BG152" i="44"/>
  <c r="G153" i="44"/>
  <c r="BG155" i="44"/>
  <c r="I161" i="44"/>
  <c r="Z171" i="44"/>
  <c r="P173" i="44"/>
  <c r="K174" i="44"/>
  <c r="M177" i="44"/>
  <c r="BA177" i="44"/>
  <c r="P182" i="44"/>
  <c r="BH199" i="44"/>
  <c r="BP205" i="44"/>
  <c r="J206" i="44"/>
  <c r="R206" i="44"/>
  <c r="Z206" i="44"/>
  <c r="AH206" i="44"/>
  <c r="AP206" i="44"/>
  <c r="AX206" i="44"/>
  <c r="BF206" i="44"/>
  <c r="C137" i="46"/>
  <c r="C137" i="44" s="1"/>
  <c r="R44" i="44"/>
  <c r="AJ63" i="44"/>
  <c r="AZ76" i="44"/>
  <c r="U102" i="44"/>
  <c r="AB143" i="44"/>
  <c r="AC150" i="44"/>
  <c r="BB165" i="44"/>
  <c r="A85" i="44"/>
  <c r="A157" i="44"/>
  <c r="C130" i="46"/>
  <c r="C130" i="44" s="1"/>
  <c r="AV39" i="44"/>
  <c r="AK47" i="44"/>
  <c r="AL59" i="44"/>
  <c r="BB59" i="44"/>
  <c r="D63" i="44"/>
  <c r="I64" i="44"/>
  <c r="BE64" i="44"/>
  <c r="AW67" i="44"/>
  <c r="BC68" i="44"/>
  <c r="AI69" i="44"/>
  <c r="O72" i="44"/>
  <c r="AN75" i="44"/>
  <c r="BD75" i="44"/>
  <c r="T76" i="44"/>
  <c r="AB78" i="44"/>
  <c r="AU79" i="44"/>
  <c r="AI80" i="44"/>
  <c r="O81" i="44"/>
  <c r="AU81" i="44"/>
  <c r="BP81" i="44"/>
  <c r="AF82" i="44"/>
  <c r="AY83" i="44"/>
  <c r="N84" i="44"/>
  <c r="BN85" i="44"/>
  <c r="AC86" i="44"/>
  <c r="BQ86" i="44"/>
  <c r="X87" i="44"/>
  <c r="AZ88" i="44"/>
  <c r="W89" i="44"/>
  <c r="AX90" i="44"/>
  <c r="AD91" i="44"/>
  <c r="AW92" i="44"/>
  <c r="AC93" i="44"/>
  <c r="I94" i="44"/>
  <c r="BM94" i="44"/>
  <c r="BJ96" i="44"/>
  <c r="Z97" i="44"/>
  <c r="AW123" i="44"/>
  <c r="AP130" i="44"/>
  <c r="AL136" i="44"/>
  <c r="Q139" i="44"/>
  <c r="BD144" i="44"/>
  <c r="D145" i="44"/>
  <c r="BQ148" i="44"/>
  <c r="AS150" i="44"/>
  <c r="AA152" i="44"/>
  <c r="AQ169" i="44"/>
  <c r="AB172" i="44"/>
  <c r="H173" i="44"/>
  <c r="BG174" i="44"/>
  <c r="BG176" i="44"/>
  <c r="H182" i="44"/>
  <c r="BL182" i="44"/>
  <c r="AP189" i="44"/>
  <c r="AT190" i="44"/>
  <c r="AI194" i="44"/>
  <c r="T199" i="44"/>
  <c r="AJ205" i="44"/>
  <c r="AI207" i="44"/>
  <c r="BH79" i="44"/>
  <c r="D109" i="44"/>
  <c r="L109" i="44"/>
  <c r="T109" i="44"/>
  <c r="AB109" i="44"/>
  <c r="AJ109" i="44"/>
  <c r="AR109" i="44"/>
  <c r="AZ109" i="44"/>
  <c r="BH109" i="44"/>
  <c r="BP109" i="44"/>
  <c r="BD110" i="44"/>
  <c r="I123" i="44"/>
  <c r="AQ126" i="44"/>
  <c r="G127" i="44"/>
  <c r="AH130" i="44"/>
  <c r="BN137" i="44"/>
  <c r="U138" i="44"/>
  <c r="BP143" i="44"/>
  <c r="AK148" i="44"/>
  <c r="Q149" i="44"/>
  <c r="U150" i="44"/>
  <c r="BN154" i="44"/>
  <c r="K155" i="44"/>
  <c r="AY155" i="44"/>
  <c r="AP157" i="44"/>
  <c r="BN157" i="44"/>
  <c r="E162" i="44"/>
  <c r="M162" i="44"/>
  <c r="U162" i="44"/>
  <c r="AC162" i="44"/>
  <c r="AK162" i="44"/>
  <c r="AS162" i="44"/>
  <c r="BA162" i="44"/>
  <c r="BI162" i="44"/>
  <c r="BQ162" i="44"/>
  <c r="M61" i="44"/>
  <c r="D72" i="44"/>
  <c r="T113" i="44"/>
  <c r="BJ129" i="44"/>
  <c r="X134" i="44"/>
  <c r="BP140" i="44"/>
  <c r="X141" i="44"/>
  <c r="AE146" i="44"/>
  <c r="AH157" i="44"/>
  <c r="AH159" i="44"/>
  <c r="AD165" i="44"/>
  <c r="BF44" i="44"/>
  <c r="AT59" i="44"/>
  <c r="AZ63" i="44"/>
  <c r="BQ65" i="44"/>
  <c r="V131" i="44"/>
  <c r="AI135" i="44"/>
  <c r="S152" i="44"/>
  <c r="N158" i="44"/>
  <c r="BE163" i="44"/>
  <c r="AR172" i="44"/>
  <c r="AF178" i="44"/>
  <c r="BD178" i="44"/>
  <c r="AJ181" i="44"/>
  <c r="K185" i="44"/>
  <c r="AY185" i="44"/>
  <c r="A67" i="44"/>
  <c r="A92" i="44"/>
  <c r="A204" i="44"/>
  <c r="AW17" i="44"/>
  <c r="AF22" i="44"/>
  <c r="AY40" i="44"/>
  <c r="N50" i="44"/>
  <c r="AC65" i="44"/>
  <c r="BG71" i="44"/>
  <c r="O79" i="44"/>
  <c r="BK79" i="44"/>
  <c r="S80" i="44"/>
  <c r="AY80" i="44"/>
  <c r="AE81" i="44"/>
  <c r="BK81" i="44"/>
  <c r="AL84" i="44"/>
  <c r="AP85" i="44"/>
  <c r="H87" i="44"/>
  <c r="T88" i="44"/>
  <c r="AU89" i="44"/>
  <c r="R90" i="44"/>
  <c r="Y92" i="44"/>
  <c r="E93" i="44"/>
  <c r="BI93" i="44"/>
  <c r="AO94" i="44"/>
  <c r="N96" i="44"/>
  <c r="AT96" i="44"/>
  <c r="AX97" i="44"/>
  <c r="N98" i="44"/>
  <c r="AT98" i="44"/>
  <c r="Z99" i="44"/>
  <c r="BI100" i="44"/>
  <c r="AA103" i="44"/>
  <c r="W104" i="44"/>
  <c r="AU104" i="44"/>
  <c r="S105" i="44"/>
  <c r="AU106" i="44"/>
  <c r="AK122" i="44"/>
  <c r="AK133" i="44"/>
  <c r="AV141" i="44"/>
  <c r="AH142" i="44"/>
  <c r="AJ143" i="44"/>
  <c r="E148" i="44"/>
  <c r="BA148" i="44"/>
  <c r="I149" i="44"/>
  <c r="I151" i="44"/>
  <c r="J154" i="44"/>
  <c r="AT156" i="44"/>
  <c r="J159" i="44"/>
  <c r="V165" i="44"/>
  <c r="S176" i="44"/>
  <c r="X178" i="44"/>
  <c r="AB181" i="44"/>
  <c r="AV184" i="44"/>
  <c r="AQ185" i="44"/>
  <c r="AH189" i="44"/>
  <c r="P193" i="44"/>
  <c r="AY194" i="44"/>
  <c r="BD198" i="44"/>
  <c r="AJ199" i="44"/>
  <c r="AY207" i="44"/>
  <c r="C132" i="46"/>
  <c r="C132" i="44" s="1"/>
  <c r="I7" i="44"/>
  <c r="AP12" i="44"/>
  <c r="AJ14" i="44"/>
  <c r="BL15" i="44"/>
  <c r="AU17" i="44"/>
  <c r="BG18" i="44"/>
  <c r="AL22" i="44"/>
  <c r="AX23" i="44"/>
  <c r="AF25" i="44"/>
  <c r="AY26" i="44"/>
  <c r="BC27" i="44"/>
  <c r="BN28" i="44"/>
  <c r="AB31" i="44"/>
  <c r="AF32" i="44"/>
  <c r="L33" i="44"/>
  <c r="P34" i="44"/>
  <c r="BL34" i="44"/>
  <c r="G44" i="44"/>
  <c r="AZ72" i="44"/>
  <c r="BL110" i="44"/>
  <c r="D113" i="44"/>
  <c r="AJ113" i="44"/>
  <c r="AN115" i="44"/>
  <c r="AA117" i="44"/>
  <c r="AC122" i="44"/>
  <c r="BQ122" i="44"/>
  <c r="T124" i="44"/>
  <c r="AP128" i="44"/>
  <c r="BE132" i="44"/>
  <c r="V136" i="44"/>
  <c r="AJ140" i="44"/>
  <c r="AF144" i="44"/>
  <c r="AJ145" i="44"/>
  <c r="AC148" i="44"/>
  <c r="AG149" i="44"/>
  <c r="AY152" i="44"/>
  <c r="AE153" i="44"/>
  <c r="BC153" i="44"/>
  <c r="N156" i="44"/>
  <c r="BF157" i="44"/>
  <c r="AT158" i="44"/>
  <c r="Y161" i="44"/>
  <c r="BJ165" i="44"/>
  <c r="Y88" i="46"/>
  <c r="Y88" i="44"/>
  <c r="BE88" i="46"/>
  <c r="BE88" i="44"/>
  <c r="G125" i="46"/>
  <c r="G125" i="44"/>
  <c r="AY126" i="46"/>
  <c r="AY126" i="44"/>
  <c r="BN128" i="46"/>
  <c r="BN128" i="44"/>
  <c r="BB129" i="46"/>
  <c r="BB129" i="44"/>
  <c r="Z130" i="46"/>
  <c r="Z130" i="44"/>
  <c r="F131" i="46"/>
  <c r="F131" i="44"/>
  <c r="P144" i="46"/>
  <c r="P144" i="44"/>
  <c r="X144" i="46"/>
  <c r="X144" i="44"/>
  <c r="AN144" i="46"/>
  <c r="AN144" i="44"/>
  <c r="L145" i="46"/>
  <c r="L145" i="44"/>
  <c r="T145" i="46"/>
  <c r="T145" i="44"/>
  <c r="G146" i="46"/>
  <c r="G146" i="44"/>
  <c r="BC146" i="46"/>
  <c r="BC146" i="44"/>
  <c r="M148" i="46"/>
  <c r="M148" i="44"/>
  <c r="AS148" i="46"/>
  <c r="AS148" i="44"/>
  <c r="Y149" i="46"/>
  <c r="Y149" i="44"/>
  <c r="AW149" i="46"/>
  <c r="AW149" i="44"/>
  <c r="BE149" i="46"/>
  <c r="BE149" i="44"/>
  <c r="AG151" i="46"/>
  <c r="AG151" i="44"/>
  <c r="AO151" i="46"/>
  <c r="AO151" i="44"/>
  <c r="BE151" i="46"/>
  <c r="BE151" i="44"/>
  <c r="AI152" i="46"/>
  <c r="AI152" i="44"/>
  <c r="W153" i="46"/>
  <c r="W153" i="44"/>
  <c r="BK153" i="46"/>
  <c r="BK153" i="44"/>
  <c r="AH154" i="46"/>
  <c r="AH154" i="44"/>
  <c r="AI155" i="46"/>
  <c r="AI155" i="44"/>
  <c r="AQ155" i="46"/>
  <c r="AQ155" i="44"/>
  <c r="V156" i="46"/>
  <c r="V156" i="44"/>
  <c r="AL156" i="46"/>
  <c r="AL156" i="44"/>
  <c r="R157" i="46"/>
  <c r="R157" i="44"/>
  <c r="AX157" i="46"/>
  <c r="AX157" i="44"/>
  <c r="V158" i="46"/>
  <c r="V158" i="44"/>
  <c r="BB158" i="46"/>
  <c r="BB158" i="44"/>
  <c r="BF159" i="46"/>
  <c r="BF159" i="44"/>
  <c r="BN159" i="46"/>
  <c r="BN159" i="44"/>
  <c r="Q161" i="46"/>
  <c r="Q161" i="44"/>
  <c r="AG161" i="46"/>
  <c r="AG161" i="44"/>
  <c r="AO161" i="46"/>
  <c r="AO161" i="44"/>
  <c r="BE161" i="46"/>
  <c r="BE161" i="44"/>
  <c r="I163" i="46"/>
  <c r="I163" i="44"/>
  <c r="Q163" i="46"/>
  <c r="Q163" i="44"/>
  <c r="AO163" i="46"/>
  <c r="AO163" i="44"/>
  <c r="AW163" i="46"/>
  <c r="AW163" i="44"/>
  <c r="F165" i="46"/>
  <c r="F165" i="44"/>
  <c r="N165" i="46"/>
  <c r="N165" i="44"/>
  <c r="AL165" i="46"/>
  <c r="AL165" i="44"/>
  <c r="AT165" i="46"/>
  <c r="AT165" i="44"/>
  <c r="O168" i="46"/>
  <c r="O168" i="44"/>
  <c r="AE168" i="46"/>
  <c r="AE168" i="44"/>
  <c r="AU168" i="46"/>
  <c r="AU168" i="44"/>
  <c r="S169" i="46"/>
  <c r="S169" i="44"/>
  <c r="AA169" i="46"/>
  <c r="AA169" i="44"/>
  <c r="AY169" i="46"/>
  <c r="AY169" i="44"/>
  <c r="BG169" i="46"/>
  <c r="BG169" i="44"/>
  <c r="V170" i="46"/>
  <c r="V170" i="44"/>
  <c r="AL170" i="46"/>
  <c r="AL170" i="44"/>
  <c r="BJ170" i="46"/>
  <c r="BJ170" i="44"/>
  <c r="J171" i="46"/>
  <c r="J171" i="44"/>
  <c r="R171" i="46"/>
  <c r="R171" i="44"/>
  <c r="AP171" i="46"/>
  <c r="AP171" i="44"/>
  <c r="AX171" i="46"/>
  <c r="AX171" i="44"/>
  <c r="D172" i="46"/>
  <c r="D172" i="44"/>
  <c r="T172" i="46"/>
  <c r="T172" i="44"/>
  <c r="AZ172" i="46"/>
  <c r="AZ172" i="44"/>
  <c r="BP172" i="46"/>
  <c r="BP172" i="44"/>
  <c r="X173" i="46"/>
  <c r="X173" i="44"/>
  <c r="AF173" i="46"/>
  <c r="AF173" i="44"/>
  <c r="BD173" i="46"/>
  <c r="BD173" i="44"/>
  <c r="BL173" i="46"/>
  <c r="BL173" i="44"/>
  <c r="S174" i="46"/>
  <c r="S174" i="44"/>
  <c r="AI174" i="46"/>
  <c r="AI174" i="44"/>
  <c r="AY174" i="46"/>
  <c r="AY174" i="44"/>
  <c r="G175" i="46"/>
  <c r="G175" i="44"/>
  <c r="W175" i="46"/>
  <c r="W175" i="44"/>
  <c r="AM175" i="46"/>
  <c r="AM175" i="44"/>
  <c r="AU175" i="46"/>
  <c r="AU175" i="44"/>
  <c r="BK175" i="46"/>
  <c r="BK175" i="44"/>
  <c r="K176" i="46"/>
  <c r="K176" i="44"/>
  <c r="AA176" i="46"/>
  <c r="AA176" i="44"/>
  <c r="AI176" i="46"/>
  <c r="AI176" i="44"/>
  <c r="AY176" i="46"/>
  <c r="AY176" i="44"/>
  <c r="BO176" i="46"/>
  <c r="BO176" i="44"/>
  <c r="E177" i="46"/>
  <c r="E177" i="44"/>
  <c r="AC177" i="46"/>
  <c r="AC177" i="44"/>
  <c r="AK177" i="46"/>
  <c r="AK177" i="44"/>
  <c r="BI177" i="46"/>
  <c r="BI177" i="44"/>
  <c r="BQ177" i="46"/>
  <c r="BQ177" i="44"/>
  <c r="H178" i="46"/>
  <c r="H178" i="44"/>
  <c r="P178" i="46"/>
  <c r="P178" i="44"/>
  <c r="AN178" i="46"/>
  <c r="AN178" i="44"/>
  <c r="BL178" i="46"/>
  <c r="BL178" i="44"/>
  <c r="D179" i="46"/>
  <c r="D179" i="44"/>
  <c r="L179" i="46"/>
  <c r="L179" i="44"/>
  <c r="AJ179" i="46"/>
  <c r="AJ179" i="44"/>
  <c r="AR179" i="46"/>
  <c r="AR179" i="44"/>
  <c r="BP179" i="46"/>
  <c r="BP179" i="44"/>
  <c r="L181" i="46"/>
  <c r="L181" i="44"/>
  <c r="T181" i="46"/>
  <c r="T181" i="44"/>
  <c r="AR181" i="46"/>
  <c r="AR181" i="44"/>
  <c r="AZ181" i="46"/>
  <c r="AZ181" i="44"/>
  <c r="X182" i="46"/>
  <c r="X182" i="44"/>
  <c r="AV182" i="46"/>
  <c r="AV182" i="44"/>
  <c r="BD182" i="46"/>
  <c r="BD182" i="44"/>
  <c r="T183" i="46"/>
  <c r="T183" i="44"/>
  <c r="AB183" i="46"/>
  <c r="AB183" i="44"/>
  <c r="BP183" i="46"/>
  <c r="BP183" i="44"/>
  <c r="X184" i="46"/>
  <c r="X184" i="44"/>
  <c r="AF184" i="46"/>
  <c r="AF184" i="44"/>
  <c r="BD184" i="46"/>
  <c r="BD184" i="44"/>
  <c r="BL184" i="46"/>
  <c r="BL184" i="44"/>
  <c r="AA185" i="46"/>
  <c r="AA185" i="44"/>
  <c r="AI185" i="46"/>
  <c r="AI185" i="44"/>
  <c r="BG185" i="46"/>
  <c r="BG185" i="44"/>
  <c r="S187" i="46"/>
  <c r="S187" i="44"/>
  <c r="AI187" i="46"/>
  <c r="AI187" i="44"/>
  <c r="BO187" i="46"/>
  <c r="BO187" i="44"/>
  <c r="N188" i="46"/>
  <c r="N188" i="44"/>
  <c r="AD188" i="46"/>
  <c r="AD188" i="44"/>
  <c r="J189" i="46"/>
  <c r="J189" i="44"/>
  <c r="Z189" i="46"/>
  <c r="Z189" i="44"/>
  <c r="AX189" i="46"/>
  <c r="AX189" i="44"/>
  <c r="BF189" i="46"/>
  <c r="BF189" i="44"/>
  <c r="BN189" i="46"/>
  <c r="BN189" i="44"/>
  <c r="AD190" i="46"/>
  <c r="AD190" i="44"/>
  <c r="BJ190" i="46"/>
  <c r="BJ190" i="44"/>
  <c r="AC192" i="46"/>
  <c r="AC192" i="44"/>
  <c r="AS192" i="46"/>
  <c r="AS192" i="44"/>
  <c r="H193" i="46"/>
  <c r="H193" i="44"/>
  <c r="X193" i="46"/>
  <c r="X193" i="44"/>
  <c r="AF193" i="46"/>
  <c r="AF193" i="44"/>
  <c r="BD193" i="46"/>
  <c r="BD193" i="44"/>
  <c r="AA194" i="46"/>
  <c r="AA194" i="44"/>
  <c r="AQ194" i="46"/>
  <c r="AQ194" i="44"/>
  <c r="G195" i="46"/>
  <c r="G195" i="44"/>
  <c r="AU195" i="46"/>
  <c r="AU195" i="44"/>
  <c r="BK195" i="46"/>
  <c r="BK195" i="44"/>
  <c r="J196" i="46"/>
  <c r="J196" i="44"/>
  <c r="R196" i="46"/>
  <c r="R196" i="44"/>
  <c r="Z196" i="46"/>
  <c r="Z196" i="44"/>
  <c r="AH196" i="46"/>
  <c r="AH196" i="44"/>
  <c r="AP196" i="46"/>
  <c r="AP196" i="44"/>
  <c r="AX196" i="46"/>
  <c r="AX196" i="44"/>
  <c r="BF196" i="46"/>
  <c r="BF196" i="44"/>
  <c r="BN196" i="46"/>
  <c r="BN196" i="44"/>
  <c r="F197" i="46"/>
  <c r="F197" i="44"/>
  <c r="AD197" i="46"/>
  <c r="AD197" i="44"/>
  <c r="AT197" i="46"/>
  <c r="AT197" i="44"/>
  <c r="BJ197" i="46"/>
  <c r="BJ197" i="44"/>
  <c r="P198" i="46"/>
  <c r="P198" i="44"/>
  <c r="AN198" i="46"/>
  <c r="AN198" i="44"/>
  <c r="AV198" i="46"/>
  <c r="AV198" i="44"/>
  <c r="BL198" i="46"/>
  <c r="BL198" i="44"/>
  <c r="L199" i="46"/>
  <c r="L199" i="44"/>
  <c r="AB199" i="46"/>
  <c r="AB199" i="44"/>
  <c r="AZ199" i="46"/>
  <c r="AZ199" i="44"/>
  <c r="D205" i="46"/>
  <c r="D205" i="44"/>
  <c r="AB205" i="46"/>
  <c r="AB205" i="44"/>
  <c r="AR205" i="46"/>
  <c r="AR205" i="44"/>
  <c r="BH205" i="46"/>
  <c r="BH205" i="44"/>
  <c r="K207" i="46"/>
  <c r="K207" i="44"/>
  <c r="AA207" i="46"/>
  <c r="AA207" i="44"/>
  <c r="AQ207" i="46"/>
  <c r="AQ207" i="44"/>
  <c r="AZ79" i="46"/>
  <c r="AZ79" i="44"/>
  <c r="I88" i="46"/>
  <c r="I88" i="44"/>
  <c r="AG88" i="46"/>
  <c r="AG88" i="44"/>
  <c r="AW88" i="46"/>
  <c r="AW88" i="44"/>
  <c r="BM88" i="46"/>
  <c r="BM88" i="44"/>
  <c r="AJ104" i="46"/>
  <c r="AJ104" i="44"/>
  <c r="L124" i="46"/>
  <c r="L124" i="44"/>
  <c r="AZ124" i="46"/>
  <c r="AZ124" i="44"/>
  <c r="AN134" i="46"/>
  <c r="AN134" i="44"/>
  <c r="AP137" i="46"/>
  <c r="AP137" i="44"/>
  <c r="D140" i="46"/>
  <c r="D140" i="44"/>
  <c r="BH143" i="46"/>
  <c r="BH143" i="44"/>
  <c r="AV144" i="46"/>
  <c r="AV144" i="44"/>
  <c r="AU146" i="46"/>
  <c r="AU146" i="44"/>
  <c r="AY9" i="44"/>
  <c r="BH14" i="44"/>
  <c r="W19" i="44"/>
  <c r="BB22" i="44"/>
  <c r="Z28" i="44"/>
  <c r="AV30" i="44"/>
  <c r="AB33" i="44"/>
  <c r="AE36" i="44"/>
  <c r="AX100" i="44"/>
  <c r="BI102" i="44"/>
  <c r="AW121" i="44"/>
  <c r="BM123" i="44"/>
  <c r="AT129" i="44"/>
  <c r="N131" i="44"/>
  <c r="BB131" i="44"/>
  <c r="M133" i="44"/>
  <c r="H134" i="44"/>
  <c r="J137" i="44"/>
  <c r="AZ143" i="44"/>
  <c r="BL144" i="44"/>
  <c r="AZ145" i="44"/>
  <c r="AM146" i="44"/>
  <c r="U148" i="44"/>
  <c r="BM149" i="44"/>
  <c r="Y151" i="44"/>
  <c r="AQ152" i="44"/>
  <c r="BF154" i="44"/>
  <c r="AA155" i="44"/>
  <c r="F156" i="44"/>
  <c r="AL158" i="44"/>
  <c r="Z159" i="44"/>
  <c r="AX159" i="44"/>
  <c r="AW161" i="44"/>
  <c r="AG163" i="44"/>
  <c r="BK168" i="44"/>
  <c r="BO169" i="44"/>
  <c r="BN171" i="44"/>
  <c r="L172" i="44"/>
  <c r="AA174" i="44"/>
  <c r="BC175" i="44"/>
  <c r="AS177" i="44"/>
  <c r="T179" i="44"/>
  <c r="BP181" i="44"/>
  <c r="AP61" i="46"/>
  <c r="AP61" i="44"/>
  <c r="Q88" i="46"/>
  <c r="Q88" i="44"/>
  <c r="AO88" i="46"/>
  <c r="AO88" i="44"/>
  <c r="W99" i="46"/>
  <c r="W99" i="44"/>
  <c r="AG132" i="46"/>
  <c r="AG132" i="44"/>
  <c r="AW132" i="46"/>
  <c r="AW132" i="44"/>
  <c r="BO135" i="46"/>
  <c r="BO135" i="44"/>
  <c r="AD136" i="46"/>
  <c r="AD136" i="44"/>
  <c r="AS138" i="46"/>
  <c r="AS138" i="44"/>
  <c r="AF141" i="46"/>
  <c r="AF141" i="44"/>
  <c r="BL141" i="46"/>
  <c r="BL141" i="44"/>
  <c r="J142" i="46"/>
  <c r="J142" i="44"/>
  <c r="BF142" i="46"/>
  <c r="BF142" i="44"/>
  <c r="D143" i="46"/>
  <c r="D143" i="44"/>
  <c r="W146" i="46"/>
  <c r="W146" i="44"/>
  <c r="BN12" i="44"/>
  <c r="AQ16" i="44"/>
  <c r="BC17" i="44"/>
  <c r="BN23" i="44"/>
  <c r="BD25" i="44"/>
  <c r="AV32" i="44"/>
  <c r="X34" i="44"/>
  <c r="AI35" i="44"/>
  <c r="A137" i="44"/>
  <c r="BO9" i="44"/>
  <c r="AE13" i="44"/>
  <c r="BP14" i="44"/>
  <c r="AY16" i="44"/>
  <c r="BK17" i="44"/>
  <c r="AM19" i="44"/>
  <c r="F22" i="44"/>
  <c r="BJ22" i="44"/>
  <c r="AJ24" i="44"/>
  <c r="K26" i="44"/>
  <c r="G27" i="44"/>
  <c r="AH28" i="44"/>
  <c r="BD30" i="44"/>
  <c r="AR31" i="44"/>
  <c r="BD32" i="44"/>
  <c r="AJ33" i="44"/>
  <c r="AQ35" i="44"/>
  <c r="AM36" i="44"/>
  <c r="AC102" i="44"/>
  <c r="G118" i="44"/>
  <c r="AO121" i="44"/>
  <c r="Z128" i="44"/>
  <c r="J130" i="44"/>
  <c r="F136" i="44"/>
  <c r="AH137" i="44"/>
  <c r="BF137" i="44"/>
  <c r="BA138" i="44"/>
  <c r="T143" i="44"/>
  <c r="AB145" i="44"/>
  <c r="O146" i="44"/>
  <c r="M150" i="44"/>
  <c r="AK150" i="44"/>
  <c r="BI150" i="44"/>
  <c r="BM151" i="44"/>
  <c r="K152" i="44"/>
  <c r="AU153" i="44"/>
  <c r="Z154" i="44"/>
  <c r="BJ156" i="44"/>
  <c r="F158" i="44"/>
  <c r="BJ158" i="44"/>
  <c r="Y163" i="44"/>
  <c r="AM168" i="44"/>
  <c r="BB170" i="44"/>
  <c r="BF171" i="44"/>
  <c r="BH172" i="44"/>
  <c r="BH179" i="44"/>
  <c r="BH181" i="44"/>
  <c r="D183" i="44"/>
  <c r="AQ187" i="44"/>
  <c r="AG121" i="44"/>
  <c r="E122" i="44"/>
  <c r="Q123" i="44"/>
  <c r="AA126" i="44"/>
  <c r="AM127" i="44"/>
  <c r="Q151" i="44"/>
  <c r="AX154" i="44"/>
  <c r="S155" i="44"/>
  <c r="AD156" i="44"/>
  <c r="AD158" i="44"/>
  <c r="R159" i="44"/>
  <c r="AP159" i="44"/>
  <c r="BM163" i="44"/>
  <c r="G168" i="44"/>
  <c r="AT170" i="44"/>
  <c r="AJ172" i="44"/>
  <c r="AZ179" i="44"/>
  <c r="H184" i="44"/>
  <c r="P184" i="44"/>
  <c r="S185" i="44"/>
  <c r="AL188" i="44"/>
  <c r="H198" i="44"/>
  <c r="D199" i="44"/>
  <c r="AC11" i="44"/>
  <c r="BH24" i="46"/>
  <c r="BH24" i="44"/>
  <c r="BL25" i="46"/>
  <c r="BL25" i="44"/>
  <c r="R28" i="46"/>
  <c r="R28" i="44"/>
  <c r="AF30" i="46"/>
  <c r="AF30" i="44"/>
  <c r="T31" i="46"/>
  <c r="T31" i="44"/>
  <c r="P32" i="46"/>
  <c r="P32" i="44"/>
  <c r="AZ33" i="46"/>
  <c r="AZ33" i="44"/>
  <c r="AN34" i="46"/>
  <c r="AN34" i="44"/>
  <c r="AU36" i="46"/>
  <c r="AU36" i="44"/>
  <c r="BK47" i="46"/>
  <c r="BK47" i="44"/>
  <c r="AZ49" i="46"/>
  <c r="AZ49" i="44"/>
  <c r="P50" i="46"/>
  <c r="P50" i="44"/>
  <c r="AQ53" i="46"/>
  <c r="AQ53" i="44"/>
  <c r="BB54" i="46"/>
  <c r="BB54" i="44"/>
  <c r="U56" i="46"/>
  <c r="U56" i="44"/>
  <c r="AA60" i="46"/>
  <c r="AA60" i="44"/>
  <c r="BO60" i="46"/>
  <c r="BO60" i="44"/>
  <c r="F40" i="44"/>
  <c r="AH41" i="44"/>
  <c r="BE45" i="44"/>
  <c r="M44" i="44"/>
  <c r="P61" i="44"/>
  <c r="W38" i="44"/>
  <c r="AO43" i="44"/>
  <c r="C57" i="46"/>
  <c r="C57" i="44" s="1"/>
  <c r="BA16" i="44"/>
  <c r="AQ39" i="44"/>
  <c r="BQ42" i="44"/>
  <c r="C32" i="46"/>
  <c r="C32" i="44" s="1"/>
  <c r="P8" i="44"/>
  <c r="F21" i="44"/>
  <c r="AC26" i="44"/>
  <c r="AP30" i="44"/>
  <c r="AW32" i="44"/>
  <c r="BA33" i="44"/>
  <c r="BN34" i="44"/>
  <c r="I36" i="44"/>
  <c r="AO36" i="44"/>
  <c r="AY37" i="44"/>
  <c r="AR39" i="44"/>
  <c r="AD40" i="44"/>
  <c r="J41" i="44"/>
  <c r="AX41" i="44"/>
  <c r="I43" i="44"/>
  <c r="N44" i="44"/>
  <c r="BA44" i="44"/>
  <c r="Y45" i="44"/>
  <c r="Y50" i="44"/>
  <c r="T51" i="44"/>
  <c r="R55" i="44"/>
  <c r="AP55" i="44"/>
  <c r="Y57" i="44"/>
  <c r="AZ60" i="44"/>
  <c r="BP60" i="44"/>
  <c r="AF61" i="44"/>
  <c r="AV61" i="44"/>
  <c r="AY62" i="44"/>
  <c r="W63" i="44"/>
  <c r="BC63" i="44"/>
  <c r="L64" i="44"/>
  <c r="AB64" i="44"/>
  <c r="AZ64" i="44"/>
  <c r="D67" i="44"/>
  <c r="T67" i="44"/>
  <c r="Z68" i="44"/>
  <c r="F69" i="44"/>
  <c r="AX70" i="44"/>
  <c r="N71" i="44"/>
  <c r="AT71" i="44"/>
  <c r="R72" i="44"/>
  <c r="BF72" i="44"/>
  <c r="U73" i="44"/>
  <c r="BL74" i="44"/>
  <c r="K77" i="44"/>
  <c r="AY77" i="44"/>
  <c r="W78" i="44"/>
  <c r="BF79" i="44"/>
  <c r="BB80" i="44"/>
  <c r="AA82" i="44"/>
  <c r="N83" i="44"/>
  <c r="BJ83" i="44"/>
  <c r="AG84" i="44"/>
  <c r="E85" i="44"/>
  <c r="BA85" i="44"/>
  <c r="X86" i="44"/>
  <c r="R25" i="44"/>
  <c r="AS46" i="44"/>
  <c r="H52" i="44"/>
  <c r="BF55" i="44"/>
  <c r="AO57" i="44"/>
  <c r="BI58" i="44"/>
  <c r="K62" i="44"/>
  <c r="A22" i="44"/>
  <c r="A57" i="44"/>
  <c r="AN8" i="44"/>
  <c r="Y27" i="44"/>
  <c r="J30" i="44"/>
  <c r="M31" i="44"/>
  <c r="AX32" i="44"/>
  <c r="V33" i="44"/>
  <c r="BB33" i="44"/>
  <c r="AH34" i="44"/>
  <c r="E35" i="44"/>
  <c r="K37" i="44"/>
  <c r="BG37" i="44"/>
  <c r="BC38" i="44"/>
  <c r="R41" i="44"/>
  <c r="BF41" i="44"/>
  <c r="AK42" i="44"/>
  <c r="Q43" i="44"/>
  <c r="AG45" i="44"/>
  <c r="E46" i="44"/>
  <c r="BA46" i="44"/>
  <c r="AS58" i="44"/>
  <c r="L60" i="44"/>
  <c r="BL61" i="44"/>
  <c r="G63" i="44"/>
  <c r="AM63" i="44"/>
  <c r="AN65" i="44"/>
  <c r="BL65" i="44"/>
  <c r="AZ67" i="44"/>
  <c r="BP67" i="44"/>
  <c r="AX68" i="44"/>
  <c r="V69" i="44"/>
  <c r="J70" i="44"/>
  <c r="AD71" i="44"/>
  <c r="AK73" i="44"/>
  <c r="X74" i="44"/>
  <c r="AA77" i="44"/>
  <c r="AR35" i="44"/>
  <c r="Q45" i="44"/>
  <c r="BC11" i="44"/>
  <c r="I27" i="44"/>
  <c r="V40" i="44"/>
  <c r="BM45" i="44"/>
  <c r="AR53" i="44"/>
  <c r="I57" i="44"/>
  <c r="A30" i="44"/>
  <c r="C41" i="46"/>
  <c r="C41" i="44" s="1"/>
  <c r="BK38" i="44"/>
  <c r="BN41" i="44"/>
  <c r="BE43" i="44"/>
  <c r="AO45" i="44"/>
  <c r="P52" i="44"/>
  <c r="BQ58" i="44"/>
  <c r="D64" i="44"/>
  <c r="AR64" i="44"/>
  <c r="BJ69" i="44"/>
  <c r="AH72" i="44"/>
  <c r="U42" i="44"/>
  <c r="BA49" i="44"/>
  <c r="AO13" i="44"/>
  <c r="BE27" i="44"/>
  <c r="AM38" i="44"/>
  <c r="BJ40" i="44"/>
  <c r="BK54" i="44"/>
  <c r="BE57" i="44"/>
  <c r="T60" i="44"/>
  <c r="X65" i="44"/>
  <c r="A70" i="44"/>
  <c r="Y17" i="44"/>
  <c r="U44" i="44"/>
  <c r="BI46" i="44"/>
  <c r="AC58" i="44"/>
  <c r="AR60" i="44"/>
  <c r="BP64" i="44"/>
  <c r="AL69" i="44"/>
  <c r="BN70" i="44"/>
  <c r="S37" i="44"/>
  <c r="K39" i="44"/>
  <c r="AT40" i="44"/>
  <c r="E42" i="44"/>
  <c r="Y43" i="44"/>
  <c r="BM43" i="44"/>
  <c r="BQ46" i="44"/>
  <c r="AG50" i="44"/>
  <c r="AM54" i="44"/>
  <c r="BC54" i="44"/>
  <c r="Z55" i="44"/>
  <c r="M58" i="44"/>
  <c r="H61" i="44"/>
  <c r="X61" i="44"/>
  <c r="S62" i="44"/>
  <c r="BG62" i="44"/>
  <c r="T64" i="44"/>
  <c r="P65" i="44"/>
  <c r="R68" i="44"/>
  <c r="BJ71" i="44"/>
  <c r="BN72" i="44"/>
  <c r="BA73" i="44"/>
  <c r="AQ77" i="44"/>
  <c r="O78" i="44"/>
  <c r="R79" i="44"/>
  <c r="AP79" i="44"/>
  <c r="AR28" i="44"/>
  <c r="AQ37" i="44"/>
  <c r="AP41" i="44"/>
  <c r="AU54" i="44"/>
  <c r="E58" i="44"/>
  <c r="AJ60" i="44"/>
  <c r="T28" i="44"/>
  <c r="AX30" i="44"/>
  <c r="J32" i="44"/>
  <c r="AL40" i="44"/>
  <c r="BI44" i="44"/>
  <c r="AV47" i="44"/>
  <c r="Z70" i="44"/>
  <c r="F29" i="44"/>
  <c r="AP34" i="44"/>
  <c r="AC35" i="44"/>
  <c r="BE36" i="44"/>
  <c r="G38" i="44"/>
  <c r="AY39" i="44"/>
  <c r="Z41" i="44"/>
  <c r="BA42" i="44"/>
  <c r="BQ44" i="44"/>
  <c r="M46" i="44"/>
  <c r="D53" i="44"/>
  <c r="AJ53" i="44"/>
  <c r="AX55" i="44"/>
  <c r="AW57" i="44"/>
  <c r="AB60" i="44"/>
  <c r="A72" i="44"/>
  <c r="AX20" i="44"/>
  <c r="AO27" i="44"/>
  <c r="N29" i="44"/>
  <c r="BF30" i="44"/>
  <c r="AL33" i="44"/>
  <c r="AA37" i="44"/>
  <c r="O38" i="44"/>
  <c r="BG39" i="44"/>
  <c r="M42" i="44"/>
  <c r="AG43" i="44"/>
  <c r="E44" i="44"/>
  <c r="AD44" i="44"/>
  <c r="AC46" i="44"/>
  <c r="AB51" i="44"/>
  <c r="W54" i="44"/>
  <c r="Q57" i="44"/>
  <c r="AG57" i="44"/>
  <c r="BM57" i="44"/>
  <c r="BA58" i="44"/>
  <c r="BH60" i="44"/>
  <c r="AN61" i="44"/>
  <c r="BD61" i="44"/>
  <c r="AU63" i="44"/>
  <c r="BD65" i="44"/>
  <c r="L67" i="44"/>
  <c r="AB67" i="44"/>
  <c r="AR67" i="44"/>
  <c r="AP68" i="44"/>
  <c r="N69" i="44"/>
  <c r="AP70" i="44"/>
  <c r="V71" i="44"/>
  <c r="AL71" i="44"/>
  <c r="J72" i="44"/>
  <c r="AX72" i="44"/>
  <c r="M73" i="44"/>
  <c r="BQ73" i="44"/>
  <c r="P74" i="44"/>
  <c r="BD74" i="44"/>
  <c r="S77" i="44"/>
  <c r="AM78" i="44"/>
  <c r="AL80" i="44"/>
  <c r="AD83" i="44"/>
  <c r="BE84" i="44"/>
  <c r="AV86" i="44"/>
  <c r="K87" i="44"/>
  <c r="BB57" i="44"/>
  <c r="H62" i="44"/>
  <c r="AN62" i="44"/>
  <c r="E65" i="44"/>
  <c r="G70" i="44"/>
  <c r="P75" i="44"/>
  <c r="BL22" i="44"/>
  <c r="BM51" i="44"/>
  <c r="AS52" i="44"/>
  <c r="AR54" i="44"/>
  <c r="W55" i="44"/>
  <c r="BD62" i="44"/>
  <c r="Q67" i="44"/>
  <c r="AI71" i="44"/>
  <c r="BQ74" i="44"/>
  <c r="D78" i="44"/>
  <c r="A32" i="44"/>
  <c r="C67" i="46"/>
  <c r="C67" i="44" s="1"/>
  <c r="BL8" i="44"/>
  <c r="AX25" i="44"/>
  <c r="BB29" i="44"/>
  <c r="BN30" i="44"/>
  <c r="Z32" i="44"/>
  <c r="BN32" i="44"/>
  <c r="AD33" i="44"/>
  <c r="M35" i="44"/>
  <c r="AZ38" i="44"/>
  <c r="AF39" i="44"/>
  <c r="M47" i="44"/>
  <c r="AO51" i="44"/>
  <c r="AG53" i="44"/>
  <c r="BH54" i="44"/>
  <c r="G55" i="44"/>
  <c r="R58" i="44"/>
  <c r="K69" i="44"/>
  <c r="W70" i="44"/>
  <c r="AU70" i="44"/>
  <c r="G72" i="44"/>
  <c r="AE72" i="44"/>
  <c r="BC72" i="44"/>
  <c r="AP73" i="44"/>
  <c r="U74" i="44"/>
  <c r="AS74" i="44"/>
  <c r="AF75" i="44"/>
  <c r="BO80" i="44"/>
  <c r="BA26" i="44"/>
  <c r="D38" i="44"/>
  <c r="K40" i="44"/>
  <c r="F45" i="44"/>
  <c r="R46" i="44"/>
  <c r="BN46" i="44"/>
  <c r="I53" i="44"/>
  <c r="AJ54" i="44"/>
  <c r="AT57" i="44"/>
  <c r="AD59" i="44"/>
  <c r="BJ59" i="44"/>
  <c r="AR63" i="44"/>
  <c r="Q64" i="44"/>
  <c r="AO64" i="44"/>
  <c r="I67" i="44"/>
  <c r="W68" i="44"/>
  <c r="BK70" i="44"/>
  <c r="AA71" i="44"/>
  <c r="W72" i="44"/>
  <c r="M74" i="44"/>
  <c r="AK74" i="44"/>
  <c r="BI74" i="44"/>
  <c r="AV75" i="44"/>
  <c r="AB76" i="44"/>
  <c r="AR76" i="44"/>
  <c r="A60" i="44"/>
  <c r="C58" i="46"/>
  <c r="C58" i="44" s="1"/>
  <c r="E16" i="44"/>
  <c r="V21" i="44"/>
  <c r="C60" i="46"/>
  <c r="C60" i="44" s="1"/>
  <c r="Z20" i="44"/>
  <c r="AL21" i="44"/>
  <c r="BI26" i="44"/>
  <c r="BP28" i="44"/>
  <c r="AD50" i="44"/>
  <c r="K56" i="44"/>
  <c r="N59" i="44"/>
  <c r="BQ61" i="44"/>
  <c r="P62" i="44"/>
  <c r="AV62" i="44"/>
  <c r="BL62" i="44"/>
  <c r="BI65" i="44"/>
  <c r="BJ66" i="44"/>
  <c r="Y67" i="44"/>
  <c r="BM67" i="44"/>
  <c r="BO69" i="44"/>
  <c r="AQ71" i="44"/>
  <c r="AH73" i="44"/>
  <c r="BF73" i="44"/>
  <c r="H75" i="44"/>
  <c r="T78" i="44"/>
  <c r="AZ78" i="44"/>
  <c r="AH20" i="44"/>
  <c r="AV22" i="44"/>
  <c r="H39" i="44"/>
  <c r="AU41" i="44"/>
  <c r="BM53" i="44"/>
  <c r="BC55" i="44"/>
  <c r="F57" i="44"/>
  <c r="J58" i="44"/>
  <c r="AG64" i="44"/>
  <c r="M65" i="44"/>
  <c r="F66" i="44"/>
  <c r="AO67" i="44"/>
  <c r="BK72" i="44"/>
  <c r="E74" i="44"/>
  <c r="BE37" i="44"/>
  <c r="AY42" i="44"/>
  <c r="V27" i="44"/>
  <c r="AQ29" i="44"/>
  <c r="AE34" i="44"/>
  <c r="S42" i="44"/>
  <c r="S44" i="44"/>
  <c r="S46" i="44"/>
  <c r="BC57" i="44"/>
  <c r="BC25" i="44"/>
  <c r="K9" i="44"/>
  <c r="H41" i="44"/>
  <c r="O45" i="44"/>
  <c r="N8" i="44"/>
  <c r="S9" i="44"/>
  <c r="G13" i="44"/>
  <c r="D14" i="44"/>
  <c r="H15" i="44"/>
  <c r="K16" i="44"/>
  <c r="G17" i="44"/>
  <c r="C9" i="46"/>
  <c r="C9" i="44" s="1"/>
  <c r="AI9" i="44"/>
  <c r="J12" i="44"/>
  <c r="O13" i="44"/>
  <c r="L14" i="44"/>
  <c r="P15" i="44"/>
  <c r="S16" i="44"/>
  <c r="O17" i="44"/>
  <c r="S18" i="44"/>
  <c r="AE19" i="44"/>
  <c r="E22" i="44"/>
  <c r="J26" i="44"/>
  <c r="BE28" i="44"/>
  <c r="BO46" i="44"/>
  <c r="J60" i="44"/>
  <c r="BA63" i="44"/>
  <c r="Y7" i="44"/>
  <c r="AP35" i="44"/>
  <c r="AW39" i="44"/>
  <c r="AL8" i="44"/>
  <c r="AQ9" i="44"/>
  <c r="R12" i="44"/>
  <c r="W13" i="44"/>
  <c r="T14" i="44"/>
  <c r="BK20" i="44"/>
  <c r="BD41" i="44"/>
  <c r="BG42" i="44"/>
  <c r="W45" i="44"/>
  <c r="J53" i="44"/>
  <c r="AI42" i="44"/>
  <c r="AT36" i="44"/>
  <c r="AL36" i="44"/>
  <c r="AA44" i="44"/>
  <c r="A9" i="44"/>
  <c r="AT8" i="44"/>
  <c r="BG9" i="44"/>
  <c r="N36" i="44"/>
  <c r="BQ38" i="44"/>
  <c r="AZ40" i="44"/>
  <c r="Q37" i="46"/>
  <c r="Q37" i="44"/>
  <c r="AC38" i="46"/>
  <c r="AC38" i="44"/>
  <c r="K42" i="46"/>
  <c r="K42" i="44"/>
  <c r="K44" i="46"/>
  <c r="K44" i="44"/>
  <c r="AE45" i="46"/>
  <c r="AE45" i="44"/>
  <c r="BK59" i="46"/>
  <c r="BK59" i="44"/>
  <c r="Z60" i="46"/>
  <c r="Z60" i="44"/>
  <c r="Y62" i="46"/>
  <c r="Y62" i="44"/>
  <c r="E63" i="46"/>
  <c r="E63" i="44"/>
  <c r="AK63" i="46"/>
  <c r="AK63" i="44"/>
  <c r="AH64" i="46"/>
  <c r="AH64" i="44"/>
  <c r="AP64" i="46"/>
  <c r="AP64" i="44"/>
  <c r="V65" i="46"/>
  <c r="V65" i="44"/>
  <c r="A64" i="29"/>
  <c r="A66" i="44"/>
  <c r="O66" i="46"/>
  <c r="O66" i="44"/>
  <c r="H70" i="46"/>
  <c r="H70" i="44"/>
  <c r="AF70" i="46"/>
  <c r="AF70" i="44"/>
  <c r="D71" i="46"/>
  <c r="D71" i="44"/>
  <c r="E76" i="46"/>
  <c r="E76" i="44"/>
  <c r="AS76" i="46"/>
  <c r="AS76" i="44"/>
  <c r="BI76" i="46"/>
  <c r="BI76" i="44"/>
  <c r="I77" i="46"/>
  <c r="I77" i="44"/>
  <c r="AW77" i="46"/>
  <c r="AW77" i="44"/>
  <c r="BE77" i="46"/>
  <c r="BE77" i="44"/>
  <c r="D80" i="46"/>
  <c r="D80" i="44"/>
  <c r="L80" i="46"/>
  <c r="L80" i="44"/>
  <c r="T80" i="46"/>
  <c r="T80" i="44"/>
  <c r="AZ80" i="46"/>
  <c r="AZ80" i="44"/>
  <c r="BH80" i="46"/>
  <c r="BH80" i="44"/>
  <c r="BP80" i="46"/>
  <c r="BP80" i="44"/>
  <c r="I82" i="46"/>
  <c r="I82" i="44"/>
  <c r="AW82" i="46"/>
  <c r="AW82" i="44"/>
  <c r="BE82" i="46"/>
  <c r="BE82" i="44"/>
  <c r="L83" i="46"/>
  <c r="L83" i="44"/>
  <c r="T83" i="46"/>
  <c r="T83" i="44"/>
  <c r="AB83" i="46"/>
  <c r="AB83" i="44"/>
  <c r="AA29" i="46"/>
  <c r="AA29" i="44"/>
  <c r="AM34" i="46"/>
  <c r="AM34" i="44"/>
  <c r="V8" i="46"/>
  <c r="V8" i="44"/>
  <c r="AA9" i="46"/>
  <c r="AA9" i="44"/>
  <c r="BA11" i="46"/>
  <c r="BA11" i="44"/>
  <c r="BF12" i="46"/>
  <c r="BF12" i="44"/>
  <c r="AU13" i="46"/>
  <c r="AU13" i="44"/>
  <c r="AR14" i="46"/>
  <c r="AR14" i="44"/>
  <c r="AN15" i="46"/>
  <c r="AN15" i="44"/>
  <c r="AI16" i="46"/>
  <c r="AI16" i="44"/>
  <c r="W17" i="46"/>
  <c r="W17" i="44"/>
  <c r="K18" i="46"/>
  <c r="K18" i="44"/>
  <c r="O19" i="46"/>
  <c r="O19" i="44"/>
  <c r="AJ21" i="46"/>
  <c r="AJ21" i="44"/>
  <c r="A21" i="29"/>
  <c r="A23" i="44"/>
  <c r="R23" i="46"/>
  <c r="R23" i="44"/>
  <c r="AR24" i="46"/>
  <c r="AR24" i="44"/>
  <c r="AN25" i="46"/>
  <c r="AN25" i="44"/>
  <c r="S26" i="46"/>
  <c r="S26" i="44"/>
  <c r="BG26" i="46"/>
  <c r="BG26" i="44"/>
  <c r="W27" i="46"/>
  <c r="W27" i="44"/>
  <c r="BK27" i="46"/>
  <c r="BK27" i="44"/>
  <c r="BP31" i="46"/>
  <c r="BP31" i="44"/>
  <c r="AN32" i="46"/>
  <c r="AN32" i="44"/>
  <c r="H34" i="46"/>
  <c r="H34" i="44"/>
  <c r="AY35" i="46"/>
  <c r="AY35" i="44"/>
  <c r="C94" i="46"/>
  <c r="C94" i="44" s="1"/>
  <c r="BF37" i="44"/>
  <c r="BC47" i="44"/>
  <c r="AY48" i="44"/>
  <c r="AJ49" i="44"/>
  <c r="X50" i="44"/>
  <c r="K51" i="44"/>
  <c r="AI51" i="44"/>
  <c r="BK52" i="44"/>
  <c r="BB86" i="44"/>
  <c r="Y87" i="44"/>
  <c r="AF89" i="44"/>
  <c r="BC91" i="44"/>
  <c r="Z92" i="44"/>
  <c r="N93" i="44"/>
  <c r="BF94" i="44"/>
  <c r="AD95" i="44"/>
  <c r="BJ95" i="44"/>
  <c r="G96" i="44"/>
  <c r="AQ97" i="44"/>
  <c r="AA99" i="44"/>
  <c r="AY99" i="44"/>
  <c r="M101" i="44"/>
  <c r="BQ101" i="44"/>
  <c r="AG102" i="44"/>
  <c r="BM102" i="44"/>
  <c r="AJ103" i="44"/>
  <c r="H104" i="44"/>
  <c r="AN104" i="44"/>
  <c r="BH105" i="44"/>
  <c r="AN106" i="44"/>
  <c r="K107" i="44"/>
  <c r="BK108" i="44"/>
  <c r="S85" i="44"/>
  <c r="AT86" i="44"/>
  <c r="Q87" i="44"/>
  <c r="A52" i="44"/>
  <c r="E62" i="44"/>
  <c r="F8" i="44"/>
  <c r="BB8" i="44"/>
  <c r="AH19" i="44"/>
  <c r="AQ34" i="44"/>
  <c r="D41" i="44"/>
  <c r="BH81" i="44"/>
  <c r="K91" i="44"/>
  <c r="S91" i="44"/>
  <c r="AA91" i="44"/>
  <c r="AI91" i="44"/>
  <c r="AQ91" i="44"/>
  <c r="AY91" i="44"/>
  <c r="BG91" i="44"/>
  <c r="BO91" i="44"/>
  <c r="BJ26" i="44"/>
  <c r="AS28" i="44"/>
  <c r="BP70" i="44"/>
  <c r="AU73" i="44"/>
  <c r="AW54" i="44"/>
  <c r="BM63" i="44"/>
  <c r="BK31" i="44"/>
  <c r="AM44" i="44"/>
  <c r="Q63" i="44"/>
  <c r="AI66" i="44"/>
  <c r="AE33" i="44"/>
  <c r="AD8" i="44"/>
  <c r="BO66" i="44"/>
  <c r="R74" i="44"/>
  <c r="BE78" i="44"/>
  <c r="AI32" i="44"/>
  <c r="O21" i="44"/>
  <c r="AA30" i="44"/>
  <c r="AX36" i="44"/>
  <c r="AS62" i="44"/>
  <c r="D70" i="44"/>
  <c r="BG14" i="44"/>
  <c r="AM25" i="44"/>
  <c r="F27" i="44"/>
  <c r="AL27" i="44"/>
  <c r="I28" i="44"/>
  <c r="BG31" i="44"/>
  <c r="BO33" i="44"/>
  <c r="R35" i="44"/>
  <c r="V36" i="44"/>
  <c r="I37" i="44"/>
  <c r="AO37" i="44"/>
  <c r="AK38" i="44"/>
  <c r="AR40" i="44"/>
  <c r="AE43" i="44"/>
  <c r="AQ44" i="44"/>
  <c r="BC45" i="44"/>
  <c r="O25" i="44"/>
  <c r="BG29" i="44"/>
  <c r="BC32" i="44"/>
  <c r="Z35" i="44"/>
  <c r="AS38" i="44"/>
  <c r="G45" i="44"/>
  <c r="BK45" i="44"/>
  <c r="BJ52" i="44"/>
  <c r="AM20" i="44"/>
  <c r="BA22" i="44"/>
  <c r="I10" i="44"/>
  <c r="AW20" i="44"/>
  <c r="Q28" i="44"/>
  <c r="AA31" i="44"/>
  <c r="BF35" i="44"/>
  <c r="Q39" i="44"/>
  <c r="AA46" i="44"/>
  <c r="BC50" i="44"/>
  <c r="AL13" i="44"/>
  <c r="AC22" i="44"/>
  <c r="Z26" i="44"/>
  <c r="AT27" i="44"/>
  <c r="S29" i="44"/>
  <c r="BO31" i="44"/>
  <c r="AG32" i="44"/>
  <c r="O34" i="44"/>
  <c r="BK34" i="44"/>
  <c r="AW37" i="44"/>
  <c r="M38" i="44"/>
  <c r="T40" i="44"/>
  <c r="AV41" i="44"/>
  <c r="AQ42" i="44"/>
  <c r="G43" i="44"/>
  <c r="AT52" i="44"/>
  <c r="AU57" i="44"/>
  <c r="BG21" i="44"/>
  <c r="AE25" i="44"/>
  <c r="AH26" i="44"/>
  <c r="AG28" i="44"/>
  <c r="AI29" i="44"/>
  <c r="K31" i="44"/>
  <c r="BG33" i="44"/>
  <c r="W34" i="44"/>
  <c r="AO39" i="44"/>
  <c r="BE39" i="44"/>
  <c r="BH40" i="44"/>
  <c r="BC43" i="44"/>
  <c r="BO44" i="44"/>
  <c r="AU45" i="44"/>
  <c r="AQ46" i="44"/>
  <c r="BB47" i="44"/>
  <c r="AD52" i="44"/>
  <c r="AF37" i="44"/>
  <c r="A20" i="44"/>
  <c r="A37" i="44"/>
  <c r="A51" i="44"/>
  <c r="A58" i="44"/>
  <c r="C37" i="46"/>
  <c r="C37" i="44" s="1"/>
  <c r="D11" i="44"/>
  <c r="Q12" i="44"/>
  <c r="AA14" i="44"/>
  <c r="N19" i="44"/>
  <c r="BO21" i="44"/>
  <c r="BI22" i="44"/>
  <c r="G25" i="44"/>
  <c r="BK25" i="44"/>
  <c r="BF26" i="44"/>
  <c r="BM28" i="44"/>
  <c r="AI31" i="44"/>
  <c r="K33" i="44"/>
  <c r="AI33" i="44"/>
  <c r="BJ36" i="44"/>
  <c r="BD37" i="44"/>
  <c r="E38" i="44"/>
  <c r="AB38" i="44"/>
  <c r="BA38" i="44"/>
  <c r="I39" i="44"/>
  <c r="AG39" i="44"/>
  <c r="L40" i="44"/>
  <c r="AJ40" i="44"/>
  <c r="AE41" i="44"/>
  <c r="W43" i="44"/>
  <c r="AU43" i="44"/>
  <c r="AP44" i="44"/>
  <c r="BG44" i="44"/>
  <c r="AD45" i="44"/>
  <c r="AT45" i="44"/>
  <c r="Z46" i="44"/>
  <c r="U47" i="44"/>
  <c r="BB50" i="44"/>
  <c r="I51" i="44"/>
  <c r="Y51" i="44"/>
  <c r="M52" i="44"/>
  <c r="AC52" i="44"/>
  <c r="AM55" i="44"/>
  <c r="BG56" i="44"/>
  <c r="AD57" i="44"/>
  <c r="AP58" i="44"/>
  <c r="BF58" i="44"/>
  <c r="F59" i="44"/>
  <c r="V59" i="44"/>
  <c r="BA61" i="44"/>
  <c r="X62" i="44"/>
  <c r="L63" i="44"/>
  <c r="AW64" i="44"/>
  <c r="AK65" i="44"/>
  <c r="BB66" i="44"/>
  <c r="AE68" i="44"/>
  <c r="S69" i="44"/>
  <c r="AQ69" i="44"/>
  <c r="BC70" i="44"/>
  <c r="K71" i="44"/>
  <c r="BJ19" i="44"/>
  <c r="AN37" i="44"/>
  <c r="BD39" i="44"/>
  <c r="S40" i="44"/>
  <c r="BG40" i="44"/>
  <c r="O41" i="44"/>
  <c r="N45" i="44"/>
  <c r="AW51" i="44"/>
  <c r="Q53" i="44"/>
  <c r="AW53" i="44"/>
  <c r="D54" i="44"/>
  <c r="T54" i="44"/>
  <c r="F13" i="44"/>
  <c r="L38" i="44"/>
  <c r="AS47" i="44"/>
  <c r="V50" i="44"/>
  <c r="BC7" i="44"/>
  <c r="AQ40" i="44"/>
  <c r="AL50" i="44"/>
  <c r="C46" i="46"/>
  <c r="C46" i="44" s="1"/>
  <c r="G20" i="44"/>
  <c r="M22" i="44"/>
  <c r="AM41" i="44"/>
  <c r="AG51" i="44"/>
  <c r="BA52" i="44"/>
  <c r="AM7" i="44"/>
  <c r="AB11" i="44"/>
  <c r="AI14" i="44"/>
  <c r="J44" i="44"/>
  <c r="BN44" i="44"/>
  <c r="E47" i="44"/>
  <c r="BI47" i="44"/>
  <c r="AS22" i="44"/>
  <c r="AG35" i="44"/>
  <c r="X39" i="44"/>
  <c r="BK41" i="44"/>
  <c r="AL45" i="44"/>
  <c r="J46" i="44"/>
  <c r="V57" i="44"/>
  <c r="L8" i="44"/>
  <c r="AR11" i="44"/>
  <c r="AO12" i="44"/>
  <c r="Q16" i="44"/>
  <c r="O20" i="44"/>
  <c r="R26" i="44"/>
  <c r="AP26" i="44"/>
  <c r="Y28" i="44"/>
  <c r="AW28" i="44"/>
  <c r="K29" i="44"/>
  <c r="AA33" i="44"/>
  <c r="AH35" i="44"/>
  <c r="F36" i="44"/>
  <c r="X37" i="44"/>
  <c r="BL37" i="44"/>
  <c r="BI38" i="44"/>
  <c r="Y39" i="44"/>
  <c r="AA40" i="44"/>
  <c r="W41" i="44"/>
  <c r="AN41" i="44"/>
  <c r="BL41" i="44"/>
  <c r="AA42" i="44"/>
  <c r="AH44" i="44"/>
  <c r="AX44" i="44"/>
  <c r="AM45" i="44"/>
  <c r="K46" i="44"/>
  <c r="AH46" i="44"/>
  <c r="BG46" i="44"/>
  <c r="AC47" i="44"/>
  <c r="F50" i="44"/>
  <c r="BJ50" i="44"/>
  <c r="BE51" i="44"/>
  <c r="F52" i="44"/>
  <c r="U52" i="44"/>
  <c r="AK52" i="44"/>
  <c r="Y53" i="44"/>
  <c r="AO53" i="44"/>
  <c r="AZ54" i="44"/>
  <c r="AU55" i="44"/>
  <c r="BK55" i="44"/>
  <c r="AY56" i="44"/>
  <c r="BO56" i="44"/>
  <c r="AH58" i="44"/>
  <c r="AX58" i="44"/>
  <c r="BN58" i="44"/>
  <c r="AS61" i="44"/>
  <c r="BP63" i="44"/>
  <c r="Y64" i="44"/>
  <c r="U65" i="44"/>
  <c r="V66" i="44"/>
  <c r="AT66" i="44"/>
  <c r="AG67" i="44"/>
  <c r="BE67" i="44"/>
  <c r="O68" i="44"/>
  <c r="AU68" i="44"/>
  <c r="BG69" i="44"/>
  <c r="O70" i="44"/>
  <c r="BO71" i="44"/>
  <c r="AU72" i="44"/>
  <c r="R73" i="44"/>
  <c r="AC74" i="44"/>
  <c r="X75" i="44"/>
  <c r="BL75" i="44"/>
  <c r="W7" i="44"/>
  <c r="AD20" i="44"/>
  <c r="N15" i="44"/>
  <c r="AU20" i="44"/>
  <c r="AJ38" i="44"/>
  <c r="A28" i="44"/>
  <c r="A46" i="44"/>
  <c r="AD19" i="44"/>
  <c r="BQ22" i="44"/>
  <c r="AU25" i="44"/>
  <c r="AQ31" i="44"/>
  <c r="BH38" i="44"/>
  <c r="BF46" i="44"/>
  <c r="Q51" i="44"/>
  <c r="E52" i="44"/>
  <c r="BQ52" i="44"/>
  <c r="AA56" i="44"/>
  <c r="A31" i="44"/>
  <c r="C28" i="46"/>
  <c r="C28" i="44" s="1"/>
  <c r="C51" i="46"/>
  <c r="C51" i="44" s="1"/>
  <c r="G7" i="44"/>
  <c r="K14" i="44"/>
  <c r="BE18" i="44"/>
  <c r="W20" i="44"/>
  <c r="U22" i="44"/>
  <c r="W25" i="44"/>
  <c r="BJ27" i="44"/>
  <c r="AY31" i="44"/>
  <c r="AY33" i="44"/>
  <c r="G34" i="44"/>
  <c r="AD34" i="44"/>
  <c r="AU34" i="44"/>
  <c r="J35" i="44"/>
  <c r="AD36" i="44"/>
  <c r="BB36" i="44"/>
  <c r="H37" i="44"/>
  <c r="Y37" i="44"/>
  <c r="AV37" i="44"/>
  <c r="BM37" i="44"/>
  <c r="T38" i="44"/>
  <c r="AR38" i="44"/>
  <c r="D40" i="44"/>
  <c r="AB40" i="44"/>
  <c r="BP40" i="44"/>
  <c r="X41" i="44"/>
  <c r="O43" i="44"/>
  <c r="AM43" i="44"/>
  <c r="BK43" i="44"/>
  <c r="AI44" i="44"/>
  <c r="AY44" i="44"/>
  <c r="V45" i="44"/>
  <c r="BJ45" i="44"/>
  <c r="AI46" i="44"/>
  <c r="BA47" i="44"/>
  <c r="BQ47" i="44"/>
  <c r="AT50" i="44"/>
  <c r="AP53" i="44"/>
  <c r="BE53" i="44"/>
  <c r="L54" i="44"/>
  <c r="AB54" i="44"/>
  <c r="O55" i="44"/>
  <c r="AE55" i="44"/>
  <c r="S56" i="44"/>
  <c r="N57" i="44"/>
  <c r="AL57" i="44"/>
  <c r="BJ57" i="44"/>
  <c r="E61" i="44"/>
  <c r="AF62" i="44"/>
  <c r="T63" i="44"/>
  <c r="BH63" i="44"/>
  <c r="AS65" i="44"/>
  <c r="AA69" i="44"/>
  <c r="AM70" i="44"/>
  <c r="S71" i="44"/>
  <c r="BN73" i="44"/>
  <c r="BA74" i="44"/>
  <c r="L76" i="44"/>
  <c r="AE79" i="44"/>
  <c r="J47" i="46"/>
  <c r="R52" i="44"/>
  <c r="D55" i="44"/>
  <c r="A38" i="44"/>
  <c r="BE10" i="44"/>
  <c r="AJ13" i="44"/>
  <c r="Z37" i="44"/>
  <c r="AG41" i="44"/>
  <c r="W49" i="44"/>
  <c r="BN52" i="44"/>
  <c r="BB60" i="44"/>
  <c r="BN37" i="46"/>
  <c r="BI21" i="44"/>
  <c r="D27" i="44"/>
  <c r="U33" i="44"/>
  <c r="AK33" i="44"/>
  <c r="V38" i="44"/>
  <c r="BQ40" i="44"/>
  <c r="AZ42" i="44"/>
  <c r="AV44" i="44"/>
  <c r="AP52" i="44"/>
  <c r="F60" i="44"/>
  <c r="AH65" i="44"/>
  <c r="BI10" i="44"/>
  <c r="I32" i="44"/>
  <c r="F38" i="44"/>
  <c r="BC49" i="44"/>
  <c r="BH55" i="44"/>
  <c r="V67" i="44"/>
  <c r="BN74" i="44"/>
  <c r="I78" i="44"/>
  <c r="A8" i="44"/>
  <c r="AQ23" i="44"/>
  <c r="BA31" i="44"/>
  <c r="T45" i="44"/>
  <c r="AM49" i="44"/>
  <c r="P56" i="44"/>
  <c r="AM35" i="44"/>
  <c r="BA53" i="44"/>
  <c r="Z57" i="44"/>
  <c r="K45" i="44"/>
  <c r="M51" i="44"/>
  <c r="AF54" i="44"/>
  <c r="F7" i="44"/>
  <c r="K36" i="44"/>
  <c r="AQ45" i="44"/>
  <c r="AW47" i="44"/>
  <c r="BM47" i="44"/>
  <c r="BA48" i="44"/>
  <c r="F49" i="44"/>
  <c r="K55" i="44"/>
  <c r="G56" i="44"/>
  <c r="BK56" i="44"/>
  <c r="BF57" i="44"/>
  <c r="BJ58" i="44"/>
  <c r="Z59" i="44"/>
  <c r="AK60" i="44"/>
  <c r="I61" i="44"/>
  <c r="AZ62" i="44"/>
  <c r="AV63" i="44"/>
  <c r="AX66" i="44"/>
  <c r="G69" i="44"/>
  <c r="BK69" i="44"/>
  <c r="N73" i="44"/>
  <c r="AL73" i="44"/>
  <c r="AG74" i="44"/>
  <c r="L75" i="44"/>
  <c r="AU56" i="44"/>
  <c r="U16" i="44"/>
  <c r="N23" i="44"/>
  <c r="BO27" i="44"/>
  <c r="Y38" i="44"/>
  <c r="BM38" i="44"/>
  <c r="C8" i="46"/>
  <c r="C8" i="44" s="1"/>
  <c r="AG19" i="44"/>
  <c r="N21" i="44"/>
  <c r="BJ21" i="44"/>
  <c r="AM26" i="44"/>
  <c r="W35" i="44"/>
  <c r="AV40" i="44"/>
  <c r="AC48" i="44"/>
  <c r="AQ55" i="44"/>
  <c r="R57" i="44"/>
  <c r="AX57" i="44"/>
  <c r="BF59" i="44"/>
  <c r="E60" i="44"/>
  <c r="AW61" i="44"/>
  <c r="AB62" i="44"/>
  <c r="M64" i="44"/>
  <c r="BA64" i="44"/>
  <c r="AS67" i="44"/>
  <c r="AQ68" i="44"/>
  <c r="G71" i="44"/>
  <c r="AE71" i="44"/>
  <c r="BC71" i="44"/>
  <c r="AZ75" i="44"/>
  <c r="AN76" i="44"/>
  <c r="L77" i="44"/>
  <c r="BH77" i="44"/>
  <c r="AU80" i="44"/>
  <c r="AJ20" i="44"/>
  <c r="BP41" i="44"/>
  <c r="Y11" i="44"/>
  <c r="BK18" i="44"/>
  <c r="T20" i="44"/>
  <c r="O44" i="44"/>
  <c r="BN50" i="44"/>
  <c r="X54" i="44"/>
  <c r="BD54" i="44"/>
  <c r="J57" i="44"/>
  <c r="AP57" i="44"/>
  <c r="X40" i="44"/>
  <c r="A24" i="44"/>
  <c r="AF29" i="44"/>
  <c r="BL29" i="44"/>
  <c r="AC37" i="44"/>
  <c r="Q38" i="44"/>
  <c r="AG38" i="44"/>
  <c r="AJ41" i="44"/>
  <c r="AI45" i="44"/>
  <c r="AU46" i="44"/>
  <c r="N49" i="44"/>
  <c r="AK51" i="44"/>
  <c r="M53" i="44"/>
  <c r="BI53" i="44"/>
  <c r="AV54" i="44"/>
  <c r="AM56" i="44"/>
  <c r="AC60" i="44"/>
  <c r="BQ60" i="44"/>
  <c r="AO61" i="44"/>
  <c r="T62" i="44"/>
  <c r="AN63" i="44"/>
  <c r="C29" i="46"/>
  <c r="C29" i="44" s="1"/>
  <c r="C50" i="46"/>
  <c r="C50" i="44" s="1"/>
  <c r="C59" i="46"/>
  <c r="C59" i="44" s="1"/>
  <c r="U9" i="44"/>
  <c r="L10" i="44"/>
  <c r="AI27" i="44"/>
  <c r="BG27" i="44"/>
  <c r="AB41" i="44"/>
  <c r="AA43" i="44"/>
  <c r="BI51" i="44"/>
  <c r="P54" i="44"/>
  <c r="AN54" i="44"/>
  <c r="AI55" i="44"/>
  <c r="O56" i="44"/>
  <c r="AH57" i="44"/>
  <c r="U60" i="44"/>
  <c r="Q61" i="44"/>
  <c r="L62" i="44"/>
  <c r="BH62" i="44"/>
  <c r="AF63" i="44"/>
  <c r="J66" i="44"/>
  <c r="AH66" i="44"/>
  <c r="BI67" i="44"/>
  <c r="S68" i="44"/>
  <c r="AY72" i="44"/>
  <c r="BB73" i="44"/>
  <c r="BM8" i="46"/>
  <c r="AC7" i="44"/>
  <c r="AX19" i="44"/>
  <c r="AH36" i="44"/>
  <c r="K41" i="44"/>
  <c r="AT42" i="44"/>
  <c r="BK33" i="44"/>
  <c r="AE21" i="44"/>
  <c r="O24" i="44"/>
  <c r="W26" i="44"/>
  <c r="AP43" i="44"/>
  <c r="A43" i="44"/>
  <c r="A47" i="44"/>
  <c r="AR9" i="44"/>
  <c r="AJ15" i="44"/>
  <c r="AU18" i="44"/>
  <c r="AH22" i="44"/>
  <c r="AD23" i="44"/>
  <c r="AF24" i="44"/>
  <c r="AJ25" i="44"/>
  <c r="AA27" i="44"/>
  <c r="AY30" i="44"/>
  <c r="AR41" i="44"/>
  <c r="O46" i="44"/>
  <c r="H47" i="44"/>
  <c r="X47" i="44"/>
  <c r="AO47" i="44"/>
  <c r="AC49" i="44"/>
  <c r="Z50" i="44"/>
  <c r="X52" i="44"/>
  <c r="O54" i="44"/>
  <c r="E7" i="44"/>
  <c r="BI7" i="44"/>
  <c r="A7" i="44"/>
  <c r="C43" i="46"/>
  <c r="C43" i="44" s="1"/>
  <c r="BQ7" i="44"/>
  <c r="AM8" i="44"/>
  <c r="T9" i="44"/>
  <c r="AV24" i="44"/>
  <c r="T25" i="44"/>
  <c r="H29" i="44"/>
  <c r="AM29" i="44"/>
  <c r="AJ30" i="44"/>
  <c r="BH30" i="44"/>
  <c r="P31" i="44"/>
  <c r="K34" i="44"/>
  <c r="AQ36" i="44"/>
  <c r="P40" i="44"/>
  <c r="K43" i="44"/>
  <c r="W44" i="44"/>
  <c r="AY45" i="44"/>
  <c r="G46" i="44"/>
  <c r="V46" i="44"/>
  <c r="AS48" i="44"/>
  <c r="AW50" i="44"/>
  <c r="G54" i="44"/>
  <c r="AE54" i="44"/>
  <c r="BN55" i="44"/>
  <c r="M21" i="44"/>
  <c r="AE22" i="44"/>
  <c r="U24" i="44"/>
  <c r="BA29" i="44"/>
  <c r="BM10" i="44"/>
  <c r="AY23" i="44"/>
  <c r="AW30" i="44"/>
  <c r="AK31" i="44"/>
  <c r="X8" i="44"/>
  <c r="AB9" i="44"/>
  <c r="AK29" i="44"/>
  <c r="AS40" i="44"/>
  <c r="BM41" i="44"/>
  <c r="AN43" i="44"/>
  <c r="BN8" i="44"/>
  <c r="BN8" i="46"/>
  <c r="A34" i="44"/>
  <c r="C12" i="46"/>
  <c r="C12" i="44" s="1"/>
  <c r="C34" i="46"/>
  <c r="C34" i="44" s="1"/>
  <c r="C48" i="46"/>
  <c r="C48" i="44" s="1"/>
  <c r="G8" i="44"/>
  <c r="Z8" i="44"/>
  <c r="AV8" i="44"/>
  <c r="BH9" i="44"/>
  <c r="AG10" i="44"/>
  <c r="K12" i="44"/>
  <c r="AW13" i="44"/>
  <c r="L16" i="44"/>
  <c r="AJ16" i="44"/>
  <c r="BH16" i="44"/>
  <c r="BE17" i="44"/>
  <c r="AZ18" i="44"/>
  <c r="J20" i="44"/>
  <c r="U21" i="44"/>
  <c r="AS21" i="44"/>
  <c r="BQ24" i="44"/>
  <c r="M26" i="44"/>
  <c r="BM27" i="44"/>
  <c r="AL29" i="44"/>
  <c r="BI29" i="44"/>
  <c r="AH30" i="44"/>
  <c r="U31" i="44"/>
  <c r="Q32" i="44"/>
  <c r="BF32" i="44"/>
  <c r="AC33" i="44"/>
  <c r="J34" i="44"/>
  <c r="D35" i="44"/>
  <c r="U35" i="44"/>
  <c r="AK35" i="44"/>
  <c r="AG36" i="44"/>
  <c r="AW36" i="44"/>
  <c r="R37" i="44"/>
  <c r="AH37" i="44"/>
  <c r="AX37" i="44"/>
  <c r="N38" i="44"/>
  <c r="BI40" i="44"/>
  <c r="Y41" i="44"/>
  <c r="AW41" i="44"/>
  <c r="T42" i="44"/>
  <c r="N47" i="44"/>
  <c r="AN55" i="44"/>
  <c r="AM57" i="44"/>
  <c r="BG58" i="44"/>
  <c r="AP60" i="44"/>
  <c r="AW62" i="44"/>
  <c r="Z64" i="44"/>
  <c r="BG23" i="46"/>
  <c r="BG23" i="44"/>
  <c r="AZ16" i="44"/>
  <c r="L18" i="44"/>
  <c r="BK22" i="44"/>
  <c r="BA24" i="44"/>
  <c r="BG28" i="44"/>
  <c r="I30" i="44"/>
  <c r="AB16" i="44"/>
  <c r="BP26" i="44"/>
  <c r="M29" i="44"/>
  <c r="AZ35" i="44"/>
  <c r="D9" i="44"/>
  <c r="Y10" i="44"/>
  <c r="N14" i="44"/>
  <c r="T18" i="44"/>
  <c r="BQ21" i="44"/>
  <c r="AA23" i="44"/>
  <c r="AG30" i="44"/>
  <c r="T35" i="44"/>
  <c r="H43" i="44"/>
  <c r="V52" i="44"/>
  <c r="AJ9" i="44"/>
  <c r="BA21" i="44"/>
  <c r="AM22" i="44"/>
  <c r="BO23" i="44"/>
  <c r="Y25" i="44"/>
  <c r="AS33" i="44"/>
  <c r="R39" i="44"/>
  <c r="BH42" i="44"/>
  <c r="AN28" i="46"/>
  <c r="AN28" i="44"/>
  <c r="BF33" i="46"/>
  <c r="BF33" i="44"/>
  <c r="H49" i="46"/>
  <c r="H49" i="44"/>
  <c r="X49" i="46"/>
  <c r="X49" i="44"/>
  <c r="AQ52" i="46"/>
  <c r="AQ52" i="44"/>
  <c r="AU53" i="46"/>
  <c r="AU53" i="44"/>
  <c r="BK53" i="46"/>
  <c r="BK53" i="44"/>
  <c r="AK55" i="46"/>
  <c r="AK55" i="44"/>
  <c r="BI55" i="46"/>
  <c r="BI55" i="44"/>
  <c r="AC21" i="46"/>
  <c r="AC21" i="44"/>
  <c r="BK8" i="44"/>
  <c r="AV17" i="44"/>
  <c r="S23" i="44"/>
  <c r="Q10" i="44"/>
  <c r="AI12" i="44"/>
  <c r="BP18" i="44"/>
  <c r="O22" i="44"/>
  <c r="AL38" i="44"/>
  <c r="BF39" i="44"/>
  <c r="C15" i="46"/>
  <c r="C15" i="44" s="1"/>
  <c r="M7" i="44"/>
  <c r="L9" i="44"/>
  <c r="AH10" i="44"/>
  <c r="AK16" i="44"/>
  <c r="W22" i="44"/>
  <c r="BH35" i="44"/>
  <c r="N52" i="44"/>
  <c r="C22" i="46"/>
  <c r="C22" i="44" s="1"/>
  <c r="N7" i="44"/>
  <c r="AT7" i="44"/>
  <c r="AE8" i="44"/>
  <c r="BC8" i="44"/>
  <c r="M9" i="44"/>
  <c r="AK9" i="44"/>
  <c r="AO10" i="44"/>
  <c r="BB15" i="44"/>
  <c r="BP16" i="44"/>
  <c r="BM17" i="44"/>
  <c r="P19" i="44"/>
  <c r="R20" i="44"/>
  <c r="AO20" i="44"/>
  <c r="AD21" i="44"/>
  <c r="BB21" i="44"/>
  <c r="G22" i="44"/>
  <c r="X22" i="44"/>
  <c r="AN22" i="44"/>
  <c r="BD22" i="44"/>
  <c r="K23" i="44"/>
  <c r="AI23" i="44"/>
  <c r="E24" i="44"/>
  <c r="AK26" i="44"/>
  <c r="BH26" i="44"/>
  <c r="AF27" i="44"/>
  <c r="AW27" i="44"/>
  <c r="D28" i="44"/>
  <c r="AZ28" i="44"/>
  <c r="E29" i="44"/>
  <c r="V29" i="44"/>
  <c r="BE30" i="44"/>
  <c r="E31" i="44"/>
  <c r="Y32" i="44"/>
  <c r="AP32" i="44"/>
  <c r="BM32" i="44"/>
  <c r="N33" i="44"/>
  <c r="AT33" i="44"/>
  <c r="BJ33" i="44"/>
  <c r="AX34" i="44"/>
  <c r="BI35" i="44"/>
  <c r="AD38" i="44"/>
  <c r="AU38" i="44"/>
  <c r="S39" i="44"/>
  <c r="AI39" i="44"/>
  <c r="AX39" i="44"/>
  <c r="E40" i="44"/>
  <c r="U40" i="44"/>
  <c r="D42" i="44"/>
  <c r="AR42" i="44"/>
  <c r="F47" i="44"/>
  <c r="BJ47" i="44"/>
  <c r="D56" i="44"/>
  <c r="G59" i="44"/>
  <c r="AH60" i="44"/>
  <c r="AO62" i="44"/>
  <c r="U63" i="44"/>
  <c r="R64" i="44"/>
  <c r="AS29" i="46"/>
  <c r="AS29" i="44"/>
  <c r="D16" i="44"/>
  <c r="AR18" i="44"/>
  <c r="AU22" i="44"/>
  <c r="W8" i="44"/>
  <c r="AZ9" i="44"/>
  <c r="AC24" i="44"/>
  <c r="BM30" i="44"/>
  <c r="J39" i="44"/>
  <c r="M40" i="44"/>
  <c r="AK7" i="44"/>
  <c r="AU8" i="44"/>
  <c r="Q13" i="44"/>
  <c r="H19" i="44"/>
  <c r="BI31" i="44"/>
  <c r="AJ35" i="44"/>
  <c r="AC40" i="44"/>
  <c r="I41" i="44"/>
  <c r="X43" i="44"/>
  <c r="X55" i="44"/>
  <c r="BL55" i="44"/>
  <c r="AZ56" i="44"/>
  <c r="AS7" i="44"/>
  <c r="BI9" i="44"/>
  <c r="Y13" i="44"/>
  <c r="AG17" i="44"/>
  <c r="AB18" i="44"/>
  <c r="AN19" i="44"/>
  <c r="BC22" i="44"/>
  <c r="AK24" i="44"/>
  <c r="AV27" i="44"/>
  <c r="U29" i="44"/>
  <c r="Q30" i="44"/>
  <c r="AO32" i="44"/>
  <c r="M33" i="44"/>
  <c r="BI33" i="44"/>
  <c r="AH39" i="44"/>
  <c r="AD47" i="44"/>
  <c r="AL52" i="44"/>
  <c r="BP56" i="44"/>
  <c r="A53" i="44"/>
  <c r="C39" i="46"/>
  <c r="C39" i="44" s="1"/>
  <c r="C53" i="46"/>
  <c r="C53" i="44" s="1"/>
  <c r="U7" i="44"/>
  <c r="BA7" i="44"/>
  <c r="O8" i="44"/>
  <c r="BD8" i="44"/>
  <c r="BP9" i="44"/>
  <c r="AW10" i="44"/>
  <c r="T12" i="44"/>
  <c r="BM13" i="44"/>
  <c r="T16" i="44"/>
  <c r="AR16" i="44"/>
  <c r="BQ16" i="44"/>
  <c r="AO17" i="44"/>
  <c r="D18" i="44"/>
  <c r="AJ18" i="44"/>
  <c r="BH18" i="44"/>
  <c r="E21" i="44"/>
  <c r="H22" i="44"/>
  <c r="M24" i="44"/>
  <c r="AS24" i="44"/>
  <c r="BQ29" i="44"/>
  <c r="Y30" i="44"/>
  <c r="AO30" i="44"/>
  <c r="AC31" i="44"/>
  <c r="BQ31" i="44"/>
  <c r="L35" i="44"/>
  <c r="BP35" i="44"/>
  <c r="AK40" i="44"/>
  <c r="Q41" i="44"/>
  <c r="AO41" i="44"/>
  <c r="BE41" i="44"/>
  <c r="AB42" i="44"/>
  <c r="P43" i="44"/>
  <c r="AF43" i="44"/>
  <c r="V47" i="44"/>
  <c r="W57" i="44"/>
  <c r="AY58" i="44"/>
  <c r="W59" i="44"/>
  <c r="BF60" i="44"/>
  <c r="I62" i="44"/>
  <c r="BM62" i="44"/>
  <c r="AS63" i="44"/>
  <c r="BI24" i="46"/>
  <c r="BI24" i="44"/>
  <c r="BE32" i="46"/>
  <c r="BE32" i="44"/>
  <c r="BQ33" i="46"/>
  <c r="BQ33" i="44"/>
  <c r="AT38" i="46"/>
  <c r="AT38" i="44"/>
  <c r="BJ38" i="46"/>
  <c r="BJ38" i="44"/>
  <c r="BN39" i="46"/>
  <c r="BN39" i="44"/>
  <c r="L42" i="46"/>
  <c r="L42" i="44"/>
  <c r="BL43" i="46"/>
  <c r="BL43" i="44"/>
  <c r="AT47" i="46"/>
  <c r="AT47" i="44"/>
  <c r="BB52" i="46"/>
  <c r="BB52" i="44"/>
  <c r="AE57" i="46"/>
  <c r="AE57" i="44"/>
  <c r="AA58" i="46"/>
  <c r="AA58" i="44"/>
  <c r="AM59" i="46"/>
  <c r="AM59" i="44"/>
  <c r="BN60" i="46"/>
  <c r="BN60" i="44"/>
  <c r="BE62" i="46"/>
  <c r="BE62" i="44"/>
  <c r="M63" i="46"/>
  <c r="M63" i="44"/>
  <c r="J64" i="46"/>
  <c r="J64" i="44"/>
  <c r="AL65" i="46"/>
  <c r="AL65" i="44"/>
  <c r="BN67" i="46"/>
  <c r="BN67" i="44"/>
  <c r="P70" i="46"/>
  <c r="P70" i="44"/>
  <c r="AV70" i="46"/>
  <c r="AV70" i="44"/>
  <c r="AN72" i="46"/>
  <c r="AN72" i="44"/>
  <c r="Q75" i="46"/>
  <c r="Q75" i="44"/>
  <c r="AO75" i="46"/>
  <c r="AO75" i="44"/>
  <c r="BM75" i="46"/>
  <c r="BM75" i="44"/>
  <c r="AC29" i="46"/>
  <c r="AC29" i="44"/>
  <c r="AK21" i="44"/>
  <c r="I17" i="46"/>
  <c r="I17" i="44"/>
  <c r="Y19" i="46"/>
  <c r="Y19" i="44"/>
  <c r="AP20" i="46"/>
  <c r="AP20" i="44"/>
  <c r="AT21" i="46"/>
  <c r="AT21" i="44"/>
  <c r="E26" i="46"/>
  <c r="E26" i="44"/>
  <c r="R30" i="46"/>
  <c r="R30" i="44"/>
  <c r="R32" i="46"/>
  <c r="R32" i="44"/>
  <c r="AS35" i="46"/>
  <c r="AS35" i="44"/>
  <c r="BQ35" i="46"/>
  <c r="BQ35" i="44"/>
  <c r="AE38" i="46"/>
  <c r="AE38" i="44"/>
  <c r="N40" i="46"/>
  <c r="N40" i="44"/>
  <c r="BB40" i="46"/>
  <c r="BB40" i="44"/>
  <c r="AC42" i="46"/>
  <c r="AC42" i="44"/>
  <c r="AS42" i="46"/>
  <c r="AS42" i="44"/>
  <c r="BI42" i="46"/>
  <c r="BI42" i="44"/>
  <c r="AC44" i="46"/>
  <c r="AC44" i="44"/>
  <c r="AS44" i="46"/>
  <c r="AS44" i="44"/>
  <c r="I45" i="46"/>
  <c r="I45" i="44"/>
  <c r="U46" i="46"/>
  <c r="U46" i="44"/>
  <c r="AK46" i="46"/>
  <c r="AK46" i="44"/>
  <c r="G47" i="46"/>
  <c r="G47" i="44"/>
  <c r="AE47" i="46"/>
  <c r="AE47" i="44"/>
  <c r="K48" i="46"/>
  <c r="K48" i="44"/>
  <c r="AI48" i="46"/>
  <c r="AI48" i="44"/>
  <c r="BH49" i="46"/>
  <c r="BH49" i="44"/>
  <c r="V54" i="46"/>
  <c r="V54" i="44"/>
  <c r="AC56" i="46"/>
  <c r="AC56" i="44"/>
  <c r="AN57" i="46"/>
  <c r="AN57" i="44"/>
  <c r="K60" i="46"/>
  <c r="K60" i="44"/>
  <c r="AU61" i="46"/>
  <c r="AU61" i="44"/>
  <c r="D57" i="44"/>
  <c r="BP57" i="44"/>
  <c r="P58" i="44"/>
  <c r="AN58" i="44"/>
  <c r="BP59" i="44"/>
  <c r="S64" i="44"/>
  <c r="G65" i="44"/>
  <c r="AB80" i="44"/>
  <c r="AO82" i="44"/>
  <c r="BP83" i="44"/>
  <c r="AU84" i="44"/>
  <c r="AA85" i="44"/>
  <c r="F86" i="44"/>
  <c r="AO87" i="44"/>
  <c r="BO8" i="46"/>
  <c r="AF9" i="44"/>
  <c r="AD16" i="44"/>
  <c r="S34" i="44"/>
  <c r="F42" i="44"/>
  <c r="V42" i="44"/>
  <c r="AL44" i="44"/>
  <c r="AR45" i="44"/>
  <c r="AX7" i="44"/>
  <c r="AH27" i="44"/>
  <c r="AO31" i="44"/>
  <c r="AF71" i="44"/>
  <c r="AM73" i="44"/>
  <c r="AK15" i="44"/>
  <c r="BM16" i="44"/>
  <c r="F32" i="44"/>
  <c r="AL32" i="44"/>
  <c r="BQ32" i="44"/>
  <c r="BC37" i="44"/>
  <c r="AH40" i="44"/>
  <c r="BE40" i="44"/>
  <c r="AL41" i="44"/>
  <c r="AZ45" i="44"/>
  <c r="P46" i="44"/>
  <c r="AX52" i="44"/>
  <c r="AL53" i="44"/>
  <c r="L55" i="44"/>
  <c r="AR55" i="44"/>
  <c r="BP55" i="44"/>
  <c r="AV56" i="44"/>
  <c r="K57" i="44"/>
  <c r="S57" i="44"/>
  <c r="AA57" i="44"/>
  <c r="AI57" i="44"/>
  <c r="AQ57" i="44"/>
  <c r="AY57" i="44"/>
  <c r="BG57" i="44"/>
  <c r="BF61" i="44"/>
  <c r="U62" i="44"/>
  <c r="BI62" i="44"/>
  <c r="Y63" i="44"/>
  <c r="AX65" i="44"/>
  <c r="K66" i="44"/>
  <c r="AQ66" i="44"/>
  <c r="AD67" i="44"/>
  <c r="AN69" i="44"/>
  <c r="T70" i="44"/>
  <c r="H71" i="44"/>
  <c r="AN71" i="44"/>
  <c r="L72" i="44"/>
  <c r="O73" i="44"/>
  <c r="BK73" i="44"/>
  <c r="AH74" i="44"/>
  <c r="U77" i="44"/>
  <c r="BA77" i="44"/>
  <c r="BM78" i="44"/>
  <c r="AB79" i="44"/>
  <c r="AB81" i="44"/>
  <c r="D89" i="44"/>
  <c r="L89" i="44"/>
  <c r="T89" i="44"/>
  <c r="AB89" i="44"/>
  <c r="AJ89" i="44"/>
  <c r="AR89" i="44"/>
  <c r="AZ89" i="44"/>
  <c r="BH89" i="44"/>
  <c r="BP89" i="44"/>
  <c r="F92" i="44"/>
  <c r="N92" i="44"/>
  <c r="V92" i="44"/>
  <c r="AD92" i="44"/>
  <c r="AL92" i="44"/>
  <c r="AT92" i="44"/>
  <c r="BB92" i="44"/>
  <c r="BJ92" i="44"/>
  <c r="BN95" i="44"/>
  <c r="S96" i="44"/>
  <c r="BO98" i="44"/>
  <c r="AE99" i="44"/>
  <c r="BF100" i="44"/>
  <c r="AW24" i="44"/>
  <c r="AS30" i="44"/>
  <c r="AZ36" i="44"/>
  <c r="J74" i="44"/>
  <c r="BB10" i="44"/>
  <c r="I16" i="44"/>
  <c r="AX29" i="44"/>
  <c r="BA32" i="44"/>
  <c r="O39" i="44"/>
  <c r="A61" i="44"/>
  <c r="A65" i="44"/>
  <c r="C65" i="46"/>
  <c r="C65" i="44" s="1"/>
  <c r="BH13" i="44"/>
  <c r="AW16" i="44"/>
  <c r="AZ22" i="44"/>
  <c r="P28" i="44"/>
  <c r="Q31" i="44"/>
  <c r="R33" i="44"/>
  <c r="AP33" i="44"/>
  <c r="BN33" i="44"/>
  <c r="M34" i="44"/>
  <c r="AC34" i="44"/>
  <c r="T36" i="44"/>
  <c r="AJ36" i="44"/>
  <c r="Z38" i="44"/>
  <c r="AE39" i="44"/>
  <c r="BI43" i="44"/>
  <c r="BA45" i="44"/>
  <c r="Q46" i="44"/>
  <c r="AO46" i="44"/>
  <c r="BE46" i="44"/>
  <c r="BG47" i="44"/>
  <c r="BC48" i="44"/>
  <c r="Z52" i="44"/>
  <c r="BE54" i="44"/>
  <c r="AJ55" i="44"/>
  <c r="X56" i="44"/>
  <c r="O58" i="44"/>
  <c r="AU58" i="44"/>
  <c r="R61" i="44"/>
  <c r="AX61" i="44"/>
  <c r="M62" i="44"/>
  <c r="BA62" i="44"/>
  <c r="F64" i="44"/>
  <c r="N64" i="44"/>
  <c r="V64" i="44"/>
  <c r="AD64" i="44"/>
  <c r="AL64" i="44"/>
  <c r="AT64" i="44"/>
  <c r="BB64" i="44"/>
  <c r="AP65" i="44"/>
  <c r="L70" i="44"/>
  <c r="G73" i="44"/>
  <c r="BC73" i="44"/>
  <c r="Z74" i="44"/>
  <c r="BI75" i="44"/>
  <c r="Q76" i="44"/>
  <c r="Q78" i="44"/>
  <c r="T79" i="44"/>
  <c r="T81" i="44"/>
  <c r="BF95" i="44"/>
  <c r="K96" i="44"/>
  <c r="AY96" i="44"/>
  <c r="BG98" i="44"/>
  <c r="Y101" i="44"/>
  <c r="H105" i="44"/>
  <c r="P105" i="44"/>
  <c r="X105" i="44"/>
  <c r="AF105" i="44"/>
  <c r="AN105" i="44"/>
  <c r="AV105" i="44"/>
  <c r="BD105" i="44"/>
  <c r="BL105" i="44"/>
  <c r="K108" i="44"/>
  <c r="AY108" i="44"/>
  <c r="L113" i="44"/>
  <c r="D116" i="44"/>
  <c r="AC75" i="46"/>
  <c r="AC75" i="44"/>
  <c r="AS75" i="46"/>
  <c r="AS75" i="44"/>
  <c r="BQ75" i="46"/>
  <c r="BQ75" i="44"/>
  <c r="I76" i="46"/>
  <c r="I76" i="44"/>
  <c r="Y76" i="46"/>
  <c r="Y76" i="44"/>
  <c r="AG76" i="46"/>
  <c r="AG76" i="44"/>
  <c r="BE76" i="46"/>
  <c r="BE76" i="44"/>
  <c r="M77" i="46"/>
  <c r="M77" i="44"/>
  <c r="AS77" i="46"/>
  <c r="AS77" i="44"/>
  <c r="BQ77" i="46"/>
  <c r="BQ77" i="44"/>
  <c r="Y78" i="46"/>
  <c r="Y78" i="44"/>
  <c r="AW78" i="46"/>
  <c r="AW78" i="44"/>
  <c r="L79" i="46"/>
  <c r="L79" i="44"/>
  <c r="AR79" i="46"/>
  <c r="AR79" i="44"/>
  <c r="BP79" i="46"/>
  <c r="BP79" i="44"/>
  <c r="L81" i="46"/>
  <c r="L81" i="44"/>
  <c r="AJ81" i="46"/>
  <c r="AJ81" i="44"/>
  <c r="H83" i="46"/>
  <c r="H83" i="44"/>
  <c r="P83" i="46"/>
  <c r="P83" i="44"/>
  <c r="X83" i="46"/>
  <c r="X83" i="44"/>
  <c r="AF83" i="46"/>
  <c r="AF83" i="44"/>
  <c r="AN83" i="46"/>
  <c r="AN83" i="44"/>
  <c r="AV83" i="46"/>
  <c r="AV83" i="44"/>
  <c r="BD83" i="46"/>
  <c r="BD83" i="44"/>
  <c r="BL83" i="46"/>
  <c r="BL83" i="44"/>
  <c r="K84" i="46"/>
  <c r="K84" i="44"/>
  <c r="S84" i="46"/>
  <c r="S84" i="44"/>
  <c r="AA84" i="46"/>
  <c r="AA84" i="44"/>
  <c r="AI84" i="46"/>
  <c r="AI84" i="44"/>
  <c r="AQ84" i="46"/>
  <c r="AQ84" i="44"/>
  <c r="AY84" i="46"/>
  <c r="AY84" i="44"/>
  <c r="BO84" i="46"/>
  <c r="BO84" i="44"/>
  <c r="J86" i="46"/>
  <c r="J86" i="44"/>
  <c r="R86" i="46"/>
  <c r="R86" i="44"/>
  <c r="Z86" i="46"/>
  <c r="Z86" i="44"/>
  <c r="AH86" i="46"/>
  <c r="AH86" i="44"/>
  <c r="AP86" i="46"/>
  <c r="AP86" i="44"/>
  <c r="AX86" i="46"/>
  <c r="AX86" i="44"/>
  <c r="BF86" i="46"/>
  <c r="BF86" i="44"/>
  <c r="BN86" i="46"/>
  <c r="BN86" i="44"/>
  <c r="J93" i="46"/>
  <c r="J93" i="44"/>
  <c r="R93" i="46"/>
  <c r="R93" i="44"/>
  <c r="Z93" i="46"/>
  <c r="Z93" i="44"/>
  <c r="AH93" i="46"/>
  <c r="AH93" i="44"/>
  <c r="AP93" i="46"/>
  <c r="AP93" i="44"/>
  <c r="AX93" i="46"/>
  <c r="AX93" i="44"/>
  <c r="BF93" i="46"/>
  <c r="BF93" i="44"/>
  <c r="BN93" i="46"/>
  <c r="BN93" i="44"/>
  <c r="J95" i="46"/>
  <c r="J95" i="44"/>
  <c r="R95" i="46"/>
  <c r="R95" i="44"/>
  <c r="Z95" i="46"/>
  <c r="Z95" i="44"/>
  <c r="AX95" i="46"/>
  <c r="AX95" i="44"/>
  <c r="AA96" i="46"/>
  <c r="AA96" i="44"/>
  <c r="AI96" i="46"/>
  <c r="AI96" i="44"/>
  <c r="BG96" i="46"/>
  <c r="BG96" i="44"/>
  <c r="AA98" i="46"/>
  <c r="AA98" i="44"/>
  <c r="AI98" i="46"/>
  <c r="AI98" i="44"/>
  <c r="AQ98" i="46"/>
  <c r="AQ98" i="44"/>
  <c r="AY98" i="46"/>
  <c r="AY98" i="44"/>
  <c r="G99" i="46"/>
  <c r="G99" i="44"/>
  <c r="O99" i="46"/>
  <c r="O99" i="44"/>
  <c r="AU99" i="46"/>
  <c r="AU99" i="44"/>
  <c r="BC99" i="46"/>
  <c r="BC99" i="44"/>
  <c r="BK99" i="46"/>
  <c r="BK99" i="44"/>
  <c r="R100" i="46"/>
  <c r="R100" i="44"/>
  <c r="Z100" i="46"/>
  <c r="Z100" i="44"/>
  <c r="AP100" i="46"/>
  <c r="AP100" i="44"/>
  <c r="BN100" i="46"/>
  <c r="BN100" i="44"/>
  <c r="I101" i="46"/>
  <c r="I101" i="44"/>
  <c r="Q101" i="46"/>
  <c r="Q101" i="44"/>
  <c r="AG101" i="46"/>
  <c r="AG101" i="44"/>
  <c r="BE101" i="46"/>
  <c r="BE101" i="44"/>
  <c r="BM101" i="46"/>
  <c r="BM101" i="44"/>
  <c r="M102" i="46"/>
  <c r="M102" i="44"/>
  <c r="AK102" i="46"/>
  <c r="AK102" i="44"/>
  <c r="AS102" i="46"/>
  <c r="AS102" i="44"/>
  <c r="BA102" i="46"/>
  <c r="BA102" i="44"/>
  <c r="BQ102" i="46"/>
  <c r="BQ102" i="44"/>
  <c r="D104" i="46"/>
  <c r="D104" i="44"/>
  <c r="L104" i="46"/>
  <c r="L104" i="44"/>
  <c r="T104" i="46"/>
  <c r="T104" i="44"/>
  <c r="AR104" i="46"/>
  <c r="AR104" i="44"/>
  <c r="AZ104" i="46"/>
  <c r="AZ104" i="44"/>
  <c r="BH104" i="46"/>
  <c r="BH104" i="44"/>
  <c r="G107" i="46"/>
  <c r="G107" i="44"/>
  <c r="O107" i="46"/>
  <c r="O107" i="44"/>
  <c r="W107" i="46"/>
  <c r="W107" i="44"/>
  <c r="AE107" i="46"/>
  <c r="AE107" i="44"/>
  <c r="AM107" i="46"/>
  <c r="AM107" i="44"/>
  <c r="AU107" i="46"/>
  <c r="AU107" i="44"/>
  <c r="BC107" i="46"/>
  <c r="BC107" i="44"/>
  <c r="BK107" i="46"/>
  <c r="BK107" i="44"/>
  <c r="AI108" i="46"/>
  <c r="AI108" i="44"/>
  <c r="AQ108" i="46"/>
  <c r="AQ108" i="44"/>
  <c r="BG108" i="46"/>
  <c r="BG108" i="44"/>
  <c r="X110" i="46"/>
  <c r="X110" i="44"/>
  <c r="AF110" i="46"/>
  <c r="AF110" i="44"/>
  <c r="AV110" i="46"/>
  <c r="AV110" i="44"/>
  <c r="D111" i="46"/>
  <c r="D111" i="44"/>
  <c r="L111" i="46"/>
  <c r="L111" i="44"/>
  <c r="T111" i="46"/>
  <c r="T111" i="44"/>
  <c r="AB111" i="46"/>
  <c r="AB111" i="44"/>
  <c r="AJ111" i="46"/>
  <c r="AJ111" i="44"/>
  <c r="AR111" i="46"/>
  <c r="AR111" i="44"/>
  <c r="AZ111" i="46"/>
  <c r="AZ111" i="44"/>
  <c r="BH111" i="46"/>
  <c r="BH111" i="44"/>
  <c r="BP111" i="46"/>
  <c r="BP111" i="44"/>
  <c r="AB113" i="46"/>
  <c r="AB113" i="44"/>
  <c r="AR113" i="46"/>
  <c r="AR113" i="44"/>
  <c r="N114" i="46"/>
  <c r="N114" i="44"/>
  <c r="AT114" i="46"/>
  <c r="AT114" i="44"/>
  <c r="BB114" i="46"/>
  <c r="BB114" i="44"/>
  <c r="BJ114" i="46"/>
  <c r="BJ114" i="44"/>
  <c r="H115" i="46"/>
  <c r="H115" i="44"/>
  <c r="P115" i="46"/>
  <c r="P115" i="44"/>
  <c r="X115" i="46"/>
  <c r="X115" i="44"/>
  <c r="AF115" i="46"/>
  <c r="AF115" i="44"/>
  <c r="BL115" i="46"/>
  <c r="BL115" i="44"/>
  <c r="L116" i="46"/>
  <c r="L116" i="44"/>
  <c r="AI117" i="46"/>
  <c r="AI117" i="44"/>
  <c r="AQ117" i="46"/>
  <c r="AQ117" i="44"/>
  <c r="AY117" i="46"/>
  <c r="AY117" i="44"/>
  <c r="O118" i="46"/>
  <c r="O118" i="44"/>
  <c r="W118" i="46"/>
  <c r="W118" i="44"/>
  <c r="AE118" i="46"/>
  <c r="AE118" i="44"/>
  <c r="AU118" i="46"/>
  <c r="AU118" i="44"/>
  <c r="K119" i="46"/>
  <c r="K119" i="44"/>
  <c r="S119" i="46"/>
  <c r="S119" i="44"/>
  <c r="AA119" i="46"/>
  <c r="AA119" i="44"/>
  <c r="AI119" i="46"/>
  <c r="AI119" i="44"/>
  <c r="AQ119" i="46"/>
  <c r="AQ119" i="44"/>
  <c r="AY119" i="46"/>
  <c r="AY119" i="44"/>
  <c r="BG119" i="46"/>
  <c r="BG119" i="44"/>
  <c r="BO119" i="46"/>
  <c r="BO119" i="44"/>
  <c r="I121" i="46"/>
  <c r="I121" i="44"/>
  <c r="Y121" i="46"/>
  <c r="Y121" i="44"/>
  <c r="BE121" i="46"/>
  <c r="BE121" i="44"/>
  <c r="BM121" i="46"/>
  <c r="BM121" i="44"/>
  <c r="M122" i="46"/>
  <c r="M122" i="44"/>
  <c r="AS122" i="46"/>
  <c r="AS122" i="44"/>
  <c r="BA122" i="46"/>
  <c r="BA122" i="44"/>
  <c r="BI122" i="46"/>
  <c r="BI122" i="44"/>
  <c r="Y123" i="46"/>
  <c r="Y123" i="44"/>
  <c r="AG123" i="46"/>
  <c r="AG123" i="44"/>
  <c r="AO123" i="46"/>
  <c r="AO123" i="44"/>
  <c r="BE123" i="46"/>
  <c r="BE123" i="44"/>
  <c r="D124" i="46"/>
  <c r="D124" i="44"/>
  <c r="AJ124" i="46"/>
  <c r="AJ124" i="44"/>
  <c r="AR124" i="46"/>
  <c r="AR124" i="44"/>
  <c r="BH124" i="46"/>
  <c r="BH124" i="44"/>
  <c r="BP124" i="46"/>
  <c r="BP124" i="44"/>
  <c r="O125" i="46"/>
  <c r="O125" i="44"/>
  <c r="W125" i="46"/>
  <c r="W125" i="44"/>
  <c r="AE125" i="46"/>
  <c r="AE125" i="44"/>
  <c r="AU125" i="46"/>
  <c r="AU125" i="44"/>
  <c r="BC125" i="46"/>
  <c r="BC125" i="44"/>
  <c r="BK125" i="46"/>
  <c r="BK125" i="44"/>
  <c r="K126" i="46"/>
  <c r="K126" i="44"/>
  <c r="S126" i="46"/>
  <c r="S126" i="44"/>
  <c r="AI126" i="46"/>
  <c r="AI126" i="44"/>
  <c r="BO126" i="46"/>
  <c r="BO126" i="44"/>
  <c r="O127" i="46"/>
  <c r="O127" i="44"/>
  <c r="AU127" i="46"/>
  <c r="AU127" i="44"/>
  <c r="BC127" i="46"/>
  <c r="BC127" i="44"/>
  <c r="BK127" i="46"/>
  <c r="BK127" i="44"/>
  <c r="J128" i="46"/>
  <c r="J128" i="44"/>
  <c r="R128" i="46"/>
  <c r="R128" i="44"/>
  <c r="AX128" i="46"/>
  <c r="AX128" i="44"/>
  <c r="BF128" i="46"/>
  <c r="BF128" i="44"/>
  <c r="F129" i="46"/>
  <c r="F129" i="44"/>
  <c r="N129" i="46"/>
  <c r="N129" i="44"/>
  <c r="V129" i="46"/>
  <c r="V129" i="44"/>
  <c r="AL129" i="46"/>
  <c r="AL129" i="44"/>
  <c r="R130" i="46"/>
  <c r="R130" i="44"/>
  <c r="AX130" i="46"/>
  <c r="AX130" i="44"/>
  <c r="BF130" i="46"/>
  <c r="BF130" i="44"/>
  <c r="BN130" i="46"/>
  <c r="BN130" i="44"/>
  <c r="AD131" i="46"/>
  <c r="AD131" i="44"/>
  <c r="AL131" i="46"/>
  <c r="AL131" i="44"/>
  <c r="AT131" i="46"/>
  <c r="AT131" i="44"/>
  <c r="BJ131" i="46"/>
  <c r="BJ131" i="44"/>
  <c r="I132" i="46"/>
  <c r="I132" i="44"/>
  <c r="Q132" i="46"/>
  <c r="Q132" i="44"/>
  <c r="Y132" i="46"/>
  <c r="Y132" i="44"/>
  <c r="AO132" i="46"/>
  <c r="AO132" i="44"/>
  <c r="E133" i="46"/>
  <c r="E133" i="44"/>
  <c r="L36" i="44"/>
  <c r="BL44" i="44"/>
  <c r="BA75" i="44"/>
  <c r="R38" i="44"/>
  <c r="J61" i="44"/>
  <c r="C54" i="46"/>
  <c r="C54" i="44" s="1"/>
  <c r="AA7" i="44"/>
  <c r="AJ8" i="44"/>
  <c r="BF11" i="44"/>
  <c r="AR22" i="44"/>
  <c r="H23" i="44"/>
  <c r="AX24" i="44"/>
  <c r="AP29" i="44"/>
  <c r="AT30" i="44"/>
  <c r="J31" i="44"/>
  <c r="AT32" i="44"/>
  <c r="J33" i="44"/>
  <c r="AH33" i="44"/>
  <c r="BL35" i="44"/>
  <c r="M36" i="44"/>
  <c r="BA36" i="44"/>
  <c r="BQ36" i="44"/>
  <c r="AE37" i="44"/>
  <c r="AP38" i="44"/>
  <c r="W39" i="44"/>
  <c r="V41" i="44"/>
  <c r="AJ43" i="44"/>
  <c r="BM44" i="44"/>
  <c r="AK45" i="44"/>
  <c r="BI45" i="44"/>
  <c r="AF46" i="44"/>
  <c r="AY47" i="44"/>
  <c r="N48" i="44"/>
  <c r="AD48" i="44"/>
  <c r="AT48" i="44"/>
  <c r="N51" i="44"/>
  <c r="J52" i="44"/>
  <c r="BB53" i="44"/>
  <c r="AG54" i="44"/>
  <c r="AM58" i="44"/>
  <c r="AQ59" i="44"/>
  <c r="AT60" i="44"/>
  <c r="AK62" i="44"/>
  <c r="I63" i="44"/>
  <c r="AW63" i="44"/>
  <c r="BB67" i="44"/>
  <c r="X69" i="44"/>
  <c r="AZ70" i="44"/>
  <c r="X71" i="44"/>
  <c r="AJ72" i="44"/>
  <c r="AE73" i="44"/>
  <c r="BF74" i="44"/>
  <c r="U75" i="44"/>
  <c r="E77" i="44"/>
  <c r="AK77" i="44"/>
  <c r="D79" i="44"/>
  <c r="D81" i="44"/>
  <c r="AZ81" i="44"/>
  <c r="G85" i="44"/>
  <c r="O85" i="44"/>
  <c r="W85" i="44"/>
  <c r="AE85" i="44"/>
  <c r="AM85" i="44"/>
  <c r="AU85" i="44"/>
  <c r="BC85" i="44"/>
  <c r="BK85" i="44"/>
  <c r="F94" i="44"/>
  <c r="N94" i="44"/>
  <c r="V94" i="44"/>
  <c r="AD94" i="44"/>
  <c r="AL94" i="44"/>
  <c r="AT94" i="44"/>
  <c r="BB94" i="44"/>
  <c r="BJ94" i="44"/>
  <c r="AP95" i="44"/>
  <c r="S98" i="44"/>
  <c r="AB104" i="44"/>
  <c r="H112" i="44"/>
  <c r="P112" i="44"/>
  <c r="X112" i="44"/>
  <c r="AF112" i="44"/>
  <c r="AN112" i="44"/>
  <c r="AV112" i="44"/>
  <c r="BD112" i="44"/>
  <c r="BL112" i="44"/>
  <c r="AB27" i="44"/>
  <c r="F39" i="44"/>
  <c r="Y40" i="44"/>
  <c r="K50" i="44"/>
  <c r="AO54" i="44"/>
  <c r="AB55" i="44"/>
  <c r="AN56" i="44"/>
  <c r="Z65" i="44"/>
  <c r="C93" i="46"/>
  <c r="C93" i="44" s="1"/>
  <c r="A54" i="44"/>
  <c r="C31" i="46"/>
  <c r="C31" i="44" s="1"/>
  <c r="C61" i="46"/>
  <c r="C61" i="44" s="1"/>
  <c r="BN11" i="44"/>
  <c r="BE16" i="44"/>
  <c r="AO18" i="44"/>
  <c r="Q21" i="44"/>
  <c r="AF23" i="44"/>
  <c r="BK28" i="44"/>
  <c r="Y33" i="44"/>
  <c r="AW35" i="44"/>
  <c r="BK37" i="44"/>
  <c r="AP40" i="44"/>
  <c r="BM40" i="44"/>
  <c r="H42" i="44"/>
  <c r="AV42" i="44"/>
  <c r="AK43" i="44"/>
  <c r="AZ43" i="44"/>
  <c r="AO44" i="44"/>
  <c r="AG46" i="44"/>
  <c r="BL46" i="44"/>
  <c r="S47" i="44"/>
  <c r="AQ47" i="44"/>
  <c r="O48" i="44"/>
  <c r="AE48" i="44"/>
  <c r="AU48" i="44"/>
  <c r="Y54" i="44"/>
  <c r="T55" i="44"/>
  <c r="S59" i="44"/>
  <c r="BO59" i="44"/>
  <c r="AL60" i="44"/>
  <c r="AH61" i="44"/>
  <c r="BN61" i="44"/>
  <c r="N67" i="44"/>
  <c r="AT67" i="44"/>
  <c r="BL69" i="44"/>
  <c r="AR70" i="44"/>
  <c r="BL71" i="44"/>
  <c r="AB72" i="44"/>
  <c r="BP72" i="44"/>
  <c r="M75" i="44"/>
  <c r="AW76" i="44"/>
  <c r="AC77" i="44"/>
  <c r="AO78" i="44"/>
  <c r="AR81" i="44"/>
  <c r="E82" i="44"/>
  <c r="M82" i="44"/>
  <c r="U82" i="44"/>
  <c r="AC82" i="44"/>
  <c r="AK82" i="44"/>
  <c r="AS82" i="44"/>
  <c r="BA82" i="44"/>
  <c r="BI82" i="44"/>
  <c r="BQ82" i="44"/>
  <c r="G90" i="44"/>
  <c r="O90" i="44"/>
  <c r="W90" i="44"/>
  <c r="AE90" i="44"/>
  <c r="AM90" i="44"/>
  <c r="AU90" i="44"/>
  <c r="BC90" i="44"/>
  <c r="BK90" i="44"/>
  <c r="AH95" i="44"/>
  <c r="K98" i="44"/>
  <c r="AH100" i="44"/>
  <c r="H103" i="44"/>
  <c r="P103" i="44"/>
  <c r="X103" i="44"/>
  <c r="AF103" i="44"/>
  <c r="AN103" i="44"/>
  <c r="AV103" i="44"/>
  <c r="BD103" i="44"/>
  <c r="BL103" i="44"/>
  <c r="P110" i="44"/>
  <c r="AL114" i="44"/>
  <c r="S117" i="44"/>
  <c r="BG117" i="44"/>
  <c r="BK118" i="44"/>
  <c r="Z7" i="44"/>
  <c r="P35" i="44"/>
  <c r="AR72" i="44"/>
  <c r="C42" i="46"/>
  <c r="C42" i="44" s="1"/>
  <c r="A49" i="44"/>
  <c r="A35" i="44"/>
  <c r="C95" i="46"/>
  <c r="C95" i="44" s="1"/>
  <c r="AO16" i="44"/>
  <c r="AU28" i="44"/>
  <c r="Z33" i="44"/>
  <c r="AX33" i="44"/>
  <c r="AK34" i="44"/>
  <c r="AS36" i="44"/>
  <c r="G37" i="44"/>
  <c r="BN40" i="44"/>
  <c r="I42" i="44"/>
  <c r="AW42" i="44"/>
  <c r="Q44" i="44"/>
  <c r="M45" i="44"/>
  <c r="X46" i="44"/>
  <c r="AW46" i="44"/>
  <c r="BM46" i="44"/>
  <c r="P49" i="44"/>
  <c r="AV49" i="44"/>
  <c r="BL49" i="44"/>
  <c r="AE51" i="44"/>
  <c r="Q54" i="44"/>
  <c r="AF56" i="44"/>
  <c r="BD56" i="44"/>
  <c r="AE58" i="44"/>
  <c r="BK58" i="44"/>
  <c r="AD60" i="44"/>
  <c r="Z61" i="44"/>
  <c r="J65" i="44"/>
  <c r="BN65" i="44"/>
  <c r="S66" i="44"/>
  <c r="AY66" i="44"/>
  <c r="AL67" i="44"/>
  <c r="P69" i="44"/>
  <c r="BD69" i="44"/>
  <c r="AJ70" i="44"/>
  <c r="P71" i="44"/>
  <c r="BD71" i="44"/>
  <c r="T72" i="44"/>
  <c r="W73" i="44"/>
  <c r="AX74" i="44"/>
  <c r="BM76" i="44"/>
  <c r="AG78" i="44"/>
  <c r="AJ79" i="44"/>
  <c r="H80" i="44"/>
  <c r="P80" i="44"/>
  <c r="X80" i="44"/>
  <c r="AF80" i="44"/>
  <c r="AN80" i="44"/>
  <c r="AV80" i="44"/>
  <c r="BD80" i="44"/>
  <c r="BL80" i="44"/>
  <c r="AM99" i="44"/>
  <c r="AO101" i="44"/>
  <c r="E102" i="44"/>
  <c r="BO108" i="44"/>
  <c r="H110" i="44"/>
  <c r="AN110" i="44"/>
  <c r="BP113" i="44"/>
  <c r="AD114" i="44"/>
  <c r="BD115" i="44"/>
  <c r="T116" i="44"/>
  <c r="AB116" i="44"/>
  <c r="AJ116" i="44"/>
  <c r="AR116" i="44"/>
  <c r="AZ116" i="44"/>
  <c r="BH116" i="44"/>
  <c r="BP116" i="44"/>
  <c r="K117" i="44"/>
  <c r="BC118" i="44"/>
  <c r="AO29" i="44"/>
  <c r="I31" i="44"/>
  <c r="BE63" i="44"/>
  <c r="BH70" i="44"/>
  <c r="D8" i="44"/>
  <c r="F10" i="44"/>
  <c r="Y16" i="44"/>
  <c r="AZ19" i="44"/>
  <c r="T22" i="44"/>
  <c r="U32" i="44"/>
  <c r="AK32" i="44"/>
  <c r="AL34" i="44"/>
  <c r="BB34" i="44"/>
  <c r="I35" i="44"/>
  <c r="E36" i="44"/>
  <c r="AH38" i="44"/>
  <c r="BB39" i="44"/>
  <c r="N41" i="44"/>
  <c r="X42" i="44"/>
  <c r="AN42" i="44"/>
  <c r="BM42" i="44"/>
  <c r="AC43" i="44"/>
  <c r="H44" i="44"/>
  <c r="AG44" i="44"/>
  <c r="BE44" i="44"/>
  <c r="AC45" i="44"/>
  <c r="Y46" i="44"/>
  <c r="AI47" i="44"/>
  <c r="AF49" i="44"/>
  <c r="F53" i="44"/>
  <c r="V53" i="44"/>
  <c r="AT53" i="44"/>
  <c r="W58" i="44"/>
  <c r="BC58" i="44"/>
  <c r="K59" i="44"/>
  <c r="AI59" i="44"/>
  <c r="BG59" i="44"/>
  <c r="V60" i="44"/>
  <c r="BQ62" i="44"/>
  <c r="AG63" i="44"/>
  <c r="BF65" i="44"/>
  <c r="F67" i="44"/>
  <c r="H69" i="44"/>
  <c r="AV69" i="44"/>
  <c r="AB70" i="44"/>
  <c r="AV71" i="44"/>
  <c r="BH72" i="44"/>
  <c r="AP74" i="44"/>
  <c r="E75" i="44"/>
  <c r="AK75" i="44"/>
  <c r="AO76" i="44"/>
  <c r="BI77" i="44"/>
  <c r="D106" i="44"/>
  <c r="L106" i="44"/>
  <c r="T106" i="44"/>
  <c r="AB106" i="44"/>
  <c r="AJ106" i="44"/>
  <c r="AR106" i="44"/>
  <c r="AZ106" i="44"/>
  <c r="BH106" i="44"/>
  <c r="BP106" i="44"/>
  <c r="AA108" i="44"/>
  <c r="BH113" i="44"/>
  <c r="V114" i="44"/>
  <c r="AV115" i="44"/>
  <c r="Q121" i="44"/>
  <c r="U133" i="44"/>
  <c r="AF134" i="44"/>
  <c r="BL134" i="44"/>
  <c r="AQ135" i="44"/>
  <c r="N136" i="44"/>
  <c r="AC138" i="44"/>
  <c r="I139" i="44"/>
  <c r="AO139" i="44"/>
  <c r="AB140" i="44"/>
  <c r="BH140" i="44"/>
  <c r="BD141" i="44"/>
  <c r="AX142" i="44"/>
  <c r="BI133" i="44"/>
  <c r="BD134" i="44"/>
  <c r="AA135" i="44"/>
  <c r="BJ136" i="44"/>
  <c r="M138" i="44"/>
  <c r="AG139" i="44"/>
  <c r="BM139" i="44"/>
  <c r="T140" i="44"/>
  <c r="AZ140" i="44"/>
  <c r="BA133" i="44"/>
  <c r="P134" i="44"/>
  <c r="S135" i="44"/>
  <c r="BB136" i="44"/>
  <c r="R137" i="44"/>
  <c r="AX137" i="44"/>
  <c r="E138" i="44"/>
  <c r="BQ138" i="44"/>
  <c r="H141" i="44"/>
  <c r="AN141" i="44"/>
  <c r="AP142" i="44"/>
  <c r="L143" i="44"/>
  <c r="AR143" i="44"/>
  <c r="AR145" i="44"/>
  <c r="BP145" i="44"/>
  <c r="BK146" i="44"/>
  <c r="AS133" i="44"/>
  <c r="AV134" i="44"/>
  <c r="K135" i="44"/>
  <c r="AT136" i="44"/>
  <c r="BI138" i="44"/>
  <c r="Y139" i="44"/>
  <c r="BE139" i="44"/>
  <c r="L140" i="44"/>
  <c r="AR140" i="44"/>
  <c r="R142" i="44"/>
  <c r="AA8" i="44"/>
  <c r="M15" i="44"/>
  <c r="BE24" i="44"/>
  <c r="AP11" i="44"/>
  <c r="AS10" i="44"/>
  <c r="T13" i="44"/>
  <c r="BP19" i="44"/>
  <c r="AO21" i="44"/>
  <c r="K22" i="44"/>
  <c r="AG29" i="44"/>
  <c r="L43" i="44"/>
  <c r="AY50" i="44"/>
  <c r="I54" i="44"/>
  <c r="BM54" i="44"/>
  <c r="AZ55" i="44"/>
  <c r="C49" i="46"/>
  <c r="C49" i="44" s="1"/>
  <c r="M10" i="44"/>
  <c r="R11" i="44"/>
  <c r="AW11" i="44"/>
  <c r="AR13" i="44"/>
  <c r="Y21" i="44"/>
  <c r="Q29" i="44"/>
  <c r="BI30" i="44"/>
  <c r="BA34" i="44"/>
  <c r="BF38" i="44"/>
  <c r="V39" i="44"/>
  <c r="AT39" i="44"/>
  <c r="AJ45" i="44"/>
  <c r="BJ53" i="44"/>
  <c r="H56" i="44"/>
  <c r="BL56" i="44"/>
  <c r="A40" i="44"/>
  <c r="C40" i="46"/>
  <c r="C40" i="44" s="1"/>
  <c r="BN7" i="44"/>
  <c r="AI8" i="44"/>
  <c r="AX8" i="44"/>
  <c r="W9" i="44"/>
  <c r="BK9" i="44"/>
  <c r="AX11" i="44"/>
  <c r="BC15" i="44"/>
  <c r="F19" i="44"/>
  <c r="AB19" i="44"/>
  <c r="AT19" i="44"/>
  <c r="D20" i="44"/>
  <c r="BM21" i="44"/>
  <c r="BC28" i="44"/>
  <c r="BM31" i="44"/>
  <c r="M32" i="44"/>
  <c r="Q33" i="44"/>
  <c r="P44" i="44"/>
  <c r="BH45" i="44"/>
  <c r="H46" i="44"/>
  <c r="F48" i="44"/>
  <c r="BB48" i="44"/>
  <c r="BO50" i="44"/>
  <c r="AH52" i="44"/>
  <c r="BF52" i="44"/>
  <c r="N53" i="44"/>
  <c r="AD53" i="44"/>
  <c r="G58" i="44"/>
  <c r="AA59" i="44"/>
  <c r="AY59" i="44"/>
  <c r="N60" i="44"/>
  <c r="BJ60" i="44"/>
  <c r="AC62" i="44"/>
  <c r="AO63" i="44"/>
  <c r="R65" i="44"/>
  <c r="AA66" i="44"/>
  <c r="BJ67" i="44"/>
  <c r="AF69" i="44"/>
  <c r="AH7" i="44"/>
  <c r="BA15" i="44"/>
  <c r="H9" i="44"/>
  <c r="U10" i="44"/>
  <c r="E20" i="44"/>
  <c r="Q24" i="44"/>
  <c r="AJ27" i="44"/>
  <c r="AS32" i="44"/>
  <c r="BQ10" i="44"/>
  <c r="O28" i="44"/>
  <c r="AP7" i="44"/>
  <c r="AY8" i="44"/>
  <c r="X9" i="44"/>
  <c r="BL9" i="44"/>
  <c r="AV9" i="44"/>
  <c r="Z11" i="44"/>
  <c r="D13" i="44"/>
  <c r="BI15" i="44"/>
  <c r="L19" i="44"/>
  <c r="AW21" i="44"/>
  <c r="AE23" i="44"/>
  <c r="BP27" i="44"/>
  <c r="E30" i="44"/>
  <c r="I33" i="44"/>
  <c r="X35" i="44"/>
  <c r="AL39" i="44"/>
  <c r="AF42" i="44"/>
  <c r="D43" i="44"/>
  <c r="BH43" i="44"/>
  <c r="J7" i="44"/>
  <c r="AK10" i="44"/>
  <c r="BL18" i="44"/>
  <c r="AJ19" i="44"/>
  <c r="AG24" i="44"/>
  <c r="AR27" i="44"/>
  <c r="BH27" i="44"/>
  <c r="AB8" i="44"/>
  <c r="A21" i="44"/>
  <c r="C7" i="46"/>
  <c r="C7" i="44" s="1"/>
  <c r="BA9" i="44"/>
  <c r="BQ9" i="44"/>
  <c r="V14" i="44"/>
  <c r="AH15" i="44"/>
  <c r="M16" i="44"/>
  <c r="AC16" i="44"/>
  <c r="AS16" i="44"/>
  <c r="BI16" i="44"/>
  <c r="Q17" i="44"/>
  <c r="N20" i="44"/>
  <c r="P22" i="44"/>
  <c r="BD23" i="44"/>
  <c r="AS26" i="44"/>
  <c r="Q27" i="44"/>
  <c r="AG27" i="44"/>
  <c r="L28" i="44"/>
  <c r="AB28" i="44"/>
  <c r="BH28" i="44"/>
  <c r="F30" i="44"/>
  <c r="AL30" i="44"/>
  <c r="AX31" i="44"/>
  <c r="BH8" i="44"/>
  <c r="C21" i="46"/>
  <c r="C21" i="44" s="1"/>
  <c r="P12" i="44"/>
  <c r="Y18" i="44"/>
  <c r="Z24" i="44"/>
  <c r="N32" i="44"/>
  <c r="AO7" i="44"/>
  <c r="BM11" i="44"/>
  <c r="G18" i="44"/>
  <c r="BL21" i="44"/>
  <c r="J22" i="44"/>
  <c r="D25" i="44"/>
  <c r="V19" i="44"/>
  <c r="BB19" i="44"/>
  <c r="AK22" i="44"/>
  <c r="BH11" i="44"/>
  <c r="AE20" i="44"/>
  <c r="C20" i="46"/>
  <c r="C20" i="44" s="1"/>
  <c r="BB13" i="44"/>
  <c r="AP16" i="44"/>
  <c r="AL19" i="44"/>
  <c r="BC20" i="44"/>
  <c r="AX26" i="44"/>
  <c r="BN26" i="44"/>
  <c r="N27" i="44"/>
  <c r="AD27" i="44"/>
  <c r="AO28" i="44"/>
  <c r="S31" i="44"/>
  <c r="S33" i="44"/>
  <c r="BC34" i="44"/>
  <c r="AX35" i="44"/>
  <c r="BN35" i="44"/>
  <c r="P37" i="44"/>
  <c r="BP38" i="44"/>
  <c r="P39" i="44"/>
  <c r="AN39" i="44"/>
  <c r="BL39" i="44"/>
  <c r="G41" i="44"/>
  <c r="BC41" i="44"/>
  <c r="Z44" i="44"/>
  <c r="BB45" i="44"/>
  <c r="AX46" i="44"/>
  <c r="T47" i="44"/>
  <c r="AZ47" i="44"/>
  <c r="H48" i="44"/>
  <c r="E50" i="44"/>
  <c r="I13" i="44"/>
  <c r="BE13" i="44"/>
  <c r="BB14" i="44"/>
  <c r="X124" i="44"/>
  <c r="D137" i="44"/>
  <c r="AD140" i="44"/>
  <c r="N145" i="44"/>
  <c r="AL145" i="44"/>
  <c r="AU148" i="44"/>
  <c r="G150" i="44"/>
  <c r="AQ151" i="44"/>
  <c r="BI152" i="44"/>
  <c r="Q153" i="44"/>
  <c r="AB157" i="44"/>
  <c r="E123" i="46"/>
  <c r="E123" i="44"/>
  <c r="M123" i="46"/>
  <c r="M123" i="44"/>
  <c r="U123" i="46"/>
  <c r="U123" i="44"/>
  <c r="AC123" i="46"/>
  <c r="AC123" i="44"/>
  <c r="AK123" i="46"/>
  <c r="AK123" i="44"/>
  <c r="AS123" i="46"/>
  <c r="AS123" i="44"/>
  <c r="BA123" i="46"/>
  <c r="BA123" i="44"/>
  <c r="BI123" i="46"/>
  <c r="BI123" i="44"/>
  <c r="BQ123" i="46"/>
  <c r="BQ123" i="44"/>
  <c r="H124" i="46"/>
  <c r="H124" i="44"/>
  <c r="P124" i="46"/>
  <c r="P124" i="44"/>
  <c r="AF124" i="46"/>
  <c r="AF124" i="44"/>
  <c r="BD124" i="46"/>
  <c r="BD124" i="44"/>
  <c r="AA125" i="46"/>
  <c r="AA125" i="44"/>
  <c r="AI125" i="46"/>
  <c r="AI125" i="44"/>
  <c r="AY125" i="46"/>
  <c r="AY125" i="44"/>
  <c r="BG125" i="46"/>
  <c r="BG125"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D128" i="46"/>
  <c r="D128" i="44"/>
  <c r="T128" i="46"/>
  <c r="T128" i="44"/>
  <c r="AB128" i="46"/>
  <c r="AB128" i="44"/>
  <c r="AR128" i="46"/>
  <c r="AR128" i="44"/>
  <c r="AZ128" i="46"/>
  <c r="AZ128" i="44"/>
  <c r="BP128" i="46"/>
  <c r="BP128"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AH134" i="46"/>
  <c r="AH134" i="44"/>
  <c r="AP134" i="46"/>
  <c r="AP134" i="44"/>
  <c r="AX134" i="46"/>
  <c r="AX134" i="44"/>
  <c r="E135" i="46"/>
  <c r="E135" i="44"/>
  <c r="M135" i="46"/>
  <c r="M135" i="44"/>
  <c r="U135" i="46"/>
  <c r="U135" i="44"/>
  <c r="AC135" i="46"/>
  <c r="AC135" i="44"/>
  <c r="AK135" i="46"/>
  <c r="AK135" i="44"/>
  <c r="AS135" i="46"/>
  <c r="AS135" i="44"/>
  <c r="BA135" i="46"/>
  <c r="BA135" i="44"/>
  <c r="BI135" i="46"/>
  <c r="BI135" i="44"/>
  <c r="BQ135" i="46"/>
  <c r="BQ135" i="44"/>
  <c r="H136" i="46"/>
  <c r="H136" i="44"/>
  <c r="P136" i="46"/>
  <c r="P136" i="44"/>
  <c r="X136" i="46"/>
  <c r="X136" i="44"/>
  <c r="AF136" i="46"/>
  <c r="AF136" i="44"/>
  <c r="AN136" i="46"/>
  <c r="AN136" i="44"/>
  <c r="AV136" i="46"/>
  <c r="AV136" i="44"/>
  <c r="BD136" i="46"/>
  <c r="BD136" i="44"/>
  <c r="BL136" i="46"/>
  <c r="BL136" i="44"/>
  <c r="T137" i="46"/>
  <c r="T137" i="44"/>
  <c r="AB137" i="46"/>
  <c r="AB137" i="44"/>
  <c r="AR137" i="46"/>
  <c r="AR137" i="44"/>
  <c r="AZ137" i="46"/>
  <c r="AZ137" i="44"/>
  <c r="BP137" i="46"/>
  <c r="BP137" i="44"/>
  <c r="G138" i="46"/>
  <c r="G138" i="44"/>
  <c r="O138" i="46"/>
  <c r="O138" i="44"/>
  <c r="W138" i="46"/>
  <c r="W138" i="44"/>
  <c r="AE138" i="46"/>
  <c r="AE138" i="44"/>
  <c r="AM138" i="46"/>
  <c r="AM138" i="44"/>
  <c r="AU138" i="46"/>
  <c r="AU138" i="44"/>
  <c r="BC138" i="46"/>
  <c r="BC138" i="44"/>
  <c r="BK138" i="46"/>
  <c r="BK138" i="44"/>
  <c r="K139" i="46"/>
  <c r="K139" i="44"/>
  <c r="S139" i="46"/>
  <c r="S139" i="44"/>
  <c r="AA139" i="46"/>
  <c r="AA139" i="44"/>
  <c r="AQ139" i="46"/>
  <c r="AQ139" i="44"/>
  <c r="AY139" i="46"/>
  <c r="AY139" i="44"/>
  <c r="BO139" i="46"/>
  <c r="BO139" i="44"/>
  <c r="N140" i="46"/>
  <c r="N140" i="44"/>
  <c r="V140" i="46"/>
  <c r="V140" i="44"/>
  <c r="AT140" i="46"/>
  <c r="AT140" i="44"/>
  <c r="BB140" i="46"/>
  <c r="BB140" i="44"/>
  <c r="BJ140" i="46"/>
  <c r="BJ140" i="44"/>
  <c r="R141" i="46"/>
  <c r="R141" i="44"/>
  <c r="Z141" i="46"/>
  <c r="Z141" i="44"/>
  <c r="AH141" i="46"/>
  <c r="AH141" i="44"/>
  <c r="BN141" i="46"/>
  <c r="BN141" i="44"/>
  <c r="D142" i="46"/>
  <c r="D142" i="44"/>
  <c r="T142" i="46"/>
  <c r="T142" i="44"/>
  <c r="AB142" i="46"/>
  <c r="AB142" i="44"/>
  <c r="AJ142" i="46"/>
  <c r="AJ142" i="44"/>
  <c r="AR142" i="46"/>
  <c r="AR142" i="44"/>
  <c r="BH142" i="46"/>
  <c r="BH142" i="44"/>
  <c r="BP142" i="46"/>
  <c r="BP142" i="44"/>
  <c r="F143" i="46"/>
  <c r="F143" i="44"/>
  <c r="N143" i="46"/>
  <c r="N143" i="44"/>
  <c r="AD143" i="46"/>
  <c r="AD143" i="44"/>
  <c r="AL143" i="46"/>
  <c r="AL143" i="44"/>
  <c r="BB143" i="46"/>
  <c r="BB143" i="44"/>
  <c r="BJ143" i="46"/>
  <c r="BJ143" i="44"/>
  <c r="J144" i="46"/>
  <c r="J144" i="44"/>
  <c r="R144" i="46"/>
  <c r="R144" i="44"/>
  <c r="AP144" i="46"/>
  <c r="AP144" i="44"/>
  <c r="AX144" i="46"/>
  <c r="AX144" i="44"/>
  <c r="BN144" i="46"/>
  <c r="BN144" i="44"/>
  <c r="F145" i="46"/>
  <c r="F145" i="44"/>
  <c r="V145" i="46"/>
  <c r="V145" i="44"/>
  <c r="AD145" i="46"/>
  <c r="AD145" i="44"/>
  <c r="BB145" i="46"/>
  <c r="BB145" i="44"/>
  <c r="BJ145" i="46"/>
  <c r="BJ145" i="44"/>
  <c r="I146" i="46"/>
  <c r="I146" i="44"/>
  <c r="Q146" i="46"/>
  <c r="Q146" i="44"/>
  <c r="AG146" i="46"/>
  <c r="AG146" i="44"/>
  <c r="AO146" i="46"/>
  <c r="AO146" i="44"/>
  <c r="AW146" i="46"/>
  <c r="AW146" i="44"/>
  <c r="BE146" i="46"/>
  <c r="BE146" i="44"/>
  <c r="G148" i="46"/>
  <c r="G148" i="44"/>
  <c r="O148" i="46"/>
  <c r="O148" i="44"/>
  <c r="AE148" i="46"/>
  <c r="AE148" i="44"/>
  <c r="AM148" i="46"/>
  <c r="AM148" i="44"/>
  <c r="BK148" i="46"/>
  <c r="BK148" i="44"/>
  <c r="W150" i="46"/>
  <c r="W150" i="44"/>
  <c r="AE150" i="46"/>
  <c r="AE150" i="44"/>
  <c r="AU150" i="46"/>
  <c r="AU150" i="44"/>
  <c r="BC150" i="46"/>
  <c r="BC150" i="44"/>
  <c r="K151" i="46"/>
  <c r="K151" i="44"/>
  <c r="S151" i="46"/>
  <c r="S151" i="44"/>
  <c r="AI151" i="46"/>
  <c r="AI151" i="44"/>
  <c r="AY151" i="46"/>
  <c r="AY151" i="44"/>
  <c r="BG151" i="46"/>
  <c r="BG151" i="44"/>
  <c r="E152" i="46"/>
  <c r="E152" i="44"/>
  <c r="M152" i="46"/>
  <c r="M152" i="44"/>
  <c r="U152" i="46"/>
  <c r="U152" i="44"/>
  <c r="AK152" i="46"/>
  <c r="AK152" i="44"/>
  <c r="AS152" i="46"/>
  <c r="AS152" i="44"/>
  <c r="BQ152" i="46"/>
  <c r="BQ152" i="44"/>
  <c r="I153" i="46"/>
  <c r="I153" i="44"/>
  <c r="AO153" i="46"/>
  <c r="AO153" i="44"/>
  <c r="AW153" i="46"/>
  <c r="AW153" i="44"/>
  <c r="E155" i="46"/>
  <c r="E155" i="44"/>
  <c r="M155" i="46"/>
  <c r="M155" i="44"/>
  <c r="AC155" i="46"/>
  <c r="AC155" i="44"/>
  <c r="AK155" i="46"/>
  <c r="AK155" i="44"/>
  <c r="AS155" i="46"/>
  <c r="AS155" i="44"/>
  <c r="P156" i="46"/>
  <c r="P156" i="44"/>
  <c r="AV156" i="46"/>
  <c r="AV156" i="44"/>
  <c r="D157" i="46"/>
  <c r="D157" i="44"/>
  <c r="AR157" i="46"/>
  <c r="AR157" i="44"/>
  <c r="BH157" i="46"/>
  <c r="BH157" i="44"/>
  <c r="H158" i="46"/>
  <c r="H158" i="44"/>
  <c r="X158" i="46"/>
  <c r="X158" i="44"/>
  <c r="AF158" i="46"/>
  <c r="AF158" i="44"/>
  <c r="BL158" i="46"/>
  <c r="BL158" i="44"/>
  <c r="L159" i="46"/>
  <c r="L159" i="44"/>
  <c r="AR159" i="46"/>
  <c r="AR159" i="44"/>
  <c r="AE160" i="46"/>
  <c r="AE160" i="44"/>
  <c r="BC160" i="46"/>
  <c r="BC160" i="44"/>
  <c r="BK160" i="46"/>
  <c r="BK160" i="44"/>
  <c r="S161" i="46"/>
  <c r="S161" i="44"/>
  <c r="AA161" i="46"/>
  <c r="AA161" i="44"/>
  <c r="BO161" i="46"/>
  <c r="BO161" i="44"/>
  <c r="G164" i="46"/>
  <c r="G164" i="44"/>
  <c r="O164" i="46"/>
  <c r="O164" i="44"/>
  <c r="AM164" i="46"/>
  <c r="AM164" i="44"/>
  <c r="BK164" i="46"/>
  <c r="BK164" i="44"/>
  <c r="H165" i="46"/>
  <c r="H165" i="44"/>
  <c r="P165" i="46"/>
  <c r="P165" i="44"/>
  <c r="X165" i="46"/>
  <c r="X165" i="44"/>
  <c r="AF165" i="46"/>
  <c r="AF165" i="44"/>
  <c r="AN165" i="46"/>
  <c r="AN165" i="44"/>
  <c r="AV165" i="46"/>
  <c r="AV165" i="44"/>
  <c r="BD165" i="46"/>
  <c r="BD165" i="44"/>
  <c r="BL165" i="46"/>
  <c r="BL165" i="44"/>
  <c r="BL124" i="46"/>
  <c r="BL124" i="44"/>
  <c r="E53" i="44"/>
  <c r="K125" i="44"/>
  <c r="H129" i="44"/>
  <c r="P129" i="44"/>
  <c r="X129" i="44"/>
  <c r="AF129" i="44"/>
  <c r="AN129" i="44"/>
  <c r="AV129" i="44"/>
  <c r="BD129" i="44"/>
  <c r="BL129" i="44"/>
  <c r="K132" i="44"/>
  <c r="S132" i="44"/>
  <c r="AA132" i="44"/>
  <c r="AI132" i="44"/>
  <c r="AQ132" i="44"/>
  <c r="BG132" i="44"/>
  <c r="BO132" i="44"/>
  <c r="R134" i="44"/>
  <c r="BF134" i="44"/>
  <c r="AJ137" i="44"/>
  <c r="BG139" i="44"/>
  <c r="AT143" i="44"/>
  <c r="AH144" i="44"/>
  <c r="BF144" i="44"/>
  <c r="BO151" i="44"/>
  <c r="BI155" i="44"/>
  <c r="I122" i="44"/>
  <c r="Q122" i="44"/>
  <c r="Y122" i="44"/>
  <c r="AG122" i="44"/>
  <c r="AO122" i="44"/>
  <c r="AW122" i="44"/>
  <c r="BE122" i="44"/>
  <c r="BM122" i="44"/>
  <c r="AV124" i="44"/>
  <c r="J134" i="44"/>
  <c r="L142" i="44"/>
  <c r="AC147" i="44"/>
  <c r="BA155" i="44"/>
  <c r="AN124" i="44"/>
  <c r="AQ125" i="44"/>
  <c r="AC53" i="46"/>
  <c r="AC53" i="44"/>
  <c r="H54" i="46"/>
  <c r="H54" i="44"/>
  <c r="BL54" i="46"/>
  <c r="BL54" i="44"/>
  <c r="S55" i="46"/>
  <c r="S55" i="44"/>
  <c r="AA55" i="46"/>
  <c r="AA55" i="44"/>
  <c r="BG55" i="46"/>
  <c r="BG55" i="44"/>
  <c r="AE56" i="46"/>
  <c r="AE56" i="44"/>
  <c r="BC56" i="46"/>
  <c r="BC56" i="44"/>
  <c r="F58" i="46"/>
  <c r="F58" i="44"/>
  <c r="N58" i="46"/>
  <c r="N58" i="44"/>
  <c r="AT58" i="46"/>
  <c r="AT58" i="44"/>
  <c r="BB58" i="46"/>
  <c r="BB58" i="44"/>
  <c r="J59" i="46"/>
  <c r="J59" i="44"/>
  <c r="AP59" i="46"/>
  <c r="AP59" i="44"/>
  <c r="BA60" i="46"/>
  <c r="BA60" i="44"/>
  <c r="BI60" i="46"/>
  <c r="BI60" i="44"/>
  <c r="Y61" i="46"/>
  <c r="Y61" i="44"/>
  <c r="BM61" i="46"/>
  <c r="BM61" i="44"/>
  <c r="AJ62" i="46"/>
  <c r="AJ62" i="44"/>
  <c r="AR62" i="46"/>
  <c r="AR62" i="44"/>
  <c r="P63" i="46"/>
  <c r="P63" i="44"/>
  <c r="X63" i="46"/>
  <c r="X63" i="44"/>
  <c r="I65" i="46"/>
  <c r="I65" i="44"/>
  <c r="Q65" i="46"/>
  <c r="Q65" i="44"/>
  <c r="Y65" i="46"/>
  <c r="Y65" i="44"/>
  <c r="AG65" i="46"/>
  <c r="AG65" i="44"/>
  <c r="AO65" i="46"/>
  <c r="AO65" i="44"/>
  <c r="AW65" i="46"/>
  <c r="AW65" i="44"/>
  <c r="BE65" i="46"/>
  <c r="BE65" i="44"/>
  <c r="BM65" i="46"/>
  <c r="BM65" i="44"/>
  <c r="R66" i="46"/>
  <c r="R66" i="44"/>
  <c r="Z66" i="46"/>
  <c r="Z66" i="44"/>
  <c r="BN66" i="46"/>
  <c r="BN66" i="44"/>
  <c r="U67" i="46"/>
  <c r="U67" i="44"/>
  <c r="AC67" i="46"/>
  <c r="AC67" i="44"/>
  <c r="K68" i="46"/>
  <c r="K68" i="44"/>
  <c r="AY68" i="46"/>
  <c r="AY68" i="44"/>
  <c r="BG68" i="46"/>
  <c r="BG68" i="44"/>
  <c r="BH137" i="44"/>
  <c r="F140" i="44"/>
  <c r="J141" i="44"/>
  <c r="AX141" i="44"/>
  <c r="AZ142" i="44"/>
  <c r="W148" i="44"/>
  <c r="AD10" i="46"/>
  <c r="AD10" i="44"/>
  <c r="I18" i="46"/>
  <c r="I18" i="44"/>
  <c r="BH128" i="44"/>
  <c r="L137" i="44"/>
  <c r="AI139" i="44"/>
  <c r="AL140" i="44"/>
  <c r="V143" i="44"/>
  <c r="BC148" i="44"/>
  <c r="Y153" i="44"/>
  <c r="W69" i="44"/>
  <c r="K70" i="44"/>
  <c r="S70" i="44"/>
  <c r="AA70" i="44"/>
  <c r="AI70" i="44"/>
  <c r="AQ70" i="44"/>
  <c r="AY70" i="44"/>
  <c r="BG70" i="44"/>
  <c r="BO70" i="44"/>
  <c r="K72" i="44"/>
  <c r="BG72" i="44"/>
  <c r="V73" i="44"/>
  <c r="BE74" i="44"/>
  <c r="AB75" i="44"/>
  <c r="BD76" i="44"/>
  <c r="AW175" i="44"/>
  <c r="M176" i="44"/>
  <c r="E179" i="44"/>
  <c r="M179" i="44"/>
  <c r="U179" i="44"/>
  <c r="AC179" i="44"/>
  <c r="AK179" i="44"/>
  <c r="AS179" i="44"/>
  <c r="BA179" i="44"/>
  <c r="BI179" i="44"/>
  <c r="BQ179" i="44"/>
  <c r="AG180" i="44"/>
  <c r="BI183" i="44"/>
  <c r="H186" i="44"/>
  <c r="G190" i="44"/>
  <c r="AE190" i="44"/>
  <c r="BG191" i="44"/>
  <c r="N192" i="44"/>
  <c r="AO200" i="44"/>
  <c r="BQ201" i="44"/>
  <c r="BM204" i="44"/>
  <c r="BG166" i="46"/>
  <c r="BG166" i="44"/>
  <c r="I168" i="46"/>
  <c r="I168" i="44"/>
  <c r="AW168" i="46"/>
  <c r="AW168" i="44"/>
  <c r="F172" i="46"/>
  <c r="F172" i="44"/>
  <c r="N172" i="46"/>
  <c r="N172" i="44"/>
  <c r="AT172" i="46"/>
  <c r="AT172" i="44"/>
  <c r="BB172" i="46"/>
  <c r="BB172" i="44"/>
  <c r="E174" i="46"/>
  <c r="E174" i="44"/>
  <c r="Q175" i="46"/>
  <c r="Q175" i="44"/>
  <c r="Y175" i="46"/>
  <c r="Y175" i="44"/>
  <c r="BM175" i="46"/>
  <c r="BM175" i="44"/>
  <c r="E176" i="46"/>
  <c r="E176" i="44"/>
  <c r="BA176" i="46"/>
  <c r="BA176" i="44"/>
  <c r="BI176" i="46"/>
  <c r="BI176" i="44"/>
  <c r="G177" i="46"/>
  <c r="G177" i="44"/>
  <c r="O177" i="46"/>
  <c r="O177" i="44"/>
  <c r="W177" i="46"/>
  <c r="W177" i="44"/>
  <c r="AE177" i="46"/>
  <c r="AE177" i="44"/>
  <c r="AM177" i="46"/>
  <c r="AM177" i="44"/>
  <c r="AU177" i="46"/>
  <c r="AU177" i="44"/>
  <c r="BC177" i="46"/>
  <c r="BC177" i="44"/>
  <c r="BK177" i="46"/>
  <c r="BK177" i="44"/>
  <c r="AO178" i="46"/>
  <c r="AO178" i="44"/>
  <c r="AW178" i="46"/>
  <c r="AW178" i="44"/>
  <c r="BE178" i="46"/>
  <c r="BE178" i="44"/>
  <c r="I180" i="46"/>
  <c r="I180" i="44"/>
  <c r="Q180" i="46"/>
  <c r="Q180" i="44"/>
  <c r="BE180" i="46"/>
  <c r="BE180" i="44"/>
  <c r="E181" i="46"/>
  <c r="E181" i="44"/>
  <c r="M181" i="46"/>
  <c r="M181" i="44"/>
  <c r="U181" i="46"/>
  <c r="U181" i="44"/>
  <c r="AC181" i="46"/>
  <c r="AC181" i="44"/>
  <c r="AK181" i="46"/>
  <c r="AK181" i="44"/>
  <c r="AS181" i="46"/>
  <c r="AS181" i="44"/>
  <c r="BA181" i="46"/>
  <c r="BA181" i="44"/>
  <c r="BI181" i="46"/>
  <c r="BI181" i="44"/>
  <c r="BQ181" i="46"/>
  <c r="BQ181" i="44"/>
  <c r="AG182" i="46"/>
  <c r="AG182" i="44"/>
  <c r="BM182" i="46"/>
  <c r="BM182" i="44"/>
  <c r="E183" i="46"/>
  <c r="E183" i="44"/>
  <c r="AC183" i="46"/>
  <c r="AC183" i="44"/>
  <c r="AS183" i="46"/>
  <c r="AS183" i="44"/>
  <c r="Q184" i="46"/>
  <c r="Q184" i="44"/>
  <c r="Y184" i="46"/>
  <c r="Y184" i="44"/>
  <c r="AG184" i="46"/>
  <c r="AG184" i="44"/>
  <c r="AO184" i="46"/>
  <c r="AO184" i="44"/>
  <c r="AW184" i="46"/>
  <c r="AW184" i="44"/>
  <c r="BE184" i="46"/>
  <c r="BE184" i="44"/>
  <c r="BM184" i="46"/>
  <c r="BM184" i="44"/>
  <c r="P186" i="46"/>
  <c r="P186" i="44"/>
  <c r="X186" i="46"/>
  <c r="X186" i="44"/>
  <c r="AF186" i="46"/>
  <c r="AF186" i="44"/>
  <c r="AN186" i="46"/>
  <c r="AN186" i="44"/>
  <c r="D187" i="46"/>
  <c r="D187" i="44"/>
  <c r="L187" i="46"/>
  <c r="L187" i="44"/>
  <c r="T187" i="46"/>
  <c r="T187" i="44"/>
  <c r="AZ187" i="46"/>
  <c r="AZ187" i="44"/>
  <c r="BH187" i="46"/>
  <c r="BH187" i="44"/>
  <c r="BP187" i="46"/>
  <c r="BP187" i="44"/>
  <c r="W188" i="46"/>
  <c r="W188" i="44"/>
  <c r="AE188" i="46"/>
  <c r="AE188" i="44"/>
  <c r="AM188" i="46"/>
  <c r="AM188" i="44"/>
  <c r="AA189" i="46"/>
  <c r="AA189" i="44"/>
  <c r="AI189" i="46"/>
  <c r="AI189" i="44"/>
  <c r="BG189" i="46"/>
  <c r="BG189" i="44"/>
  <c r="BO189" i="46"/>
  <c r="BO189" i="44"/>
  <c r="O190" i="46"/>
  <c r="O190" i="44"/>
  <c r="W190" i="46"/>
  <c r="W190" i="44"/>
  <c r="AU190" i="46"/>
  <c r="AU190" i="44"/>
  <c r="BC190" i="46"/>
  <c r="BC190" i="44"/>
  <c r="K191" i="46"/>
  <c r="K191" i="44"/>
  <c r="AI191" i="46"/>
  <c r="AI191" i="44"/>
  <c r="AQ191" i="46"/>
  <c r="AQ191" i="44"/>
  <c r="BO191" i="46"/>
  <c r="BO191" i="44"/>
  <c r="V192" i="46"/>
  <c r="V192" i="44"/>
  <c r="AD192" i="46"/>
  <c r="AD192" i="44"/>
  <c r="AL192" i="46"/>
  <c r="AL192" i="44"/>
  <c r="AT192" i="46"/>
  <c r="AT192" i="44"/>
  <c r="I193" i="46"/>
  <c r="I193" i="44"/>
  <c r="AO193" i="46"/>
  <c r="AO193" i="44"/>
  <c r="AW193" i="46"/>
  <c r="AW193" i="44"/>
  <c r="BE193" i="46"/>
  <c r="BE193" i="44"/>
  <c r="BM193" i="46"/>
  <c r="BM193" i="44"/>
  <c r="L194" i="46"/>
  <c r="L194" i="44"/>
  <c r="T194" i="46"/>
  <c r="T194" i="44"/>
  <c r="AB194" i="46"/>
  <c r="AB194" i="44"/>
  <c r="AR194" i="46"/>
  <c r="AR194" i="44"/>
  <c r="BP194" i="46"/>
  <c r="BP194" i="44"/>
  <c r="W197" i="46"/>
  <c r="W197" i="44"/>
  <c r="I200" i="46"/>
  <c r="I200" i="44"/>
  <c r="Y200" i="46"/>
  <c r="Y200" i="44"/>
  <c r="AG200" i="46"/>
  <c r="AG200" i="44"/>
  <c r="BE200" i="46"/>
  <c r="BE200" i="44"/>
  <c r="BM200" i="46"/>
  <c r="BM200" i="44"/>
  <c r="M201" i="46"/>
  <c r="M201" i="44"/>
  <c r="U201" i="46"/>
  <c r="U201" i="44"/>
  <c r="AS201" i="46"/>
  <c r="AS201" i="44"/>
  <c r="BA201" i="46"/>
  <c r="BA201" i="44"/>
  <c r="G203" i="46"/>
  <c r="G203" i="44"/>
  <c r="O203" i="46"/>
  <c r="O203" i="44"/>
  <c r="AE203" i="46"/>
  <c r="AE203" i="44"/>
  <c r="BC203" i="46"/>
  <c r="BC203" i="44"/>
  <c r="BK203" i="46"/>
  <c r="BK203" i="44"/>
  <c r="Q204" i="46"/>
  <c r="Q204" i="44"/>
  <c r="AG204" i="46"/>
  <c r="AG204" i="44"/>
  <c r="AO204" i="46"/>
  <c r="AO204" i="44"/>
  <c r="AW204" i="46"/>
  <c r="AW204" i="44"/>
  <c r="BE204" i="46"/>
  <c r="BE204" i="44"/>
  <c r="U205" i="46"/>
  <c r="U205" i="44"/>
  <c r="AC205" i="46"/>
  <c r="AC205" i="44"/>
  <c r="AK205" i="46"/>
  <c r="AK205" i="44"/>
  <c r="BA205" i="46"/>
  <c r="BA205" i="44"/>
  <c r="R207" i="46"/>
  <c r="R207" i="44"/>
  <c r="Z207" i="46"/>
  <c r="Z207" i="44"/>
  <c r="AH207" i="46"/>
  <c r="AH207" i="44"/>
  <c r="AX207" i="46"/>
  <c r="AX207" i="44"/>
  <c r="AQ166" i="44"/>
  <c r="AC174" i="44"/>
  <c r="BQ174" i="44"/>
  <c r="AG175" i="44"/>
  <c r="BA183" i="44"/>
  <c r="AR187" i="44"/>
  <c r="AY189" i="44"/>
  <c r="AO104" i="46"/>
  <c r="AO104" i="44"/>
  <c r="AF108" i="46"/>
  <c r="AF108" i="44"/>
  <c r="AC110" i="46"/>
  <c r="AC110" i="44"/>
  <c r="AG113" i="46"/>
  <c r="AG113" i="44"/>
  <c r="K114" i="46"/>
  <c r="K114" i="44"/>
  <c r="S114" i="46"/>
  <c r="S114" i="44"/>
  <c r="AA114" i="46"/>
  <c r="AA114" i="44"/>
  <c r="AI114" i="46"/>
  <c r="AI114" i="44"/>
  <c r="AQ114" i="46"/>
  <c r="AQ114" i="44"/>
  <c r="AY114" i="46"/>
  <c r="AY114" i="44"/>
  <c r="BG114" i="46"/>
  <c r="BG114" i="44"/>
  <c r="D120" i="46"/>
  <c r="D120" i="44"/>
  <c r="BP120" i="46"/>
  <c r="BP120" i="44"/>
  <c r="U174" i="44"/>
  <c r="BI174" i="44"/>
  <c r="AS176" i="44"/>
  <c r="AG178" i="44"/>
  <c r="BM178" i="44"/>
  <c r="BM180" i="44"/>
  <c r="BE182" i="44"/>
  <c r="D185" i="44"/>
  <c r="L185" i="44"/>
  <c r="T185" i="44"/>
  <c r="AB185" i="44"/>
  <c r="AJ185" i="44"/>
  <c r="AR185" i="44"/>
  <c r="AZ185" i="44"/>
  <c r="BH185" i="44"/>
  <c r="BP185" i="44"/>
  <c r="AJ187" i="44"/>
  <c r="BK188" i="44"/>
  <c r="AG193" i="44"/>
  <c r="AZ194" i="44"/>
  <c r="M97" i="46"/>
  <c r="M97" i="44"/>
  <c r="BQ97" i="46"/>
  <c r="BQ97" i="44"/>
  <c r="AW98" i="46"/>
  <c r="AW98" i="44"/>
  <c r="AC99" i="46"/>
  <c r="AC99" i="44"/>
  <c r="BD100" i="46"/>
  <c r="BD100" i="44"/>
  <c r="BC101" i="46"/>
  <c r="BC101" i="44"/>
  <c r="AI102" i="46"/>
  <c r="AI102" i="44"/>
  <c r="AE69" i="44"/>
  <c r="AM71" i="44"/>
  <c r="AD73" i="44"/>
  <c r="BM74" i="44"/>
  <c r="AJ75" i="44"/>
  <c r="AF76" i="44"/>
  <c r="AB77" i="44"/>
  <c r="BL78" i="44"/>
  <c r="AI79" i="44"/>
  <c r="S166" i="44"/>
  <c r="V172" i="44"/>
  <c r="I175" i="44"/>
  <c r="BE175" i="44"/>
  <c r="U176" i="44"/>
  <c r="AO180" i="44"/>
  <c r="BQ183" i="44"/>
  <c r="AV186" i="44"/>
  <c r="G188" i="44"/>
  <c r="Q200" i="44"/>
  <c r="AM203" i="44"/>
  <c r="A44" i="29"/>
  <c r="A52" i="29"/>
  <c r="A68" i="29"/>
  <c r="A76" i="29"/>
  <c r="A84" i="29"/>
  <c r="A100" i="29"/>
  <c r="A108" i="29"/>
  <c r="A116" i="29"/>
  <c r="A124" i="29"/>
  <c r="A132" i="29"/>
  <c r="A140" i="29"/>
  <c r="A13" i="29"/>
  <c r="A29" i="29"/>
  <c r="A37" i="29"/>
  <c r="A45" i="29"/>
  <c r="A61" i="29"/>
  <c r="A69" i="29"/>
  <c r="A93" i="29"/>
  <c r="A101" i="29"/>
  <c r="A109" i="29"/>
  <c r="A117" i="29"/>
  <c r="A125" i="29"/>
  <c r="A133" i="29"/>
  <c r="A14" i="29"/>
  <c r="A46" i="29"/>
  <c r="A54" i="29"/>
  <c r="A70" i="29"/>
  <c r="A78" i="29"/>
  <c r="A86" i="29"/>
  <c r="A102" i="29"/>
  <c r="A118" i="29"/>
  <c r="A126" i="29"/>
  <c r="A134" i="29"/>
  <c r="A142" i="29"/>
  <c r="A31" i="29"/>
  <c r="A39" i="29"/>
  <c r="A63" i="29"/>
  <c r="A71" i="29"/>
  <c r="A79" i="29"/>
  <c r="A111" i="29"/>
  <c r="A119" i="29"/>
  <c r="A135" i="29"/>
  <c r="A143" i="29"/>
  <c r="A8" i="29"/>
  <c r="A24" i="29"/>
  <c r="A40" i="29"/>
  <c r="A56" i="29"/>
  <c r="A72" i="29"/>
  <c r="A80" i="29"/>
  <c r="A88" i="29"/>
  <c r="A96" i="29"/>
  <c r="A104" i="29"/>
  <c r="A120" i="29"/>
  <c r="A128" i="29"/>
  <c r="A144" i="29"/>
  <c r="A9" i="29"/>
  <c r="A25" i="29"/>
  <c r="A33" i="29"/>
  <c r="A41" i="29"/>
  <c r="A49" i="29"/>
  <c r="A57" i="29"/>
  <c r="A65" i="29"/>
  <c r="A81" i="29"/>
  <c r="A89" i="29"/>
  <c r="A113" i="29"/>
  <c r="A121" i="29"/>
  <c r="A137" i="29"/>
  <c r="A145" i="29"/>
  <c r="A42" i="29"/>
  <c r="A58" i="29"/>
  <c r="A66" i="29"/>
  <c r="A74" i="29"/>
  <c r="A82" i="29"/>
  <c r="A98" i="29"/>
  <c r="A106" i="29"/>
  <c r="A114" i="29"/>
  <c r="A122" i="29"/>
  <c r="A130" i="29"/>
  <c r="A138" i="29"/>
  <c r="A146" i="29"/>
  <c r="A11" i="29"/>
  <c r="A19" i="29"/>
  <c r="A43" i="29"/>
  <c r="A51" i="29"/>
  <c r="A59" i="29"/>
  <c r="A67" i="29"/>
  <c r="A83" i="29"/>
  <c r="A91" i="29"/>
  <c r="A107" i="29"/>
  <c r="A123" i="29"/>
  <c r="A131" i="29"/>
  <c r="A139" i="29"/>
  <c r="A147" i="29"/>
  <c r="A84" i="28"/>
  <c r="A27" i="44"/>
  <c r="R17" i="44"/>
  <c r="AU21" i="44"/>
  <c r="BK21" i="44"/>
  <c r="AC23" i="44"/>
  <c r="BI23" i="44"/>
  <c r="S25" i="44"/>
  <c r="AI25" i="44"/>
  <c r="AY25" i="44"/>
  <c r="F26" i="44"/>
  <c r="V26" i="44"/>
  <c r="J27" i="44"/>
  <c r="Z27" i="44"/>
  <c r="E28" i="44"/>
  <c r="BQ28" i="44"/>
  <c r="O29" i="44"/>
  <c r="K32" i="44"/>
  <c r="W33" i="44"/>
  <c r="AA34" i="44"/>
  <c r="AY34" i="44"/>
  <c r="Z36" i="44"/>
  <c r="T37" i="44"/>
  <c r="AR37" i="44"/>
  <c r="AN38" i="44"/>
  <c r="AB39" i="44"/>
  <c r="AQ41" i="44"/>
  <c r="BO41" i="44"/>
  <c r="BB44" i="44"/>
  <c r="AH45" i="44"/>
  <c r="AL46" i="44"/>
  <c r="BJ46" i="44"/>
  <c r="BL47" i="44"/>
  <c r="E49" i="44"/>
  <c r="AS49" i="44"/>
  <c r="AJ51" i="44"/>
  <c r="BF53" i="44"/>
  <c r="BD55" i="44"/>
  <c r="AJ56" i="44"/>
  <c r="AQ58" i="44"/>
  <c r="O59" i="44"/>
  <c r="BC59" i="44"/>
  <c r="I60" i="46"/>
  <c r="A100" i="28"/>
  <c r="C45" i="46"/>
  <c r="C45" i="44" s="1"/>
  <c r="J19" i="44"/>
  <c r="AS23" i="44"/>
  <c r="AL26" i="44"/>
  <c r="AE29" i="44"/>
  <c r="AQ30" i="44"/>
  <c r="BO30" i="44"/>
  <c r="W31" i="44"/>
  <c r="AM31" i="44"/>
  <c r="BG32" i="44"/>
  <c r="O33" i="44"/>
  <c r="BC33" i="44"/>
  <c r="AP36" i="44"/>
  <c r="BN36" i="44"/>
  <c r="BP37" i="44"/>
  <c r="AF38" i="44"/>
  <c r="BL38" i="44"/>
  <c r="T39" i="44"/>
  <c r="BH39" i="44"/>
  <c r="AI41" i="44"/>
  <c r="AL42" i="44"/>
  <c r="R43" i="44"/>
  <c r="BN43" i="44"/>
  <c r="V44" i="44"/>
  <c r="P47" i="44"/>
  <c r="BD47" i="44"/>
  <c r="BI49" i="44"/>
  <c r="I50" i="44"/>
  <c r="BM50" i="44"/>
  <c r="L51" i="44"/>
  <c r="AZ51" i="44"/>
  <c r="AM52" i="44"/>
  <c r="R53" i="44"/>
  <c r="AX53" i="44"/>
  <c r="E54" i="44"/>
  <c r="M54" i="44"/>
  <c r="U54" i="44"/>
  <c r="AC54" i="44"/>
  <c r="AK54" i="44"/>
  <c r="AS54" i="44"/>
  <c r="BA54" i="44"/>
  <c r="BI54" i="44"/>
  <c r="BQ54" i="44"/>
  <c r="AV55" i="44"/>
  <c r="AB56" i="44"/>
  <c r="AI58" i="44"/>
  <c r="AU59" i="44"/>
  <c r="Q60" i="44"/>
  <c r="Y60" i="44"/>
  <c r="AG60" i="44"/>
  <c r="AO60" i="44"/>
  <c r="AW60" i="44"/>
  <c r="BE60" i="44"/>
  <c r="BM60" i="44"/>
  <c r="AK61" i="44"/>
  <c r="A116" i="28"/>
  <c r="Z19" i="44"/>
  <c r="M23" i="44"/>
  <c r="W24" i="44"/>
  <c r="BC24" i="44"/>
  <c r="BB26" i="44"/>
  <c r="AK28" i="44"/>
  <c r="BI28" i="44"/>
  <c r="G33" i="44"/>
  <c r="BO34" i="44"/>
  <c r="R36" i="44"/>
  <c r="L37" i="44"/>
  <c r="X38" i="44"/>
  <c r="AA41" i="44"/>
  <c r="N42" i="44"/>
  <c r="A117" i="28"/>
  <c r="AM24" i="44"/>
  <c r="U28" i="44"/>
  <c r="BC29" i="44"/>
  <c r="BF19" i="44"/>
  <c r="W21" i="44"/>
  <c r="AM21" i="44"/>
  <c r="BQ23" i="44"/>
  <c r="BG25" i="44"/>
  <c r="AX27" i="44"/>
  <c r="G29" i="44"/>
  <c r="S30" i="44"/>
  <c r="AI30" i="44"/>
  <c r="BG30" i="44"/>
  <c r="O31" i="44"/>
  <c r="BC31" i="44"/>
  <c r="AA32" i="44"/>
  <c r="AY32" i="44"/>
  <c r="AU33" i="44"/>
  <c r="J36" i="44"/>
  <c r="AJ37" i="44"/>
  <c r="BH37" i="44"/>
  <c r="P38" i="44"/>
  <c r="BD38" i="44"/>
  <c r="L39" i="44"/>
  <c r="AZ39" i="44"/>
  <c r="BG41" i="44"/>
  <c r="J43" i="44"/>
  <c r="BF43" i="44"/>
  <c r="F44" i="44"/>
  <c r="Z45" i="44"/>
  <c r="BN45" i="44"/>
  <c r="BB46" i="44"/>
  <c r="AN47" i="44"/>
  <c r="AK49" i="44"/>
  <c r="AO50" i="44"/>
  <c r="AE52" i="44"/>
  <c r="AH53" i="44"/>
  <c r="AF55" i="44"/>
  <c r="L56" i="44"/>
  <c r="BH56" i="44"/>
  <c r="S58" i="44"/>
  <c r="A44" i="28"/>
  <c r="A125" i="28"/>
  <c r="G21" i="44"/>
  <c r="BC21" i="44"/>
  <c r="BA23" i="44"/>
  <c r="R27" i="44"/>
  <c r="A52" i="28"/>
  <c r="A132" i="28"/>
  <c r="AP19" i="44"/>
  <c r="AQ25" i="44"/>
  <c r="N26" i="44"/>
  <c r="M28" i="44"/>
  <c r="BA28" i="44"/>
  <c r="G24" i="44"/>
  <c r="AE24" i="44"/>
  <c r="AU24" i="44"/>
  <c r="AA25" i="44"/>
  <c r="AD26" i="44"/>
  <c r="AP27" i="44"/>
  <c r="W29" i="44"/>
  <c r="AU29" i="44"/>
  <c r="G31" i="44"/>
  <c r="AE31" i="44"/>
  <c r="AQ32" i="44"/>
  <c r="BO32" i="44"/>
  <c r="AM33" i="44"/>
  <c r="BF36" i="44"/>
  <c r="AB37" i="44"/>
  <c r="AZ37" i="44"/>
  <c r="D39" i="44"/>
  <c r="BP39" i="44"/>
  <c r="BB42" i="44"/>
  <c r="BJ44" i="44"/>
  <c r="R45" i="44"/>
  <c r="BF45" i="44"/>
  <c r="N46" i="44"/>
  <c r="AT46" i="44"/>
  <c r="AF47" i="44"/>
  <c r="AZ48" i="44"/>
  <c r="M49" i="44"/>
  <c r="BQ49" i="44"/>
  <c r="BE50" i="44"/>
  <c r="D51" i="44"/>
  <c r="AR51" i="44"/>
  <c r="BH51" i="44"/>
  <c r="O52" i="44"/>
  <c r="P55" i="44"/>
  <c r="BO58" i="44"/>
  <c r="AE59" i="44"/>
  <c r="BI61" i="44"/>
  <c r="A68" i="28"/>
  <c r="A133" i="28"/>
  <c r="K25" i="44"/>
  <c r="BN27" i="44"/>
  <c r="R19" i="44"/>
  <c r="BN19" i="44"/>
  <c r="E23" i="44"/>
  <c r="AK23" i="44"/>
  <c r="BK24" i="44"/>
  <c r="BO25" i="44"/>
  <c r="AT26" i="44"/>
  <c r="BF27" i="44"/>
  <c r="AC28" i="44"/>
  <c r="BK29" i="44"/>
  <c r="K30" i="44"/>
  <c r="AU31" i="44"/>
  <c r="S32" i="44"/>
  <c r="AI34" i="44"/>
  <c r="BG34" i="44"/>
  <c r="H38" i="44"/>
  <c r="AV38" i="44"/>
  <c r="AJ39" i="44"/>
  <c r="AY41" i="44"/>
  <c r="Z43" i="44"/>
  <c r="AX43" i="44"/>
  <c r="AX45" i="44"/>
  <c r="F46" i="44"/>
  <c r="Q50" i="44"/>
  <c r="G52" i="44"/>
  <c r="BN53" i="44"/>
  <c r="H55" i="44"/>
  <c r="AR56" i="44"/>
  <c r="A76" i="28"/>
  <c r="A27" i="27"/>
  <c r="A27" i="28"/>
  <c r="AN33" i="46"/>
  <c r="AN33" i="44"/>
  <c r="AV33" i="46"/>
  <c r="AV33" i="44"/>
  <c r="BD33" i="46"/>
  <c r="BD33" i="44"/>
  <c r="BL33" i="46"/>
  <c r="BL33" i="44"/>
  <c r="AB34" i="46"/>
  <c r="AB34" i="44"/>
  <c r="AZ34" i="46"/>
  <c r="AZ34" i="44"/>
  <c r="G35" i="46"/>
  <c r="G35" i="44"/>
  <c r="O35" i="46"/>
  <c r="O35" i="44"/>
  <c r="AE35" i="46"/>
  <c r="AE35" i="44"/>
  <c r="BK35" i="46"/>
  <c r="BK35" i="44"/>
  <c r="AA36" i="46"/>
  <c r="AA36" i="44"/>
  <c r="AI36" i="46"/>
  <c r="AI36" i="44"/>
  <c r="BG36" i="46"/>
  <c r="BG36" i="44"/>
  <c r="U37" i="46"/>
  <c r="U37" i="44"/>
  <c r="BA37" i="46"/>
  <c r="BA37" i="44"/>
  <c r="BI37" i="46"/>
  <c r="BI37" i="44"/>
  <c r="AO38" i="46"/>
  <c r="AO38" i="44"/>
  <c r="AW38" i="46"/>
  <c r="AW38" i="44"/>
  <c r="H40" i="46"/>
  <c r="H40" i="44"/>
  <c r="AF40" i="46"/>
  <c r="AF40" i="44"/>
  <c r="AN40" i="46"/>
  <c r="AN40" i="44"/>
  <c r="BD40" i="46"/>
  <c r="BD40" i="44"/>
  <c r="L41" i="46"/>
  <c r="L41" i="44"/>
  <c r="T41" i="46"/>
  <c r="T41" i="44"/>
  <c r="AZ41" i="46"/>
  <c r="AZ41" i="44"/>
  <c r="G42" i="46"/>
  <c r="G42" i="44"/>
  <c r="O42" i="46"/>
  <c r="O42" i="44"/>
  <c r="AU42" i="46"/>
  <c r="AU42" i="44"/>
  <c r="BC42" i="46"/>
  <c r="BC42" i="44"/>
  <c r="S43" i="46"/>
  <c r="S43" i="44"/>
  <c r="AI43" i="46"/>
  <c r="AI43" i="44"/>
  <c r="BG43" i="46"/>
  <c r="BG43" i="44"/>
  <c r="BO43" i="46"/>
  <c r="BO43" i="44"/>
  <c r="AE44" i="46"/>
  <c r="AE44" i="44"/>
  <c r="AU44" i="46"/>
  <c r="AU44" i="44"/>
  <c r="S45" i="46"/>
  <c r="S45" i="44"/>
  <c r="BG45" i="46"/>
  <c r="BG45" i="44"/>
  <c r="BO45" i="46"/>
  <c r="BO45" i="44"/>
  <c r="AE46" i="46"/>
  <c r="AE46" i="44"/>
  <c r="AM46" i="46"/>
  <c r="AM46" i="44"/>
  <c r="M48" i="46"/>
  <c r="M48" i="44"/>
  <c r="U48" i="46"/>
  <c r="U48" i="44"/>
  <c r="AD49" i="46"/>
  <c r="AD49" i="44"/>
  <c r="AL49" i="46"/>
  <c r="AL49" i="44"/>
  <c r="BB49" i="46"/>
  <c r="BB49" i="44"/>
  <c r="A48" i="27"/>
  <c r="A48" i="28"/>
  <c r="J50" i="46"/>
  <c r="J50" i="44"/>
  <c r="AP50" i="46"/>
  <c r="AP50" i="44"/>
  <c r="AX50" i="46"/>
  <c r="AX50" i="44"/>
  <c r="AS51" i="46"/>
  <c r="AS51" i="44"/>
  <c r="BA51" i="46"/>
  <c r="BA51" i="44"/>
  <c r="BQ51" i="46"/>
  <c r="BQ51" i="44"/>
  <c r="AN52" i="46"/>
  <c r="AN52" i="44"/>
  <c r="AV52" i="46"/>
  <c r="AV52" i="44"/>
  <c r="BD52" i="46"/>
  <c r="BD52" i="44"/>
  <c r="K53" i="46"/>
  <c r="K53" i="44"/>
  <c r="BG53" i="46"/>
  <c r="BG53" i="44"/>
  <c r="BO53" i="46"/>
  <c r="BO53" i="44"/>
  <c r="A53" i="27"/>
  <c r="A53" i="28"/>
  <c r="I55" i="46"/>
  <c r="I55" i="44"/>
  <c r="Q55" i="46"/>
  <c r="Q55" i="44"/>
  <c r="Y55" i="46"/>
  <c r="Y55" i="44"/>
  <c r="AG55" i="46"/>
  <c r="AG55" i="44"/>
  <c r="AO55" i="46"/>
  <c r="AO55" i="44"/>
  <c r="AW55" i="46"/>
  <c r="AW55" i="44"/>
  <c r="BE55" i="46"/>
  <c r="BE55" i="44"/>
  <c r="BM55" i="46"/>
  <c r="BM55" i="44"/>
  <c r="H59" i="46"/>
  <c r="H59" i="44"/>
  <c r="X59" i="46"/>
  <c r="X59" i="44"/>
  <c r="BL59" i="46"/>
  <c r="BL59" i="44"/>
  <c r="A60" i="27"/>
  <c r="A60" i="28"/>
  <c r="A64" i="27"/>
  <c r="A64" i="28"/>
  <c r="AM66" i="46"/>
  <c r="AM66" i="44"/>
  <c r="AU66" i="46"/>
  <c r="AU66" i="44"/>
  <c r="BK66" i="46"/>
  <c r="BK66" i="44"/>
  <c r="J67" i="46"/>
  <c r="J67" i="44"/>
  <c r="R67" i="46"/>
  <c r="R67" i="44"/>
  <c r="AH67" i="46"/>
  <c r="AH67" i="44"/>
  <c r="H68" i="46"/>
  <c r="H68" i="44"/>
  <c r="P68" i="46"/>
  <c r="P68" i="44"/>
  <c r="AF68" i="46"/>
  <c r="AF68" i="44"/>
  <c r="AF21" i="44"/>
  <c r="H24" i="44"/>
  <c r="BP25" i="44"/>
  <c r="BK26" i="44"/>
  <c r="M30" i="46"/>
  <c r="M30" i="44"/>
  <c r="BQ30" i="46"/>
  <c r="BQ30" i="44"/>
  <c r="Y31" i="46"/>
  <c r="Y31" i="44"/>
  <c r="AW31" i="46"/>
  <c r="AW31" i="44"/>
  <c r="E32" i="46"/>
  <c r="E32" i="44"/>
  <c r="BI32" i="46"/>
  <c r="BI32" i="44"/>
  <c r="AG33" i="46"/>
  <c r="AG33" i="44"/>
  <c r="AO33" i="46"/>
  <c r="AO33" i="44"/>
  <c r="AW33" i="46"/>
  <c r="AW33" i="44"/>
  <c r="BE33" i="46"/>
  <c r="BE33" i="44"/>
  <c r="BM33" i="46"/>
  <c r="BM33" i="44"/>
  <c r="E34" i="46"/>
  <c r="E34" i="44"/>
  <c r="U34" i="46"/>
  <c r="U34" i="44"/>
  <c r="BI34" i="46"/>
  <c r="BI34" i="44"/>
  <c r="H35" i="46"/>
  <c r="H35" i="44"/>
  <c r="AF35" i="46"/>
  <c r="AF35" i="44"/>
  <c r="AN35" i="46"/>
  <c r="AN35" i="44"/>
  <c r="AV35" i="46"/>
  <c r="AV35" i="44"/>
  <c r="D36" i="46"/>
  <c r="D36" i="44"/>
  <c r="AB36" i="46"/>
  <c r="AB36" i="44"/>
  <c r="BP36" i="46"/>
  <c r="BP36" i="44"/>
  <c r="C38" i="46"/>
  <c r="C38" i="44" s="1"/>
  <c r="A36" i="28"/>
  <c r="J38" i="46"/>
  <c r="J38" i="44"/>
  <c r="AX38" i="46"/>
  <c r="AX38" i="44"/>
  <c r="BN38" i="46"/>
  <c r="BN38" i="44"/>
  <c r="N39" i="46"/>
  <c r="N39" i="44"/>
  <c r="AD39" i="46"/>
  <c r="AD39" i="44"/>
  <c r="BJ39" i="46"/>
  <c r="BJ39" i="44"/>
  <c r="A38" i="27"/>
  <c r="A38" i="28"/>
  <c r="Q40" i="46"/>
  <c r="Q40" i="44"/>
  <c r="AO40" i="46"/>
  <c r="AO40" i="44"/>
  <c r="AW40" i="46"/>
  <c r="AW40" i="44"/>
  <c r="P42" i="46"/>
  <c r="P42" i="44"/>
  <c r="BD42" i="46"/>
  <c r="BD42" i="44"/>
  <c r="BL42" i="46"/>
  <c r="BL42" i="44"/>
  <c r="T43" i="46"/>
  <c r="T43" i="44"/>
  <c r="AB43" i="46"/>
  <c r="AB43" i="44"/>
  <c r="AR43" i="46"/>
  <c r="AR43" i="44"/>
  <c r="BP43" i="46"/>
  <c r="BP43" i="44"/>
  <c r="AF44" i="46"/>
  <c r="AF44" i="44"/>
  <c r="AN44" i="46"/>
  <c r="AN44" i="44"/>
  <c r="BD44" i="46"/>
  <c r="BD44" i="44"/>
  <c r="L45" i="46"/>
  <c r="L45" i="44"/>
  <c r="AB45" i="46"/>
  <c r="AB45" i="44"/>
  <c r="AN46" i="46"/>
  <c r="AN46" i="44"/>
  <c r="BD46" i="46"/>
  <c r="BD46" i="44"/>
  <c r="R47" i="46"/>
  <c r="R47" i="44"/>
  <c r="Z47" i="46"/>
  <c r="Z47" i="44"/>
  <c r="AH47" i="46"/>
  <c r="AH47" i="44"/>
  <c r="AP47" i="46"/>
  <c r="AP47" i="44"/>
  <c r="AX47" i="46"/>
  <c r="AX47" i="44"/>
  <c r="BF47" i="46"/>
  <c r="BF47" i="44"/>
  <c r="BN47" i="46"/>
  <c r="BN47" i="44"/>
  <c r="AL48" i="46"/>
  <c r="AL48" i="44"/>
  <c r="BJ48" i="46"/>
  <c r="BJ48" i="44"/>
  <c r="A47" i="27"/>
  <c r="A47" i="28"/>
  <c r="G49" i="46"/>
  <c r="G49" i="44"/>
  <c r="AE49" i="46"/>
  <c r="AE49" i="44"/>
  <c r="BK49" i="46"/>
  <c r="BK49" i="44"/>
  <c r="S50" i="46"/>
  <c r="S50" i="44"/>
  <c r="AA50" i="46"/>
  <c r="AA50" i="44"/>
  <c r="AQ50" i="46"/>
  <c r="AQ50" i="44"/>
  <c r="BG50" i="46"/>
  <c r="BG50" i="44"/>
  <c r="C52" i="46"/>
  <c r="C52" i="44" s="1"/>
  <c r="A50" i="28"/>
  <c r="L53" i="46"/>
  <c r="L53" i="44"/>
  <c r="T53" i="46"/>
  <c r="T53" i="44"/>
  <c r="AB53" i="46"/>
  <c r="AB53" i="44"/>
  <c r="F56" i="46"/>
  <c r="F56" i="44"/>
  <c r="N56" i="46"/>
  <c r="N56" i="44"/>
  <c r="V56" i="46"/>
  <c r="V56" i="44"/>
  <c r="AD56" i="46"/>
  <c r="AD56" i="44"/>
  <c r="AL56" i="46"/>
  <c r="AL56" i="44"/>
  <c r="AT56" i="46"/>
  <c r="AT56" i="44"/>
  <c r="A22" i="27"/>
  <c r="A22" i="28"/>
  <c r="R8" i="44"/>
  <c r="AM9" i="44"/>
  <c r="BD21" i="44"/>
  <c r="AT23" i="44"/>
  <c r="O7" i="44"/>
  <c r="AQ8" i="44"/>
  <c r="U15" i="44"/>
  <c r="BH17" i="44"/>
  <c r="BH20" i="44"/>
  <c r="Y24" i="44"/>
  <c r="L25" i="44"/>
  <c r="BC26" i="44"/>
  <c r="X29" i="44"/>
  <c r="BD29" i="44"/>
  <c r="AF31" i="44"/>
  <c r="BD31" i="44"/>
  <c r="M37" i="44"/>
  <c r="AS37" i="44"/>
  <c r="I38" i="44"/>
  <c r="BL40" i="44"/>
  <c r="BH41" i="44"/>
  <c r="AM42" i="44"/>
  <c r="AY43" i="44"/>
  <c r="AA45" i="44"/>
  <c r="BK46" i="44"/>
  <c r="AG47" i="44"/>
  <c r="E48" i="44"/>
  <c r="BI48" i="44"/>
  <c r="AT49" i="44"/>
  <c r="R50" i="44"/>
  <c r="BC9" i="44"/>
  <c r="X24" i="44"/>
  <c r="S27" i="44"/>
  <c r="BF7" i="44"/>
  <c r="S8" i="44"/>
  <c r="O9" i="44"/>
  <c r="BD9" i="44"/>
  <c r="AB13" i="44"/>
  <c r="AS15" i="44"/>
  <c r="O18" i="44"/>
  <c r="AG21" i="44"/>
  <c r="BE21" i="44"/>
  <c r="BF22" i="44"/>
  <c r="I24" i="44"/>
  <c r="BL24" i="44"/>
  <c r="T27" i="44"/>
  <c r="Q7" i="44"/>
  <c r="AE7" i="44"/>
  <c r="H8" i="44"/>
  <c r="AF8" i="44"/>
  <c r="BF8" i="44"/>
  <c r="P9" i="44"/>
  <c r="AC9" i="44"/>
  <c r="E10" i="44"/>
  <c r="AC10" i="44"/>
  <c r="BA10" i="44"/>
  <c r="J11" i="44"/>
  <c r="AG11" i="44"/>
  <c r="K13" i="44"/>
  <c r="BP13" i="44"/>
  <c r="BP15" i="44"/>
  <c r="BC18" i="44"/>
  <c r="D19" i="44"/>
  <c r="AR19" i="44"/>
  <c r="BH19" i="44"/>
  <c r="AB20" i="44"/>
  <c r="BI20" i="44"/>
  <c r="H21" i="44"/>
  <c r="Z22" i="44"/>
  <c r="AX22" i="44"/>
  <c r="F23" i="44"/>
  <c r="V23" i="44"/>
  <c r="BK23" i="44"/>
  <c r="AN24" i="44"/>
  <c r="BM24" i="44"/>
  <c r="AE26" i="44"/>
  <c r="BD26" i="44"/>
  <c r="K27" i="44"/>
  <c r="AY27" i="44"/>
  <c r="AZ30" i="44"/>
  <c r="AG31" i="44"/>
  <c r="BE31" i="44"/>
  <c r="AR34" i="44"/>
  <c r="BQ34" i="44"/>
  <c r="BC35" i="44"/>
  <c r="BH36" i="44"/>
  <c r="E37" i="44"/>
  <c r="BK44" i="44"/>
  <c r="Y47" i="44"/>
  <c r="AK48" i="44"/>
  <c r="V49" i="44"/>
  <c r="BF50" i="44"/>
  <c r="AS56" i="44"/>
  <c r="D58" i="44"/>
  <c r="L58" i="44"/>
  <c r="T58" i="44"/>
  <c r="AB58" i="44"/>
  <c r="AJ58" i="44"/>
  <c r="AR58" i="44"/>
  <c r="AZ58" i="44"/>
  <c r="BH58" i="44"/>
  <c r="BP58" i="44"/>
  <c r="AN59" i="44"/>
  <c r="D30" i="46"/>
  <c r="D30" i="44"/>
  <c r="AE18" i="44"/>
  <c r="O26" i="44"/>
  <c r="I11" i="44"/>
  <c r="K17" i="44"/>
  <c r="BJ23" i="44"/>
  <c r="A29" i="44"/>
  <c r="C24" i="46"/>
  <c r="C24" i="44" s="1"/>
  <c r="R7" i="44"/>
  <c r="AG7" i="44"/>
  <c r="AU7" i="44"/>
  <c r="BK7" i="44"/>
  <c r="K8" i="44"/>
  <c r="AH8" i="44"/>
  <c r="BG8" i="44"/>
  <c r="E9" i="44"/>
  <c r="AE9" i="44"/>
  <c r="AS9" i="44"/>
  <c r="Q11" i="44"/>
  <c r="AH11" i="44"/>
  <c r="BE11" i="44"/>
  <c r="L13" i="44"/>
  <c r="AG13" i="44"/>
  <c r="AZ13" i="44"/>
  <c r="E15" i="44"/>
  <c r="AC15" i="44"/>
  <c r="AZ15" i="44"/>
  <c r="BQ15" i="44"/>
  <c r="AR17" i="44"/>
  <c r="AM18" i="44"/>
  <c r="T19" i="44"/>
  <c r="L20" i="44"/>
  <c r="AC20" i="44"/>
  <c r="AR20" i="44"/>
  <c r="I21" i="44"/>
  <c r="X21" i="44"/>
  <c r="AV21" i="44"/>
  <c r="AY22" i="44"/>
  <c r="AO24" i="44"/>
  <c r="AB25" i="44"/>
  <c r="AR25" i="44"/>
  <c r="G26" i="44"/>
  <c r="L27" i="44"/>
  <c r="AQ27" i="44"/>
  <c r="AZ27" i="44"/>
  <c r="W28" i="44"/>
  <c r="P29" i="44"/>
  <c r="AV29" i="44"/>
  <c r="T30" i="44"/>
  <c r="AR30" i="44"/>
  <c r="AC32" i="44"/>
  <c r="H33" i="44"/>
  <c r="P33" i="44"/>
  <c r="X33" i="44"/>
  <c r="AF33" i="44"/>
  <c r="AS34" i="44"/>
  <c r="BD35" i="44"/>
  <c r="AY36" i="44"/>
  <c r="AK37" i="44"/>
  <c r="BQ37" i="44"/>
  <c r="AG40" i="44"/>
  <c r="AE42" i="44"/>
  <c r="BK42" i="44"/>
  <c r="W46" i="44"/>
  <c r="BC46" i="44"/>
  <c r="Q47" i="44"/>
  <c r="BJ49" i="44"/>
  <c r="AH50" i="44"/>
  <c r="E51" i="44"/>
  <c r="AC51" i="44"/>
  <c r="AF52" i="44"/>
  <c r="BL52" i="44"/>
  <c r="S53" i="44"/>
  <c r="AK56" i="44"/>
  <c r="AF59" i="44"/>
  <c r="BE7" i="44"/>
  <c r="T15" i="44"/>
  <c r="AZ25" i="44"/>
  <c r="AB30" i="44"/>
  <c r="AW7" i="44"/>
  <c r="BM7" i="44"/>
  <c r="G9" i="44"/>
  <c r="AO11" i="44"/>
  <c r="W18" i="44"/>
  <c r="R22" i="44"/>
  <c r="AP22" i="44"/>
  <c r="AL23" i="44"/>
  <c r="BB23" i="44"/>
  <c r="P24" i="44"/>
  <c r="BD24" i="44"/>
  <c r="BH25" i="44"/>
  <c r="AU26" i="44"/>
  <c r="BJ28" i="44"/>
  <c r="AN29" i="44"/>
  <c r="L34" i="44"/>
  <c r="AU35" i="44"/>
  <c r="AQ43" i="44"/>
  <c r="BC44" i="44"/>
  <c r="A20" i="27"/>
  <c r="A20" i="28"/>
  <c r="A25" i="44"/>
  <c r="A23" i="28"/>
  <c r="A15" i="27"/>
  <c r="A15" i="28"/>
  <c r="A19" i="44"/>
  <c r="A17" i="28"/>
  <c r="A25" i="27"/>
  <c r="A25" i="28"/>
  <c r="A34" i="27"/>
  <c r="A34" i="28"/>
  <c r="A73" i="27"/>
  <c r="A73" i="28"/>
  <c r="A85" i="27"/>
  <c r="A85" i="28"/>
  <c r="A90" i="27"/>
  <c r="A90" i="28"/>
  <c r="U95" i="46"/>
  <c r="U95" i="44"/>
  <c r="AC95" i="46"/>
  <c r="AC95" i="44"/>
  <c r="AK95" i="46"/>
  <c r="AK95" i="44"/>
  <c r="AS95" i="46"/>
  <c r="AS95" i="44"/>
  <c r="BA95" i="46"/>
  <c r="BA95" i="44"/>
  <c r="BI95" i="46"/>
  <c r="BI95" i="44"/>
  <c r="BQ95" i="46"/>
  <c r="BQ95" i="44"/>
  <c r="V96" i="46"/>
  <c r="V96" i="44"/>
  <c r="A95" i="27"/>
  <c r="A95" i="28"/>
  <c r="BN97" i="46"/>
  <c r="BN97" i="44"/>
  <c r="BB98" i="46"/>
  <c r="BB98" i="44"/>
  <c r="A97" i="27"/>
  <c r="A97" i="28"/>
  <c r="AH99" i="46"/>
  <c r="AH99" i="44"/>
  <c r="M100" i="46"/>
  <c r="M100" i="44"/>
  <c r="T101" i="46"/>
  <c r="T101" i="44"/>
  <c r="H102" i="46"/>
  <c r="H102" i="44"/>
  <c r="P102" i="46"/>
  <c r="P102" i="44"/>
  <c r="X102" i="46"/>
  <c r="X102" i="44"/>
  <c r="AF102" i="46"/>
  <c r="AF102" i="44"/>
  <c r="AN102" i="46"/>
  <c r="AN102" i="44"/>
  <c r="AV102" i="46"/>
  <c r="AV102" i="44"/>
  <c r="BD102" i="46"/>
  <c r="BD102" i="44"/>
  <c r="BL102" i="46"/>
  <c r="BL102" i="44"/>
  <c r="M104" i="46"/>
  <c r="M104" i="44"/>
  <c r="D108" i="46"/>
  <c r="D108" i="44"/>
  <c r="L108" i="46"/>
  <c r="L108" i="44"/>
  <c r="T108" i="46"/>
  <c r="T108" i="44"/>
  <c r="AB108" i="46"/>
  <c r="AB108" i="44"/>
  <c r="AJ108" i="46"/>
  <c r="AJ108" i="44"/>
  <c r="AR108" i="46"/>
  <c r="AR108" i="44"/>
  <c r="AZ108" i="46"/>
  <c r="AZ108" i="44"/>
  <c r="BH108" i="46"/>
  <c r="BH108" i="44"/>
  <c r="BP108" i="46"/>
  <c r="BP108" i="44"/>
  <c r="Q110" i="46"/>
  <c r="Q110" i="44"/>
  <c r="A55" i="27"/>
  <c r="A55" i="28"/>
  <c r="A62" i="27"/>
  <c r="A62" i="28"/>
  <c r="A75" i="27"/>
  <c r="A75" i="28"/>
  <c r="A77" i="27"/>
  <c r="A77" i="28"/>
  <c r="A87" i="27"/>
  <c r="A87" i="28"/>
  <c r="A92" i="27"/>
  <c r="A92" i="28"/>
  <c r="AM61" i="44"/>
  <c r="F63" i="44"/>
  <c r="N63" i="44"/>
  <c r="V63" i="44"/>
  <c r="AD63" i="44"/>
  <c r="AL63" i="44"/>
  <c r="AT63" i="44"/>
  <c r="BB63" i="44"/>
  <c r="BJ63" i="44"/>
  <c r="AJ71" i="44"/>
  <c r="P72" i="44"/>
  <c r="I75" i="44"/>
  <c r="AO77" i="44"/>
  <c r="H79" i="44"/>
  <c r="P79" i="44"/>
  <c r="X79" i="44"/>
  <c r="AF79" i="44"/>
  <c r="AN79" i="44"/>
  <c r="AV79" i="44"/>
  <c r="BD79" i="44"/>
  <c r="BL79" i="44"/>
  <c r="AZ151" i="44"/>
  <c r="V152" i="44"/>
  <c r="AX153" i="44"/>
  <c r="BD156" i="44"/>
  <c r="AJ157" i="44"/>
  <c r="P158" i="44"/>
  <c r="AJ159" i="44"/>
  <c r="BP159" i="44"/>
  <c r="AU160" i="44"/>
  <c r="K161" i="44"/>
  <c r="Q168" i="44"/>
  <c r="BE168" i="44"/>
  <c r="A12" i="27"/>
  <c r="A12" i="28"/>
  <c r="C18" i="46"/>
  <c r="C18" i="44" s="1"/>
  <c r="A16" i="28"/>
  <c r="A18" i="27"/>
  <c r="A18" i="28"/>
  <c r="BB56" i="44"/>
  <c r="BJ56" i="44"/>
  <c r="W61" i="44"/>
  <c r="J62" i="44"/>
  <c r="R62" i="44"/>
  <c r="Z62" i="44"/>
  <c r="AH62" i="44"/>
  <c r="AP62" i="44"/>
  <c r="AX62" i="44"/>
  <c r="BF62" i="44"/>
  <c r="BN62" i="44"/>
  <c r="T71" i="44"/>
  <c r="BL72" i="44"/>
  <c r="BE75" i="44"/>
  <c r="Y77" i="44"/>
  <c r="AJ151" i="44"/>
  <c r="F152" i="44"/>
  <c r="AC154" i="44"/>
  <c r="V155" i="44"/>
  <c r="AN156" i="44"/>
  <c r="T157" i="44"/>
  <c r="BD158" i="44"/>
  <c r="AB159" i="44"/>
  <c r="AE164" i="44"/>
  <c r="K166" i="44"/>
  <c r="AY166" i="44"/>
  <c r="O61" i="44"/>
  <c r="L71" i="44"/>
  <c r="BD72" i="44"/>
  <c r="AW75" i="44"/>
  <c r="U76" i="44"/>
  <c r="BA76" i="44"/>
  <c r="Q77" i="44"/>
  <c r="E78" i="44"/>
  <c r="M78" i="44"/>
  <c r="U78" i="44"/>
  <c r="AC78" i="44"/>
  <c r="AK78" i="44"/>
  <c r="AS78" i="44"/>
  <c r="BA78" i="44"/>
  <c r="BI78" i="44"/>
  <c r="BQ78" i="44"/>
  <c r="AH153" i="44"/>
  <c r="BI154" i="44"/>
  <c r="N155" i="44"/>
  <c r="AF156" i="44"/>
  <c r="L157" i="44"/>
  <c r="BP157" i="44"/>
  <c r="AV158" i="44"/>
  <c r="G160" i="44"/>
  <c r="AM160" i="44"/>
  <c r="K163" i="44"/>
  <c r="S163" i="44"/>
  <c r="AA163" i="44"/>
  <c r="AI163" i="44"/>
  <c r="AQ163" i="44"/>
  <c r="W164" i="44"/>
  <c r="A6" i="27"/>
  <c r="A6" i="28"/>
  <c r="A28" i="27"/>
  <c r="A28" i="28"/>
  <c r="A30" i="27"/>
  <c r="A30" i="28"/>
  <c r="A32" i="27"/>
  <c r="A32" i="28"/>
  <c r="AB151" i="46"/>
  <c r="AB151" i="44"/>
  <c r="BJ152" i="46"/>
  <c r="BJ152" i="44"/>
  <c r="AP153" i="46"/>
  <c r="AP153" i="44"/>
  <c r="E154" i="46"/>
  <c r="E154" i="44"/>
  <c r="AL155" i="46"/>
  <c r="AL155" i="44"/>
  <c r="H156" i="46"/>
  <c r="H156" i="44"/>
  <c r="AZ157" i="46"/>
  <c r="AZ157" i="44"/>
  <c r="AN158" i="46"/>
  <c r="AN158" i="44"/>
  <c r="T159" i="46"/>
  <c r="T159" i="44"/>
  <c r="BH159" i="46"/>
  <c r="BH159" i="44"/>
  <c r="O160" i="46"/>
  <c r="O160" i="44"/>
  <c r="BG161" i="46"/>
  <c r="BG161" i="44"/>
  <c r="AY163" i="46"/>
  <c r="AY163" i="44"/>
  <c r="BG163" i="46"/>
  <c r="BG163" i="44"/>
  <c r="BO163" i="46"/>
  <c r="BO163" i="44"/>
  <c r="AU164" i="46"/>
  <c r="AU164" i="44"/>
  <c r="AA166" i="46"/>
  <c r="AA166" i="44"/>
  <c r="AI166" i="46"/>
  <c r="AI166" i="44"/>
  <c r="Y168" i="46"/>
  <c r="Y168" i="44"/>
  <c r="AO168" i="46"/>
  <c r="AO168" i="44"/>
  <c r="BM168" i="46"/>
  <c r="BM168" i="44"/>
  <c r="E169" i="46"/>
  <c r="E169" i="44"/>
  <c r="M169" i="46"/>
  <c r="M169" i="44"/>
  <c r="U169" i="46"/>
  <c r="U169" i="44"/>
  <c r="AC169" i="46"/>
  <c r="AC169" i="44"/>
  <c r="AK169" i="46"/>
  <c r="AK169" i="44"/>
  <c r="AS169" i="46"/>
  <c r="AS169" i="44"/>
  <c r="BA169" i="46"/>
  <c r="BA169" i="44"/>
  <c r="BI169" i="46"/>
  <c r="BI169" i="44"/>
  <c r="BQ169" i="46"/>
  <c r="BQ169" i="44"/>
  <c r="D171" i="46"/>
  <c r="D171" i="44"/>
  <c r="L171" i="46"/>
  <c r="L171" i="44"/>
  <c r="T171" i="46"/>
  <c r="T171" i="44"/>
  <c r="AB171" i="46"/>
  <c r="AB171" i="44"/>
  <c r="AJ171" i="46"/>
  <c r="AJ171" i="44"/>
  <c r="AR171" i="46"/>
  <c r="AR171" i="44"/>
  <c r="AZ171" i="46"/>
  <c r="AZ171" i="44"/>
  <c r="BH171" i="46"/>
  <c r="BH171" i="44"/>
  <c r="BP171" i="46"/>
  <c r="BP171" i="44"/>
  <c r="AL172" i="46"/>
  <c r="AL172" i="44"/>
  <c r="J173" i="46"/>
  <c r="J173" i="44"/>
  <c r="R173" i="46"/>
  <c r="R173" i="44"/>
  <c r="Z173" i="46"/>
  <c r="Z173" i="44"/>
  <c r="AH173" i="46"/>
  <c r="AH173" i="44"/>
  <c r="AP173" i="46"/>
  <c r="AP173" i="44"/>
  <c r="AX173" i="46"/>
  <c r="AX173" i="44"/>
  <c r="BF173" i="46"/>
  <c r="BF173" i="44"/>
  <c r="BN173" i="46"/>
  <c r="BN173" i="44"/>
  <c r="AK174" i="46"/>
  <c r="AK174" i="44"/>
  <c r="AS174" i="46"/>
  <c r="AS174" i="44"/>
  <c r="H175" i="46"/>
  <c r="H175" i="44"/>
  <c r="P175" i="46"/>
  <c r="P175" i="44"/>
  <c r="X175" i="46"/>
  <c r="X175" i="44"/>
  <c r="AF175" i="46"/>
  <c r="AF175" i="44"/>
  <c r="AN175" i="46"/>
  <c r="AN175" i="44"/>
  <c r="AV175" i="46"/>
  <c r="AV175" i="44"/>
  <c r="BD175" i="46"/>
  <c r="BD175" i="44"/>
  <c r="BL175" i="46"/>
  <c r="BL175" i="44"/>
  <c r="AR176" i="46"/>
  <c r="AR176" i="44"/>
  <c r="AV178" i="46"/>
  <c r="AV178" i="44"/>
  <c r="H180" i="46"/>
  <c r="H180" i="44"/>
  <c r="P180" i="46"/>
  <c r="P180" i="44"/>
  <c r="X180" i="46"/>
  <c r="X180" i="44"/>
  <c r="AF180" i="46"/>
  <c r="AF180" i="44"/>
  <c r="AN180" i="46"/>
  <c r="AN180" i="44"/>
  <c r="AV180" i="46"/>
  <c r="AV180" i="44"/>
  <c r="BD180" i="46"/>
  <c r="BD180" i="44"/>
  <c r="BL180" i="46"/>
  <c r="BL180" i="44"/>
  <c r="AF182" i="46"/>
  <c r="AF182" i="44"/>
  <c r="AN182" i="46"/>
  <c r="AN182" i="44"/>
  <c r="A127" i="27"/>
  <c r="A127" i="28"/>
  <c r="A129" i="27"/>
  <c r="A129" i="28"/>
  <c r="A136" i="27"/>
  <c r="A136" i="28"/>
  <c r="A141" i="27"/>
  <c r="A141" i="28"/>
  <c r="A108" i="28"/>
  <c r="A94" i="27"/>
  <c r="A94" i="28"/>
  <c r="A99" i="27"/>
  <c r="A99" i="28"/>
  <c r="A105" i="44"/>
  <c r="A103" i="28"/>
  <c r="A105" i="27"/>
  <c r="A105" i="28"/>
  <c r="A110" i="27"/>
  <c r="A110" i="28"/>
  <c r="A112" i="27"/>
  <c r="A112" i="28"/>
  <c r="A115" i="27"/>
  <c r="A115" i="28"/>
  <c r="AC113" i="44"/>
  <c r="Y115" i="44"/>
  <c r="E116" i="44"/>
  <c r="M116" i="44"/>
  <c r="AH124" i="44"/>
  <c r="E125" i="44"/>
  <c r="M125" i="44"/>
  <c r="U125" i="44"/>
  <c r="AC125" i="44"/>
  <c r="AK125" i="44"/>
  <c r="AS125" i="44"/>
  <c r="BA125" i="44"/>
  <c r="BI125" i="44"/>
  <c r="BQ125" i="44"/>
  <c r="BJ128" i="44"/>
  <c r="AR183" i="44"/>
  <c r="AA187" i="44"/>
  <c r="AT188" i="44"/>
  <c r="F190" i="44"/>
  <c r="AL190" i="44"/>
  <c r="U192" i="44"/>
  <c r="BO194" i="44"/>
  <c r="S197" i="44"/>
  <c r="E198" i="44"/>
  <c r="BI198" i="44"/>
  <c r="Y199" i="44"/>
  <c r="A5" i="27"/>
  <c r="A5" i="28"/>
  <c r="W207" i="46"/>
  <c r="W207" i="44"/>
  <c r="A124" i="28"/>
  <c r="A26" i="27"/>
  <c r="A26" i="28"/>
  <c r="A35" i="27"/>
  <c r="A35" i="28"/>
  <c r="AS205" i="46"/>
  <c r="AS205" i="44"/>
  <c r="A7" i="27"/>
  <c r="A7" i="28"/>
  <c r="A21" i="27"/>
  <c r="A21" i="28"/>
  <c r="A12" i="44"/>
  <c r="A10" i="28"/>
  <c r="BH183" i="46"/>
  <c r="BH183" i="44"/>
  <c r="G186" i="46"/>
  <c r="G186" i="44"/>
  <c r="O186" i="46"/>
  <c r="O186" i="44"/>
  <c r="W186" i="46"/>
  <c r="W186" i="44"/>
  <c r="AE186" i="46"/>
  <c r="AE186" i="44"/>
  <c r="AM186" i="46"/>
  <c r="AM186" i="44"/>
  <c r="AU186" i="46"/>
  <c r="AU186" i="44"/>
  <c r="BC186" i="46"/>
  <c r="BC186" i="44"/>
  <c r="BK186" i="46"/>
  <c r="BK186" i="44"/>
  <c r="AY187" i="46"/>
  <c r="AY187" i="44"/>
  <c r="V188" i="46"/>
  <c r="V188" i="44"/>
  <c r="E192" i="46"/>
  <c r="E192" i="44"/>
  <c r="BQ192" i="46"/>
  <c r="BQ192" i="44"/>
  <c r="AN193" i="46"/>
  <c r="AN193" i="44"/>
  <c r="K194" i="46"/>
  <c r="K194" i="44"/>
  <c r="AE195" i="46"/>
  <c r="AE195" i="44"/>
  <c r="U198" i="46"/>
  <c r="U198" i="44"/>
  <c r="AW199" i="46"/>
  <c r="AW199" i="44"/>
  <c r="T204" i="46"/>
  <c r="T204" i="44"/>
  <c r="A29" i="28"/>
  <c r="A37" i="28"/>
  <c r="A45" i="28"/>
  <c r="A61" i="28"/>
  <c r="A69" i="28"/>
  <c r="A93" i="28"/>
  <c r="A101" i="28"/>
  <c r="A109" i="28"/>
  <c r="A54" i="28"/>
  <c r="A70" i="28"/>
  <c r="A78" i="28"/>
  <c r="A86" i="28"/>
  <c r="A102" i="28"/>
  <c r="A118" i="28"/>
  <c r="A126" i="28"/>
  <c r="A134" i="28"/>
  <c r="A142" i="28"/>
  <c r="A31" i="28"/>
  <c r="A39" i="28"/>
  <c r="A63" i="28"/>
  <c r="A71" i="28"/>
  <c r="A79" i="28"/>
  <c r="A111" i="28"/>
  <c r="A119" i="28"/>
  <c r="A135" i="28"/>
  <c r="A24" i="28"/>
  <c r="A40" i="28"/>
  <c r="A56" i="28"/>
  <c r="A72" i="28"/>
  <c r="A80" i="28"/>
  <c r="A88" i="28"/>
  <c r="A96" i="28"/>
  <c r="A104" i="28"/>
  <c r="A120" i="28"/>
  <c r="A128" i="28"/>
  <c r="A144" i="28"/>
  <c r="A9" i="28"/>
  <c r="A33" i="28"/>
  <c r="A41" i="28"/>
  <c r="A49" i="28"/>
  <c r="A57" i="28"/>
  <c r="A65" i="28"/>
  <c r="A81" i="28"/>
  <c r="A89" i="28"/>
  <c r="A113" i="28"/>
  <c r="A121" i="28"/>
  <c r="A137" i="28"/>
  <c r="A145" i="28"/>
  <c r="A42" i="28"/>
  <c r="A58" i="28"/>
  <c r="A66" i="28"/>
  <c r="A74" i="28"/>
  <c r="A82" i="28"/>
  <c r="A98" i="28"/>
  <c r="A106" i="28"/>
  <c r="A114" i="28"/>
  <c r="A122" i="28"/>
  <c r="A130" i="28"/>
  <c r="A138" i="28"/>
  <c r="A146" i="28"/>
  <c r="A19" i="28"/>
  <c r="A43" i="28"/>
  <c r="A51" i="28"/>
  <c r="A59" i="28"/>
  <c r="A67" i="28"/>
  <c r="A83" i="28"/>
  <c r="A91" i="28"/>
  <c r="A107" i="28"/>
  <c r="A123" i="28"/>
  <c r="A131" i="28"/>
  <c r="A139" i="28"/>
  <c r="A147" i="28"/>
  <c r="L11" i="44"/>
  <c r="BO14" i="44"/>
  <c r="AT20" i="44"/>
  <c r="X23" i="44"/>
  <c r="AV23" i="44"/>
  <c r="R24" i="44"/>
  <c r="AP24" i="44"/>
  <c r="H28" i="44"/>
  <c r="AH29" i="44"/>
  <c r="AD30" i="44"/>
  <c r="AP31" i="44"/>
  <c r="V34" i="44"/>
  <c r="Y35" i="44"/>
  <c r="BM35" i="44"/>
  <c r="AK36" i="44"/>
  <c r="AU37" i="44"/>
  <c r="G39" i="44"/>
  <c r="Z40" i="44"/>
  <c r="F41" i="44"/>
  <c r="BJ41" i="44"/>
  <c r="AG42" i="44"/>
  <c r="M43" i="44"/>
  <c r="BQ43" i="44"/>
  <c r="C14" i="46"/>
  <c r="C14" i="44" s="1"/>
  <c r="T8" i="44"/>
  <c r="J9" i="44"/>
  <c r="BO11" i="44"/>
  <c r="AW12" i="44"/>
  <c r="BJ20" i="44"/>
  <c r="D22" i="44"/>
  <c r="BN29" i="44"/>
  <c r="BB41" i="44"/>
  <c r="Y42" i="44"/>
  <c r="E43" i="44"/>
  <c r="C33" i="46"/>
  <c r="C33" i="44" s="1"/>
  <c r="AZ8" i="44"/>
  <c r="A33" i="44"/>
  <c r="AZ11" i="44"/>
  <c r="AQ14" i="44"/>
  <c r="AJ22" i="44"/>
  <c r="AF28" i="44"/>
  <c r="AH31" i="44"/>
  <c r="AD32" i="44"/>
  <c r="BJ34" i="44"/>
  <c r="Q35" i="44"/>
  <c r="AC36" i="44"/>
  <c r="AM37" i="44"/>
  <c r="BK39" i="44"/>
  <c r="R40" i="44"/>
  <c r="C35" i="46"/>
  <c r="C35" i="44" s="1"/>
  <c r="AR8" i="44"/>
  <c r="BJ10" i="44"/>
  <c r="BP11" i="44"/>
  <c r="Y12" i="44"/>
  <c r="BJ13" i="44"/>
  <c r="S14" i="44"/>
  <c r="AG16" i="44"/>
  <c r="R18" i="44"/>
  <c r="F20" i="44"/>
  <c r="V20" i="44"/>
  <c r="AH24" i="44"/>
  <c r="BD28" i="44"/>
  <c r="BL28" i="44"/>
  <c r="V30" i="44"/>
  <c r="BJ30" i="44"/>
  <c r="Z31" i="44"/>
  <c r="BN31" i="44"/>
  <c r="BJ32" i="44"/>
  <c r="N34" i="44"/>
  <c r="BE35" i="44"/>
  <c r="U36" i="44"/>
  <c r="BC39" i="44"/>
  <c r="J40" i="44"/>
  <c r="AT41" i="44"/>
  <c r="BA43" i="44"/>
  <c r="X44" i="44"/>
  <c r="D45" i="44"/>
  <c r="BP45" i="44"/>
  <c r="AV46" i="44"/>
  <c r="V48" i="44"/>
  <c r="O49" i="44"/>
  <c r="AU49" i="44"/>
  <c r="AI50" i="44"/>
  <c r="AZ53" i="44"/>
  <c r="BH53" i="44"/>
  <c r="BP53" i="44"/>
  <c r="A14" i="44"/>
  <c r="T11" i="44"/>
  <c r="BE12" i="44"/>
  <c r="BL23" i="44"/>
  <c r="R29" i="44"/>
  <c r="BF29" i="44"/>
  <c r="BB30" i="44"/>
  <c r="V32" i="44"/>
  <c r="BB32" i="44"/>
  <c r="F34" i="44"/>
  <c r="A36" i="27"/>
  <c r="AJ11" i="44"/>
  <c r="I12" i="44"/>
  <c r="AD13" i="44"/>
  <c r="AY14" i="44"/>
  <c r="AL20" i="44"/>
  <c r="AB22" i="44"/>
  <c r="BP22" i="44"/>
  <c r="AN23" i="44"/>
  <c r="J24" i="44"/>
  <c r="BF24" i="44"/>
  <c r="BP8" i="44"/>
  <c r="AG12" i="44"/>
  <c r="N13" i="44"/>
  <c r="BB20" i="44"/>
  <c r="BH22" i="44"/>
  <c r="P23" i="44"/>
  <c r="X28" i="44"/>
  <c r="AV28" i="44"/>
  <c r="J29" i="44"/>
  <c r="N30" i="44"/>
  <c r="R31" i="44"/>
  <c r="BF31" i="44"/>
  <c r="AT34" i="44"/>
  <c r="AO35" i="44"/>
  <c r="BI36" i="44"/>
  <c r="W37" i="44"/>
  <c r="AM39" i="44"/>
  <c r="BF40" i="44"/>
  <c r="K49" i="44"/>
  <c r="AF191" i="44"/>
  <c r="AH13" i="44"/>
  <c r="AX13" i="44"/>
  <c r="R51" i="44"/>
  <c r="AX145" i="44"/>
  <c r="AP17" i="44"/>
  <c r="J187" i="44"/>
  <c r="J187" i="46"/>
  <c r="R187" i="46"/>
  <c r="R187" i="44"/>
  <c r="Z187" i="46"/>
  <c r="Z187" i="44"/>
  <c r="AH187" i="46"/>
  <c r="AH187" i="44"/>
  <c r="AP187" i="46"/>
  <c r="AP187" i="44"/>
  <c r="AX187" i="46"/>
  <c r="AX187" i="44"/>
  <c r="BF187" i="46"/>
  <c r="BF187" i="44"/>
  <c r="BN187" i="46"/>
  <c r="BN187" i="44"/>
  <c r="D188" i="46"/>
  <c r="D188" i="44"/>
  <c r="L188" i="46"/>
  <c r="L188" i="44"/>
  <c r="T188" i="46"/>
  <c r="T188" i="44"/>
  <c r="AB188" i="46"/>
  <c r="AB188" i="44"/>
  <c r="AJ188" i="46"/>
  <c r="AJ188" i="44"/>
  <c r="AR188" i="46"/>
  <c r="AR188" i="44"/>
  <c r="AZ188" i="46"/>
  <c r="AZ188" i="44"/>
  <c r="BH188" i="46"/>
  <c r="BH188" i="44"/>
  <c r="BP188" i="46"/>
  <c r="BP188" i="44"/>
  <c r="H189" i="46"/>
  <c r="H189" i="44"/>
  <c r="P189" i="46"/>
  <c r="P189" i="44"/>
  <c r="X189" i="46"/>
  <c r="X189" i="44"/>
  <c r="AN189" i="46"/>
  <c r="AN189" i="44"/>
  <c r="AV189" i="46"/>
  <c r="AV189" i="44"/>
  <c r="BD189" i="46"/>
  <c r="BD189" i="44"/>
  <c r="BL189" i="46"/>
  <c r="BL189" i="44"/>
  <c r="L190" i="46"/>
  <c r="L190" i="44"/>
  <c r="AB190" i="46"/>
  <c r="AB190" i="44"/>
  <c r="AJ190" i="46"/>
  <c r="AJ190" i="44"/>
  <c r="AR190" i="46"/>
  <c r="AR190" i="44"/>
  <c r="BH190" i="46"/>
  <c r="BH190" i="44"/>
  <c r="BP190" i="46"/>
  <c r="BP190" i="44"/>
  <c r="P191" i="46"/>
  <c r="P191" i="44"/>
  <c r="X191" i="46"/>
  <c r="X191" i="44"/>
  <c r="AN191" i="46"/>
  <c r="AN191" i="44"/>
  <c r="AV191" i="46"/>
  <c r="AV191" i="44"/>
  <c r="BD191" i="46"/>
  <c r="BD191" i="44"/>
  <c r="BL191" i="46"/>
  <c r="BL191" i="44"/>
  <c r="J192" i="46"/>
  <c r="J192" i="44"/>
  <c r="R192" i="46"/>
  <c r="R192" i="44"/>
  <c r="Z192" i="46"/>
  <c r="Z192" i="44"/>
  <c r="AH192" i="46"/>
  <c r="AH192" i="44"/>
  <c r="AP192" i="46"/>
  <c r="AP192" i="44"/>
  <c r="AX192" i="46"/>
  <c r="AX192" i="44"/>
  <c r="BF192" i="46"/>
  <c r="BF192" i="44"/>
  <c r="BN192" i="46"/>
  <c r="BN192" i="44"/>
  <c r="E193" i="46"/>
  <c r="E193" i="44"/>
  <c r="M193" i="46"/>
  <c r="M193" i="44"/>
  <c r="U193" i="46"/>
  <c r="U193" i="44"/>
  <c r="AC193" i="46"/>
  <c r="AC193" i="44"/>
  <c r="AK193" i="46"/>
  <c r="AK193" i="44"/>
  <c r="AS193" i="46"/>
  <c r="AS193" i="44"/>
  <c r="BA193" i="46"/>
  <c r="BA193" i="44"/>
  <c r="BI193" i="46"/>
  <c r="BI193" i="44"/>
  <c r="BQ193" i="46"/>
  <c r="BQ193" i="44"/>
  <c r="H194" i="46"/>
  <c r="H194" i="44"/>
  <c r="P194" i="46"/>
  <c r="P194" i="44"/>
  <c r="X194" i="46"/>
  <c r="X194" i="44"/>
  <c r="AF194" i="46"/>
  <c r="AF194" i="44"/>
  <c r="AN194" i="46"/>
  <c r="AN194" i="44"/>
  <c r="AV194" i="46"/>
  <c r="AV194" i="44"/>
  <c r="BD194" i="46"/>
  <c r="BD194" i="44"/>
  <c r="BL194" i="46"/>
  <c r="BL194" i="44"/>
  <c r="K195" i="46"/>
  <c r="K195" i="44"/>
  <c r="S195" i="46"/>
  <c r="S195" i="44"/>
  <c r="AA195" i="46"/>
  <c r="AA195" i="44"/>
  <c r="AQ195" i="46"/>
  <c r="AQ195" i="44"/>
  <c r="AY195" i="46"/>
  <c r="AY195" i="44"/>
  <c r="BG195" i="46"/>
  <c r="BG195" i="44"/>
  <c r="BO195" i="46"/>
  <c r="BO195" i="44"/>
  <c r="G197" i="46"/>
  <c r="G197" i="44"/>
  <c r="O197" i="46"/>
  <c r="O197" i="44"/>
  <c r="AE197" i="46"/>
  <c r="AE197" i="44"/>
  <c r="AM197" i="46"/>
  <c r="AM197" i="44"/>
  <c r="AU197" i="46"/>
  <c r="AU197" i="44"/>
  <c r="BC197" i="46"/>
  <c r="BC197" i="44"/>
  <c r="BK197" i="46"/>
  <c r="BK197" i="44"/>
  <c r="I198" i="46"/>
  <c r="I198" i="44"/>
  <c r="Q198" i="46"/>
  <c r="Q198" i="44"/>
  <c r="Y198" i="46"/>
  <c r="Y198" i="44"/>
  <c r="AG198" i="46"/>
  <c r="AG198" i="44"/>
  <c r="AO198" i="46"/>
  <c r="AO198" i="44"/>
  <c r="AW198" i="46"/>
  <c r="AW198" i="44"/>
  <c r="BE198" i="46"/>
  <c r="BE198" i="44"/>
  <c r="BM198" i="46"/>
  <c r="BM198" i="44"/>
  <c r="H200" i="46"/>
  <c r="H200" i="44"/>
  <c r="P200" i="46"/>
  <c r="P200" i="44"/>
  <c r="X200" i="46"/>
  <c r="X200" i="44"/>
  <c r="AF200" i="46"/>
  <c r="AF200" i="44"/>
  <c r="AV200" i="46"/>
  <c r="AV200" i="44"/>
  <c r="BD200" i="46"/>
  <c r="BD200" i="44"/>
  <c r="BL200" i="46"/>
  <c r="BL200" i="44"/>
  <c r="D201" i="46"/>
  <c r="D201" i="44"/>
  <c r="L201" i="46"/>
  <c r="L201" i="44"/>
  <c r="T201" i="46"/>
  <c r="T201" i="44"/>
  <c r="AB201" i="46"/>
  <c r="AB201" i="44"/>
  <c r="AJ201" i="46"/>
  <c r="AJ201" i="44"/>
  <c r="AR201" i="46"/>
  <c r="AR201" i="44"/>
  <c r="AZ201" i="46"/>
  <c r="AZ201" i="44"/>
  <c r="BH201" i="46"/>
  <c r="BH201" i="44"/>
  <c r="BP201" i="46"/>
  <c r="BP201" i="44"/>
  <c r="J202" i="46"/>
  <c r="J202" i="44"/>
  <c r="R202" i="46"/>
  <c r="R202" i="44"/>
  <c r="Z202" i="46"/>
  <c r="Z202" i="44"/>
  <c r="AH202" i="46"/>
  <c r="AH202" i="44"/>
  <c r="AP202" i="46"/>
  <c r="AP202" i="44"/>
  <c r="AX202" i="46"/>
  <c r="AX202" i="44"/>
  <c r="BF202" i="46"/>
  <c r="BF202" i="44"/>
  <c r="F203" i="46"/>
  <c r="F203" i="44"/>
  <c r="N203" i="46"/>
  <c r="N203" i="44"/>
  <c r="V203" i="46"/>
  <c r="V203" i="44"/>
  <c r="AD203" i="46"/>
  <c r="AD203" i="44"/>
  <c r="AL203" i="46"/>
  <c r="AL203" i="44"/>
  <c r="AT203" i="46"/>
  <c r="AT203" i="44"/>
  <c r="BB203" i="46"/>
  <c r="BB203" i="44"/>
  <c r="BJ203" i="46"/>
  <c r="BJ203" i="44"/>
  <c r="H204" i="46"/>
  <c r="H204" i="44"/>
  <c r="P204" i="46"/>
  <c r="P204" i="44"/>
  <c r="X204" i="46"/>
  <c r="X204" i="44"/>
  <c r="AF204" i="46"/>
  <c r="AF204" i="44"/>
  <c r="AN204" i="46"/>
  <c r="AN204" i="44"/>
  <c r="AV204" i="46"/>
  <c r="AV204" i="44"/>
  <c r="BD204" i="46"/>
  <c r="BD204" i="44"/>
  <c r="BL204" i="46"/>
  <c r="BL204" i="44"/>
  <c r="H205" i="46"/>
  <c r="H205" i="44"/>
  <c r="P205" i="46"/>
  <c r="P205" i="44"/>
  <c r="X205" i="46"/>
  <c r="X205" i="44"/>
  <c r="AF205" i="46"/>
  <c r="AF205" i="44"/>
  <c r="AN205" i="46"/>
  <c r="AN205" i="44"/>
  <c r="AV205" i="46"/>
  <c r="AV205" i="44"/>
  <c r="BD205" i="46"/>
  <c r="BD205" i="44"/>
  <c r="BL205" i="46"/>
  <c r="BL205" i="44"/>
  <c r="BD11" i="46"/>
  <c r="BD11" i="44"/>
  <c r="BN13" i="46"/>
  <c r="BN13" i="44"/>
  <c r="G14" i="46"/>
  <c r="G14" i="44"/>
  <c r="O14" i="46"/>
  <c r="O14" i="44"/>
  <c r="W14" i="46"/>
  <c r="W14" i="44"/>
  <c r="AU14" i="46"/>
  <c r="AU14" i="44"/>
  <c r="BK14" i="46"/>
  <c r="BK14" i="44"/>
  <c r="K15" i="46"/>
  <c r="K15" i="44"/>
  <c r="AA15" i="46"/>
  <c r="AA15" i="44"/>
  <c r="AI15" i="46"/>
  <c r="AI15" i="44"/>
  <c r="AQ15" i="46"/>
  <c r="AQ15" i="44"/>
  <c r="AY15" i="46"/>
  <c r="AY15" i="44"/>
  <c r="BO15" i="46"/>
  <c r="BO15" i="44"/>
  <c r="F16" i="46"/>
  <c r="F16" i="44"/>
  <c r="N16" i="46"/>
  <c r="N16" i="44"/>
  <c r="AL16" i="46"/>
  <c r="AL16" i="44"/>
  <c r="AT16" i="46"/>
  <c r="AT16" i="44"/>
  <c r="J17" i="46"/>
  <c r="J17" i="44"/>
  <c r="Z17" i="46"/>
  <c r="Z17" i="44"/>
  <c r="AX17" i="46"/>
  <c r="AX17" i="44"/>
  <c r="BN17" i="46"/>
  <c r="BN17" i="44"/>
  <c r="D44" i="46"/>
  <c r="D44" i="44"/>
  <c r="L44" i="46"/>
  <c r="L44" i="44"/>
  <c r="T44" i="46"/>
  <c r="T44" i="44"/>
  <c r="AB44" i="46"/>
  <c r="AB44" i="44"/>
  <c r="AJ44" i="46"/>
  <c r="AJ44" i="44"/>
  <c r="AR44" i="46"/>
  <c r="AR44" i="44"/>
  <c r="AZ44" i="46"/>
  <c r="AZ44" i="44"/>
  <c r="BH44" i="46"/>
  <c r="BH44" i="44"/>
  <c r="BP44" i="46"/>
  <c r="BP44" i="44"/>
  <c r="H45" i="46"/>
  <c r="H45" i="44"/>
  <c r="P45" i="46"/>
  <c r="P45" i="44"/>
  <c r="X45" i="46"/>
  <c r="X45" i="44"/>
  <c r="AF45" i="46"/>
  <c r="AF45" i="44"/>
  <c r="AN45" i="46"/>
  <c r="AN45" i="44"/>
  <c r="AV45" i="46"/>
  <c r="AV45" i="44"/>
  <c r="BD45" i="46"/>
  <c r="BD45" i="44"/>
  <c r="BL45" i="46"/>
  <c r="BL45" i="44"/>
  <c r="A46" i="27"/>
  <c r="A48" i="44"/>
  <c r="J48" i="46"/>
  <c r="J48" i="44"/>
  <c r="R48" i="46"/>
  <c r="R48" i="44"/>
  <c r="AH48" i="46"/>
  <c r="AH48" i="44"/>
  <c r="AP48" i="46"/>
  <c r="AP48" i="44"/>
  <c r="AX48" i="46"/>
  <c r="AX48" i="44"/>
  <c r="BF48" i="46"/>
  <c r="BF48" i="44"/>
  <c r="BN48" i="46"/>
  <c r="BN48" i="44"/>
  <c r="S49" i="46"/>
  <c r="S49" i="44"/>
  <c r="AA49" i="46"/>
  <c r="AA49" i="44"/>
  <c r="AI49" i="46"/>
  <c r="AI49" i="44"/>
  <c r="AQ49" i="46"/>
  <c r="AQ49" i="44"/>
  <c r="AY49" i="46"/>
  <c r="AY49" i="44"/>
  <c r="BG49" i="46"/>
  <c r="BG49" i="44"/>
  <c r="G50" i="46"/>
  <c r="G50" i="44"/>
  <c r="O50" i="46"/>
  <c r="O50" i="44"/>
  <c r="W50" i="46"/>
  <c r="W50" i="44"/>
  <c r="AE50" i="46"/>
  <c r="AE50" i="44"/>
  <c r="AM50" i="46"/>
  <c r="AM50" i="44"/>
  <c r="AU50" i="46"/>
  <c r="AU50" i="44"/>
  <c r="BK50" i="46"/>
  <c r="BK50" i="44"/>
  <c r="J51" i="46"/>
  <c r="J51" i="44"/>
  <c r="Z51" i="46"/>
  <c r="Z51" i="44"/>
  <c r="AH51" i="46"/>
  <c r="AH51" i="44"/>
  <c r="AP51" i="46"/>
  <c r="AP51" i="44"/>
  <c r="BF51" i="46"/>
  <c r="BF51" i="44"/>
  <c r="BN51" i="46"/>
  <c r="BN51" i="44"/>
  <c r="E115" i="46"/>
  <c r="E115" i="44"/>
  <c r="M115" i="46"/>
  <c r="M115" i="44"/>
  <c r="U115" i="46"/>
  <c r="U115" i="44"/>
  <c r="AC115" i="46"/>
  <c r="AC115" i="44"/>
  <c r="AK115" i="46"/>
  <c r="AK115" i="44"/>
  <c r="AS115" i="46"/>
  <c r="AS115" i="44"/>
  <c r="BA115" i="46"/>
  <c r="BA115" i="44"/>
  <c r="BI115" i="46"/>
  <c r="BI115" i="44"/>
  <c r="BQ115" i="46"/>
  <c r="BQ115" i="44"/>
  <c r="H117" i="46"/>
  <c r="H117" i="44"/>
  <c r="P117" i="46"/>
  <c r="P117" i="44"/>
  <c r="X117" i="46"/>
  <c r="X117" i="44"/>
  <c r="AF117" i="46"/>
  <c r="AF117" i="44"/>
  <c r="AN117" i="46"/>
  <c r="AN117" i="44"/>
  <c r="AV117" i="46"/>
  <c r="AV117" i="44"/>
  <c r="BD117" i="46"/>
  <c r="BD117" i="44"/>
  <c r="D118" i="46"/>
  <c r="D118" i="44"/>
  <c r="L118" i="46"/>
  <c r="L118" i="44"/>
  <c r="T118" i="46"/>
  <c r="T118" i="44"/>
  <c r="AB118" i="46"/>
  <c r="AB118" i="44"/>
  <c r="AJ118" i="46"/>
  <c r="AJ118" i="44"/>
  <c r="AR118" i="46"/>
  <c r="AR118" i="44"/>
  <c r="AZ118" i="46"/>
  <c r="AZ118" i="44"/>
  <c r="BH118" i="46"/>
  <c r="BH118" i="44"/>
  <c r="BP118" i="46"/>
  <c r="BP118" i="44"/>
  <c r="G139" i="46"/>
  <c r="G139" i="44"/>
  <c r="O139" i="46"/>
  <c r="O139" i="44"/>
  <c r="W139" i="46"/>
  <c r="W139" i="44"/>
  <c r="AE139" i="46"/>
  <c r="AE139" i="44"/>
  <c r="AM139" i="46"/>
  <c r="AM139" i="44"/>
  <c r="AU139" i="46"/>
  <c r="AU139" i="44"/>
  <c r="BC139" i="46"/>
  <c r="BC139" i="44"/>
  <c r="BK139" i="46"/>
  <c r="BK139"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A140" i="27"/>
  <c r="C142" i="46"/>
  <c r="C142" i="44" s="1"/>
  <c r="A142" i="44"/>
  <c r="H142" i="46"/>
  <c r="H142" i="44"/>
  <c r="P142" i="46"/>
  <c r="P142" i="44"/>
  <c r="X142" i="46"/>
  <c r="X142" i="44"/>
  <c r="AF142" i="46"/>
  <c r="AF142" i="44"/>
  <c r="AN142" i="46"/>
  <c r="AN142" i="44"/>
  <c r="AV142" i="46"/>
  <c r="AV142" i="44"/>
  <c r="BD142" i="46"/>
  <c r="BD142" i="44"/>
  <c r="J143" i="46"/>
  <c r="J143" i="44"/>
  <c r="R143" i="46"/>
  <c r="R143" i="44"/>
  <c r="Z143" i="46"/>
  <c r="Z143" i="44"/>
  <c r="AH143" i="46"/>
  <c r="AH143" i="44"/>
  <c r="AP143" i="46"/>
  <c r="AP143" i="44"/>
  <c r="AX143" i="46"/>
  <c r="AX143" i="44"/>
  <c r="BN143" i="46"/>
  <c r="BN143" i="44"/>
  <c r="F144" i="46"/>
  <c r="F144" i="44"/>
  <c r="V144" i="46"/>
  <c r="V144" i="44"/>
  <c r="AD144" i="46"/>
  <c r="AD144" i="44"/>
  <c r="AL144" i="46"/>
  <c r="AL144" i="44"/>
  <c r="AT144" i="46"/>
  <c r="AT144" i="44"/>
  <c r="BB144" i="46"/>
  <c r="BB144" i="44"/>
  <c r="BJ144" i="46"/>
  <c r="BJ144" i="44"/>
  <c r="A143" i="27"/>
  <c r="C145" i="46"/>
  <c r="C145" i="44" s="1"/>
  <c r="A145" i="44"/>
  <c r="J145" i="46"/>
  <c r="J145" i="44"/>
  <c r="R145" i="46"/>
  <c r="R145" i="44"/>
  <c r="Z145" i="46"/>
  <c r="Z145" i="44"/>
  <c r="AH145" i="46"/>
  <c r="AH145" i="44"/>
  <c r="AP145" i="46"/>
  <c r="AP145" i="44"/>
  <c r="BF145" i="46"/>
  <c r="BF145" i="44"/>
  <c r="BN145" i="46"/>
  <c r="BN145" i="44"/>
  <c r="E146" i="46"/>
  <c r="E146" i="44"/>
  <c r="U146" i="46"/>
  <c r="U146" i="44"/>
  <c r="AC146" i="46"/>
  <c r="AC146" i="44"/>
  <c r="AK146" i="46"/>
  <c r="AK146" i="44"/>
  <c r="AS146" i="46"/>
  <c r="AS146" i="44"/>
  <c r="BA146" i="46"/>
  <c r="BA146" i="44"/>
  <c r="BI146" i="46"/>
  <c r="BI146" i="44"/>
  <c r="I147" i="46"/>
  <c r="I147" i="44"/>
  <c r="Q147" i="46"/>
  <c r="Q147" i="44"/>
  <c r="Y147" i="46"/>
  <c r="Y147" i="44"/>
  <c r="AO147" i="46"/>
  <c r="AO147" i="44"/>
  <c r="AW147" i="46"/>
  <c r="AW147" i="44"/>
  <c r="BE147" i="46"/>
  <c r="BE147" i="44"/>
  <c r="BM147" i="46"/>
  <c r="BM147" i="44"/>
  <c r="K148" i="46"/>
  <c r="K148" i="44"/>
  <c r="G149" i="46"/>
  <c r="G149" i="44"/>
  <c r="O149" i="46"/>
  <c r="O149" i="44"/>
  <c r="W149" i="46"/>
  <c r="W149" i="44"/>
  <c r="AM149" i="46"/>
  <c r="AM149" i="44"/>
  <c r="AU149" i="46"/>
  <c r="AU149" i="44"/>
  <c r="BC149" i="46"/>
  <c r="BC149" i="44"/>
  <c r="BK149" i="46"/>
  <c r="BK149" i="44"/>
  <c r="K150" i="46"/>
  <c r="K150" i="44"/>
  <c r="S150" i="46"/>
  <c r="S150" i="44"/>
  <c r="AI150" i="46"/>
  <c r="AI150" i="44"/>
  <c r="AQ150" i="46"/>
  <c r="AQ150" i="44"/>
  <c r="AY150" i="46"/>
  <c r="AY150" i="44"/>
  <c r="BG150" i="46"/>
  <c r="BG150" i="44"/>
  <c r="BO150" i="46"/>
  <c r="BO150" i="44"/>
  <c r="H152" i="46"/>
  <c r="H152" i="44"/>
  <c r="P152" i="46"/>
  <c r="P152" i="44"/>
  <c r="X152" i="46"/>
  <c r="X152" i="44"/>
  <c r="AF152" i="46"/>
  <c r="AF152" i="44"/>
  <c r="AN152" i="46"/>
  <c r="AN152" i="44"/>
  <c r="AV152" i="46"/>
  <c r="AV152" i="44"/>
  <c r="BD152" i="46"/>
  <c r="BD152" i="44"/>
  <c r="BL152" i="46"/>
  <c r="BL152" i="44"/>
  <c r="D153" i="46"/>
  <c r="D153" i="44"/>
  <c r="L153" i="46"/>
  <c r="L153" i="44"/>
  <c r="T153" i="46"/>
  <c r="T153" i="44"/>
  <c r="AB153" i="46"/>
  <c r="AB153" i="44"/>
  <c r="AJ153" i="46"/>
  <c r="AJ153" i="44"/>
  <c r="AR153" i="46"/>
  <c r="AR153" i="44"/>
  <c r="AZ153" i="46"/>
  <c r="AZ153" i="44"/>
  <c r="BH153" i="46"/>
  <c r="BH153" i="44"/>
  <c r="BP153" i="46"/>
  <c r="BP153" i="44"/>
  <c r="G154" i="46"/>
  <c r="G154" i="44"/>
  <c r="O154" i="46"/>
  <c r="O154" i="44"/>
  <c r="W154" i="46"/>
  <c r="W154" i="44"/>
  <c r="AM154" i="46"/>
  <c r="AM154" i="44"/>
  <c r="AU154" i="46"/>
  <c r="AU154" i="44"/>
  <c r="BC154" i="46"/>
  <c r="BC154" i="44"/>
  <c r="BK154" i="46"/>
  <c r="BK154" i="44"/>
  <c r="H155" i="46"/>
  <c r="H155" i="44"/>
  <c r="P155" i="46"/>
  <c r="P155" i="44"/>
  <c r="X155" i="46"/>
  <c r="X155" i="44"/>
  <c r="AF155" i="46"/>
  <c r="AF155" i="44"/>
  <c r="AN155" i="46"/>
  <c r="AN155" i="44"/>
  <c r="AV155" i="46"/>
  <c r="AV155" i="44"/>
  <c r="BD155" i="46"/>
  <c r="BD155" i="44"/>
  <c r="BL155" i="46"/>
  <c r="BL155" i="44"/>
  <c r="J156" i="46"/>
  <c r="J156" i="44"/>
  <c r="R156" i="46"/>
  <c r="R156" i="44"/>
  <c r="Z156" i="46"/>
  <c r="Z156" i="44"/>
  <c r="AH156" i="46"/>
  <c r="AH156" i="44"/>
  <c r="AP156" i="46"/>
  <c r="AP156" i="44"/>
  <c r="AX156" i="46"/>
  <c r="AX156" i="44"/>
  <c r="BF156" i="46"/>
  <c r="BF156" i="44"/>
  <c r="BN156" i="46"/>
  <c r="BN156" i="44"/>
  <c r="F157" i="46"/>
  <c r="F157" i="44"/>
  <c r="N157" i="46"/>
  <c r="N157" i="44"/>
  <c r="V157" i="46"/>
  <c r="V157" i="44"/>
  <c r="AD157" i="46"/>
  <c r="AD157" i="44"/>
  <c r="AL157" i="46"/>
  <c r="AL157" i="44"/>
  <c r="AT157" i="46"/>
  <c r="AT157" i="44"/>
  <c r="BB157" i="46"/>
  <c r="BB157" i="44"/>
  <c r="BJ157" i="46"/>
  <c r="BJ157" i="44"/>
  <c r="C158" i="46"/>
  <c r="C158" i="44" s="1"/>
  <c r="A158" i="44"/>
  <c r="J158" i="46"/>
  <c r="J158" i="44"/>
  <c r="R158" i="46"/>
  <c r="R158" i="44"/>
  <c r="Z158" i="46"/>
  <c r="Z158" i="44"/>
  <c r="AH158" i="46"/>
  <c r="AH158" i="44"/>
  <c r="AP158" i="46"/>
  <c r="AP158" i="44"/>
  <c r="AX158" i="46"/>
  <c r="AX158" i="44"/>
  <c r="BF158" i="46"/>
  <c r="BF158" i="44"/>
  <c r="BN158" i="46"/>
  <c r="BN158" i="44"/>
  <c r="F159" i="46"/>
  <c r="F159" i="44"/>
  <c r="N159" i="46"/>
  <c r="N159" i="44"/>
  <c r="V159" i="46"/>
  <c r="V159" i="44"/>
  <c r="AD159" i="46"/>
  <c r="AD159" i="44"/>
  <c r="AL159" i="46"/>
  <c r="AL159" i="44"/>
  <c r="BB159" i="46"/>
  <c r="BB159" i="44"/>
  <c r="BJ159" i="46"/>
  <c r="BJ159" i="44"/>
  <c r="Q160" i="46"/>
  <c r="Q160" i="44"/>
  <c r="Y160" i="46"/>
  <c r="Y160" i="44"/>
  <c r="AG160" i="46"/>
  <c r="AG160" i="44"/>
  <c r="AO160" i="46"/>
  <c r="AO160" i="44"/>
  <c r="AW160" i="46"/>
  <c r="AW160" i="44"/>
  <c r="BM160" i="46"/>
  <c r="BM160" i="44"/>
  <c r="BI12" i="46"/>
  <c r="BI12" i="44"/>
  <c r="X11" i="44"/>
  <c r="J13" i="44"/>
  <c r="BL142" i="44"/>
  <c r="AZ190" i="44"/>
  <c r="AV7" i="46"/>
  <c r="AV7" i="44"/>
  <c r="A10" i="44"/>
  <c r="A8" i="27"/>
  <c r="AQ10" i="46"/>
  <c r="AQ10" i="44"/>
  <c r="P11" i="46"/>
  <c r="P11" i="44"/>
  <c r="AF11" i="46"/>
  <c r="AF11" i="44"/>
  <c r="AV11" i="46"/>
  <c r="AV11" i="44"/>
  <c r="E12" i="46"/>
  <c r="E12" i="44"/>
  <c r="U12" i="46"/>
  <c r="U12" i="44"/>
  <c r="R13" i="46"/>
  <c r="R13" i="44"/>
  <c r="Z13" i="46"/>
  <c r="Z13" i="44"/>
  <c r="BF13" i="46"/>
  <c r="BF13" i="44"/>
  <c r="BC14" i="46"/>
  <c r="BC14" i="44"/>
  <c r="S15" i="46"/>
  <c r="S15" i="44"/>
  <c r="BA12" i="44"/>
  <c r="BB16" i="44"/>
  <c r="Z48" i="44"/>
  <c r="M12" i="46"/>
  <c r="M12" i="44"/>
  <c r="AC12" i="46"/>
  <c r="AC12" i="44"/>
  <c r="AK12" i="46"/>
  <c r="AK12" i="44"/>
  <c r="AP13" i="46"/>
  <c r="AP13" i="44"/>
  <c r="V16" i="46"/>
  <c r="V16" i="44"/>
  <c r="AN11" i="44"/>
  <c r="AE14" i="44"/>
  <c r="AX51" i="44"/>
  <c r="C13" i="46"/>
  <c r="C13" i="44" s="1"/>
  <c r="A11" i="27"/>
  <c r="AB133" i="46"/>
  <c r="AB133" i="44"/>
  <c r="G134" i="46"/>
  <c r="G134" i="44"/>
  <c r="O134" i="46"/>
  <c r="O134" i="44"/>
  <c r="W134" i="46"/>
  <c r="W134" i="44"/>
  <c r="AE134" i="46"/>
  <c r="AE134" i="44"/>
  <c r="AM134" i="46"/>
  <c r="AM134" i="44"/>
  <c r="AU134" i="46"/>
  <c r="AU134" i="44"/>
  <c r="BC134" i="46"/>
  <c r="BC134" i="44"/>
  <c r="BK134" i="46"/>
  <c r="BK134" i="44"/>
  <c r="I137" i="46"/>
  <c r="I137" i="44"/>
  <c r="Q137" i="46"/>
  <c r="Q137" i="44"/>
  <c r="Y137" i="46"/>
  <c r="Y137" i="44"/>
  <c r="AG137" i="46"/>
  <c r="AG137" i="44"/>
  <c r="AO137" i="46"/>
  <c r="AO137" i="44"/>
  <c r="AW137" i="46"/>
  <c r="AW137" i="44"/>
  <c r="BE137" i="46"/>
  <c r="BE137" i="44"/>
  <c r="BM137" i="46"/>
  <c r="BM137" i="44"/>
  <c r="M183" i="46"/>
  <c r="M183" i="44"/>
  <c r="C11" i="46"/>
  <c r="C11" i="44" s="1"/>
  <c r="A9" i="27"/>
  <c r="A16" i="44"/>
  <c r="A14" i="27"/>
  <c r="AI170" i="46"/>
  <c r="AI170" i="44"/>
  <c r="AV174" i="46"/>
  <c r="AV174" i="44"/>
  <c r="G176" i="46"/>
  <c r="G176" i="44"/>
  <c r="K178" i="46"/>
  <c r="K178" i="44"/>
  <c r="S178" i="46"/>
  <c r="S178" i="44"/>
  <c r="AA178" i="46"/>
  <c r="AA178" i="44"/>
  <c r="AI178" i="46"/>
  <c r="AI178" i="44"/>
  <c r="AQ178" i="46"/>
  <c r="AQ178" i="44"/>
  <c r="AY178" i="46"/>
  <c r="AY178" i="44"/>
  <c r="BG178" i="46"/>
  <c r="BG178" i="44"/>
  <c r="A18" i="44"/>
  <c r="A16" i="27"/>
  <c r="BC168" i="46"/>
  <c r="BC168" i="44"/>
  <c r="BB164" i="46"/>
  <c r="BB164" i="44"/>
  <c r="AX166" i="46"/>
  <c r="AX166" i="44"/>
  <c r="A15" i="44"/>
  <c r="A13" i="27"/>
  <c r="AY161" i="46"/>
  <c r="AY161" i="44"/>
  <c r="A23" i="27"/>
  <c r="A103" i="27"/>
  <c r="G28" i="46"/>
  <c r="A17" i="27"/>
  <c r="A10" i="27"/>
  <c r="A42" i="27"/>
  <c r="A50" i="27"/>
  <c r="AM170" i="46"/>
  <c r="AM170" i="44"/>
  <c r="AS172" i="46"/>
  <c r="AS172" i="44"/>
  <c r="D174" i="46"/>
  <c r="D174" i="44"/>
  <c r="L174" i="46"/>
  <c r="L174" i="44"/>
  <c r="T174" i="46"/>
  <c r="T174" i="44"/>
  <c r="AB174" i="46"/>
  <c r="AB174" i="44"/>
  <c r="AJ174" i="46"/>
  <c r="AJ174" i="44"/>
  <c r="AR174" i="46"/>
  <c r="AR174" i="44"/>
  <c r="AZ174" i="46"/>
  <c r="AZ174" i="44"/>
  <c r="BH174" i="46"/>
  <c r="BH174" i="44"/>
  <c r="BP174" i="46"/>
  <c r="BP174" i="44"/>
  <c r="O195" i="46"/>
  <c r="O195" i="44"/>
  <c r="K197" i="46"/>
  <c r="K197" i="44"/>
  <c r="Q199" i="46"/>
  <c r="Q199" i="44"/>
  <c r="N202" i="46"/>
  <c r="N202" i="44"/>
  <c r="AP203" i="46"/>
  <c r="AP203" i="44"/>
  <c r="BL11" i="46"/>
  <c r="BI168" i="46"/>
  <c r="BI168" i="44"/>
  <c r="BB189" i="46"/>
  <c r="BB189" i="44"/>
  <c r="AC159" i="46"/>
  <c r="AC159" i="44"/>
  <c r="AK159" i="46"/>
  <c r="AK159" i="44"/>
  <c r="AS159" i="46"/>
  <c r="AS159" i="44"/>
  <c r="BA159" i="46"/>
  <c r="BA159" i="44"/>
  <c r="BI159" i="46"/>
  <c r="BI159" i="44"/>
  <c r="BQ159" i="46"/>
  <c r="BQ159" i="44"/>
  <c r="AN160" i="46"/>
  <c r="AN160" i="44"/>
  <c r="J161" i="46"/>
  <c r="J161" i="44"/>
  <c r="R161" i="46"/>
  <c r="R161" i="44"/>
  <c r="Z161" i="46"/>
  <c r="Z161" i="44"/>
  <c r="AH161" i="46"/>
  <c r="AH161" i="44"/>
  <c r="AP161" i="46"/>
  <c r="AP161" i="44"/>
  <c r="AX161" i="46"/>
  <c r="AX161" i="44"/>
  <c r="BF161" i="46"/>
  <c r="BF161" i="44"/>
  <c r="BN161" i="46"/>
  <c r="BN161" i="44"/>
  <c r="I166" i="46"/>
  <c r="I166" i="44"/>
  <c r="Q166" i="46"/>
  <c r="Q166" i="44"/>
  <c r="Y166" i="46"/>
  <c r="Y166" i="44"/>
  <c r="AG166" i="46"/>
  <c r="AG166" i="44"/>
  <c r="AO166" i="46"/>
  <c r="AO166" i="44"/>
  <c r="AW166" i="46"/>
  <c r="AW166" i="44"/>
  <c r="BE166" i="46"/>
  <c r="BE166" i="44"/>
  <c r="BM166" i="46"/>
  <c r="BM166" i="44"/>
  <c r="AO182" i="46"/>
  <c r="AO182" i="44"/>
  <c r="L183" i="46"/>
  <c r="L183" i="44"/>
  <c r="J8" i="44"/>
  <c r="AP8" i="44"/>
  <c r="AU9" i="44"/>
  <c r="H11" i="44"/>
  <c r="AS12" i="44"/>
  <c r="BQ12" i="44"/>
  <c r="AM14" i="44"/>
  <c r="BG15" i="44"/>
  <c r="H176" i="44"/>
  <c r="H176" i="46"/>
  <c r="P176" i="46"/>
  <c r="P176" i="44"/>
  <c r="X176" i="46"/>
  <c r="X176" i="44"/>
  <c r="AF176" i="46"/>
  <c r="AF176" i="44"/>
  <c r="AN176" i="46"/>
  <c r="AN176" i="44"/>
  <c r="AV176" i="46"/>
  <c r="AV176" i="44"/>
  <c r="BD176" i="44"/>
  <c r="BD176" i="46"/>
  <c r="BL176" i="46"/>
  <c r="BL176" i="44"/>
  <c r="C16" i="46"/>
  <c r="C16" i="44" s="1"/>
  <c r="AF12" i="44"/>
  <c r="AB17" i="44"/>
  <c r="BG19" i="44"/>
  <c r="AY20" i="44"/>
  <c r="BK76" i="44"/>
  <c r="G97" i="44"/>
  <c r="O97" i="44"/>
  <c r="W97" i="44"/>
  <c r="AE97" i="44"/>
  <c r="AM97" i="44"/>
  <c r="AU97" i="44"/>
  <c r="BC97" i="44"/>
  <c r="BK97" i="44"/>
  <c r="H201" i="44"/>
  <c r="P201" i="44"/>
  <c r="X201" i="44"/>
  <c r="AF201" i="44"/>
  <c r="AN201" i="44"/>
  <c r="AV201" i="44"/>
  <c r="BD201" i="44"/>
  <c r="BL201" i="44"/>
  <c r="F202" i="44"/>
  <c r="AH203" i="44"/>
  <c r="H195" i="46"/>
  <c r="H195" i="44"/>
  <c r="P195" i="46"/>
  <c r="P195" i="44"/>
  <c r="X195" i="46"/>
  <c r="X195" i="44"/>
  <c r="AF195" i="46"/>
  <c r="AF195" i="44"/>
  <c r="AN195" i="46"/>
  <c r="AN195" i="44"/>
  <c r="AV195" i="46"/>
  <c r="AV195" i="44"/>
  <c r="BD195" i="46"/>
  <c r="BD195" i="44"/>
  <c r="BL195" i="46"/>
  <c r="BL195" i="44"/>
  <c r="D197" i="46"/>
  <c r="D197" i="44"/>
  <c r="L197" i="46"/>
  <c r="L197" i="44"/>
  <c r="T197" i="46"/>
  <c r="T197" i="44"/>
  <c r="AB197" i="46"/>
  <c r="AB197" i="44"/>
  <c r="AJ197" i="46"/>
  <c r="AJ197" i="44"/>
  <c r="AR197" i="46"/>
  <c r="AR197" i="44"/>
  <c r="AZ197" i="46"/>
  <c r="AZ197" i="44"/>
  <c r="BH197" i="46"/>
  <c r="BH197" i="44"/>
  <c r="BP197" i="46"/>
  <c r="BP197" i="44"/>
  <c r="R199" i="46"/>
  <c r="R199" i="44"/>
  <c r="J203" i="46"/>
  <c r="J203" i="44"/>
  <c r="AD15" i="44"/>
  <c r="BL12" i="44"/>
  <c r="BC76" i="44"/>
  <c r="BB202" i="44"/>
  <c r="Z203" i="44"/>
  <c r="T190" i="46"/>
  <c r="T190" i="44"/>
  <c r="H191" i="46"/>
  <c r="H191" i="44"/>
  <c r="AD202" i="46"/>
  <c r="AD202" i="44"/>
  <c r="AH9" i="44"/>
  <c r="AE10" i="44"/>
  <c r="AK13" i="44"/>
  <c r="BF9" i="44"/>
  <c r="O10" i="44"/>
  <c r="BG11" i="44"/>
  <c r="H12" i="44"/>
  <c r="AT15" i="44"/>
  <c r="BD18" i="44"/>
  <c r="AA19" i="44"/>
  <c r="AQ20" i="44"/>
  <c r="K75" i="44"/>
  <c r="S75" i="44"/>
  <c r="AA75" i="44"/>
  <c r="AI75" i="44"/>
  <c r="AQ75" i="44"/>
  <c r="AY75" i="44"/>
  <c r="BG75" i="44"/>
  <c r="AU76" i="44"/>
  <c r="D200" i="44"/>
  <c r="L200" i="44"/>
  <c r="T200" i="44"/>
  <c r="AB200" i="44"/>
  <c r="AJ200" i="44"/>
  <c r="AR200" i="44"/>
  <c r="AZ200" i="44"/>
  <c r="BH200" i="44"/>
  <c r="BP200" i="44"/>
  <c r="AT202" i="44"/>
  <c r="R203" i="44"/>
  <c r="AO189" i="46"/>
  <c r="AO189" i="44"/>
  <c r="AI19" i="44"/>
  <c r="AU10" i="44"/>
  <c r="AN18" i="44"/>
  <c r="S20" i="44"/>
  <c r="Z9" i="44"/>
  <c r="AA11" i="44"/>
  <c r="AY11" i="44"/>
  <c r="F15" i="44"/>
  <c r="D17" i="44"/>
  <c r="AJ17" i="44"/>
  <c r="BP17" i="44"/>
  <c r="AY19" i="44"/>
  <c r="D50" i="44"/>
  <c r="L50" i="44"/>
  <c r="T50" i="44"/>
  <c r="AB50" i="44"/>
  <c r="AJ50" i="44"/>
  <c r="AR50" i="44"/>
  <c r="AZ50" i="44"/>
  <c r="BH50" i="44"/>
  <c r="BP50" i="44"/>
  <c r="AM76" i="44"/>
  <c r="D96" i="44"/>
  <c r="L96" i="44"/>
  <c r="T96" i="44"/>
  <c r="AB96" i="44"/>
  <c r="AJ96" i="44"/>
  <c r="AR96" i="44"/>
  <c r="AZ96" i="44"/>
  <c r="BH96" i="44"/>
  <c r="BP96" i="44"/>
  <c r="AL202" i="44"/>
  <c r="S148" i="46"/>
  <c r="S148" i="44"/>
  <c r="AA148" i="46"/>
  <c r="AA148" i="44"/>
  <c r="AI148" i="46"/>
  <c r="AI148" i="44"/>
  <c r="AQ148" i="46"/>
  <c r="AQ148" i="44"/>
  <c r="AY148" i="46"/>
  <c r="AY148" i="44"/>
  <c r="BG148" i="46"/>
  <c r="BG148" i="44"/>
  <c r="AA150" i="46"/>
  <c r="AA150" i="44"/>
  <c r="F151" i="46"/>
  <c r="F151" i="44"/>
  <c r="N151" i="46"/>
  <c r="N151" i="44"/>
  <c r="V151" i="46"/>
  <c r="V151" i="44"/>
  <c r="AD151" i="46"/>
  <c r="AD151" i="44"/>
  <c r="AL151" i="46"/>
  <c r="AL151" i="44"/>
  <c r="AT151" i="46"/>
  <c r="AT151" i="44"/>
  <c r="BB151" i="46"/>
  <c r="BB151" i="44"/>
  <c r="BJ151" i="46"/>
  <c r="BJ151" i="44"/>
  <c r="E160" i="46"/>
  <c r="E160" i="44"/>
  <c r="M160" i="46"/>
  <c r="M160" i="44"/>
  <c r="U160" i="46"/>
  <c r="U160" i="44"/>
  <c r="AC160" i="46"/>
  <c r="AC160" i="44"/>
  <c r="AK160" i="46"/>
  <c r="AK160" i="44"/>
  <c r="AS160" i="46"/>
  <c r="AS160" i="44"/>
  <c r="BA160" i="46"/>
  <c r="BA160" i="44"/>
  <c r="BI160" i="46"/>
  <c r="BI160" i="44"/>
  <c r="BQ160" i="46"/>
  <c r="BQ160" i="44"/>
  <c r="AC182" i="46"/>
  <c r="AC182" i="44"/>
  <c r="H183" i="46"/>
  <c r="H183" i="44"/>
  <c r="P183" i="46"/>
  <c r="P183" i="44"/>
  <c r="X183" i="46"/>
  <c r="X183" i="44"/>
  <c r="AF183" i="46"/>
  <c r="AF183" i="44"/>
  <c r="AN183" i="46"/>
  <c r="AN183" i="44"/>
  <c r="AV183" i="46"/>
  <c r="AV183" i="44"/>
  <c r="BD183" i="46"/>
  <c r="BD183" i="44"/>
  <c r="BL183" i="46"/>
  <c r="BL183" i="44"/>
  <c r="X18" i="44"/>
  <c r="BK10" i="44"/>
  <c r="AI11" i="44"/>
  <c r="AV12" i="44"/>
  <c r="R14" i="44"/>
  <c r="P18" i="44"/>
  <c r="AX9" i="44"/>
  <c r="X12" i="44"/>
  <c r="V15" i="44"/>
  <c r="BJ15" i="44"/>
  <c r="T17" i="44"/>
  <c r="AZ17" i="44"/>
  <c r="S19" i="44"/>
  <c r="K20" i="44"/>
  <c r="AI20" i="44"/>
  <c r="BG20" i="44"/>
  <c r="AE76" i="44"/>
  <c r="BN203" i="44"/>
  <c r="AC170" i="46"/>
  <c r="AC170" i="44"/>
  <c r="AQ172" i="46"/>
  <c r="AQ172" i="44"/>
  <c r="BN9" i="44"/>
  <c r="K11" i="44"/>
  <c r="L17" i="44"/>
  <c r="R9" i="44"/>
  <c r="W10" i="44"/>
  <c r="AM10" i="44"/>
  <c r="BC10" i="44"/>
  <c r="S11" i="44"/>
  <c r="AN12" i="44"/>
  <c r="BD12" i="44"/>
  <c r="AF18" i="44"/>
  <c r="BO19" i="44"/>
  <c r="W76" i="44"/>
  <c r="BF203" i="44"/>
  <c r="AP9" i="44"/>
  <c r="G10" i="44"/>
  <c r="AQ11" i="44"/>
  <c r="AL15" i="44"/>
  <c r="H18" i="44"/>
  <c r="AV18" i="44"/>
  <c r="K19" i="44"/>
  <c r="AQ19" i="44"/>
  <c r="AA20" i="44"/>
  <c r="O76" i="44"/>
  <c r="V202" i="44"/>
  <c r="AX203" i="44"/>
  <c r="E164" i="46"/>
  <c r="E164" i="44"/>
  <c r="M164" i="46"/>
  <c r="M164" i="44"/>
  <c r="U164" i="46"/>
  <c r="U164" i="44"/>
  <c r="AC164" i="46"/>
  <c r="AC164" i="44"/>
  <c r="AK164" i="46"/>
  <c r="AK164" i="44"/>
  <c r="AS164" i="46"/>
  <c r="AS164" i="44"/>
  <c r="BA164" i="46"/>
  <c r="BA164" i="44"/>
  <c r="BI164" i="46"/>
  <c r="BI164" i="44"/>
  <c r="BQ164" i="46"/>
  <c r="BQ164" i="44"/>
  <c r="P7" i="44"/>
  <c r="BO17" i="44"/>
  <c r="H7" i="44"/>
  <c r="AI10" i="44"/>
  <c r="AU16" i="44"/>
  <c r="AL18" i="44"/>
  <c r="Q19" i="44"/>
  <c r="AG20" i="44"/>
  <c r="AY21" i="44"/>
  <c r="AI22" i="44"/>
  <c r="AB23" i="44"/>
  <c r="BP23" i="44"/>
  <c r="AL24" i="44"/>
  <c r="Q25" i="44"/>
  <c r="AO25" i="44"/>
  <c r="BM25" i="44"/>
  <c r="P27" i="44"/>
  <c r="AM28" i="44"/>
  <c r="BM29" i="44"/>
  <c r="BA14" i="44"/>
  <c r="C19" i="46"/>
  <c r="C19" i="44" s="1"/>
  <c r="AF7" i="44"/>
  <c r="BD7" i="44"/>
  <c r="K10" i="44"/>
  <c r="AE11" i="44"/>
  <c r="S12" i="44"/>
  <c r="AQ12" i="44"/>
  <c r="AM15" i="44"/>
  <c r="BK15" i="44"/>
  <c r="G16" i="44"/>
  <c r="AM16" i="44"/>
  <c r="S17" i="44"/>
  <c r="BG17" i="44"/>
  <c r="F18" i="44"/>
  <c r="BJ18" i="44"/>
  <c r="I19" i="44"/>
  <c r="AW19" i="44"/>
  <c r="Y20" i="44"/>
  <c r="BE20" i="44"/>
  <c r="AA22" i="44"/>
  <c r="BH23" i="44"/>
  <c r="L26" i="44"/>
  <c r="AR26" i="44"/>
  <c r="H27" i="44"/>
  <c r="BL27" i="44"/>
  <c r="BE29" i="44"/>
  <c r="AV31" i="44"/>
  <c r="D34" i="44"/>
  <c r="BP34" i="44"/>
  <c r="K35" i="44"/>
  <c r="S10" i="44"/>
  <c r="AA17" i="44"/>
  <c r="AY10" i="44"/>
  <c r="AA10" i="44"/>
  <c r="BO10" i="44"/>
  <c r="W11" i="44"/>
  <c r="BK11" i="44"/>
  <c r="AC14" i="44"/>
  <c r="AS14" i="44"/>
  <c r="G15" i="44"/>
  <c r="AE15" i="44"/>
  <c r="AI17" i="44"/>
  <c r="K21" i="44"/>
  <c r="AQ21" i="44"/>
  <c r="S22" i="44"/>
  <c r="BD27" i="44"/>
  <c r="AE28" i="44"/>
  <c r="AW29" i="44"/>
  <c r="U30" i="44"/>
  <c r="BH34" i="44"/>
  <c r="BG35" i="44"/>
  <c r="AN7" i="44"/>
  <c r="AY12" i="44"/>
  <c r="X7" i="44"/>
  <c r="O11" i="44"/>
  <c r="BG12" i="44"/>
  <c r="E14" i="44"/>
  <c r="BI14" i="44"/>
  <c r="AE16" i="44"/>
  <c r="BK16" i="44"/>
  <c r="AD18" i="44"/>
  <c r="BB18" i="44"/>
  <c r="AO19" i="44"/>
  <c r="Q20" i="44"/>
  <c r="AI21" i="44"/>
  <c r="T23" i="44"/>
  <c r="AZ23" i="44"/>
  <c r="I25" i="44"/>
  <c r="AG25" i="44"/>
  <c r="BE25" i="44"/>
  <c r="D26" i="44"/>
  <c r="AJ26" i="44"/>
  <c r="BG10" i="44"/>
  <c r="G11" i="44"/>
  <c r="AU11" i="44"/>
  <c r="U14" i="44"/>
  <c r="W15" i="44"/>
  <c r="W16" i="44"/>
  <c r="AY17" i="44"/>
  <c r="V18" i="44"/>
  <c r="BM19" i="44"/>
  <c r="I20" i="44"/>
  <c r="AA21" i="44"/>
  <c r="BG22" i="44"/>
  <c r="L23" i="44"/>
  <c r="AR23" i="44"/>
  <c r="AW25" i="44"/>
  <c r="AB26" i="44"/>
  <c r="AN27" i="44"/>
  <c r="Y29" i="44"/>
  <c r="BA30" i="44"/>
  <c r="X31" i="44"/>
  <c r="AJ34" i="44"/>
  <c r="U72" i="46"/>
  <c r="BL7" i="44"/>
  <c r="AK14" i="44"/>
  <c r="AU15" i="44"/>
  <c r="BC16" i="44"/>
  <c r="AT18" i="44"/>
  <c r="C25" i="46"/>
  <c r="C25" i="44" s="1"/>
  <c r="AM11" i="44"/>
  <c r="AA12" i="44"/>
  <c r="BO12" i="44"/>
  <c r="M14" i="44"/>
  <c r="BQ14" i="44"/>
  <c r="O15" i="44"/>
  <c r="O16" i="44"/>
  <c r="AQ17" i="44"/>
  <c r="N18" i="44"/>
  <c r="BE19" i="44"/>
  <c r="S21" i="44"/>
  <c r="AQ22" i="44"/>
  <c r="D23" i="44"/>
  <c r="AJ23" i="44"/>
  <c r="T26" i="44"/>
  <c r="AZ26" i="44"/>
  <c r="X27" i="44"/>
  <c r="I29" i="44"/>
  <c r="AK30" i="44"/>
  <c r="H31" i="44"/>
  <c r="BL31" i="44"/>
  <c r="T34" i="44"/>
  <c r="AA35" i="44"/>
  <c r="G36" i="44"/>
  <c r="P14" i="46"/>
  <c r="P14" i="44"/>
  <c r="H67" i="46"/>
  <c r="H67" i="44"/>
  <c r="AN67" i="44"/>
  <c r="AN67" i="46"/>
  <c r="H14" i="44"/>
  <c r="U25" i="44"/>
  <c r="BA25" i="44"/>
  <c r="AY28" i="44"/>
  <c r="AU32" i="44"/>
  <c r="AR48" i="44"/>
  <c r="AZ20" i="46"/>
  <c r="AZ20" i="44"/>
  <c r="I40" i="46"/>
  <c r="I40" i="44"/>
  <c r="AW43" i="44"/>
  <c r="AW43" i="46"/>
  <c r="F76" i="46"/>
  <c r="F76" i="44"/>
  <c r="N76" i="46"/>
  <c r="N76" i="44"/>
  <c r="V76" i="46"/>
  <c r="V76" i="44"/>
  <c r="AD76" i="46"/>
  <c r="AD76" i="44"/>
  <c r="AL76" i="46"/>
  <c r="AL76" i="44"/>
  <c r="AT76" i="46"/>
  <c r="AT76" i="44"/>
  <c r="BB76" i="46"/>
  <c r="BB76" i="44"/>
  <c r="BJ76" i="46"/>
  <c r="BJ76" i="44"/>
  <c r="H77" i="46"/>
  <c r="H77" i="44"/>
  <c r="P77" i="46"/>
  <c r="P77" i="44"/>
  <c r="X77" i="46"/>
  <c r="X77" i="44"/>
  <c r="AF77" i="46"/>
  <c r="AF77" i="44"/>
  <c r="AN77" i="46"/>
  <c r="AN77" i="44"/>
  <c r="AV77" i="46"/>
  <c r="AV77" i="44"/>
  <c r="BD77" i="46"/>
  <c r="BD77" i="44"/>
  <c r="BL77" i="46"/>
  <c r="BL77" i="44"/>
  <c r="J182" i="46"/>
  <c r="J182" i="44"/>
  <c r="R182" i="46"/>
  <c r="R182" i="44"/>
  <c r="Z182" i="46"/>
  <c r="Z182" i="44"/>
  <c r="AH182" i="46"/>
  <c r="AH182" i="44"/>
  <c r="AP182" i="46"/>
  <c r="AP182" i="44"/>
  <c r="AX182" i="46"/>
  <c r="AX182" i="44"/>
  <c r="BF182" i="46"/>
  <c r="BF182" i="44"/>
  <c r="BN182" i="46"/>
  <c r="BN182" i="44"/>
  <c r="G189" i="46"/>
  <c r="G189" i="44"/>
  <c r="O189" i="46"/>
  <c r="O189" i="44"/>
  <c r="W189" i="46"/>
  <c r="W189" i="44"/>
  <c r="AE189" i="46"/>
  <c r="AE189" i="44"/>
  <c r="AM189" i="46"/>
  <c r="AM189" i="44"/>
  <c r="AU189" i="46"/>
  <c r="AU189" i="44"/>
  <c r="BC189" i="46"/>
  <c r="BC189" i="44"/>
  <c r="BK189" i="46"/>
  <c r="BK189" i="44"/>
  <c r="J190" i="46"/>
  <c r="J190" i="44"/>
  <c r="R190" i="46"/>
  <c r="R190" i="44"/>
  <c r="Z190" i="46"/>
  <c r="Z190" i="44"/>
  <c r="AH190" i="46"/>
  <c r="AH190" i="44"/>
  <c r="AP190" i="46"/>
  <c r="AP190" i="44"/>
  <c r="AX190" i="46"/>
  <c r="AX190" i="44"/>
  <c r="BF190" i="46"/>
  <c r="BF190" i="44"/>
  <c r="BN190" i="46"/>
  <c r="BN190" i="44"/>
  <c r="J191" i="46"/>
  <c r="J191" i="44"/>
  <c r="R191" i="46"/>
  <c r="R191" i="44"/>
  <c r="Z191" i="46"/>
  <c r="Z191" i="44"/>
  <c r="AH191" i="46"/>
  <c r="AH191" i="44"/>
  <c r="AP191" i="46"/>
  <c r="AP191" i="44"/>
  <c r="AX191" i="46"/>
  <c r="AX191" i="44"/>
  <c r="BF191" i="46"/>
  <c r="BF191" i="44"/>
  <c r="BN191" i="46"/>
  <c r="BN191" i="44"/>
  <c r="E199" i="46"/>
  <c r="E199" i="44"/>
  <c r="M199" i="46"/>
  <c r="M199" i="44"/>
  <c r="U199" i="46"/>
  <c r="U199" i="44"/>
  <c r="AC199" i="46"/>
  <c r="AC199" i="44"/>
  <c r="AK199" i="46"/>
  <c r="AK199" i="44"/>
  <c r="AS199" i="46"/>
  <c r="AS199" i="44"/>
  <c r="BA199" i="46"/>
  <c r="BA199" i="44"/>
  <c r="BI199" i="46"/>
  <c r="BI199" i="44"/>
  <c r="BQ199" i="46"/>
  <c r="BQ199" i="44"/>
  <c r="AK25" i="46"/>
  <c r="AK25" i="44"/>
  <c r="AQ28" i="46"/>
  <c r="AQ28" i="44"/>
  <c r="AV67" i="46"/>
  <c r="AV67" i="44"/>
  <c r="BL67" i="46"/>
  <c r="BL67" i="44"/>
  <c r="S202" i="46"/>
  <c r="S202" i="44"/>
  <c r="AI202" i="46"/>
  <c r="AI202" i="44"/>
  <c r="BG202" i="46"/>
  <c r="BG202" i="44"/>
  <c r="AF14" i="44"/>
  <c r="BD14" i="44"/>
  <c r="M25" i="44"/>
  <c r="AS25" i="44"/>
  <c r="AM32" i="44"/>
  <c r="AJ48" i="44"/>
  <c r="AZ24" i="46"/>
  <c r="AZ24" i="44"/>
  <c r="BB27" i="46"/>
  <c r="BB27" i="44"/>
  <c r="AS31" i="46"/>
  <c r="AS31" i="44"/>
  <c r="BE34" i="44"/>
  <c r="BE34" i="46"/>
  <c r="BE38" i="44"/>
  <c r="BE38" i="46"/>
  <c r="BM39" i="46"/>
  <c r="BM39" i="44"/>
  <c r="W42" i="46"/>
  <c r="W42" i="44"/>
  <c r="X67" i="46"/>
  <c r="K73" i="46"/>
  <c r="K73" i="44"/>
  <c r="S73" i="46"/>
  <c r="S73" i="44"/>
  <c r="AA73" i="46"/>
  <c r="AA73" i="44"/>
  <c r="AI73" i="46"/>
  <c r="AI73" i="44"/>
  <c r="AQ73" i="46"/>
  <c r="AQ73" i="44"/>
  <c r="AY73" i="46"/>
  <c r="AY73" i="44"/>
  <c r="BO73" i="46"/>
  <c r="BO73" i="44"/>
  <c r="F74" i="46"/>
  <c r="F74" i="44"/>
  <c r="N74" i="46"/>
  <c r="N74" i="44"/>
  <c r="V74" i="46"/>
  <c r="V74" i="44"/>
  <c r="AD74" i="46"/>
  <c r="AD74" i="44"/>
  <c r="AL74" i="46"/>
  <c r="AL74" i="44"/>
  <c r="AT74" i="46"/>
  <c r="AT74" i="44"/>
  <c r="BB74" i="46"/>
  <c r="BB74" i="44"/>
  <c r="BJ74" i="46"/>
  <c r="BJ74" i="44"/>
  <c r="E147" i="46"/>
  <c r="E147" i="44"/>
  <c r="M147" i="46"/>
  <c r="M147" i="44"/>
  <c r="U147" i="46"/>
  <c r="U147" i="44"/>
  <c r="AK147" i="46"/>
  <c r="AK147" i="44"/>
  <c r="AS147" i="46"/>
  <c r="AS147" i="44"/>
  <c r="BA147" i="46"/>
  <c r="BA147" i="44"/>
  <c r="BI147" i="46"/>
  <c r="BI147" i="44"/>
  <c r="BQ147" i="46"/>
  <c r="BQ147" i="44"/>
  <c r="D168" i="46"/>
  <c r="D168" i="44"/>
  <c r="L168" i="46"/>
  <c r="L168" i="44"/>
  <c r="T168" i="46"/>
  <c r="T168" i="44"/>
  <c r="AB168" i="46"/>
  <c r="AB168" i="44"/>
  <c r="AJ168" i="46"/>
  <c r="AJ168" i="44"/>
  <c r="AR168" i="46"/>
  <c r="AR168" i="44"/>
  <c r="AZ168" i="46"/>
  <c r="AZ168" i="44"/>
  <c r="BH168" i="46"/>
  <c r="BH168" i="44"/>
  <c r="BP168" i="46"/>
  <c r="BP168" i="44"/>
  <c r="G32" i="46"/>
  <c r="G32" i="44"/>
  <c r="T48" i="46"/>
  <c r="T48" i="44"/>
  <c r="P67" i="46"/>
  <c r="P67" i="44"/>
  <c r="AF67" i="46"/>
  <c r="AF67" i="44"/>
  <c r="BD67" i="46"/>
  <c r="BD67" i="44"/>
  <c r="K202" i="46"/>
  <c r="K202" i="44"/>
  <c r="AA202" i="46"/>
  <c r="AA202" i="44"/>
  <c r="AQ202" i="46"/>
  <c r="AQ202" i="44"/>
  <c r="AY202" i="46"/>
  <c r="AY202" i="44"/>
  <c r="AE32" i="44"/>
  <c r="AB48" i="44"/>
  <c r="BM12" i="46"/>
  <c r="BM12" i="44"/>
  <c r="V13" i="46"/>
  <c r="V13" i="44"/>
  <c r="AT13" i="46"/>
  <c r="AT13" i="44"/>
  <c r="I66" i="46"/>
  <c r="I66" i="44"/>
  <c r="Q66" i="46"/>
  <c r="Q66" i="44"/>
  <c r="Y66" i="46"/>
  <c r="Y66" i="44"/>
  <c r="AG66" i="46"/>
  <c r="AG66" i="44"/>
  <c r="AO66" i="46"/>
  <c r="AO66" i="44"/>
  <c r="AW66" i="46"/>
  <c r="AW66" i="44"/>
  <c r="BM66" i="46"/>
  <c r="BM66" i="44"/>
  <c r="AV14" i="44"/>
  <c r="E25" i="44"/>
  <c r="AN9" i="46"/>
  <c r="AN9" i="44"/>
  <c r="G19" i="46"/>
  <c r="G19" i="44"/>
  <c r="L22" i="46"/>
  <c r="L22" i="44"/>
  <c r="U23" i="46"/>
  <c r="U23" i="44"/>
  <c r="AC30" i="46"/>
  <c r="AC30" i="44"/>
  <c r="AG37" i="46"/>
  <c r="AG37" i="44"/>
  <c r="I59" i="46"/>
  <c r="I59" i="44"/>
  <c r="Q59" i="46"/>
  <c r="Q59" i="44"/>
  <c r="Y59" i="46"/>
  <c r="Y59" i="44"/>
  <c r="AG59" i="46"/>
  <c r="AG59" i="44"/>
  <c r="AO59" i="46"/>
  <c r="AO59" i="44"/>
  <c r="AW59" i="46"/>
  <c r="AW59" i="44"/>
  <c r="BE59" i="46"/>
  <c r="BE59" i="44"/>
  <c r="BM59" i="46"/>
  <c r="BM59" i="44"/>
  <c r="J71" i="46"/>
  <c r="J71" i="44"/>
  <c r="R71" i="46"/>
  <c r="R71" i="44"/>
  <c r="Z71" i="46"/>
  <c r="Z71" i="44"/>
  <c r="AH71" i="46"/>
  <c r="AH71" i="44"/>
  <c r="AP71" i="46"/>
  <c r="AP71" i="44"/>
  <c r="AX71" i="46"/>
  <c r="AX71" i="44"/>
  <c r="BF71" i="46"/>
  <c r="BF71" i="44"/>
  <c r="BN71" i="46"/>
  <c r="BN71" i="44"/>
  <c r="G98" i="44"/>
  <c r="G98" i="46"/>
  <c r="O98" i="46"/>
  <c r="O98" i="44"/>
  <c r="W98" i="46"/>
  <c r="W98" i="44"/>
  <c r="AE98" i="46"/>
  <c r="AE98" i="44"/>
  <c r="AM98" i="46"/>
  <c r="AM98" i="44"/>
  <c r="AU98" i="46"/>
  <c r="AU98" i="44"/>
  <c r="BC98" i="46"/>
  <c r="BC98" i="44"/>
  <c r="BK98" i="46"/>
  <c r="BK98" i="44"/>
  <c r="H99" i="46"/>
  <c r="H99" i="44"/>
  <c r="P99" i="46"/>
  <c r="P99" i="44"/>
  <c r="X99" i="46"/>
  <c r="X99" i="44"/>
  <c r="AF99" i="46"/>
  <c r="AF99" i="44"/>
  <c r="AN99" i="46"/>
  <c r="AN99" i="44"/>
  <c r="AV99" i="46"/>
  <c r="AV99" i="44"/>
  <c r="BD99" i="46"/>
  <c r="BD99" i="44"/>
  <c r="BL99" i="46"/>
  <c r="BL99" i="44"/>
  <c r="I100" i="46"/>
  <c r="I100" i="44"/>
  <c r="Q100" i="46"/>
  <c r="Q100" i="44"/>
  <c r="Y100" i="46"/>
  <c r="Y100" i="44"/>
  <c r="AG100" i="46"/>
  <c r="AG100" i="44"/>
  <c r="AO100" i="46"/>
  <c r="AO100" i="44"/>
  <c r="AW100" i="46"/>
  <c r="AW100" i="44"/>
  <c r="BE100" i="46"/>
  <c r="BE100" i="44"/>
  <c r="BM100" i="46"/>
  <c r="BM100" i="44"/>
  <c r="H101" i="46"/>
  <c r="H101" i="44"/>
  <c r="X101" i="46"/>
  <c r="X101" i="44"/>
  <c r="AF101" i="46"/>
  <c r="AF101" i="44"/>
  <c r="AN101" i="46"/>
  <c r="AN101" i="44"/>
  <c r="AV101" i="46"/>
  <c r="AV101" i="44"/>
  <c r="BD101" i="46"/>
  <c r="BD101" i="44"/>
  <c r="BL101" i="46"/>
  <c r="BL101" i="44"/>
  <c r="J110" i="46"/>
  <c r="J110" i="44"/>
  <c r="R110" i="46"/>
  <c r="R110" i="44"/>
  <c r="Z110" i="46"/>
  <c r="Z110" i="44"/>
  <c r="AH110" i="46"/>
  <c r="AH110" i="44"/>
  <c r="AP110" i="46"/>
  <c r="AP110" i="44"/>
  <c r="AX110" i="46"/>
  <c r="AX110" i="44"/>
  <c r="BF110" i="46"/>
  <c r="BF110" i="44"/>
  <c r="BN110" i="46"/>
  <c r="BN110" i="44"/>
  <c r="G120" i="46"/>
  <c r="G120" i="44"/>
  <c r="O120" i="46"/>
  <c r="O120" i="44"/>
  <c r="W120" i="46"/>
  <c r="W120" i="44"/>
  <c r="AE120" i="46"/>
  <c r="AE120" i="44"/>
  <c r="AM120" i="46"/>
  <c r="AM120" i="44"/>
  <c r="AU120" i="46"/>
  <c r="AU120" i="44"/>
  <c r="BC120" i="46"/>
  <c r="BC120" i="44"/>
  <c r="BK120" i="46"/>
  <c r="BK120" i="44"/>
  <c r="F121" i="46"/>
  <c r="F121" i="44"/>
  <c r="N121" i="46"/>
  <c r="N121" i="44"/>
  <c r="V121" i="46"/>
  <c r="V121" i="44"/>
  <c r="AD121" i="46"/>
  <c r="AD121" i="44"/>
  <c r="AL121" i="46"/>
  <c r="AL121" i="44"/>
  <c r="AT121" i="46"/>
  <c r="AT121" i="44"/>
  <c r="BB121" i="46"/>
  <c r="BB121" i="44"/>
  <c r="BJ121" i="46"/>
  <c r="BJ121" i="44"/>
  <c r="G133" i="46"/>
  <c r="G133" i="44"/>
  <c r="O133" i="46"/>
  <c r="O133" i="44"/>
  <c r="W133" i="46"/>
  <c r="W133" i="44"/>
  <c r="AE133" i="46"/>
  <c r="AE133" i="44"/>
  <c r="AM133" i="46"/>
  <c r="AM133" i="44"/>
  <c r="AU133" i="46"/>
  <c r="AU133" i="44"/>
  <c r="BC133" i="46"/>
  <c r="BC133" i="44"/>
  <c r="BK133" i="46"/>
  <c r="BK133" i="44"/>
  <c r="BQ25" i="44"/>
  <c r="AA28" i="44"/>
  <c r="O32" i="44"/>
  <c r="BJ16" i="46"/>
  <c r="BJ16" i="44"/>
  <c r="AH17" i="46"/>
  <c r="AH17" i="44"/>
  <c r="BF17" i="46"/>
  <c r="BF17" i="44"/>
  <c r="P41" i="46"/>
  <c r="P41" i="44"/>
  <c r="Z53" i="44"/>
  <c r="Z53" i="46"/>
  <c r="D69" i="46"/>
  <c r="D69" i="44"/>
  <c r="L69" i="46"/>
  <c r="L69" i="44"/>
  <c r="T69" i="46"/>
  <c r="T69" i="44"/>
  <c r="AB69" i="46"/>
  <c r="AB69" i="44"/>
  <c r="AJ69" i="46"/>
  <c r="AJ69" i="44"/>
  <c r="AR69" i="46"/>
  <c r="AR69" i="44"/>
  <c r="AZ69" i="46"/>
  <c r="AZ69" i="44"/>
  <c r="BH69" i="46"/>
  <c r="BH69" i="44"/>
  <c r="BP69" i="46"/>
  <c r="BP69" i="44"/>
  <c r="H81" i="46"/>
  <c r="H81" i="44"/>
  <c r="P81" i="44"/>
  <c r="P81" i="46"/>
  <c r="X81" i="46"/>
  <c r="X81" i="44"/>
  <c r="AF81" i="46"/>
  <c r="AF81" i="44"/>
  <c r="AN81" i="46"/>
  <c r="AN81" i="44"/>
  <c r="AV81" i="46"/>
  <c r="AV81" i="44"/>
  <c r="BD81" i="46"/>
  <c r="BD81" i="44"/>
  <c r="BL81" i="44"/>
  <c r="BL81" i="46"/>
  <c r="G83" i="46"/>
  <c r="G83" i="44"/>
  <c r="AI28" i="44"/>
  <c r="W32" i="44"/>
  <c r="X14" i="44"/>
  <c r="S28" i="44"/>
  <c r="L48" i="44"/>
  <c r="BP48" i="44"/>
  <c r="J49" i="44"/>
  <c r="R49" i="44"/>
  <c r="Z49" i="44"/>
  <c r="AH49" i="44"/>
  <c r="AP49" i="44"/>
  <c r="AX49" i="44"/>
  <c r="BF49" i="44"/>
  <c r="BO29" i="46"/>
  <c r="BO29" i="44"/>
  <c r="AR36" i="46"/>
  <c r="AR36" i="44"/>
  <c r="F61" i="46"/>
  <c r="F61" i="44"/>
  <c r="N61" i="46"/>
  <c r="N61" i="44"/>
  <c r="V61" i="46"/>
  <c r="V61" i="44"/>
  <c r="AD61" i="46"/>
  <c r="AD61" i="44"/>
  <c r="AL61" i="46"/>
  <c r="AL61" i="44"/>
  <c r="AT61" i="46"/>
  <c r="AT61" i="44"/>
  <c r="BB61" i="46"/>
  <c r="BB61" i="44"/>
  <c r="BJ61" i="46"/>
  <c r="BJ61" i="44"/>
  <c r="E72" i="46"/>
  <c r="E72" i="44"/>
  <c r="M72" i="46"/>
  <c r="M72" i="44"/>
  <c r="AC72" i="46"/>
  <c r="AC72" i="44"/>
  <c r="AK72" i="46"/>
  <c r="AK72" i="44"/>
  <c r="AS72" i="46"/>
  <c r="AS72" i="44"/>
  <c r="BA72" i="46"/>
  <c r="BA72" i="44"/>
  <c r="BI72" i="46"/>
  <c r="BI72" i="44"/>
  <c r="BQ72" i="46"/>
  <c r="BQ72" i="44"/>
  <c r="AN14" i="44"/>
  <c r="BL14" i="44"/>
  <c r="AC25" i="44"/>
  <c r="BI25" i="44"/>
  <c r="K28" i="44"/>
  <c r="BK32" i="44"/>
  <c r="D48" i="44"/>
  <c r="BH48" i="44"/>
  <c r="D68" i="44"/>
  <c r="L68" i="44"/>
  <c r="T68" i="44"/>
  <c r="AB68" i="44"/>
  <c r="AJ68" i="44"/>
  <c r="AR68" i="44"/>
  <c r="AZ68" i="44"/>
  <c r="BH68" i="44"/>
  <c r="BP68" i="44"/>
  <c r="P21" i="46"/>
  <c r="P21" i="44"/>
  <c r="AB35" i="44"/>
  <c r="AB35" i="46"/>
  <c r="BC52" i="46"/>
  <c r="BC52" i="44"/>
  <c r="BL16" i="46"/>
  <c r="I15" i="46"/>
  <c r="E27" i="46"/>
  <c r="R16" i="46"/>
  <c r="R16" i="44"/>
  <c r="Y34" i="46"/>
  <c r="Y34" i="44"/>
  <c r="AW34" i="46"/>
  <c r="AW34" i="44"/>
  <c r="U41" i="46"/>
  <c r="U41" i="44"/>
  <c r="AV113" i="46"/>
  <c r="AV113" i="44"/>
  <c r="Y128" i="46"/>
  <c r="Y128" i="44"/>
  <c r="AW128" i="46"/>
  <c r="AW128" i="44"/>
  <c r="M144" i="46"/>
  <c r="M144" i="44"/>
  <c r="AK144" i="46"/>
  <c r="AK144" i="44"/>
  <c r="BI144" i="46"/>
  <c r="BI144" i="44"/>
  <c r="M145" i="46"/>
  <c r="M145" i="44"/>
  <c r="AS145" i="46"/>
  <c r="AS145" i="44"/>
  <c r="K147" i="46"/>
  <c r="K147" i="44"/>
  <c r="AA147" i="46"/>
  <c r="AA147" i="44"/>
  <c r="AQ147" i="46"/>
  <c r="AQ147" i="44"/>
  <c r="BG147" i="46"/>
  <c r="BG147" i="44"/>
  <c r="BO147" i="46"/>
  <c r="BO147" i="44"/>
  <c r="K149" i="46"/>
  <c r="K149" i="44"/>
  <c r="AY149" i="46"/>
  <c r="AY149" i="44"/>
  <c r="P203" i="46"/>
  <c r="P203" i="44"/>
  <c r="AN203" i="46"/>
  <c r="AN203" i="44"/>
  <c r="BL203" i="46"/>
  <c r="BL203" i="44"/>
  <c r="F207" i="46"/>
  <c r="F207" i="44"/>
  <c r="BJ207" i="46"/>
  <c r="BJ207" i="44"/>
  <c r="AH16" i="44"/>
  <c r="G142" i="44"/>
  <c r="O142" i="44"/>
  <c r="W142" i="44"/>
  <c r="AE142" i="44"/>
  <c r="AM142" i="44"/>
  <c r="AU142" i="44"/>
  <c r="BC142" i="44"/>
  <c r="BK142" i="44"/>
  <c r="F14" i="46"/>
  <c r="F14" i="44"/>
  <c r="AD14" i="46"/>
  <c r="AD14" i="44"/>
  <c r="AL14" i="46"/>
  <c r="AL14" i="44"/>
  <c r="AT14" i="46"/>
  <c r="AT14" i="44"/>
  <c r="BJ14" i="44"/>
  <c r="BJ14" i="46"/>
  <c r="D29" i="46"/>
  <c r="D29" i="44"/>
  <c r="L29" i="46"/>
  <c r="L29" i="44"/>
  <c r="T29" i="46"/>
  <c r="T29" i="44"/>
  <c r="AB29" i="46"/>
  <c r="AB29" i="44"/>
  <c r="AJ29" i="46"/>
  <c r="AJ29" i="44"/>
  <c r="AR29" i="46"/>
  <c r="AR29" i="44"/>
  <c r="AZ29" i="46"/>
  <c r="AZ29" i="44"/>
  <c r="BH29" i="46"/>
  <c r="BH29" i="44"/>
  <c r="BP29" i="46"/>
  <c r="BP29" i="44"/>
  <c r="F31" i="44"/>
  <c r="F31" i="46"/>
  <c r="N31" i="46"/>
  <c r="N31" i="44"/>
  <c r="V31" i="46"/>
  <c r="V31" i="44"/>
  <c r="AD31" i="46"/>
  <c r="AD31" i="44"/>
  <c r="AL31" i="46"/>
  <c r="AL31" i="44"/>
  <c r="AT31" i="46"/>
  <c r="AT31" i="44"/>
  <c r="BB31" i="46"/>
  <c r="BB31" i="44"/>
  <c r="BJ31" i="46"/>
  <c r="BJ31" i="44"/>
  <c r="AV26" i="44"/>
  <c r="AV26" i="46"/>
  <c r="AS41" i="46"/>
  <c r="AS41" i="44"/>
  <c r="J42" i="46"/>
  <c r="J42" i="44"/>
  <c r="BF42" i="46"/>
  <c r="BF42" i="44"/>
  <c r="P113" i="46"/>
  <c r="P113" i="44"/>
  <c r="AN113" i="46"/>
  <c r="AN113" i="44"/>
  <c r="BL113" i="46"/>
  <c r="BL113" i="44"/>
  <c r="M124" i="46"/>
  <c r="M124" i="44"/>
  <c r="AG128" i="46"/>
  <c r="AG128" i="44"/>
  <c r="BE128" i="46"/>
  <c r="BE128" i="44"/>
  <c r="AY147" i="46"/>
  <c r="AY147" i="44"/>
  <c r="AD207" i="46"/>
  <c r="AD207" i="44"/>
  <c r="M87" i="44"/>
  <c r="BA87" i="44"/>
  <c r="AK17" i="46"/>
  <c r="AK17" i="44"/>
  <c r="H26" i="46"/>
  <c r="H26" i="44"/>
  <c r="AN26" i="46"/>
  <c r="AN26" i="44"/>
  <c r="Q34" i="46"/>
  <c r="Q34" i="44"/>
  <c r="AO34" i="46"/>
  <c r="AO34" i="44"/>
  <c r="BI41" i="44"/>
  <c r="BI41" i="46"/>
  <c r="AO128" i="46"/>
  <c r="AO128" i="44"/>
  <c r="U144" i="46"/>
  <c r="U144" i="44"/>
  <c r="AS144" i="46"/>
  <c r="AS144" i="44"/>
  <c r="BQ144" i="46"/>
  <c r="BQ144" i="44"/>
  <c r="U145" i="46"/>
  <c r="U145" i="44"/>
  <c r="AK145" i="46"/>
  <c r="AK145" i="44"/>
  <c r="BA145" i="46"/>
  <c r="BA145" i="44"/>
  <c r="BI145" i="46"/>
  <c r="BI145" i="44"/>
  <c r="BQ145" i="46"/>
  <c r="BQ145" i="44"/>
  <c r="S147" i="46"/>
  <c r="S147" i="44"/>
  <c r="AI149" i="46"/>
  <c r="AI149" i="44"/>
  <c r="BG149" i="46"/>
  <c r="BG149" i="44"/>
  <c r="H203" i="46"/>
  <c r="H203" i="44"/>
  <c r="AF203" i="46"/>
  <c r="AF203" i="44"/>
  <c r="BD203" i="46"/>
  <c r="BD203" i="44"/>
  <c r="AT207" i="46"/>
  <c r="AT207" i="44"/>
  <c r="U87" i="44"/>
  <c r="BQ87" i="44"/>
  <c r="AD7" i="44"/>
  <c r="AD7" i="46"/>
  <c r="AL7" i="46"/>
  <c r="AL7" i="44"/>
  <c r="BB7" i="46"/>
  <c r="BB7" i="44"/>
  <c r="BJ7" i="46"/>
  <c r="BJ7" i="44"/>
  <c r="N10" i="46"/>
  <c r="N10" i="44"/>
  <c r="V10" i="44"/>
  <c r="V10" i="46"/>
  <c r="AL10" i="46"/>
  <c r="AL10" i="44"/>
  <c r="AT10" i="46"/>
  <c r="AT10" i="44"/>
  <c r="E11" i="46"/>
  <c r="E11" i="44"/>
  <c r="M11" i="46"/>
  <c r="M11" i="44"/>
  <c r="AK11" i="44"/>
  <c r="AK11" i="46"/>
  <c r="AS11" i="46"/>
  <c r="AS11" i="44"/>
  <c r="BI11" i="44"/>
  <c r="BI11" i="46"/>
  <c r="BQ11" i="46"/>
  <c r="BQ11" i="44"/>
  <c r="D15" i="46"/>
  <c r="D15" i="44"/>
  <c r="L15" i="46"/>
  <c r="L15" i="44"/>
  <c r="AB15" i="46"/>
  <c r="AB15" i="44"/>
  <c r="AR15" i="46"/>
  <c r="AR15" i="44"/>
  <c r="BH15" i="46"/>
  <c r="BH15" i="44"/>
  <c r="Q18" i="46"/>
  <c r="Q18" i="44"/>
  <c r="AG18" i="46"/>
  <c r="AG18" i="44"/>
  <c r="AW18" i="46"/>
  <c r="AW18" i="44"/>
  <c r="BM18" i="46"/>
  <c r="BM18" i="44"/>
  <c r="G23" i="46"/>
  <c r="G23" i="44"/>
  <c r="O23" i="46"/>
  <c r="O23" i="44"/>
  <c r="W23" i="46"/>
  <c r="W23" i="44"/>
  <c r="AM23" i="46"/>
  <c r="AM23" i="44"/>
  <c r="AU23" i="46"/>
  <c r="AU23" i="44"/>
  <c r="BC23" i="46"/>
  <c r="BC23" i="44"/>
  <c r="AK27" i="46"/>
  <c r="H36" i="46"/>
  <c r="H36" i="44"/>
  <c r="P36" i="46"/>
  <c r="P36" i="44"/>
  <c r="X36" i="46"/>
  <c r="X36" i="44"/>
  <c r="AF36" i="46"/>
  <c r="AF36" i="44"/>
  <c r="AN36" i="46"/>
  <c r="AN36" i="44"/>
  <c r="AV36" i="46"/>
  <c r="AV36" i="44"/>
  <c r="BD36" i="46"/>
  <c r="BD36" i="44"/>
  <c r="BL36" i="46"/>
  <c r="BL36" i="44"/>
  <c r="F37" i="46"/>
  <c r="E39" i="46"/>
  <c r="E39" i="44"/>
  <c r="M39" i="46"/>
  <c r="M39" i="44"/>
  <c r="U39" i="46"/>
  <c r="U39" i="44"/>
  <c r="AC39" i="46"/>
  <c r="AC39" i="44"/>
  <c r="AK39" i="46"/>
  <c r="AK39" i="44"/>
  <c r="AS39" i="46"/>
  <c r="AS39" i="44"/>
  <c r="BA39" i="46"/>
  <c r="BA39" i="44"/>
  <c r="BI39" i="46"/>
  <c r="BI39" i="44"/>
  <c r="BQ39" i="46"/>
  <c r="BQ39" i="44"/>
  <c r="BA17" i="44"/>
  <c r="BA17" i="46"/>
  <c r="AK41" i="46"/>
  <c r="AK41" i="44"/>
  <c r="X113" i="46"/>
  <c r="X113" i="44"/>
  <c r="AK124" i="46"/>
  <c r="AK124" i="44"/>
  <c r="BI124" i="46"/>
  <c r="BI124" i="44"/>
  <c r="I128" i="46"/>
  <c r="I128" i="44"/>
  <c r="V207" i="46"/>
  <c r="V207" i="44"/>
  <c r="AK87" i="44"/>
  <c r="BP21" i="44"/>
  <c r="X19" i="46"/>
  <c r="X19" i="44"/>
  <c r="AF19" i="46"/>
  <c r="AF19" i="44"/>
  <c r="AV19" i="46"/>
  <c r="AV19" i="44"/>
  <c r="BD19" i="46"/>
  <c r="BD19" i="44"/>
  <c r="BL19" i="46"/>
  <c r="BL19" i="44"/>
  <c r="AX16" i="46"/>
  <c r="AX16" i="44"/>
  <c r="E17" i="46"/>
  <c r="E17" i="44"/>
  <c r="AC17" i="46"/>
  <c r="AC17" i="44"/>
  <c r="BQ17" i="46"/>
  <c r="BQ17" i="44"/>
  <c r="P26" i="46"/>
  <c r="P26" i="44"/>
  <c r="AG34" i="46"/>
  <c r="AG34" i="44"/>
  <c r="E41" i="46"/>
  <c r="E41" i="44"/>
  <c r="AC41" i="46"/>
  <c r="AC41" i="44"/>
  <c r="BQ41" i="46"/>
  <c r="BQ41" i="44"/>
  <c r="Z42" i="46"/>
  <c r="Z42" i="44"/>
  <c r="AX42" i="46"/>
  <c r="AX42" i="44"/>
  <c r="AF113" i="46"/>
  <c r="AF113" i="44"/>
  <c r="U124" i="46"/>
  <c r="U124" i="44"/>
  <c r="BM128" i="46"/>
  <c r="BM128" i="44"/>
  <c r="AI147" i="46"/>
  <c r="AI147" i="44"/>
  <c r="AL207" i="46"/>
  <c r="AL207" i="44"/>
  <c r="AS17" i="44"/>
  <c r="E87" i="44"/>
  <c r="AS87" i="44"/>
  <c r="I9" i="44"/>
  <c r="BQ13" i="44"/>
  <c r="M17" i="44"/>
  <c r="F35" i="46"/>
  <c r="F35" i="44"/>
  <c r="N35" i="44"/>
  <c r="N35" i="46"/>
  <c r="V35" i="46"/>
  <c r="V35" i="44"/>
  <c r="AD35" i="46"/>
  <c r="AD35" i="44"/>
  <c r="AL35" i="46"/>
  <c r="AL35" i="44"/>
  <c r="AT35" i="46"/>
  <c r="AT35" i="44"/>
  <c r="BB35" i="46"/>
  <c r="BB35" i="44"/>
  <c r="BJ35" i="46"/>
  <c r="BJ35" i="44"/>
  <c r="K38" i="46"/>
  <c r="K38" i="44"/>
  <c r="S38" i="46"/>
  <c r="S38" i="44"/>
  <c r="AA38" i="46"/>
  <c r="AA38" i="44"/>
  <c r="AI38" i="46"/>
  <c r="AI38" i="44"/>
  <c r="AQ38" i="46"/>
  <c r="AQ38" i="44"/>
  <c r="AY38" i="46"/>
  <c r="AY38" i="44"/>
  <c r="BG38" i="46"/>
  <c r="BG38" i="44"/>
  <c r="BO38" i="46"/>
  <c r="BO38" i="44"/>
  <c r="F43" i="46"/>
  <c r="F43" i="44"/>
  <c r="N43" i="46"/>
  <c r="N43" i="44"/>
  <c r="V43" i="46"/>
  <c r="V43" i="44"/>
  <c r="AD43" i="46"/>
  <c r="AD43" i="44"/>
  <c r="AL43" i="46"/>
  <c r="AL43" i="44"/>
  <c r="AT43" i="46"/>
  <c r="AT43" i="44"/>
  <c r="BB43" i="46"/>
  <c r="BB43" i="44"/>
  <c r="BJ43" i="46"/>
  <c r="BJ43" i="44"/>
  <c r="M41" i="46"/>
  <c r="M41" i="44"/>
  <c r="BA41" i="46"/>
  <c r="BA41" i="44"/>
  <c r="R42" i="46"/>
  <c r="R42" i="44"/>
  <c r="AP42" i="46"/>
  <c r="AP42" i="44"/>
  <c r="BN42" i="46"/>
  <c r="BN42" i="44"/>
  <c r="H113" i="46"/>
  <c r="H113" i="44"/>
  <c r="E124" i="46"/>
  <c r="E124" i="44"/>
  <c r="AS124" i="46"/>
  <c r="AS124" i="44"/>
  <c r="BQ124" i="46"/>
  <c r="BQ124" i="44"/>
  <c r="Q128" i="46"/>
  <c r="Q128" i="44"/>
  <c r="E144" i="46"/>
  <c r="E144" i="44"/>
  <c r="AC144" i="46"/>
  <c r="AC144" i="44"/>
  <c r="BA144" i="46"/>
  <c r="BA144" i="44"/>
  <c r="E145" i="46"/>
  <c r="E145" i="44"/>
  <c r="AC145" i="46"/>
  <c r="AC145" i="44"/>
  <c r="AA149" i="46"/>
  <c r="AA149" i="44"/>
  <c r="AQ149" i="46"/>
  <c r="AQ149" i="44"/>
  <c r="BO149" i="46"/>
  <c r="BO149" i="44"/>
  <c r="X203" i="46"/>
  <c r="X203" i="44"/>
  <c r="AV203" i="46"/>
  <c r="AV203" i="44"/>
  <c r="BB207" i="46"/>
  <c r="BB207" i="44"/>
  <c r="AC87" i="44"/>
  <c r="BI87" i="44"/>
  <c r="BN16" i="44"/>
  <c r="V7" i="44"/>
  <c r="AZ12" i="44"/>
  <c r="BI17" i="44"/>
  <c r="S149" i="44"/>
  <c r="U17" i="46"/>
  <c r="J25" i="46"/>
  <c r="J25" i="44"/>
  <c r="Z25" i="46"/>
  <c r="Z25" i="44"/>
  <c r="AH25" i="44"/>
  <c r="AH25" i="46"/>
  <c r="AP25" i="46"/>
  <c r="AP25" i="44"/>
  <c r="BF25" i="46"/>
  <c r="BF25" i="44"/>
  <c r="BN25" i="44"/>
  <c r="BN25" i="46"/>
  <c r="G30" i="46"/>
  <c r="G30" i="44"/>
  <c r="O30" i="46"/>
  <c r="O30" i="44"/>
  <c r="W30" i="46"/>
  <c r="W30" i="44"/>
  <c r="AE30" i="46"/>
  <c r="AE30" i="44"/>
  <c r="AM30" i="46"/>
  <c r="AM30" i="44"/>
  <c r="AU30" i="46"/>
  <c r="AU30" i="44"/>
  <c r="BC30" i="46"/>
  <c r="BC30" i="44"/>
  <c r="BK30" i="46"/>
  <c r="BK30" i="44"/>
  <c r="H53" i="46"/>
  <c r="H53" i="44"/>
  <c r="P53" i="46"/>
  <c r="P53" i="44"/>
  <c r="X53" i="46"/>
  <c r="X53" i="44"/>
  <c r="AF53" i="46"/>
  <c r="AF53" i="44"/>
  <c r="AN53" i="44"/>
  <c r="AN53" i="46"/>
  <c r="AV53" i="46"/>
  <c r="AV53" i="44"/>
  <c r="J16" i="46"/>
  <c r="J16" i="44"/>
  <c r="Z16" i="46"/>
  <c r="Z16" i="44"/>
  <c r="BF16" i="46"/>
  <c r="BF16" i="44"/>
  <c r="AF26" i="46"/>
  <c r="AF26" i="44"/>
  <c r="BL26" i="46"/>
  <c r="BL26" i="44"/>
  <c r="I34" i="46"/>
  <c r="I34" i="44"/>
  <c r="BM34" i="46"/>
  <c r="BM34" i="44"/>
  <c r="AH42" i="46"/>
  <c r="AH42" i="44"/>
  <c r="BD113" i="46"/>
  <c r="BD113" i="44"/>
  <c r="AC124" i="46"/>
  <c r="AC124" i="44"/>
  <c r="BA124" i="46"/>
  <c r="BA124" i="44"/>
  <c r="N207" i="46"/>
  <c r="N207" i="44"/>
  <c r="X26" i="44"/>
  <c r="D12" i="46"/>
  <c r="D12" i="44"/>
  <c r="L12" i="46"/>
  <c r="L12" i="44"/>
  <c r="AB12" i="46"/>
  <c r="AB12" i="44"/>
  <c r="AJ12" i="46"/>
  <c r="AJ12" i="44"/>
  <c r="AR12" i="46"/>
  <c r="AR12" i="44"/>
  <c r="BH12" i="46"/>
  <c r="BH12" i="44"/>
  <c r="BP12" i="46"/>
  <c r="BP12" i="44"/>
  <c r="E13" i="44"/>
  <c r="E13" i="46"/>
  <c r="M13" i="44"/>
  <c r="M13" i="46"/>
  <c r="U13" i="46"/>
  <c r="U13" i="44"/>
  <c r="AC13" i="46"/>
  <c r="AC13" i="44"/>
  <c r="AS13" i="44"/>
  <c r="AS13" i="46"/>
  <c r="BA13" i="46"/>
  <c r="BA13" i="44"/>
  <c r="BI13" i="46"/>
  <c r="BI13" i="44"/>
  <c r="M20" i="46"/>
  <c r="M20" i="44"/>
  <c r="U20" i="46"/>
  <c r="U20" i="44"/>
  <c r="AK20" i="46"/>
  <c r="AK20" i="44"/>
  <c r="AS20" i="46"/>
  <c r="AS20" i="44"/>
  <c r="BA20" i="46"/>
  <c r="BA20" i="44"/>
  <c r="BQ20" i="46"/>
  <c r="BQ20" i="44"/>
  <c r="L21" i="46"/>
  <c r="L21" i="44"/>
  <c r="T21" i="46"/>
  <c r="T21" i="44"/>
  <c r="AB21" i="46"/>
  <c r="AB21" i="44"/>
  <c r="AR21" i="46"/>
  <c r="AR21" i="44"/>
  <c r="AZ21" i="46"/>
  <c r="AZ21" i="44"/>
  <c r="BH21" i="46"/>
  <c r="BH21" i="44"/>
  <c r="F24" i="46"/>
  <c r="F24" i="44"/>
  <c r="N24" i="46"/>
  <c r="N24" i="44"/>
  <c r="V24" i="46"/>
  <c r="V24" i="44"/>
  <c r="AD24" i="46"/>
  <c r="AD24" i="44"/>
  <c r="AT24" i="46"/>
  <c r="AT24" i="44"/>
  <c r="BB24" i="46"/>
  <c r="BB24" i="44"/>
  <c r="BJ24" i="44"/>
  <c r="BJ24" i="46"/>
  <c r="M27" i="46"/>
  <c r="M27" i="44"/>
  <c r="U27" i="46"/>
  <c r="U27" i="44"/>
  <c r="AC27" i="46"/>
  <c r="AC27" i="44"/>
  <c r="AS27" i="46"/>
  <c r="AS27" i="44"/>
  <c r="BA27" i="46"/>
  <c r="BA27" i="44"/>
  <c r="BI27" i="46"/>
  <c r="BI27" i="44"/>
  <c r="BQ27" i="46"/>
  <c r="BQ27" i="44"/>
  <c r="N37" i="46"/>
  <c r="N37" i="44"/>
  <c r="V37" i="44"/>
  <c r="V37" i="46"/>
  <c r="AD37" i="44"/>
  <c r="AD37" i="46"/>
  <c r="AL37" i="46"/>
  <c r="AL37" i="44"/>
  <c r="AT37" i="46"/>
  <c r="AT37" i="44"/>
  <c r="BB37" i="46"/>
  <c r="BB37" i="44"/>
  <c r="BJ37" i="44"/>
  <c r="BJ37" i="46"/>
  <c r="G40" i="46"/>
  <c r="G40" i="44"/>
  <c r="O40" i="46"/>
  <c r="O40" i="44"/>
  <c r="W40" i="46"/>
  <c r="W40" i="44"/>
  <c r="AE40" i="46"/>
  <c r="AE40" i="44"/>
  <c r="AM40" i="46"/>
  <c r="AM40" i="44"/>
  <c r="AU40" i="46"/>
  <c r="AU40" i="44"/>
  <c r="BC40" i="46"/>
  <c r="BC40" i="44"/>
  <c r="BK40" i="46"/>
  <c r="BK40" i="44"/>
  <c r="I48" i="46"/>
  <c r="I48" i="44"/>
  <c r="Q48" i="46"/>
  <c r="Q48" i="44"/>
  <c r="Y48" i="46"/>
  <c r="Y48" i="44"/>
  <c r="AG48" i="46"/>
  <c r="AG48" i="44"/>
  <c r="AO48" i="46"/>
  <c r="AO48" i="44"/>
  <c r="AW48" i="46"/>
  <c r="AW48" i="44"/>
  <c r="BE48" i="44"/>
  <c r="BE48" i="46"/>
  <c r="BM48" i="46"/>
  <c r="BM48" i="44"/>
  <c r="F51" i="46"/>
  <c r="F51" i="44"/>
  <c r="V51" i="46"/>
  <c r="V51" i="44"/>
  <c r="AD51" i="46"/>
  <c r="AD51" i="44"/>
  <c r="AL51" i="46"/>
  <c r="AL51" i="44"/>
  <c r="AT51" i="46"/>
  <c r="AT51" i="44"/>
  <c r="BB51" i="46"/>
  <c r="BB51" i="44"/>
  <c r="BJ51" i="46"/>
  <c r="BJ51" i="44"/>
  <c r="I52" i="46"/>
  <c r="I52" i="44"/>
  <c r="Q52" i="46"/>
  <c r="Q52" i="44"/>
  <c r="Y52" i="46"/>
  <c r="Y52" i="44"/>
  <c r="AG52" i="46"/>
  <c r="AG52" i="44"/>
  <c r="AO52" i="46"/>
  <c r="AO52" i="44"/>
  <c r="AW52" i="46"/>
  <c r="AW52" i="44"/>
  <c r="BE52" i="46"/>
  <c r="BE52" i="44"/>
  <c r="BM52" i="46"/>
  <c r="BM52" i="44"/>
  <c r="R15" i="46"/>
  <c r="BN10" i="46"/>
  <c r="J14" i="44"/>
  <c r="BK12" i="46"/>
  <c r="BN15" i="46"/>
  <c r="H17" i="46"/>
  <c r="J18" i="46"/>
  <c r="X20" i="46"/>
  <c r="BM23" i="46"/>
  <c r="AA24" i="46"/>
  <c r="AR10" i="44"/>
  <c r="K7" i="44"/>
  <c r="BG13" i="44"/>
  <c r="BN14" i="44"/>
  <c r="BN18" i="44"/>
  <c r="I23" i="44"/>
  <c r="AG23" i="44"/>
  <c r="AW23" i="44"/>
  <c r="AQ24" i="44"/>
  <c r="AZ10" i="46"/>
  <c r="AN17" i="46"/>
  <c r="K24" i="46"/>
  <c r="S7" i="44"/>
  <c r="AM12" i="44"/>
  <c r="BO13" i="44"/>
  <c r="Z15" i="44"/>
  <c r="D10" i="44"/>
  <c r="AF17" i="44"/>
  <c r="Q23" i="44"/>
  <c r="Y23" i="44"/>
  <c r="AO23" i="44"/>
  <c r="BE23" i="44"/>
  <c r="AI24" i="44"/>
  <c r="AY24" i="44"/>
  <c r="BG24" i="44"/>
  <c r="BO7" i="44"/>
  <c r="AJ10" i="44"/>
  <c r="BP10" i="44"/>
  <c r="AY13" i="44"/>
  <c r="BF14" i="44"/>
  <c r="J15" i="44"/>
  <c r="X17" i="44"/>
  <c r="BF18" i="44"/>
  <c r="H20" i="44"/>
  <c r="P20" i="44"/>
  <c r="AF20" i="44"/>
  <c r="AN20" i="44"/>
  <c r="AV20" i="44"/>
  <c r="BD20" i="44"/>
  <c r="BL20" i="44"/>
  <c r="AX14" i="46"/>
  <c r="BG7" i="44"/>
  <c r="AB10" i="44"/>
  <c r="AQ13" i="44"/>
  <c r="P17" i="44"/>
  <c r="AX18" i="44"/>
  <c r="S24" i="44"/>
  <c r="I26" i="44"/>
  <c r="Q26" i="44"/>
  <c r="Y26" i="44"/>
  <c r="AG26" i="44"/>
  <c r="AO26" i="44"/>
  <c r="AW26" i="44"/>
  <c r="BE26" i="44"/>
  <c r="BM26" i="44"/>
  <c r="AY7" i="44"/>
  <c r="BH10" i="44"/>
  <c r="AI13" i="44"/>
  <c r="AP14" i="44"/>
  <c r="BF15" i="44"/>
  <c r="AP18" i="44"/>
  <c r="F28" i="44"/>
  <c r="N28" i="44"/>
  <c r="V28" i="44"/>
  <c r="AD28" i="44"/>
  <c r="AL28" i="44"/>
  <c r="AT28" i="44"/>
  <c r="BB28" i="44"/>
  <c r="R21" i="46"/>
  <c r="AQ7" i="44"/>
  <c r="T10" i="44"/>
  <c r="AA13" i="44"/>
  <c r="AH14" i="44"/>
  <c r="AX15" i="44"/>
  <c r="BL17" i="44"/>
  <c r="AH18" i="44"/>
  <c r="E19" i="44"/>
  <c r="M19" i="44"/>
  <c r="U19" i="44"/>
  <c r="AC19" i="44"/>
  <c r="AK19" i="44"/>
  <c r="AS19" i="44"/>
  <c r="BA19" i="44"/>
  <c r="BI19" i="44"/>
  <c r="BQ19" i="44"/>
  <c r="AI7" i="44"/>
  <c r="F11" i="44"/>
  <c r="N11" i="44"/>
  <c r="V11" i="44"/>
  <c r="AD11" i="44"/>
  <c r="AL11" i="44"/>
  <c r="AT11" i="44"/>
  <c r="BB11" i="44"/>
  <c r="BJ11" i="44"/>
  <c r="S13" i="44"/>
  <c r="Z14" i="44"/>
  <c r="AP15" i="44"/>
  <c r="BD17" i="44"/>
  <c r="Z18" i="44"/>
  <c r="J21" i="44"/>
  <c r="Z21" i="44"/>
  <c r="AH21" i="44"/>
  <c r="AP21" i="44"/>
  <c r="AX21" i="44"/>
  <c r="BF21" i="44"/>
  <c r="BN21" i="44"/>
  <c r="F25" i="44"/>
  <c r="N25" i="44"/>
  <c r="V25" i="44"/>
  <c r="AD25" i="44"/>
  <c r="AL25" i="44"/>
  <c r="AT25" i="44"/>
  <c r="BB25" i="44"/>
  <c r="BJ25" i="44"/>
  <c r="AJ46" i="46"/>
  <c r="C105" i="46"/>
  <c r="C105" i="44" s="1"/>
  <c r="D7" i="44"/>
  <c r="L7" i="44"/>
  <c r="T7" i="44"/>
  <c r="AB7" i="44"/>
  <c r="AJ7" i="44"/>
  <c r="AR7" i="44"/>
  <c r="AZ7" i="44"/>
  <c r="BH7" i="44"/>
  <c r="BP7" i="44"/>
  <c r="BE8" i="44"/>
  <c r="BM9" i="44"/>
  <c r="Z10" i="44"/>
  <c r="AE12" i="44"/>
  <c r="Q15" i="46"/>
  <c r="AW15" i="46"/>
  <c r="BM15" i="46"/>
  <c r="F17" i="46"/>
  <c r="AK18" i="46"/>
  <c r="BE9" i="44"/>
  <c r="W12" i="44"/>
  <c r="L24" i="44"/>
  <c r="AB24" i="44"/>
  <c r="L32" i="44"/>
  <c r="AB32" i="44"/>
  <c r="AZ32" i="44"/>
  <c r="BP32" i="44"/>
  <c r="H146" i="44"/>
  <c r="P146" i="44"/>
  <c r="X146" i="44"/>
  <c r="AF146" i="44"/>
  <c r="AN146" i="44"/>
  <c r="AV146" i="44"/>
  <c r="BD146" i="44"/>
  <c r="BL146" i="44"/>
  <c r="H150" i="44"/>
  <c r="P150" i="44"/>
  <c r="X150" i="44"/>
  <c r="AF150" i="44"/>
  <c r="AN150" i="44"/>
  <c r="AV150" i="44"/>
  <c r="BD150" i="44"/>
  <c r="BL150" i="44"/>
  <c r="H170" i="44"/>
  <c r="P170" i="44"/>
  <c r="X170" i="44"/>
  <c r="AF170" i="44"/>
  <c r="AN170" i="44"/>
  <c r="AV170" i="44"/>
  <c r="BD170" i="44"/>
  <c r="BL170" i="44"/>
  <c r="AG15" i="46"/>
  <c r="BJ17" i="46"/>
  <c r="E18" i="46"/>
  <c r="AW8" i="44"/>
  <c r="R10" i="44"/>
  <c r="D24" i="44"/>
  <c r="T24" i="44"/>
  <c r="D32" i="44"/>
  <c r="T32" i="44"/>
  <c r="AJ32" i="44"/>
  <c r="AR32" i="44"/>
  <c r="BH32" i="44"/>
  <c r="AO8" i="44"/>
  <c r="AW9" i="44"/>
  <c r="J10" i="44"/>
  <c r="O12" i="44"/>
  <c r="I14" i="44"/>
  <c r="Q14" i="44"/>
  <c r="Y14" i="44"/>
  <c r="AG14" i="44"/>
  <c r="AO14" i="44"/>
  <c r="AW14" i="44"/>
  <c r="BE14" i="44"/>
  <c r="BM14" i="44"/>
  <c r="I22" i="44"/>
  <c r="Q22" i="44"/>
  <c r="Y22" i="44"/>
  <c r="AG22" i="44"/>
  <c r="AO22" i="44"/>
  <c r="AW22" i="44"/>
  <c r="BE22" i="44"/>
  <c r="BM22" i="44"/>
  <c r="AD17" i="46"/>
  <c r="BI18" i="46"/>
  <c r="AG8" i="44"/>
  <c r="AO9" i="44"/>
  <c r="G12" i="44"/>
  <c r="H51" i="44"/>
  <c r="P51" i="44"/>
  <c r="X51" i="44"/>
  <c r="AF51" i="44"/>
  <c r="AN51" i="44"/>
  <c r="AV51" i="44"/>
  <c r="BD51" i="44"/>
  <c r="BL51" i="44"/>
  <c r="F104" i="44"/>
  <c r="N104" i="44"/>
  <c r="V104" i="44"/>
  <c r="AD104" i="44"/>
  <c r="AL104" i="44"/>
  <c r="AT104" i="44"/>
  <c r="BB104" i="44"/>
  <c r="BJ104" i="44"/>
  <c r="BF10" i="46"/>
  <c r="AZ46" i="46"/>
  <c r="Y8" i="44"/>
  <c r="AG9" i="44"/>
  <c r="Y15" i="44"/>
  <c r="AO15" i="44"/>
  <c r="BE15" i="44"/>
  <c r="E149" i="44"/>
  <c r="M149" i="44"/>
  <c r="U149" i="44"/>
  <c r="AC149" i="44"/>
  <c r="AK149" i="44"/>
  <c r="AS149" i="44"/>
  <c r="BA149" i="44"/>
  <c r="BI149" i="44"/>
  <c r="BQ149" i="44"/>
  <c r="I8" i="46"/>
  <c r="AP10" i="46"/>
  <c r="BC12" i="46"/>
  <c r="BD16" i="46"/>
  <c r="Q8" i="44"/>
  <c r="Y9" i="44"/>
  <c r="AX10" i="44"/>
  <c r="H16" i="44"/>
  <c r="P16" i="44"/>
  <c r="X16" i="44"/>
  <c r="AF16" i="44"/>
  <c r="AN16" i="44"/>
  <c r="AV16" i="44"/>
  <c r="N17" i="44"/>
  <c r="V17" i="44"/>
  <c r="AL17" i="44"/>
  <c r="AT17" i="44"/>
  <c r="BB17" i="44"/>
  <c r="D46" i="44"/>
  <c r="L46" i="44"/>
  <c r="T46" i="44"/>
  <c r="AB46" i="44"/>
  <c r="AR46" i="44"/>
  <c r="BH46" i="44"/>
  <c r="BP46" i="44"/>
  <c r="D154" i="44"/>
  <c r="L154" i="44"/>
  <c r="T154" i="44"/>
  <c r="AB154" i="44"/>
  <c r="AJ154" i="44"/>
  <c r="AR154" i="44"/>
  <c r="AZ154" i="44"/>
  <c r="BH154" i="44"/>
  <c r="BP154" i="44"/>
  <c r="Q9" i="44"/>
  <c r="AU12" i="44"/>
  <c r="M18" i="44"/>
  <c r="U18" i="44"/>
  <c r="AC18" i="44"/>
  <c r="AS18" i="44"/>
  <c r="BA18" i="44"/>
  <c r="BQ18" i="44"/>
  <c r="I172" i="44"/>
  <c r="Q172" i="44"/>
  <c r="Y172" i="44"/>
  <c r="AG172" i="44"/>
  <c r="AO172" i="44"/>
  <c r="AW172" i="44"/>
  <c r="BE172" i="44"/>
  <c r="BM172" i="44"/>
  <c r="A13" i="44"/>
  <c r="P10" i="44"/>
  <c r="AN10" i="44"/>
  <c r="N9" i="46"/>
  <c r="H10" i="44"/>
  <c r="X10" i="44"/>
  <c r="AF10" i="44"/>
  <c r="AV10" i="44"/>
  <c r="BD10" i="44"/>
  <c r="BL10" i="44"/>
  <c r="E8" i="44"/>
  <c r="M8" i="44"/>
  <c r="U8" i="44"/>
  <c r="AC8" i="44"/>
  <c r="AK8" i="44"/>
  <c r="AS8" i="44"/>
  <c r="BA8" i="44"/>
  <c r="BI8" i="44"/>
  <c r="BQ8" i="44"/>
  <c r="V12" i="46"/>
  <c r="BB12" i="46"/>
  <c r="X13" i="46"/>
  <c r="F12" i="44"/>
  <c r="N12" i="44"/>
  <c r="AD12" i="44"/>
  <c r="AL12" i="44"/>
  <c r="AT12" i="44"/>
  <c r="BJ12" i="44"/>
  <c r="AD9" i="46"/>
  <c r="BB9" i="46"/>
  <c r="AT9" i="46"/>
  <c r="C10" i="46"/>
  <c r="C10" i="44" s="1"/>
  <c r="F9" i="44"/>
  <c r="V9" i="44"/>
  <c r="AL9" i="44"/>
  <c r="BJ9" i="44"/>
  <c r="P13" i="46"/>
  <c r="AV13" i="46"/>
  <c r="H13" i="44"/>
  <c r="AF13" i="44"/>
  <c r="AN13" i="44"/>
  <c r="BD13" i="44"/>
  <c r="BL13" i="44"/>
  <c r="A44" i="44"/>
  <c r="C68" i="46"/>
  <c r="C68" i="44" s="1"/>
  <c r="A68" i="44"/>
  <c r="C17" i="46"/>
  <c r="C17" i="44" s="1"/>
  <c r="A17" i="44"/>
  <c r="C26" i="46"/>
  <c r="C26" i="44" s="1"/>
  <c r="A26" i="44"/>
  <c r="C36" i="46"/>
  <c r="C36" i="44" s="1"/>
  <c r="A36" i="44"/>
  <c r="H29" i="42"/>
  <c r="G29" i="42"/>
  <c r="O29" i="42"/>
  <c r="N29" i="42"/>
  <c r="V29" i="42"/>
  <c r="A149" i="27"/>
  <c r="A149" i="29"/>
  <c r="A149" i="28"/>
  <c r="A148" i="28"/>
  <c r="A148" i="27"/>
  <c r="A148" i="29"/>
  <c r="A151" i="29"/>
  <c r="A151" i="28"/>
  <c r="A151" i="27"/>
  <c r="A150" i="27"/>
  <c r="A150" i="29"/>
  <c r="A150"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A11" i="29"/>
  <c r="CE8" i="29"/>
  <c r="M7" i="29"/>
  <c r="AG5" i="29"/>
  <c r="BN3" i="29"/>
  <c r="Z3" i="29"/>
  <c r="BU15" i="29"/>
  <c r="CE14" i="29"/>
  <c r="C14" i="29"/>
  <c r="M13" i="29"/>
  <c r="W12" i="29"/>
  <c r="AG11" i="29"/>
  <c r="AP10" i="29"/>
  <c r="BA9" i="29"/>
  <c r="BK8" i="29"/>
  <c r="BU7" i="29"/>
  <c r="CE6" i="29"/>
  <c r="C6" i="29"/>
  <c r="M5" i="29"/>
  <c r="W4" i="29"/>
  <c r="CF3" i="29"/>
  <c r="BV3" i="29"/>
  <c r="BL3" i="29"/>
  <c r="BB3" i="29"/>
  <c r="AR3" i="29"/>
  <c r="AH3" i="29"/>
  <c r="X3" i="29"/>
  <c r="N3" i="29"/>
  <c r="D3" i="29"/>
  <c r="AF1" i="29"/>
  <c r="BJ10" i="29"/>
  <c r="BK15" i="29"/>
  <c r="BU14" i="29"/>
  <c r="CE13" i="29"/>
  <c r="C13" i="29"/>
  <c r="M12" i="29"/>
  <c r="W11" i="29"/>
  <c r="AF10" i="29"/>
  <c r="AQ9" i="29"/>
  <c r="BA8" i="29"/>
  <c r="BK7" i="29"/>
  <c r="BU6" i="29"/>
  <c r="CE5" i="29"/>
  <c r="C5" i="29"/>
  <c r="M4" i="29"/>
  <c r="CE3" i="29"/>
  <c r="BU3" i="29"/>
  <c r="BK3" i="29"/>
  <c r="BA3" i="29"/>
  <c r="AQ3" i="29"/>
  <c r="AG3" i="29"/>
  <c r="W3" i="29"/>
  <c r="M3" i="29"/>
  <c r="C3" i="29"/>
  <c r="V1" i="29"/>
  <c r="BA12" i="29"/>
  <c r="AK3" i="29"/>
  <c r="AG13" i="29"/>
  <c r="BA15" i="29"/>
  <c r="BK14" i="29"/>
  <c r="BU13" i="29"/>
  <c r="CE12" i="29"/>
  <c r="C12" i="29"/>
  <c r="M11" i="29"/>
  <c r="V10" i="29"/>
  <c r="AG9" i="29"/>
  <c r="AQ8" i="29"/>
  <c r="BA7" i="29"/>
  <c r="BK6" i="29"/>
  <c r="BU5" i="29"/>
  <c r="CE4" i="29"/>
  <c r="C4" i="29"/>
  <c r="CD3" i="29"/>
  <c r="BT3" i="29"/>
  <c r="BJ3" i="29"/>
  <c r="AZ3" i="29"/>
  <c r="AP3" i="29"/>
  <c r="AF3" i="29"/>
  <c r="V3" i="29"/>
  <c r="L3" i="29"/>
  <c r="B3" i="29"/>
  <c r="L1" i="29"/>
  <c r="AQ13" i="29"/>
  <c r="BT10" i="29"/>
  <c r="C9" i="29"/>
  <c r="AG6" i="29"/>
  <c r="CI3" i="29"/>
  <c r="BE3" i="29"/>
  <c r="Q3" i="29"/>
  <c r="AQ12" i="29"/>
  <c r="BU9" i="29"/>
  <c r="C8" i="29"/>
  <c r="AQ4" i="29"/>
  <c r="BX3" i="29"/>
  <c r="AJ3" i="29"/>
  <c r="AZ1" i="29"/>
  <c r="AQ15" i="29"/>
  <c r="BA14" i="29"/>
  <c r="BK13" i="29"/>
  <c r="BU12" i="29"/>
  <c r="CE11" i="29"/>
  <c r="C11" i="29"/>
  <c r="L10" i="29"/>
  <c r="W9" i="29"/>
  <c r="AG8" i="29"/>
  <c r="AQ7" i="29"/>
  <c r="BA6" i="29"/>
  <c r="BK5" i="29"/>
  <c r="BU4" i="29"/>
  <c r="CK3" i="29"/>
  <c r="CA3" i="29"/>
  <c r="BQ3" i="29"/>
  <c r="BG3" i="29"/>
  <c r="AW3" i="29"/>
  <c r="AM3" i="29"/>
  <c r="AC3" i="29"/>
  <c r="S3" i="29"/>
  <c r="I3" i="29"/>
  <c r="CD1" i="29"/>
  <c r="B1" i="29"/>
  <c r="AG14" i="29"/>
  <c r="CE9" i="29"/>
  <c r="W7" i="29"/>
  <c r="BA4" i="29"/>
  <c r="BO3" i="29"/>
  <c r="AA3" i="29"/>
  <c r="BJ1" i="29"/>
  <c r="W14" i="29"/>
  <c r="CH3" i="29"/>
  <c r="AT3" i="29"/>
  <c r="F3" i="29"/>
  <c r="AG15" i="29"/>
  <c r="AQ14" i="29"/>
  <c r="BA13" i="29"/>
  <c r="BK12" i="29"/>
  <c r="BU11" i="29"/>
  <c r="CD10" i="29"/>
  <c r="B10" i="29"/>
  <c r="M9" i="29"/>
  <c r="W8" i="29"/>
  <c r="AG7" i="29"/>
  <c r="AQ6" i="29"/>
  <c r="BA5" i="29"/>
  <c r="BK4" i="29"/>
  <c r="CJ3" i="29"/>
  <c r="BZ3" i="29"/>
  <c r="BP3" i="29"/>
  <c r="BF3" i="29"/>
  <c r="AV3" i="29"/>
  <c r="AL3" i="29"/>
  <c r="AB3" i="29"/>
  <c r="R3" i="29"/>
  <c r="H3" i="29"/>
  <c r="BT1" i="29"/>
  <c r="W15" i="29"/>
  <c r="BK11" i="29"/>
  <c r="M8" i="29"/>
  <c r="AQ5" i="29"/>
  <c r="BY3" i="29"/>
  <c r="AU3" i="29"/>
  <c r="G3" i="29"/>
  <c r="M15" i="29"/>
  <c r="W6" i="29"/>
  <c r="BD3" i="29"/>
  <c r="P3"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W33" i="28"/>
  <c r="AG12" i="28"/>
  <c r="C7" i="28"/>
  <c r="CG3" i="28"/>
  <c r="AS3" i="28"/>
  <c r="O3"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M34" i="28"/>
  <c r="CD27" i="28"/>
  <c r="L13" i="28"/>
  <c r="BK9" i="28"/>
  <c r="M6" i="28"/>
  <c r="BC3"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Q31" i="28"/>
  <c r="BK29" i="28"/>
  <c r="AZ13" i="28"/>
  <c r="BA10" i="28"/>
  <c r="BU8" i="28"/>
  <c r="AG4" i="28"/>
  <c r="BW3" i="28"/>
  <c r="Y3" i="28"/>
  <c r="AP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BA30"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AG32" i="28"/>
  <c r="BU28" i="28"/>
  <c r="B27" i="28"/>
  <c r="AQ11" i="28"/>
  <c r="CE7" i="28"/>
  <c r="W5" i="28"/>
  <c r="BM3" i="28"/>
  <c r="AI3" i="28"/>
  <c r="E3"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DW4" i="46"/>
  <c r="DN4" i="46"/>
  <c r="DE4" i="46"/>
  <c r="CV4" i="46"/>
  <c r="CM4" i="46"/>
  <c r="CD4" i="46"/>
  <c r="BU4" i="46"/>
  <c r="BJ4" i="46"/>
  <c r="BA4" i="46"/>
  <c r="AR4" i="46"/>
  <c r="AI4" i="46"/>
  <c r="Z4" i="46"/>
  <c r="Q4" i="46"/>
  <c r="H4" i="46"/>
  <c r="AZ2" i="46"/>
  <c r="C173" i="45"/>
  <c r="C170" i="45"/>
  <c r="C167" i="45"/>
  <c r="C141" i="45"/>
  <c r="C138" i="45"/>
  <c r="C130" i="45"/>
  <c r="C122" i="45"/>
  <c r="C114" i="45"/>
  <c r="C106" i="45"/>
  <c r="C98" i="45"/>
  <c r="C90" i="45"/>
  <c r="EC4" i="46"/>
  <c r="DT4" i="46"/>
  <c r="DK4" i="46"/>
  <c r="DB4" i="46"/>
  <c r="CS4" i="46"/>
  <c r="CI4" i="46"/>
  <c r="BZ4" i="46"/>
  <c r="BP4" i="46"/>
  <c r="BG4" i="46"/>
  <c r="AX4" i="46"/>
  <c r="AO4" i="46"/>
  <c r="AF4" i="46"/>
  <c r="V4" i="46"/>
  <c r="M4" i="46"/>
  <c r="D4" i="46"/>
  <c r="A1" i="46"/>
  <c r="C172" i="45"/>
  <c r="C169" i="45"/>
  <c r="C166" i="45"/>
  <c r="C160" i="45"/>
  <c r="C140" i="45"/>
  <c r="C137" i="45"/>
  <c r="C129" i="45"/>
  <c r="C121" i="45"/>
  <c r="C113" i="45"/>
  <c r="C105" i="45"/>
  <c r="C97" i="45"/>
  <c r="C89" i="45"/>
  <c r="C81" i="45"/>
  <c r="C73" i="45"/>
  <c r="C65" i="45"/>
  <c r="C57" i="45"/>
  <c r="C49" i="45"/>
  <c r="C41" i="45"/>
  <c r="C33" i="45"/>
  <c r="C25" i="45"/>
  <c r="C17" i="45"/>
  <c r="C9" i="45"/>
  <c r="M3" i="45"/>
  <c r="E3" i="45"/>
  <c r="A1" i="45"/>
  <c r="EB4" i="46"/>
  <c r="DS4" i="46"/>
  <c r="DJ4" i="46"/>
  <c r="DA4" i="46"/>
  <c r="CQ4" i="46"/>
  <c r="CH4" i="46"/>
  <c r="BY4" i="46"/>
  <c r="BO4" i="46"/>
  <c r="BF4" i="46"/>
  <c r="AW4" i="46"/>
  <c r="AN4" i="46"/>
  <c r="AD4" i="46"/>
  <c r="U4" i="46"/>
  <c r="L4" i="46"/>
  <c r="C4" i="46"/>
  <c r="C189" i="45"/>
  <c r="C186" i="45"/>
  <c r="C183" i="45"/>
  <c r="C157" i="45"/>
  <c r="C154" i="45"/>
  <c r="C151" i="45"/>
  <c r="C134" i="45"/>
  <c r="C126" i="45"/>
  <c r="C118" i="45"/>
  <c r="C110" i="45"/>
  <c r="C102" i="45"/>
  <c r="C94" i="45"/>
  <c r="C86" i="45"/>
  <c r="C78" i="45"/>
  <c r="C70" i="45"/>
  <c r="C62" i="45"/>
  <c r="C54" i="45"/>
  <c r="C46" i="45"/>
  <c r="C38" i="45"/>
  <c r="C30" i="45"/>
  <c r="C22" i="45"/>
  <c r="C14" i="45"/>
  <c r="DY4" i="46"/>
  <c r="DI4" i="46"/>
  <c r="CU4" i="46"/>
  <c r="CF4" i="46"/>
  <c r="BQ4" i="46"/>
  <c r="BB4" i="46"/>
  <c r="AL4" i="46"/>
  <c r="Y4" i="46"/>
  <c r="J4" i="46"/>
  <c r="C181" i="45"/>
  <c r="C174" i="45"/>
  <c r="C115" i="45"/>
  <c r="C108" i="45"/>
  <c r="C87" i="45"/>
  <c r="C77" i="45"/>
  <c r="C74" i="45"/>
  <c r="C71" i="45"/>
  <c r="C61" i="45"/>
  <c r="C58" i="45"/>
  <c r="C55" i="45"/>
  <c r="C45" i="45"/>
  <c r="C42" i="45"/>
  <c r="C39" i="45"/>
  <c r="C29" i="45"/>
  <c r="C26" i="45"/>
  <c r="C23" i="45"/>
  <c r="C13" i="45"/>
  <c r="C10" i="45"/>
  <c r="C7" i="45"/>
  <c r="C4" i="45"/>
  <c r="N3" i="45"/>
  <c r="D3" i="45"/>
  <c r="D2" i="44"/>
  <c r="J39" i="42"/>
  <c r="C38" i="42"/>
  <c r="Q36" i="42"/>
  <c r="Q27" i="42"/>
  <c r="DL4" i="46"/>
  <c r="DV4" i="46"/>
  <c r="DG4" i="46"/>
  <c r="CT4" i="46"/>
  <c r="CE4" i="46"/>
  <c r="BN4" i="46"/>
  <c r="AZ4" i="46"/>
  <c r="AK4" i="46"/>
  <c r="X4" i="46"/>
  <c r="I4" i="46"/>
  <c r="C188" i="45"/>
  <c r="C184" i="45"/>
  <c r="C177" i="45"/>
  <c r="C162" i="45"/>
  <c r="C158" i="45"/>
  <c r="C150" i="45"/>
  <c r="C136" i="45"/>
  <c r="C125" i="45"/>
  <c r="C111" i="45"/>
  <c r="C104" i="45"/>
  <c r="C93" i="45"/>
  <c r="C83" i="45"/>
  <c r="C80" i="45"/>
  <c r="C67" i="45"/>
  <c r="C64" i="45"/>
  <c r="C51" i="45"/>
  <c r="C48" i="45"/>
  <c r="C35" i="45"/>
  <c r="C32" i="45"/>
  <c r="C19" i="45"/>
  <c r="C16" i="45"/>
  <c r="L3" i="45"/>
  <c r="C3" i="45"/>
  <c r="A1" i="44"/>
  <c r="J27" i="42"/>
  <c r="CW4" i="46"/>
  <c r="C144" i="45"/>
  <c r="C119" i="45"/>
  <c r="DU4" i="46"/>
  <c r="DF4" i="46"/>
  <c r="CP4" i="46"/>
  <c r="CC4" i="46"/>
  <c r="BM4" i="46"/>
  <c r="AY4" i="46"/>
  <c r="AJ4" i="46"/>
  <c r="T4" i="46"/>
  <c r="F4" i="46"/>
  <c r="DO2" i="46"/>
  <c r="C180" i="45"/>
  <c r="C143" i="45"/>
  <c r="C132" i="45"/>
  <c r="C107" i="45"/>
  <c r="C100" i="45"/>
  <c r="C6" i="45"/>
  <c r="K3" i="45"/>
  <c r="B3" i="45"/>
  <c r="A65" i="43"/>
  <c r="C39" i="42"/>
  <c r="Q37" i="42"/>
  <c r="J36" i="42"/>
  <c r="C27" i="42"/>
  <c r="P4" i="42"/>
  <c r="Q38" i="42"/>
  <c r="B4" i="42"/>
  <c r="C84" i="45"/>
  <c r="C68" i="45"/>
  <c r="C52" i="45"/>
  <c r="C36" i="45"/>
  <c r="V2" i="44"/>
  <c r="DR4" i="46"/>
  <c r="DD4" i="46"/>
  <c r="CO4" i="46"/>
  <c r="CA4" i="46"/>
  <c r="BL4" i="46"/>
  <c r="AV4" i="46"/>
  <c r="AH4" i="46"/>
  <c r="S4" i="46"/>
  <c r="E4" i="46"/>
  <c r="CK2" i="46"/>
  <c r="C176" i="45"/>
  <c r="C165" i="45"/>
  <c r="C161" i="45"/>
  <c r="C153" i="45"/>
  <c r="C146" i="45"/>
  <c r="C135" i="45"/>
  <c r="C128" i="45"/>
  <c r="C117" i="45"/>
  <c r="C103" i="45"/>
  <c r="C96" i="45"/>
  <c r="C76" i="45"/>
  <c r="C60" i="45"/>
  <c r="C44" i="45"/>
  <c r="C28" i="45"/>
  <c r="C12" i="45"/>
  <c r="S3" i="45"/>
  <c r="J3" i="45"/>
  <c r="A3" i="45"/>
  <c r="B4" i="44"/>
  <c r="A44" i="43"/>
  <c r="I4" i="42"/>
  <c r="A23" i="43"/>
  <c r="C36" i="42"/>
  <c r="DZ4" i="46"/>
  <c r="CG4" i="46"/>
  <c r="AP4" i="46"/>
  <c r="AA4" i="46"/>
  <c r="C185" i="45"/>
  <c r="C20" i="45"/>
  <c r="EE4" i="46"/>
  <c r="DQ4" i="46"/>
  <c r="DC4" i="46"/>
  <c r="CN4" i="46"/>
  <c r="BX4" i="46"/>
  <c r="BI4" i="46"/>
  <c r="AT4" i="46"/>
  <c r="AG4" i="46"/>
  <c r="R4" i="46"/>
  <c r="B4" i="46"/>
  <c r="BS2" i="46"/>
  <c r="C168" i="45"/>
  <c r="C149" i="45"/>
  <c r="C142" i="45"/>
  <c r="C131" i="45"/>
  <c r="C124" i="45"/>
  <c r="C99" i="45"/>
  <c r="C92" i="45"/>
  <c r="C85" i="45"/>
  <c r="C82" i="45"/>
  <c r="C79" i="45"/>
  <c r="C69" i="45"/>
  <c r="C66" i="45"/>
  <c r="C63" i="45"/>
  <c r="C53" i="45"/>
  <c r="C50" i="45"/>
  <c r="C47" i="45"/>
  <c r="C37" i="45"/>
  <c r="C34" i="45"/>
  <c r="C31" i="45"/>
  <c r="C21" i="45"/>
  <c r="C18" i="45"/>
  <c r="C15" i="45"/>
  <c r="R3" i="45"/>
  <c r="I3" i="45"/>
  <c r="O1" i="45"/>
  <c r="J37" i="42"/>
  <c r="K4" i="46"/>
  <c r="C159" i="45"/>
  <c r="C133" i="45"/>
  <c r="O3" i="45"/>
  <c r="ED4" i="46"/>
  <c r="DO4" i="46"/>
  <c r="CY4" i="46"/>
  <c r="CL4" i="46"/>
  <c r="BW4" i="46"/>
  <c r="BH4" i="46"/>
  <c r="AS4" i="46"/>
  <c r="AC4" i="46"/>
  <c r="P4" i="46"/>
  <c r="A4" i="46"/>
  <c r="V2" i="46"/>
  <c r="C182" i="45"/>
  <c r="C164" i="45"/>
  <c r="C156" i="45"/>
  <c r="C152" i="45"/>
  <c r="C145" i="45"/>
  <c r="C127" i="45"/>
  <c r="C120" i="45"/>
  <c r="C109" i="45"/>
  <c r="C95" i="45"/>
  <c r="C88" i="45"/>
  <c r="C75" i="45"/>
  <c r="C72" i="45"/>
  <c r="C59" i="45"/>
  <c r="C56" i="45"/>
  <c r="C43" i="45"/>
  <c r="C40" i="45"/>
  <c r="C27" i="45"/>
  <c r="C24" i="45"/>
  <c r="C11" i="45"/>
  <c r="C8" i="45"/>
  <c r="C5" i="45"/>
  <c r="Q3" i="45"/>
  <c r="H3" i="45"/>
  <c r="J1" i="45"/>
  <c r="A2" i="43"/>
  <c r="A1" i="42"/>
  <c r="Q39" i="42"/>
  <c r="C37" i="42"/>
  <c r="B34" i="42"/>
  <c r="BS4" i="46"/>
  <c r="C178" i="45"/>
  <c r="C101" i="45"/>
  <c r="F3" i="45"/>
  <c r="EA4" i="46"/>
  <c r="DM4" i="46"/>
  <c r="CX4" i="46"/>
  <c r="CK4" i="46"/>
  <c r="BV4" i="46"/>
  <c r="BE4" i="46"/>
  <c r="AQ4" i="46"/>
  <c r="AB4" i="46"/>
  <c r="N4" i="46"/>
  <c r="D2" i="46"/>
  <c r="C175" i="45"/>
  <c r="C148" i="45"/>
  <c r="C123" i="45"/>
  <c r="C116" i="45"/>
  <c r="C91" i="45"/>
  <c r="P3" i="45"/>
  <c r="G3" i="45"/>
  <c r="E1" i="45"/>
  <c r="AZ2" i="44"/>
  <c r="J38" i="42"/>
  <c r="BD4" i="46"/>
  <c r="C112"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14" i="46" s="1"/>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V1" i="28"/>
  <c r="CF1" i="28"/>
  <c r="BB1" i="28"/>
  <c r="BL1" i="28"/>
  <c r="AH1" i="28"/>
  <c r="AR1" i="28"/>
  <c r="N1" i="28"/>
  <c r="X1" i="28"/>
  <c r="CF1" i="27"/>
  <c r="D1" i="28"/>
  <c r="A5" i="40"/>
  <c r="F5" i="40" s="1"/>
  <c r="BL1" i="27"/>
  <c r="BV1" i="27"/>
  <c r="AR1" i="27"/>
  <c r="BB1" i="27"/>
  <c r="X1" i="27"/>
  <c r="AH1" i="27"/>
  <c r="D1" i="27"/>
  <c r="N1" i="27"/>
  <c r="A31" i="42"/>
  <c r="P37" i="42"/>
  <c r="B37" i="42"/>
  <c r="I37" i="42"/>
  <c r="BF3" i="46"/>
  <c r="BY3" i="46"/>
  <c r="J3" i="46"/>
  <c r="DU3" i="46"/>
  <c r="S28" i="42"/>
  <c r="CU3" i="46"/>
  <c r="AF3" i="46"/>
  <c r="L28" i="42"/>
  <c r="E28" i="42"/>
  <c r="I39" i="42"/>
  <c r="A33" i="42"/>
  <c r="B39" i="42"/>
  <c r="P39" i="42"/>
  <c r="AK3" i="46"/>
  <c r="DX3" i="46"/>
  <c r="M3" i="46"/>
  <c r="BI3" i="46"/>
  <c r="CZ3" i="46"/>
  <c r="F28" i="42"/>
  <c r="CB3" i="46"/>
  <c r="T28" i="42"/>
  <c r="M28" i="42"/>
  <c r="P36" i="42"/>
  <c r="A30" i="42"/>
  <c r="I36" i="42"/>
  <c r="B36" i="42"/>
  <c r="B38" i="42"/>
  <c r="I38" i="42"/>
  <c r="A32" i="42"/>
  <c r="P38" i="42"/>
  <c r="CP3" i="46"/>
  <c r="G3" i="46"/>
  <c r="BV3" i="46"/>
  <c r="DR3" i="46"/>
  <c r="BC3" i="46"/>
  <c r="AA3" i="46"/>
  <c r="R28" i="42"/>
  <c r="K28" i="42"/>
  <c r="D28" i="42"/>
  <c r="EA3" i="46"/>
  <c r="DE3" i="46"/>
  <c r="AP3" i="46"/>
  <c r="BL3" i="46"/>
  <c r="U28" i="42"/>
  <c r="P3" i="46"/>
  <c r="CE3" i="46"/>
  <c r="N28" i="42"/>
  <c r="G28" i="42"/>
  <c r="BO3" i="46"/>
  <c r="CH3" i="46"/>
  <c r="S3" i="46"/>
  <c r="AU3" i="46"/>
  <c r="O28" i="42"/>
  <c r="ED3" i="46"/>
  <c r="V28" i="42"/>
  <c r="H28" i="42"/>
  <c r="B13" i="46"/>
  <c r="B12" i="46"/>
  <c r="B9" i="46"/>
  <c r="B10" i="46"/>
  <c r="B11" i="46"/>
  <c r="B7" i="46"/>
  <c r="B8" i="46"/>
  <c r="B6" i="46"/>
  <c r="B2" i="30"/>
  <c r="A185" i="45"/>
  <c r="A177" i="45"/>
  <c r="A169" i="45"/>
  <c r="A161" i="45"/>
  <c r="A153" i="45"/>
  <c r="A145" i="45"/>
  <c r="A165" i="45"/>
  <c r="A162" i="45"/>
  <c r="A159" i="45"/>
  <c r="A136" i="45"/>
  <c r="A128" i="45"/>
  <c r="A120" i="45"/>
  <c r="A112" i="45"/>
  <c r="A104" i="45"/>
  <c r="A96" i="45"/>
  <c r="A187" i="45"/>
  <c r="A184" i="45"/>
  <c r="A164" i="45"/>
  <c r="A158" i="45"/>
  <c r="A155" i="45"/>
  <c r="A152" i="45"/>
  <c r="A135" i="45"/>
  <c r="A127" i="45"/>
  <c r="A119" i="45"/>
  <c r="A111" i="45"/>
  <c r="A103" i="45"/>
  <c r="A95" i="45"/>
  <c r="A87" i="45"/>
  <c r="A79" i="45"/>
  <c r="A71" i="45"/>
  <c r="A63" i="45"/>
  <c r="A55" i="45"/>
  <c r="A47" i="45"/>
  <c r="A39" i="45"/>
  <c r="A31" i="45"/>
  <c r="A23" i="45"/>
  <c r="A15" i="45"/>
  <c r="A7" i="45"/>
  <c r="A181" i="45"/>
  <c r="A178" i="45"/>
  <c r="A175" i="45"/>
  <c r="A149" i="45"/>
  <c r="A146" i="45"/>
  <c r="A143" i="45"/>
  <c r="A132" i="45"/>
  <c r="A124" i="45"/>
  <c r="A116" i="45"/>
  <c r="A108" i="45"/>
  <c r="A100" i="45"/>
  <c r="A92" i="45"/>
  <c r="A84" i="45"/>
  <c r="A76" i="45"/>
  <c r="A68" i="45"/>
  <c r="A60" i="45"/>
  <c r="A52" i="45"/>
  <c r="A44" i="45"/>
  <c r="A36" i="45"/>
  <c r="A28" i="45"/>
  <c r="A20" i="45"/>
  <c r="A12" i="45"/>
  <c r="A189" i="45"/>
  <c r="A171" i="45"/>
  <c r="A167" i="45"/>
  <c r="A163" i="45"/>
  <c r="A151" i="45"/>
  <c r="A148" i="45"/>
  <c r="A141" i="45"/>
  <c r="A137" i="45"/>
  <c r="A130" i="45"/>
  <c r="A126" i="45"/>
  <c r="A123" i="45"/>
  <c r="A105" i="45"/>
  <c r="A98" i="45"/>
  <c r="A94" i="45"/>
  <c r="A91" i="45"/>
  <c r="A81" i="45"/>
  <c r="A65" i="45"/>
  <c r="A49" i="45"/>
  <c r="A33" i="45"/>
  <c r="A17" i="45"/>
  <c r="A62" i="45"/>
  <c r="A40" i="45"/>
  <c r="A24" i="45"/>
  <c r="A5" i="45"/>
  <c r="A144" i="45"/>
  <c r="A133" i="45"/>
  <c r="A101" i="45"/>
  <c r="A46" i="45"/>
  <c r="A27" i="45"/>
  <c r="A174" i="45"/>
  <c r="A170" i="45"/>
  <c r="A166" i="45"/>
  <c r="A154" i="45"/>
  <c r="A147" i="45"/>
  <c r="A140" i="45"/>
  <c r="A129" i="45"/>
  <c r="A122" i="45"/>
  <c r="A118" i="45"/>
  <c r="A115" i="45"/>
  <c r="A97" i="45"/>
  <c r="A90" i="45"/>
  <c r="A77" i="45"/>
  <c r="A74" i="45"/>
  <c r="A61" i="45"/>
  <c r="A58" i="45"/>
  <c r="A45" i="45"/>
  <c r="A42" i="45"/>
  <c r="A29" i="45"/>
  <c r="A26" i="45"/>
  <c r="A13" i="45"/>
  <c r="A10" i="45"/>
  <c r="A4" i="45"/>
  <c r="A182" i="45"/>
  <c r="A109" i="45"/>
  <c r="A78" i="45"/>
  <c r="A72" i="45"/>
  <c r="A188" i="45"/>
  <c r="A150" i="45"/>
  <c r="A125" i="45"/>
  <c r="A93" i="45"/>
  <c r="A86" i="45"/>
  <c r="A83" i="45"/>
  <c r="A80" i="45"/>
  <c r="A70" i="45"/>
  <c r="A67" i="45"/>
  <c r="A64" i="45"/>
  <c r="A54" i="45"/>
  <c r="A51" i="45"/>
  <c r="A48" i="45"/>
  <c r="A38" i="45"/>
  <c r="A35" i="45"/>
  <c r="A32" i="45"/>
  <c r="A22" i="45"/>
  <c r="A19" i="45"/>
  <c r="A16" i="45"/>
  <c r="B27" i="42"/>
  <c r="A88" i="45"/>
  <c r="A75" i="45"/>
  <c r="A183" i="45"/>
  <c r="A180" i="45"/>
  <c r="A173" i="45"/>
  <c r="A157" i="45"/>
  <c r="A139" i="45"/>
  <c r="A121" i="45"/>
  <c r="A114" i="45"/>
  <c r="A110" i="45"/>
  <c r="A107" i="45"/>
  <c r="A89" i="45"/>
  <c r="A73" i="45"/>
  <c r="A57" i="45"/>
  <c r="A41" i="45"/>
  <c r="A25" i="45"/>
  <c r="A9" i="45"/>
  <c r="A6" i="45"/>
  <c r="A156" i="45"/>
  <c r="A59" i="45"/>
  <c r="A30" i="45"/>
  <c r="A8" i="45"/>
  <c r="A176" i="45"/>
  <c r="A117" i="45"/>
  <c r="A56" i="45"/>
  <c r="A43" i="45"/>
  <c r="A14" i="45"/>
  <c r="A11" i="45"/>
  <c r="A186" i="45"/>
  <c r="A179" i="45"/>
  <c r="A172" i="45"/>
  <c r="A168" i="45"/>
  <c r="A160" i="45"/>
  <c r="A142" i="45"/>
  <c r="A138" i="45"/>
  <c r="A134" i="45"/>
  <c r="A131" i="45"/>
  <c r="A113" i="45"/>
  <c r="A106" i="45"/>
  <c r="A102" i="45"/>
  <c r="A99" i="45"/>
  <c r="A85" i="45"/>
  <c r="A82" i="45"/>
  <c r="A69" i="45"/>
  <c r="A66" i="45"/>
  <c r="A53" i="45"/>
  <c r="A50" i="45"/>
  <c r="A37" i="45"/>
  <c r="A34" i="45"/>
  <c r="A21" i="45"/>
  <c r="A18" i="45"/>
  <c r="G3" i="30" l="1"/>
  <c r="F3" i="30"/>
  <c r="E3" i="30"/>
  <c r="D3" i="30"/>
  <c r="C3" i="30"/>
  <c r="B5" i="40"/>
  <c r="C5" i="40"/>
  <c r="D5" i="40"/>
  <c r="E5" i="40"/>
  <c r="C26" i="42"/>
  <c r="C25" i="42"/>
  <c r="J26" i="42"/>
  <c r="J25" i="42"/>
  <c r="Q25" i="42"/>
  <c r="Q26" i="42"/>
  <c r="C15" i="47"/>
  <c r="C2" i="47"/>
  <c r="O2" i="42"/>
  <c r="G2" i="42"/>
  <c r="U1" i="42"/>
  <c r="M1" i="42"/>
  <c r="E1" i="42"/>
  <c r="V2" i="42"/>
  <c r="N2" i="42"/>
  <c r="F2" i="42"/>
  <c r="L1" i="42"/>
  <c r="D1" i="42"/>
  <c r="G27" i="42"/>
  <c r="U2" i="42"/>
  <c r="E2" i="42"/>
  <c r="K1" i="42"/>
  <c r="V27" i="42"/>
  <c r="F27" i="42"/>
  <c r="L2" i="42"/>
  <c r="J1" i="42"/>
  <c r="D1" i="45"/>
  <c r="H27" i="42"/>
  <c r="T1" i="42"/>
  <c r="O27" i="42"/>
  <c r="S1" i="42"/>
  <c r="N27" i="42"/>
  <c r="D2" i="42"/>
  <c r="B1" i="42"/>
  <c r="D2" i="45"/>
  <c r="C1" i="45"/>
  <c r="M2" i="42"/>
  <c r="C1" i="42"/>
  <c r="C2" i="45"/>
  <c r="B1" i="45"/>
  <c r="T2" i="42"/>
  <c r="R1" i="42"/>
  <c r="B2" i="45"/>
  <c r="M27" i="42"/>
  <c r="K2" i="42"/>
  <c r="Q1" i="42"/>
  <c r="L27" i="42"/>
  <c r="J2" i="42"/>
  <c r="P1" i="42"/>
  <c r="O1" i="42"/>
  <c r="A2" i="45"/>
  <c r="H2" i="42"/>
  <c r="N1" i="42"/>
  <c r="E27" i="42"/>
  <c r="S2" i="42"/>
  <c r="T27" i="42"/>
  <c r="R2" i="42"/>
  <c r="B2" i="42"/>
  <c r="H1" i="42"/>
  <c r="A2" i="42"/>
  <c r="U27" i="42"/>
  <c r="C2" i="42"/>
  <c r="I1" i="42"/>
  <c r="R27" i="42"/>
  <c r="P2" i="42"/>
  <c r="F1" i="42"/>
  <c r="D27" i="42"/>
  <c r="K27" i="42"/>
  <c r="I2" i="42"/>
  <c r="S27" i="42"/>
  <c r="Q2" i="42"/>
  <c r="G1" i="42"/>
  <c r="V1" i="42"/>
  <c r="B26" i="44" l="1"/>
  <c r="B21" i="44"/>
  <c r="B23" i="44"/>
  <c r="B19" i="44"/>
  <c r="B27" i="44"/>
  <c r="B17" i="44"/>
  <c r="B9" i="44"/>
  <c r="B10" i="44"/>
  <c r="B6" i="44"/>
  <c r="B12" i="44"/>
  <c r="B7" i="44"/>
  <c r="B13" i="44"/>
  <c r="B8" i="44"/>
  <c r="B20" i="44"/>
  <c r="B11" i="44"/>
  <c r="B16" i="44"/>
  <c r="B25" i="44"/>
  <c r="B18" i="44"/>
  <c r="B22" i="44"/>
  <c r="B28"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<sst xmlns="http://schemas.openxmlformats.org/spreadsheetml/2006/main" count="3934" uniqueCount="2330">
  <si>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</si>
  <si>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</si>
  <si>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</si>
  <si>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</si>
  <si>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</si>
  <si>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</si>
  <si>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</si>
  <si>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</si>
  <si>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</si>
  <si>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</si>
  <si>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</si>
  <si>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</si>
  <si>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</si>
  <si>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</si>
  <si>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</si>
  <si>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</si>
  <si>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</si>
  <si>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</si>
  <si>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</si>
  <si>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</si>
  <si>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</si>
  <si>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</si>
  <si>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</si>
  <si>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</si>
  <si>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</si>
  <si>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</si>
  <si>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</si>
  <si>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</si>
  <si>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</si>
  <si>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</si>
  <si>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</si>
  <si>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</si>
  <si>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</si>
  <si>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</si>
  <si>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</si>
  <si>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</si>
  <si>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</si>
  <si>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</si>
  <si>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</si>
  <si>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</si>
  <si>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</si>
  <si>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</si>
  <si>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</si>
  <si>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</si>
  <si>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</si>
  <si>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</si>
  <si>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</si>
  <si>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</si>
  <si>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</si>
  <si>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</si>
  <si>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</si>
  <si>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</si>
  <si>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</si>
  <si>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</si>
  <si>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</si>
  <si>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</si>
  <si>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</si>
  <si>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</si>
  <si>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</si>
  <si>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</si>
  <si>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</si>
  <si>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</si>
  <si>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</si>
  <si>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</si>
  <si>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</si>
  <si>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</si>
  <si>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</si>
  <si>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</si>
  <si>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</si>
  <si>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</si>
  <si>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</si>
  <si>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</si>
  <si>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</si>
  <si>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</si>
  <si>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</si>
  <si>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</si>
  <si>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</si>
  <si>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</si>
  <si>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</si>
  <si>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</si>
  <si>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</si>
  <si>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</si>
  <si>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</si>
  <si>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</si>
  <si>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</si>
  <si>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</si>
  <si>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</si>
  <si>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</si>
  <si>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</si>
  <si>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</si>
  <si>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</si>
  <si>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</si>
  <si>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</si>
  <si>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</si>
  <si>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</si>
  <si>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</si>
  <si>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</si>
  <si>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</si>
  <si>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</si>
  <si>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</si>
  <si>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</si>
  <si>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</si>
  <si>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</si>
  <si>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</si>
  <si>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</si>
  <si>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</si>
  <si>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</si>
  <si>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</si>
  <si>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</si>
  <si>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</si>
  <si>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</si>
  <si>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</si>
  <si>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</si>
  <si>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</si>
  <si>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</si>
  <si>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</si>
  <si>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</si>
  <si>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</si>
  <si>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</si>
  <si>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</si>
  <si>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</si>
  <si>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</si>
  <si>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</si>
  <si>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</si>
  <si>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</si>
  <si>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</si>
  <si>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</si>
  <si>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UNESCO UIS (http://data.uis.unesco.org/)</t>
  </si>
  <si>
    <t>Service Delivery Indicator Survey 2016 (2014 data)</t>
  </si>
  <si>
    <t>Survey</t>
  </si>
  <si>
    <t>Potable water</t>
  </si>
  <si>
    <t>No water data.</t>
  </si>
  <si>
    <t>No water data</t>
  </si>
  <si>
    <t>Yes</t>
  </si>
  <si>
    <t>Private and accessible</t>
  </si>
  <si>
    <t>Designated for boys and girls</t>
  </si>
  <si>
    <t>Improved, private, accessible and designated for boys and girls</t>
  </si>
  <si>
    <t xml:space="preserve">No handwashing data. </t>
  </si>
  <si>
    <t>No handwashing data.</t>
  </si>
  <si>
    <t>United Republic of Tanzania</t>
  </si>
  <si>
    <t xml:space="preserve">According to the 2010 EMIS, there were 15,816 primary schools in the country and 4,266 secondary schools. The number of each type of school was used to calculate a national estimate from the primary and secondary estimates. </t>
  </si>
  <si>
    <t xml:space="preserve">The SDI surveys nationwide and includes primary schools only; the estimates for national, urban and rural are therefore based on the data for primary schools alone. It is unclear what facility types these estimates refer to. </t>
  </si>
  <si>
    <t>Functional (soap and/or water) handwashing facilities near or in the toilet</t>
  </si>
  <si>
    <t xml:space="preserve">The SDI surveys nationwide and includes primary schools only; the estimates for national, urban and rural are therefore based on the data for primary schools alone. Missing data are assumed to indicate no facility. The questionnaire refers to the presence of soap and/or water, but treated as soap and water in the absence of other data. </t>
  </si>
  <si>
    <t>Flush toilet</t>
  </si>
  <si>
    <t>Ventilated Improved Pit (VIP) latrine</t>
  </si>
  <si>
    <t>Covered pit latrine with slab</t>
  </si>
  <si>
    <t>Covered pit latrine without slab</t>
  </si>
  <si>
    <t>Uncovered pit latrine with slab</t>
  </si>
  <si>
    <t>Uncovered pit latrine without slab</t>
  </si>
  <si>
    <t>Composting toilet</t>
  </si>
  <si>
    <t>Other</t>
  </si>
  <si>
    <t>The SDI surveys nationwide and includes primary schools only; the estimates for national, urban and rural are therefore based on the data for primary schools alone. The estimate for basic is calculated by applying the ratios of single-sex and usable to the proportion of schools with toilets that have improved facilities.</t>
  </si>
  <si>
    <t>Definition</t>
  </si>
  <si>
    <t>Basic (improved &amp; available)</t>
  </si>
  <si>
    <t>Limited</t>
  </si>
  <si>
    <t>POPULATION OF SCHOOL AGE CHILDREN</t>
  </si>
  <si>
    <t>Public tap or standpipe</t>
  </si>
  <si>
    <t>Tubewell or borehole</t>
  </si>
  <si>
    <t>Protected dug well</t>
  </si>
  <si>
    <t>Unprotected dug well</t>
  </si>
  <si>
    <t>Protected spring</t>
  </si>
  <si>
    <t>Unprotected spring</t>
  </si>
  <si>
    <t>Rainwater</t>
  </si>
  <si>
    <t>Tanker-truck or cart with small tank</t>
  </si>
  <si>
    <t>Surface water</t>
  </si>
  <si>
    <t>Pipd to yard/plot</t>
  </si>
  <si>
    <t>Piped into dwelling</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</si>
  <si>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</si>
  <si>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</si>
  <si>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</si>
  <si>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</si>
  <si>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</si>
  <si>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</si>
  <si>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</si>
  <si>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</si>
  <si>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</si>
  <si>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</si>
  <si>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</si>
  <si>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</si>
  <si>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</si>
  <si>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</si>
  <si>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</si>
  <si>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</si>
  <si>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</si>
  <si>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</si>
  <si>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</si>
  <si>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</si>
  <si>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</si>
  <si>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</si>
  <si>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No sanitation data.</t>
  </si>
  <si>
    <t xml:space="preserve">National estimate based on primary school data in the absence of additional information. </t>
  </si>
  <si>
    <t>Basic handwashing facilities</t>
  </si>
  <si>
    <t>World Vision Assessment</t>
  </si>
  <si>
    <t>Piped water</t>
  </si>
  <si>
    <t>Borehole</t>
  </si>
  <si>
    <t>Cart/Truck</t>
  </si>
  <si>
    <t>Bottled or sachet</t>
  </si>
  <si>
    <t>No</t>
  </si>
  <si>
    <t>Flush to piped sewer</t>
  </si>
  <si>
    <t>Flush to septic tank</t>
  </si>
  <si>
    <t>Flush to pit latrine</t>
  </si>
  <si>
    <t>Ventilated improved pit latrine (VIP)</t>
  </si>
  <si>
    <t>Pit latrine with slab</t>
  </si>
  <si>
    <t>Pit latrine without slab</t>
  </si>
  <si>
    <t>Bucket</t>
  </si>
  <si>
    <t>Community latrines</t>
  </si>
  <si>
    <t xml:space="preserve">World Vision evaluation conducted in 2017 randomly selected schools in intervention and control areas. Schools in control areas are not considered representative of rural schools in Tanzania. Useable sanitation facilities based on a door that can be locked from the inside and no barriers to entry. </t>
  </si>
  <si>
    <t>World Vision evaluation conducted in 2017 randomly selected schools in intervention and control areas. Schools in control areas are not considered representative of rural schools in Tanzania.</t>
  </si>
  <si>
    <t>TZA_2010_UIS</t>
  </si>
  <si>
    <t>TZA_2012_UIS</t>
  </si>
  <si>
    <t>TZA_2013_UIS</t>
  </si>
  <si>
    <t>TZA_2014_SDI</t>
  </si>
  <si>
    <t>TZA_2016_UIS</t>
  </si>
  <si>
    <t>TZA_2017_WV</t>
  </si>
  <si>
    <t>2010</t>
  </si>
  <si>
    <t>2012</t>
  </si>
  <si>
    <t>2013</t>
  </si>
  <si>
    <t>2014</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</si>
  <si>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</si>
  <si>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</si>
  <si>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</si>
  <si>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</si>
  <si>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</si>
  <si>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</si>
  <si>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</si>
  <si>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</si>
  <si>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</si>
  <si>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</si>
  <si>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</si>
  <si>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</si>
  <si>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</si>
  <si>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</si>
  <si>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</si>
  <si>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</si>
  <si>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</si>
  <si>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Drinking water from main source currently available at the school</t>
  </si>
  <si>
    <t>Water source located on school grounds</t>
  </si>
  <si>
    <t>Currently available and improved source</t>
  </si>
  <si>
    <t>Currently available from improved source that is on premises</t>
  </si>
  <si>
    <t>Piped into School Grounds</t>
  </si>
  <si>
    <t>Public Tap/Standpipe Off School Grounds or Piped water from elsewhere</t>
  </si>
  <si>
    <t>Tube Well Or Borehole</t>
  </si>
  <si>
    <t>Protected Well</t>
  </si>
  <si>
    <t>Protected Spring</t>
  </si>
  <si>
    <t>Unprotected Well/Spring</t>
  </si>
  <si>
    <t>Rainwater (with or without roof catchment)</t>
  </si>
  <si>
    <t>Water Vendor Or Tanker</t>
  </si>
  <si>
    <t>Surface Water (Eg. River, Pond, Lake, Dam, Stream, Canal, Irrigation Channel)</t>
  </si>
  <si>
    <t>Packaged Bottled Water</t>
  </si>
  <si>
    <t>Other, Specify</t>
  </si>
  <si>
    <t xml:space="preserve">Includes public and private schools. Calculations are based on global definitions and methods and values may differ slightly from national estimates. "Other" water sources are coded as unimproved since the response options included a wide range of improved sources and the national report indicated that 'other' sources were unimproved. Piped water from off school grounds and elsewhere, as well as rainwater with and without roof catchment and unprotected wells and springs, are grouped above due to space limitations in the JMP country file. </t>
  </si>
  <si>
    <t/>
  </si>
  <si>
    <t>TZA_2018_SUR</t>
  </si>
  <si>
    <t>2018 School Water, Sanitation and Hygiene Assessment</t>
  </si>
  <si>
    <t>At least one girls only toilet and one boys only toilet</t>
  </si>
  <si>
    <t>At least one usable (functional, available, private) girls only toilet and at least one usable boys only toilet</t>
  </si>
  <si>
    <t>Improved and at least one available, functional, private</t>
  </si>
  <si>
    <t>Improved and at least one girls only and one boys only toilet</t>
  </si>
  <si>
    <t>Improved and at least one usable (available, functional, private) girls only toilet and at least one usable boys only toilet</t>
  </si>
  <si>
    <t>Fush to piped sewer system</t>
  </si>
  <si>
    <t>Flush to somewhere else</t>
  </si>
  <si>
    <t>Ventilated improved pit latrine</t>
  </si>
  <si>
    <t>Pit latrine with slab (Washable)</t>
  </si>
  <si>
    <t>Pit latrine with slab (Not Washable)</t>
  </si>
  <si>
    <t>Pit latrine without Slab/Open pit</t>
  </si>
  <si>
    <t>Other (Mention)</t>
  </si>
  <si>
    <t>country</t>
  </si>
  <si>
    <t>United Republic of Tanzania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</si>
  <si>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</si>
  <si>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</si>
  <si>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</si>
  <si>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</si>
  <si>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</si>
  <si>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</si>
  <si>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</si>
  <si>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</si>
  <si>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</si>
  <si>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</si>
  <si>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</si>
  <si>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</si>
  <si>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</si>
  <si>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</si>
  <si>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</si>
  <si>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</si>
  <si>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</si>
  <si>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</si>
  <si>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</si>
  <si>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</si>
  <si>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</si>
  <si>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</si>
  <si>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</si>
  <si>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</si>
  <si>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</si>
  <si>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</si>
  <si>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</si>
  <si>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At least one student toilet is usable (available, functional, private) including observation of functional doors, platform/slab, and superstructure</t>
  </si>
  <si>
    <t>Includes public and private schools. Calculations are based on global definitions and methods and values may differ from national estimates. "Other" sanitation facilities are coded as unimproved since the national report indicated that 'other' facilities were unimproved. Single-sex facilities refer to girls facilities in girls only schools, boys facilities in boys only schools, and both girls and boys facilities in mixed schools. Usable toilets refers to self-reported functional, available, and private facilities as well as observation data on functional doors, platform/slab, and superstructure.</t>
  </si>
  <si>
    <t>Dedicated handwashing station observed</t>
  </si>
  <si>
    <t>School provided water for handwashing today and dedicated handwashing station</t>
  </si>
  <si>
    <t>School provided soap for handwashing today and dedicated handwashing station</t>
  </si>
  <si>
    <t>School provided water and soap for handwashing today and dedicated handwashing station</t>
  </si>
  <si>
    <t>Includes public and private schools. Calculations are based on global definitions and methods and values may differ slightly from national estimates. Observation data is used for the above values based on country 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</si>
  <si>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</si>
  <si>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</si>
  <si>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</si>
  <si>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</si>
  <si>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</si>
  <si>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</si>
  <si>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</si>
  <si>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</si>
  <si>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</si>
  <si>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</si>
  <si>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</si>
  <si>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</si>
  <si>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</si>
  <si>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Process Evaluation of the National Sanitation Campaign of Tanzania</t>
  </si>
  <si>
    <t>[Definition]</t>
  </si>
  <si>
    <t>Piped into school</t>
  </si>
  <si>
    <t>Piped to school yard</t>
  </si>
  <si>
    <t>Public tap/standpipe</t>
  </si>
  <si>
    <t>Tube well/borehole</t>
  </si>
  <si>
    <t>Rainwater collection</t>
  </si>
  <si>
    <t>Tanker-truck</t>
  </si>
  <si>
    <t>A cross-sectional study was designed, and based on an existing monitoring report, 84 schools where sanitation improvements have been made or were ongoing were identified in the targeted districts where the NSC was implemented at household level. The sampling frame were schools where these sanitation improvements have been completed. Seventy schools that satisfied these inclusion criteria were then purposively selected for the study evaluation. Not statiscally representative.</t>
  </si>
  <si>
    <t>TZA_2013_SUR</t>
  </si>
  <si>
    <t>#5: Schools meeting a ratio of 40 girls, 50 boys per drop hole</t>
  </si>
  <si>
    <t>Flush/ Pour flush into</t>
  </si>
  <si>
    <t>Flush/pour flush into</t>
  </si>
  <si>
    <t>Ventilated improved</t>
  </si>
  <si>
    <t>Improved Pit latrine</t>
  </si>
  <si>
    <t>Traditional Pit latrine</t>
  </si>
  <si>
    <t>Schools with functional HWFs for boys and girls</t>
  </si>
  <si>
    <t>A cross-sectional study was designed, and based on an existing monitoring report, 70 schools where sanitation improvements have been made or were ongoing were identified in the targeted districts where the NSC was implemented at household level. The sampling frame were schools where these sanitation improvements have been completed. Seventy schools that satisfied these inclusion criteria were then purposively selected for the study evaluation. Not statiscally representative.</t>
  </si>
  <si>
    <t>TZA_2024_EMIS</t>
  </si>
  <si>
    <t>EMIS</t>
  </si>
  <si>
    <t>NSMIS Portal - School WASH</t>
  </si>
  <si>
    <t>% of schools with reliable safe water supply</t>
  </si>
  <si>
    <t>Estimates are the average of data taken between October 2024 and September 2015</t>
  </si>
  <si>
    <t>% of schools with improved sanitation facility</t>
  </si>
  <si>
    <t>% of  schools with durable functional hand washing facility and soap</t>
  </si>
  <si>
    <t xml:space="preserve">World Vision evaluation conducted in 2017 randomly selected schools in intervention and control areas. Schools in control areas are not considered representative of rural schools in Tanzania. Data on no drinking water includes schools where children bring water from home (18.7%).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</si>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</sst>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2" fillId="0" borderId="248" applyNumberFormat="0" applyFill="0" applyBorder="0" applyAlignment="0" applyProtection="0"/>
  </cellStyleXfs>
  <cellXfs count="68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vertical="center"/>
    </xf>
    <xf numFmtId="0" fontId="4" fillId="0" borderId="62" xfId="0" applyFont="1" applyBorder="1" applyAlignment="1">
      <alignment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3"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0" fontId="3" fillId="0" borderId="62" xfId="0" applyFont="1" applyBorder="1" applyAlignment="1">
      <alignment horizontal="center" vertical="center" wrapText="1"/>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1" fontId="3" fillId="2" borderId="62" xfId="0" applyNumberFormat="1" applyFont="1" applyFill="1" applyBorder="1" applyAlignment="1">
      <alignment horizontal="center" vertic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4" fillId="0" borderId="91" xfId="0" applyFont="1" applyBorder="1" applyAlignment="1">
      <alignment horizontal="left" vertical="center"/>
    </xf>
    <xf numFmtId="0" fontId="4" fillId="2" borderId="91" xfId="0" applyFont="1" applyFill="1" applyBorder="1" applyAlignment="1">
      <alignment horizontal="left" vertical="center"/>
    </xf>
    <xf numFmtId="164" fontId="3" fillId="2" borderId="91" xfId="0" applyNumberFormat="1" applyFont="1" applyFill="1" applyBorder="1" applyAlignment="1">
      <alignment horizontal="center" vertical="center"/>
    </xf>
    <xf numFmtId="0" fontId="8" fillId="11" borderId="91" xfId="0" applyFont="1" applyFill="1" applyBorder="1" applyAlignment="1">
      <alignment horizontal="left" vertical="center"/>
    </xf>
    <xf numFmtId="0" fontId="8" fillId="11" borderId="23" xfId="0" applyFont="1" applyFill="1" applyBorder="1" applyAlignment="1">
      <alignment horizontal="left" vertical="center"/>
    </xf>
    <xf numFmtId="164" fontId="1" fillId="2" borderId="10" xfId="0" applyNumberFormat="1" applyFont="1" applyFill="1" applyBorder="1" applyAlignment="1">
      <alignment horizontal="center" vertical="center"/>
    </xf>
    <xf numFmtId="0" fontId="3" fillId="2" borderId="91" xfId="0" applyFont="1" applyFill="1" applyBorder="1" applyAlignment="1">
      <alignment horizontal="center"/>
    </xf>
    <xf numFmtId="0" fontId="3" fillId="2" borderId="91" xfId="0" applyFont="1" applyFill="1" applyBorder="1" applyAlignment="1">
      <alignment horizontal="center" vertical="center"/>
    </xf>
    <xf numFmtId="164" fontId="1" fillId="2" borderId="8" xfId="0" applyNumberFormat="1" applyFont="1" applyFill="1" applyBorder="1" applyAlignment="1">
      <alignment horizontal="center" vertical="center"/>
    </xf>
    <xf numFmtId="164" fontId="1" fillId="2" borderId="91" xfId="0" applyNumberFormat="1" applyFont="1" applyFill="1" applyBorder="1" applyAlignment="1">
      <alignment horizontal="center" vertical="center"/>
    </xf>
    <xf numFmtId="0" fontId="4" fillId="0" borderId="91" xfId="0" applyFont="1" applyBorder="1" applyAlignment="1">
      <alignment vertical="center"/>
    </xf>
    <xf numFmtId="164" fontId="3" fillId="0" borderId="91" xfId="0" applyNumberFormat="1" applyFont="1" applyBorder="1" applyAlignment="1">
      <alignment horizontal="center" vertical="center"/>
    </xf>
    <xf numFmtId="164" fontId="57" fillId="2" borderId="91" xfId="0" applyNumberFormat="1" applyFont="1" applyFill="1" applyBorder="1" applyAlignment="1">
      <alignment horizontal="center" vertical="center"/>
    </xf>
    <xf numFmtId="1" fontId="3" fillId="0" borderId="91"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0" borderId="91" xfId="0" applyFont="1" applyBorder="1" applyAlignment="1">
      <alignment horizontal="center" vertical="center" wrapText="1"/>
    </xf>
    <xf numFmtId="1" fontId="95" fillId="36" borderId="92" xfId="0" applyNumberFormat="1" applyFont="1" applyFill="1" applyBorder="1" applyAlignment="1">
      <alignment horizontal="center" vertical="center"/>
    </xf>
    <xf numFmtId="1" fontId="96" fillId="37" borderId="93" xfId="0" applyNumberFormat="1" applyFont="1" applyFill="1" applyBorder="1" applyAlignment="1">
      <alignment horizontal="center" vertical="center"/>
    </xf>
    <xf numFmtId="1" fontId="97" fillId="38" borderId="94" xfId="0" applyNumberFormat="1" applyFont="1" applyFill="1" applyBorder="1" applyAlignment="1">
      <alignment horizontal="center" vertical="center"/>
    </xf>
    <xf numFmtId="1" fontId="98" fillId="39" borderId="95" xfId="0" applyNumberFormat="1" applyFont="1" applyFill="1" applyBorder="1" applyAlignment="1">
      <alignment horizontal="center" vertical="center"/>
    </xf>
    <xf numFmtId="1" fontId="99" fillId="40" borderId="96" xfId="0" applyNumberFormat="1" applyFont="1" applyFill="1" applyBorder="1" applyAlignment="1">
      <alignment horizontal="center" vertical="center"/>
    </xf>
    <xf numFmtId="1" fontId="100" fillId="41" borderId="97" xfId="0" applyNumberFormat="1" applyFont="1" applyFill="1" applyBorder="1" applyAlignment="1">
      <alignment horizontal="center" vertical="center"/>
    </xf>
    <xf numFmtId="1" fontId="101" fillId="42" borderId="98" xfId="0" applyNumberFormat="1" applyFont="1" applyFill="1" applyBorder="1" applyAlignment="1">
      <alignment horizontal="center" vertical="center"/>
    </xf>
    <xf numFmtId="1" fontId="102" fillId="43" borderId="99" xfId="0" applyNumberFormat="1" applyFont="1" applyFill="1" applyBorder="1" applyAlignment="1">
      <alignment horizontal="center" vertical="center"/>
    </xf>
    <xf numFmtId="1" fontId="103" fillId="44" borderId="100" xfId="0" applyNumberFormat="1" applyFont="1" applyFill="1" applyBorder="1" applyAlignment="1">
      <alignment horizontal="center" vertical="center"/>
    </xf>
    <xf numFmtId="1" fontId="104" fillId="45" borderId="101" xfId="0" applyNumberFormat="1" applyFont="1" applyFill="1" applyBorder="1" applyAlignment="1">
      <alignment horizontal="center" vertical="center"/>
    </xf>
    <xf numFmtId="1" fontId="105" fillId="46" borderId="102" xfId="0" applyNumberFormat="1" applyFont="1" applyFill="1" applyBorder="1" applyAlignment="1">
      <alignment horizontal="center" vertical="center"/>
    </xf>
    <xf numFmtId="1" fontId="106" fillId="47" borderId="103" xfId="0" applyNumberFormat="1" applyFont="1" applyFill="1" applyBorder="1" applyAlignment="1">
      <alignment horizontal="center" vertical="center"/>
    </xf>
    <xf numFmtId="1" fontId="107" fillId="48" borderId="104" xfId="0" applyNumberFormat="1" applyFont="1" applyFill="1" applyBorder="1" applyAlignment="1">
      <alignment horizontal="center" vertical="center"/>
    </xf>
    <xf numFmtId="1" fontId="108" fillId="49" borderId="105" xfId="0" applyNumberFormat="1" applyFont="1" applyFill="1" applyBorder="1" applyAlignment="1">
      <alignment horizontal="center" vertical="center"/>
    </xf>
    <xf numFmtId="1" fontId="109" fillId="50" borderId="106" xfId="0" applyNumberFormat="1" applyFont="1" applyFill="1" applyBorder="1" applyAlignment="1">
      <alignment horizontal="center" vertical="center"/>
    </xf>
    <xf numFmtId="1" fontId="110" fillId="51" borderId="107" xfId="0" applyNumberFormat="1" applyFont="1" applyFill="1" applyBorder="1" applyAlignment="1">
      <alignment horizontal="center" vertical="center"/>
    </xf>
    <xf numFmtId="1" fontId="111" fillId="52" borderId="108" xfId="0" applyNumberFormat="1" applyFont="1" applyFill="1" applyBorder="1" applyAlignment="1">
      <alignment horizontal="center" vertical="center"/>
    </xf>
    <xf numFmtId="1" fontId="112" fillId="53" borderId="109" xfId="0" applyNumberFormat="1" applyFont="1" applyFill="1" applyBorder="1" applyAlignment="1">
      <alignment horizontal="center" vertical="center"/>
    </xf>
    <xf numFmtId="1" fontId="113" fillId="54" borderId="110" xfId="0" applyNumberFormat="1" applyFont="1" applyFill="1" applyBorder="1" applyAlignment="1">
      <alignment horizontal="center" vertical="center"/>
    </xf>
    <xf numFmtId="1" fontId="114" fillId="55" borderId="111" xfId="0" applyNumberFormat="1" applyFont="1" applyFill="1" applyBorder="1" applyAlignment="1">
      <alignment horizontal="center" vertical="center"/>
    </xf>
    <xf numFmtId="1" fontId="115" fillId="56" borderId="112" xfId="0" applyNumberFormat="1" applyFont="1" applyFill="1" applyBorder="1" applyAlignment="1">
      <alignment horizontal="center" vertical="center"/>
    </xf>
    <xf numFmtId="1" fontId="116" fillId="57" borderId="113" xfId="0" applyNumberFormat="1" applyFont="1" applyFill="1" applyBorder="1" applyAlignment="1">
      <alignment horizontal="center" vertical="center"/>
    </xf>
    <xf numFmtId="1" fontId="117" fillId="58" borderId="114" xfId="0" applyNumberFormat="1" applyFont="1" applyFill="1" applyBorder="1" applyAlignment="1">
      <alignment horizontal="center" vertical="center"/>
    </xf>
    <xf numFmtId="1" fontId="118" fillId="59" borderId="115" xfId="0" applyNumberFormat="1" applyFont="1" applyFill="1" applyBorder="1" applyAlignment="1">
      <alignment horizontal="center" vertical="center"/>
    </xf>
    <xf numFmtId="1" fontId="119" fillId="60" borderId="116" xfId="0" applyNumberFormat="1" applyFont="1" applyFill="1" applyBorder="1" applyAlignment="1">
      <alignment horizontal="center" vertical="center"/>
    </xf>
    <xf numFmtId="1" fontId="120" fillId="61" borderId="117" xfId="0" applyNumberFormat="1" applyFont="1" applyFill="1" applyBorder="1" applyAlignment="1">
      <alignment horizontal="center" vertical="center"/>
    </xf>
    <xf numFmtId="0" fontId="121" fillId="62" borderId="118" xfId="0" applyFont="1" applyFill="1" applyBorder="1" applyAlignment="1">
      <alignment horizontal="center" vertical="center"/>
    </xf>
    <xf numFmtId="164" fontId="122" fillId="63" borderId="119" xfId="0" applyNumberFormat="1" applyFont="1" applyFill="1" applyBorder="1" applyAlignment="1">
      <alignment horizontal="center" vertical="center"/>
    </xf>
    <xf numFmtId="0" fontId="123" fillId="64" borderId="120" xfId="0" applyFont="1" applyFill="1" applyBorder="1" applyAlignment="1">
      <alignment horizontal="center" vertical="center"/>
    </xf>
    <xf numFmtId="0" fontId="124" fillId="65" borderId="121" xfId="0" applyFont="1" applyFill="1" applyBorder="1" applyAlignment="1">
      <alignment horizontal="center" vertical="center"/>
    </xf>
    <xf numFmtId="0" fontId="125" fillId="66" borderId="122" xfId="0" applyFont="1" applyFill="1" applyBorder="1" applyAlignment="1">
      <alignment horizontal="center" vertical="center"/>
    </xf>
    <xf numFmtId="0" fontId="126" fillId="67" borderId="123" xfId="0" applyFont="1" applyFill="1" applyBorder="1" applyAlignment="1">
      <alignment horizontal="center" vertical="center"/>
    </xf>
    <xf numFmtId="164" fontId="127" fillId="68" borderId="124" xfId="0" applyNumberFormat="1" applyFont="1" applyFill="1" applyBorder="1" applyAlignment="1">
      <alignment horizontal="center" vertical="center"/>
    </xf>
    <xf numFmtId="0" fontId="128" fillId="69" borderId="125" xfId="0" applyFont="1" applyFill="1" applyBorder="1" applyAlignment="1">
      <alignment horizontal="center" vertical="center"/>
    </xf>
    <xf numFmtId="0" fontId="129" fillId="70" borderId="126" xfId="0" applyFont="1" applyFill="1" applyBorder="1" applyAlignment="1">
      <alignment horizontal="center" vertical="center"/>
    </xf>
    <xf numFmtId="0" fontId="130" fillId="71" borderId="127" xfId="0" applyFont="1" applyFill="1" applyBorder="1" applyAlignment="1">
      <alignment horizontal="center" vertical="center"/>
    </xf>
    <xf numFmtId="0" fontId="131" fillId="72" borderId="128" xfId="0" applyFont="1" applyFill="1" applyBorder="1" applyAlignment="1">
      <alignment horizontal="center" vertical="center"/>
    </xf>
    <xf numFmtId="164" fontId="132" fillId="73" borderId="129" xfId="0" applyNumberFormat="1" applyFont="1" applyFill="1" applyBorder="1" applyAlignment="1">
      <alignment horizontal="center" vertical="center"/>
    </xf>
    <xf numFmtId="0" fontId="133" fillId="74" borderId="130" xfId="0" applyFont="1" applyFill="1" applyBorder="1" applyAlignment="1">
      <alignment horizontal="center" vertical="center"/>
    </xf>
    <xf numFmtId="0" fontId="134" fillId="75" borderId="131" xfId="0" applyFont="1" applyFill="1" applyBorder="1" applyAlignment="1">
      <alignment horizontal="center" vertical="center"/>
    </xf>
    <xf numFmtId="0" fontId="135" fillId="76" borderId="132" xfId="0" applyFont="1" applyFill="1" applyBorder="1" applyAlignment="1">
      <alignment horizontal="center" vertical="center"/>
    </xf>
    <xf numFmtId="0" fontId="136" fillId="77" borderId="133" xfId="0" applyFont="1" applyFill="1" applyBorder="1" applyAlignment="1">
      <alignment horizontal="center" vertical="center"/>
    </xf>
    <xf numFmtId="164" fontId="137" fillId="78" borderId="134" xfId="0" applyNumberFormat="1" applyFont="1" applyFill="1" applyBorder="1" applyAlignment="1">
      <alignment horizontal="center" vertical="center"/>
    </xf>
    <xf numFmtId="0" fontId="138" fillId="79" borderId="135" xfId="0" applyFont="1" applyFill="1" applyBorder="1" applyAlignment="1">
      <alignment horizontal="center" vertical="center"/>
    </xf>
    <xf numFmtId="0" fontId="139" fillId="80" borderId="136" xfId="0" applyFont="1" applyFill="1" applyBorder="1" applyAlignment="1">
      <alignment horizontal="center" vertical="center"/>
    </xf>
    <xf numFmtId="0" fontId="140" fillId="81" borderId="137" xfId="0" applyFont="1" applyFill="1" applyBorder="1" applyAlignment="1">
      <alignment horizontal="center" vertical="center"/>
    </xf>
    <xf numFmtId="0" fontId="141" fillId="82" borderId="138" xfId="0" applyFont="1" applyFill="1" applyBorder="1" applyAlignment="1">
      <alignment horizontal="center" vertical="center"/>
    </xf>
    <xf numFmtId="164" fontId="142" fillId="83" borderId="139" xfId="0" applyNumberFormat="1" applyFont="1" applyFill="1" applyBorder="1" applyAlignment="1">
      <alignment horizontal="center" vertical="center"/>
    </xf>
    <xf numFmtId="0" fontId="143" fillId="84" borderId="140" xfId="0" applyFont="1" applyFill="1" applyBorder="1" applyAlignment="1">
      <alignment horizontal="center" vertical="center"/>
    </xf>
    <xf numFmtId="0" fontId="144" fillId="85" borderId="141" xfId="0" applyFont="1" applyFill="1" applyBorder="1" applyAlignment="1">
      <alignment horizontal="center" vertical="center"/>
    </xf>
    <xf numFmtId="0" fontId="145" fillId="86" borderId="142" xfId="0" applyFont="1" applyFill="1" applyBorder="1" applyAlignment="1">
      <alignment horizontal="center" vertical="center"/>
    </xf>
    <xf numFmtId="0" fontId="146" fillId="87" borderId="143" xfId="0" applyFont="1" applyFill="1" applyBorder="1" applyAlignment="1">
      <alignment horizontal="center" vertical="center"/>
    </xf>
    <xf numFmtId="164" fontId="147" fillId="88" borderId="144" xfId="0" applyNumberFormat="1" applyFont="1" applyFill="1" applyBorder="1" applyAlignment="1">
      <alignment horizontal="center" vertical="center"/>
    </xf>
    <xf numFmtId="0" fontId="148" fillId="89" borderId="145" xfId="0" applyFont="1" applyFill="1" applyBorder="1" applyAlignment="1">
      <alignment horizontal="center" vertical="center"/>
    </xf>
    <xf numFmtId="0" fontId="149" fillId="90" borderId="146" xfId="0" applyFont="1" applyFill="1" applyBorder="1" applyAlignment="1">
      <alignment horizontal="center" vertical="center"/>
    </xf>
    <xf numFmtId="0" fontId="150" fillId="91" borderId="147" xfId="0" applyFont="1" applyFill="1" applyBorder="1" applyAlignment="1">
      <alignment horizontal="center" vertical="center"/>
    </xf>
    <xf numFmtId="0" fontId="151" fillId="92" borderId="148" xfId="0" applyFont="1" applyFill="1" applyBorder="1" applyAlignment="1">
      <alignment horizontal="center" vertical="center"/>
    </xf>
    <xf numFmtId="164" fontId="152" fillId="93" borderId="149" xfId="0" applyNumberFormat="1" applyFont="1" applyFill="1" applyBorder="1" applyAlignment="1">
      <alignment horizontal="center" vertical="center"/>
    </xf>
    <xf numFmtId="0" fontId="153" fillId="94" borderId="150" xfId="0" applyFont="1" applyFill="1" applyBorder="1" applyAlignment="1">
      <alignment horizontal="center" vertical="center"/>
    </xf>
    <xf numFmtId="0" fontId="154" fillId="95" borderId="151" xfId="0" applyFont="1" applyFill="1" applyBorder="1" applyAlignment="1">
      <alignment horizontal="center" vertical="center"/>
    </xf>
    <xf numFmtId="0" fontId="155" fillId="96" borderId="152" xfId="0" applyFont="1" applyFill="1" applyBorder="1" applyAlignment="1">
      <alignment horizontal="center" vertical="center"/>
    </xf>
    <xf numFmtId="0" fontId="156" fillId="97" borderId="153" xfId="0" applyFont="1" applyFill="1" applyBorder="1" applyAlignment="1">
      <alignment horizontal="center" vertical="center"/>
    </xf>
    <xf numFmtId="164" fontId="157" fillId="98" borderId="154" xfId="0" applyNumberFormat="1" applyFont="1" applyFill="1" applyBorder="1" applyAlignment="1">
      <alignment horizontal="center" vertical="center"/>
    </xf>
    <xf numFmtId="0" fontId="158" fillId="99" borderId="155" xfId="0" applyFont="1" applyFill="1" applyBorder="1" applyAlignment="1">
      <alignment horizontal="center" vertical="center"/>
    </xf>
    <xf numFmtId="0" fontId="159" fillId="100" borderId="156" xfId="0" applyFont="1" applyFill="1" applyBorder="1" applyAlignment="1">
      <alignment horizontal="center" vertical="center"/>
    </xf>
    <xf numFmtId="0" fontId="160" fillId="101" borderId="157" xfId="0" applyFont="1" applyFill="1" applyBorder="1" applyAlignment="1">
      <alignment horizontal="center" vertical="center"/>
    </xf>
    <xf numFmtId="0" fontId="161" fillId="102" borderId="158" xfId="0" applyFont="1" applyFill="1" applyBorder="1" applyAlignment="1">
      <alignment horizontal="center" vertical="center"/>
    </xf>
    <xf numFmtId="164" fontId="162" fillId="103" borderId="159" xfId="0" applyNumberFormat="1" applyFont="1" applyFill="1" applyBorder="1" applyAlignment="1">
      <alignment horizontal="center" vertical="center"/>
    </xf>
    <xf numFmtId="0" fontId="163" fillId="104" borderId="160" xfId="0" applyFont="1" applyFill="1" applyBorder="1" applyAlignment="1">
      <alignment horizontal="center" vertical="center"/>
    </xf>
    <xf numFmtId="0" fontId="164" fillId="105" borderId="161" xfId="0" applyFont="1" applyFill="1" applyBorder="1" applyAlignment="1">
      <alignment horizontal="center" vertical="center"/>
    </xf>
    <xf numFmtId="0" fontId="165" fillId="106" borderId="162" xfId="0" applyFont="1" applyFill="1" applyBorder="1" applyAlignment="1">
      <alignment horizontal="center" vertical="center"/>
    </xf>
    <xf numFmtId="0" fontId="166" fillId="107" borderId="163" xfId="0" applyFont="1" applyFill="1" applyBorder="1" applyAlignment="1">
      <alignment horizontal="center" vertical="center"/>
    </xf>
    <xf numFmtId="164" fontId="167" fillId="108" borderId="164" xfId="0" applyNumberFormat="1" applyFont="1" applyFill="1" applyBorder="1" applyAlignment="1">
      <alignment horizontal="center" vertical="center"/>
    </xf>
    <xf numFmtId="0" fontId="168" fillId="109" borderId="165" xfId="0" applyFont="1" applyFill="1" applyBorder="1" applyAlignment="1">
      <alignment horizontal="center" vertical="center"/>
    </xf>
    <xf numFmtId="0" fontId="169" fillId="110" borderId="166" xfId="0" applyFont="1" applyFill="1" applyBorder="1" applyAlignment="1">
      <alignment horizontal="center" vertical="center"/>
    </xf>
    <xf numFmtId="0" fontId="170" fillId="111" borderId="167" xfId="0" applyFont="1" applyFill="1" applyBorder="1" applyAlignment="1">
      <alignment horizontal="center" vertical="center"/>
    </xf>
    <xf numFmtId="0" fontId="171" fillId="112" borderId="168" xfId="0" applyFont="1" applyFill="1" applyBorder="1" applyAlignment="1">
      <alignment horizontal="center" vertical="center"/>
    </xf>
    <xf numFmtId="164" fontId="172" fillId="113" borderId="169" xfId="0" applyNumberFormat="1" applyFont="1" applyFill="1" applyBorder="1" applyAlignment="1">
      <alignment horizontal="center" vertical="center"/>
    </xf>
    <xf numFmtId="0" fontId="173" fillId="114" borderId="170" xfId="0" applyFont="1" applyFill="1" applyBorder="1" applyAlignment="1">
      <alignment horizontal="center" vertical="center"/>
    </xf>
    <xf numFmtId="0" fontId="174" fillId="115" borderId="171" xfId="0" applyFont="1" applyFill="1" applyBorder="1" applyAlignment="1">
      <alignment horizontal="center" vertical="center"/>
    </xf>
    <xf numFmtId="0" fontId="175" fillId="116" borderId="172" xfId="0" applyFont="1" applyFill="1" applyBorder="1" applyAlignment="1">
      <alignment horizontal="center" vertical="center"/>
    </xf>
    <xf numFmtId="0" fontId="176" fillId="117" borderId="173" xfId="0" applyFont="1" applyFill="1" applyBorder="1" applyAlignment="1">
      <alignment horizontal="center" vertical="center"/>
    </xf>
    <xf numFmtId="164" fontId="177" fillId="118" borderId="174" xfId="0" applyNumberFormat="1" applyFont="1" applyFill="1" applyBorder="1" applyAlignment="1">
      <alignment horizontal="center" vertical="center"/>
    </xf>
    <xf numFmtId="0" fontId="178" fillId="119" borderId="175" xfId="0" applyFont="1" applyFill="1" applyBorder="1" applyAlignment="1">
      <alignment horizontal="center" vertical="center"/>
    </xf>
    <xf numFmtId="0" fontId="179" fillId="120" borderId="176" xfId="0" applyFont="1" applyFill="1" applyBorder="1" applyAlignment="1">
      <alignment horizontal="center" vertical="center"/>
    </xf>
    <xf numFmtId="0" fontId="180" fillId="121" borderId="177" xfId="0" applyFont="1" applyFill="1" applyBorder="1" applyAlignment="1">
      <alignment horizontal="center" vertical="center"/>
    </xf>
    <xf numFmtId="0" fontId="181" fillId="122" borderId="178" xfId="0" applyFont="1" applyFill="1" applyBorder="1" applyAlignment="1">
      <alignment horizontal="center" vertical="center"/>
    </xf>
    <xf numFmtId="164" fontId="182" fillId="123" borderId="179" xfId="0" applyNumberFormat="1" applyFont="1" applyFill="1" applyBorder="1" applyAlignment="1">
      <alignment horizontal="center" vertical="center"/>
    </xf>
    <xf numFmtId="0" fontId="183" fillId="124" borderId="180" xfId="0" applyFont="1" applyFill="1" applyBorder="1" applyAlignment="1">
      <alignment horizontal="center" vertical="center"/>
    </xf>
    <xf numFmtId="0" fontId="184" fillId="125" borderId="181" xfId="0" applyFont="1" applyFill="1" applyBorder="1" applyAlignment="1">
      <alignment horizontal="center" vertical="center"/>
    </xf>
    <xf numFmtId="0" fontId="185" fillId="126" borderId="182" xfId="0" applyFont="1" applyFill="1" applyBorder="1" applyAlignment="1">
      <alignment horizontal="center" vertical="center"/>
    </xf>
    <xf numFmtId="0" fontId="186" fillId="127" borderId="183" xfId="0" applyFont="1" applyFill="1" applyBorder="1" applyAlignment="1">
      <alignment horizontal="center" vertical="center"/>
    </xf>
    <xf numFmtId="164" fontId="187" fillId="128" borderId="184" xfId="0" applyNumberFormat="1" applyFont="1" applyFill="1" applyBorder="1" applyAlignment="1">
      <alignment horizontal="center" vertical="center"/>
    </xf>
    <xf numFmtId="0" fontId="188" fillId="129" borderId="185" xfId="0" applyFont="1" applyFill="1" applyBorder="1" applyAlignment="1">
      <alignment horizontal="center" vertical="center"/>
    </xf>
    <xf numFmtId="0" fontId="189" fillId="130" borderId="186" xfId="0" applyFont="1" applyFill="1" applyBorder="1" applyAlignment="1">
      <alignment horizontal="center" vertical="center"/>
    </xf>
    <xf numFmtId="0" fontId="190" fillId="131" borderId="187" xfId="0" applyFont="1" applyFill="1" applyBorder="1" applyAlignment="1">
      <alignment horizontal="center" vertical="center"/>
    </xf>
    <xf numFmtId="0" fontId="191" fillId="132" borderId="188" xfId="0" applyFont="1" applyFill="1" applyBorder="1" applyAlignment="1">
      <alignment horizontal="center" vertical="center"/>
    </xf>
    <xf numFmtId="164" fontId="192" fillId="133" borderId="189" xfId="0" applyNumberFormat="1" applyFont="1" applyFill="1" applyBorder="1" applyAlignment="1">
      <alignment horizontal="center" vertical="center"/>
    </xf>
    <xf numFmtId="0" fontId="193" fillId="134" borderId="190" xfId="0" applyFont="1" applyFill="1" applyBorder="1" applyAlignment="1">
      <alignment horizontal="center" vertical="center"/>
    </xf>
    <xf numFmtId="0" fontId="194" fillId="135" borderId="191" xfId="0" applyFont="1" applyFill="1" applyBorder="1" applyAlignment="1">
      <alignment horizontal="center" vertical="center"/>
    </xf>
    <xf numFmtId="0" fontId="195" fillId="136" borderId="192" xfId="0" applyFont="1" applyFill="1" applyBorder="1" applyAlignment="1">
      <alignment horizontal="center" vertical="center"/>
    </xf>
    <xf numFmtId="0" fontId="196" fillId="137" borderId="193" xfId="0" applyFont="1" applyFill="1" applyBorder="1" applyAlignment="1">
      <alignment horizontal="center" vertical="center"/>
    </xf>
    <xf numFmtId="164" fontId="197" fillId="138" borderId="194" xfId="0" applyNumberFormat="1" applyFont="1" applyFill="1" applyBorder="1" applyAlignment="1">
      <alignment horizontal="center" vertical="center"/>
    </xf>
    <xf numFmtId="0" fontId="198" fillId="139" borderId="195" xfId="0" applyFont="1" applyFill="1" applyBorder="1" applyAlignment="1">
      <alignment horizontal="center" vertical="center"/>
    </xf>
    <xf numFmtId="0" fontId="199" fillId="140" borderId="196" xfId="0" applyFont="1" applyFill="1" applyBorder="1" applyAlignment="1">
      <alignment horizontal="center" vertical="center"/>
    </xf>
    <xf numFmtId="0" fontId="200" fillId="141" borderId="197" xfId="0" applyFont="1" applyFill="1" applyBorder="1" applyAlignment="1">
      <alignment horizontal="center" vertical="center"/>
    </xf>
    <xf numFmtId="0" fontId="201" fillId="142" borderId="198" xfId="0" applyFont="1" applyFill="1" applyBorder="1" applyAlignment="1">
      <alignment horizontal="center" vertical="center"/>
    </xf>
    <xf numFmtId="164" fontId="202" fillId="143" borderId="199" xfId="0" applyNumberFormat="1" applyFont="1" applyFill="1" applyBorder="1" applyAlignment="1">
      <alignment horizontal="center" vertical="center"/>
    </xf>
    <xf numFmtId="0" fontId="203" fillId="144" borderId="200" xfId="0" applyFont="1" applyFill="1" applyBorder="1" applyAlignment="1">
      <alignment horizontal="center" vertical="center"/>
    </xf>
    <xf numFmtId="0" fontId="204" fillId="145" borderId="201" xfId="0" applyFont="1" applyFill="1" applyBorder="1" applyAlignment="1">
      <alignment horizontal="center" vertical="center"/>
    </xf>
    <xf numFmtId="0" fontId="205" fillId="146" borderId="202" xfId="0" applyFont="1" applyFill="1" applyBorder="1" applyAlignment="1">
      <alignment horizontal="center" vertical="center"/>
    </xf>
    <xf numFmtId="0" fontId="206" fillId="147" borderId="203" xfId="0" applyFont="1" applyFill="1" applyBorder="1" applyAlignment="1">
      <alignment horizontal="center" vertical="center"/>
    </xf>
    <xf numFmtId="164" fontId="207" fillId="148" borderId="204" xfId="0" applyNumberFormat="1" applyFont="1" applyFill="1" applyBorder="1" applyAlignment="1">
      <alignment horizontal="center" vertical="center"/>
    </xf>
    <xf numFmtId="0" fontId="208" fillId="149" borderId="205" xfId="0" applyFont="1" applyFill="1" applyBorder="1" applyAlignment="1">
      <alignment horizontal="center" vertical="center"/>
    </xf>
    <xf numFmtId="0" fontId="209" fillId="150" borderId="206" xfId="0" applyFont="1" applyFill="1" applyBorder="1" applyAlignment="1">
      <alignment horizontal="center" vertical="center"/>
    </xf>
    <xf numFmtId="0" fontId="210" fillId="151" borderId="207" xfId="0" applyFont="1" applyFill="1" applyBorder="1" applyAlignment="1">
      <alignment horizontal="center" vertical="center"/>
    </xf>
    <xf numFmtId="0" fontId="211" fillId="152" borderId="208" xfId="0" applyFont="1" applyFill="1" applyBorder="1" applyAlignment="1">
      <alignment horizontal="center" vertical="center"/>
    </xf>
    <xf numFmtId="164" fontId="212" fillId="153" borderId="209" xfId="0" applyNumberFormat="1" applyFont="1" applyFill="1" applyBorder="1" applyAlignment="1">
      <alignment horizontal="center" vertical="center"/>
    </xf>
    <xf numFmtId="0" fontId="213" fillId="154" borderId="210" xfId="0" applyFont="1" applyFill="1" applyBorder="1" applyAlignment="1">
      <alignment horizontal="center" vertical="center"/>
    </xf>
    <xf numFmtId="0" fontId="214" fillId="155" borderId="211" xfId="0" applyFont="1" applyFill="1" applyBorder="1" applyAlignment="1">
      <alignment horizontal="center" vertical="center"/>
    </xf>
    <xf numFmtId="0" fontId="215" fillId="156" borderId="212" xfId="0" applyFont="1" applyFill="1" applyBorder="1" applyAlignment="1">
      <alignment horizontal="center" vertical="center"/>
    </xf>
    <xf numFmtId="0" fontId="216" fillId="157" borderId="213" xfId="0" applyFont="1" applyFill="1" applyBorder="1" applyAlignment="1">
      <alignment horizontal="center" vertical="center"/>
    </xf>
    <xf numFmtId="164" fontId="217" fillId="158" borderId="214" xfId="0" applyNumberFormat="1" applyFont="1" applyFill="1" applyBorder="1" applyAlignment="1">
      <alignment horizontal="center" vertical="center"/>
    </xf>
    <xf numFmtId="0" fontId="218" fillId="159" borderId="215" xfId="0" applyFont="1" applyFill="1" applyBorder="1" applyAlignment="1">
      <alignment horizontal="center" vertical="center"/>
    </xf>
    <xf numFmtId="0" fontId="219" fillId="160" borderId="216" xfId="0" applyFont="1" applyFill="1" applyBorder="1" applyAlignment="1">
      <alignment horizontal="center" vertical="center"/>
    </xf>
    <xf numFmtId="0" fontId="220" fillId="161" borderId="217" xfId="0" applyFont="1" applyFill="1" applyBorder="1" applyAlignment="1">
      <alignment horizontal="center" vertical="center"/>
    </xf>
    <xf numFmtId="0" fontId="221" fillId="162" borderId="218" xfId="0" applyFont="1" applyFill="1" applyBorder="1" applyAlignment="1">
      <alignment horizontal="center" vertical="center"/>
    </xf>
    <xf numFmtId="164" fontId="222" fillId="163" borderId="219" xfId="0" applyNumberFormat="1" applyFont="1" applyFill="1" applyBorder="1" applyAlignment="1">
      <alignment horizontal="center" vertical="center"/>
    </xf>
    <xf numFmtId="0" fontId="223" fillId="164" borderId="220" xfId="0" applyFont="1" applyFill="1" applyBorder="1" applyAlignment="1">
      <alignment horizontal="center" vertical="center"/>
    </xf>
    <xf numFmtId="0" fontId="224" fillId="165" borderId="221" xfId="0" applyFont="1" applyFill="1" applyBorder="1" applyAlignment="1">
      <alignment horizontal="center" vertical="center"/>
    </xf>
    <xf numFmtId="0" fontId="225" fillId="166" borderId="222" xfId="0" applyFont="1" applyFill="1" applyBorder="1" applyAlignment="1">
      <alignment horizontal="center" vertical="center"/>
    </xf>
    <xf numFmtId="0" fontId="226" fillId="167" borderId="223" xfId="0" applyFont="1" applyFill="1" applyBorder="1" applyAlignment="1">
      <alignment horizontal="center" vertical="center"/>
    </xf>
    <xf numFmtId="164" fontId="227" fillId="168" borderId="224" xfId="0" applyNumberFormat="1" applyFont="1" applyFill="1" applyBorder="1" applyAlignment="1">
      <alignment horizontal="center" vertical="center"/>
    </xf>
    <xf numFmtId="0" fontId="228" fillId="169" borderId="225" xfId="0" applyFont="1" applyFill="1" applyBorder="1" applyAlignment="1">
      <alignment horizontal="center" vertical="center"/>
    </xf>
    <xf numFmtId="0" fontId="229" fillId="170" borderId="226" xfId="0" applyFont="1" applyFill="1" applyBorder="1" applyAlignment="1">
      <alignment horizontal="center" vertical="center"/>
    </xf>
    <xf numFmtId="0" fontId="230" fillId="171" borderId="227" xfId="0" applyFont="1" applyFill="1" applyBorder="1" applyAlignment="1">
      <alignment horizontal="center" vertical="center"/>
    </xf>
    <xf numFmtId="0" fontId="231" fillId="172" borderId="228" xfId="0" applyFont="1" applyFill="1" applyBorder="1" applyAlignment="1">
      <alignment horizontal="center" vertical="center"/>
    </xf>
    <xf numFmtId="164" fontId="232" fillId="173" borderId="229" xfId="0" applyNumberFormat="1" applyFont="1" applyFill="1" applyBorder="1" applyAlignment="1">
      <alignment horizontal="center" vertical="center"/>
    </xf>
    <xf numFmtId="0" fontId="233" fillId="174" borderId="230" xfId="0" applyFont="1" applyFill="1" applyBorder="1" applyAlignment="1">
      <alignment horizontal="center" vertical="center"/>
    </xf>
    <xf numFmtId="0" fontId="234" fillId="175" borderId="231" xfId="0" applyFont="1" applyFill="1" applyBorder="1" applyAlignment="1">
      <alignment horizontal="center" vertical="center"/>
    </xf>
    <xf numFmtId="0" fontId="235" fillId="176" borderId="232" xfId="0" applyFont="1" applyFill="1" applyBorder="1" applyAlignment="1">
      <alignment horizontal="center" vertical="center"/>
    </xf>
    <xf numFmtId="0" fontId="236" fillId="177" borderId="233" xfId="0" applyFont="1" applyFill="1" applyBorder="1" applyAlignment="1">
      <alignment horizontal="center" vertical="center"/>
    </xf>
    <xf numFmtId="164" fontId="237" fillId="178" borderId="234" xfId="0" applyNumberFormat="1" applyFont="1" applyFill="1" applyBorder="1" applyAlignment="1">
      <alignment horizontal="center" vertical="center"/>
    </xf>
    <xf numFmtId="0" fontId="238" fillId="179" borderId="235" xfId="0" applyFont="1" applyFill="1" applyBorder="1" applyAlignment="1">
      <alignment horizontal="center" vertical="center"/>
    </xf>
    <xf numFmtId="0" fontId="239" fillId="180" borderId="236" xfId="0" applyFont="1" applyFill="1" applyBorder="1" applyAlignment="1">
      <alignment horizontal="center" vertical="center"/>
    </xf>
    <xf numFmtId="0" fontId="240" fillId="181" borderId="237" xfId="0" applyFont="1" applyFill="1" applyBorder="1" applyAlignment="1">
      <alignment horizontal="center" vertical="center"/>
    </xf>
    <xf numFmtId="0" fontId="241" fillId="182" borderId="238" xfId="0" applyFont="1" applyFill="1" applyBorder="1" applyAlignment="1">
      <alignment horizontal="center" vertical="center"/>
    </xf>
    <xf numFmtId="164" fontId="242" fillId="183" borderId="239" xfId="0" applyNumberFormat="1" applyFont="1" applyFill="1" applyBorder="1" applyAlignment="1">
      <alignment horizontal="center" vertical="center"/>
    </xf>
    <xf numFmtId="0" fontId="243" fillId="184" borderId="240" xfId="0" applyFont="1" applyFill="1" applyBorder="1" applyAlignment="1">
      <alignment horizontal="center" vertical="center"/>
    </xf>
    <xf numFmtId="0" fontId="244" fillId="185" borderId="241" xfId="0" applyFont="1" applyFill="1" applyBorder="1" applyAlignment="1">
      <alignment horizontal="center" vertical="center"/>
    </xf>
    <xf numFmtId="0" fontId="245" fillId="186" borderId="242" xfId="0" applyFont="1" applyFill="1" applyBorder="1" applyAlignment="1">
      <alignment horizontal="center" vertical="center"/>
    </xf>
    <xf numFmtId="164" fontId="246" fillId="187" borderId="243" xfId="0" applyNumberFormat="1" applyFont="1" applyFill="1" applyBorder="1" applyAlignment="1">
      <alignment horizontal="center" vertical="center"/>
    </xf>
    <xf numFmtId="0" fontId="247" fillId="188" borderId="244" xfId="0" applyFont="1" applyFill="1" applyBorder="1" applyAlignment="1">
      <alignment horizontal="center" vertical="center"/>
    </xf>
    <xf numFmtId="0" fontId="248" fillId="189" borderId="245" xfId="0" applyFont="1" applyFill="1" applyBorder="1" applyAlignment="1">
      <alignment horizontal="center" vertical="center"/>
    </xf>
    <xf numFmtId="0" fontId="249" fillId="190" borderId="246" xfId="0" applyFont="1" applyFill="1" applyBorder="1" applyAlignment="1">
      <alignment horizontal="center" vertical="center"/>
    </xf>
    <xf numFmtId="0" fontId="250" fillId="191" borderId="247"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62"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57" fillId="0" borderId="11" xfId="0" applyFont="1" applyBorder="1" applyAlignment="1">
      <alignment horizontal="left" vertical="center" wrapText="1"/>
    </xf>
    <xf numFmtId="0" fontId="57" fillId="0" borderId="31" xfId="0" applyFont="1" applyBorder="1" applyAlignment="1">
      <alignment horizontal="left" vertical="center" wrapText="1"/>
    </xf>
    <xf numFmtId="0" fontId="57" fillId="0" borderId="24"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2"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253"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4" fillId="2" borderId="248" xfId="23" applyFont="1" applyFill="1" applyAlignment="1">
      <alignment horizontal="center"/>
    </xf>
    <xf numFmtId="0" fontId="24" fillId="2" borderId="248" xfId="26" applyFont="1" applyFill="1" applyAlignment="1">
      <alignment horizontal="center"/>
    </xf>
    <xf numFmtId="0" fontId="61" fillId="191" borderId="248" xfId="28" applyFont="1" applyFill="1" applyAlignment="1">
      <alignment horizontal="center"/>
    </xf>
    <xf numFmtId="0" fontId="21" fillId="2" borderId="248" xfId="25" applyFont="1" applyFill="1" applyAlignment="1">
      <alignment horizontal="center"/>
    </xf>
    <xf numFmtId="0" fontId="78"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9" fillId="2" borderId="248" xfId="29" applyFont="1" applyFill="1" applyBorder="1" applyAlignment="1">
      <alignment horizontal="center"/>
    </xf>
    <xf numFmtId="0" fontId="50" fillId="2" borderId="248" xfId="25" applyFont="1" applyFill="1"/>
    <xf numFmtId="0" fontId="80" fillId="2" borderId="248" xfId="29" applyFont="1" applyFill="1" applyBorder="1" applyAlignment="1">
      <alignment horizontal="center"/>
    </xf>
    <xf numFmtId="0" fontId="51" fillId="2" borderId="248" xfId="25" applyFont="1" applyFill="1"/>
    <xf numFmtId="0" fontId="81"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4" fillId="2" borderId="248" xfId="32" applyFont="1" applyFill="1"/>
    <xf numFmtId="0" fontId="26" fillId="2" borderId="248" xfId="32" applyFont="1" applyFill="1"/>
    <xf numFmtId="0" fontId="75" fillId="2" borderId="248" xfId="32" applyFont="1" applyFill="1"/>
    <xf numFmtId="0" fontId="60"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4" fillId="27" borderId="248"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8" xfId="33" applyFont="1" applyFill="1" applyAlignment="1">
      <alignment horizontal="left" vertical="center" wrapText="1"/>
    </xf>
    <xf numFmtId="0" fontId="94"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4" fillId="2" borderId="248" xfId="34" applyFont="1" applyFill="1"/>
    <xf numFmtId="0" fontId="36" fillId="2" borderId="248" xfId="34" applyFont="1" applyFill="1"/>
    <xf numFmtId="0" fontId="18" fillId="2" borderId="248" xfId="34" applyFont="1" applyFill="1"/>
    <xf numFmtId="0" fontId="75" fillId="2" borderId="248" xfId="34" applyFont="1" applyFill="1"/>
    <xf numFmtId="0" fontId="35" fillId="2" borderId="248" xfId="34" applyFont="1" applyFill="1"/>
    <xf numFmtId="0" fontId="60"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5"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8" xfId="34" applyFont="1"/>
    <xf numFmtId="0" fontId="84" fillId="0" borderId="248" xfId="34" applyFont="1" applyAlignment="1">
      <alignment vertical="top" wrapText="1"/>
    </xf>
    <xf numFmtId="0" fontId="85" fillId="0" borderId="248" xfId="34" applyFont="1"/>
    <xf numFmtId="0" fontId="86"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8" fillId="0" borderId="248" xfId="35" applyFont="1" applyAlignment="1">
      <alignment vertical="center"/>
    </xf>
    <xf numFmtId="0" fontId="90" fillId="0" borderId="248" xfId="35" applyFont="1" applyAlignment="1">
      <alignment vertical="center"/>
    </xf>
    <xf numFmtId="0" fontId="92" fillId="0" borderId="248"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91" xfId="0" applyFont="1" applyFill="1" applyBorder="1" applyAlignment="1">
      <alignment horizontal="left" vertical="center" wrapText="1"/>
    </xf>
    <xf numFmtId="164" fontId="3" fillId="2" borderId="91" xfId="0" applyNumberFormat="1" applyFont="1" applyFill="1" applyBorder="1" applyAlignment="1">
      <alignment horizontal="center"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91" xfId="0" applyNumberFormat="1" applyFont="1" applyBorder="1" applyAlignment="1">
      <alignment horizontal="left" vertical="center" wrapText="1"/>
    </xf>
    <xf numFmtId="164" fontId="3" fillId="2" borderId="91"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164" fontId="3" fillId="0" borderId="6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1" xfId="0" applyFont="1" applyBorder="1" applyAlignment="1">
      <alignment vertical="center" wrapText="1"/>
    </xf>
    <xf numFmtId="164" fontId="3" fillId="0" borderId="91" xfId="0" applyNumberFormat="1" applyFont="1" applyBorder="1" applyAlignment="1">
      <alignment horizontal="center" vertical="center" wrapText="1"/>
    </xf>
    <xf numFmtId="0" fontId="4" fillId="0" borderId="62"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164" fontId="1" fillId="0" borderId="2" xfId="0" applyNumberFormat="1" applyFont="1" applyBorder="1" applyAlignment="1">
      <alignment horizontal="center"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92" fillId="0" borderId="248" xfId="19" applyFont="1" applyBorder="1" applyAlignment="1">
      <alignment vertical="center"/>
    </xf>
    <xf numFmtId="0" fontId="92" fillId="0" borderId="248" xfId="19" applyFont="1" applyBorder="1" applyAlignment="1">
      <alignment vertical="center" wrapText="1"/>
    </xf>
    <xf numFmtId="0" fontId="39" fillId="0" borderId="0" xfId="8" applyFont="1" applyAlignment="1">
      <alignment horizontal="left"/>
    </xf>
    <xf numFmtId="0" fontId="251"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63AA6BB-0E32-4190-BABE-5D1E76A76A96}"/>
    <cellStyle name="Hyperlink" xfId="19" builtinId="8"/>
    <cellStyle name="Hyperlink 2" xfId="6" xr:uid="{00000000-0005-0000-0000-000003000000}"/>
    <cellStyle name="Hyperlink 2 2" xfId="16" xr:uid="{00000000-0005-0000-0000-000004000000}"/>
    <cellStyle name="Hyperlink 2 2 2" xfId="29" xr:uid="{8389C801-AFBC-4646-8411-AD2AE5B4B853}"/>
    <cellStyle name="Hyperlink 3" xfId="17" xr:uid="{00000000-0005-0000-0000-000005000000}"/>
    <cellStyle name="Hyperlink 3 2" xfId="30" xr:uid="{5F6F3787-6620-4B80-984E-6AFF513ECD26}"/>
    <cellStyle name="Hyperlink 4" xfId="35" xr:uid="{B1579F49-1384-465C-B82D-DAF2F8207E9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AF3BA7A-C2BC-4105-AACA-3F2507B0CE9D}"/>
    <cellStyle name="Normal 2 2 3" xfId="34" xr:uid="{335C1271-3C07-4C9F-A53C-16CB1B63311C}"/>
    <cellStyle name="Normal 2 3" xfId="9" xr:uid="{00000000-0005-0000-0000-00000B000000}"/>
    <cellStyle name="Normal 2 3 2" xfId="12" xr:uid="{00000000-0005-0000-0000-00000C000000}"/>
    <cellStyle name="Normal 2 3 2 2" xfId="22" xr:uid="{00000000-0005-0000-0000-00000D000000}"/>
    <cellStyle name="Normal 2 3 2 2 2" xfId="33" xr:uid="{12800255-4953-4956-BF7C-C3F119A7144E}"/>
    <cellStyle name="Normal 2 3 3" xfId="20" xr:uid="{00000000-0005-0000-0000-00000E000000}"/>
    <cellStyle name="Normal 2 3 4" xfId="32" xr:uid="{3F53D1FD-C56B-4F59-8273-254B98E7F4A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9345F91-9722-42E4-A2FA-ACD35F90EEBB}"/>
    <cellStyle name="Normal 4 3" xfId="21" xr:uid="{00000000-0005-0000-0000-000013000000}"/>
    <cellStyle name="Normal 5" xfId="23" xr:uid="{3B9A036B-BAED-4C0B-95F7-13121809617E}"/>
    <cellStyle name="Normal 6" xfId="1" xr:uid="{00000000-0005-0000-0000-000014000000}"/>
    <cellStyle name="Normal 6 2" xfId="11" xr:uid="{00000000-0005-0000-0000-000015000000}"/>
    <cellStyle name="Normal 6 2 2" xfId="14" xr:uid="{00000000-0005-0000-0000-000016000000}"/>
    <cellStyle name="Normal 6 2 2 2" xfId="25" xr:uid="{D39914C4-5B78-415C-88D2-3A15330F4838}"/>
    <cellStyle name="Normal 6 2 3" xfId="24" xr:uid="{ADCD716D-F7EF-48AC-AF1A-7C9A1CD050B4}"/>
    <cellStyle name="Normal 6 3" xfId="27" xr:uid="{24C18FA7-EFE0-45FB-8A1C-668821ED6C7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63.764977500000001</c:v>
                </c:pt>
                <c:pt idx="1">
                  <c:v>1E-10</c:v>
                </c:pt>
                <c:pt idx="2">
                  <c:v>1E-10</c:v>
                </c:pt>
                <c:pt idx="3">
                  <c:v>1E-10</c:v>
                </c:pt>
                <c:pt idx="4">
                  <c:v>62.451515579999999</c:v>
                </c:pt>
                <c:pt idx="5">
                  <c:v>74.279027529999993</c:v>
                </c:pt>
              </c:numCache>
            </c:numRef>
          </c:val>
          <c:extLst>
            <c:ext xmlns:c16="http://schemas.microsoft.com/office/drawing/2014/chart" uri="{C3380CC4-5D6E-409C-BE32-E72D297353CC}">
              <c16:uniqueId val="{00000000-865E-474E-B7C3-98D0B552836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65E-474E-B7C3-98D0B552836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65E-474E-B7C3-98D0B552836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65E-474E-B7C3-98D0B552836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65E-474E-B7C3-98D0B552836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65E-474E-B7C3-98D0B552836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65E-474E-B7C3-98D0B552836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1.555772052</c:v>
                </c:pt>
              </c:numCache>
            </c:numRef>
          </c:val>
          <c:extLst>
            <c:ext xmlns:c16="http://schemas.microsoft.com/office/drawing/2014/chart" uri="{C3380CC4-5D6E-409C-BE32-E72D297353CC}">
              <c16:uniqueId val="{00000007-865E-474E-B7C3-98D0B552836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36.235022499999999</c:v>
                </c:pt>
                <c:pt idx="1">
                  <c:v>100</c:v>
                </c:pt>
                <c:pt idx="2">
                  <c:v>100</c:v>
                </c:pt>
                <c:pt idx="3">
                  <c:v>100</c:v>
                </c:pt>
                <c:pt idx="4">
                  <c:v>37.548484420000001</c:v>
                </c:pt>
                <c:pt idx="5">
                  <c:v>0</c:v>
                </c:pt>
              </c:numCache>
            </c:numRef>
          </c:val>
          <c:extLst>
            <c:ext xmlns:c16="http://schemas.microsoft.com/office/drawing/2014/chart" uri="{C3380CC4-5D6E-409C-BE32-E72D297353CC}">
              <c16:uniqueId val="{00000008-865E-474E-B7C3-98D0B552836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24.165200420000001</c:v>
                </c:pt>
              </c:numCache>
            </c:numRef>
          </c:val>
          <c:extLst>
            <c:ext xmlns:c16="http://schemas.microsoft.com/office/drawing/2014/chart" uri="{C3380CC4-5D6E-409C-BE32-E72D297353CC}">
              <c16:uniqueId val="{00000009-865E-474E-B7C3-98D0B552836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2B3-45CB-B946-8ECF4061B8B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77.373133330000002</c:v>
                </c:pt>
                <c:pt idx="1">
                  <c:v>1E-10</c:v>
                </c:pt>
                <c:pt idx="2">
                  <c:v>1E-10</c:v>
                </c:pt>
                <c:pt idx="3">
                  <c:v>1E-10</c:v>
                </c:pt>
                <c:pt idx="4">
                  <c:v>78.852317229999997</c:v>
                </c:pt>
                <c:pt idx="5">
                  <c:v>74.574155489999995</c:v>
                </c:pt>
              </c:numCache>
            </c:numRef>
          </c:val>
          <c:extLst>
            <c:ext xmlns:c16="http://schemas.microsoft.com/office/drawing/2014/chart" uri="{C3380CC4-5D6E-409C-BE32-E72D297353CC}">
              <c16:uniqueId val="{00000002-22B3-45CB-B946-8ECF4061B8B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2B3-45CB-B946-8ECF4061B8B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22.626866669999998</c:v>
                </c:pt>
                <c:pt idx="1">
                  <c:v>100</c:v>
                </c:pt>
                <c:pt idx="2">
                  <c:v>100</c:v>
                </c:pt>
                <c:pt idx="3">
                  <c:v>100</c:v>
                </c:pt>
                <c:pt idx="4">
                  <c:v>21.147682769999999</c:v>
                </c:pt>
                <c:pt idx="5">
                  <c:v>25.425844510000001</c:v>
                </c:pt>
              </c:numCache>
            </c:numRef>
          </c:val>
          <c:extLst>
            <c:ext xmlns:c16="http://schemas.microsoft.com/office/drawing/2014/chart" uri="{C3380CC4-5D6E-409C-BE32-E72D297353CC}">
              <c16:uniqueId val="{00000004-22B3-45CB-B946-8ECF4061B8B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22B3-45CB-B946-8ECF4061B8B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44.396215820000002</c:v>
                </c:pt>
                <c:pt idx="1">
                  <c:v>58.657640000000001</c:v>
                </c:pt>
                <c:pt idx="2">
                  <c:v>39.624920230000001</c:v>
                </c:pt>
                <c:pt idx="3">
                  <c:v>1E-10</c:v>
                </c:pt>
                <c:pt idx="4">
                  <c:v>30.768878520000001</c:v>
                </c:pt>
                <c:pt idx="5">
                  <c:v>1E-10</c:v>
                </c:pt>
              </c:numCache>
            </c:numRef>
          </c:val>
          <c:extLst>
            <c:ext xmlns:c16="http://schemas.microsoft.com/office/drawing/2014/chart" uri="{C3380CC4-5D6E-409C-BE32-E72D297353CC}">
              <c16:uniqueId val="{00000000-C5D9-4ADC-896C-B0B5FB9E3FF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52.640444180000003</c:v>
                </c:pt>
                <c:pt idx="1">
                  <c:v>40.755324999999999</c:v>
                </c:pt>
                <c:pt idx="2">
                  <c:v>56.102724770000002</c:v>
                </c:pt>
                <c:pt idx="3">
                  <c:v>1E-10</c:v>
                </c:pt>
                <c:pt idx="4">
                  <c:v>56.091802170000001</c:v>
                </c:pt>
                <c:pt idx="5">
                  <c:v>1E-10</c:v>
                </c:pt>
              </c:numCache>
            </c:numRef>
          </c:val>
          <c:extLst>
            <c:ext xmlns:c16="http://schemas.microsoft.com/office/drawing/2014/chart" uri="{C3380CC4-5D6E-409C-BE32-E72D297353CC}">
              <c16:uniqueId val="{00000001-C5D9-4ADC-896C-B0B5FB9E3FF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0</c:v>
                </c:pt>
                <c:pt idx="3">
                  <c:v>100</c:v>
                </c:pt>
                <c:pt idx="4">
                  <c:v>0</c:v>
                </c:pt>
                <c:pt idx="5">
                  <c:v>92.594999999999999</c:v>
                </c:pt>
              </c:numCache>
            </c:numRef>
          </c:val>
          <c:extLst>
            <c:ext xmlns:c16="http://schemas.microsoft.com/office/drawing/2014/chart" uri="{C3380CC4-5D6E-409C-BE32-E72D297353CC}">
              <c16:uniqueId val="{00000002-C5D9-4ADC-896C-B0B5FB9E3FF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2.9633400000000001</c:v>
                </c:pt>
                <c:pt idx="1">
                  <c:v>0.58703499999999997</c:v>
                </c:pt>
                <c:pt idx="2">
                  <c:v>4.2723550000000001</c:v>
                </c:pt>
                <c:pt idx="3">
                  <c:v>1E-10</c:v>
                </c:pt>
                <c:pt idx="4">
                  <c:v>13.139319309999999</c:v>
                </c:pt>
                <c:pt idx="5">
                  <c:v>7.4050000000000002</c:v>
                </c:pt>
              </c:numCache>
            </c:numRef>
          </c:val>
          <c:extLst>
            <c:ext xmlns:c16="http://schemas.microsoft.com/office/drawing/2014/chart" uri="{C3380CC4-5D6E-409C-BE32-E72D297353CC}">
              <c16:uniqueId val="{00000003-C5D9-4ADC-896C-B0B5FB9E3FF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72.8</c:v>
                </c:pt>
                <c:pt idx="9">
                  <c:v>72.8</c:v>
                </c:pt>
                <c:pt idx="10">
                  <c:v>72.8</c:v>
                </c:pt>
                <c:pt idx="11">
                  <c:v>72.8</c:v>
                </c:pt>
                <c:pt idx="12">
                  <c:v>72.8</c:v>
                </c:pt>
                <c:pt idx="13">
                  <c:v>74.900000000000006</c:v>
                </c:pt>
                <c:pt idx="14">
                  <c:v>77.099999999999994</c:v>
                </c:pt>
                <c:pt idx="15">
                  <c:v>79.3</c:v>
                </c:pt>
                <c:pt idx="16">
                  <c:v>81.400000000000006</c:v>
                </c:pt>
                <c:pt idx="17">
                  <c:v>83.6</c:v>
                </c:pt>
                <c:pt idx="18">
                  <c:v>85.8</c:v>
                </c:pt>
                <c:pt idx="19">
                  <c:v>88</c:v>
                </c:pt>
                <c:pt idx="20">
                  <c:v>90.1</c:v>
                </c:pt>
                <c:pt idx="21">
                  <c:v>90.1</c:v>
                </c:pt>
                <c:pt idx="22">
                  <c:v>90.1</c:v>
                </c:pt>
                <c:pt idx="23">
                  <c:v>90.1</c:v>
                </c:pt>
                <c:pt idx="24">
                  <c:v>90.1</c:v>
                </c:pt>
                <c:pt idx="25">
                  <c:v>#N/A</c:v>
                </c:pt>
              </c:numCache>
            </c:numRef>
          </c:yVal>
          <c:smooth val="0"/>
          <c:extLst>
            <c:ext xmlns:c16="http://schemas.microsoft.com/office/drawing/2014/chart" uri="{C3380CC4-5D6E-409C-BE32-E72D297353CC}">
              <c16:uniqueId val="{00000000-6A94-4790-8A64-A2249872D7A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94-4790-8A64-A2249872D7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94-4790-8A64-A2249872D7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94-4790-8A64-A2249872D7A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94-4790-8A64-A2249872D7AB}"/>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94-4790-8A64-A2249872D7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94-4790-8A64-A2249872D7AB}"/>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94-4790-8A64-A2249872D7A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94-4790-8A64-A2249872D7A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94-4790-8A64-A2249872D7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94-4790-8A64-A2249872D7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94-4790-8A64-A2249872D7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94-4790-8A64-A2249872D7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94-4790-8A64-A2249872D7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94-4790-8A64-A2249872D7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94-4790-8A64-A2249872D7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94-4790-8A64-A2249872D7A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94-4790-8A64-A2249872D7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94-4790-8A64-A2249872D7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94-4790-8A64-A2249872D7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94-4790-8A64-A2249872D7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94-4790-8A64-A2249872D7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94-4790-8A64-A2249872D7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94-4790-8A64-A2249872D7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A94-4790-8A64-A2249872D7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94-4790-8A64-A2249872D7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94-4790-8A64-A2249872D7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94-4790-8A64-A2249872D7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94-4790-8A64-A2249872D7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94-4790-8A64-A2249872D7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94-4790-8A64-A2249872D7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94-4790-8A64-A2249872D7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94-4790-8A64-A2249872D7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94-4790-8A64-A2249872D7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94-4790-8A64-A2249872D7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94-4790-8A64-A2249872D7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94-4790-8A64-A2249872D7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94-4790-8A64-A2249872D7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94-4790-8A64-A2249872D7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94-4790-8A64-A2249872D7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94-4790-8A64-A2249872D7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94-4790-8A64-A2249872D7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94-4790-8A64-A2249872D7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94-4790-8A64-A2249872D7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94-4790-8A64-A2249872D7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94-4790-8A64-A2249872D7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94-4790-8A64-A2249872D7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94-4790-8A64-A2249872D7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94-4790-8A64-A2249872D7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94-4790-8A64-A2249872D7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94-4790-8A64-A2249872D7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94-4790-8A64-A2249872D7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94-4790-8A64-A2249872D7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94-4790-8A64-A2249872D7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94-4790-8A64-A2249872D7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94-4790-8A64-A2249872D7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94-4790-8A64-A2249872D7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94-4790-8A64-A2249872D7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94-4790-8A64-A2249872D7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94-4790-8A64-A2249872D7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94-4790-8A64-A2249872D7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94-4790-8A64-A2249872D7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94-4790-8A64-A2249872D7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94-4790-8A64-A2249872D7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94-4790-8A64-A2249872D7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94-4790-8A64-A2249872D7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94-4790-8A64-A2249872D7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94-4790-8A64-A2249872D7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94-4790-8A64-A2249872D7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94-4790-8A64-A2249872D7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94-4790-8A64-A2249872D7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94-4790-8A64-A2249872D7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94-4790-8A64-A2249872D7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94-4790-8A64-A2249872D7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94-4790-8A64-A2249872D7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94-4790-8A64-A2249872D7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94-4790-8A64-A2249872D7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94-4790-8A64-A2249872D7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94-4790-8A64-A2249872D7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94-4790-8A64-A2249872D7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94-4790-8A64-A2249872D7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94-4790-8A64-A2249872D7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94-4790-8A64-A2249872D7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94-4790-8A64-A2249872D7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94-4790-8A64-A2249872D7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94-4790-8A64-A2249872D7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94-4790-8A64-A2249872D7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94-4790-8A64-A2249872D7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94-4790-8A64-A2249872D7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94-4790-8A64-A2249872D7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94-4790-8A64-A2249872D7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94-4790-8A64-A2249872D7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94-4790-8A64-A2249872D7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94-4790-8A64-A2249872D7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94-4790-8A64-A2249872D7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A94-4790-8A64-A2249872D7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77.099999999999994</c:v>
                </c:pt>
                <c:pt idx="5">
                  <c:v>#N/A</c:v>
                </c:pt>
                <c:pt idx="6">
                  <c:v>#N/A</c:v>
                </c:pt>
                <c:pt idx="7">
                  <c:v>85.783619999999999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A94-4790-8A64-A2249872D7AB}"/>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41.8</c:v>
                </c:pt>
                <c:pt idx="5">
                  <c:v>41.8</c:v>
                </c:pt>
                <c:pt idx="6">
                  <c:v>41.8</c:v>
                </c:pt>
                <c:pt idx="7">
                  <c:v>41.8</c:v>
                </c:pt>
                <c:pt idx="8">
                  <c:v>41.8</c:v>
                </c:pt>
                <c:pt idx="9">
                  <c:v>44.7</c:v>
                </c:pt>
                <c:pt idx="10">
                  <c:v>47.6</c:v>
                </c:pt>
                <c:pt idx="11">
                  <c:v>50.6</c:v>
                </c:pt>
                <c:pt idx="12">
                  <c:v>53.5</c:v>
                </c:pt>
                <c:pt idx="13">
                  <c:v>56.4</c:v>
                </c:pt>
                <c:pt idx="14">
                  <c:v>59.3</c:v>
                </c:pt>
                <c:pt idx="15">
                  <c:v>62.2</c:v>
                </c:pt>
                <c:pt idx="16">
                  <c:v>65.099999999999994</c:v>
                </c:pt>
                <c:pt idx="17">
                  <c:v>68</c:v>
                </c:pt>
                <c:pt idx="18">
                  <c:v>70.900000000000006</c:v>
                </c:pt>
                <c:pt idx="19">
                  <c:v>73.8</c:v>
                </c:pt>
                <c:pt idx="20">
                  <c:v>76.8</c:v>
                </c:pt>
                <c:pt idx="21">
                  <c:v>76.8</c:v>
                </c:pt>
                <c:pt idx="22">
                  <c:v>76.8</c:v>
                </c:pt>
                <c:pt idx="23">
                  <c:v>76.8</c:v>
                </c:pt>
                <c:pt idx="24">
                  <c:v>76.8</c:v>
                </c:pt>
                <c:pt idx="25">
                  <c:v>#N/A</c:v>
                </c:pt>
              </c:numCache>
            </c:numRef>
          </c:yVal>
          <c:smooth val="0"/>
          <c:extLst>
            <c:ext xmlns:c16="http://schemas.microsoft.com/office/drawing/2014/chart" uri="{C3380CC4-5D6E-409C-BE32-E72D297353CC}">
              <c16:uniqueId val="{00000061-6A94-4790-8A64-A2249872D7A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A94-4790-8A64-A2249872D7A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A94-4790-8A64-A2249872D7A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A94-4790-8A64-A2249872D7A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A94-4790-8A64-A2249872D7A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A94-4790-8A64-A2249872D7A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A94-4790-8A64-A2249872D7A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A94-4790-8A64-A2249872D7A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A94-4790-8A64-A2249872D7A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A94-4790-8A64-A2249872D7AB}"/>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A94-4790-8A64-A2249872D7A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A94-4790-8A64-A2249872D7A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A94-4790-8A64-A2249872D7A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A94-4790-8A64-A2249872D7A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A94-4790-8A64-A2249872D7A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A94-4790-8A64-A2249872D7A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A94-4790-8A64-A2249872D7A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A94-4790-8A64-A2249872D7A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A94-4790-8A64-A2249872D7A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A94-4790-8A64-A2249872D7A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A94-4790-8A64-A2249872D7A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A94-4790-8A64-A2249872D7A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A94-4790-8A64-A2249872D7A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A94-4790-8A64-A2249872D7A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A94-4790-8A64-A2249872D7A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45.894233642067519</c:v>
                </c:pt>
                <c:pt idx="1">
                  <c:v>#N/A</c:v>
                </c:pt>
                <c:pt idx="2">
                  <c:v>#N/A</c:v>
                </c:pt>
                <c:pt idx="3">
                  <c:v>#N/A</c:v>
                </c:pt>
                <c:pt idx="4">
                  <c:v>62.800000000000004</c:v>
                </c:pt>
                <c:pt idx="5">
                  <c:v>#N/A</c:v>
                </c:pt>
                <c:pt idx="6">
                  <c:v>#N/A</c:v>
                </c:pt>
                <c:pt idx="7">
                  <c:v>69.179359999999988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A94-4790-8A64-A2249872D7AB}"/>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50</c:v>
                </c:pt>
                <c:pt idx="13">
                  <c:v>50</c:v>
                </c:pt>
                <c:pt idx="14">
                  <c:v>50</c:v>
                </c:pt>
                <c:pt idx="15">
                  <c:v>50</c:v>
                </c:pt>
                <c:pt idx="16">
                  <c:v>50</c:v>
                </c:pt>
                <c:pt idx="17">
                  <c:v>53</c:v>
                </c:pt>
                <c:pt idx="18">
                  <c:v>56.1</c:v>
                </c:pt>
                <c:pt idx="19">
                  <c:v>59.1</c:v>
                </c:pt>
                <c:pt idx="20">
                  <c:v>62.2</c:v>
                </c:pt>
                <c:pt idx="21">
                  <c:v>65.2</c:v>
                </c:pt>
                <c:pt idx="22">
                  <c:v>68.3</c:v>
                </c:pt>
                <c:pt idx="23">
                  <c:v>71.3</c:v>
                </c:pt>
                <c:pt idx="24">
                  <c:v>74.3</c:v>
                </c:pt>
                <c:pt idx="25">
                  <c:v>77.400000000000006</c:v>
                </c:pt>
              </c:numCache>
            </c:numRef>
          </c:yVal>
          <c:smooth val="0"/>
          <c:extLst>
            <c:ext xmlns:c16="http://schemas.microsoft.com/office/drawing/2014/chart" uri="{C3380CC4-5D6E-409C-BE32-E72D297353CC}">
              <c16:uniqueId val="{0000007B-6A94-4790-8A64-A2249872D7AB}"/>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A94-4790-8A64-A2249872D7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A94-4790-8A64-A2249872D7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A94-4790-8A64-A2249872D7A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A94-4790-8A64-A2249872D7AB}"/>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A94-4790-8A64-A2249872D7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A94-4790-8A64-A2249872D7AB}"/>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A94-4790-8A64-A2249872D7A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A94-4790-8A64-A2249872D7A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A94-4790-8A64-A2249872D7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A94-4790-8A64-A2249872D7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A94-4790-8A64-A2249872D7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A94-4790-8A64-A2249872D7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A94-4790-8A64-A2249872D7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A94-4790-8A64-A2249872D7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A94-4790-8A64-A2249872D7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A94-4790-8A64-A2249872D7A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A94-4790-8A64-A2249872D7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A94-4790-8A64-A2249872D7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A94-4790-8A64-A2249872D7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A94-4790-8A64-A2249872D7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A94-4790-8A64-A2249872D7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A94-4790-8A64-A2249872D7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A94-4790-8A64-A2249872D7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A94-4790-8A64-A2249872D7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94-4790-8A64-A2249872D7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94-4790-8A64-A2249872D7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94-4790-8A64-A2249872D7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94-4790-8A64-A2249872D7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94-4790-8A64-A2249872D7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94-4790-8A64-A2249872D7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94-4790-8A64-A2249872D7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94-4790-8A64-A2249872D7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94-4790-8A64-A2249872D7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94-4790-8A64-A2249872D7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94-4790-8A64-A2249872D7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94-4790-8A64-A2249872D7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94-4790-8A64-A2249872D7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94-4790-8A64-A2249872D7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94-4790-8A64-A2249872D7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94-4790-8A64-A2249872D7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94-4790-8A64-A2249872D7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94-4790-8A64-A2249872D7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94-4790-8A64-A2249872D7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94-4790-8A64-A2249872D7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94-4790-8A64-A2249872D7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94-4790-8A64-A2249872D7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94-4790-8A64-A2249872D7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94-4790-8A64-A2249872D7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94-4790-8A64-A2249872D7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94-4790-8A64-A2249872D7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94-4790-8A64-A2249872D7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94-4790-8A64-A2249872D7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94-4790-8A64-A2249872D7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94-4790-8A64-A2249872D7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94-4790-8A64-A2249872D7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94-4790-8A64-A2249872D7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94-4790-8A64-A2249872D7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94-4790-8A64-A2249872D7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94-4790-8A64-A2249872D7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94-4790-8A64-A2249872D7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94-4790-8A64-A2249872D7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94-4790-8A64-A2249872D7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94-4790-8A64-A2249872D7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94-4790-8A64-A2249872D7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94-4790-8A64-A2249872D7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94-4790-8A64-A2249872D7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94-4790-8A64-A2249872D7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94-4790-8A64-A2249872D7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94-4790-8A64-A2249872D7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A94-4790-8A64-A2249872D7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A94-4790-8A64-A2249872D7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A94-4790-8A64-A2249872D7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A94-4790-8A64-A2249872D7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A94-4790-8A64-A2249872D7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A94-4790-8A64-A2249872D7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A94-4790-8A64-A2249872D7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A94-4790-8A64-A2249872D7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A94-4790-8A64-A2249872D7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A94-4790-8A64-A2249872D7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A94-4790-8A64-A2249872D7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A94-4790-8A64-A2249872D7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A94-4790-8A64-A2249872D7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A94-4790-8A64-A2249872D7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A94-4790-8A64-A2249872D7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A94-4790-8A64-A2249872D7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A94-4790-8A64-A2249872D7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A94-4790-8A64-A2249872D7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A94-4790-8A64-A2249872D7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A94-4790-8A64-A2249872D7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A94-4790-8A64-A2249872D7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A94-4790-8A64-A2249872D7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A94-4790-8A64-A2249872D7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A94-4790-8A64-A2249872D7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A94-4790-8A64-A2249872D7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A94-4790-8A64-A2249872D7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56.088700000000003</c:v>
                </c:pt>
                <c:pt idx="8">
                  <c:v>74.33250000000001</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A94-4790-8A64-A2249872D7A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68.400000000000006</c:v>
                </c:pt>
                <c:pt idx="9">
                  <c:v>68.400000000000006</c:v>
                </c:pt>
                <c:pt idx="10">
                  <c:v>68.400000000000006</c:v>
                </c:pt>
                <c:pt idx="11">
                  <c:v>68.400000000000006</c:v>
                </c:pt>
                <c:pt idx="12">
                  <c:v>68.400000000000006</c:v>
                </c:pt>
                <c:pt idx="13">
                  <c:v>71.400000000000006</c:v>
                </c:pt>
                <c:pt idx="14">
                  <c:v>74.400000000000006</c:v>
                </c:pt>
                <c:pt idx="15">
                  <c:v>77.400000000000006</c:v>
                </c:pt>
                <c:pt idx="16">
                  <c:v>80.400000000000006</c:v>
                </c:pt>
                <c:pt idx="17">
                  <c:v>83.4</c:v>
                </c:pt>
                <c:pt idx="18">
                  <c:v>86.4</c:v>
                </c:pt>
                <c:pt idx="19">
                  <c:v>89.5</c:v>
                </c:pt>
                <c:pt idx="20">
                  <c:v>92.5</c:v>
                </c:pt>
                <c:pt idx="21">
                  <c:v>92.5</c:v>
                </c:pt>
                <c:pt idx="22">
                  <c:v>92.5</c:v>
                </c:pt>
                <c:pt idx="23">
                  <c:v>92.5</c:v>
                </c:pt>
                <c:pt idx="24">
                  <c:v>92.5</c:v>
                </c:pt>
                <c:pt idx="25">
                  <c:v>#N/A</c:v>
                </c:pt>
              </c:numCache>
            </c:numRef>
          </c:yVal>
          <c:smooth val="0"/>
          <c:extLst>
            <c:ext xmlns:c16="http://schemas.microsoft.com/office/drawing/2014/chart" uri="{C3380CC4-5D6E-409C-BE32-E72D297353CC}">
              <c16:uniqueId val="{00000000-ECED-428D-B7FA-4D55C25820C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ED-428D-B7FA-4D55C2582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ED-428D-B7FA-4D55C2582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ED-428D-B7FA-4D55C25820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ED-428D-B7FA-4D55C25820C8}"/>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ED-428D-B7FA-4D55C2582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ED-428D-B7FA-4D55C25820C8}"/>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ED-428D-B7FA-4D55C25820C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ED-428D-B7FA-4D55C25820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ED-428D-B7FA-4D55C25820C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ED-428D-B7FA-4D55C2582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ED-428D-B7FA-4D55C2582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ED-428D-B7FA-4D55C2582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ED-428D-B7FA-4D55C2582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ED-428D-B7FA-4D55C2582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ED-428D-B7FA-4D55C2582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ED-428D-B7FA-4D55C2582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ED-428D-B7FA-4D55C2582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ED-428D-B7FA-4D55C2582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ED-428D-B7FA-4D55C2582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ED-428D-B7FA-4D55C2582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ED-428D-B7FA-4D55C2582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ED-428D-B7FA-4D55C2582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ED-428D-B7FA-4D55C2582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ED-428D-B7FA-4D55C2582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ED-428D-B7FA-4D55C2582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ED-428D-B7FA-4D55C2582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ED-428D-B7FA-4D55C2582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ED-428D-B7FA-4D55C2582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ED-428D-B7FA-4D55C2582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ED-428D-B7FA-4D55C2582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ED-428D-B7FA-4D55C2582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ED-428D-B7FA-4D55C2582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ED-428D-B7FA-4D55C2582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ED-428D-B7FA-4D55C2582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ED-428D-B7FA-4D55C2582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ED-428D-B7FA-4D55C2582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ED-428D-B7FA-4D55C2582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ED-428D-B7FA-4D55C2582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ED-428D-B7FA-4D55C2582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ED-428D-B7FA-4D55C2582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ED-428D-B7FA-4D55C2582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ED-428D-B7FA-4D55C2582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ED-428D-B7FA-4D55C2582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ED-428D-B7FA-4D55C2582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ED-428D-B7FA-4D55C2582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ED-428D-B7FA-4D55C2582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ED-428D-B7FA-4D55C2582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ED-428D-B7FA-4D55C2582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ED-428D-B7FA-4D55C2582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ED-428D-B7FA-4D55C2582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ED-428D-B7FA-4D55C2582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ED-428D-B7FA-4D55C2582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ED-428D-B7FA-4D55C2582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ED-428D-B7FA-4D55C2582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ED-428D-B7FA-4D55C2582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ED-428D-B7FA-4D55C2582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ED-428D-B7FA-4D55C2582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ED-428D-B7FA-4D55C2582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ED-428D-B7FA-4D55C2582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ED-428D-B7FA-4D55C2582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ED-428D-B7FA-4D55C2582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ED-428D-B7FA-4D55C2582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ED-428D-B7FA-4D55C2582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ED-428D-B7FA-4D55C2582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ED-428D-B7FA-4D55C2582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ED-428D-B7FA-4D55C2582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ED-428D-B7FA-4D55C2582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ED-428D-B7FA-4D55C2582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ED-428D-B7FA-4D55C2582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ED-428D-B7FA-4D55C2582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ED-428D-B7FA-4D55C2582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ED-428D-B7FA-4D55C2582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ED-428D-B7FA-4D55C2582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ED-428D-B7FA-4D55C2582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ED-428D-B7FA-4D55C2582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ED-428D-B7FA-4D55C2582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ED-428D-B7FA-4D55C2582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ED-428D-B7FA-4D55C2582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ED-428D-B7FA-4D55C2582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ED-428D-B7FA-4D55C2582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ED-428D-B7FA-4D55C2582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ED-428D-B7FA-4D55C2582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ED-428D-B7FA-4D55C2582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ED-428D-B7FA-4D55C2582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ED-428D-B7FA-4D55C2582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ED-428D-B7FA-4D55C2582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ED-428D-B7FA-4D55C2582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ED-428D-B7FA-4D55C2582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ED-428D-B7FA-4D55C2582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ED-428D-B7FA-4D55C2582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ED-428D-B7FA-4D55C2582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ED-428D-B7FA-4D55C2582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ED-428D-B7FA-4D55C2582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ED-428D-B7FA-4D55C2582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ED-428D-B7FA-4D55C2582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74.399999999999991</c:v>
                </c:pt>
                <c:pt idx="5">
                  <c:v>#N/A</c:v>
                </c:pt>
                <c:pt idx="6">
                  <c:v>#N/A</c:v>
                </c:pt>
                <c:pt idx="7">
                  <c:v>86.442030000000003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ED-428D-B7FA-4D55C25820C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72.400000000000006</c:v>
                </c:pt>
                <c:pt idx="15">
                  <c:v>72.400000000000006</c:v>
                </c:pt>
                <c:pt idx="16">
                  <c:v>72.400000000000006</c:v>
                </c:pt>
                <c:pt idx="17">
                  <c:v>72.400000000000006</c:v>
                </c:pt>
                <c:pt idx="18">
                  <c:v>72.400000000000006</c:v>
                </c:pt>
                <c:pt idx="19">
                  <c:v>72.400000000000006</c:v>
                </c:pt>
                <c:pt idx="20">
                  <c:v>72.400000000000006</c:v>
                </c:pt>
                <c:pt idx="21">
                  <c:v>72.400000000000006</c:v>
                </c:pt>
                <c:pt idx="22">
                  <c:v>72.400000000000006</c:v>
                </c:pt>
                <c:pt idx="23">
                  <c:v>#N/A</c:v>
                </c:pt>
                <c:pt idx="24">
                  <c:v>#N/A</c:v>
                </c:pt>
                <c:pt idx="25">
                  <c:v>#N/A</c:v>
                </c:pt>
              </c:numCache>
            </c:numRef>
          </c:yVal>
          <c:smooth val="0"/>
          <c:extLst>
            <c:ext xmlns:c16="http://schemas.microsoft.com/office/drawing/2014/chart" uri="{C3380CC4-5D6E-409C-BE32-E72D297353CC}">
              <c16:uniqueId val="{00000061-ECED-428D-B7FA-4D55C25820C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ED-428D-B7FA-4D55C2582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ED-428D-B7FA-4D55C2582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ED-428D-B7FA-4D55C25820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ED-428D-B7FA-4D55C25820C8}"/>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ED-428D-B7FA-4D55C2582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ED-428D-B7FA-4D55C25820C8}"/>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ED-428D-B7FA-4D55C25820C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ED-428D-B7FA-4D55C25820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ED-428D-B7FA-4D55C25820C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ED-428D-B7FA-4D55C2582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ED-428D-B7FA-4D55C2582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ED-428D-B7FA-4D55C2582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ED-428D-B7FA-4D55C2582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ED-428D-B7FA-4D55C2582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ED-428D-B7FA-4D55C2582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ED-428D-B7FA-4D55C2582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ED-428D-B7FA-4D55C2582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ED-428D-B7FA-4D55C2582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ED-428D-B7FA-4D55C2582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ED-428D-B7FA-4D55C2582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ED-428D-B7FA-4D55C2582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ED-428D-B7FA-4D55C2582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ED-428D-B7FA-4D55C2582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ED-428D-B7FA-4D55C2582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ED-428D-B7FA-4D55C2582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ED-428D-B7FA-4D55C2582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ED-428D-B7FA-4D55C2582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ED-428D-B7FA-4D55C2582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ED-428D-B7FA-4D55C2582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ED-428D-B7FA-4D55C2582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ED-428D-B7FA-4D55C2582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ED-428D-B7FA-4D55C2582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ED-428D-B7FA-4D55C2582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ED-428D-B7FA-4D55C2582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ED-428D-B7FA-4D55C2582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ED-428D-B7FA-4D55C2582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ED-428D-B7FA-4D55C2582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ED-428D-B7FA-4D55C2582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ED-428D-B7FA-4D55C2582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ED-428D-B7FA-4D55C2582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ED-428D-B7FA-4D55C2582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ED-428D-B7FA-4D55C2582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ED-428D-B7FA-4D55C2582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ED-428D-B7FA-4D55C2582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ED-428D-B7FA-4D55C2582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ED-428D-B7FA-4D55C2582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ED-428D-B7FA-4D55C2582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ED-428D-B7FA-4D55C2582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ED-428D-B7FA-4D55C2582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ED-428D-B7FA-4D55C2582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ED-428D-B7FA-4D55C2582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ED-428D-B7FA-4D55C2582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ED-428D-B7FA-4D55C2582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ED-428D-B7FA-4D55C2582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ED-428D-B7FA-4D55C2582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ED-428D-B7FA-4D55C2582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ED-428D-B7FA-4D55C2582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ED-428D-B7FA-4D55C2582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ED-428D-B7FA-4D55C2582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ED-428D-B7FA-4D55C2582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ED-428D-B7FA-4D55C2582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ED-428D-B7FA-4D55C2582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ED-428D-B7FA-4D55C2582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ED-428D-B7FA-4D55C2582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ED-428D-B7FA-4D55C2582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ED-428D-B7FA-4D55C2582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ED-428D-B7FA-4D55C2582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ED-428D-B7FA-4D55C2582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ED-428D-B7FA-4D55C2582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ED-428D-B7FA-4D55C2582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ED-428D-B7FA-4D55C2582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ED-428D-B7FA-4D55C2582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ED-428D-B7FA-4D55C2582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ED-428D-B7FA-4D55C2582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ED-428D-B7FA-4D55C2582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ED-428D-B7FA-4D55C2582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ED-428D-B7FA-4D55C2582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ED-428D-B7FA-4D55C2582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ED-428D-B7FA-4D55C2582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ED-428D-B7FA-4D55C2582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ED-428D-B7FA-4D55C2582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ED-428D-B7FA-4D55C2582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ED-428D-B7FA-4D55C2582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ED-428D-B7FA-4D55C2582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ED-428D-B7FA-4D55C2582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ED-428D-B7FA-4D55C2582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ED-428D-B7FA-4D55C2582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ED-428D-B7FA-4D55C2582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ED-428D-B7FA-4D55C2582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ED-428D-B7FA-4D55C2582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ED-428D-B7FA-4D55C2582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ED-428D-B7FA-4D55C2582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ED-428D-B7FA-4D55C2582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ED-428D-B7FA-4D55C2582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ED-428D-B7FA-4D55C2582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72.350830000000002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ED-428D-B7FA-4D55C25820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88.6</c:v>
                </c:pt>
                <c:pt idx="9">
                  <c:v>88.6</c:v>
                </c:pt>
                <c:pt idx="10">
                  <c:v>88.6</c:v>
                </c:pt>
                <c:pt idx="11">
                  <c:v>88.6</c:v>
                </c:pt>
                <c:pt idx="12">
                  <c:v>88.6</c:v>
                </c:pt>
                <c:pt idx="13">
                  <c:v>89.2</c:v>
                </c:pt>
                <c:pt idx="14">
                  <c:v>89.8</c:v>
                </c:pt>
                <c:pt idx="15">
                  <c:v>90.4</c:v>
                </c:pt>
                <c:pt idx="16">
                  <c:v>91</c:v>
                </c:pt>
                <c:pt idx="17">
                  <c:v>91.7</c:v>
                </c:pt>
                <c:pt idx="18">
                  <c:v>92.3</c:v>
                </c:pt>
                <c:pt idx="19">
                  <c:v>92.9</c:v>
                </c:pt>
                <c:pt idx="20">
                  <c:v>93.5</c:v>
                </c:pt>
                <c:pt idx="21">
                  <c:v>93.5</c:v>
                </c:pt>
                <c:pt idx="22">
                  <c:v>93.5</c:v>
                </c:pt>
                <c:pt idx="23">
                  <c:v>93.5</c:v>
                </c:pt>
                <c:pt idx="24">
                  <c:v>93.5</c:v>
                </c:pt>
                <c:pt idx="25">
                  <c:v>#N/A</c:v>
                </c:pt>
              </c:numCache>
            </c:numRef>
          </c:yVal>
          <c:smooth val="0"/>
          <c:extLst>
            <c:ext xmlns:c16="http://schemas.microsoft.com/office/drawing/2014/chart" uri="{C3380CC4-5D6E-409C-BE32-E72D297353CC}">
              <c16:uniqueId val="{000000C2-ECED-428D-B7FA-4D55C25820C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ED-428D-B7FA-4D55C2582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ED-428D-B7FA-4D55C2582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ED-428D-B7FA-4D55C25820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ED-428D-B7FA-4D55C25820C8}"/>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ED-428D-B7FA-4D55C2582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ED-428D-B7FA-4D55C25820C8}"/>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ED-428D-B7FA-4D55C25820C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ED-428D-B7FA-4D55C25820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ED-428D-B7FA-4D55C25820C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ED-428D-B7FA-4D55C2582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ED-428D-B7FA-4D55C2582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ED-428D-B7FA-4D55C2582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ED-428D-B7FA-4D55C2582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ED-428D-B7FA-4D55C2582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ED-428D-B7FA-4D55C2582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ED-428D-B7FA-4D55C2582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ED-428D-B7FA-4D55C2582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ED-428D-B7FA-4D55C2582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ED-428D-B7FA-4D55C2582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ED-428D-B7FA-4D55C2582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ED-428D-B7FA-4D55C2582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ED-428D-B7FA-4D55C2582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ED-428D-B7FA-4D55C2582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ED-428D-B7FA-4D55C2582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ED-428D-B7FA-4D55C2582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ED-428D-B7FA-4D55C2582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ED-428D-B7FA-4D55C2582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ED-428D-B7FA-4D55C2582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ED-428D-B7FA-4D55C2582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ED-428D-B7FA-4D55C2582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ED-428D-B7FA-4D55C2582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ED-428D-B7FA-4D55C2582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ED-428D-B7FA-4D55C2582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ED-428D-B7FA-4D55C2582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ED-428D-B7FA-4D55C2582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ED-428D-B7FA-4D55C2582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ED-428D-B7FA-4D55C2582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ED-428D-B7FA-4D55C2582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ED-428D-B7FA-4D55C2582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ED-428D-B7FA-4D55C2582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ED-428D-B7FA-4D55C2582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ED-428D-B7FA-4D55C2582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ED-428D-B7FA-4D55C2582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ED-428D-B7FA-4D55C2582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ED-428D-B7FA-4D55C2582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ED-428D-B7FA-4D55C2582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ED-428D-B7FA-4D55C2582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ED-428D-B7FA-4D55C2582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ED-428D-B7FA-4D55C2582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ED-428D-B7FA-4D55C2582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ED-428D-B7FA-4D55C2582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ED-428D-B7FA-4D55C2582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ED-428D-B7FA-4D55C2582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ED-428D-B7FA-4D55C2582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ED-428D-B7FA-4D55C2582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ED-428D-B7FA-4D55C2582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ED-428D-B7FA-4D55C2582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ED-428D-B7FA-4D55C2582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ED-428D-B7FA-4D55C2582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ED-428D-B7FA-4D55C2582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ED-428D-B7FA-4D55C2582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ED-428D-B7FA-4D55C2582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ED-428D-B7FA-4D55C2582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ED-428D-B7FA-4D55C2582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ED-428D-B7FA-4D55C2582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ED-428D-B7FA-4D55C2582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ED-428D-B7FA-4D55C2582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ED-428D-B7FA-4D55C2582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ED-428D-B7FA-4D55C2582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ED-428D-B7FA-4D55C2582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ED-428D-B7FA-4D55C2582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ED-428D-B7FA-4D55C2582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ED-428D-B7FA-4D55C2582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ED-428D-B7FA-4D55C2582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ED-428D-B7FA-4D55C2582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ED-428D-B7FA-4D55C2582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ED-428D-B7FA-4D55C2582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ED-428D-B7FA-4D55C2582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ED-428D-B7FA-4D55C2582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ED-428D-B7FA-4D55C2582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ED-428D-B7FA-4D55C2582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ED-428D-B7FA-4D55C2582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ED-428D-B7FA-4D55C2582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ED-428D-B7FA-4D55C2582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ED-428D-B7FA-4D55C2582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ED-428D-B7FA-4D55C2582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ED-428D-B7FA-4D55C2582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ED-428D-B7FA-4D55C2582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ED-428D-B7FA-4D55C2582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ED-428D-B7FA-4D55C2582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ED-428D-B7FA-4D55C2582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ED-428D-B7FA-4D55C2582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ED-428D-B7FA-4D55C2582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ED-428D-B7FA-4D55C2582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ED-428D-B7FA-4D55C2582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89.8</c:v>
                </c:pt>
                <c:pt idx="5">
                  <c:v>#N/A</c:v>
                </c:pt>
                <c:pt idx="6">
                  <c:v>#N/A</c:v>
                </c:pt>
                <c:pt idx="7">
                  <c:v>92.267039999999994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ED-428D-B7FA-4D55C25820C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58.9</c:v>
                </c:pt>
                <c:pt idx="9">
                  <c:v>58.9</c:v>
                </c:pt>
                <c:pt idx="10">
                  <c:v>58.9</c:v>
                </c:pt>
                <c:pt idx="11">
                  <c:v>58.9</c:v>
                </c:pt>
                <c:pt idx="12">
                  <c:v>58.9</c:v>
                </c:pt>
                <c:pt idx="13">
                  <c:v>59.8</c:v>
                </c:pt>
                <c:pt idx="14">
                  <c:v>60.7</c:v>
                </c:pt>
                <c:pt idx="15">
                  <c:v>61.6</c:v>
                </c:pt>
                <c:pt idx="16">
                  <c:v>62.5</c:v>
                </c:pt>
                <c:pt idx="17">
                  <c:v>63.4</c:v>
                </c:pt>
                <c:pt idx="18">
                  <c:v>64.3</c:v>
                </c:pt>
                <c:pt idx="19">
                  <c:v>65.2</c:v>
                </c:pt>
                <c:pt idx="20">
                  <c:v>66.099999999999994</c:v>
                </c:pt>
                <c:pt idx="21">
                  <c:v>66.099999999999994</c:v>
                </c:pt>
                <c:pt idx="22">
                  <c:v>66.099999999999994</c:v>
                </c:pt>
                <c:pt idx="23">
                  <c:v>66.099999999999994</c:v>
                </c:pt>
                <c:pt idx="24">
                  <c:v>66.099999999999994</c:v>
                </c:pt>
                <c:pt idx="25">
                  <c:v>#N/A</c:v>
                </c:pt>
              </c:numCache>
            </c:numRef>
          </c:yVal>
          <c:smooth val="0"/>
          <c:extLst>
            <c:ext xmlns:c16="http://schemas.microsoft.com/office/drawing/2014/chart" uri="{C3380CC4-5D6E-409C-BE32-E72D297353CC}">
              <c16:uniqueId val="{00000000-1AEB-4A24-8807-3A2269C3B67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AEB-4A24-8807-3A2269C3B6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EB-4A24-8807-3A2269C3B6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EB-4A24-8807-3A2269C3B6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EB-4A24-8807-3A2269C3B67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EB-4A24-8807-3A2269C3B6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EB-4A24-8807-3A2269C3B67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EB-4A24-8807-3A2269C3B67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EB-4A24-8807-3A2269C3B6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EB-4A24-8807-3A2269C3B6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EB-4A24-8807-3A2269C3B6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EB-4A24-8807-3A2269C3B6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EB-4A24-8807-3A2269C3B6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EB-4A24-8807-3A2269C3B6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EB-4A24-8807-3A2269C3B6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EB-4A24-8807-3A2269C3B6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EB-4A24-8807-3A2269C3B6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EB-4A24-8807-3A2269C3B6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EB-4A24-8807-3A2269C3B6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EB-4A24-8807-3A2269C3B6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EB-4A24-8807-3A2269C3B6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EB-4A24-8807-3A2269C3B6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EB-4A24-8807-3A2269C3B6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EB-4A24-8807-3A2269C3B6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EB-4A24-8807-3A2269C3B6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AEB-4A24-8807-3A2269C3B6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EB-4A24-8807-3A2269C3B6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EB-4A24-8807-3A2269C3B6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EB-4A24-8807-3A2269C3B6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EB-4A24-8807-3A2269C3B6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EB-4A24-8807-3A2269C3B6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EB-4A24-8807-3A2269C3B6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EB-4A24-8807-3A2269C3B6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EB-4A24-8807-3A2269C3B6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EB-4A24-8807-3A2269C3B6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EB-4A24-8807-3A2269C3B6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EB-4A24-8807-3A2269C3B6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EB-4A24-8807-3A2269C3B6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EB-4A24-8807-3A2269C3B6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EB-4A24-8807-3A2269C3B6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EB-4A24-8807-3A2269C3B6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EB-4A24-8807-3A2269C3B6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EB-4A24-8807-3A2269C3B6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EB-4A24-8807-3A2269C3B6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EB-4A24-8807-3A2269C3B6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EB-4A24-8807-3A2269C3B6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EB-4A24-8807-3A2269C3B6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EB-4A24-8807-3A2269C3B6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EB-4A24-8807-3A2269C3B6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EB-4A24-8807-3A2269C3B6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EB-4A24-8807-3A2269C3B6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EB-4A24-8807-3A2269C3B6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EB-4A24-8807-3A2269C3B6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EB-4A24-8807-3A2269C3B6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EB-4A24-8807-3A2269C3B6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EB-4A24-8807-3A2269C3B6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EB-4A24-8807-3A2269C3B6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EB-4A24-8807-3A2269C3B6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EB-4A24-8807-3A2269C3B6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EB-4A24-8807-3A2269C3B6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EB-4A24-8807-3A2269C3B6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EB-4A24-8807-3A2269C3B6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EB-4A24-8807-3A2269C3B6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EB-4A24-8807-3A2269C3B6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EB-4A24-8807-3A2269C3B6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EB-4A24-8807-3A2269C3B6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EB-4A24-8807-3A2269C3B6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EB-4A24-8807-3A2269C3B6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EB-4A24-8807-3A2269C3B6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EB-4A24-8807-3A2269C3B6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EB-4A24-8807-3A2269C3B6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EB-4A24-8807-3A2269C3B6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EB-4A24-8807-3A2269C3B6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EB-4A24-8807-3A2269C3B6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EB-4A24-8807-3A2269C3B6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EB-4A24-8807-3A2269C3B6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EB-4A24-8807-3A2269C3B6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EB-4A24-8807-3A2269C3B6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EB-4A24-8807-3A2269C3B6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EB-4A24-8807-3A2269C3B6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EB-4A24-8807-3A2269C3B6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EB-4A24-8807-3A2269C3B6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EB-4A24-8807-3A2269C3B6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EB-4A24-8807-3A2269C3B6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EB-4A24-8807-3A2269C3B6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EB-4A24-8807-3A2269C3B6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EB-4A24-8807-3A2269C3B6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EB-4A24-8807-3A2269C3B6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EB-4A24-8807-3A2269C3B6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EB-4A24-8807-3A2269C3B6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EB-4A24-8807-3A2269C3B6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EB-4A24-8807-3A2269C3B6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EB-4A24-8807-3A2269C3B6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EB-4A24-8807-3A2269C3B6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EB-4A24-8807-3A2269C3B6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EB-4A24-8807-3A2269C3B6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60.699999999999996</c:v>
                </c:pt>
                <c:pt idx="5">
                  <c:v>#N/A</c:v>
                </c:pt>
                <c:pt idx="6">
                  <c:v>#N/A</c:v>
                </c:pt>
                <c:pt idx="7">
                  <c:v>64.274850000000015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AEB-4A24-8807-3A2269C3B67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51.5</c:v>
                </c:pt>
                <c:pt idx="15">
                  <c:v>51.5</c:v>
                </c:pt>
                <c:pt idx="16">
                  <c:v>51.5</c:v>
                </c:pt>
                <c:pt idx="17">
                  <c:v>51.5</c:v>
                </c:pt>
                <c:pt idx="18">
                  <c:v>51.5</c:v>
                </c:pt>
                <c:pt idx="19">
                  <c:v>51.5</c:v>
                </c:pt>
                <c:pt idx="20">
                  <c:v>51.5</c:v>
                </c:pt>
                <c:pt idx="21">
                  <c:v>51.5</c:v>
                </c:pt>
                <c:pt idx="22">
                  <c:v>51.5</c:v>
                </c:pt>
                <c:pt idx="23">
                  <c:v>#N/A</c:v>
                </c:pt>
                <c:pt idx="24">
                  <c:v>#N/A</c:v>
                </c:pt>
                <c:pt idx="25">
                  <c:v>#N/A</c:v>
                </c:pt>
              </c:numCache>
            </c:numRef>
          </c:yVal>
          <c:smooth val="0"/>
          <c:extLst>
            <c:ext xmlns:c16="http://schemas.microsoft.com/office/drawing/2014/chart" uri="{C3380CC4-5D6E-409C-BE32-E72D297353CC}">
              <c16:uniqueId val="{00000061-1AEB-4A24-8807-3A2269C3B67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EB-4A24-8807-3A2269C3B6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EB-4A24-8807-3A2269C3B6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EB-4A24-8807-3A2269C3B6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EB-4A24-8807-3A2269C3B67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EB-4A24-8807-3A2269C3B6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EB-4A24-8807-3A2269C3B67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EB-4A24-8807-3A2269C3B67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EB-4A24-8807-3A2269C3B6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EB-4A24-8807-3A2269C3B6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EB-4A24-8807-3A2269C3B6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EB-4A24-8807-3A2269C3B6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EB-4A24-8807-3A2269C3B6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EB-4A24-8807-3A2269C3B6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EB-4A24-8807-3A2269C3B6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EB-4A24-8807-3A2269C3B6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EB-4A24-8807-3A2269C3B6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EB-4A24-8807-3A2269C3B6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EB-4A24-8807-3A2269C3B6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EB-4A24-8807-3A2269C3B6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EB-4A24-8807-3A2269C3B6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EB-4A24-8807-3A2269C3B6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EB-4A24-8807-3A2269C3B6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EB-4A24-8807-3A2269C3B6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EB-4A24-8807-3A2269C3B6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EB-4A24-8807-3A2269C3B6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EB-4A24-8807-3A2269C3B6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EB-4A24-8807-3A2269C3B6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EB-4A24-8807-3A2269C3B6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EB-4A24-8807-3A2269C3B6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EB-4A24-8807-3A2269C3B6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EB-4A24-8807-3A2269C3B6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EB-4A24-8807-3A2269C3B6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EB-4A24-8807-3A2269C3B6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EB-4A24-8807-3A2269C3B6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EB-4A24-8807-3A2269C3B6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EB-4A24-8807-3A2269C3B6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EB-4A24-8807-3A2269C3B6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EB-4A24-8807-3A2269C3B6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EB-4A24-8807-3A2269C3B6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EB-4A24-8807-3A2269C3B6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EB-4A24-8807-3A2269C3B6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EB-4A24-8807-3A2269C3B6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EB-4A24-8807-3A2269C3B6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EB-4A24-8807-3A2269C3B6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EB-4A24-8807-3A2269C3B6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EB-4A24-8807-3A2269C3B6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EB-4A24-8807-3A2269C3B6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EB-4A24-8807-3A2269C3B6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EB-4A24-8807-3A2269C3B6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EB-4A24-8807-3A2269C3B6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EB-4A24-8807-3A2269C3B6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EB-4A24-8807-3A2269C3B6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EB-4A24-8807-3A2269C3B6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EB-4A24-8807-3A2269C3B6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EB-4A24-8807-3A2269C3B6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EB-4A24-8807-3A2269C3B6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EB-4A24-8807-3A2269C3B6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EB-4A24-8807-3A2269C3B6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EB-4A24-8807-3A2269C3B6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EB-4A24-8807-3A2269C3B6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EB-4A24-8807-3A2269C3B6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EB-4A24-8807-3A2269C3B6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EB-4A24-8807-3A2269C3B6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EB-4A24-8807-3A2269C3B6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EB-4A24-8807-3A2269C3B6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EB-4A24-8807-3A2269C3B6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EB-4A24-8807-3A2269C3B6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EB-4A24-8807-3A2269C3B6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EB-4A24-8807-3A2269C3B6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EB-4A24-8807-3A2269C3B6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EB-4A24-8807-3A2269C3B6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EB-4A24-8807-3A2269C3B6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EB-4A24-8807-3A2269C3B6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EB-4A24-8807-3A2269C3B6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EB-4A24-8807-3A2269C3B6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EB-4A24-8807-3A2269C3B6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EB-4A24-8807-3A2269C3B6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EB-4A24-8807-3A2269C3B6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EB-4A24-8807-3A2269C3B6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EB-4A24-8807-3A2269C3B6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EB-4A24-8807-3A2269C3B6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EB-4A24-8807-3A2269C3B6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EB-4A24-8807-3A2269C3B6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EB-4A24-8807-3A2269C3B6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EB-4A24-8807-3A2269C3B6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EB-4A24-8807-3A2269C3B6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EB-4A24-8807-3A2269C3B6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EB-4A24-8807-3A2269C3B6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EB-4A24-8807-3A2269C3B6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EB-4A24-8807-3A2269C3B6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EB-4A24-8807-3A2269C3B6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EB-4A24-8807-3A2269C3B6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EB-4A24-8807-3A2269C3B6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EB-4A24-8807-3A2269C3B6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EB-4A24-8807-3A2269C3B6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51.46846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EB-4A24-8807-3A2269C3B6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70.5</c:v>
                </c:pt>
                <c:pt idx="9">
                  <c:v>70.5</c:v>
                </c:pt>
                <c:pt idx="10">
                  <c:v>70.5</c:v>
                </c:pt>
                <c:pt idx="11">
                  <c:v>70.5</c:v>
                </c:pt>
                <c:pt idx="12">
                  <c:v>70.5</c:v>
                </c:pt>
                <c:pt idx="13">
                  <c:v>72.8</c:v>
                </c:pt>
                <c:pt idx="14">
                  <c:v>75</c:v>
                </c:pt>
                <c:pt idx="15">
                  <c:v>77.2</c:v>
                </c:pt>
                <c:pt idx="16">
                  <c:v>79.5</c:v>
                </c:pt>
                <c:pt idx="17">
                  <c:v>81.7</c:v>
                </c:pt>
                <c:pt idx="18">
                  <c:v>83.9</c:v>
                </c:pt>
                <c:pt idx="19">
                  <c:v>86.2</c:v>
                </c:pt>
                <c:pt idx="20">
                  <c:v>88.4</c:v>
                </c:pt>
                <c:pt idx="21">
                  <c:v>88.4</c:v>
                </c:pt>
                <c:pt idx="22">
                  <c:v>88.4</c:v>
                </c:pt>
                <c:pt idx="23">
                  <c:v>88.4</c:v>
                </c:pt>
                <c:pt idx="24">
                  <c:v>88.4</c:v>
                </c:pt>
                <c:pt idx="25">
                  <c:v>#N/A</c:v>
                </c:pt>
              </c:numCache>
            </c:numRef>
          </c:yVal>
          <c:smooth val="0"/>
          <c:extLst>
            <c:ext xmlns:c16="http://schemas.microsoft.com/office/drawing/2014/chart" uri="{C3380CC4-5D6E-409C-BE32-E72D297353CC}">
              <c16:uniqueId val="{000000C2-1AEB-4A24-8807-3A2269C3B67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AEB-4A24-8807-3A2269C3B6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EB-4A24-8807-3A2269C3B6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EB-4A24-8807-3A2269C3B6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EB-4A24-8807-3A2269C3B67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EB-4A24-8807-3A2269C3B6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EB-4A24-8807-3A2269C3B67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EB-4A24-8807-3A2269C3B67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EB-4A24-8807-3A2269C3B6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EB-4A24-8807-3A2269C3B67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EB-4A24-8807-3A2269C3B6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EB-4A24-8807-3A2269C3B6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EB-4A24-8807-3A2269C3B6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EB-4A24-8807-3A2269C3B6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EB-4A24-8807-3A2269C3B6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EB-4A24-8807-3A2269C3B6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EB-4A24-8807-3A2269C3B6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EB-4A24-8807-3A2269C3B6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EB-4A24-8807-3A2269C3B6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EB-4A24-8807-3A2269C3B6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EB-4A24-8807-3A2269C3B6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EB-4A24-8807-3A2269C3B6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EB-4A24-8807-3A2269C3B6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EB-4A24-8807-3A2269C3B6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EB-4A24-8807-3A2269C3B6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EB-4A24-8807-3A2269C3B6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EB-4A24-8807-3A2269C3B6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EB-4A24-8807-3A2269C3B6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EB-4A24-8807-3A2269C3B6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EB-4A24-8807-3A2269C3B6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EB-4A24-8807-3A2269C3B6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EB-4A24-8807-3A2269C3B6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EB-4A24-8807-3A2269C3B6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EB-4A24-8807-3A2269C3B6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EB-4A24-8807-3A2269C3B6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EB-4A24-8807-3A2269C3B6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EB-4A24-8807-3A2269C3B6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EB-4A24-8807-3A2269C3B6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EB-4A24-8807-3A2269C3B6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EB-4A24-8807-3A2269C3B6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EB-4A24-8807-3A2269C3B6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EB-4A24-8807-3A2269C3B6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EB-4A24-8807-3A2269C3B6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EB-4A24-8807-3A2269C3B6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EB-4A24-8807-3A2269C3B6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EB-4A24-8807-3A2269C3B6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EB-4A24-8807-3A2269C3B6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EB-4A24-8807-3A2269C3B6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EB-4A24-8807-3A2269C3B6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EB-4A24-8807-3A2269C3B6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EB-4A24-8807-3A2269C3B6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EB-4A24-8807-3A2269C3B6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EB-4A24-8807-3A2269C3B6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EB-4A24-8807-3A2269C3B6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EB-4A24-8807-3A2269C3B6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EB-4A24-8807-3A2269C3B6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EB-4A24-8807-3A2269C3B6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EB-4A24-8807-3A2269C3B6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EB-4A24-8807-3A2269C3B6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EB-4A24-8807-3A2269C3B6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EB-4A24-8807-3A2269C3B6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EB-4A24-8807-3A2269C3B6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EB-4A24-8807-3A2269C3B6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EB-4A24-8807-3A2269C3B6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EB-4A24-8807-3A2269C3B6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EB-4A24-8807-3A2269C3B6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EB-4A24-8807-3A2269C3B6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EB-4A24-8807-3A2269C3B6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EB-4A24-8807-3A2269C3B6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EB-4A24-8807-3A2269C3B6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EB-4A24-8807-3A2269C3B6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EB-4A24-8807-3A2269C3B6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EB-4A24-8807-3A2269C3B6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EB-4A24-8807-3A2269C3B6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EB-4A24-8807-3A2269C3B6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EB-4A24-8807-3A2269C3B6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EB-4A24-8807-3A2269C3B6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EB-4A24-8807-3A2269C3B6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EB-4A24-8807-3A2269C3B6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EB-4A24-8807-3A2269C3B6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EB-4A24-8807-3A2269C3B6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EB-4A24-8807-3A2269C3B6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EB-4A24-8807-3A2269C3B6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EB-4A24-8807-3A2269C3B6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EB-4A24-8807-3A2269C3B6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EB-4A24-8807-3A2269C3B6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EB-4A24-8807-3A2269C3B6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EB-4A24-8807-3A2269C3B6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EB-4A24-8807-3A2269C3B6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EB-4A24-8807-3A2269C3B6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EB-4A24-8807-3A2269C3B6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EB-4A24-8807-3A2269C3B6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EB-4A24-8807-3A2269C3B6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EB-4A24-8807-3A2269C3B6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EB-4A24-8807-3A2269C3B6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EB-4A24-8807-3A2269C3B6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75</c:v>
                </c:pt>
                <c:pt idx="5">
                  <c:v>#N/A</c:v>
                </c:pt>
                <c:pt idx="6">
                  <c:v>#N/A</c:v>
                </c:pt>
                <c:pt idx="7">
                  <c:v>83.941609999999997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AEB-4A24-8807-3A2269C3B67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99.9</c:v>
                </c:pt>
                <c:pt idx="10">
                  <c:v>99.8</c:v>
                </c:pt>
                <c:pt idx="11">
                  <c:v>99.7</c:v>
                </c:pt>
                <c:pt idx="12">
                  <c:v>99.6</c:v>
                </c:pt>
                <c:pt idx="13">
                  <c:v>99.5</c:v>
                </c:pt>
                <c:pt idx="14">
                  <c:v>99.4</c:v>
                </c:pt>
                <c:pt idx="15">
                  <c:v>99.3</c:v>
                </c:pt>
                <c:pt idx="16">
                  <c:v>99.2</c:v>
                </c:pt>
                <c:pt idx="17">
                  <c:v>99.1</c:v>
                </c:pt>
                <c:pt idx="18">
                  <c:v>99</c:v>
                </c:pt>
                <c:pt idx="19">
                  <c:v>98.9</c:v>
                </c:pt>
                <c:pt idx="20">
                  <c:v>98.8</c:v>
                </c:pt>
                <c:pt idx="21">
                  <c:v>98.8</c:v>
                </c:pt>
                <c:pt idx="22">
                  <c:v>98.8</c:v>
                </c:pt>
                <c:pt idx="23">
                  <c:v>98.8</c:v>
                </c:pt>
                <c:pt idx="24">
                  <c:v>98.8</c:v>
                </c:pt>
                <c:pt idx="25">
                  <c:v>#N/A</c:v>
                </c:pt>
              </c:numCache>
            </c:numRef>
          </c:yVal>
          <c:smooth val="0"/>
          <c:extLst>
            <c:ext xmlns:c16="http://schemas.microsoft.com/office/drawing/2014/chart" uri="{C3380CC4-5D6E-409C-BE32-E72D297353CC}">
              <c16:uniqueId val="{00000000-1C53-45C0-9391-DE761B3F3EA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53-45C0-9391-DE761B3F3EA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53-45C0-9391-DE761B3F3EA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53-45C0-9391-DE761B3F3EA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53-45C0-9391-DE761B3F3EA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53-45C0-9391-DE761B3F3EA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53-45C0-9391-DE761B3F3EA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53-45C0-9391-DE761B3F3EA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53-45C0-9391-DE761B3F3EA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53-45C0-9391-DE761B3F3EA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53-45C0-9391-DE761B3F3E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53-45C0-9391-DE761B3F3E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53-45C0-9391-DE761B3F3E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53-45C0-9391-DE761B3F3E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53-45C0-9391-DE761B3F3E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53-45C0-9391-DE761B3F3E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53-45C0-9391-DE761B3F3E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53-45C0-9391-DE761B3F3E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53-45C0-9391-DE761B3F3E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53-45C0-9391-DE761B3F3E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53-45C0-9391-DE761B3F3E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53-45C0-9391-DE761B3F3E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53-45C0-9391-DE761B3F3E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53-45C0-9391-DE761B3F3E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53-45C0-9391-DE761B3F3E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53-45C0-9391-DE761B3F3E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53-45C0-9391-DE761B3F3E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53-45C0-9391-DE761B3F3E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53-45C0-9391-DE761B3F3E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53-45C0-9391-DE761B3F3E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53-45C0-9391-DE761B3F3E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53-45C0-9391-DE761B3F3E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53-45C0-9391-DE761B3F3E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53-45C0-9391-DE761B3F3E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53-45C0-9391-DE761B3F3E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53-45C0-9391-DE761B3F3E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53-45C0-9391-DE761B3F3E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53-45C0-9391-DE761B3F3E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53-45C0-9391-DE761B3F3E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53-45C0-9391-DE761B3F3E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53-45C0-9391-DE761B3F3E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53-45C0-9391-DE761B3F3E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53-45C0-9391-DE761B3F3E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53-45C0-9391-DE761B3F3E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53-45C0-9391-DE761B3F3E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53-45C0-9391-DE761B3F3E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53-45C0-9391-DE761B3F3E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53-45C0-9391-DE761B3F3E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53-45C0-9391-DE761B3F3E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53-45C0-9391-DE761B3F3E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53-45C0-9391-DE761B3F3E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53-45C0-9391-DE761B3F3E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53-45C0-9391-DE761B3F3E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53-45C0-9391-DE761B3F3E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53-45C0-9391-DE761B3F3E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53-45C0-9391-DE761B3F3E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53-45C0-9391-DE761B3F3E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53-45C0-9391-DE761B3F3E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53-45C0-9391-DE761B3F3E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53-45C0-9391-DE761B3F3E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53-45C0-9391-DE761B3F3E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53-45C0-9391-DE761B3F3E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53-45C0-9391-DE761B3F3E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53-45C0-9391-DE761B3F3E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53-45C0-9391-DE761B3F3E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53-45C0-9391-DE761B3F3E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53-45C0-9391-DE761B3F3E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53-45C0-9391-DE761B3F3E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53-45C0-9391-DE761B3F3E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53-45C0-9391-DE761B3F3E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53-45C0-9391-DE761B3F3E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53-45C0-9391-DE761B3F3E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53-45C0-9391-DE761B3F3E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53-45C0-9391-DE761B3F3E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53-45C0-9391-DE761B3F3E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53-45C0-9391-DE761B3F3E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53-45C0-9391-DE761B3F3E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53-45C0-9391-DE761B3F3E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53-45C0-9391-DE761B3F3E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53-45C0-9391-DE761B3F3E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53-45C0-9391-DE761B3F3E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53-45C0-9391-DE761B3F3E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53-45C0-9391-DE761B3F3E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53-45C0-9391-DE761B3F3E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53-45C0-9391-DE761B3F3E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53-45C0-9391-DE761B3F3E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53-45C0-9391-DE761B3F3E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53-45C0-9391-DE761B3F3E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53-45C0-9391-DE761B3F3E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53-45C0-9391-DE761B3F3E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53-45C0-9391-DE761B3F3E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53-45C0-9391-DE761B3F3E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53-45C0-9391-DE761B3F3E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53-45C0-9391-DE761B3F3E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53-45C0-9391-DE761B3F3E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53-45C0-9391-DE761B3F3E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#N/A</c:v>
                </c:pt>
                <c:pt idx="4">
                  <c:v>97.7</c:v>
                </c:pt>
                <c:pt idx="5">
                  <c:v>#N/A</c:v>
                </c:pt>
                <c:pt idx="6">
                  <c:v>#N/A</c:v>
                </c:pt>
                <c:pt idx="7">
                  <c:v>99.518649999999994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53-45C0-9391-DE761B3F3EA7}"/>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67.599999999999994</c:v>
                </c:pt>
                <c:pt idx="9">
                  <c:v>67.599999999999994</c:v>
                </c:pt>
                <c:pt idx="10">
                  <c:v>67.599999999999994</c:v>
                </c:pt>
                <c:pt idx="11">
                  <c:v>67.599999999999994</c:v>
                </c:pt>
                <c:pt idx="12">
                  <c:v>67.599999999999994</c:v>
                </c:pt>
                <c:pt idx="13">
                  <c:v>71.3</c:v>
                </c:pt>
                <c:pt idx="14">
                  <c:v>74.900000000000006</c:v>
                </c:pt>
                <c:pt idx="15">
                  <c:v>78.599999999999994</c:v>
                </c:pt>
                <c:pt idx="16">
                  <c:v>82.3</c:v>
                </c:pt>
                <c:pt idx="17">
                  <c:v>86</c:v>
                </c:pt>
                <c:pt idx="18">
                  <c:v>89.7</c:v>
                </c:pt>
                <c:pt idx="19">
                  <c:v>93.4</c:v>
                </c:pt>
                <c:pt idx="20">
                  <c:v>97</c:v>
                </c:pt>
                <c:pt idx="21">
                  <c:v>97</c:v>
                </c:pt>
                <c:pt idx="22">
                  <c:v>97</c:v>
                </c:pt>
                <c:pt idx="23">
                  <c:v>97</c:v>
                </c:pt>
                <c:pt idx="24">
                  <c:v>97</c:v>
                </c:pt>
                <c:pt idx="25">
                  <c:v>#N/A</c:v>
                </c:pt>
              </c:numCache>
            </c:numRef>
          </c:yVal>
          <c:smooth val="0"/>
          <c:extLst>
            <c:ext xmlns:c16="http://schemas.microsoft.com/office/drawing/2014/chart" uri="{C3380CC4-5D6E-409C-BE32-E72D297353CC}">
              <c16:uniqueId val="{00000061-1C53-45C0-9391-DE761B3F3EA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53-45C0-9391-DE761B3F3EA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53-45C0-9391-DE761B3F3EA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53-45C0-9391-DE761B3F3EA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53-45C0-9391-DE761B3F3EA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53-45C0-9391-DE761B3F3EA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53-45C0-9391-DE761B3F3EA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53-45C0-9391-DE761B3F3EA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53-45C0-9391-DE761B3F3EA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53-45C0-9391-DE761B3F3EA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53-45C0-9391-DE761B3F3EA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53-45C0-9391-DE761B3F3EA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53-45C0-9391-DE761B3F3EA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53-45C0-9391-DE761B3F3EA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53-45C0-9391-DE761B3F3EA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53-45C0-9391-DE761B3F3EA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53-45C0-9391-DE761B3F3EA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53-45C0-9391-DE761B3F3EA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53-45C0-9391-DE761B3F3EA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53-45C0-9391-DE761B3F3EA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53-45C0-9391-DE761B3F3EA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53-45C0-9391-DE761B3F3EA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53-45C0-9391-DE761B3F3EA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53-45C0-9391-DE761B3F3E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53-45C0-9391-DE761B3F3E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53-45C0-9391-DE761B3F3E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53-45C0-9391-DE761B3F3E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53-45C0-9391-DE761B3F3E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53-45C0-9391-DE761B3F3E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53-45C0-9391-DE761B3F3E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53-45C0-9391-DE761B3F3E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53-45C0-9391-DE761B3F3E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53-45C0-9391-DE761B3F3E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53-45C0-9391-DE761B3F3E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53-45C0-9391-DE761B3F3E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53-45C0-9391-DE761B3F3E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53-45C0-9391-DE761B3F3E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53-45C0-9391-DE761B3F3E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53-45C0-9391-DE761B3F3E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53-45C0-9391-DE761B3F3E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53-45C0-9391-DE761B3F3E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53-45C0-9391-DE761B3F3E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53-45C0-9391-DE761B3F3E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53-45C0-9391-DE761B3F3E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53-45C0-9391-DE761B3F3E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53-45C0-9391-DE761B3F3E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53-45C0-9391-DE761B3F3E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53-45C0-9391-DE761B3F3E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53-45C0-9391-DE761B3F3E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53-45C0-9391-DE761B3F3E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53-45C0-9391-DE761B3F3E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53-45C0-9391-DE761B3F3E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53-45C0-9391-DE761B3F3E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53-45C0-9391-DE761B3F3E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53-45C0-9391-DE761B3F3E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53-45C0-9391-DE761B3F3E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53-45C0-9391-DE761B3F3E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53-45C0-9391-DE761B3F3E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53-45C0-9391-DE761B3F3E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53-45C0-9391-DE761B3F3E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53-45C0-9391-DE761B3F3E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53-45C0-9391-DE761B3F3E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53-45C0-9391-DE761B3F3E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53-45C0-9391-DE761B3F3E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53-45C0-9391-DE761B3F3E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53-45C0-9391-DE761B3F3E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53-45C0-9391-DE761B3F3E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53-45C0-9391-DE761B3F3E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53-45C0-9391-DE761B3F3E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53-45C0-9391-DE761B3F3E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53-45C0-9391-DE761B3F3E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53-45C0-9391-DE761B3F3E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53-45C0-9391-DE761B3F3E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53-45C0-9391-DE761B3F3E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53-45C0-9391-DE761B3F3E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53-45C0-9391-DE761B3F3E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53-45C0-9391-DE761B3F3E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53-45C0-9391-DE761B3F3E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53-45C0-9391-DE761B3F3E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53-45C0-9391-DE761B3F3E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53-45C0-9391-DE761B3F3E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53-45C0-9391-DE761B3F3E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53-45C0-9391-DE761B3F3E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53-45C0-9391-DE761B3F3E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53-45C0-9391-DE761B3F3E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53-45C0-9391-DE761B3F3E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53-45C0-9391-DE761B3F3E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53-45C0-9391-DE761B3F3E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53-45C0-9391-DE761B3F3E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53-45C0-9391-DE761B3F3E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53-45C0-9391-DE761B3F3E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53-45C0-9391-DE761B3F3E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53-45C0-9391-DE761B3F3E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53-45C0-9391-DE761B3F3E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53-45C0-9391-DE761B3F3E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53-45C0-9391-DE761B3F3EA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74.949999999999989</c:v>
                </c:pt>
                <c:pt idx="5">
                  <c:v>#N/A</c:v>
                </c:pt>
                <c:pt idx="6">
                  <c:v>#N/A</c:v>
                </c:pt>
                <c:pt idx="7">
                  <c:v>89.674440000000004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53-45C0-9391-DE761B3F3EA7}"/>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48</c:v>
                </c:pt>
                <c:pt idx="9">
                  <c:v>48</c:v>
                </c:pt>
                <c:pt idx="10">
                  <c:v>48</c:v>
                </c:pt>
                <c:pt idx="11">
                  <c:v>48</c:v>
                </c:pt>
                <c:pt idx="12">
                  <c:v>48</c:v>
                </c:pt>
                <c:pt idx="13">
                  <c:v>47.6</c:v>
                </c:pt>
                <c:pt idx="14">
                  <c:v>47.1</c:v>
                </c:pt>
                <c:pt idx="15">
                  <c:v>46.7</c:v>
                </c:pt>
                <c:pt idx="16">
                  <c:v>46.2</c:v>
                </c:pt>
                <c:pt idx="17">
                  <c:v>45.7</c:v>
                </c:pt>
                <c:pt idx="18">
                  <c:v>45.3</c:v>
                </c:pt>
                <c:pt idx="19">
                  <c:v>44.8</c:v>
                </c:pt>
                <c:pt idx="20">
                  <c:v>44.4</c:v>
                </c:pt>
                <c:pt idx="21">
                  <c:v>44.4</c:v>
                </c:pt>
                <c:pt idx="22">
                  <c:v>44.4</c:v>
                </c:pt>
                <c:pt idx="23">
                  <c:v>44.4</c:v>
                </c:pt>
                <c:pt idx="24">
                  <c:v>44.4</c:v>
                </c:pt>
                <c:pt idx="25">
                  <c:v>#N/A</c:v>
                </c:pt>
              </c:numCache>
            </c:numRef>
          </c:yVal>
          <c:smooth val="0"/>
          <c:extLst>
            <c:ext xmlns:c16="http://schemas.microsoft.com/office/drawing/2014/chart" uri="{C3380CC4-5D6E-409C-BE32-E72D297353CC}">
              <c16:uniqueId val="{000000C2-1C53-45C0-9391-DE761B3F3EA7}"/>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53-45C0-9391-DE761B3F3EA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53-45C0-9391-DE761B3F3EA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53-45C0-9391-DE761B3F3EA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53-45C0-9391-DE761B3F3EA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53-45C0-9391-DE761B3F3EA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53-45C0-9391-DE761B3F3EA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53-45C0-9391-DE761B3F3EA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53-45C0-9391-DE761B3F3EA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53-45C0-9391-DE761B3F3EA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53-45C0-9391-DE761B3F3E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53-45C0-9391-DE761B3F3E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53-45C0-9391-DE761B3F3E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53-45C0-9391-DE761B3F3E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53-45C0-9391-DE761B3F3E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53-45C0-9391-DE761B3F3E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53-45C0-9391-DE761B3F3E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53-45C0-9391-DE761B3F3E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53-45C0-9391-DE761B3F3E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53-45C0-9391-DE761B3F3E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53-45C0-9391-DE761B3F3E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53-45C0-9391-DE761B3F3E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53-45C0-9391-DE761B3F3E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53-45C0-9391-DE761B3F3E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53-45C0-9391-DE761B3F3E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53-45C0-9391-DE761B3F3E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53-45C0-9391-DE761B3F3E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53-45C0-9391-DE761B3F3E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53-45C0-9391-DE761B3F3E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53-45C0-9391-DE761B3F3E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53-45C0-9391-DE761B3F3E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53-45C0-9391-DE761B3F3E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53-45C0-9391-DE761B3F3E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53-45C0-9391-DE761B3F3E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53-45C0-9391-DE761B3F3E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53-45C0-9391-DE761B3F3E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53-45C0-9391-DE761B3F3E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53-45C0-9391-DE761B3F3E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53-45C0-9391-DE761B3F3E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53-45C0-9391-DE761B3F3E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53-45C0-9391-DE761B3F3E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53-45C0-9391-DE761B3F3E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53-45C0-9391-DE761B3F3E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53-45C0-9391-DE761B3F3E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53-45C0-9391-DE761B3F3E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53-45C0-9391-DE761B3F3E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53-45C0-9391-DE761B3F3E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53-45C0-9391-DE761B3F3E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53-45C0-9391-DE761B3F3E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53-45C0-9391-DE761B3F3E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53-45C0-9391-DE761B3F3E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53-45C0-9391-DE761B3F3E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53-45C0-9391-DE761B3F3E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53-45C0-9391-DE761B3F3E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53-45C0-9391-DE761B3F3E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53-45C0-9391-DE761B3F3E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53-45C0-9391-DE761B3F3E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53-45C0-9391-DE761B3F3E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53-45C0-9391-DE761B3F3E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53-45C0-9391-DE761B3F3E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53-45C0-9391-DE761B3F3E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53-45C0-9391-DE761B3F3E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53-45C0-9391-DE761B3F3E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53-45C0-9391-DE761B3F3E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53-45C0-9391-DE761B3F3E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53-45C0-9391-DE761B3F3E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53-45C0-9391-DE761B3F3E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53-45C0-9391-DE761B3F3E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53-45C0-9391-DE761B3F3E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53-45C0-9391-DE761B3F3E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53-45C0-9391-DE761B3F3E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53-45C0-9391-DE761B3F3E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53-45C0-9391-DE761B3F3E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53-45C0-9391-DE761B3F3E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53-45C0-9391-DE761B3F3E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53-45C0-9391-DE761B3F3E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53-45C0-9391-DE761B3F3E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53-45C0-9391-DE761B3F3E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53-45C0-9391-DE761B3F3E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53-45C0-9391-DE761B3F3E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53-45C0-9391-DE761B3F3E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53-45C0-9391-DE761B3F3E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53-45C0-9391-DE761B3F3E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53-45C0-9391-DE761B3F3E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53-45C0-9391-DE761B3F3E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53-45C0-9391-DE761B3F3E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53-45C0-9391-DE761B3F3E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53-45C0-9391-DE761B3F3E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53-45C0-9391-DE761B3F3E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53-45C0-9391-DE761B3F3E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53-45C0-9391-DE761B3F3E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53-45C0-9391-DE761B3F3E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53-45C0-9391-DE761B3F3E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53-45C0-9391-DE761B3F3E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53-45C0-9391-DE761B3F3E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53-45C0-9391-DE761B3F3E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47.103428352098256</c:v>
                </c:pt>
                <c:pt idx="5">
                  <c:v>#N/A</c:v>
                </c:pt>
                <c:pt idx="6">
                  <c:v>#N/A</c:v>
                </c:pt>
                <c:pt idx="7">
                  <c:v>45.29862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53-45C0-9391-DE761B3F3EA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81.7</c:v>
                </c:pt>
                <c:pt idx="9">
                  <c:v>81.7</c:v>
                </c:pt>
                <c:pt idx="10">
                  <c:v>81.7</c:v>
                </c:pt>
                <c:pt idx="11">
                  <c:v>81.7</c:v>
                </c:pt>
                <c:pt idx="12">
                  <c:v>81.7</c:v>
                </c:pt>
                <c:pt idx="13">
                  <c:v>83.9</c:v>
                </c:pt>
                <c:pt idx="14">
                  <c:v>86.1</c:v>
                </c:pt>
                <c:pt idx="15">
                  <c:v>88.3</c:v>
                </c:pt>
                <c:pt idx="16">
                  <c:v>90.5</c:v>
                </c:pt>
                <c:pt idx="17">
                  <c:v>92.8</c:v>
                </c:pt>
                <c:pt idx="18">
                  <c:v>95</c:v>
                </c:pt>
                <c:pt idx="19">
                  <c:v>97.2</c:v>
                </c:pt>
                <c:pt idx="20">
                  <c:v>99.4</c:v>
                </c:pt>
                <c:pt idx="21">
                  <c:v>99.4</c:v>
                </c:pt>
                <c:pt idx="22">
                  <c:v>99.4</c:v>
                </c:pt>
                <c:pt idx="23">
                  <c:v>99.4</c:v>
                </c:pt>
                <c:pt idx="24">
                  <c:v>99.4</c:v>
                </c:pt>
                <c:pt idx="25">
                  <c:v>#N/A</c:v>
                </c:pt>
              </c:numCache>
            </c:numRef>
          </c:yVal>
          <c:smooth val="0"/>
          <c:extLst>
            <c:ext xmlns:c16="http://schemas.microsoft.com/office/drawing/2014/chart" uri="{C3380CC4-5D6E-409C-BE32-E72D297353CC}">
              <c16:uniqueId val="{00000000-0A22-47F9-B6A7-5BE21F324E1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22-47F9-B6A7-5BE21F324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22-47F9-B6A7-5BE21F324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22-47F9-B6A7-5BE21F324E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22-47F9-B6A7-5BE21F324E1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22-47F9-B6A7-5BE21F324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22-47F9-B6A7-5BE21F324E1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22-47F9-B6A7-5BE21F324E1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22-47F9-B6A7-5BE21F324E1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22-47F9-B6A7-5BE21F324E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22-47F9-B6A7-5BE21F324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22-47F9-B6A7-5BE21F324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22-47F9-B6A7-5BE21F324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22-47F9-B6A7-5BE21F324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22-47F9-B6A7-5BE21F324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22-47F9-B6A7-5BE21F324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22-47F9-B6A7-5BE21F324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22-47F9-B6A7-5BE21F324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22-47F9-B6A7-5BE21F324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22-47F9-B6A7-5BE21F324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22-47F9-B6A7-5BE21F324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22-47F9-B6A7-5BE21F324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22-47F9-B6A7-5BE21F324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22-47F9-B6A7-5BE21F324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22-47F9-B6A7-5BE21F324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22-47F9-B6A7-5BE21F324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22-47F9-B6A7-5BE21F324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22-47F9-B6A7-5BE21F324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22-47F9-B6A7-5BE21F324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22-47F9-B6A7-5BE21F324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22-47F9-B6A7-5BE21F324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22-47F9-B6A7-5BE21F324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22-47F9-B6A7-5BE21F324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22-47F9-B6A7-5BE21F324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22-47F9-B6A7-5BE21F324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22-47F9-B6A7-5BE21F324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22-47F9-B6A7-5BE21F324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22-47F9-B6A7-5BE21F324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22-47F9-B6A7-5BE21F324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22-47F9-B6A7-5BE21F324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22-47F9-B6A7-5BE21F324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22-47F9-B6A7-5BE21F324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22-47F9-B6A7-5BE21F324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22-47F9-B6A7-5BE21F324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22-47F9-B6A7-5BE21F324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22-47F9-B6A7-5BE21F324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22-47F9-B6A7-5BE21F324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22-47F9-B6A7-5BE21F324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22-47F9-B6A7-5BE21F324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22-47F9-B6A7-5BE21F324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22-47F9-B6A7-5BE21F324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22-47F9-B6A7-5BE21F324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22-47F9-B6A7-5BE21F324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22-47F9-B6A7-5BE21F324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22-47F9-B6A7-5BE21F324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22-47F9-B6A7-5BE21F324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22-47F9-B6A7-5BE21F324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22-47F9-B6A7-5BE21F324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22-47F9-B6A7-5BE21F324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22-47F9-B6A7-5BE21F324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22-47F9-B6A7-5BE21F324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22-47F9-B6A7-5BE21F324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22-47F9-B6A7-5BE21F324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22-47F9-B6A7-5BE21F324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22-47F9-B6A7-5BE21F324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22-47F9-B6A7-5BE21F324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22-47F9-B6A7-5BE21F324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22-47F9-B6A7-5BE21F324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22-47F9-B6A7-5BE21F324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22-47F9-B6A7-5BE21F324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22-47F9-B6A7-5BE21F324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22-47F9-B6A7-5BE21F324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22-47F9-B6A7-5BE21F324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22-47F9-B6A7-5BE21F324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22-47F9-B6A7-5BE21F324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22-47F9-B6A7-5BE21F324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22-47F9-B6A7-5BE21F324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22-47F9-B6A7-5BE21F324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22-47F9-B6A7-5BE21F324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22-47F9-B6A7-5BE21F324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22-47F9-B6A7-5BE21F324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22-47F9-B6A7-5BE21F324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22-47F9-B6A7-5BE21F324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22-47F9-B6A7-5BE21F324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22-47F9-B6A7-5BE21F324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22-47F9-B6A7-5BE21F324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22-47F9-B6A7-5BE21F324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22-47F9-B6A7-5BE21F324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22-47F9-B6A7-5BE21F324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22-47F9-B6A7-5BE21F324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22-47F9-B6A7-5BE21F324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22-47F9-B6A7-5BE21F324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22-47F9-B6A7-5BE21F324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22-47F9-B6A7-5BE21F324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22-47F9-B6A7-5BE21F324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22-47F9-B6A7-5BE21F324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86.1</c:v>
                </c:pt>
                <c:pt idx="5">
                  <c:v>#N/A</c:v>
                </c:pt>
                <c:pt idx="6">
                  <c:v>#N/A</c:v>
                </c:pt>
                <c:pt idx="7">
                  <c:v>94.975310000000007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22-47F9-B6A7-5BE21F324E1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70.599999999999994</c:v>
                </c:pt>
                <c:pt idx="9">
                  <c:v>70.599999999999994</c:v>
                </c:pt>
                <c:pt idx="10">
                  <c:v>70.599999999999994</c:v>
                </c:pt>
                <c:pt idx="11">
                  <c:v>70.599999999999994</c:v>
                </c:pt>
                <c:pt idx="12">
                  <c:v>70.599999999999994</c:v>
                </c:pt>
                <c:pt idx="13">
                  <c:v>69.099999999999994</c:v>
                </c:pt>
                <c:pt idx="14">
                  <c:v>67.599999999999994</c:v>
                </c:pt>
                <c:pt idx="15">
                  <c:v>66.099999999999994</c:v>
                </c:pt>
                <c:pt idx="16">
                  <c:v>64.599999999999994</c:v>
                </c:pt>
                <c:pt idx="17">
                  <c:v>63.1</c:v>
                </c:pt>
                <c:pt idx="18">
                  <c:v>61.7</c:v>
                </c:pt>
                <c:pt idx="19">
                  <c:v>60.2</c:v>
                </c:pt>
                <c:pt idx="20">
                  <c:v>58.7</c:v>
                </c:pt>
                <c:pt idx="21">
                  <c:v>58.7</c:v>
                </c:pt>
                <c:pt idx="22">
                  <c:v>58.7</c:v>
                </c:pt>
                <c:pt idx="23">
                  <c:v>58.7</c:v>
                </c:pt>
                <c:pt idx="24">
                  <c:v>58.7</c:v>
                </c:pt>
                <c:pt idx="25">
                  <c:v>#N/A</c:v>
                </c:pt>
              </c:numCache>
            </c:numRef>
          </c:yVal>
          <c:smooth val="0"/>
          <c:extLst>
            <c:ext xmlns:c16="http://schemas.microsoft.com/office/drawing/2014/chart" uri="{C3380CC4-5D6E-409C-BE32-E72D297353CC}">
              <c16:uniqueId val="{00000061-0A22-47F9-B6A7-5BE21F324E10}"/>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A22-47F9-B6A7-5BE21F324E10}"/>
              </c:ext>
            </c:extLst>
          </c:dPt>
          <c:dPt>
            <c:idx val="2"/>
            <c:bubble3D val="0"/>
            <c:extLst>
              <c:ext xmlns:c16="http://schemas.microsoft.com/office/drawing/2014/chart" uri="{C3380CC4-5D6E-409C-BE32-E72D297353CC}">
                <c16:uniqueId val="{00000063-0A22-47F9-B6A7-5BE21F324E10}"/>
              </c:ext>
            </c:extLst>
          </c:dPt>
          <c:dPt>
            <c:idx val="3"/>
            <c:bubble3D val="0"/>
            <c:extLst>
              <c:ext xmlns:c16="http://schemas.microsoft.com/office/drawing/2014/chart" uri="{C3380CC4-5D6E-409C-BE32-E72D297353CC}">
                <c16:uniqueId val="{00000064-0A22-47F9-B6A7-5BE21F324E1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A22-47F9-B6A7-5BE21F324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A22-47F9-B6A7-5BE21F324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A22-47F9-B6A7-5BE21F324E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A22-47F9-B6A7-5BE21F324E1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A22-47F9-B6A7-5BE21F324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A22-47F9-B6A7-5BE21F324E1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A22-47F9-B6A7-5BE21F324E1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A22-47F9-B6A7-5BE21F324E1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A22-47F9-B6A7-5BE21F324E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A22-47F9-B6A7-5BE21F324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A22-47F9-B6A7-5BE21F324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A22-47F9-B6A7-5BE21F324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A22-47F9-B6A7-5BE21F324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A22-47F9-B6A7-5BE21F324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A22-47F9-B6A7-5BE21F324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A22-47F9-B6A7-5BE21F324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A22-47F9-B6A7-5BE21F324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A22-47F9-B6A7-5BE21F324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A22-47F9-B6A7-5BE21F324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A22-47F9-B6A7-5BE21F324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A22-47F9-B6A7-5BE21F324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A22-47F9-B6A7-5BE21F324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A22-47F9-B6A7-5BE21F324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A22-47F9-B6A7-5BE21F324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A22-47F9-B6A7-5BE21F324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A22-47F9-B6A7-5BE21F324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A22-47F9-B6A7-5BE21F324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A22-47F9-B6A7-5BE21F324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A22-47F9-B6A7-5BE21F324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A22-47F9-B6A7-5BE21F324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A22-47F9-B6A7-5BE21F324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A22-47F9-B6A7-5BE21F324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A22-47F9-B6A7-5BE21F324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A22-47F9-B6A7-5BE21F324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A22-47F9-B6A7-5BE21F324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A22-47F9-B6A7-5BE21F324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A22-47F9-B6A7-5BE21F324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A22-47F9-B6A7-5BE21F324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A22-47F9-B6A7-5BE21F324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A22-47F9-B6A7-5BE21F324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A22-47F9-B6A7-5BE21F324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A22-47F9-B6A7-5BE21F324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A22-47F9-B6A7-5BE21F324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A22-47F9-B6A7-5BE21F324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A22-47F9-B6A7-5BE21F324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A22-47F9-B6A7-5BE21F324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A22-47F9-B6A7-5BE21F324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A22-47F9-B6A7-5BE21F324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A22-47F9-B6A7-5BE21F324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A22-47F9-B6A7-5BE21F324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22-47F9-B6A7-5BE21F324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22-47F9-B6A7-5BE21F324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22-47F9-B6A7-5BE21F324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22-47F9-B6A7-5BE21F324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22-47F9-B6A7-5BE21F324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22-47F9-B6A7-5BE21F324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22-47F9-B6A7-5BE21F324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22-47F9-B6A7-5BE21F324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22-47F9-B6A7-5BE21F324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22-47F9-B6A7-5BE21F324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22-47F9-B6A7-5BE21F324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22-47F9-B6A7-5BE21F324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22-47F9-B6A7-5BE21F324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22-47F9-B6A7-5BE21F324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22-47F9-B6A7-5BE21F324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22-47F9-B6A7-5BE21F324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22-47F9-B6A7-5BE21F324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22-47F9-B6A7-5BE21F324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22-47F9-B6A7-5BE21F324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22-47F9-B6A7-5BE21F324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22-47F9-B6A7-5BE21F324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22-47F9-B6A7-5BE21F324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22-47F9-B6A7-5BE21F324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22-47F9-B6A7-5BE21F324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22-47F9-B6A7-5BE21F324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22-47F9-B6A7-5BE21F324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22-47F9-B6A7-5BE21F324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22-47F9-B6A7-5BE21F324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22-47F9-B6A7-5BE21F324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22-47F9-B6A7-5BE21F324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22-47F9-B6A7-5BE21F324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22-47F9-B6A7-5BE21F324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22-47F9-B6A7-5BE21F324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22-47F9-B6A7-5BE21F324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22-47F9-B6A7-5BE21F324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22-47F9-B6A7-5BE21F324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22-47F9-B6A7-5BE21F324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22-47F9-B6A7-5BE21F324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22-47F9-B6A7-5BE21F324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22-47F9-B6A7-5BE21F324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22-47F9-B6A7-5BE21F324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22-47F9-B6A7-5BE21F324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22-47F9-B6A7-5BE21F324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22-47F9-B6A7-5BE21F324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22-47F9-B6A7-5BE21F324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67.640179997096794</c:v>
                </c:pt>
                <c:pt idx="5">
                  <c:v>#N/A</c:v>
                </c:pt>
                <c:pt idx="6">
                  <c:v>#N/A</c:v>
                </c:pt>
                <c:pt idx="7">
                  <c:v>61.651820000000001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A22-47F9-B6A7-5BE21F324E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99.9</c:v>
                </c:pt>
                <c:pt idx="17">
                  <c:v>99.9</c:v>
                </c:pt>
                <c:pt idx="18">
                  <c:v>99.9</c:v>
                </c:pt>
                <c:pt idx="19">
                  <c:v>99.9</c:v>
                </c:pt>
                <c:pt idx="20">
                  <c:v>99.8</c:v>
                </c:pt>
                <c:pt idx="21">
                  <c:v>99.8</c:v>
                </c:pt>
                <c:pt idx="22">
                  <c:v>99.8</c:v>
                </c:pt>
                <c:pt idx="23">
                  <c:v>99.8</c:v>
                </c:pt>
                <c:pt idx="24">
                  <c:v>99.8</c:v>
                </c:pt>
                <c:pt idx="25">
                  <c:v>99.8</c:v>
                </c:pt>
              </c:numCache>
            </c:numRef>
          </c:yVal>
          <c:smooth val="0"/>
          <c:extLst>
            <c:ext xmlns:c16="http://schemas.microsoft.com/office/drawing/2014/chart" uri="{C3380CC4-5D6E-409C-BE32-E72D297353CC}">
              <c16:uniqueId val="{000000C2-0A22-47F9-B6A7-5BE21F324E1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A22-47F9-B6A7-5BE21F324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A22-47F9-B6A7-5BE21F324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A22-47F9-B6A7-5BE21F324E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A22-47F9-B6A7-5BE21F324E1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A22-47F9-B6A7-5BE21F324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A22-47F9-B6A7-5BE21F324E1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A22-47F9-B6A7-5BE21F324E1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A22-47F9-B6A7-5BE21F324E1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A22-47F9-B6A7-5BE21F324E1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A22-47F9-B6A7-5BE21F324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A22-47F9-B6A7-5BE21F324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A22-47F9-B6A7-5BE21F324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A22-47F9-B6A7-5BE21F324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A22-47F9-B6A7-5BE21F324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A22-47F9-B6A7-5BE21F324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A22-47F9-B6A7-5BE21F324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A22-47F9-B6A7-5BE21F324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A22-47F9-B6A7-5BE21F324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A22-47F9-B6A7-5BE21F324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A22-47F9-B6A7-5BE21F324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A22-47F9-B6A7-5BE21F324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A22-47F9-B6A7-5BE21F324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A22-47F9-B6A7-5BE21F324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A22-47F9-B6A7-5BE21F324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22-47F9-B6A7-5BE21F324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22-47F9-B6A7-5BE21F324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22-47F9-B6A7-5BE21F324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22-47F9-B6A7-5BE21F324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22-47F9-B6A7-5BE21F324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22-47F9-B6A7-5BE21F324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22-47F9-B6A7-5BE21F324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22-47F9-B6A7-5BE21F324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22-47F9-B6A7-5BE21F324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22-47F9-B6A7-5BE21F324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22-47F9-B6A7-5BE21F324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22-47F9-B6A7-5BE21F324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22-47F9-B6A7-5BE21F324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22-47F9-B6A7-5BE21F324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22-47F9-B6A7-5BE21F324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22-47F9-B6A7-5BE21F324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22-47F9-B6A7-5BE21F324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22-47F9-B6A7-5BE21F324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22-47F9-B6A7-5BE21F324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22-47F9-B6A7-5BE21F324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22-47F9-B6A7-5BE21F324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22-47F9-B6A7-5BE21F324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A22-47F9-B6A7-5BE21F324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A22-47F9-B6A7-5BE21F324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A22-47F9-B6A7-5BE21F324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A22-47F9-B6A7-5BE21F324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A22-47F9-B6A7-5BE21F324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A22-47F9-B6A7-5BE21F324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A22-47F9-B6A7-5BE21F324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A22-47F9-B6A7-5BE21F324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A22-47F9-B6A7-5BE21F324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A22-47F9-B6A7-5BE21F324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A22-47F9-B6A7-5BE21F324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A22-47F9-B6A7-5BE21F324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A22-47F9-B6A7-5BE21F324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A22-47F9-B6A7-5BE21F324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A22-47F9-B6A7-5BE21F324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A22-47F9-B6A7-5BE21F324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A22-47F9-B6A7-5BE21F324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A22-47F9-B6A7-5BE21F324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A22-47F9-B6A7-5BE21F324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A22-47F9-B6A7-5BE21F324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A22-47F9-B6A7-5BE21F324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A22-47F9-B6A7-5BE21F324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A22-47F9-B6A7-5BE21F324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A22-47F9-B6A7-5BE21F324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A22-47F9-B6A7-5BE21F324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A22-47F9-B6A7-5BE21F324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22-47F9-B6A7-5BE21F324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22-47F9-B6A7-5BE21F324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22-47F9-B6A7-5BE21F324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22-47F9-B6A7-5BE21F324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22-47F9-B6A7-5BE21F324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22-47F9-B6A7-5BE21F324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22-47F9-B6A7-5BE21F324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22-47F9-B6A7-5BE21F324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22-47F9-B6A7-5BE21F324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22-47F9-B6A7-5BE21F324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22-47F9-B6A7-5BE21F324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22-47F9-B6A7-5BE21F324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22-47F9-B6A7-5BE21F324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22-47F9-B6A7-5BE21F324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22-47F9-B6A7-5BE21F324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22-47F9-B6A7-5BE21F324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22-47F9-B6A7-5BE21F324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22-47F9-B6A7-5BE21F324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22-47F9-B6A7-5BE21F324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22-47F9-B6A7-5BE21F324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22-47F9-B6A7-5BE21F324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22-47F9-B6A7-5BE21F324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22-47F9-B6A7-5BE21F324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100</c:v>
                </c:pt>
                <c:pt idx="5">
                  <c:v>#N/A</c:v>
                </c:pt>
                <c:pt idx="6">
                  <c:v>#N/A</c:v>
                </c:pt>
                <c:pt idx="7">
                  <c:v>99.891059999999996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A22-47F9-B6A7-5BE21F324E1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65.5</c:v>
                </c:pt>
                <c:pt idx="9">
                  <c:v>65.5</c:v>
                </c:pt>
                <c:pt idx="10">
                  <c:v>65.5</c:v>
                </c:pt>
                <c:pt idx="11">
                  <c:v>65.5</c:v>
                </c:pt>
                <c:pt idx="12">
                  <c:v>65.5</c:v>
                </c:pt>
                <c:pt idx="13">
                  <c:v>69.3</c:v>
                </c:pt>
                <c:pt idx="14">
                  <c:v>73.099999999999994</c:v>
                </c:pt>
                <c:pt idx="15">
                  <c:v>76.8</c:v>
                </c:pt>
                <c:pt idx="16">
                  <c:v>80.599999999999994</c:v>
                </c:pt>
                <c:pt idx="17">
                  <c:v>84.4</c:v>
                </c:pt>
                <c:pt idx="18">
                  <c:v>88.2</c:v>
                </c:pt>
                <c:pt idx="19">
                  <c:v>91.9</c:v>
                </c:pt>
                <c:pt idx="20">
                  <c:v>95.7</c:v>
                </c:pt>
                <c:pt idx="21">
                  <c:v>95.7</c:v>
                </c:pt>
                <c:pt idx="22">
                  <c:v>95.7</c:v>
                </c:pt>
                <c:pt idx="23">
                  <c:v>95.7</c:v>
                </c:pt>
                <c:pt idx="24">
                  <c:v>95.7</c:v>
                </c:pt>
                <c:pt idx="25">
                  <c:v>#N/A</c:v>
                </c:pt>
              </c:numCache>
            </c:numRef>
          </c:yVal>
          <c:smooth val="0"/>
          <c:extLst>
            <c:ext xmlns:c16="http://schemas.microsoft.com/office/drawing/2014/chart" uri="{C3380CC4-5D6E-409C-BE32-E72D297353CC}">
              <c16:uniqueId val="{00000000-3BA1-4248-A585-0D465C87FB7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A1-4248-A585-0D465C87F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A1-4248-A585-0D465C87F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A1-4248-A585-0D465C87FB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A1-4248-A585-0D465C87FB75}"/>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A1-4248-A585-0D465C87FB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A1-4248-A585-0D465C87FB75}"/>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A1-4248-A585-0D465C87FB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A1-4248-A585-0D465C87FB7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A1-4248-A585-0D465C87FB7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A1-4248-A585-0D465C87F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A1-4248-A585-0D465C87F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A1-4248-A585-0D465C87F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A1-4248-A585-0D465C87F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A1-4248-A585-0D465C87F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A1-4248-A585-0D465C87F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A1-4248-A585-0D465C87F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A1-4248-A585-0D465C87F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A1-4248-A585-0D465C87F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A1-4248-A585-0D465C87F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A1-4248-A585-0D465C87F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A1-4248-A585-0D465C87F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A1-4248-A585-0D465C87F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A1-4248-A585-0D465C87F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A1-4248-A585-0D465C87F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A1-4248-A585-0D465C87F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A1-4248-A585-0D465C87F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A1-4248-A585-0D465C87F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A1-4248-A585-0D465C87F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A1-4248-A585-0D465C87F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A1-4248-A585-0D465C87F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A1-4248-A585-0D465C87F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A1-4248-A585-0D465C87F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A1-4248-A585-0D465C87F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A1-4248-A585-0D465C87F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A1-4248-A585-0D465C87F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A1-4248-A585-0D465C87F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A1-4248-A585-0D465C87F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A1-4248-A585-0D465C87F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A1-4248-A585-0D465C87F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A1-4248-A585-0D465C87F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A1-4248-A585-0D465C87F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A1-4248-A585-0D465C87F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A1-4248-A585-0D465C87F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A1-4248-A585-0D465C87F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A1-4248-A585-0D465C87F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A1-4248-A585-0D465C87F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A1-4248-A585-0D465C87F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A1-4248-A585-0D465C87F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A1-4248-A585-0D465C87F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A1-4248-A585-0D465C87F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A1-4248-A585-0D465C87F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A1-4248-A585-0D465C87F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A1-4248-A585-0D465C87F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A1-4248-A585-0D465C87F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A1-4248-A585-0D465C87F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A1-4248-A585-0D465C87F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A1-4248-A585-0D465C87F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A1-4248-A585-0D465C87F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A1-4248-A585-0D465C87F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A1-4248-A585-0D465C87F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A1-4248-A585-0D465C87F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A1-4248-A585-0D465C87F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A1-4248-A585-0D465C87F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A1-4248-A585-0D465C87F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A1-4248-A585-0D465C87F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A1-4248-A585-0D465C87F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A1-4248-A585-0D465C87F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A1-4248-A585-0D465C87F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A1-4248-A585-0D465C87F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A1-4248-A585-0D465C87F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A1-4248-A585-0D465C87F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A1-4248-A585-0D465C87F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A1-4248-A585-0D465C87F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A1-4248-A585-0D465C87F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A1-4248-A585-0D465C87F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A1-4248-A585-0D465C87F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A1-4248-A585-0D465C87F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A1-4248-A585-0D465C87F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A1-4248-A585-0D465C87F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A1-4248-A585-0D465C87F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A1-4248-A585-0D465C87F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A1-4248-A585-0D465C87F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A1-4248-A585-0D465C87F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A1-4248-A585-0D465C87F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A1-4248-A585-0D465C87F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A1-4248-A585-0D465C87F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A1-4248-A585-0D465C87F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A1-4248-A585-0D465C87F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A1-4248-A585-0D465C87F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A1-4248-A585-0D465C87F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A1-4248-A585-0D465C87F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A1-4248-A585-0D465C87F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A1-4248-A585-0D465C87F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A1-4248-A585-0D465C87F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A1-4248-A585-0D465C87F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73.05</c:v>
                </c:pt>
                <c:pt idx="5">
                  <c:v>#N/A</c:v>
                </c:pt>
                <c:pt idx="6">
                  <c:v>#N/A</c:v>
                </c:pt>
                <c:pt idx="7">
                  <c:v>88.168430000000001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A1-4248-A585-0D465C87FB7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43.7</c:v>
                </c:pt>
                <c:pt idx="9">
                  <c:v>43.7</c:v>
                </c:pt>
                <c:pt idx="10">
                  <c:v>43.7</c:v>
                </c:pt>
                <c:pt idx="11">
                  <c:v>43.7</c:v>
                </c:pt>
                <c:pt idx="12">
                  <c:v>43.7</c:v>
                </c:pt>
                <c:pt idx="13">
                  <c:v>43.2</c:v>
                </c:pt>
                <c:pt idx="14">
                  <c:v>42.7</c:v>
                </c:pt>
                <c:pt idx="15">
                  <c:v>42.2</c:v>
                </c:pt>
                <c:pt idx="16">
                  <c:v>41.7</c:v>
                </c:pt>
                <c:pt idx="17">
                  <c:v>41.2</c:v>
                </c:pt>
                <c:pt idx="18">
                  <c:v>40.700000000000003</c:v>
                </c:pt>
                <c:pt idx="19">
                  <c:v>40.1</c:v>
                </c:pt>
                <c:pt idx="20">
                  <c:v>39.6</c:v>
                </c:pt>
                <c:pt idx="21">
                  <c:v>39.6</c:v>
                </c:pt>
                <c:pt idx="22">
                  <c:v>39.6</c:v>
                </c:pt>
                <c:pt idx="23">
                  <c:v>39.6</c:v>
                </c:pt>
                <c:pt idx="24">
                  <c:v>39.6</c:v>
                </c:pt>
                <c:pt idx="25">
                  <c:v>#N/A</c:v>
                </c:pt>
              </c:numCache>
            </c:numRef>
          </c:yVal>
          <c:smooth val="0"/>
          <c:extLst>
            <c:ext xmlns:c16="http://schemas.microsoft.com/office/drawing/2014/chart" uri="{C3380CC4-5D6E-409C-BE32-E72D297353CC}">
              <c16:uniqueId val="{00000061-3BA1-4248-A585-0D465C87FB7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BA1-4248-A585-0D465C87FB75}"/>
              </c:ext>
            </c:extLst>
          </c:dPt>
          <c:dPt>
            <c:idx val="2"/>
            <c:bubble3D val="0"/>
            <c:extLst>
              <c:ext xmlns:c16="http://schemas.microsoft.com/office/drawing/2014/chart" uri="{C3380CC4-5D6E-409C-BE32-E72D297353CC}">
                <c16:uniqueId val="{00000063-3BA1-4248-A585-0D465C87FB75}"/>
              </c:ext>
            </c:extLst>
          </c:dPt>
          <c:dPt>
            <c:idx val="3"/>
            <c:bubble3D val="0"/>
            <c:extLst>
              <c:ext xmlns:c16="http://schemas.microsoft.com/office/drawing/2014/chart" uri="{C3380CC4-5D6E-409C-BE32-E72D297353CC}">
                <c16:uniqueId val="{00000064-3BA1-4248-A585-0D465C87FB7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A1-4248-A585-0D465C87F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A1-4248-A585-0D465C87F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A1-4248-A585-0D465C87FB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A1-4248-A585-0D465C87FB75}"/>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A1-4248-A585-0D465C87FB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A1-4248-A585-0D465C87FB75}"/>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A1-4248-A585-0D465C87FB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A1-4248-A585-0D465C87FB7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A1-4248-A585-0D465C87FB7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A1-4248-A585-0D465C87F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A1-4248-A585-0D465C87F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A1-4248-A585-0D465C87F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A1-4248-A585-0D465C87F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A1-4248-A585-0D465C87F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A1-4248-A585-0D465C87F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A1-4248-A585-0D465C87F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A1-4248-A585-0D465C87F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A1-4248-A585-0D465C87F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A1-4248-A585-0D465C87F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A1-4248-A585-0D465C87F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A1-4248-A585-0D465C87F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A1-4248-A585-0D465C87F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A1-4248-A585-0D465C87F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A1-4248-A585-0D465C87F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A1-4248-A585-0D465C87F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A1-4248-A585-0D465C87F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A1-4248-A585-0D465C87F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A1-4248-A585-0D465C87F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A1-4248-A585-0D465C87F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A1-4248-A585-0D465C87F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A1-4248-A585-0D465C87F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A1-4248-A585-0D465C87F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A1-4248-A585-0D465C87F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A1-4248-A585-0D465C87F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A1-4248-A585-0D465C87F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A1-4248-A585-0D465C87F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A1-4248-A585-0D465C87F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A1-4248-A585-0D465C87F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A1-4248-A585-0D465C87F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A1-4248-A585-0D465C87F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A1-4248-A585-0D465C87F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A1-4248-A585-0D465C87F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A1-4248-A585-0D465C87F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A1-4248-A585-0D465C87F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A1-4248-A585-0D465C87F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A1-4248-A585-0D465C87F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A1-4248-A585-0D465C87F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A1-4248-A585-0D465C87F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A1-4248-A585-0D465C87F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A1-4248-A585-0D465C87F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A1-4248-A585-0D465C87F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A1-4248-A585-0D465C87F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A1-4248-A585-0D465C87F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A1-4248-A585-0D465C87F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A1-4248-A585-0D465C87F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A1-4248-A585-0D465C87F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A1-4248-A585-0D465C87F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A1-4248-A585-0D465C87F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A1-4248-A585-0D465C87F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A1-4248-A585-0D465C87F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A1-4248-A585-0D465C87F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A1-4248-A585-0D465C87F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A1-4248-A585-0D465C87F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A1-4248-A585-0D465C87F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A1-4248-A585-0D465C87F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A1-4248-A585-0D465C87F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A1-4248-A585-0D465C87F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A1-4248-A585-0D465C87F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A1-4248-A585-0D465C87F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A1-4248-A585-0D465C87F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A1-4248-A585-0D465C87F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A1-4248-A585-0D465C87F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A1-4248-A585-0D465C87F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A1-4248-A585-0D465C87F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A1-4248-A585-0D465C87F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A1-4248-A585-0D465C87F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A1-4248-A585-0D465C87F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A1-4248-A585-0D465C87F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A1-4248-A585-0D465C87F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A1-4248-A585-0D465C87F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A1-4248-A585-0D465C87F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A1-4248-A585-0D465C87F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A1-4248-A585-0D465C87F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A1-4248-A585-0D465C87F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A1-4248-A585-0D465C87F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A1-4248-A585-0D465C87F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A1-4248-A585-0D465C87F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A1-4248-A585-0D465C87F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A1-4248-A585-0D465C87F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A1-4248-A585-0D465C87F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A1-4248-A585-0D465C87F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A1-4248-A585-0D465C87F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A1-4248-A585-0D465C87F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A1-4248-A585-0D465C87F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A1-4248-A585-0D465C87F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42.707659544825802</c:v>
                </c:pt>
                <c:pt idx="5">
                  <c:v>#N/A</c:v>
                </c:pt>
                <c:pt idx="6">
                  <c:v>#N/A</c:v>
                </c:pt>
                <c:pt idx="7">
                  <c:v>40.652500000000003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A1-4248-A585-0D465C87FB7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96.4</c:v>
                </c:pt>
                <c:pt idx="9">
                  <c:v>96.4</c:v>
                </c:pt>
                <c:pt idx="10">
                  <c:v>96.4</c:v>
                </c:pt>
                <c:pt idx="11">
                  <c:v>96.4</c:v>
                </c:pt>
                <c:pt idx="12">
                  <c:v>96.4</c:v>
                </c:pt>
                <c:pt idx="13">
                  <c:v>96.9</c:v>
                </c:pt>
                <c:pt idx="14">
                  <c:v>97.4</c:v>
                </c:pt>
                <c:pt idx="15">
                  <c:v>97.9</c:v>
                </c:pt>
                <c:pt idx="16">
                  <c:v>98.4</c:v>
                </c:pt>
                <c:pt idx="17">
                  <c:v>98.9</c:v>
                </c:pt>
                <c:pt idx="18">
                  <c:v>99.4</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BA1-4248-A585-0D465C87FB7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A1-4248-A585-0D465C87F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A1-4248-A585-0D465C87F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A1-4248-A585-0D465C87FB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A1-4248-A585-0D465C87FB75}"/>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A1-4248-A585-0D465C87FB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A1-4248-A585-0D465C87FB75}"/>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A1-4248-A585-0D465C87FB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A1-4248-A585-0D465C87FB7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A1-4248-A585-0D465C87FB7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A1-4248-A585-0D465C87F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A1-4248-A585-0D465C87F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A1-4248-A585-0D465C87F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A1-4248-A585-0D465C87F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A1-4248-A585-0D465C87F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A1-4248-A585-0D465C87F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A1-4248-A585-0D465C87F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A1-4248-A585-0D465C87F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A1-4248-A585-0D465C87F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A1-4248-A585-0D465C87F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A1-4248-A585-0D465C87F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A1-4248-A585-0D465C87F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A1-4248-A585-0D465C87F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A1-4248-A585-0D465C87F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A1-4248-A585-0D465C87F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A1-4248-A585-0D465C87F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A1-4248-A585-0D465C87F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A1-4248-A585-0D465C87F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A1-4248-A585-0D465C87F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A1-4248-A585-0D465C87F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A1-4248-A585-0D465C87F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A1-4248-A585-0D465C87F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A1-4248-A585-0D465C87F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A1-4248-A585-0D465C87F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A1-4248-A585-0D465C87F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A1-4248-A585-0D465C87F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A1-4248-A585-0D465C87F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A1-4248-A585-0D465C87F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A1-4248-A585-0D465C87F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A1-4248-A585-0D465C87F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A1-4248-A585-0D465C87F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A1-4248-A585-0D465C87F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A1-4248-A585-0D465C87F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A1-4248-A585-0D465C87F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A1-4248-A585-0D465C87F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A1-4248-A585-0D465C87F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A1-4248-A585-0D465C87F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A1-4248-A585-0D465C87F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A1-4248-A585-0D465C87F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A1-4248-A585-0D465C87F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A1-4248-A585-0D465C87F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A1-4248-A585-0D465C87F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A1-4248-A585-0D465C87F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A1-4248-A585-0D465C87F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A1-4248-A585-0D465C87F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A1-4248-A585-0D465C87F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A1-4248-A585-0D465C87F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A1-4248-A585-0D465C87F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A1-4248-A585-0D465C87F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A1-4248-A585-0D465C87F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A1-4248-A585-0D465C87F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A1-4248-A585-0D465C87F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A1-4248-A585-0D465C87F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A1-4248-A585-0D465C87F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A1-4248-A585-0D465C87F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A1-4248-A585-0D465C87F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A1-4248-A585-0D465C87F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A1-4248-A585-0D465C87F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A1-4248-A585-0D465C87F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A1-4248-A585-0D465C87F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A1-4248-A585-0D465C87F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A1-4248-A585-0D465C87F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A1-4248-A585-0D465C87F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A1-4248-A585-0D465C87F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A1-4248-A585-0D465C87F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A1-4248-A585-0D465C87F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A1-4248-A585-0D465C87F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A1-4248-A585-0D465C87F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A1-4248-A585-0D465C87F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A1-4248-A585-0D465C87F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A1-4248-A585-0D465C87F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A1-4248-A585-0D465C87F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A1-4248-A585-0D465C87F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A1-4248-A585-0D465C87F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A1-4248-A585-0D465C87F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A1-4248-A585-0D465C87F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A1-4248-A585-0D465C87F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A1-4248-A585-0D465C87F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A1-4248-A585-0D465C87F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A1-4248-A585-0D465C87F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A1-4248-A585-0D465C87F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A1-4248-A585-0D465C87F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A1-4248-A585-0D465C87F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A1-4248-A585-0D465C87F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A1-4248-A585-0D465C87F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A1-4248-A585-0D465C87F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97.4</c:v>
                </c:pt>
                <c:pt idx="5">
                  <c:v>#N/A</c:v>
                </c:pt>
                <c:pt idx="6">
                  <c:v>#N/A</c:v>
                </c:pt>
                <c:pt idx="7">
                  <c:v>99.412840000000003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A1-4248-A585-0D465C87FB75}"/>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D56-4D9D-A5C9-4060010CA1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56-4D9D-A5C9-4060010CA1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56-4D9D-A5C9-4060010CA13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56-4D9D-A5C9-4060010CA13B}"/>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56-4D9D-A5C9-4060010CA1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56-4D9D-A5C9-4060010CA13B}"/>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56-4D9D-A5C9-4060010CA13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56-4D9D-A5C9-4060010CA13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56-4D9D-A5C9-4060010CA13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56-4D9D-A5C9-4060010CA1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56-4D9D-A5C9-4060010CA1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56-4D9D-A5C9-4060010CA1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56-4D9D-A5C9-4060010CA1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56-4D9D-A5C9-4060010CA1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56-4D9D-A5C9-4060010CA1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56-4D9D-A5C9-4060010CA1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56-4D9D-A5C9-4060010CA1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56-4D9D-A5C9-4060010CA1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56-4D9D-A5C9-4060010CA1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56-4D9D-A5C9-4060010CA1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56-4D9D-A5C9-4060010CA1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56-4D9D-A5C9-4060010CA1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56-4D9D-A5C9-4060010CA1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56-4D9D-A5C9-4060010CA1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D56-4D9D-A5C9-4060010CA1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56-4D9D-A5C9-4060010CA1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56-4D9D-A5C9-4060010CA1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56-4D9D-A5C9-4060010CA1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56-4D9D-A5C9-4060010CA1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56-4D9D-A5C9-4060010CA1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56-4D9D-A5C9-4060010CA1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56-4D9D-A5C9-4060010CA1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56-4D9D-A5C9-4060010CA1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56-4D9D-A5C9-4060010CA1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56-4D9D-A5C9-4060010CA1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56-4D9D-A5C9-4060010CA1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56-4D9D-A5C9-4060010CA1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56-4D9D-A5C9-4060010CA1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56-4D9D-A5C9-4060010CA1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56-4D9D-A5C9-4060010CA1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56-4D9D-A5C9-4060010CA1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56-4D9D-A5C9-4060010CA1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56-4D9D-A5C9-4060010CA1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56-4D9D-A5C9-4060010CA1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56-4D9D-A5C9-4060010CA1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56-4D9D-A5C9-4060010CA1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56-4D9D-A5C9-4060010CA1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56-4D9D-A5C9-4060010CA1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56-4D9D-A5C9-4060010CA1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56-4D9D-A5C9-4060010CA1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56-4D9D-A5C9-4060010CA1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56-4D9D-A5C9-4060010CA1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56-4D9D-A5C9-4060010CA1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56-4D9D-A5C9-4060010CA1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56-4D9D-A5C9-4060010CA1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56-4D9D-A5C9-4060010CA1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56-4D9D-A5C9-4060010CA1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56-4D9D-A5C9-4060010CA1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56-4D9D-A5C9-4060010CA1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56-4D9D-A5C9-4060010CA1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56-4D9D-A5C9-4060010CA1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56-4D9D-A5C9-4060010CA1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56-4D9D-A5C9-4060010CA1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56-4D9D-A5C9-4060010CA1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56-4D9D-A5C9-4060010CA1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56-4D9D-A5C9-4060010CA1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56-4D9D-A5C9-4060010CA1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56-4D9D-A5C9-4060010CA1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56-4D9D-A5C9-4060010CA1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56-4D9D-A5C9-4060010CA1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56-4D9D-A5C9-4060010CA1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56-4D9D-A5C9-4060010CA1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56-4D9D-A5C9-4060010CA1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56-4D9D-A5C9-4060010CA1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56-4D9D-A5C9-4060010CA1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56-4D9D-A5C9-4060010CA1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56-4D9D-A5C9-4060010CA1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56-4D9D-A5C9-4060010CA1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56-4D9D-A5C9-4060010CA1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56-4D9D-A5C9-4060010CA1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56-4D9D-A5C9-4060010CA1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56-4D9D-A5C9-4060010CA1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56-4D9D-A5C9-4060010CA1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56-4D9D-A5C9-4060010CA1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56-4D9D-A5C9-4060010CA1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56-4D9D-A5C9-4060010CA1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56-4D9D-A5C9-4060010CA1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56-4D9D-A5C9-4060010CA1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56-4D9D-A5C9-4060010CA1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56-4D9D-A5C9-4060010CA1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56-4D9D-A5C9-4060010CA1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56-4D9D-A5C9-4060010CA1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56-4D9D-A5C9-4060010CA1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56-4D9D-A5C9-4060010CA1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56-4D9D-A5C9-4060010CA1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54.4</c:v>
                </c:pt>
                <c:pt idx="1">
                  <c:v>#N/A</c:v>
                </c:pt>
                <c:pt idx="2">
                  <c:v>#N/A</c:v>
                </c:pt>
                <c:pt idx="3">
                  <c:v>#N/A</c:v>
                </c:pt>
                <c:pt idx="4">
                  <c:v>#N/A</c:v>
                </c:pt>
                <c:pt idx="5">
                  <c:v>#N/A</c:v>
                </c:pt>
                <c:pt idx="6">
                  <c:v>#N/A</c:v>
                </c:pt>
                <c:pt idx="7">
                  <c:v>81.623268220301995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D56-4D9D-A5C9-4060010CA13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47.6</c:v>
                </c:pt>
                <c:pt idx="5">
                  <c:v>47.6</c:v>
                </c:pt>
                <c:pt idx="6">
                  <c:v>47.6</c:v>
                </c:pt>
                <c:pt idx="7">
                  <c:v>47.6</c:v>
                </c:pt>
                <c:pt idx="8">
                  <c:v>47.6</c:v>
                </c:pt>
                <c:pt idx="9">
                  <c:v>51</c:v>
                </c:pt>
                <c:pt idx="10">
                  <c:v>54.4</c:v>
                </c:pt>
                <c:pt idx="11">
                  <c:v>57.8</c:v>
                </c:pt>
                <c:pt idx="12">
                  <c:v>61.2</c:v>
                </c:pt>
                <c:pt idx="13">
                  <c:v>64.599999999999994</c:v>
                </c:pt>
                <c:pt idx="14">
                  <c:v>68</c:v>
                </c:pt>
                <c:pt idx="15">
                  <c:v>71.400000000000006</c:v>
                </c:pt>
                <c:pt idx="16">
                  <c:v>74.8</c:v>
                </c:pt>
                <c:pt idx="17">
                  <c:v>78.2</c:v>
                </c:pt>
                <c:pt idx="18">
                  <c:v>81.599999999999994</c:v>
                </c:pt>
                <c:pt idx="19">
                  <c:v>85</c:v>
                </c:pt>
                <c:pt idx="20">
                  <c:v>88.4</c:v>
                </c:pt>
                <c:pt idx="21">
                  <c:v>88.4</c:v>
                </c:pt>
                <c:pt idx="22">
                  <c:v>88.4</c:v>
                </c:pt>
                <c:pt idx="23">
                  <c:v>88.4</c:v>
                </c:pt>
                <c:pt idx="24">
                  <c:v>88.4</c:v>
                </c:pt>
                <c:pt idx="25">
                  <c:v>#N/A</c:v>
                </c:pt>
              </c:numCache>
            </c:numRef>
          </c:yVal>
          <c:smooth val="0"/>
          <c:extLst>
            <c:ext xmlns:c16="http://schemas.microsoft.com/office/drawing/2014/chart" uri="{C3380CC4-5D6E-409C-BE32-E72D297353CC}">
              <c16:uniqueId val="{00000060-BD56-4D9D-A5C9-4060010CA13B}"/>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61.2</c:v>
                </c:pt>
                <c:pt idx="13">
                  <c:v>64.599999999999994</c:v>
                </c:pt>
                <c:pt idx="14">
                  <c:v>68</c:v>
                </c:pt>
                <c:pt idx="15">
                  <c:v>68.5</c:v>
                </c:pt>
                <c:pt idx="16">
                  <c:v>68.5</c:v>
                </c:pt>
                <c:pt idx="17">
                  <c:v>69.2</c:v>
                </c:pt>
                <c:pt idx="18">
                  <c:v>69.900000000000006</c:v>
                </c:pt>
                <c:pt idx="19">
                  <c:v>70.5</c:v>
                </c:pt>
                <c:pt idx="20">
                  <c:v>71.2</c:v>
                </c:pt>
                <c:pt idx="21">
                  <c:v>71.900000000000006</c:v>
                </c:pt>
                <c:pt idx="22">
                  <c:v>72.599999999999994</c:v>
                </c:pt>
                <c:pt idx="23">
                  <c:v>73.2</c:v>
                </c:pt>
                <c:pt idx="24">
                  <c:v>73.900000000000006</c:v>
                </c:pt>
                <c:pt idx="25">
                  <c:v>74.599999999999994</c:v>
                </c:pt>
              </c:numCache>
            </c:numRef>
          </c:yVal>
          <c:smooth val="0"/>
          <c:extLst>
            <c:ext xmlns:c16="http://schemas.microsoft.com/office/drawing/2014/chart" uri="{C3380CC4-5D6E-409C-BE32-E72D297353CC}">
              <c16:uniqueId val="{00000061-BD56-4D9D-A5C9-4060010CA13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D56-4D9D-A5C9-4060010CA1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56-4D9D-A5C9-4060010CA1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56-4D9D-A5C9-4060010CA1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56-4D9D-A5C9-4060010CA13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56-4D9D-A5C9-4060010CA13B}"/>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56-4D9D-A5C9-4060010CA1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56-4D9D-A5C9-4060010CA13B}"/>
                </c:ext>
              </c:extLst>
            </c:dLbl>
            <c:dLbl>
              <c:idx val="6"/>
              <c:tx>
                <c:rich>
                  <a:bodyPr/>
                  <a:lstStyle/>
                  <a:p>
                    <a:pPr>
                      <a:defRPr sz="600" b="0" i="0">
                        <a:solidFill>
                          <a:srgbClr val="000000"/>
                        </a:solidFill>
                        <a:latin typeface="Arial"/>
                        <a:ea typeface="Arial"/>
                        <a:cs typeface="Arial"/>
                      </a:defRPr>
                    </a:pPr>
                    <a:r>
                      <a:rPr lang="en-US" sz="600"/>
                      <a:t>WV</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56-4D9D-A5C9-4060010CA13B}"/>
                </c:ext>
              </c:extLst>
            </c:dLbl>
            <c:dLbl>
              <c:idx val="7"/>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56-4D9D-A5C9-4060010CA13B}"/>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56-4D9D-A5C9-4060010CA13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56-4D9D-A5C9-4060010CA1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56-4D9D-A5C9-4060010CA1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56-4D9D-A5C9-4060010CA1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56-4D9D-A5C9-4060010CA1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56-4D9D-A5C9-4060010CA1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56-4D9D-A5C9-4060010CA13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56-4D9D-A5C9-4060010CA13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56-4D9D-A5C9-4060010CA1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56-4D9D-A5C9-4060010CA1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56-4D9D-A5C9-4060010CA1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56-4D9D-A5C9-4060010CA1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56-4D9D-A5C9-4060010CA1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56-4D9D-A5C9-4060010CA1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56-4D9D-A5C9-4060010CA1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56-4D9D-A5C9-4060010CA1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56-4D9D-A5C9-4060010CA1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56-4D9D-A5C9-4060010CA1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56-4D9D-A5C9-4060010CA1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56-4D9D-A5C9-4060010CA1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56-4D9D-A5C9-4060010CA1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56-4D9D-A5C9-4060010CA1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56-4D9D-A5C9-4060010CA1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56-4D9D-A5C9-4060010CA1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56-4D9D-A5C9-4060010CA1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56-4D9D-A5C9-4060010CA1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56-4D9D-A5C9-4060010CA1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56-4D9D-A5C9-4060010CA1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56-4D9D-A5C9-4060010CA1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56-4D9D-A5C9-4060010CA1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56-4D9D-A5C9-4060010CA1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56-4D9D-A5C9-4060010CA1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56-4D9D-A5C9-4060010CA1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56-4D9D-A5C9-4060010CA1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56-4D9D-A5C9-4060010CA1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56-4D9D-A5C9-4060010CA1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56-4D9D-A5C9-4060010CA1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56-4D9D-A5C9-4060010CA1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56-4D9D-A5C9-4060010CA1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56-4D9D-A5C9-4060010CA1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56-4D9D-A5C9-4060010CA1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56-4D9D-A5C9-4060010CA1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56-4D9D-A5C9-4060010CA1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56-4D9D-A5C9-4060010CA1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56-4D9D-A5C9-4060010CA1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56-4D9D-A5C9-4060010CA1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56-4D9D-A5C9-4060010CA1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56-4D9D-A5C9-4060010CA1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56-4D9D-A5C9-4060010CA1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56-4D9D-A5C9-4060010CA1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56-4D9D-A5C9-4060010CA1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56-4D9D-A5C9-4060010CA1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56-4D9D-A5C9-4060010CA1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56-4D9D-A5C9-4060010CA1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56-4D9D-A5C9-4060010CA1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56-4D9D-A5C9-4060010CA1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56-4D9D-A5C9-4060010CA1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56-4D9D-A5C9-4060010CA1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56-4D9D-A5C9-4060010CA1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56-4D9D-A5C9-4060010CA1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56-4D9D-A5C9-4060010CA1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56-4D9D-A5C9-4060010CA1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56-4D9D-A5C9-4060010CA1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56-4D9D-A5C9-4060010CA1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56-4D9D-A5C9-4060010CA1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56-4D9D-A5C9-4060010CA1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56-4D9D-A5C9-4060010CA1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56-4D9D-A5C9-4060010CA1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56-4D9D-A5C9-4060010CA1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56-4D9D-A5C9-4060010CA1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56-4D9D-A5C9-4060010CA1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56-4D9D-A5C9-4060010CA1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56-4D9D-A5C9-4060010CA1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56-4D9D-A5C9-4060010CA1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56-4D9D-A5C9-4060010CA1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56-4D9D-A5C9-4060010CA1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56-4D9D-A5C9-4060010CA1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56-4D9D-A5C9-4060010CA1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56-4D9D-A5C9-4060010CA1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56-4D9D-A5C9-4060010CA1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56-4D9D-A5C9-4060010CA1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56-4D9D-A5C9-4060010CA1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56-4D9D-A5C9-4060010CA1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56-4D9D-A5C9-4060010CA1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56-4D9D-A5C9-4060010CA1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56-4D9D-A5C9-4060010CA1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56-4D9D-A5C9-4060010CA1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69.855067071946891</c:v>
                </c:pt>
                <c:pt idx="8">
                  <c:v>73.900000000000006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56-4D9D-A5C9-4060010CA13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93.4</c:v>
                </c:pt>
                <c:pt idx="15">
                  <c:v>93.4</c:v>
                </c:pt>
                <c:pt idx="16">
                  <c:v>93.4</c:v>
                </c:pt>
                <c:pt idx="17">
                  <c:v>93.4</c:v>
                </c:pt>
                <c:pt idx="18">
                  <c:v>93.4</c:v>
                </c:pt>
                <c:pt idx="19">
                  <c:v>93.4</c:v>
                </c:pt>
                <c:pt idx="20">
                  <c:v>93.4</c:v>
                </c:pt>
                <c:pt idx="21">
                  <c:v>93.4</c:v>
                </c:pt>
                <c:pt idx="22">
                  <c:v>93.4</c:v>
                </c:pt>
                <c:pt idx="23">
                  <c:v>#N/A</c:v>
                </c:pt>
                <c:pt idx="24">
                  <c:v>#N/A</c:v>
                </c:pt>
                <c:pt idx="25">
                  <c:v>#N/A</c:v>
                </c:pt>
              </c:numCache>
            </c:numRef>
          </c:yVal>
          <c:smooth val="0"/>
          <c:extLst>
            <c:ext xmlns:c16="http://schemas.microsoft.com/office/drawing/2014/chart" uri="{C3380CC4-5D6E-409C-BE32-E72D297353CC}">
              <c16:uniqueId val="{000000C2-BD56-4D9D-A5C9-4060010CA13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56-4D9D-A5C9-4060010CA1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56-4D9D-A5C9-4060010CA1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56-4D9D-A5C9-4060010CA13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56-4D9D-A5C9-4060010CA13B}"/>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56-4D9D-A5C9-4060010CA1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56-4D9D-A5C9-4060010CA13B}"/>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56-4D9D-A5C9-4060010CA13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56-4D9D-A5C9-4060010CA13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56-4D9D-A5C9-4060010CA13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56-4D9D-A5C9-4060010CA1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56-4D9D-A5C9-4060010CA1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56-4D9D-A5C9-4060010CA1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56-4D9D-A5C9-4060010CA1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56-4D9D-A5C9-4060010CA1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56-4D9D-A5C9-4060010CA1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56-4D9D-A5C9-4060010CA1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56-4D9D-A5C9-4060010CA1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56-4D9D-A5C9-4060010CA1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56-4D9D-A5C9-4060010CA1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56-4D9D-A5C9-4060010CA1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56-4D9D-A5C9-4060010CA1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56-4D9D-A5C9-4060010CA1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56-4D9D-A5C9-4060010CA1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56-4D9D-A5C9-4060010CA1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56-4D9D-A5C9-4060010CA1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56-4D9D-A5C9-4060010CA1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56-4D9D-A5C9-4060010CA1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56-4D9D-A5C9-4060010CA1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56-4D9D-A5C9-4060010CA1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56-4D9D-A5C9-4060010CA1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56-4D9D-A5C9-4060010CA1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56-4D9D-A5C9-4060010CA1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56-4D9D-A5C9-4060010CA1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56-4D9D-A5C9-4060010CA1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56-4D9D-A5C9-4060010CA1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56-4D9D-A5C9-4060010CA1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56-4D9D-A5C9-4060010CA1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56-4D9D-A5C9-4060010CA1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56-4D9D-A5C9-4060010CA1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56-4D9D-A5C9-4060010CA1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56-4D9D-A5C9-4060010CA1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56-4D9D-A5C9-4060010CA1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56-4D9D-A5C9-4060010CA1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56-4D9D-A5C9-4060010CA1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56-4D9D-A5C9-4060010CA1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56-4D9D-A5C9-4060010CA1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56-4D9D-A5C9-4060010CA1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56-4D9D-A5C9-4060010CA1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56-4D9D-A5C9-4060010CA1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56-4D9D-A5C9-4060010CA1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56-4D9D-A5C9-4060010CA1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56-4D9D-A5C9-4060010CA1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56-4D9D-A5C9-4060010CA1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56-4D9D-A5C9-4060010CA1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56-4D9D-A5C9-4060010CA1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56-4D9D-A5C9-4060010CA1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56-4D9D-A5C9-4060010CA1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56-4D9D-A5C9-4060010CA1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56-4D9D-A5C9-4060010CA1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56-4D9D-A5C9-4060010CA1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56-4D9D-A5C9-4060010CA1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56-4D9D-A5C9-4060010CA1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56-4D9D-A5C9-4060010CA1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56-4D9D-A5C9-4060010CA1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56-4D9D-A5C9-4060010CA1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56-4D9D-A5C9-4060010CA1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56-4D9D-A5C9-4060010CA1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56-4D9D-A5C9-4060010CA1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56-4D9D-A5C9-4060010CA1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56-4D9D-A5C9-4060010CA1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56-4D9D-A5C9-4060010CA1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56-4D9D-A5C9-4060010CA1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56-4D9D-A5C9-4060010CA1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56-4D9D-A5C9-4060010CA1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56-4D9D-A5C9-4060010CA1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56-4D9D-A5C9-4060010CA1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56-4D9D-A5C9-4060010CA1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56-4D9D-A5C9-4060010CA1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56-4D9D-A5C9-4060010CA1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56-4D9D-A5C9-4060010CA1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56-4D9D-A5C9-4060010CA1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56-4D9D-A5C9-4060010CA1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56-4D9D-A5C9-4060010CA1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56-4D9D-A5C9-4060010CA1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56-4D9D-A5C9-4060010CA1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56-4D9D-A5C9-4060010CA1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56-4D9D-A5C9-4060010CA1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56-4D9D-A5C9-4060010CA1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56-4D9D-A5C9-4060010CA1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56-4D9D-A5C9-4060010CA1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56-4D9D-A5C9-4060010CA1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56-4D9D-A5C9-4060010CA1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56-4D9D-A5C9-4060010CA1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56-4D9D-A5C9-4060010CA1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56-4D9D-A5C9-4060010CA1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93.3832122950203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56-4D9D-A5C9-4060010CA13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4D2-45FF-9A61-0F558BD95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D2-45FF-9A61-0F558BD95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D2-45FF-9A61-0F558BD95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D2-45FF-9A61-0F558BD95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D2-45FF-9A61-0F558BD95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D2-45FF-9A61-0F558BD95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D2-45FF-9A61-0F558BD95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D2-45FF-9A61-0F558BD95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D2-45FF-9A61-0F558BD95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D2-45FF-9A61-0F558BD95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D2-45FF-9A61-0F558BD95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D2-45FF-9A61-0F558BD95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D2-45FF-9A61-0F558BD95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D2-45FF-9A61-0F558BD95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D2-45FF-9A61-0F558BD95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D2-45FF-9A61-0F558BD95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D2-45FF-9A61-0F558BD95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D2-45FF-9A61-0F558BD95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D2-45FF-9A61-0F558BD95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D2-45FF-9A61-0F558BD95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D2-45FF-9A61-0F558BD95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D2-45FF-9A61-0F558BD95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D2-45FF-9A61-0F558BD95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D2-45FF-9A61-0F558BD95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D2-45FF-9A61-0F558BD95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D2-45FF-9A61-0F558BD95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D2-45FF-9A61-0F558BD95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D2-45FF-9A61-0F558BD95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D2-45FF-9A61-0F558BD95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D2-45FF-9A61-0F558BD95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D2-45FF-9A61-0F558BD95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D2-45FF-9A61-0F558BD95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D2-45FF-9A61-0F558BD95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D2-45FF-9A61-0F558BD95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D2-45FF-9A61-0F558BD95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D2-45FF-9A61-0F558BD95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D2-45FF-9A61-0F558BD95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D2-45FF-9A61-0F558BD95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D2-45FF-9A61-0F558BD95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D2-45FF-9A61-0F558BD95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D2-45FF-9A61-0F558BD95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D2-45FF-9A61-0F558BD95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D2-45FF-9A61-0F558BD95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D2-45FF-9A61-0F558BD95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D2-45FF-9A61-0F558BD95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D2-45FF-9A61-0F558BD95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D2-45FF-9A61-0F558BD95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D2-45FF-9A61-0F558BD95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D2-45FF-9A61-0F558BD95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D2-45FF-9A61-0F558BD95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D2-45FF-9A61-0F558BD95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D2-45FF-9A61-0F558BD95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D2-45FF-9A61-0F558BD95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D2-45FF-9A61-0F558BD95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D2-45FF-9A61-0F558BD95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D2-45FF-9A61-0F558BD95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D2-45FF-9A61-0F558BD95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D2-45FF-9A61-0F558BD95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D2-45FF-9A61-0F558BD95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D2-45FF-9A61-0F558BD95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D2-45FF-9A61-0F558BD95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D2-45FF-9A61-0F558BD95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D2-45FF-9A61-0F558BD95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D2-45FF-9A61-0F558BD95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D2-45FF-9A61-0F558BD95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D2-45FF-9A61-0F558BD95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D2-45FF-9A61-0F558BD95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D2-45FF-9A61-0F558BD95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D2-45FF-9A61-0F558BD95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D2-45FF-9A61-0F558BD95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D2-45FF-9A61-0F558BD95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D2-45FF-9A61-0F558BD95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D2-45FF-9A61-0F558BD95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D2-45FF-9A61-0F558BD95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D2-45FF-9A61-0F558BD95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D2-45FF-9A61-0F558BD95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D2-45FF-9A61-0F558BD95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D2-45FF-9A61-0F558BD95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D2-45FF-9A61-0F558BD95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D2-45FF-9A61-0F558BD95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D2-45FF-9A61-0F558BD95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D2-45FF-9A61-0F558BD95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D2-45FF-9A61-0F558BD95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D2-45FF-9A61-0F558BD95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D2-45FF-9A61-0F558BD95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D2-45FF-9A61-0F558BD95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D2-45FF-9A61-0F558BD95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D2-45FF-9A61-0F558BD95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D2-45FF-9A61-0F558BD95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D2-45FF-9A61-0F558BD95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D2-45FF-9A61-0F558BD95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D2-45FF-9A61-0F558BD95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D2-45FF-9A61-0F558BD95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D2-45FF-9A61-0F558BD95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D2-45FF-9A61-0F558BD95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62.739780229296073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4D2-45FF-9A61-0F558BD9590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62.7</c:v>
                </c:pt>
                <c:pt idx="15">
                  <c:v>62.7</c:v>
                </c:pt>
                <c:pt idx="16">
                  <c:v>62.7</c:v>
                </c:pt>
                <c:pt idx="17">
                  <c:v>62.7</c:v>
                </c:pt>
                <c:pt idx="18">
                  <c:v>62.7</c:v>
                </c:pt>
                <c:pt idx="19">
                  <c:v>62.7</c:v>
                </c:pt>
                <c:pt idx="20">
                  <c:v>62.7</c:v>
                </c:pt>
                <c:pt idx="21">
                  <c:v>62.7</c:v>
                </c:pt>
                <c:pt idx="22">
                  <c:v>62.7</c:v>
                </c:pt>
                <c:pt idx="23">
                  <c:v>#N/A</c:v>
                </c:pt>
                <c:pt idx="24">
                  <c:v>#N/A</c:v>
                </c:pt>
                <c:pt idx="25">
                  <c:v>#N/A</c:v>
                </c:pt>
              </c:numCache>
            </c:numRef>
          </c:yVal>
          <c:smooth val="0"/>
          <c:extLst>
            <c:ext xmlns:c16="http://schemas.microsoft.com/office/drawing/2014/chart" uri="{C3380CC4-5D6E-409C-BE32-E72D297353CC}">
              <c16:uniqueId val="{00000060-14D2-45FF-9A61-0F558BD95909}"/>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49</c:v>
                </c:pt>
                <c:pt idx="15">
                  <c:v>49</c:v>
                </c:pt>
                <c:pt idx="16">
                  <c:v>49</c:v>
                </c:pt>
                <c:pt idx="17">
                  <c:v>49</c:v>
                </c:pt>
                <c:pt idx="18">
                  <c:v>49</c:v>
                </c:pt>
                <c:pt idx="19">
                  <c:v>49</c:v>
                </c:pt>
                <c:pt idx="20">
                  <c:v>49</c:v>
                </c:pt>
                <c:pt idx="21">
                  <c:v>49</c:v>
                </c:pt>
                <c:pt idx="22">
                  <c:v>49</c:v>
                </c:pt>
                <c:pt idx="23">
                  <c:v>#N/A</c:v>
                </c:pt>
                <c:pt idx="24">
                  <c:v>#N/A</c:v>
                </c:pt>
                <c:pt idx="25">
                  <c:v>#N/A</c:v>
                </c:pt>
              </c:numCache>
            </c:numRef>
          </c:yVal>
          <c:smooth val="0"/>
          <c:extLst>
            <c:ext xmlns:c16="http://schemas.microsoft.com/office/drawing/2014/chart" uri="{C3380CC4-5D6E-409C-BE32-E72D297353CC}">
              <c16:uniqueId val="{00000061-14D2-45FF-9A61-0F558BD9590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4D2-45FF-9A61-0F558BD95909}"/>
              </c:ext>
            </c:extLst>
          </c:dPt>
          <c:dPt>
            <c:idx val="3"/>
            <c:bubble3D val="0"/>
            <c:extLst>
              <c:ext xmlns:c16="http://schemas.microsoft.com/office/drawing/2014/chart" uri="{C3380CC4-5D6E-409C-BE32-E72D297353CC}">
                <c16:uniqueId val="{00000063-14D2-45FF-9A61-0F558BD959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D2-45FF-9A61-0F558BD95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D2-45FF-9A61-0F558BD95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D2-45FF-9A61-0F558BD95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D2-45FF-9A61-0F558BD95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D2-45FF-9A61-0F558BD95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D2-45FF-9A61-0F558BD95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D2-45FF-9A61-0F558BD95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D2-45FF-9A61-0F558BD95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D2-45FF-9A61-0F558BD95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D2-45FF-9A61-0F558BD95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D2-45FF-9A61-0F558BD95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D2-45FF-9A61-0F558BD95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D2-45FF-9A61-0F558BD95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D2-45FF-9A61-0F558BD95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D2-45FF-9A61-0F558BD95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D2-45FF-9A61-0F558BD95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D2-45FF-9A61-0F558BD95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D2-45FF-9A61-0F558BD95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D2-45FF-9A61-0F558BD95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D2-45FF-9A61-0F558BD95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D2-45FF-9A61-0F558BD95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D2-45FF-9A61-0F558BD95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D2-45FF-9A61-0F558BD95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D2-45FF-9A61-0F558BD95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D2-45FF-9A61-0F558BD95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D2-45FF-9A61-0F558BD95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D2-45FF-9A61-0F558BD95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D2-45FF-9A61-0F558BD95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D2-45FF-9A61-0F558BD95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D2-45FF-9A61-0F558BD95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D2-45FF-9A61-0F558BD95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D2-45FF-9A61-0F558BD95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D2-45FF-9A61-0F558BD95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D2-45FF-9A61-0F558BD95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D2-45FF-9A61-0F558BD95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D2-45FF-9A61-0F558BD95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D2-45FF-9A61-0F558BD95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D2-45FF-9A61-0F558BD95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D2-45FF-9A61-0F558BD95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D2-45FF-9A61-0F558BD95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D2-45FF-9A61-0F558BD95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D2-45FF-9A61-0F558BD95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D2-45FF-9A61-0F558BD95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D2-45FF-9A61-0F558BD95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D2-45FF-9A61-0F558BD95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D2-45FF-9A61-0F558BD95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D2-45FF-9A61-0F558BD95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D2-45FF-9A61-0F558BD95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D2-45FF-9A61-0F558BD95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D2-45FF-9A61-0F558BD95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D2-45FF-9A61-0F558BD95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D2-45FF-9A61-0F558BD95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D2-45FF-9A61-0F558BD95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D2-45FF-9A61-0F558BD95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D2-45FF-9A61-0F558BD95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D2-45FF-9A61-0F558BD95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D2-45FF-9A61-0F558BD95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D2-45FF-9A61-0F558BD95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D2-45FF-9A61-0F558BD95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D2-45FF-9A61-0F558BD95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D2-45FF-9A61-0F558BD95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D2-45FF-9A61-0F558BD95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D2-45FF-9A61-0F558BD95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D2-45FF-9A61-0F558BD95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D2-45FF-9A61-0F558BD95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D2-45FF-9A61-0F558BD95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D2-45FF-9A61-0F558BD95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D2-45FF-9A61-0F558BD95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D2-45FF-9A61-0F558BD95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D2-45FF-9A61-0F558BD95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D2-45FF-9A61-0F558BD95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D2-45FF-9A61-0F558BD95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D2-45FF-9A61-0F558BD95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D2-45FF-9A61-0F558BD95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D2-45FF-9A61-0F558BD95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D2-45FF-9A61-0F558BD95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D2-45FF-9A61-0F558BD95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D2-45FF-9A61-0F558BD95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D2-45FF-9A61-0F558BD95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D2-45FF-9A61-0F558BD95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D2-45FF-9A61-0F558BD95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D2-45FF-9A61-0F558BD95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D2-45FF-9A61-0F558BD95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D2-45FF-9A61-0F558BD95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D2-45FF-9A61-0F558BD95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D2-45FF-9A61-0F558BD95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D2-45FF-9A61-0F558BD95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D2-45FF-9A61-0F558BD95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D2-45FF-9A61-0F558BD95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D2-45FF-9A61-0F558BD95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D2-45FF-9A61-0F558BD95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D2-45FF-9A61-0F558BD95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D2-45FF-9A61-0F558BD95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D2-45FF-9A61-0F558BD95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D2-45FF-9A61-0F558BD95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48.984966630334725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D2-45FF-9A61-0F558BD9590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81.900000000000006</c:v>
                </c:pt>
                <c:pt idx="15">
                  <c:v>81.900000000000006</c:v>
                </c:pt>
                <c:pt idx="16">
                  <c:v>81.900000000000006</c:v>
                </c:pt>
                <c:pt idx="17">
                  <c:v>81.900000000000006</c:v>
                </c:pt>
                <c:pt idx="18">
                  <c:v>81.900000000000006</c:v>
                </c:pt>
                <c:pt idx="19">
                  <c:v>81.900000000000006</c:v>
                </c:pt>
                <c:pt idx="20">
                  <c:v>81.900000000000006</c:v>
                </c:pt>
                <c:pt idx="21">
                  <c:v>81.900000000000006</c:v>
                </c:pt>
                <c:pt idx="22">
                  <c:v>81.900000000000006</c:v>
                </c:pt>
                <c:pt idx="23">
                  <c:v>#N/A</c:v>
                </c:pt>
                <c:pt idx="24">
                  <c:v>#N/A</c:v>
                </c:pt>
                <c:pt idx="25">
                  <c:v>#N/A</c:v>
                </c:pt>
              </c:numCache>
            </c:numRef>
          </c:yVal>
          <c:smooth val="0"/>
          <c:extLst>
            <c:ext xmlns:c16="http://schemas.microsoft.com/office/drawing/2014/chart" uri="{C3380CC4-5D6E-409C-BE32-E72D297353CC}">
              <c16:uniqueId val="{000000C2-14D2-45FF-9A61-0F558BD9590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D2-45FF-9A61-0F558BD95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D2-45FF-9A61-0F558BD95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D2-45FF-9A61-0F558BD95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D2-45FF-9A61-0F558BD95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D2-45FF-9A61-0F558BD95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D2-45FF-9A61-0F558BD95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D2-45FF-9A61-0F558BD95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D2-45FF-9A61-0F558BD95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D2-45FF-9A61-0F558BD95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D2-45FF-9A61-0F558BD95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D2-45FF-9A61-0F558BD95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D2-45FF-9A61-0F558BD95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D2-45FF-9A61-0F558BD95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D2-45FF-9A61-0F558BD95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D2-45FF-9A61-0F558BD95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D2-45FF-9A61-0F558BD95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D2-45FF-9A61-0F558BD95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D2-45FF-9A61-0F558BD95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D2-45FF-9A61-0F558BD95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D2-45FF-9A61-0F558BD95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D2-45FF-9A61-0F558BD95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D2-45FF-9A61-0F558BD95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D2-45FF-9A61-0F558BD95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D2-45FF-9A61-0F558BD95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D2-45FF-9A61-0F558BD95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D2-45FF-9A61-0F558BD95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D2-45FF-9A61-0F558BD95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D2-45FF-9A61-0F558BD95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D2-45FF-9A61-0F558BD95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D2-45FF-9A61-0F558BD95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D2-45FF-9A61-0F558BD95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D2-45FF-9A61-0F558BD95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D2-45FF-9A61-0F558BD95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D2-45FF-9A61-0F558BD95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D2-45FF-9A61-0F558BD95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D2-45FF-9A61-0F558BD95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D2-45FF-9A61-0F558BD95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D2-45FF-9A61-0F558BD95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D2-45FF-9A61-0F558BD95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D2-45FF-9A61-0F558BD95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D2-45FF-9A61-0F558BD95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D2-45FF-9A61-0F558BD95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D2-45FF-9A61-0F558BD95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D2-45FF-9A61-0F558BD95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D2-45FF-9A61-0F558BD95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D2-45FF-9A61-0F558BD95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D2-45FF-9A61-0F558BD95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D2-45FF-9A61-0F558BD95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D2-45FF-9A61-0F558BD95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D2-45FF-9A61-0F558BD95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D2-45FF-9A61-0F558BD95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D2-45FF-9A61-0F558BD95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D2-45FF-9A61-0F558BD95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D2-45FF-9A61-0F558BD95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D2-45FF-9A61-0F558BD95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D2-45FF-9A61-0F558BD95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D2-45FF-9A61-0F558BD95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D2-45FF-9A61-0F558BD95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D2-45FF-9A61-0F558BD95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D2-45FF-9A61-0F558BD95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D2-45FF-9A61-0F558BD95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D2-45FF-9A61-0F558BD95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D2-45FF-9A61-0F558BD95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D2-45FF-9A61-0F558BD95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D2-45FF-9A61-0F558BD95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D2-45FF-9A61-0F558BD95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D2-45FF-9A61-0F558BD95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D2-45FF-9A61-0F558BD95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D2-45FF-9A61-0F558BD95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D2-45FF-9A61-0F558BD95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D2-45FF-9A61-0F558BD95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D2-45FF-9A61-0F558BD95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D2-45FF-9A61-0F558BD95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D2-45FF-9A61-0F558BD95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D2-45FF-9A61-0F558BD95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D2-45FF-9A61-0F558BD95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D2-45FF-9A61-0F558BD95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D2-45FF-9A61-0F558BD95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D2-45FF-9A61-0F558BD95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D2-45FF-9A61-0F558BD95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D2-45FF-9A61-0F558BD95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D2-45FF-9A61-0F558BD95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D2-45FF-9A61-0F558BD95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D2-45FF-9A61-0F558BD95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D2-45FF-9A61-0F558BD95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D2-45FF-9A61-0F558BD95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D2-45FF-9A61-0F558BD95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D2-45FF-9A61-0F558BD95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D2-45FF-9A61-0F558BD95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D2-45FF-9A61-0F558BD95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D2-45FF-9A61-0F558BD95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D2-45FF-9A61-0F558BD95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D2-45FF-9A61-0F558BD95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D2-45FF-9A61-0F558BD95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D2-45FF-9A61-0F558BD95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81.884256381846342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D2-45FF-9A61-0F558BD9590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879-425C-8E69-6ADC2E3D0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879-425C-8E69-6ADC2E3D0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879-425C-8E69-6ADC2E3D05C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879-425C-8E69-6ADC2E3D05CA}"/>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879-425C-8E69-6ADC2E3D05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879-425C-8E69-6ADC2E3D05CA}"/>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879-425C-8E69-6ADC2E3D05C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879-425C-8E69-6ADC2E3D05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879-425C-8E69-6ADC2E3D05C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879-425C-8E69-6ADC2E3D0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879-425C-8E69-6ADC2E3D0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879-425C-8E69-6ADC2E3D0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879-425C-8E69-6ADC2E3D0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879-425C-8E69-6ADC2E3D0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879-425C-8E69-6ADC2E3D0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879-425C-8E69-6ADC2E3D05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879-425C-8E69-6ADC2E3D0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879-425C-8E69-6ADC2E3D0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879-425C-8E69-6ADC2E3D0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879-425C-8E69-6ADC2E3D0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879-425C-8E69-6ADC2E3D0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879-425C-8E69-6ADC2E3D0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879-425C-8E69-6ADC2E3D05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879-425C-8E69-6ADC2E3D05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79-425C-8E69-6ADC2E3D05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79-425C-8E69-6ADC2E3D05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79-425C-8E69-6ADC2E3D05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79-425C-8E69-6ADC2E3D05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79-425C-8E69-6ADC2E3D05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79-425C-8E69-6ADC2E3D05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79-425C-8E69-6ADC2E3D05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79-425C-8E69-6ADC2E3D05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79-425C-8E69-6ADC2E3D05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79-425C-8E69-6ADC2E3D05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79-425C-8E69-6ADC2E3D05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79-425C-8E69-6ADC2E3D05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79-425C-8E69-6ADC2E3D05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79-425C-8E69-6ADC2E3D05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79-425C-8E69-6ADC2E3D05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879-425C-8E69-6ADC2E3D05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879-425C-8E69-6ADC2E3D05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879-425C-8E69-6ADC2E3D05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879-425C-8E69-6ADC2E3D05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879-425C-8E69-6ADC2E3D05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879-425C-8E69-6ADC2E3D05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879-425C-8E69-6ADC2E3D05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879-425C-8E69-6ADC2E3D05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879-425C-8E69-6ADC2E3D05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879-425C-8E69-6ADC2E3D05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879-425C-8E69-6ADC2E3D05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879-425C-8E69-6ADC2E3D05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879-425C-8E69-6ADC2E3D05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879-425C-8E69-6ADC2E3D05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879-425C-8E69-6ADC2E3D05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879-425C-8E69-6ADC2E3D05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879-425C-8E69-6ADC2E3D05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879-425C-8E69-6ADC2E3D05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879-425C-8E69-6ADC2E3D05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879-425C-8E69-6ADC2E3D05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879-425C-8E69-6ADC2E3D05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879-425C-8E69-6ADC2E3D05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879-425C-8E69-6ADC2E3D05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879-425C-8E69-6ADC2E3D05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879-425C-8E69-6ADC2E3D05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879-425C-8E69-6ADC2E3D05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879-425C-8E69-6ADC2E3D05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879-425C-8E69-6ADC2E3D05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879-425C-8E69-6ADC2E3D05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879-425C-8E69-6ADC2E3D05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879-425C-8E69-6ADC2E3D05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879-425C-8E69-6ADC2E3D05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879-425C-8E69-6ADC2E3D05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879-425C-8E69-6ADC2E3D05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879-425C-8E69-6ADC2E3D05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879-425C-8E69-6ADC2E3D05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879-425C-8E69-6ADC2E3D05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879-425C-8E69-6ADC2E3D05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879-425C-8E69-6ADC2E3D05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879-425C-8E69-6ADC2E3D05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879-425C-8E69-6ADC2E3D05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879-425C-8E69-6ADC2E3D05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879-425C-8E69-6ADC2E3D05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879-425C-8E69-6ADC2E3D05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879-425C-8E69-6ADC2E3D05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879-425C-8E69-6ADC2E3D05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879-425C-8E69-6ADC2E3D05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879-425C-8E69-6ADC2E3D05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879-425C-8E69-6ADC2E3D05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879-425C-8E69-6ADC2E3D05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879-425C-8E69-6ADC2E3D05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879-425C-8E69-6ADC2E3D05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879-425C-8E69-6ADC2E3D05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879-425C-8E69-6ADC2E3D05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879-425C-8E69-6ADC2E3D05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879-425C-8E69-6ADC2E3D05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43.6</c:v>
                </c:pt>
                <c:pt idx="1">
                  <c:v>#N/A</c:v>
                </c:pt>
                <c:pt idx="2">
                  <c:v>#N/A</c:v>
                </c:pt>
                <c:pt idx="3">
                  <c:v>#N/A</c:v>
                </c:pt>
                <c:pt idx="4">
                  <c:v>62.800000000000004</c:v>
                </c:pt>
                <c:pt idx="5">
                  <c:v>#N/A</c:v>
                </c:pt>
                <c:pt idx="6">
                  <c:v>#N/A</c:v>
                </c:pt>
                <c:pt idx="7">
                  <c:v>64.066278382825118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879-425C-8E69-6ADC2E3D05C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879-425C-8E69-6ADC2E3D05C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41.5</c:v>
                </c:pt>
                <c:pt idx="5">
                  <c:v>41.5</c:v>
                </c:pt>
                <c:pt idx="6">
                  <c:v>41.5</c:v>
                </c:pt>
                <c:pt idx="7">
                  <c:v>41.5</c:v>
                </c:pt>
                <c:pt idx="8">
                  <c:v>41.5</c:v>
                </c:pt>
                <c:pt idx="9">
                  <c:v>44</c:v>
                </c:pt>
                <c:pt idx="10">
                  <c:v>46.6</c:v>
                </c:pt>
                <c:pt idx="11">
                  <c:v>49.1</c:v>
                </c:pt>
                <c:pt idx="12">
                  <c:v>51.7</c:v>
                </c:pt>
                <c:pt idx="13">
                  <c:v>54.3</c:v>
                </c:pt>
                <c:pt idx="14">
                  <c:v>56.8</c:v>
                </c:pt>
                <c:pt idx="15">
                  <c:v>59.4</c:v>
                </c:pt>
                <c:pt idx="16">
                  <c:v>61.9</c:v>
                </c:pt>
                <c:pt idx="17">
                  <c:v>64.5</c:v>
                </c:pt>
                <c:pt idx="18">
                  <c:v>67.099999999999994</c:v>
                </c:pt>
                <c:pt idx="19">
                  <c:v>69.599999999999994</c:v>
                </c:pt>
                <c:pt idx="20">
                  <c:v>72.2</c:v>
                </c:pt>
                <c:pt idx="21">
                  <c:v>72.2</c:v>
                </c:pt>
                <c:pt idx="22">
                  <c:v>72.2</c:v>
                </c:pt>
                <c:pt idx="23">
                  <c:v>72.2</c:v>
                </c:pt>
                <c:pt idx="24">
                  <c:v>72.2</c:v>
                </c:pt>
                <c:pt idx="25">
                  <c:v>#N/A</c:v>
                </c:pt>
              </c:numCache>
            </c:numRef>
          </c:yVal>
          <c:smooth val="0"/>
          <c:extLst>
            <c:ext xmlns:c16="http://schemas.microsoft.com/office/drawing/2014/chart" uri="{C3380CC4-5D6E-409C-BE32-E72D297353CC}">
              <c16:uniqueId val="{00000061-7879-425C-8E69-6ADC2E3D05C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42.1</c:v>
                </c:pt>
                <c:pt idx="13">
                  <c:v>42.1</c:v>
                </c:pt>
                <c:pt idx="14">
                  <c:v>42.1</c:v>
                </c:pt>
                <c:pt idx="15">
                  <c:v>42.1</c:v>
                </c:pt>
                <c:pt idx="16">
                  <c:v>42.1</c:v>
                </c:pt>
                <c:pt idx="17">
                  <c:v>46.2</c:v>
                </c:pt>
                <c:pt idx="18">
                  <c:v>50.2</c:v>
                </c:pt>
                <c:pt idx="19">
                  <c:v>54.3</c:v>
                </c:pt>
                <c:pt idx="20">
                  <c:v>58.4</c:v>
                </c:pt>
                <c:pt idx="21">
                  <c:v>62.5</c:v>
                </c:pt>
                <c:pt idx="22">
                  <c:v>66.599999999999994</c:v>
                </c:pt>
                <c:pt idx="23">
                  <c:v>70.7</c:v>
                </c:pt>
                <c:pt idx="24">
                  <c:v>72.2</c:v>
                </c:pt>
                <c:pt idx="25">
                  <c:v>78.900000000000006</c:v>
                </c:pt>
              </c:numCache>
            </c:numRef>
          </c:yVal>
          <c:smooth val="0"/>
          <c:extLst>
            <c:ext xmlns:c16="http://schemas.microsoft.com/office/drawing/2014/chart" uri="{C3380CC4-5D6E-409C-BE32-E72D297353CC}">
              <c16:uniqueId val="{00000062-7879-425C-8E69-6ADC2E3D05C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879-425C-8E69-6ADC2E3D05CA}"/>
              </c:ext>
            </c:extLst>
          </c:dPt>
          <c:dPt>
            <c:idx val="3"/>
            <c:bubble3D val="0"/>
            <c:extLst>
              <c:ext xmlns:c16="http://schemas.microsoft.com/office/drawing/2014/chart" uri="{C3380CC4-5D6E-409C-BE32-E72D297353CC}">
                <c16:uniqueId val="{00000064-7879-425C-8E69-6ADC2E3D05C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879-425C-8E69-6ADC2E3D0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879-425C-8E69-6ADC2E3D0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879-425C-8E69-6ADC2E3D05C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879-425C-8E69-6ADC2E3D05CA}"/>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879-425C-8E69-6ADC2E3D05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879-425C-8E69-6ADC2E3D05CA}"/>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879-425C-8E69-6ADC2E3D05C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879-425C-8E69-6ADC2E3D05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879-425C-8E69-6ADC2E3D05C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879-425C-8E69-6ADC2E3D0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879-425C-8E69-6ADC2E3D0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879-425C-8E69-6ADC2E3D0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879-425C-8E69-6ADC2E3D0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879-425C-8E69-6ADC2E3D0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879-425C-8E69-6ADC2E3D0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879-425C-8E69-6ADC2E3D05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879-425C-8E69-6ADC2E3D0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879-425C-8E69-6ADC2E3D0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879-425C-8E69-6ADC2E3D0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879-425C-8E69-6ADC2E3D0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879-425C-8E69-6ADC2E3D0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879-425C-8E69-6ADC2E3D0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879-425C-8E69-6ADC2E3D05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879-425C-8E69-6ADC2E3D05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879-425C-8E69-6ADC2E3D05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879-425C-8E69-6ADC2E3D05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879-425C-8E69-6ADC2E3D05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879-425C-8E69-6ADC2E3D05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879-425C-8E69-6ADC2E3D05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879-425C-8E69-6ADC2E3D05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879-425C-8E69-6ADC2E3D05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879-425C-8E69-6ADC2E3D05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879-425C-8E69-6ADC2E3D05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879-425C-8E69-6ADC2E3D05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879-425C-8E69-6ADC2E3D05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879-425C-8E69-6ADC2E3D05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879-425C-8E69-6ADC2E3D05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879-425C-8E69-6ADC2E3D05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879-425C-8E69-6ADC2E3D05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879-425C-8E69-6ADC2E3D05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879-425C-8E69-6ADC2E3D05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879-425C-8E69-6ADC2E3D05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879-425C-8E69-6ADC2E3D05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879-425C-8E69-6ADC2E3D05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879-425C-8E69-6ADC2E3D05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879-425C-8E69-6ADC2E3D05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879-425C-8E69-6ADC2E3D05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879-425C-8E69-6ADC2E3D05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879-425C-8E69-6ADC2E3D05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879-425C-8E69-6ADC2E3D05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879-425C-8E69-6ADC2E3D05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879-425C-8E69-6ADC2E3D05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879-425C-8E69-6ADC2E3D05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879-425C-8E69-6ADC2E3D05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879-425C-8E69-6ADC2E3D05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879-425C-8E69-6ADC2E3D05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879-425C-8E69-6ADC2E3D05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879-425C-8E69-6ADC2E3D05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879-425C-8E69-6ADC2E3D05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879-425C-8E69-6ADC2E3D05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879-425C-8E69-6ADC2E3D05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879-425C-8E69-6ADC2E3D05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879-425C-8E69-6ADC2E3D05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879-425C-8E69-6ADC2E3D05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879-425C-8E69-6ADC2E3D05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879-425C-8E69-6ADC2E3D05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879-425C-8E69-6ADC2E3D05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879-425C-8E69-6ADC2E3D05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879-425C-8E69-6ADC2E3D05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879-425C-8E69-6ADC2E3D05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879-425C-8E69-6ADC2E3D05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879-425C-8E69-6ADC2E3D05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879-425C-8E69-6ADC2E3D05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879-425C-8E69-6ADC2E3D05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879-425C-8E69-6ADC2E3D05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879-425C-8E69-6ADC2E3D05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879-425C-8E69-6ADC2E3D05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879-425C-8E69-6ADC2E3D05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879-425C-8E69-6ADC2E3D05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879-425C-8E69-6ADC2E3D05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879-425C-8E69-6ADC2E3D05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879-425C-8E69-6ADC2E3D05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879-425C-8E69-6ADC2E3D05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879-425C-8E69-6ADC2E3D05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879-425C-8E69-6ADC2E3D05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879-425C-8E69-6ADC2E3D05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879-425C-8E69-6ADC2E3D05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879-425C-8E69-6ADC2E3D05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879-425C-8E69-6ADC2E3D05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879-425C-8E69-6ADC2E3D05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879-425C-8E69-6ADC2E3D05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879-425C-8E69-6ADC2E3D05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879-425C-8E69-6ADC2E3D05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879-425C-8E69-6ADC2E3D05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879-425C-8E69-6ADC2E3D05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50.241096619140478</c:v>
                </c:pt>
                <c:pt idx="8">
                  <c:v>74.765000000000001</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879-425C-8E69-6ADC2E3D05C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74.400000000000006</c:v>
                </c:pt>
                <c:pt idx="9">
                  <c:v>74.400000000000006</c:v>
                </c:pt>
                <c:pt idx="10">
                  <c:v>74.400000000000006</c:v>
                </c:pt>
                <c:pt idx="11">
                  <c:v>74.400000000000006</c:v>
                </c:pt>
                <c:pt idx="12">
                  <c:v>74.400000000000006</c:v>
                </c:pt>
                <c:pt idx="13">
                  <c:v>75.7</c:v>
                </c:pt>
                <c:pt idx="14">
                  <c:v>77.099999999999994</c:v>
                </c:pt>
                <c:pt idx="15">
                  <c:v>78.5</c:v>
                </c:pt>
                <c:pt idx="16">
                  <c:v>79.8</c:v>
                </c:pt>
                <c:pt idx="17">
                  <c:v>81.2</c:v>
                </c:pt>
                <c:pt idx="18">
                  <c:v>82.6</c:v>
                </c:pt>
                <c:pt idx="19">
                  <c:v>84</c:v>
                </c:pt>
                <c:pt idx="20">
                  <c:v>85.3</c:v>
                </c:pt>
                <c:pt idx="21">
                  <c:v>85.3</c:v>
                </c:pt>
                <c:pt idx="22">
                  <c:v>85.3</c:v>
                </c:pt>
                <c:pt idx="23">
                  <c:v>85.3</c:v>
                </c:pt>
                <c:pt idx="24">
                  <c:v>85.3</c:v>
                </c:pt>
                <c:pt idx="25">
                  <c:v>#N/A</c:v>
                </c:pt>
              </c:numCache>
            </c:numRef>
          </c:yVal>
          <c:smooth val="0"/>
          <c:extLst>
            <c:ext xmlns:c16="http://schemas.microsoft.com/office/drawing/2014/chart" uri="{C3380CC4-5D6E-409C-BE32-E72D297353CC}">
              <c16:uniqueId val="{000000C3-7879-425C-8E69-6ADC2E3D05C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879-425C-8E69-6ADC2E3D0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879-425C-8E69-6ADC2E3D0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879-425C-8E69-6ADC2E3D05C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879-425C-8E69-6ADC2E3D05CA}"/>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879-425C-8E69-6ADC2E3D05C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879-425C-8E69-6ADC2E3D05CA}"/>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879-425C-8E69-6ADC2E3D05C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879-425C-8E69-6ADC2E3D05C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879-425C-8E69-6ADC2E3D05C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879-425C-8E69-6ADC2E3D0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879-425C-8E69-6ADC2E3D0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879-425C-8E69-6ADC2E3D0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879-425C-8E69-6ADC2E3D0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879-425C-8E69-6ADC2E3D0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879-425C-8E69-6ADC2E3D0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879-425C-8E69-6ADC2E3D05C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879-425C-8E69-6ADC2E3D0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879-425C-8E69-6ADC2E3D0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879-425C-8E69-6ADC2E3D0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879-425C-8E69-6ADC2E3D0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879-425C-8E69-6ADC2E3D0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879-425C-8E69-6ADC2E3D0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879-425C-8E69-6ADC2E3D05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879-425C-8E69-6ADC2E3D05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879-425C-8E69-6ADC2E3D05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879-425C-8E69-6ADC2E3D05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879-425C-8E69-6ADC2E3D05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879-425C-8E69-6ADC2E3D05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879-425C-8E69-6ADC2E3D05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879-425C-8E69-6ADC2E3D05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879-425C-8E69-6ADC2E3D05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879-425C-8E69-6ADC2E3D05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879-425C-8E69-6ADC2E3D05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879-425C-8E69-6ADC2E3D05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879-425C-8E69-6ADC2E3D05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879-425C-8E69-6ADC2E3D05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879-425C-8E69-6ADC2E3D05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879-425C-8E69-6ADC2E3D05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879-425C-8E69-6ADC2E3D05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879-425C-8E69-6ADC2E3D05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879-425C-8E69-6ADC2E3D05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879-425C-8E69-6ADC2E3D05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879-425C-8E69-6ADC2E3D05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879-425C-8E69-6ADC2E3D05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879-425C-8E69-6ADC2E3D05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879-425C-8E69-6ADC2E3D05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879-425C-8E69-6ADC2E3D05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879-425C-8E69-6ADC2E3D05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879-425C-8E69-6ADC2E3D05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879-425C-8E69-6ADC2E3D05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879-425C-8E69-6ADC2E3D05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879-425C-8E69-6ADC2E3D05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879-425C-8E69-6ADC2E3D05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879-425C-8E69-6ADC2E3D05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879-425C-8E69-6ADC2E3D05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879-425C-8E69-6ADC2E3D05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879-425C-8E69-6ADC2E3D05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879-425C-8E69-6ADC2E3D05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879-425C-8E69-6ADC2E3D05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879-425C-8E69-6ADC2E3D05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879-425C-8E69-6ADC2E3D05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879-425C-8E69-6ADC2E3D05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879-425C-8E69-6ADC2E3D05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879-425C-8E69-6ADC2E3D05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879-425C-8E69-6ADC2E3D05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879-425C-8E69-6ADC2E3D05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879-425C-8E69-6ADC2E3D05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879-425C-8E69-6ADC2E3D05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879-425C-8E69-6ADC2E3D05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879-425C-8E69-6ADC2E3D05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879-425C-8E69-6ADC2E3D05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879-425C-8E69-6ADC2E3D05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879-425C-8E69-6ADC2E3D05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879-425C-8E69-6ADC2E3D05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879-425C-8E69-6ADC2E3D05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879-425C-8E69-6ADC2E3D05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879-425C-8E69-6ADC2E3D05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879-425C-8E69-6ADC2E3D05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879-425C-8E69-6ADC2E3D05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879-425C-8E69-6ADC2E3D05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879-425C-8E69-6ADC2E3D05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879-425C-8E69-6ADC2E3D05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879-425C-8E69-6ADC2E3D05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879-425C-8E69-6ADC2E3D05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879-425C-8E69-6ADC2E3D05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879-425C-8E69-6ADC2E3D05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879-425C-8E69-6ADC2E3D05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879-425C-8E69-6ADC2E3D05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879-425C-8E69-6ADC2E3D05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879-425C-8E69-6ADC2E3D05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879-425C-8E69-6ADC2E3D05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879-425C-8E69-6ADC2E3D05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879-425C-8E69-6ADC2E3D05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879-425C-8E69-6ADC2E3D05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879-425C-8E69-6ADC2E3D05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77.099999999999994</c:v>
                </c:pt>
                <c:pt idx="5">
                  <c:v>#N/A</c:v>
                </c:pt>
                <c:pt idx="6">
                  <c:v>#N/A</c:v>
                </c:pt>
                <c:pt idx="7">
                  <c:v>82.593371133136571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879-425C-8E69-6ADC2E3D05C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6CE-4EF1-B76A-C5D2973211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CE-4EF1-B76A-C5D2973211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CE-4EF1-B76A-C5D2973211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CE-4EF1-B76A-C5D297321154}"/>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CE-4EF1-B76A-C5D2973211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CE-4EF1-B76A-C5D297321154}"/>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CE-4EF1-B76A-C5D29732115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CE-4EF1-B76A-C5D2973211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CE-4EF1-B76A-C5D2973211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CE-4EF1-B76A-C5D2973211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CE-4EF1-B76A-C5D2973211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CE-4EF1-B76A-C5D2973211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CE-4EF1-B76A-C5D2973211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CE-4EF1-B76A-C5D2973211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CE-4EF1-B76A-C5D2973211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CE-4EF1-B76A-C5D2973211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CE-4EF1-B76A-C5D2973211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CE-4EF1-B76A-C5D2973211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CE-4EF1-B76A-C5D2973211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CE-4EF1-B76A-C5D2973211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CE-4EF1-B76A-C5D2973211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CE-4EF1-B76A-C5D2973211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CE-4EF1-B76A-C5D2973211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CE-4EF1-B76A-C5D2973211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6CE-4EF1-B76A-C5D2973211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CE-4EF1-B76A-C5D2973211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CE-4EF1-B76A-C5D2973211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CE-4EF1-B76A-C5D2973211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CE-4EF1-B76A-C5D2973211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CE-4EF1-B76A-C5D2973211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CE-4EF1-B76A-C5D2973211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CE-4EF1-B76A-C5D2973211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CE-4EF1-B76A-C5D2973211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CE-4EF1-B76A-C5D2973211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CE-4EF1-B76A-C5D2973211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CE-4EF1-B76A-C5D2973211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CE-4EF1-B76A-C5D2973211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CE-4EF1-B76A-C5D2973211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CE-4EF1-B76A-C5D2973211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CE-4EF1-B76A-C5D2973211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CE-4EF1-B76A-C5D2973211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CE-4EF1-B76A-C5D2973211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CE-4EF1-B76A-C5D2973211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CE-4EF1-B76A-C5D2973211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CE-4EF1-B76A-C5D2973211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CE-4EF1-B76A-C5D2973211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CE-4EF1-B76A-C5D2973211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CE-4EF1-B76A-C5D2973211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CE-4EF1-B76A-C5D2973211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CE-4EF1-B76A-C5D2973211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CE-4EF1-B76A-C5D2973211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CE-4EF1-B76A-C5D2973211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CE-4EF1-B76A-C5D2973211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CE-4EF1-B76A-C5D2973211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CE-4EF1-B76A-C5D2973211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CE-4EF1-B76A-C5D2973211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CE-4EF1-B76A-C5D2973211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CE-4EF1-B76A-C5D2973211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CE-4EF1-B76A-C5D2973211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CE-4EF1-B76A-C5D2973211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CE-4EF1-B76A-C5D2973211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CE-4EF1-B76A-C5D2973211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CE-4EF1-B76A-C5D2973211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CE-4EF1-B76A-C5D2973211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CE-4EF1-B76A-C5D2973211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CE-4EF1-B76A-C5D2973211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CE-4EF1-B76A-C5D2973211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CE-4EF1-B76A-C5D2973211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CE-4EF1-B76A-C5D2973211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CE-4EF1-B76A-C5D2973211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CE-4EF1-B76A-C5D2973211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CE-4EF1-B76A-C5D2973211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CE-4EF1-B76A-C5D2973211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CE-4EF1-B76A-C5D2973211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CE-4EF1-B76A-C5D2973211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CE-4EF1-B76A-C5D2973211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CE-4EF1-B76A-C5D2973211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CE-4EF1-B76A-C5D2973211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CE-4EF1-B76A-C5D2973211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CE-4EF1-B76A-C5D2973211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CE-4EF1-B76A-C5D2973211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CE-4EF1-B76A-C5D2973211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CE-4EF1-B76A-C5D2973211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CE-4EF1-B76A-C5D2973211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CE-4EF1-B76A-C5D2973211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CE-4EF1-B76A-C5D2973211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CE-4EF1-B76A-C5D2973211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CE-4EF1-B76A-C5D2973211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CE-4EF1-B76A-C5D2973211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CE-4EF1-B76A-C5D2973211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CE-4EF1-B76A-C5D2973211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CE-4EF1-B76A-C5D2973211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CE-4EF1-B76A-C5D2973211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CE-4EF1-B76A-C5D2973211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CE-4EF1-B76A-C5D2973211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96.286399469557736</c:v>
                </c:pt>
                <c:pt idx="8">
                  <c:v>92.594999999999999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6CE-4EF1-B76A-C5D29732115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97.5</c:v>
                </c:pt>
                <c:pt idx="13">
                  <c:v>97.5</c:v>
                </c:pt>
                <c:pt idx="14">
                  <c:v>97.5</c:v>
                </c:pt>
                <c:pt idx="15">
                  <c:v>97.5</c:v>
                </c:pt>
                <c:pt idx="16">
                  <c:v>97.5</c:v>
                </c:pt>
                <c:pt idx="17">
                  <c:v>96.9</c:v>
                </c:pt>
                <c:pt idx="18">
                  <c:v>96.3</c:v>
                </c:pt>
                <c:pt idx="19">
                  <c:v>95.7</c:v>
                </c:pt>
                <c:pt idx="20">
                  <c:v>95.1</c:v>
                </c:pt>
                <c:pt idx="21">
                  <c:v>94.4</c:v>
                </c:pt>
                <c:pt idx="22">
                  <c:v>93.8</c:v>
                </c:pt>
                <c:pt idx="23">
                  <c:v>93.2</c:v>
                </c:pt>
                <c:pt idx="24">
                  <c:v>92.6</c:v>
                </c:pt>
                <c:pt idx="25">
                  <c:v>92</c:v>
                </c:pt>
              </c:numCache>
            </c:numRef>
          </c:yVal>
          <c:smooth val="0"/>
          <c:extLst>
            <c:ext xmlns:c16="http://schemas.microsoft.com/office/drawing/2014/chart" uri="{C3380CC4-5D6E-409C-BE32-E72D297353CC}">
              <c16:uniqueId val="{00000060-C6CE-4EF1-B76A-C5D29732115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66.3</c:v>
                </c:pt>
                <c:pt idx="15">
                  <c:v>66.3</c:v>
                </c:pt>
                <c:pt idx="16">
                  <c:v>66.3</c:v>
                </c:pt>
                <c:pt idx="17">
                  <c:v>66.3</c:v>
                </c:pt>
                <c:pt idx="18">
                  <c:v>66.3</c:v>
                </c:pt>
                <c:pt idx="19">
                  <c:v>66.3</c:v>
                </c:pt>
                <c:pt idx="20">
                  <c:v>66.3</c:v>
                </c:pt>
                <c:pt idx="21">
                  <c:v>66.3</c:v>
                </c:pt>
                <c:pt idx="22">
                  <c:v>66.3</c:v>
                </c:pt>
                <c:pt idx="23">
                  <c:v>#N/A</c:v>
                </c:pt>
                <c:pt idx="24">
                  <c:v>#N/A</c:v>
                </c:pt>
                <c:pt idx="25">
                  <c:v>#N/A</c:v>
                </c:pt>
              </c:numCache>
            </c:numRef>
          </c:yVal>
          <c:smooth val="0"/>
          <c:extLst>
            <c:ext xmlns:c16="http://schemas.microsoft.com/office/drawing/2014/chart" uri="{C3380CC4-5D6E-409C-BE32-E72D297353CC}">
              <c16:uniqueId val="{00000061-C6CE-4EF1-B76A-C5D29732115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6CE-4EF1-B76A-C5D2973211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6CE-4EF1-B76A-C5D2973211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6CE-4EF1-B76A-C5D2973211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6CE-4EF1-B76A-C5D2973211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6CE-4EF1-B76A-C5D297321154}"/>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6CE-4EF1-B76A-C5D2973211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6CE-4EF1-B76A-C5D297321154}"/>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6CE-4EF1-B76A-C5D29732115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6CE-4EF1-B76A-C5D2973211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6CE-4EF1-B76A-C5D297321154}"/>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C6CE-4EF1-B76A-C5D2973211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6CE-4EF1-B76A-C5D2973211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6CE-4EF1-B76A-C5D2973211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6CE-4EF1-B76A-C5D2973211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6CE-4EF1-B76A-C5D2973211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6CE-4EF1-B76A-C5D2973211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6CE-4EF1-B76A-C5D2973211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6CE-4EF1-B76A-C5D2973211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6CE-4EF1-B76A-C5D2973211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6CE-4EF1-B76A-C5D2973211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6CE-4EF1-B76A-C5D2973211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6CE-4EF1-B76A-C5D2973211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6CE-4EF1-B76A-C5D2973211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6CE-4EF1-B76A-C5D29732115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6CE-4EF1-B76A-C5D29732115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66.328820616739947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6CE-4EF1-B76A-C5D2973211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6CE-4EF1-B76A-C5D29732115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6CE-4EF1-B76A-C5D2973211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6CE-4EF1-B76A-C5D2973211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6CE-4EF1-B76A-C5D29732115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6CE-4EF1-B76A-C5D297321154}"/>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6CE-4EF1-B76A-C5D2973211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6CE-4EF1-B76A-C5D297321154}"/>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6CE-4EF1-B76A-C5D29732115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6CE-4EF1-B76A-C5D2973211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6CE-4EF1-B76A-C5D2973211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6CE-4EF1-B76A-C5D2973211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6CE-4EF1-B76A-C5D2973211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6CE-4EF1-B76A-C5D2973211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6CE-4EF1-B76A-C5D2973211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6CE-4EF1-B76A-C5D2973211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6CE-4EF1-B76A-C5D2973211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6CE-4EF1-B76A-C5D2973211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6CE-4EF1-B76A-C5D2973211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6CE-4EF1-B76A-C5D2973211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6CE-4EF1-B76A-C5D2973211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6CE-4EF1-B76A-C5D2973211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6CE-4EF1-B76A-C5D2973211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6CE-4EF1-B76A-C5D2973211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6CE-4EF1-B76A-C5D2973211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6CE-4EF1-B76A-C5D2973211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CE-4EF1-B76A-C5D2973211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CE-4EF1-B76A-C5D2973211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CE-4EF1-B76A-C5D2973211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CE-4EF1-B76A-C5D2973211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CE-4EF1-B76A-C5D2973211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CE-4EF1-B76A-C5D2973211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CE-4EF1-B76A-C5D2973211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CE-4EF1-B76A-C5D2973211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CE-4EF1-B76A-C5D2973211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CE-4EF1-B76A-C5D2973211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CE-4EF1-B76A-C5D2973211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CE-4EF1-B76A-C5D2973211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CE-4EF1-B76A-C5D2973211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CE-4EF1-B76A-C5D2973211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CE-4EF1-B76A-C5D2973211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CE-4EF1-B76A-C5D2973211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CE-4EF1-B76A-C5D2973211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CE-4EF1-B76A-C5D2973211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CE-4EF1-B76A-C5D2973211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CE-4EF1-B76A-C5D2973211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CE-4EF1-B76A-C5D2973211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CE-4EF1-B76A-C5D2973211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CE-4EF1-B76A-C5D2973211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CE-4EF1-B76A-C5D2973211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CE-4EF1-B76A-C5D2973211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CE-4EF1-B76A-C5D2973211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CE-4EF1-B76A-C5D2973211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CE-4EF1-B76A-C5D2973211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CE-4EF1-B76A-C5D2973211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CE-4EF1-B76A-C5D2973211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CE-4EF1-B76A-C5D2973211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CE-4EF1-B76A-C5D2973211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CE-4EF1-B76A-C5D2973211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CE-4EF1-B76A-C5D2973211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CE-4EF1-B76A-C5D2973211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CE-4EF1-B76A-C5D2973211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CE-4EF1-B76A-C5D2973211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CE-4EF1-B76A-C5D2973211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CE-4EF1-B76A-C5D2973211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CE-4EF1-B76A-C5D2973211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CE-4EF1-B76A-C5D2973211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CE-4EF1-B76A-C5D2973211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CE-4EF1-B76A-C5D2973211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CE-4EF1-B76A-C5D2973211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CE-4EF1-B76A-C5D2973211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6CE-4EF1-B76A-C5D2973211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6CE-4EF1-B76A-C5D2973211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6CE-4EF1-B76A-C5D2973211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6CE-4EF1-B76A-C5D2973211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6CE-4EF1-B76A-C5D2973211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6CE-4EF1-B76A-C5D2973211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6CE-4EF1-B76A-C5D2973211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6CE-4EF1-B76A-C5D2973211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6CE-4EF1-B76A-C5D2973211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6CE-4EF1-B76A-C5D2973211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6CE-4EF1-B76A-C5D2973211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6CE-4EF1-B76A-C5D2973211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6CE-4EF1-B76A-C5D2973211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6CE-4EF1-B76A-C5D2973211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6CE-4EF1-B76A-C5D2973211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6CE-4EF1-B76A-C5D2973211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6CE-4EF1-B76A-C5D2973211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6CE-4EF1-B76A-C5D2973211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6CE-4EF1-B76A-C5D2973211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6CE-4EF1-B76A-C5D2973211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6CE-4EF1-B76A-C5D2973211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6CE-4EF1-B76A-C5D2973211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6CE-4EF1-B76A-C5D2973211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6CE-4EF1-B76A-C5D2973211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6CE-4EF1-B76A-C5D2973211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6CE-4EF1-B76A-C5D2973211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6CE-4EF1-B76A-C5D29732115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42-4702-9444-4E40F5F33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42-4702-9444-4E40F5F33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42-4702-9444-4E40F5F33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42-4702-9444-4E40F5F33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42-4702-9444-4E40F5F33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42-4702-9444-4E40F5F33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42-4702-9444-4E40F5F33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42-4702-9444-4E40F5F33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42-4702-9444-4E40F5F33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42-4702-9444-4E40F5F33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42-4702-9444-4E40F5F33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42-4702-9444-4E40F5F33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42-4702-9444-4E40F5F33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42-4702-9444-4E40F5F33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42-4702-9444-4E40F5F33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42-4702-9444-4E40F5F33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42-4702-9444-4E40F5F33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42-4702-9444-4E40F5F33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42-4702-9444-4E40F5F33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42-4702-9444-4E40F5F33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42-4702-9444-4E40F5F33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42-4702-9444-4E40F5F33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42-4702-9444-4E40F5F33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42-4702-9444-4E40F5F33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42-4702-9444-4E40F5F33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42-4702-9444-4E40F5F33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42-4702-9444-4E40F5F33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42-4702-9444-4E40F5F33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42-4702-9444-4E40F5F33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42-4702-9444-4E40F5F33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42-4702-9444-4E40F5F33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42-4702-9444-4E40F5F33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42-4702-9444-4E40F5F33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42-4702-9444-4E40F5F33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42-4702-9444-4E40F5F33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42-4702-9444-4E40F5F33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42-4702-9444-4E40F5F33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42-4702-9444-4E40F5F33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42-4702-9444-4E40F5F33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42-4702-9444-4E40F5F33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42-4702-9444-4E40F5F33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42-4702-9444-4E40F5F33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42-4702-9444-4E40F5F33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42-4702-9444-4E40F5F33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42-4702-9444-4E40F5F33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42-4702-9444-4E40F5F33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42-4702-9444-4E40F5F33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42-4702-9444-4E40F5F33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42-4702-9444-4E40F5F33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42-4702-9444-4E40F5F33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42-4702-9444-4E40F5F33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42-4702-9444-4E40F5F33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42-4702-9444-4E40F5F33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42-4702-9444-4E40F5F33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42-4702-9444-4E40F5F33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42-4702-9444-4E40F5F33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42-4702-9444-4E40F5F33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42-4702-9444-4E40F5F33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42-4702-9444-4E40F5F33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42-4702-9444-4E40F5F33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42-4702-9444-4E40F5F33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42-4702-9444-4E40F5F33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42-4702-9444-4E40F5F33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42-4702-9444-4E40F5F33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42-4702-9444-4E40F5F33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42-4702-9444-4E40F5F33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42-4702-9444-4E40F5F33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42-4702-9444-4E40F5F33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42-4702-9444-4E40F5F33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42-4702-9444-4E40F5F33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42-4702-9444-4E40F5F33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42-4702-9444-4E40F5F33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42-4702-9444-4E40F5F33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42-4702-9444-4E40F5F33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42-4702-9444-4E40F5F33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42-4702-9444-4E40F5F33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42-4702-9444-4E40F5F33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42-4702-9444-4E40F5F33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42-4702-9444-4E40F5F33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42-4702-9444-4E40F5F33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42-4702-9444-4E40F5F33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42-4702-9444-4E40F5F33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42-4702-9444-4E40F5F33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42-4702-9444-4E40F5F33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42-4702-9444-4E40F5F33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42-4702-9444-4E40F5F33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42-4702-9444-4E40F5F33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42-4702-9444-4E40F5F33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42-4702-9444-4E40F5F33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42-4702-9444-4E40F5F33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42-4702-9444-4E40F5F33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42-4702-9444-4E40F5F33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42-4702-9444-4E40F5F33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42-4702-9444-4E40F5F33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42-4702-9444-4E40F5F33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86.877912954538658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42-4702-9444-4E40F5F3390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86.9</c:v>
                </c:pt>
                <c:pt idx="15">
                  <c:v>86.9</c:v>
                </c:pt>
                <c:pt idx="16">
                  <c:v>86.9</c:v>
                </c:pt>
                <c:pt idx="17">
                  <c:v>86.9</c:v>
                </c:pt>
                <c:pt idx="18">
                  <c:v>86.9</c:v>
                </c:pt>
                <c:pt idx="19">
                  <c:v>86.9</c:v>
                </c:pt>
                <c:pt idx="20">
                  <c:v>86.9</c:v>
                </c:pt>
                <c:pt idx="21">
                  <c:v>86.9</c:v>
                </c:pt>
                <c:pt idx="22">
                  <c:v>86.9</c:v>
                </c:pt>
                <c:pt idx="23">
                  <c:v>#N/A</c:v>
                </c:pt>
                <c:pt idx="24">
                  <c:v>#N/A</c:v>
                </c:pt>
                <c:pt idx="25">
                  <c:v>#N/A</c:v>
                </c:pt>
              </c:numCache>
            </c:numRef>
          </c:yVal>
          <c:smooth val="0"/>
          <c:extLst>
            <c:ext xmlns:c16="http://schemas.microsoft.com/office/drawing/2014/chart" uri="{C3380CC4-5D6E-409C-BE32-E72D297353CC}">
              <c16:uniqueId val="{00000060-F742-4702-9444-4E40F5F3390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35.700000000000003</c:v>
                </c:pt>
                <c:pt idx="15">
                  <c:v>35.700000000000003</c:v>
                </c:pt>
                <c:pt idx="16">
                  <c:v>35.700000000000003</c:v>
                </c:pt>
                <c:pt idx="17">
                  <c:v>35.700000000000003</c:v>
                </c:pt>
                <c:pt idx="18">
                  <c:v>35.700000000000003</c:v>
                </c:pt>
                <c:pt idx="19">
                  <c:v>35.700000000000003</c:v>
                </c:pt>
                <c:pt idx="20">
                  <c:v>35.700000000000003</c:v>
                </c:pt>
                <c:pt idx="21">
                  <c:v>35.700000000000003</c:v>
                </c:pt>
                <c:pt idx="22">
                  <c:v>35.700000000000003</c:v>
                </c:pt>
                <c:pt idx="23">
                  <c:v>#N/A</c:v>
                </c:pt>
                <c:pt idx="24">
                  <c:v>#N/A</c:v>
                </c:pt>
                <c:pt idx="25">
                  <c:v>#N/A</c:v>
                </c:pt>
              </c:numCache>
            </c:numRef>
          </c:yVal>
          <c:smooth val="0"/>
          <c:extLst>
            <c:ext xmlns:c16="http://schemas.microsoft.com/office/drawing/2014/chart" uri="{C3380CC4-5D6E-409C-BE32-E72D297353CC}">
              <c16:uniqueId val="{00000061-F742-4702-9444-4E40F5F3390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742-4702-9444-4E40F5F33909}"/>
              </c:ext>
            </c:extLst>
          </c:dPt>
          <c:dPt>
            <c:idx val="3"/>
            <c:bubble3D val="0"/>
            <c:extLst>
              <c:ext xmlns:c16="http://schemas.microsoft.com/office/drawing/2014/chart" uri="{C3380CC4-5D6E-409C-BE32-E72D297353CC}">
                <c16:uniqueId val="{00000063-F742-4702-9444-4E40F5F339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42-4702-9444-4E40F5F33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42-4702-9444-4E40F5F33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42-4702-9444-4E40F5F33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42-4702-9444-4E40F5F33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42-4702-9444-4E40F5F33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42-4702-9444-4E40F5F33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42-4702-9444-4E40F5F33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42-4702-9444-4E40F5F33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42-4702-9444-4E40F5F33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42-4702-9444-4E40F5F33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42-4702-9444-4E40F5F33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42-4702-9444-4E40F5F33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42-4702-9444-4E40F5F33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42-4702-9444-4E40F5F33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42-4702-9444-4E40F5F33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42-4702-9444-4E40F5F33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42-4702-9444-4E40F5F33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42-4702-9444-4E40F5F33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42-4702-9444-4E40F5F33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42-4702-9444-4E40F5F33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42-4702-9444-4E40F5F33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42-4702-9444-4E40F5F33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42-4702-9444-4E40F5F33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42-4702-9444-4E40F5F33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42-4702-9444-4E40F5F33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42-4702-9444-4E40F5F33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42-4702-9444-4E40F5F33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42-4702-9444-4E40F5F33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42-4702-9444-4E40F5F33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42-4702-9444-4E40F5F33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42-4702-9444-4E40F5F33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42-4702-9444-4E40F5F33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42-4702-9444-4E40F5F33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42-4702-9444-4E40F5F33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42-4702-9444-4E40F5F33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42-4702-9444-4E40F5F33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42-4702-9444-4E40F5F33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42-4702-9444-4E40F5F33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42-4702-9444-4E40F5F33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42-4702-9444-4E40F5F33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42-4702-9444-4E40F5F33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42-4702-9444-4E40F5F33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42-4702-9444-4E40F5F33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42-4702-9444-4E40F5F33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42-4702-9444-4E40F5F33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42-4702-9444-4E40F5F33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42-4702-9444-4E40F5F33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42-4702-9444-4E40F5F33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42-4702-9444-4E40F5F33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42-4702-9444-4E40F5F33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42-4702-9444-4E40F5F33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42-4702-9444-4E40F5F33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42-4702-9444-4E40F5F33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42-4702-9444-4E40F5F33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42-4702-9444-4E40F5F33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42-4702-9444-4E40F5F33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42-4702-9444-4E40F5F33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42-4702-9444-4E40F5F33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42-4702-9444-4E40F5F33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42-4702-9444-4E40F5F33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42-4702-9444-4E40F5F33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42-4702-9444-4E40F5F33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42-4702-9444-4E40F5F33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42-4702-9444-4E40F5F33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42-4702-9444-4E40F5F33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42-4702-9444-4E40F5F33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42-4702-9444-4E40F5F33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42-4702-9444-4E40F5F33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42-4702-9444-4E40F5F33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42-4702-9444-4E40F5F33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42-4702-9444-4E40F5F33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42-4702-9444-4E40F5F33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42-4702-9444-4E40F5F33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42-4702-9444-4E40F5F33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42-4702-9444-4E40F5F33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42-4702-9444-4E40F5F33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42-4702-9444-4E40F5F33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42-4702-9444-4E40F5F33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42-4702-9444-4E40F5F33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42-4702-9444-4E40F5F33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42-4702-9444-4E40F5F33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42-4702-9444-4E40F5F33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42-4702-9444-4E40F5F33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42-4702-9444-4E40F5F33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42-4702-9444-4E40F5F33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42-4702-9444-4E40F5F33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42-4702-9444-4E40F5F33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42-4702-9444-4E40F5F33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42-4702-9444-4E40F5F33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42-4702-9444-4E40F5F33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42-4702-9444-4E40F5F33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42-4702-9444-4E40F5F33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42-4702-9444-4E40F5F33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42-4702-9444-4E40F5F33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42-4702-9444-4E40F5F33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35.724072969486507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42-4702-9444-4E40F5F3390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99.3</c:v>
                </c:pt>
                <c:pt idx="15">
                  <c:v>99.3</c:v>
                </c:pt>
                <c:pt idx="16">
                  <c:v>99.3</c:v>
                </c:pt>
                <c:pt idx="17">
                  <c:v>99.3</c:v>
                </c:pt>
                <c:pt idx="18">
                  <c:v>99.3</c:v>
                </c:pt>
                <c:pt idx="19">
                  <c:v>99.3</c:v>
                </c:pt>
                <c:pt idx="20">
                  <c:v>99.3</c:v>
                </c:pt>
                <c:pt idx="21">
                  <c:v>99.3</c:v>
                </c:pt>
                <c:pt idx="22">
                  <c:v>99.3</c:v>
                </c:pt>
                <c:pt idx="23">
                  <c:v>#N/A</c:v>
                </c:pt>
                <c:pt idx="24">
                  <c:v>#N/A</c:v>
                </c:pt>
                <c:pt idx="25">
                  <c:v>#N/A</c:v>
                </c:pt>
              </c:numCache>
            </c:numRef>
          </c:yVal>
          <c:smooth val="0"/>
          <c:extLst>
            <c:ext xmlns:c16="http://schemas.microsoft.com/office/drawing/2014/chart" uri="{C3380CC4-5D6E-409C-BE32-E72D297353CC}">
              <c16:uniqueId val="{000000C2-F742-4702-9444-4E40F5F3390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42-4702-9444-4E40F5F33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42-4702-9444-4E40F5F33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42-4702-9444-4E40F5F339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42-4702-9444-4E40F5F33909}"/>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42-4702-9444-4E40F5F33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42-4702-9444-4E40F5F33909}"/>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42-4702-9444-4E40F5F3390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42-4702-9444-4E40F5F339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42-4702-9444-4E40F5F3390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42-4702-9444-4E40F5F33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42-4702-9444-4E40F5F33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42-4702-9444-4E40F5F33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42-4702-9444-4E40F5F33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42-4702-9444-4E40F5F33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42-4702-9444-4E40F5F33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42-4702-9444-4E40F5F33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42-4702-9444-4E40F5F33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42-4702-9444-4E40F5F33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42-4702-9444-4E40F5F33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42-4702-9444-4E40F5F33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42-4702-9444-4E40F5F33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42-4702-9444-4E40F5F33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42-4702-9444-4E40F5F33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42-4702-9444-4E40F5F33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42-4702-9444-4E40F5F33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42-4702-9444-4E40F5F33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42-4702-9444-4E40F5F33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42-4702-9444-4E40F5F33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42-4702-9444-4E40F5F33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42-4702-9444-4E40F5F33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42-4702-9444-4E40F5F33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42-4702-9444-4E40F5F33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42-4702-9444-4E40F5F33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42-4702-9444-4E40F5F33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42-4702-9444-4E40F5F33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42-4702-9444-4E40F5F33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42-4702-9444-4E40F5F33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42-4702-9444-4E40F5F33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42-4702-9444-4E40F5F33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42-4702-9444-4E40F5F33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42-4702-9444-4E40F5F33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42-4702-9444-4E40F5F33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42-4702-9444-4E40F5F33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42-4702-9444-4E40F5F33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42-4702-9444-4E40F5F33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42-4702-9444-4E40F5F33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42-4702-9444-4E40F5F33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42-4702-9444-4E40F5F33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42-4702-9444-4E40F5F33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42-4702-9444-4E40F5F33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42-4702-9444-4E40F5F33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42-4702-9444-4E40F5F33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42-4702-9444-4E40F5F33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42-4702-9444-4E40F5F33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42-4702-9444-4E40F5F33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42-4702-9444-4E40F5F33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42-4702-9444-4E40F5F33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42-4702-9444-4E40F5F33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42-4702-9444-4E40F5F33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42-4702-9444-4E40F5F33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42-4702-9444-4E40F5F33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42-4702-9444-4E40F5F33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42-4702-9444-4E40F5F33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42-4702-9444-4E40F5F33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42-4702-9444-4E40F5F33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42-4702-9444-4E40F5F33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42-4702-9444-4E40F5F33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42-4702-9444-4E40F5F33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42-4702-9444-4E40F5F33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42-4702-9444-4E40F5F33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42-4702-9444-4E40F5F33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42-4702-9444-4E40F5F33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42-4702-9444-4E40F5F33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42-4702-9444-4E40F5F33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42-4702-9444-4E40F5F33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42-4702-9444-4E40F5F33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42-4702-9444-4E40F5F33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42-4702-9444-4E40F5F33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42-4702-9444-4E40F5F33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42-4702-9444-4E40F5F33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42-4702-9444-4E40F5F33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42-4702-9444-4E40F5F33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42-4702-9444-4E40F5F33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42-4702-9444-4E40F5F33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42-4702-9444-4E40F5F33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42-4702-9444-4E40F5F33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42-4702-9444-4E40F5F33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42-4702-9444-4E40F5F33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42-4702-9444-4E40F5F33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42-4702-9444-4E40F5F33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42-4702-9444-4E40F5F33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42-4702-9444-4E40F5F33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42-4702-9444-4E40F5F33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42-4702-9444-4E40F5F33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42-4702-9444-4E40F5F33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99.262883691747149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42-4702-9444-4E40F5F3390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7D0-434E-AC2D-6EE1DAE9AF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D0-434E-AC2D-6EE1DAE9AF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D0-434E-AC2D-6EE1DAE9AF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D0-434E-AC2D-6EE1DAE9AFE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D0-434E-AC2D-6EE1DAE9AFE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D0-434E-AC2D-6EE1DAE9AF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D0-434E-AC2D-6EE1DAE9AFE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D0-434E-AC2D-6EE1DAE9AFE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D0-434E-AC2D-6EE1DAE9AF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D0-434E-AC2D-6EE1DAE9AF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D0-434E-AC2D-6EE1DAE9AF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D0-434E-AC2D-6EE1DAE9AF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D0-434E-AC2D-6EE1DAE9AF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D0-434E-AC2D-6EE1DAE9AF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D0-434E-AC2D-6EE1DAE9AF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D0-434E-AC2D-6EE1DAE9AF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D0-434E-AC2D-6EE1DAE9AF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D0-434E-AC2D-6EE1DAE9AF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D0-434E-AC2D-6EE1DAE9AF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D0-434E-AC2D-6EE1DAE9AF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D0-434E-AC2D-6EE1DAE9AF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D0-434E-AC2D-6EE1DAE9AF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D0-434E-AC2D-6EE1DAE9AF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D0-434E-AC2D-6EE1DAE9AF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D0-434E-AC2D-6EE1DAE9AF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D0-434E-AC2D-6EE1DAE9AF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D0-434E-AC2D-6EE1DAE9AF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D0-434E-AC2D-6EE1DAE9AF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D0-434E-AC2D-6EE1DAE9AF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D0-434E-AC2D-6EE1DAE9AF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D0-434E-AC2D-6EE1DAE9AF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D0-434E-AC2D-6EE1DAE9AF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D0-434E-AC2D-6EE1DAE9AF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D0-434E-AC2D-6EE1DAE9AF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D0-434E-AC2D-6EE1DAE9AF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D0-434E-AC2D-6EE1DAE9AF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D0-434E-AC2D-6EE1DAE9AF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D0-434E-AC2D-6EE1DAE9AF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D0-434E-AC2D-6EE1DAE9AF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D0-434E-AC2D-6EE1DAE9AF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D0-434E-AC2D-6EE1DAE9AF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D0-434E-AC2D-6EE1DAE9AF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D0-434E-AC2D-6EE1DAE9AF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D0-434E-AC2D-6EE1DAE9AF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D0-434E-AC2D-6EE1DAE9AF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D0-434E-AC2D-6EE1DAE9AF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D0-434E-AC2D-6EE1DAE9AF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D0-434E-AC2D-6EE1DAE9AF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D0-434E-AC2D-6EE1DAE9AF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D0-434E-AC2D-6EE1DAE9AF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D0-434E-AC2D-6EE1DAE9AF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D0-434E-AC2D-6EE1DAE9AF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D0-434E-AC2D-6EE1DAE9AF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D0-434E-AC2D-6EE1DAE9AF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D0-434E-AC2D-6EE1DAE9AF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D0-434E-AC2D-6EE1DAE9AF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D0-434E-AC2D-6EE1DAE9AF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D0-434E-AC2D-6EE1DAE9AF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D0-434E-AC2D-6EE1DAE9AF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D0-434E-AC2D-6EE1DAE9AF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D0-434E-AC2D-6EE1DAE9AF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D0-434E-AC2D-6EE1DAE9AF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D0-434E-AC2D-6EE1DAE9AF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D0-434E-AC2D-6EE1DAE9AF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D0-434E-AC2D-6EE1DAE9AF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D0-434E-AC2D-6EE1DAE9AF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D0-434E-AC2D-6EE1DAE9AF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D0-434E-AC2D-6EE1DAE9AF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D0-434E-AC2D-6EE1DAE9AF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D0-434E-AC2D-6EE1DAE9AF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D0-434E-AC2D-6EE1DAE9AF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D0-434E-AC2D-6EE1DAE9AF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D0-434E-AC2D-6EE1DAE9AF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D0-434E-AC2D-6EE1DAE9AF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D0-434E-AC2D-6EE1DAE9AF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D0-434E-AC2D-6EE1DAE9AF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D0-434E-AC2D-6EE1DAE9AF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D0-434E-AC2D-6EE1DAE9AF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D0-434E-AC2D-6EE1DAE9AF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D0-434E-AC2D-6EE1DAE9AF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D0-434E-AC2D-6EE1DAE9AF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D0-434E-AC2D-6EE1DAE9AF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D0-434E-AC2D-6EE1DAE9AF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D0-434E-AC2D-6EE1DAE9AF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D0-434E-AC2D-6EE1DAE9AF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D0-434E-AC2D-6EE1DAE9AF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D0-434E-AC2D-6EE1DAE9AF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D0-434E-AC2D-6EE1DAE9AF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D0-434E-AC2D-6EE1DAE9AF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D0-434E-AC2D-6EE1DAE9AF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D0-434E-AC2D-6EE1DAE9AF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D0-434E-AC2D-6EE1DAE9AF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D0-434E-AC2D-6EE1DAE9AF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D0-434E-AC2D-6EE1DAE9AF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D0-434E-AC2D-6EE1DAE9AF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D0-434E-AC2D-6EE1DAE9AF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74.949999999999989</c:v>
                </c:pt>
                <c:pt idx="5">
                  <c:v>#N/A</c:v>
                </c:pt>
                <c:pt idx="6">
                  <c:v>#N/A</c:v>
                </c:pt>
                <c:pt idx="7">
                  <c:v>86.846013844359305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D0-434E-AC2D-6EE1DAE9AFE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69</c:v>
                </c:pt>
                <c:pt idx="9">
                  <c:v>69</c:v>
                </c:pt>
                <c:pt idx="10">
                  <c:v>69</c:v>
                </c:pt>
                <c:pt idx="11">
                  <c:v>69</c:v>
                </c:pt>
                <c:pt idx="12">
                  <c:v>69</c:v>
                </c:pt>
                <c:pt idx="13">
                  <c:v>72</c:v>
                </c:pt>
                <c:pt idx="14">
                  <c:v>75</c:v>
                </c:pt>
                <c:pt idx="15">
                  <c:v>77.900000000000006</c:v>
                </c:pt>
                <c:pt idx="16">
                  <c:v>80.900000000000006</c:v>
                </c:pt>
                <c:pt idx="17">
                  <c:v>83.9</c:v>
                </c:pt>
                <c:pt idx="18">
                  <c:v>86.8</c:v>
                </c:pt>
                <c:pt idx="19">
                  <c:v>89.8</c:v>
                </c:pt>
                <c:pt idx="20">
                  <c:v>91.3</c:v>
                </c:pt>
                <c:pt idx="21">
                  <c:v>90.2</c:v>
                </c:pt>
                <c:pt idx="22">
                  <c:v>89.1</c:v>
                </c:pt>
                <c:pt idx="23">
                  <c:v>88</c:v>
                </c:pt>
                <c:pt idx="24">
                  <c:v>86.9</c:v>
                </c:pt>
                <c:pt idx="25">
                  <c:v>#N/A</c:v>
                </c:pt>
              </c:numCache>
            </c:numRef>
          </c:yVal>
          <c:smooth val="0"/>
          <c:extLst>
            <c:ext xmlns:c16="http://schemas.microsoft.com/office/drawing/2014/chart" uri="{C3380CC4-5D6E-409C-BE32-E72D297353CC}">
              <c16:uniqueId val="{00000060-97D0-434E-AC2D-6EE1DAE9AFE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52.5</c:v>
                </c:pt>
                <c:pt idx="9">
                  <c:v>52.5</c:v>
                </c:pt>
                <c:pt idx="10">
                  <c:v>52.5</c:v>
                </c:pt>
                <c:pt idx="11">
                  <c:v>52.5</c:v>
                </c:pt>
                <c:pt idx="12">
                  <c:v>52.5</c:v>
                </c:pt>
                <c:pt idx="13">
                  <c:v>49.8</c:v>
                </c:pt>
                <c:pt idx="14">
                  <c:v>47.1</c:v>
                </c:pt>
                <c:pt idx="15">
                  <c:v>44.4</c:v>
                </c:pt>
                <c:pt idx="16">
                  <c:v>41.7</c:v>
                </c:pt>
                <c:pt idx="17">
                  <c:v>38.9</c:v>
                </c:pt>
                <c:pt idx="18">
                  <c:v>36.200000000000003</c:v>
                </c:pt>
                <c:pt idx="19">
                  <c:v>33.5</c:v>
                </c:pt>
                <c:pt idx="20">
                  <c:v>30.8</c:v>
                </c:pt>
                <c:pt idx="21">
                  <c:v>30.8</c:v>
                </c:pt>
                <c:pt idx="22">
                  <c:v>30.8</c:v>
                </c:pt>
                <c:pt idx="23">
                  <c:v>30.8</c:v>
                </c:pt>
                <c:pt idx="24">
                  <c:v>30.8</c:v>
                </c:pt>
                <c:pt idx="25">
                  <c:v>#N/A</c:v>
                </c:pt>
              </c:numCache>
            </c:numRef>
          </c:yVal>
          <c:smooth val="0"/>
          <c:extLst>
            <c:ext xmlns:c16="http://schemas.microsoft.com/office/drawing/2014/chart" uri="{C3380CC4-5D6E-409C-BE32-E72D297353CC}">
              <c16:uniqueId val="{00000061-97D0-434E-AC2D-6EE1DAE9AFE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7D0-434E-AC2D-6EE1DAE9AFE0}"/>
              </c:ext>
            </c:extLst>
          </c:dPt>
          <c:dPt>
            <c:idx val="3"/>
            <c:bubble3D val="0"/>
            <c:extLst>
              <c:ext xmlns:c16="http://schemas.microsoft.com/office/drawing/2014/chart" uri="{C3380CC4-5D6E-409C-BE32-E72D297353CC}">
                <c16:uniqueId val="{00000063-97D0-434E-AC2D-6EE1DAE9AF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D0-434E-AC2D-6EE1DAE9AF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D0-434E-AC2D-6EE1DAE9AF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D0-434E-AC2D-6EE1DAE9AFE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D0-434E-AC2D-6EE1DAE9AFE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D0-434E-AC2D-6EE1DAE9AF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D0-434E-AC2D-6EE1DAE9AFE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D0-434E-AC2D-6EE1DAE9AFE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D0-434E-AC2D-6EE1DAE9AF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D0-434E-AC2D-6EE1DAE9AF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D0-434E-AC2D-6EE1DAE9AF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D0-434E-AC2D-6EE1DAE9AF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D0-434E-AC2D-6EE1DAE9AF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D0-434E-AC2D-6EE1DAE9AF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D0-434E-AC2D-6EE1DAE9AF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D0-434E-AC2D-6EE1DAE9AF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D0-434E-AC2D-6EE1DAE9AF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D0-434E-AC2D-6EE1DAE9AF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D0-434E-AC2D-6EE1DAE9AF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D0-434E-AC2D-6EE1DAE9AF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D0-434E-AC2D-6EE1DAE9AF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D0-434E-AC2D-6EE1DAE9AF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D0-434E-AC2D-6EE1DAE9AF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D0-434E-AC2D-6EE1DAE9AF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D0-434E-AC2D-6EE1DAE9AF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D0-434E-AC2D-6EE1DAE9AF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D0-434E-AC2D-6EE1DAE9AF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D0-434E-AC2D-6EE1DAE9AF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D0-434E-AC2D-6EE1DAE9AF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D0-434E-AC2D-6EE1DAE9AF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D0-434E-AC2D-6EE1DAE9AF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D0-434E-AC2D-6EE1DAE9AF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D0-434E-AC2D-6EE1DAE9AF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D0-434E-AC2D-6EE1DAE9AF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D0-434E-AC2D-6EE1DAE9AF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D0-434E-AC2D-6EE1DAE9AF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D0-434E-AC2D-6EE1DAE9AF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D0-434E-AC2D-6EE1DAE9AF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D0-434E-AC2D-6EE1DAE9AF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D0-434E-AC2D-6EE1DAE9AF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D0-434E-AC2D-6EE1DAE9AF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D0-434E-AC2D-6EE1DAE9AF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D0-434E-AC2D-6EE1DAE9AF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D0-434E-AC2D-6EE1DAE9AF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D0-434E-AC2D-6EE1DAE9AF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D0-434E-AC2D-6EE1DAE9AF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D0-434E-AC2D-6EE1DAE9AF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D0-434E-AC2D-6EE1DAE9AF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D0-434E-AC2D-6EE1DAE9AF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D0-434E-AC2D-6EE1DAE9AF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D0-434E-AC2D-6EE1DAE9AF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D0-434E-AC2D-6EE1DAE9AF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D0-434E-AC2D-6EE1DAE9AF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D0-434E-AC2D-6EE1DAE9AF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D0-434E-AC2D-6EE1DAE9AF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D0-434E-AC2D-6EE1DAE9AF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D0-434E-AC2D-6EE1DAE9AF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D0-434E-AC2D-6EE1DAE9AF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D0-434E-AC2D-6EE1DAE9AF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D0-434E-AC2D-6EE1DAE9AF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D0-434E-AC2D-6EE1DAE9AF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D0-434E-AC2D-6EE1DAE9AF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D0-434E-AC2D-6EE1DAE9AF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D0-434E-AC2D-6EE1DAE9AF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D0-434E-AC2D-6EE1DAE9AF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D0-434E-AC2D-6EE1DAE9AF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D0-434E-AC2D-6EE1DAE9AF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D0-434E-AC2D-6EE1DAE9AF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D0-434E-AC2D-6EE1DAE9AF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D0-434E-AC2D-6EE1DAE9AF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D0-434E-AC2D-6EE1DAE9AF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D0-434E-AC2D-6EE1DAE9AF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D0-434E-AC2D-6EE1DAE9AF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D0-434E-AC2D-6EE1DAE9AF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D0-434E-AC2D-6EE1DAE9AF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D0-434E-AC2D-6EE1DAE9AF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D0-434E-AC2D-6EE1DAE9AF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D0-434E-AC2D-6EE1DAE9AF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D0-434E-AC2D-6EE1DAE9AF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D0-434E-AC2D-6EE1DAE9AF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D0-434E-AC2D-6EE1DAE9AF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D0-434E-AC2D-6EE1DAE9AF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D0-434E-AC2D-6EE1DAE9AF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D0-434E-AC2D-6EE1DAE9AF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D0-434E-AC2D-6EE1DAE9AF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D0-434E-AC2D-6EE1DAE9AF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D0-434E-AC2D-6EE1DAE9AF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D0-434E-AC2D-6EE1DAE9AF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D0-434E-AC2D-6EE1DAE9AF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D0-434E-AC2D-6EE1DAE9AF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D0-434E-AC2D-6EE1DAE9AF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D0-434E-AC2D-6EE1DAE9AF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D0-434E-AC2D-6EE1DAE9AF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D0-434E-AC2D-6EE1DAE9AF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D0-434E-AC2D-6EE1DAE9AF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D0-434E-AC2D-6EE1DAE9AF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47.103428352098256</c:v>
                </c:pt>
                <c:pt idx="5">
                  <c:v>#N/A</c:v>
                </c:pt>
                <c:pt idx="6">
                  <c:v>#N/A</c:v>
                </c:pt>
                <c:pt idx="7">
                  <c:v>36.213728465349185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D0-434E-AC2D-6EE1DAE9AFE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99.2</c:v>
                </c:pt>
                <c:pt idx="14">
                  <c:v>98.1</c:v>
                </c:pt>
                <c:pt idx="15">
                  <c:v>96.9</c:v>
                </c:pt>
                <c:pt idx="16">
                  <c:v>95.8</c:v>
                </c:pt>
                <c:pt idx="17">
                  <c:v>94.7</c:v>
                </c:pt>
                <c:pt idx="18">
                  <c:v>93.6</c:v>
                </c:pt>
                <c:pt idx="19">
                  <c:v>92.5</c:v>
                </c:pt>
                <c:pt idx="20">
                  <c:v>91.3</c:v>
                </c:pt>
                <c:pt idx="21">
                  <c:v>90.2</c:v>
                </c:pt>
                <c:pt idx="22">
                  <c:v>89.1</c:v>
                </c:pt>
                <c:pt idx="23">
                  <c:v>88</c:v>
                </c:pt>
                <c:pt idx="24">
                  <c:v>86.9</c:v>
                </c:pt>
                <c:pt idx="25">
                  <c:v>85.7</c:v>
                </c:pt>
              </c:numCache>
            </c:numRef>
          </c:yVal>
          <c:smooth val="0"/>
          <c:extLst>
            <c:ext xmlns:c16="http://schemas.microsoft.com/office/drawing/2014/chart" uri="{C3380CC4-5D6E-409C-BE32-E72D297353CC}">
              <c16:uniqueId val="{000000C2-97D0-434E-AC2D-6EE1DAE9AFE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D0-434E-AC2D-6EE1DAE9AF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D0-434E-AC2D-6EE1DAE9AF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D0-434E-AC2D-6EE1DAE9AFE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D0-434E-AC2D-6EE1DAE9AFE0}"/>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D0-434E-AC2D-6EE1DAE9AF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D0-434E-AC2D-6EE1DAE9AFE0}"/>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D0-434E-AC2D-6EE1DAE9AFE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D0-434E-AC2D-6EE1DAE9AF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D0-434E-AC2D-6EE1DAE9AF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D0-434E-AC2D-6EE1DAE9AF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D0-434E-AC2D-6EE1DAE9AF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D0-434E-AC2D-6EE1DAE9AF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D0-434E-AC2D-6EE1DAE9AF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D0-434E-AC2D-6EE1DAE9AF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D0-434E-AC2D-6EE1DAE9AF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D0-434E-AC2D-6EE1DAE9AF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D0-434E-AC2D-6EE1DAE9AF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D0-434E-AC2D-6EE1DAE9AF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D0-434E-AC2D-6EE1DAE9AF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D0-434E-AC2D-6EE1DAE9AF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D0-434E-AC2D-6EE1DAE9AF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D0-434E-AC2D-6EE1DAE9AF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D0-434E-AC2D-6EE1DAE9AF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D0-434E-AC2D-6EE1DAE9AF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D0-434E-AC2D-6EE1DAE9AF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D0-434E-AC2D-6EE1DAE9AF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D0-434E-AC2D-6EE1DAE9AF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D0-434E-AC2D-6EE1DAE9AF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D0-434E-AC2D-6EE1DAE9AF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D0-434E-AC2D-6EE1DAE9AF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D0-434E-AC2D-6EE1DAE9AF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D0-434E-AC2D-6EE1DAE9AF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D0-434E-AC2D-6EE1DAE9AF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D0-434E-AC2D-6EE1DAE9AF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D0-434E-AC2D-6EE1DAE9AF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D0-434E-AC2D-6EE1DAE9AF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D0-434E-AC2D-6EE1DAE9AF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D0-434E-AC2D-6EE1DAE9AF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D0-434E-AC2D-6EE1DAE9AF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D0-434E-AC2D-6EE1DAE9AF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D0-434E-AC2D-6EE1DAE9AF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D0-434E-AC2D-6EE1DAE9AF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D0-434E-AC2D-6EE1DAE9AF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D0-434E-AC2D-6EE1DAE9AF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D0-434E-AC2D-6EE1DAE9AF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D0-434E-AC2D-6EE1DAE9AF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D0-434E-AC2D-6EE1DAE9AF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D0-434E-AC2D-6EE1DAE9AF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D0-434E-AC2D-6EE1DAE9AF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D0-434E-AC2D-6EE1DAE9AF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D0-434E-AC2D-6EE1DAE9AF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D0-434E-AC2D-6EE1DAE9AF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D0-434E-AC2D-6EE1DAE9AF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D0-434E-AC2D-6EE1DAE9AF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D0-434E-AC2D-6EE1DAE9AF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D0-434E-AC2D-6EE1DAE9AF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D0-434E-AC2D-6EE1DAE9AF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D0-434E-AC2D-6EE1DAE9AF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D0-434E-AC2D-6EE1DAE9AF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D0-434E-AC2D-6EE1DAE9AF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D0-434E-AC2D-6EE1DAE9AF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D0-434E-AC2D-6EE1DAE9AF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D0-434E-AC2D-6EE1DAE9AF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D0-434E-AC2D-6EE1DAE9AF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D0-434E-AC2D-6EE1DAE9AF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D0-434E-AC2D-6EE1DAE9AF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D0-434E-AC2D-6EE1DAE9AF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D0-434E-AC2D-6EE1DAE9AF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D0-434E-AC2D-6EE1DAE9AF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D0-434E-AC2D-6EE1DAE9AF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D0-434E-AC2D-6EE1DAE9AF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D0-434E-AC2D-6EE1DAE9AF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D0-434E-AC2D-6EE1DAE9AF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D0-434E-AC2D-6EE1DAE9AF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D0-434E-AC2D-6EE1DAE9AF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D0-434E-AC2D-6EE1DAE9AF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D0-434E-AC2D-6EE1DAE9AF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D0-434E-AC2D-6EE1DAE9AF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D0-434E-AC2D-6EE1DAE9AF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D0-434E-AC2D-6EE1DAE9AF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D0-434E-AC2D-6EE1DAE9AF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D0-434E-AC2D-6EE1DAE9AF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D0-434E-AC2D-6EE1DAE9AF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D0-434E-AC2D-6EE1DAE9AF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D0-434E-AC2D-6EE1DAE9AF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D0-434E-AC2D-6EE1DAE9AF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D0-434E-AC2D-6EE1DAE9AF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D0-434E-AC2D-6EE1DAE9AF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D0-434E-AC2D-6EE1DAE9AF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D0-434E-AC2D-6EE1DAE9AF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D0-434E-AC2D-6EE1DAE9AF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D0-434E-AC2D-6EE1DAE9AF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D0-434E-AC2D-6EE1DAE9AF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D0-434E-AC2D-6EE1DAE9AF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D0-434E-AC2D-6EE1DAE9AF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97.7</c:v>
                </c:pt>
                <c:pt idx="5">
                  <c:v>#N/A</c:v>
                </c:pt>
                <c:pt idx="6">
                  <c:v>#N/A</c:v>
                </c:pt>
                <c:pt idx="7">
                  <c:v>99.31042535055694</c:v>
                </c:pt>
                <c:pt idx="8">
                  <c:v>83.567499999999995</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D0-434E-AC2D-6EE1DAE9AFE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654-4721-B601-7DEC4FE6CA7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54.8</c:v>
                </c:pt>
                <c:pt idx="15">
                  <c:v>54.8</c:v>
                </c:pt>
                <c:pt idx="16">
                  <c:v>54.8</c:v>
                </c:pt>
                <c:pt idx="17">
                  <c:v>54.8</c:v>
                </c:pt>
                <c:pt idx="18">
                  <c:v>54.8</c:v>
                </c:pt>
                <c:pt idx="19">
                  <c:v>54.8</c:v>
                </c:pt>
                <c:pt idx="20">
                  <c:v>54.8</c:v>
                </c:pt>
                <c:pt idx="21">
                  <c:v>54.8</c:v>
                </c:pt>
                <c:pt idx="22">
                  <c:v>54.8</c:v>
                </c:pt>
                <c:pt idx="23">
                  <c:v>#N/A</c:v>
                </c:pt>
                <c:pt idx="24">
                  <c:v>#N/A</c:v>
                </c:pt>
                <c:pt idx="25">
                  <c:v>#N/A</c:v>
                </c:pt>
              </c:numCache>
            </c:numRef>
          </c:yVal>
          <c:smooth val="0"/>
          <c:extLst>
            <c:ext xmlns:c16="http://schemas.microsoft.com/office/drawing/2014/chart" uri="{C3380CC4-5D6E-409C-BE32-E72D297353CC}">
              <c16:uniqueId val="{00000001-8654-4721-B601-7DEC4FE6CA7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54-4721-B601-7DEC4FE6CA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54-4721-B601-7DEC4FE6CA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54-4721-B601-7DEC4FE6CA7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54-4721-B601-7DEC4FE6CA71}"/>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54-4721-B601-7DEC4FE6CA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54-4721-B601-7DEC4FE6CA71}"/>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54-4721-B601-7DEC4FE6CA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54-4721-B601-7DEC4FE6CA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54-4721-B601-7DEC4FE6CA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54-4721-B601-7DEC4FE6CA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54-4721-B601-7DEC4FE6CA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54-4721-B601-7DEC4FE6CA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54-4721-B601-7DEC4FE6CA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54-4721-B601-7DEC4FE6CA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54-4721-B601-7DEC4FE6CA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54-4721-B601-7DEC4FE6CA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54-4721-B601-7DEC4FE6CA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54-4721-B601-7DEC4FE6CA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54-4721-B601-7DEC4FE6CA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54-4721-B601-7DEC4FE6CA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54-4721-B601-7DEC4FE6CA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54-4721-B601-7DEC4FE6CA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54-4721-B601-7DEC4FE6CA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654-4721-B601-7DEC4FE6CA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54-4721-B601-7DEC4FE6CA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54-4721-B601-7DEC4FE6CA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54-4721-B601-7DEC4FE6CA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54-4721-B601-7DEC4FE6CA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54-4721-B601-7DEC4FE6CA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54-4721-B601-7DEC4FE6CA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54-4721-B601-7DEC4FE6CA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54-4721-B601-7DEC4FE6CA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54-4721-B601-7DEC4FE6CA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54-4721-B601-7DEC4FE6CA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54-4721-B601-7DEC4FE6CA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54-4721-B601-7DEC4FE6CA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54-4721-B601-7DEC4FE6CA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54-4721-B601-7DEC4FE6CA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54-4721-B601-7DEC4FE6CA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54-4721-B601-7DEC4FE6CA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54-4721-B601-7DEC4FE6CA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54-4721-B601-7DEC4FE6CA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54-4721-B601-7DEC4FE6CA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54-4721-B601-7DEC4FE6CA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54-4721-B601-7DEC4FE6CA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54-4721-B601-7DEC4FE6CA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54-4721-B601-7DEC4FE6CA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54-4721-B601-7DEC4FE6CA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54-4721-B601-7DEC4FE6CA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54-4721-B601-7DEC4FE6CA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54-4721-B601-7DEC4FE6CA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54-4721-B601-7DEC4FE6CA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54-4721-B601-7DEC4FE6CA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54-4721-B601-7DEC4FE6CA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54-4721-B601-7DEC4FE6CA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54-4721-B601-7DEC4FE6CA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54-4721-B601-7DEC4FE6CA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54-4721-B601-7DEC4FE6CA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54-4721-B601-7DEC4FE6CA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54-4721-B601-7DEC4FE6CA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54-4721-B601-7DEC4FE6CA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54-4721-B601-7DEC4FE6CA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54-4721-B601-7DEC4FE6CA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54-4721-B601-7DEC4FE6CA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54-4721-B601-7DEC4FE6CA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54-4721-B601-7DEC4FE6CA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54-4721-B601-7DEC4FE6CA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54-4721-B601-7DEC4FE6CA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54-4721-B601-7DEC4FE6CA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54-4721-B601-7DEC4FE6CA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54-4721-B601-7DEC4FE6CA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54-4721-B601-7DEC4FE6CA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54-4721-B601-7DEC4FE6CA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54-4721-B601-7DEC4FE6CA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54-4721-B601-7DEC4FE6CA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54-4721-B601-7DEC4FE6CA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54-4721-B601-7DEC4FE6CA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54-4721-B601-7DEC4FE6CA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54-4721-B601-7DEC4FE6CA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54-4721-B601-7DEC4FE6CA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54-4721-B601-7DEC4FE6CA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54-4721-B601-7DEC4FE6CA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54-4721-B601-7DEC4FE6CA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54-4721-B601-7DEC4FE6CA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54-4721-B601-7DEC4FE6CA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54-4721-B601-7DEC4FE6CA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54-4721-B601-7DEC4FE6CA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54-4721-B601-7DEC4FE6CA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54-4721-B601-7DEC4FE6CA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54-4721-B601-7DEC4FE6CA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54-4721-B601-7DEC4FE6CA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54-4721-B601-7DEC4FE6CA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54-4721-B601-7DEC4FE6CA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54-4721-B601-7DEC4FE6CA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654-4721-B601-7DEC4FE6CA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54.791670000000003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654-4721-B601-7DEC4FE6CA7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654-4721-B601-7DEC4FE6CA7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654-4721-B601-7DEC4FE6CA7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654-4721-B601-7DEC4FE6CA7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654-4721-B601-7DEC4FE6CA7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654-4721-B601-7DEC4FE6CA7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654-4721-B601-7DEC4FE6CA7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654-4721-B601-7DEC4FE6CA7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654-4721-B601-7DEC4FE6CA7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654-4721-B601-7DEC4FE6CA7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654-4721-B601-7DEC4FE6CA7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654-4721-B601-7DEC4FE6CA7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654-4721-B601-7DEC4FE6CA7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654-4721-B601-7DEC4FE6CA7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654-4721-B601-7DEC4FE6CA7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654-4721-B601-7DEC4FE6CA7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654-4721-B601-7DEC4FE6CA7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654-4721-B601-7DEC4FE6CA7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654-4721-B601-7DEC4FE6CA7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654-4721-B601-7DEC4FE6CA7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654-4721-B601-7DEC4FE6CA7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654-4721-B601-7DEC4FE6CA7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654-4721-B601-7DEC4FE6CA7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654-4721-B601-7DEC4FE6CA7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654-4721-B601-7DEC4FE6CA7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654-4721-B601-7DEC4FE6CA7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654-4721-B601-7DEC4FE6CA7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654-4721-B601-7DEC4FE6CA7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654-4721-B601-7DEC4FE6CA7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654-4721-B601-7DEC4FE6CA7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654-4721-B601-7DEC4FE6CA7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654-4721-B601-7DEC4FE6CA7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654-4721-B601-7DEC4FE6CA7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654-4721-B601-7DEC4FE6CA7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654-4721-B601-7DEC4FE6CA7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654-4721-B601-7DEC4FE6CA7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654-4721-B601-7DEC4FE6CA7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654-4721-B601-7DEC4FE6CA7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654-4721-B601-7DEC4FE6CA7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654-4721-B601-7DEC4FE6CA7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654-4721-B601-7DEC4FE6CA7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654-4721-B601-7DEC4FE6CA7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654-4721-B601-7DEC4FE6CA7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654-4721-B601-7DEC4FE6CA7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654-4721-B601-7DEC4FE6CA7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654-4721-B601-7DEC4FE6CA7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654-4721-B601-7DEC4FE6CA7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654-4721-B601-7DEC4FE6CA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45.2</c:v>
                </c:pt>
                <c:pt idx="15">
                  <c:v>45.2</c:v>
                </c:pt>
                <c:pt idx="16">
                  <c:v>45.2</c:v>
                </c:pt>
                <c:pt idx="17">
                  <c:v>45.2</c:v>
                </c:pt>
                <c:pt idx="18">
                  <c:v>45.2</c:v>
                </c:pt>
                <c:pt idx="19">
                  <c:v>45.2</c:v>
                </c:pt>
                <c:pt idx="20">
                  <c:v>45.2</c:v>
                </c:pt>
                <c:pt idx="21">
                  <c:v>45.2</c:v>
                </c:pt>
                <c:pt idx="22">
                  <c:v>45.2</c:v>
                </c:pt>
                <c:pt idx="23">
                  <c:v>#N/A</c:v>
                </c:pt>
                <c:pt idx="24">
                  <c:v>#N/A</c:v>
                </c:pt>
                <c:pt idx="25">
                  <c:v>#N/A</c:v>
                </c:pt>
              </c:numCache>
            </c:numRef>
          </c:yVal>
          <c:smooth val="0"/>
          <c:extLst>
            <c:ext xmlns:c16="http://schemas.microsoft.com/office/drawing/2014/chart" uri="{C3380CC4-5D6E-409C-BE32-E72D297353CC}">
              <c16:uniqueId val="{00000091-8654-4721-B601-7DEC4FE6CA7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654-4721-B601-7DEC4FE6CA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654-4721-B601-7DEC4FE6CA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654-4721-B601-7DEC4FE6CA7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654-4721-B601-7DEC4FE6CA71}"/>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654-4721-B601-7DEC4FE6CA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654-4721-B601-7DEC4FE6CA71}"/>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654-4721-B601-7DEC4FE6CA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654-4721-B601-7DEC4FE6CA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654-4721-B601-7DEC4FE6CA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654-4721-B601-7DEC4FE6CA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654-4721-B601-7DEC4FE6CA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654-4721-B601-7DEC4FE6CA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654-4721-B601-7DEC4FE6CA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654-4721-B601-7DEC4FE6CA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654-4721-B601-7DEC4FE6CA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654-4721-B601-7DEC4FE6CA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654-4721-B601-7DEC4FE6CA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654-4721-B601-7DEC4FE6CA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654-4721-B601-7DEC4FE6CA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654-4721-B601-7DEC4FE6CA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654-4721-B601-7DEC4FE6CA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654-4721-B601-7DEC4FE6CA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654-4721-B601-7DEC4FE6CA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654-4721-B601-7DEC4FE6CA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54-4721-B601-7DEC4FE6CA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54-4721-B601-7DEC4FE6CA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54-4721-B601-7DEC4FE6CA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54-4721-B601-7DEC4FE6CA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54-4721-B601-7DEC4FE6CA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54-4721-B601-7DEC4FE6CA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54-4721-B601-7DEC4FE6CA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54-4721-B601-7DEC4FE6CA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54-4721-B601-7DEC4FE6CA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54-4721-B601-7DEC4FE6CA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54-4721-B601-7DEC4FE6CA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54-4721-B601-7DEC4FE6CA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54-4721-B601-7DEC4FE6CA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54-4721-B601-7DEC4FE6CA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54-4721-B601-7DEC4FE6CA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54-4721-B601-7DEC4FE6CA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54-4721-B601-7DEC4FE6CA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54-4721-B601-7DEC4FE6CA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54-4721-B601-7DEC4FE6CA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54-4721-B601-7DEC4FE6CA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54-4721-B601-7DEC4FE6CA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54-4721-B601-7DEC4FE6CA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54-4721-B601-7DEC4FE6CA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654-4721-B601-7DEC4FE6CA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654-4721-B601-7DEC4FE6CA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654-4721-B601-7DEC4FE6CA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654-4721-B601-7DEC4FE6CA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654-4721-B601-7DEC4FE6CA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654-4721-B601-7DEC4FE6CA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654-4721-B601-7DEC4FE6CA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654-4721-B601-7DEC4FE6CA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654-4721-B601-7DEC4FE6CA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654-4721-B601-7DEC4FE6CA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654-4721-B601-7DEC4FE6CA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654-4721-B601-7DEC4FE6CA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654-4721-B601-7DEC4FE6CA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654-4721-B601-7DEC4FE6CA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654-4721-B601-7DEC4FE6CA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654-4721-B601-7DEC4FE6CA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654-4721-B601-7DEC4FE6CA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654-4721-B601-7DEC4FE6CA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654-4721-B601-7DEC4FE6CA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654-4721-B601-7DEC4FE6CA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654-4721-B601-7DEC4FE6CA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654-4721-B601-7DEC4FE6CA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654-4721-B601-7DEC4FE6CA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654-4721-B601-7DEC4FE6CA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654-4721-B601-7DEC4FE6CA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654-4721-B601-7DEC4FE6CA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54-4721-B601-7DEC4FE6CA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54-4721-B601-7DEC4FE6CA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54-4721-B601-7DEC4FE6CA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54-4721-B601-7DEC4FE6CA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54-4721-B601-7DEC4FE6CA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54-4721-B601-7DEC4FE6CA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54-4721-B601-7DEC4FE6CA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54-4721-B601-7DEC4FE6CA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54-4721-B601-7DEC4FE6CA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54-4721-B601-7DEC4FE6CA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54-4721-B601-7DEC4FE6CA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54-4721-B601-7DEC4FE6CA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54-4721-B601-7DEC4FE6CA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54-4721-B601-7DEC4FE6CA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54-4721-B601-7DEC4FE6CA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54-4721-B601-7DEC4FE6CA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54-4721-B601-7DEC4FE6CA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54-4721-B601-7DEC4FE6CA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54-4721-B601-7DEC4FE6CA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54-4721-B601-7DEC4FE6CA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54-4721-B601-7DEC4FE6CA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54-4721-B601-7DEC4FE6CA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45.159759999999999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654-4721-B601-7DEC4FE6CA7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3.3</c:v>
                </c:pt>
                <c:pt idx="9">
                  <c:v>3.3</c:v>
                </c:pt>
                <c:pt idx="10">
                  <c:v>3.3</c:v>
                </c:pt>
                <c:pt idx="11">
                  <c:v>3.3</c:v>
                </c:pt>
                <c:pt idx="12">
                  <c:v>3.3</c:v>
                </c:pt>
                <c:pt idx="13">
                  <c:v>7.9</c:v>
                </c:pt>
                <c:pt idx="14">
                  <c:v>12.6</c:v>
                </c:pt>
                <c:pt idx="15">
                  <c:v>17.2</c:v>
                </c:pt>
                <c:pt idx="16">
                  <c:v>21.9</c:v>
                </c:pt>
                <c:pt idx="17">
                  <c:v>26.5</c:v>
                </c:pt>
                <c:pt idx="18">
                  <c:v>31.2</c:v>
                </c:pt>
                <c:pt idx="19">
                  <c:v>35.799999999999997</c:v>
                </c:pt>
                <c:pt idx="20">
                  <c:v>40.5</c:v>
                </c:pt>
                <c:pt idx="21">
                  <c:v>45.1</c:v>
                </c:pt>
                <c:pt idx="22">
                  <c:v>45.2</c:v>
                </c:pt>
                <c:pt idx="23">
                  <c:v>54.5</c:v>
                </c:pt>
                <c:pt idx="24">
                  <c:v>59.1</c:v>
                </c:pt>
                <c:pt idx="25">
                  <c:v>63.8</c:v>
                </c:pt>
              </c:numCache>
            </c:numRef>
          </c:yVal>
          <c:smooth val="0"/>
          <c:extLst>
            <c:ext xmlns:c16="http://schemas.microsoft.com/office/drawing/2014/chart" uri="{C3380CC4-5D6E-409C-BE32-E72D297353CC}">
              <c16:uniqueId val="{000000F2-8654-4721-B601-7DEC4FE6CA7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654-4721-B601-7DEC4FE6CA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654-4721-B601-7DEC4FE6CA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654-4721-B601-7DEC4FE6CA7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654-4721-B601-7DEC4FE6CA71}"/>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654-4721-B601-7DEC4FE6CA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654-4721-B601-7DEC4FE6CA71}"/>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654-4721-B601-7DEC4FE6CA7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654-4721-B601-7DEC4FE6CA7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654-4721-B601-7DEC4FE6CA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654-4721-B601-7DEC4FE6CA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654-4721-B601-7DEC4FE6CA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654-4721-B601-7DEC4FE6CA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654-4721-B601-7DEC4FE6CA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654-4721-B601-7DEC4FE6CA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654-4721-B601-7DEC4FE6CA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654-4721-B601-7DEC4FE6CA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654-4721-B601-7DEC4FE6CA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654-4721-B601-7DEC4FE6CA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654-4721-B601-7DEC4FE6CA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654-4721-B601-7DEC4FE6CA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654-4721-B601-7DEC4FE6CA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654-4721-B601-7DEC4FE6CA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654-4721-B601-7DEC4FE6CA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654-4721-B601-7DEC4FE6CA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54-4721-B601-7DEC4FE6CA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54-4721-B601-7DEC4FE6CA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54-4721-B601-7DEC4FE6CA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54-4721-B601-7DEC4FE6CA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54-4721-B601-7DEC4FE6CA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54-4721-B601-7DEC4FE6CA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54-4721-B601-7DEC4FE6CA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54-4721-B601-7DEC4FE6CA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54-4721-B601-7DEC4FE6CA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54-4721-B601-7DEC4FE6CA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54-4721-B601-7DEC4FE6CA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54-4721-B601-7DEC4FE6CA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54-4721-B601-7DEC4FE6CA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54-4721-B601-7DEC4FE6CA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54-4721-B601-7DEC4FE6CA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54-4721-B601-7DEC4FE6CA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54-4721-B601-7DEC4FE6CA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54-4721-B601-7DEC4FE6CA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54-4721-B601-7DEC4FE6CA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54-4721-B601-7DEC4FE6CA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54-4721-B601-7DEC4FE6CA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54-4721-B601-7DEC4FE6CA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54-4721-B601-7DEC4FE6CA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654-4721-B601-7DEC4FE6CA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654-4721-B601-7DEC4FE6CA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654-4721-B601-7DEC4FE6CA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654-4721-B601-7DEC4FE6CA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654-4721-B601-7DEC4FE6CA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654-4721-B601-7DEC4FE6CA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654-4721-B601-7DEC4FE6CA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654-4721-B601-7DEC4FE6CA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654-4721-B601-7DEC4FE6CA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654-4721-B601-7DEC4FE6CA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654-4721-B601-7DEC4FE6CA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654-4721-B601-7DEC4FE6CA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654-4721-B601-7DEC4FE6CA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654-4721-B601-7DEC4FE6CA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654-4721-B601-7DEC4FE6CA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654-4721-B601-7DEC4FE6CA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654-4721-B601-7DEC4FE6CA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654-4721-B601-7DEC4FE6CA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654-4721-B601-7DEC4FE6CA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654-4721-B601-7DEC4FE6CA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654-4721-B601-7DEC4FE6CA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654-4721-B601-7DEC4FE6CA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654-4721-B601-7DEC4FE6CA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654-4721-B601-7DEC4FE6CA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654-4721-B601-7DEC4FE6CA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654-4721-B601-7DEC4FE6CA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654-4721-B601-7DEC4FE6CA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654-4721-B601-7DEC4FE6CA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654-4721-B601-7DEC4FE6CA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654-4721-B601-7DEC4FE6CA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654-4721-B601-7DEC4FE6CA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654-4721-B601-7DEC4FE6CA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654-4721-B601-7DEC4FE6CA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654-4721-B601-7DEC4FE6CA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654-4721-B601-7DEC4FE6CA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654-4721-B601-7DEC4FE6CA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654-4721-B601-7DEC4FE6CA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654-4721-B601-7DEC4FE6CA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654-4721-B601-7DEC4FE6CA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654-4721-B601-7DEC4FE6CA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654-4721-B601-7DEC4FE6CA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654-4721-B601-7DEC4FE6CA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654-4721-B601-7DEC4FE6CA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654-4721-B601-7DEC4FE6CA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654-4721-B601-7DEC4FE6CA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654-4721-B601-7DEC4FE6CA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654-4721-B601-7DEC4FE6CA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654-4721-B601-7DEC4FE6CA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22.5</c:v>
                </c:pt>
                <c:pt idx="5">
                  <c:v>19.649239999999999</c:v>
                </c:pt>
                <c:pt idx="6">
                  <c:v>#N/A</c:v>
                </c:pt>
                <c:pt idx="7">
                  <c:v>17.609909999999999</c:v>
                </c:pt>
                <c:pt idx="8">
                  <c:v>64.987499999999997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654-4721-B601-7DEC4FE6CA7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57.1</c:v>
                </c:pt>
                <c:pt idx="15">
                  <c:v>57.1</c:v>
                </c:pt>
                <c:pt idx="16">
                  <c:v>57.1</c:v>
                </c:pt>
                <c:pt idx="17">
                  <c:v>57.1</c:v>
                </c:pt>
                <c:pt idx="18">
                  <c:v>57.1</c:v>
                </c:pt>
                <c:pt idx="19">
                  <c:v>57.1</c:v>
                </c:pt>
                <c:pt idx="20">
                  <c:v>57.1</c:v>
                </c:pt>
                <c:pt idx="21">
                  <c:v>57.1</c:v>
                </c:pt>
                <c:pt idx="22">
                  <c:v>57.1</c:v>
                </c:pt>
                <c:pt idx="23">
                  <c:v>#N/A</c:v>
                </c:pt>
                <c:pt idx="24">
                  <c:v>#N/A</c:v>
                </c:pt>
                <c:pt idx="25">
                  <c:v>#N/A</c:v>
                </c:pt>
              </c:numCache>
            </c:numRef>
          </c:yVal>
          <c:smooth val="0"/>
          <c:extLst>
            <c:ext xmlns:c16="http://schemas.microsoft.com/office/drawing/2014/chart" uri="{C3380CC4-5D6E-409C-BE32-E72D297353CC}">
              <c16:uniqueId val="{00000000-5B87-4805-B466-C1CD750AE4A6}"/>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B87-4805-B466-C1CD750AE4A6}"/>
              </c:ext>
            </c:extLst>
          </c:dPt>
          <c:dPt>
            <c:idx val="3"/>
            <c:bubble3D val="0"/>
            <c:extLst>
              <c:ext xmlns:c16="http://schemas.microsoft.com/office/drawing/2014/chart" uri="{C3380CC4-5D6E-409C-BE32-E72D297353CC}">
                <c16:uniqueId val="{00000002-5B87-4805-B466-C1CD750AE4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87-4805-B466-C1CD750AE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87-4805-B466-C1CD750AE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87-4805-B466-C1CD750AE4A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87-4805-B466-C1CD750AE4A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87-4805-B466-C1CD750AE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87-4805-B466-C1CD750AE4A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87-4805-B466-C1CD750AE4A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87-4805-B466-C1CD750AE4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87-4805-B466-C1CD750AE4A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87-4805-B466-C1CD750AE4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87-4805-B466-C1CD750AE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87-4805-B466-C1CD750AE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87-4805-B466-C1CD750AE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87-4805-B466-C1CD750AE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87-4805-B466-C1CD750AE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87-4805-B466-C1CD750AE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87-4805-B466-C1CD750AE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87-4805-B466-C1CD750AE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87-4805-B466-C1CD750AE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87-4805-B466-C1CD750AE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87-4805-B466-C1CD750AE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87-4805-B466-C1CD750AE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87-4805-B466-C1CD750AE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87-4805-B466-C1CD750AE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87-4805-B466-C1CD750AE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87-4805-B466-C1CD750AE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87-4805-B466-C1CD750AE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87-4805-B466-C1CD750AE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87-4805-B466-C1CD750AE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87-4805-B466-C1CD750AE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87-4805-B466-C1CD750AE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87-4805-B466-C1CD750AE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87-4805-B466-C1CD750AE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87-4805-B466-C1CD750AE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87-4805-B466-C1CD750AE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87-4805-B466-C1CD750AE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87-4805-B466-C1CD750AE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87-4805-B466-C1CD750AE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87-4805-B466-C1CD750AE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87-4805-B466-C1CD750AE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87-4805-B466-C1CD750AE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87-4805-B466-C1CD750AE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87-4805-B466-C1CD750AE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87-4805-B466-C1CD750AE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87-4805-B466-C1CD750AE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87-4805-B466-C1CD750AE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87-4805-B466-C1CD750AE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87-4805-B466-C1CD750AE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87-4805-B466-C1CD750AE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87-4805-B466-C1CD750AE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87-4805-B466-C1CD750AE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87-4805-B466-C1CD750AE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87-4805-B466-C1CD750AE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87-4805-B466-C1CD750AE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87-4805-B466-C1CD750AE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87-4805-B466-C1CD750AE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87-4805-B466-C1CD750AE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87-4805-B466-C1CD750AE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87-4805-B466-C1CD750AE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87-4805-B466-C1CD750AE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87-4805-B466-C1CD750AE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87-4805-B466-C1CD750AE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87-4805-B466-C1CD750AE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87-4805-B466-C1CD750AE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87-4805-B466-C1CD750AE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87-4805-B466-C1CD750AE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87-4805-B466-C1CD750AE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87-4805-B466-C1CD750AE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87-4805-B466-C1CD750AE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87-4805-B466-C1CD750AE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87-4805-B466-C1CD750AE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87-4805-B466-C1CD750AE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87-4805-B466-C1CD750AE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87-4805-B466-C1CD750AE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87-4805-B466-C1CD750AE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87-4805-B466-C1CD750AE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87-4805-B466-C1CD750AE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87-4805-B466-C1CD750AE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87-4805-B466-C1CD750AE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87-4805-B466-C1CD750AE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87-4805-B466-C1CD750AE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87-4805-B466-C1CD750AE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87-4805-B466-C1CD750AE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87-4805-B466-C1CD750AE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87-4805-B466-C1CD750AE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87-4805-B466-C1CD750AE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87-4805-B466-C1CD750AE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87-4805-B466-C1CD750AE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87-4805-B466-C1CD750AE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87-4805-B466-C1CD750AE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87-4805-B466-C1CD750AE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87-4805-B466-C1CD750AE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87-4805-B466-C1CD750AE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87-4805-B466-C1CD750AE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87-4805-B466-C1CD750AE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57.086919999999999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87-4805-B466-C1CD750AE4A6}"/>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66.099999999999994</c:v>
                </c:pt>
                <c:pt idx="9">
                  <c:v>66.099999999999994</c:v>
                </c:pt>
                <c:pt idx="10">
                  <c:v>66.099999999999994</c:v>
                </c:pt>
                <c:pt idx="11">
                  <c:v>66.099999999999994</c:v>
                </c:pt>
                <c:pt idx="12">
                  <c:v>66.099999999999994</c:v>
                </c:pt>
                <c:pt idx="13">
                  <c:v>59</c:v>
                </c:pt>
                <c:pt idx="14">
                  <c:v>51.8</c:v>
                </c:pt>
                <c:pt idx="15">
                  <c:v>44.7</c:v>
                </c:pt>
                <c:pt idx="16">
                  <c:v>37.5</c:v>
                </c:pt>
                <c:pt idx="17">
                  <c:v>30.3</c:v>
                </c:pt>
                <c:pt idx="18">
                  <c:v>23.2</c:v>
                </c:pt>
                <c:pt idx="19">
                  <c:v>16</c:v>
                </c:pt>
                <c:pt idx="20">
                  <c:v>8.9</c:v>
                </c:pt>
                <c:pt idx="21">
                  <c:v>8.9</c:v>
                </c:pt>
                <c:pt idx="22">
                  <c:v>8.9</c:v>
                </c:pt>
                <c:pt idx="23">
                  <c:v>8.9</c:v>
                </c:pt>
                <c:pt idx="24">
                  <c:v>8.9</c:v>
                </c:pt>
                <c:pt idx="25">
                  <c:v>#N/A</c:v>
                </c:pt>
              </c:numCache>
            </c:numRef>
          </c:yVal>
          <c:smooth val="0"/>
          <c:extLst>
            <c:ext xmlns:c16="http://schemas.microsoft.com/office/drawing/2014/chart" uri="{C3380CC4-5D6E-409C-BE32-E72D297353CC}">
              <c16:uniqueId val="{00000061-5B87-4805-B466-C1CD750AE4A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87-4805-B466-C1CD750AE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87-4805-B466-C1CD750AE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87-4805-B466-C1CD750AE4A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87-4805-B466-C1CD750AE4A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87-4805-B466-C1CD750AE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87-4805-B466-C1CD750AE4A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87-4805-B466-C1CD750AE4A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87-4805-B466-C1CD750AE4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87-4805-B466-C1CD750AE4A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87-4805-B466-C1CD750AE4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87-4805-B466-C1CD750AE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87-4805-B466-C1CD750AE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87-4805-B466-C1CD750AE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87-4805-B466-C1CD750AE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87-4805-B466-C1CD750AE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87-4805-B466-C1CD750AE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87-4805-B466-C1CD750AE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87-4805-B466-C1CD750AE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87-4805-B466-C1CD750AE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87-4805-B466-C1CD750AE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87-4805-B466-C1CD750AE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87-4805-B466-C1CD750AE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87-4805-B466-C1CD750AE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87-4805-B466-C1CD750AE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87-4805-B466-C1CD750AE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87-4805-B466-C1CD750AE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87-4805-B466-C1CD750AE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87-4805-B466-C1CD750AE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87-4805-B466-C1CD750AE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87-4805-B466-C1CD750AE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87-4805-B466-C1CD750AE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87-4805-B466-C1CD750AE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87-4805-B466-C1CD750AE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87-4805-B466-C1CD750AE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87-4805-B466-C1CD750AE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87-4805-B466-C1CD750AE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87-4805-B466-C1CD750AE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87-4805-B466-C1CD750AE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87-4805-B466-C1CD750AE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87-4805-B466-C1CD750AE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87-4805-B466-C1CD750AE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87-4805-B466-C1CD750AE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87-4805-B466-C1CD750AE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87-4805-B466-C1CD750AE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87-4805-B466-C1CD750AE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87-4805-B466-C1CD750AE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87-4805-B466-C1CD750AE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87-4805-B466-C1CD750AE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87-4805-B466-C1CD750AE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87-4805-B466-C1CD750AE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87-4805-B466-C1CD750AE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87-4805-B466-C1CD750AE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87-4805-B466-C1CD750AE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87-4805-B466-C1CD750AE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87-4805-B466-C1CD750AE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87-4805-B466-C1CD750AE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87-4805-B466-C1CD750AE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87-4805-B466-C1CD750AE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87-4805-B466-C1CD750AE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87-4805-B466-C1CD750AE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87-4805-B466-C1CD750AE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87-4805-B466-C1CD750AE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87-4805-B466-C1CD750AE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87-4805-B466-C1CD750AE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87-4805-B466-C1CD750AE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87-4805-B466-C1CD750AE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87-4805-B466-C1CD750AE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87-4805-B466-C1CD750AE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87-4805-B466-C1CD750AE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87-4805-B466-C1CD750AE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87-4805-B466-C1CD750AE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87-4805-B466-C1CD750AE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87-4805-B466-C1CD750AE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87-4805-B466-C1CD750AE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87-4805-B466-C1CD750AE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87-4805-B466-C1CD750AE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87-4805-B466-C1CD750AE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87-4805-B466-C1CD750AE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87-4805-B466-C1CD750AE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87-4805-B466-C1CD750AE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87-4805-B466-C1CD750AE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87-4805-B466-C1CD750AE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87-4805-B466-C1CD750AE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87-4805-B466-C1CD750AE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87-4805-B466-C1CD750AE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87-4805-B466-C1CD750AE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87-4805-B466-C1CD750AE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87-4805-B466-C1CD750AE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87-4805-B466-C1CD750AE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87-4805-B466-C1CD750AE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87-4805-B466-C1CD750AE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87-4805-B466-C1CD750AE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87-4805-B466-C1CD750AE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87-4805-B466-C1CD750AE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87-4805-B466-C1CD750AE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51.807228915662648</c:v>
                </c:pt>
                <c:pt idx="5">
                  <c:v>#N/A</c:v>
                </c:pt>
                <c:pt idx="6">
                  <c:v>#N/A</c:v>
                </c:pt>
                <c:pt idx="7">
                  <c:v>23.188610000000001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87-4805-B466-C1CD750AE4A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64.5</c:v>
                </c:pt>
                <c:pt idx="15">
                  <c:v>64.5</c:v>
                </c:pt>
                <c:pt idx="16">
                  <c:v>64.5</c:v>
                </c:pt>
                <c:pt idx="17">
                  <c:v>64.5</c:v>
                </c:pt>
                <c:pt idx="18">
                  <c:v>64.5</c:v>
                </c:pt>
                <c:pt idx="19">
                  <c:v>64.5</c:v>
                </c:pt>
                <c:pt idx="20">
                  <c:v>64.5</c:v>
                </c:pt>
                <c:pt idx="21">
                  <c:v>64.5</c:v>
                </c:pt>
                <c:pt idx="22">
                  <c:v>64.5</c:v>
                </c:pt>
                <c:pt idx="23">
                  <c:v>#N/A</c:v>
                </c:pt>
                <c:pt idx="24">
                  <c:v>#N/A</c:v>
                </c:pt>
                <c:pt idx="25">
                  <c:v>#N/A</c:v>
                </c:pt>
              </c:numCache>
            </c:numRef>
          </c:yVal>
          <c:smooth val="0"/>
          <c:extLst>
            <c:ext xmlns:c16="http://schemas.microsoft.com/office/drawing/2014/chart" uri="{C3380CC4-5D6E-409C-BE32-E72D297353CC}">
              <c16:uniqueId val="{000000C2-5B87-4805-B466-C1CD750AE4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B87-4805-B466-C1CD750AE4A6}"/>
              </c:ext>
            </c:extLst>
          </c:dPt>
          <c:dPt>
            <c:idx val="3"/>
            <c:bubble3D val="0"/>
            <c:extLst>
              <c:ext xmlns:c16="http://schemas.microsoft.com/office/drawing/2014/chart" uri="{C3380CC4-5D6E-409C-BE32-E72D297353CC}">
                <c16:uniqueId val="{000000C4-5B87-4805-B466-C1CD750AE4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87-4805-B466-C1CD750AE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87-4805-B466-C1CD750AE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87-4805-B466-C1CD750AE4A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87-4805-B466-C1CD750AE4A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87-4805-B466-C1CD750AE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87-4805-B466-C1CD750AE4A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87-4805-B466-C1CD750AE4A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87-4805-B466-C1CD750AE4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87-4805-B466-C1CD750AE4A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87-4805-B466-C1CD750AE4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87-4805-B466-C1CD750AE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87-4805-B466-C1CD750AE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87-4805-B466-C1CD750AE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87-4805-B466-C1CD750AE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87-4805-B466-C1CD750AE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87-4805-B466-C1CD750AE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87-4805-B466-C1CD750AE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87-4805-B466-C1CD750AE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87-4805-B466-C1CD750AE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87-4805-B466-C1CD750AE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87-4805-B466-C1CD750AE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87-4805-B466-C1CD750AE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87-4805-B466-C1CD750AE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87-4805-B466-C1CD750AE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87-4805-B466-C1CD750AE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87-4805-B466-C1CD750AE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87-4805-B466-C1CD750AE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87-4805-B466-C1CD750AE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87-4805-B466-C1CD750AE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87-4805-B466-C1CD750AE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87-4805-B466-C1CD750AE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87-4805-B466-C1CD750AE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87-4805-B466-C1CD750AE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87-4805-B466-C1CD750AE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87-4805-B466-C1CD750AE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87-4805-B466-C1CD750AE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87-4805-B466-C1CD750AE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87-4805-B466-C1CD750AE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87-4805-B466-C1CD750AE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87-4805-B466-C1CD750AE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87-4805-B466-C1CD750AE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87-4805-B466-C1CD750AE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87-4805-B466-C1CD750AE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87-4805-B466-C1CD750AE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87-4805-B466-C1CD750AE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87-4805-B466-C1CD750AE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87-4805-B466-C1CD750AE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87-4805-B466-C1CD750AE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87-4805-B466-C1CD750AE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87-4805-B466-C1CD750AE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87-4805-B466-C1CD750AE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87-4805-B466-C1CD750AE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87-4805-B466-C1CD750AE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87-4805-B466-C1CD750AE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87-4805-B466-C1CD750AE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87-4805-B466-C1CD750AE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87-4805-B466-C1CD750AE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87-4805-B466-C1CD750AE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87-4805-B466-C1CD750AE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87-4805-B466-C1CD750AE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87-4805-B466-C1CD750AE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87-4805-B466-C1CD750AE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87-4805-B466-C1CD750AE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87-4805-B466-C1CD750AE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87-4805-B466-C1CD750AE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87-4805-B466-C1CD750AE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87-4805-B466-C1CD750AE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87-4805-B466-C1CD750AE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87-4805-B466-C1CD750AE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87-4805-B466-C1CD750AE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87-4805-B466-C1CD750AE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87-4805-B466-C1CD750AE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87-4805-B466-C1CD750AE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87-4805-B466-C1CD750AE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87-4805-B466-C1CD750AE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87-4805-B466-C1CD750AE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87-4805-B466-C1CD750AE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87-4805-B466-C1CD750AE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87-4805-B466-C1CD750AE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87-4805-B466-C1CD750AE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87-4805-B466-C1CD750AE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87-4805-B466-C1CD750AE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87-4805-B466-C1CD750AE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87-4805-B466-C1CD750AE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87-4805-B466-C1CD750AE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87-4805-B466-C1CD750AE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87-4805-B466-C1CD750AE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87-4805-B466-C1CD750AE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87-4805-B466-C1CD750AE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87-4805-B466-C1CD750AE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87-4805-B466-C1CD750AE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87-4805-B466-C1CD750AE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87-4805-B466-C1CD750AE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87-4805-B466-C1CD750AE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87-4805-B466-C1CD750AE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64.500529999999998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87-4805-B466-C1CD750AE4A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41.8</c:v>
                </c:pt>
                <c:pt idx="15">
                  <c:v>41.8</c:v>
                </c:pt>
                <c:pt idx="16">
                  <c:v>41.8</c:v>
                </c:pt>
                <c:pt idx="17">
                  <c:v>41.8</c:v>
                </c:pt>
                <c:pt idx="18">
                  <c:v>41.8</c:v>
                </c:pt>
                <c:pt idx="19">
                  <c:v>41.8</c:v>
                </c:pt>
                <c:pt idx="20">
                  <c:v>41.8</c:v>
                </c:pt>
                <c:pt idx="21">
                  <c:v>41.8</c:v>
                </c:pt>
                <c:pt idx="22">
                  <c:v>41.8</c:v>
                </c:pt>
                <c:pt idx="23">
                  <c:v>#N/A</c:v>
                </c:pt>
                <c:pt idx="24">
                  <c:v>#N/A</c:v>
                </c:pt>
                <c:pt idx="25">
                  <c:v>#N/A</c:v>
                </c:pt>
              </c:numCache>
            </c:numRef>
          </c:yVal>
          <c:smooth val="0"/>
          <c:extLst>
            <c:ext xmlns:c16="http://schemas.microsoft.com/office/drawing/2014/chart" uri="{C3380CC4-5D6E-409C-BE32-E72D297353CC}">
              <c16:uniqueId val="{00000000-520F-41B3-9FF6-A60FFA31AD3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14.2</c:v>
                </c:pt>
                <c:pt idx="9">
                  <c:v>14.2</c:v>
                </c:pt>
                <c:pt idx="10">
                  <c:v>14.2</c:v>
                </c:pt>
                <c:pt idx="11">
                  <c:v>14.2</c:v>
                </c:pt>
                <c:pt idx="12">
                  <c:v>14.2</c:v>
                </c:pt>
                <c:pt idx="13">
                  <c:v>14.5</c:v>
                </c:pt>
                <c:pt idx="14">
                  <c:v>14.8</c:v>
                </c:pt>
                <c:pt idx="15">
                  <c:v>15.1</c:v>
                </c:pt>
                <c:pt idx="16">
                  <c:v>15.4</c:v>
                </c:pt>
                <c:pt idx="17">
                  <c:v>15.7</c:v>
                </c:pt>
                <c:pt idx="18">
                  <c:v>16</c:v>
                </c:pt>
                <c:pt idx="19">
                  <c:v>16.3</c:v>
                </c:pt>
                <c:pt idx="20">
                  <c:v>16.600000000000001</c:v>
                </c:pt>
                <c:pt idx="21">
                  <c:v>16.600000000000001</c:v>
                </c:pt>
                <c:pt idx="22">
                  <c:v>16.600000000000001</c:v>
                </c:pt>
                <c:pt idx="23">
                  <c:v>16.600000000000001</c:v>
                </c:pt>
                <c:pt idx="24">
                  <c:v>16.600000000000001</c:v>
                </c:pt>
                <c:pt idx="25">
                  <c:v>#N/A</c:v>
                </c:pt>
              </c:numCache>
            </c:numRef>
          </c:yVal>
          <c:smooth val="0"/>
          <c:extLst>
            <c:ext xmlns:c16="http://schemas.microsoft.com/office/drawing/2014/chart" uri="{C3380CC4-5D6E-409C-BE32-E72D297353CC}">
              <c16:uniqueId val="{00000001-520F-41B3-9FF6-A60FFA31AD3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20F-41B3-9FF6-A60FFA31AD3E}"/>
              </c:ext>
            </c:extLst>
          </c:dPt>
          <c:dPt>
            <c:idx val="3"/>
            <c:bubble3D val="0"/>
            <c:extLst>
              <c:ext xmlns:c16="http://schemas.microsoft.com/office/drawing/2014/chart" uri="{C3380CC4-5D6E-409C-BE32-E72D297353CC}">
                <c16:uniqueId val="{00000003-520F-41B3-9FF6-A60FFA31AD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0F-41B3-9FF6-A60FFA31A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0F-41B3-9FF6-A60FFA31A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0F-41B3-9FF6-A60FFA31AD3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0F-41B3-9FF6-A60FFA31AD3E}"/>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0F-41B3-9FF6-A60FFA31A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0F-41B3-9FF6-A60FFA31AD3E}"/>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0F-41B3-9FF6-A60FFA31AD3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0F-41B3-9FF6-A60FFA31AD3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0F-41B3-9FF6-A60FFA31AD3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0F-41B3-9FF6-A60FFA31AD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0F-41B3-9FF6-A60FFA31AD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0F-41B3-9FF6-A60FFA31AD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0F-41B3-9FF6-A60FFA31AD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0F-41B3-9FF6-A60FFA31A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0F-41B3-9FF6-A60FFA31A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0F-41B3-9FF6-A60FFA31A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0F-41B3-9FF6-A60FFA31A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0F-41B3-9FF6-A60FFA31A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0F-41B3-9FF6-A60FFA31A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0F-41B3-9FF6-A60FFA31A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0F-41B3-9FF6-A60FFA31A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0F-41B3-9FF6-A60FFA31A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0F-41B3-9FF6-A60FFA31AD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20F-41B3-9FF6-A60FFA31AD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0F-41B3-9FF6-A60FFA31AD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0F-41B3-9FF6-A60FFA31AD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0F-41B3-9FF6-A60FFA31AD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0F-41B3-9FF6-A60FFA31AD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0F-41B3-9FF6-A60FFA31AD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0F-41B3-9FF6-A60FFA31AD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0F-41B3-9FF6-A60FFA31AD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0F-41B3-9FF6-A60FFA31AD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0F-41B3-9FF6-A60FFA31AD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0F-41B3-9FF6-A60FFA31AD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0F-41B3-9FF6-A60FFA31AD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0F-41B3-9FF6-A60FFA31AD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0F-41B3-9FF6-A60FFA31AD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0F-41B3-9FF6-A60FFA31AD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0F-41B3-9FF6-A60FFA31AD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0F-41B3-9FF6-A60FFA31AD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0F-41B3-9FF6-A60FFA31AD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0F-41B3-9FF6-A60FFA31AD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0F-41B3-9FF6-A60FFA31AD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0F-41B3-9FF6-A60FFA31AD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0F-41B3-9FF6-A60FFA31AD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0F-41B3-9FF6-A60FFA31AD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0F-41B3-9FF6-A60FFA31AD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0F-41B3-9FF6-A60FFA31AD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0F-41B3-9FF6-A60FFA31AD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0F-41B3-9FF6-A60FFA31AD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0F-41B3-9FF6-A60FFA31AD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0F-41B3-9FF6-A60FFA31AD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0F-41B3-9FF6-A60FFA31AD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0F-41B3-9FF6-A60FFA31AD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0F-41B3-9FF6-A60FFA31AD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0F-41B3-9FF6-A60FFA31AD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0F-41B3-9FF6-A60FFA31AD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0F-41B3-9FF6-A60FFA31AD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0F-41B3-9FF6-A60FFA31AD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0F-41B3-9FF6-A60FFA31AD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0F-41B3-9FF6-A60FFA31AD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0F-41B3-9FF6-A60FFA31AD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0F-41B3-9FF6-A60FFA31AD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0F-41B3-9FF6-A60FFA31AD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0F-41B3-9FF6-A60FFA31AD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0F-41B3-9FF6-A60FFA31AD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0F-41B3-9FF6-A60FFA31AD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0F-41B3-9FF6-A60FFA31AD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0F-41B3-9FF6-A60FFA31AD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0F-41B3-9FF6-A60FFA31AD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0F-41B3-9FF6-A60FFA31AD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0F-41B3-9FF6-A60FFA31AD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0F-41B3-9FF6-A60FFA31AD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0F-41B3-9FF6-A60FFA31AD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0F-41B3-9FF6-A60FFA31AD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0F-41B3-9FF6-A60FFA31AD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0F-41B3-9FF6-A60FFA31AD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0F-41B3-9FF6-A60FFA31AD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0F-41B3-9FF6-A60FFA31AD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0F-41B3-9FF6-A60FFA31AD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0F-41B3-9FF6-A60FFA31AD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0F-41B3-9FF6-A60FFA31AD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0F-41B3-9FF6-A60FFA31AD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0F-41B3-9FF6-A60FFA31AD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0F-41B3-9FF6-A60FFA31AD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0F-41B3-9FF6-A60FFA31AD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0F-41B3-9FF6-A60FFA31AD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0F-41B3-9FF6-A60FFA31AD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0F-41B3-9FF6-A60FFA31AD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0F-41B3-9FF6-A60FFA31AD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0F-41B3-9FF6-A60FFA31AD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0F-41B3-9FF6-A60FFA31AD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0F-41B3-9FF6-A60FFA31AD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0F-41B3-9FF6-A60FFA31AD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20F-41B3-9FF6-A60FFA31AD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41.771120000000003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20F-41B3-9FF6-A60FFA31AD3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0F-41B3-9FF6-A60FFA31A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0F-41B3-9FF6-A60FFA31A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0F-41B3-9FF6-A60FFA31AD3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0F-41B3-9FF6-A60FFA31AD3E}"/>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0F-41B3-9FF6-A60FFA31A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0F-41B3-9FF6-A60FFA31AD3E}"/>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0F-41B3-9FF6-A60FFA31AD3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0F-41B3-9FF6-A60FFA31AD3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0F-41B3-9FF6-A60FFA31AD3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0F-41B3-9FF6-A60FFA31AD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0F-41B3-9FF6-A60FFA31AD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0F-41B3-9FF6-A60FFA31AD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0F-41B3-9FF6-A60FFA31AD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0F-41B3-9FF6-A60FFA31A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0F-41B3-9FF6-A60FFA31A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0F-41B3-9FF6-A60FFA31A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0F-41B3-9FF6-A60FFA31A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0F-41B3-9FF6-A60FFA31A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0F-41B3-9FF6-A60FFA31A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0F-41B3-9FF6-A60FFA31A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0F-41B3-9FF6-A60FFA31A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0F-41B3-9FF6-A60FFA31A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0F-41B3-9FF6-A60FFA31AD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0F-41B3-9FF6-A60FFA31AD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0F-41B3-9FF6-A60FFA31AD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0F-41B3-9FF6-A60FFA31AD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0F-41B3-9FF6-A60FFA31AD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0F-41B3-9FF6-A60FFA31AD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0F-41B3-9FF6-A60FFA31AD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0F-41B3-9FF6-A60FFA31AD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0F-41B3-9FF6-A60FFA31AD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0F-41B3-9FF6-A60FFA31AD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0F-41B3-9FF6-A60FFA31AD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0F-41B3-9FF6-A60FFA31AD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0F-41B3-9FF6-A60FFA31AD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0F-41B3-9FF6-A60FFA31AD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0F-41B3-9FF6-A60FFA31AD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0F-41B3-9FF6-A60FFA31AD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0F-41B3-9FF6-A60FFA31AD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0F-41B3-9FF6-A60FFA31AD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0F-41B3-9FF6-A60FFA31AD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0F-41B3-9FF6-A60FFA31AD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0F-41B3-9FF6-A60FFA31AD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0F-41B3-9FF6-A60FFA31AD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0F-41B3-9FF6-A60FFA31AD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0F-41B3-9FF6-A60FFA31AD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0F-41B3-9FF6-A60FFA31AD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0F-41B3-9FF6-A60FFA31AD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0F-41B3-9FF6-A60FFA31AD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0F-41B3-9FF6-A60FFA31AD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0F-41B3-9FF6-A60FFA31AD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0F-41B3-9FF6-A60FFA31AD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0F-41B3-9FF6-A60FFA31AD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0F-41B3-9FF6-A60FFA31AD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0F-41B3-9FF6-A60FFA31AD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0F-41B3-9FF6-A60FFA31AD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0F-41B3-9FF6-A60FFA31AD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0F-41B3-9FF6-A60FFA31AD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0F-41B3-9FF6-A60FFA31AD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0F-41B3-9FF6-A60FFA31AD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0F-41B3-9FF6-A60FFA31AD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0F-41B3-9FF6-A60FFA31AD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0F-41B3-9FF6-A60FFA31AD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0F-41B3-9FF6-A60FFA31AD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0F-41B3-9FF6-A60FFA31AD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0F-41B3-9FF6-A60FFA31AD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0F-41B3-9FF6-A60FFA31AD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0F-41B3-9FF6-A60FFA31AD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0F-41B3-9FF6-A60FFA31AD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0F-41B3-9FF6-A60FFA31AD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0F-41B3-9FF6-A60FFA31AD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0F-41B3-9FF6-A60FFA31AD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0F-41B3-9FF6-A60FFA31AD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0F-41B3-9FF6-A60FFA31AD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0F-41B3-9FF6-A60FFA31AD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0F-41B3-9FF6-A60FFA31AD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0F-41B3-9FF6-A60FFA31AD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0F-41B3-9FF6-A60FFA31AD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0F-41B3-9FF6-A60FFA31AD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0F-41B3-9FF6-A60FFA31AD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0F-41B3-9FF6-A60FFA31AD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0F-41B3-9FF6-A60FFA31AD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0F-41B3-9FF6-A60FFA31AD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0F-41B3-9FF6-A60FFA31AD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0F-41B3-9FF6-A60FFA31AD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0F-41B3-9FF6-A60FFA31AD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0F-41B3-9FF6-A60FFA31AD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0F-41B3-9FF6-A60FFA31AD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0F-41B3-9FF6-A60FFA31AD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0F-41B3-9FF6-A60FFA31AD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0F-41B3-9FF6-A60FFA31AD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0F-41B3-9FF6-A60FFA31AD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0F-41B3-9FF6-A60FFA31AD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0F-41B3-9FF6-A60FFA31AD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0F-41B3-9FF6-A60FFA31AD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14.826498422712934</c:v>
                </c:pt>
                <c:pt idx="5">
                  <c:v>#N/A</c:v>
                </c:pt>
                <c:pt idx="6">
                  <c:v>#N/A</c:v>
                </c:pt>
                <c:pt idx="7">
                  <c:v>16.024940000000001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0F-41B3-9FF6-A60FFA31AD3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52</c:v>
                </c:pt>
                <c:pt idx="15">
                  <c:v>52</c:v>
                </c:pt>
                <c:pt idx="16">
                  <c:v>52</c:v>
                </c:pt>
                <c:pt idx="17">
                  <c:v>52</c:v>
                </c:pt>
                <c:pt idx="18">
                  <c:v>52</c:v>
                </c:pt>
                <c:pt idx="19">
                  <c:v>52</c:v>
                </c:pt>
                <c:pt idx="20">
                  <c:v>52</c:v>
                </c:pt>
                <c:pt idx="21">
                  <c:v>52</c:v>
                </c:pt>
                <c:pt idx="22">
                  <c:v>52</c:v>
                </c:pt>
                <c:pt idx="23">
                  <c:v>#N/A</c:v>
                </c:pt>
                <c:pt idx="24">
                  <c:v>#N/A</c:v>
                </c:pt>
                <c:pt idx="25">
                  <c:v>#N/A</c:v>
                </c:pt>
              </c:numCache>
            </c:numRef>
          </c:yVal>
          <c:smooth val="0"/>
          <c:extLst>
            <c:ext xmlns:c16="http://schemas.microsoft.com/office/drawing/2014/chart" uri="{C3380CC4-5D6E-409C-BE32-E72D297353CC}">
              <c16:uniqueId val="{000000C2-520F-41B3-9FF6-A60FFA31AD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20F-41B3-9FF6-A60FFA31AD3E}"/>
              </c:ext>
            </c:extLst>
          </c:dPt>
          <c:dPt>
            <c:idx val="3"/>
            <c:bubble3D val="0"/>
            <c:extLst>
              <c:ext xmlns:c16="http://schemas.microsoft.com/office/drawing/2014/chart" uri="{C3380CC4-5D6E-409C-BE32-E72D297353CC}">
                <c16:uniqueId val="{000000C4-520F-41B3-9FF6-A60FFA31AD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0F-41B3-9FF6-A60FFA31A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0F-41B3-9FF6-A60FFA31A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0F-41B3-9FF6-A60FFA31AD3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0F-41B3-9FF6-A60FFA31AD3E}"/>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0F-41B3-9FF6-A60FFA31A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0F-41B3-9FF6-A60FFA31AD3E}"/>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0F-41B3-9FF6-A60FFA31AD3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0F-41B3-9FF6-A60FFA31AD3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0F-41B3-9FF6-A60FFA31AD3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0F-41B3-9FF6-A60FFA31AD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0F-41B3-9FF6-A60FFA31AD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0F-41B3-9FF6-A60FFA31AD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0F-41B3-9FF6-A60FFA31AD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0F-41B3-9FF6-A60FFA31A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0F-41B3-9FF6-A60FFA31A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0F-41B3-9FF6-A60FFA31A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0F-41B3-9FF6-A60FFA31A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0F-41B3-9FF6-A60FFA31A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0F-41B3-9FF6-A60FFA31A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0F-41B3-9FF6-A60FFA31A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0F-41B3-9FF6-A60FFA31A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0F-41B3-9FF6-A60FFA31A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0F-41B3-9FF6-A60FFA31AD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0F-41B3-9FF6-A60FFA31AD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0F-41B3-9FF6-A60FFA31AD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0F-41B3-9FF6-A60FFA31AD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0F-41B3-9FF6-A60FFA31AD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0F-41B3-9FF6-A60FFA31AD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0F-41B3-9FF6-A60FFA31AD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0F-41B3-9FF6-A60FFA31AD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0F-41B3-9FF6-A60FFA31AD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0F-41B3-9FF6-A60FFA31AD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0F-41B3-9FF6-A60FFA31AD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0F-41B3-9FF6-A60FFA31AD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0F-41B3-9FF6-A60FFA31AD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0F-41B3-9FF6-A60FFA31AD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0F-41B3-9FF6-A60FFA31AD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0F-41B3-9FF6-A60FFA31AD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0F-41B3-9FF6-A60FFA31AD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0F-41B3-9FF6-A60FFA31AD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0F-41B3-9FF6-A60FFA31AD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0F-41B3-9FF6-A60FFA31AD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0F-41B3-9FF6-A60FFA31AD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0F-41B3-9FF6-A60FFA31AD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0F-41B3-9FF6-A60FFA31AD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0F-41B3-9FF6-A60FFA31AD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0F-41B3-9FF6-A60FFA31AD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0F-41B3-9FF6-A60FFA31AD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0F-41B3-9FF6-A60FFA31AD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0F-41B3-9FF6-A60FFA31AD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0F-41B3-9FF6-A60FFA31AD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0F-41B3-9FF6-A60FFA31AD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0F-41B3-9FF6-A60FFA31AD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0F-41B3-9FF6-A60FFA31AD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0F-41B3-9FF6-A60FFA31AD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0F-41B3-9FF6-A60FFA31AD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0F-41B3-9FF6-A60FFA31AD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0F-41B3-9FF6-A60FFA31AD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0F-41B3-9FF6-A60FFA31AD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0F-41B3-9FF6-A60FFA31AD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0F-41B3-9FF6-A60FFA31AD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0F-41B3-9FF6-A60FFA31AD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0F-41B3-9FF6-A60FFA31AD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0F-41B3-9FF6-A60FFA31AD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0F-41B3-9FF6-A60FFA31AD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0F-41B3-9FF6-A60FFA31AD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0F-41B3-9FF6-A60FFA31AD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0F-41B3-9FF6-A60FFA31AD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0F-41B3-9FF6-A60FFA31AD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0F-41B3-9FF6-A60FFA31AD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0F-41B3-9FF6-A60FFA31AD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0F-41B3-9FF6-A60FFA31AD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0F-41B3-9FF6-A60FFA31AD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0F-41B3-9FF6-A60FFA31AD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0F-41B3-9FF6-A60FFA31AD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0F-41B3-9FF6-A60FFA31AD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0F-41B3-9FF6-A60FFA31AD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0F-41B3-9FF6-A60FFA31AD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0F-41B3-9FF6-A60FFA31AD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0F-41B3-9FF6-A60FFA31AD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0F-41B3-9FF6-A60FFA31AD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0F-41B3-9FF6-A60FFA31AD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0F-41B3-9FF6-A60FFA31AD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0F-41B3-9FF6-A60FFA31AD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0F-41B3-9FF6-A60FFA31AD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0F-41B3-9FF6-A60FFA31AD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0F-41B3-9FF6-A60FFA31AD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0F-41B3-9FF6-A60FFA31AD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0F-41B3-9FF6-A60FFA31AD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0F-41B3-9FF6-A60FFA31AD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0F-41B3-9FF6-A60FFA31AD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0F-41B3-9FF6-A60FFA31AD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0F-41B3-9FF6-A60FFA31AD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0F-41B3-9FF6-A60FFA31AD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0F-41B3-9FF6-A60FFA31AD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52.033279999999998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0F-41B3-9FF6-A60FFA31AD3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44.7</c:v>
                </c:pt>
                <c:pt idx="13">
                  <c:v>44.7</c:v>
                </c:pt>
                <c:pt idx="14">
                  <c:v>44.7</c:v>
                </c:pt>
                <c:pt idx="15">
                  <c:v>44.7</c:v>
                </c:pt>
                <c:pt idx="16">
                  <c:v>44.7</c:v>
                </c:pt>
                <c:pt idx="17">
                  <c:v>48.2</c:v>
                </c:pt>
                <c:pt idx="18">
                  <c:v>51.6</c:v>
                </c:pt>
                <c:pt idx="19">
                  <c:v>55.1</c:v>
                </c:pt>
                <c:pt idx="20">
                  <c:v>57.8</c:v>
                </c:pt>
                <c:pt idx="21">
                  <c:v>57.8</c:v>
                </c:pt>
                <c:pt idx="22">
                  <c:v>57.8</c:v>
                </c:pt>
                <c:pt idx="23">
                  <c:v>68.900000000000006</c:v>
                </c:pt>
                <c:pt idx="24">
                  <c:v>72.400000000000006</c:v>
                </c:pt>
                <c:pt idx="25">
                  <c:v>75.8</c:v>
                </c:pt>
              </c:numCache>
            </c:numRef>
          </c:yVal>
          <c:smooth val="0"/>
          <c:extLst>
            <c:ext xmlns:c16="http://schemas.microsoft.com/office/drawing/2014/chart" uri="{C3380CC4-5D6E-409C-BE32-E72D297353CC}">
              <c16:uniqueId val="{00000000-5ABC-4FE5-83A1-3881747C939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2.2000000000000002</c:v>
                </c:pt>
                <c:pt idx="13">
                  <c:v>2.2000000000000002</c:v>
                </c:pt>
                <c:pt idx="14">
                  <c:v>2.2000000000000002</c:v>
                </c:pt>
                <c:pt idx="15">
                  <c:v>2.2000000000000002</c:v>
                </c:pt>
                <c:pt idx="16">
                  <c:v>2.2000000000000002</c:v>
                </c:pt>
                <c:pt idx="17">
                  <c:v>10.199999999999999</c:v>
                </c:pt>
                <c:pt idx="18">
                  <c:v>18.3</c:v>
                </c:pt>
                <c:pt idx="19">
                  <c:v>26.3</c:v>
                </c:pt>
                <c:pt idx="20">
                  <c:v>34.299999999999997</c:v>
                </c:pt>
                <c:pt idx="21">
                  <c:v>42.3</c:v>
                </c:pt>
                <c:pt idx="22">
                  <c:v>50.3</c:v>
                </c:pt>
                <c:pt idx="23">
                  <c:v>58.3</c:v>
                </c:pt>
                <c:pt idx="24">
                  <c:v>66.3</c:v>
                </c:pt>
                <c:pt idx="25">
                  <c:v>74.3</c:v>
                </c:pt>
              </c:numCache>
            </c:numRef>
          </c:yVal>
          <c:smooth val="0"/>
          <c:extLst>
            <c:ext xmlns:c16="http://schemas.microsoft.com/office/drawing/2014/chart" uri="{C3380CC4-5D6E-409C-BE32-E72D297353CC}">
              <c16:uniqueId val="{00000001-5ABC-4FE5-83A1-3881747C939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ABC-4FE5-83A1-3881747C93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BC-4FE5-83A1-3881747C93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BC-4FE5-83A1-3881747C93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BC-4FE5-83A1-3881747C939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BC-4FE5-83A1-3881747C939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BC-4FE5-83A1-3881747C93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BC-4FE5-83A1-3881747C939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BC-4FE5-83A1-3881747C939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BC-4FE5-83A1-3881747C93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BC-4FE5-83A1-3881747C93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BC-4FE5-83A1-3881747C93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BC-4FE5-83A1-3881747C93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BC-4FE5-83A1-3881747C93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BC-4FE5-83A1-3881747C93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BC-4FE5-83A1-3881747C93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BC-4FE5-83A1-3881747C93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BC-4FE5-83A1-3881747C93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BC-4FE5-83A1-3881747C93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BC-4FE5-83A1-3881747C93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BC-4FE5-83A1-3881747C93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BC-4FE5-83A1-3881747C93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BC-4FE5-83A1-3881747C93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BC-4FE5-83A1-3881747C93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BC-4FE5-83A1-3881747C93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ABC-4FE5-83A1-3881747C93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BC-4FE5-83A1-3881747C93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BC-4FE5-83A1-3881747C93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BC-4FE5-83A1-3881747C93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BC-4FE5-83A1-3881747C93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BC-4FE5-83A1-3881747C93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BC-4FE5-83A1-3881747C93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BC-4FE5-83A1-3881747C93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BC-4FE5-83A1-3881747C93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BC-4FE5-83A1-3881747C93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BC-4FE5-83A1-3881747C93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BC-4FE5-83A1-3881747C93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BC-4FE5-83A1-3881747C93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BC-4FE5-83A1-3881747C93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BC-4FE5-83A1-3881747C93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BC-4FE5-83A1-3881747C93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BC-4FE5-83A1-3881747C93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BC-4FE5-83A1-3881747C93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BC-4FE5-83A1-3881747C93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BC-4FE5-83A1-3881747C93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BC-4FE5-83A1-3881747C93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BC-4FE5-83A1-3881747C93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BC-4FE5-83A1-3881747C93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BC-4FE5-83A1-3881747C93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BC-4FE5-83A1-3881747C93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BC-4FE5-83A1-3881747C93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BC-4FE5-83A1-3881747C93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BC-4FE5-83A1-3881747C93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BC-4FE5-83A1-3881747C93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BC-4FE5-83A1-3881747C93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BC-4FE5-83A1-3881747C93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BC-4FE5-83A1-3881747C93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BC-4FE5-83A1-3881747C93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BC-4FE5-83A1-3881747C93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BC-4FE5-83A1-3881747C93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BC-4FE5-83A1-3881747C93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BC-4FE5-83A1-3881747C93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BC-4FE5-83A1-3881747C93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BC-4FE5-83A1-3881747C93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BC-4FE5-83A1-3881747C93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BC-4FE5-83A1-3881747C93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BC-4FE5-83A1-3881747C93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BC-4FE5-83A1-3881747C93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BC-4FE5-83A1-3881747C93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BC-4FE5-83A1-3881747C93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BC-4FE5-83A1-3881747C93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BC-4FE5-83A1-3881747C93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BC-4FE5-83A1-3881747C93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BC-4FE5-83A1-3881747C93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BC-4FE5-83A1-3881747C93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BC-4FE5-83A1-3881747C93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BC-4FE5-83A1-3881747C93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BC-4FE5-83A1-3881747C93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BC-4FE5-83A1-3881747C93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BC-4FE5-83A1-3881747C93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BC-4FE5-83A1-3881747C93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BC-4FE5-83A1-3881747C93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BC-4FE5-83A1-3881747C93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BC-4FE5-83A1-3881747C93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BC-4FE5-83A1-3881747C93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BC-4FE5-83A1-3881747C93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BC-4FE5-83A1-3881747C93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BC-4FE5-83A1-3881747C93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BC-4FE5-83A1-3881747C93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BC-4FE5-83A1-3881747C93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BC-4FE5-83A1-3881747C93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BC-4FE5-83A1-3881747C93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BC-4FE5-83A1-3881747C93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BC-4FE5-83A1-3881747C93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BC-4FE5-83A1-3881747C93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BC-4FE5-83A1-3881747C93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ABC-4FE5-83A1-3881747C93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51.61620253261615</c:v>
                </c:pt>
                <c:pt idx="8">
                  <c:v>72.375</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ABC-4FE5-83A1-3881747C939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BC-4FE5-83A1-3881747C93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BC-4FE5-83A1-3881747C93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BC-4FE5-83A1-3881747C939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BC-4FE5-83A1-3881747C939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BC-4FE5-83A1-3881747C93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BC-4FE5-83A1-3881747C939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BC-4FE5-83A1-3881747C939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BC-4FE5-83A1-3881747C93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BC-4FE5-83A1-3881747C93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BC-4FE5-83A1-3881747C93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BC-4FE5-83A1-3881747C93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BC-4FE5-83A1-3881747C93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BC-4FE5-83A1-3881747C93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BC-4FE5-83A1-3881747C93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BC-4FE5-83A1-3881747C93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BC-4FE5-83A1-3881747C93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BC-4FE5-83A1-3881747C93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BC-4FE5-83A1-3881747C93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BC-4FE5-83A1-3881747C93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BC-4FE5-83A1-3881747C93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BC-4FE5-83A1-3881747C93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BC-4FE5-83A1-3881747C93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BC-4FE5-83A1-3881747C93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BC-4FE5-83A1-3881747C93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BC-4FE5-83A1-3881747C93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BC-4FE5-83A1-3881747C93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BC-4FE5-83A1-3881747C93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BC-4FE5-83A1-3881747C93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BC-4FE5-83A1-3881747C93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BC-4FE5-83A1-3881747C93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BC-4FE5-83A1-3881747C93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BC-4FE5-83A1-3881747C93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BC-4FE5-83A1-3881747C93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BC-4FE5-83A1-3881747C93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BC-4FE5-83A1-3881747C93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BC-4FE5-83A1-3881747C93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BC-4FE5-83A1-3881747C93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BC-4FE5-83A1-3881747C93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BC-4FE5-83A1-3881747C93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BC-4FE5-83A1-3881747C93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BC-4FE5-83A1-3881747C93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BC-4FE5-83A1-3881747C93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BC-4FE5-83A1-3881747C93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BC-4FE5-83A1-3881747C93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BC-4FE5-83A1-3881747C93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BC-4FE5-83A1-3881747C93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BC-4FE5-83A1-3881747C93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BC-4FE5-83A1-3881747C93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BC-4FE5-83A1-3881747C93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BC-4FE5-83A1-3881747C93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BC-4FE5-83A1-3881747C93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BC-4FE5-83A1-3881747C93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BC-4FE5-83A1-3881747C93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BC-4FE5-83A1-3881747C93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BC-4FE5-83A1-3881747C93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BC-4FE5-83A1-3881747C93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BC-4FE5-83A1-3881747C93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BC-4FE5-83A1-3881747C93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BC-4FE5-83A1-3881747C93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BC-4FE5-83A1-3881747C93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BC-4FE5-83A1-3881747C93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BC-4FE5-83A1-3881747C93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BC-4FE5-83A1-3881747C93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BC-4FE5-83A1-3881747C93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BC-4FE5-83A1-3881747C93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BC-4FE5-83A1-3881747C93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BC-4FE5-83A1-3881747C93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BC-4FE5-83A1-3881747C93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BC-4FE5-83A1-3881747C93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BC-4FE5-83A1-3881747C93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BC-4FE5-83A1-3881747C93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BC-4FE5-83A1-3881747C93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BC-4FE5-83A1-3881747C93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BC-4FE5-83A1-3881747C93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BC-4FE5-83A1-3881747C93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BC-4FE5-83A1-3881747C93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BC-4FE5-83A1-3881747C93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BC-4FE5-83A1-3881747C93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BC-4FE5-83A1-3881747C93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BC-4FE5-83A1-3881747C93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BC-4FE5-83A1-3881747C93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BC-4FE5-83A1-3881747C93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BC-4FE5-83A1-3881747C93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BC-4FE5-83A1-3881747C93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BC-4FE5-83A1-3881747C93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BC-4FE5-83A1-3881747C93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BC-4FE5-83A1-3881747C93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BC-4FE5-83A1-3881747C93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BC-4FE5-83A1-3881747C93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BC-4FE5-83A1-3881747C93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BC-4FE5-83A1-3881747C93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BC-4FE5-83A1-3881747C93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BC-4FE5-83A1-3881747C93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BC-4FE5-83A1-3881747C93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BC-4FE5-83A1-3881747C93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18.250834844089017</c:v>
                </c:pt>
                <c:pt idx="8">
                  <c:v>66.274999999999991</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BC-4FE5-83A1-3881747C939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57.8</c:v>
                </c:pt>
                <c:pt idx="15">
                  <c:v>57.8</c:v>
                </c:pt>
                <c:pt idx="16">
                  <c:v>57.8</c:v>
                </c:pt>
                <c:pt idx="17">
                  <c:v>57.8</c:v>
                </c:pt>
                <c:pt idx="18">
                  <c:v>57.8</c:v>
                </c:pt>
                <c:pt idx="19">
                  <c:v>57.8</c:v>
                </c:pt>
                <c:pt idx="20">
                  <c:v>57.8</c:v>
                </c:pt>
                <c:pt idx="21">
                  <c:v>57.8</c:v>
                </c:pt>
                <c:pt idx="22">
                  <c:v>57.8</c:v>
                </c:pt>
                <c:pt idx="23">
                  <c:v>#N/A</c:v>
                </c:pt>
                <c:pt idx="24">
                  <c:v>#N/A</c:v>
                </c:pt>
                <c:pt idx="25">
                  <c:v>#N/A</c:v>
                </c:pt>
              </c:numCache>
            </c:numRef>
          </c:yVal>
          <c:smooth val="0"/>
          <c:extLst>
            <c:ext xmlns:c16="http://schemas.microsoft.com/office/drawing/2014/chart" uri="{C3380CC4-5D6E-409C-BE32-E72D297353CC}">
              <c16:uniqueId val="{000000C2-5ABC-4FE5-83A1-3881747C939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ABC-4FE5-83A1-3881747C93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BC-4FE5-83A1-3881747C93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BC-4FE5-83A1-3881747C93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BC-4FE5-83A1-3881747C939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BC-4FE5-83A1-3881747C9397}"/>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BC-4FE5-83A1-3881747C93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BC-4FE5-83A1-3881747C9397}"/>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BC-4FE5-83A1-3881747C939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BC-4FE5-83A1-3881747C93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BC-4FE5-83A1-3881747C93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BC-4FE5-83A1-3881747C93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BC-4FE5-83A1-3881747C93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BC-4FE5-83A1-3881747C93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BC-4FE5-83A1-3881747C93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BC-4FE5-83A1-3881747C93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BC-4FE5-83A1-3881747C93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BC-4FE5-83A1-3881747C93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BC-4FE5-83A1-3881747C93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BC-4FE5-83A1-3881747C93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BC-4FE5-83A1-3881747C93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BC-4FE5-83A1-3881747C93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BC-4FE5-83A1-3881747C93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BC-4FE5-83A1-3881747C93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BC-4FE5-83A1-3881747C93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BC-4FE5-83A1-3881747C93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BC-4FE5-83A1-3881747C93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BC-4FE5-83A1-3881747C93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BC-4FE5-83A1-3881747C93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BC-4FE5-83A1-3881747C93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BC-4FE5-83A1-3881747C93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BC-4FE5-83A1-3881747C93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BC-4FE5-83A1-3881747C93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BC-4FE5-83A1-3881747C93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BC-4FE5-83A1-3881747C93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BC-4FE5-83A1-3881747C93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BC-4FE5-83A1-3881747C93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BC-4FE5-83A1-3881747C93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BC-4FE5-83A1-3881747C93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BC-4FE5-83A1-3881747C93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BC-4FE5-83A1-3881747C93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BC-4FE5-83A1-3881747C93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BC-4FE5-83A1-3881747C93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BC-4FE5-83A1-3881747C93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BC-4FE5-83A1-3881747C93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BC-4FE5-83A1-3881747C93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BC-4FE5-83A1-3881747C93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BC-4FE5-83A1-3881747C93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BC-4FE5-83A1-3881747C93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BC-4FE5-83A1-3881747C93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BC-4FE5-83A1-3881747C93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BC-4FE5-83A1-3881747C93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BC-4FE5-83A1-3881747C93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BC-4FE5-83A1-3881747C93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BC-4FE5-83A1-3881747C93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BC-4FE5-83A1-3881747C93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BC-4FE5-83A1-3881747C93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BC-4FE5-83A1-3881747C93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BC-4FE5-83A1-3881747C93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BC-4FE5-83A1-3881747C93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BC-4FE5-83A1-3881747C93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BC-4FE5-83A1-3881747C93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BC-4FE5-83A1-3881747C93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BC-4FE5-83A1-3881747C93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BC-4FE5-83A1-3881747C93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BC-4FE5-83A1-3881747C93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BC-4FE5-83A1-3881747C93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BC-4FE5-83A1-3881747C93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BC-4FE5-83A1-3881747C93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BC-4FE5-83A1-3881747C93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BC-4FE5-83A1-3881747C93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BC-4FE5-83A1-3881747C93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BC-4FE5-83A1-3881747C93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BC-4FE5-83A1-3881747C93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BC-4FE5-83A1-3881747C93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BC-4FE5-83A1-3881747C93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BC-4FE5-83A1-3881747C93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BC-4FE5-83A1-3881747C93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BC-4FE5-83A1-3881747C93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BC-4FE5-83A1-3881747C93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BC-4FE5-83A1-3881747C93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BC-4FE5-83A1-3881747C93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BC-4FE5-83A1-3881747C93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BC-4FE5-83A1-3881747C93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BC-4FE5-83A1-3881747C93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BC-4FE5-83A1-3881747C93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BC-4FE5-83A1-3881747C93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BC-4FE5-83A1-3881747C93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BC-4FE5-83A1-3881747C93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BC-4FE5-83A1-3881747C93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BC-4FE5-83A1-3881747C93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BC-4FE5-83A1-3881747C93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BC-4FE5-83A1-3881747C93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BC-4FE5-83A1-3881747C93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BC-4FE5-83A1-3881747C93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BC-4FE5-83A1-3881747C93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BC-4FE5-83A1-3881747C93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57.816188881248941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BC-4FE5-83A1-3881747C939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41.4</c:v>
                </c:pt>
                <c:pt idx="15">
                  <c:v>41.4</c:v>
                </c:pt>
                <c:pt idx="16">
                  <c:v>41.4</c:v>
                </c:pt>
                <c:pt idx="17">
                  <c:v>41.4</c:v>
                </c:pt>
                <c:pt idx="18">
                  <c:v>41.4</c:v>
                </c:pt>
                <c:pt idx="19">
                  <c:v>41.4</c:v>
                </c:pt>
                <c:pt idx="20">
                  <c:v>41.4</c:v>
                </c:pt>
                <c:pt idx="21">
                  <c:v>41.4</c:v>
                </c:pt>
                <c:pt idx="22">
                  <c:v>41.4</c:v>
                </c:pt>
                <c:pt idx="23">
                  <c:v>#N/A</c:v>
                </c:pt>
                <c:pt idx="24">
                  <c:v>#N/A</c:v>
                </c:pt>
                <c:pt idx="25">
                  <c:v>#N/A</c:v>
                </c:pt>
              </c:numCache>
            </c:numRef>
          </c:yVal>
          <c:smooth val="0"/>
          <c:extLst>
            <c:ext xmlns:c16="http://schemas.microsoft.com/office/drawing/2014/chart" uri="{C3380CC4-5D6E-409C-BE32-E72D297353CC}">
              <c16:uniqueId val="{00000000-A984-481E-9636-DDA52AE81F4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16.5</c:v>
                </c:pt>
                <c:pt idx="15">
                  <c:v>16.5</c:v>
                </c:pt>
                <c:pt idx="16">
                  <c:v>16.5</c:v>
                </c:pt>
                <c:pt idx="17">
                  <c:v>16.5</c:v>
                </c:pt>
                <c:pt idx="18">
                  <c:v>16.5</c:v>
                </c:pt>
                <c:pt idx="19">
                  <c:v>16.5</c:v>
                </c:pt>
                <c:pt idx="20">
                  <c:v>16.5</c:v>
                </c:pt>
                <c:pt idx="21">
                  <c:v>16.5</c:v>
                </c:pt>
                <c:pt idx="22">
                  <c:v>16.5</c:v>
                </c:pt>
                <c:pt idx="23">
                  <c:v>#N/A</c:v>
                </c:pt>
                <c:pt idx="24">
                  <c:v>#N/A</c:v>
                </c:pt>
                <c:pt idx="25">
                  <c:v>#N/A</c:v>
                </c:pt>
              </c:numCache>
            </c:numRef>
          </c:yVal>
          <c:smooth val="0"/>
          <c:extLst>
            <c:ext xmlns:c16="http://schemas.microsoft.com/office/drawing/2014/chart" uri="{C3380CC4-5D6E-409C-BE32-E72D297353CC}">
              <c16:uniqueId val="{00000001-A984-481E-9636-DDA52AE81F4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84-481E-9636-DDA52AE81F42}"/>
              </c:ext>
            </c:extLst>
          </c:dPt>
          <c:dPt>
            <c:idx val="3"/>
            <c:bubble3D val="0"/>
            <c:extLst>
              <c:ext xmlns:c16="http://schemas.microsoft.com/office/drawing/2014/chart" uri="{C3380CC4-5D6E-409C-BE32-E72D297353CC}">
                <c16:uniqueId val="{00000003-A984-481E-9636-DDA52AE81F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84-481E-9636-DDA52AE81F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84-481E-9636-DDA52AE81F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84-481E-9636-DDA52AE81F4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84-481E-9636-DDA52AE81F42}"/>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84-481E-9636-DDA52AE81F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84-481E-9636-DDA52AE81F42}"/>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84-481E-9636-DDA52AE81F4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84-481E-9636-DDA52AE81F4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84-481E-9636-DDA52AE81F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84-481E-9636-DDA52AE81F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84-481E-9636-DDA52AE81F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84-481E-9636-DDA52AE81F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84-481E-9636-DDA52AE81F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84-481E-9636-DDA52AE81F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84-481E-9636-DDA52AE81F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84-481E-9636-DDA52AE81F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84-481E-9636-DDA52AE81F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84-481E-9636-DDA52AE81F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84-481E-9636-DDA52AE81F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84-481E-9636-DDA52AE81F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84-481E-9636-DDA52AE81F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84-481E-9636-DDA52AE81F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84-481E-9636-DDA52AE81F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84-481E-9636-DDA52AE81F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84-481E-9636-DDA52AE81F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84-481E-9636-DDA52AE81F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84-481E-9636-DDA52AE81F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84-481E-9636-DDA52AE81F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84-481E-9636-DDA52AE81F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84-481E-9636-DDA52AE81F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84-481E-9636-DDA52AE81F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84-481E-9636-DDA52AE81F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84-481E-9636-DDA52AE81F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84-481E-9636-DDA52AE81F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84-481E-9636-DDA52AE81F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84-481E-9636-DDA52AE81F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84-481E-9636-DDA52AE81F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84-481E-9636-DDA52AE81F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84-481E-9636-DDA52AE81F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84-481E-9636-DDA52AE81F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84-481E-9636-DDA52AE81F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84-481E-9636-DDA52AE81F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84-481E-9636-DDA52AE81F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84-481E-9636-DDA52AE81F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84-481E-9636-DDA52AE81F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84-481E-9636-DDA52AE81F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84-481E-9636-DDA52AE81F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84-481E-9636-DDA52AE81F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84-481E-9636-DDA52AE81F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84-481E-9636-DDA52AE81F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84-481E-9636-DDA52AE81F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84-481E-9636-DDA52AE81F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84-481E-9636-DDA52AE81F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84-481E-9636-DDA52AE81F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84-481E-9636-DDA52AE81F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84-481E-9636-DDA52AE81F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84-481E-9636-DDA52AE81F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84-481E-9636-DDA52AE81F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84-481E-9636-DDA52AE81F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84-481E-9636-DDA52AE81F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84-481E-9636-DDA52AE81F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84-481E-9636-DDA52AE81F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84-481E-9636-DDA52AE81F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84-481E-9636-DDA52AE81F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84-481E-9636-DDA52AE81F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84-481E-9636-DDA52AE81F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84-481E-9636-DDA52AE81F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84-481E-9636-DDA52AE81F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84-481E-9636-DDA52AE81F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84-481E-9636-DDA52AE81F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84-481E-9636-DDA52AE81F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84-481E-9636-DDA52AE81F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84-481E-9636-DDA52AE81F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84-481E-9636-DDA52AE81F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84-481E-9636-DDA52AE81F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84-481E-9636-DDA52AE81F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84-481E-9636-DDA52AE81F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84-481E-9636-DDA52AE81F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84-481E-9636-DDA52AE81F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84-481E-9636-DDA52AE81F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84-481E-9636-DDA52AE81F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84-481E-9636-DDA52AE81F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84-481E-9636-DDA52AE81F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84-481E-9636-DDA52AE81F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84-481E-9636-DDA52AE81F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84-481E-9636-DDA52AE81F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84-481E-9636-DDA52AE81F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84-481E-9636-DDA52AE81F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84-481E-9636-DDA52AE81F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84-481E-9636-DDA52AE81F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84-481E-9636-DDA52AE81F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84-481E-9636-DDA52AE81F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84-481E-9636-DDA52AE81F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84-481E-9636-DDA52AE81F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84-481E-9636-DDA52AE81F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41.404526927689894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84-481E-9636-DDA52AE81F4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84-481E-9636-DDA52AE81F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84-481E-9636-DDA52AE81F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84-481E-9636-DDA52AE81F4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84-481E-9636-DDA52AE81F42}"/>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84-481E-9636-DDA52AE81F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84-481E-9636-DDA52AE81F42}"/>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84-481E-9636-DDA52AE81F4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84-481E-9636-DDA52AE81F4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84-481E-9636-DDA52AE81F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84-481E-9636-DDA52AE81F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84-481E-9636-DDA52AE81F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84-481E-9636-DDA52AE81F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84-481E-9636-DDA52AE81F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84-481E-9636-DDA52AE81F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84-481E-9636-DDA52AE81F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84-481E-9636-DDA52AE81F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84-481E-9636-DDA52AE81F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84-481E-9636-DDA52AE81F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84-481E-9636-DDA52AE81F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84-481E-9636-DDA52AE81F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84-481E-9636-DDA52AE81F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84-481E-9636-DDA52AE81F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84-481E-9636-DDA52AE81F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84-481E-9636-DDA52AE81F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84-481E-9636-DDA52AE81F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84-481E-9636-DDA52AE81F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84-481E-9636-DDA52AE81F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84-481E-9636-DDA52AE81F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84-481E-9636-DDA52AE81F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84-481E-9636-DDA52AE81F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84-481E-9636-DDA52AE81F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84-481E-9636-DDA52AE81F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84-481E-9636-DDA52AE81F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84-481E-9636-DDA52AE81F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84-481E-9636-DDA52AE81F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84-481E-9636-DDA52AE81F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84-481E-9636-DDA52AE81F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84-481E-9636-DDA52AE81F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84-481E-9636-DDA52AE81F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84-481E-9636-DDA52AE81F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84-481E-9636-DDA52AE81F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84-481E-9636-DDA52AE81F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84-481E-9636-DDA52AE81F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84-481E-9636-DDA52AE81F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84-481E-9636-DDA52AE81F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84-481E-9636-DDA52AE81F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84-481E-9636-DDA52AE81F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84-481E-9636-DDA52AE81F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84-481E-9636-DDA52AE81F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84-481E-9636-DDA52AE81F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84-481E-9636-DDA52AE81F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84-481E-9636-DDA52AE81F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84-481E-9636-DDA52AE81F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84-481E-9636-DDA52AE81F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84-481E-9636-DDA52AE81F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84-481E-9636-DDA52AE81F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84-481E-9636-DDA52AE81F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84-481E-9636-DDA52AE81F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84-481E-9636-DDA52AE81F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84-481E-9636-DDA52AE81F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84-481E-9636-DDA52AE81F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84-481E-9636-DDA52AE81F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84-481E-9636-DDA52AE81F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84-481E-9636-DDA52AE81F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84-481E-9636-DDA52AE81F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84-481E-9636-DDA52AE81F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84-481E-9636-DDA52AE81F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84-481E-9636-DDA52AE81F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84-481E-9636-DDA52AE81F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84-481E-9636-DDA52AE81F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84-481E-9636-DDA52AE81F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84-481E-9636-DDA52AE81F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84-481E-9636-DDA52AE81F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84-481E-9636-DDA52AE81F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84-481E-9636-DDA52AE81F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84-481E-9636-DDA52AE81F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84-481E-9636-DDA52AE81F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84-481E-9636-DDA52AE81F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84-481E-9636-DDA52AE81F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84-481E-9636-DDA52AE81F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84-481E-9636-DDA52AE81F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84-481E-9636-DDA52AE81F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84-481E-9636-DDA52AE81F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84-481E-9636-DDA52AE81F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84-481E-9636-DDA52AE81F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84-481E-9636-DDA52AE81F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84-481E-9636-DDA52AE81F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84-481E-9636-DDA52AE81F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84-481E-9636-DDA52AE81F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84-481E-9636-DDA52AE81F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84-481E-9636-DDA52AE81F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84-481E-9636-DDA52AE81F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84-481E-9636-DDA52AE81F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84-481E-9636-DDA52AE81F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84-481E-9636-DDA52AE81F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16.524790806292884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84-481E-9636-DDA52AE81F4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52.9</c:v>
                </c:pt>
                <c:pt idx="15">
                  <c:v>52.9</c:v>
                </c:pt>
                <c:pt idx="16">
                  <c:v>52.9</c:v>
                </c:pt>
                <c:pt idx="17">
                  <c:v>52.9</c:v>
                </c:pt>
                <c:pt idx="18">
                  <c:v>52.9</c:v>
                </c:pt>
                <c:pt idx="19">
                  <c:v>52.9</c:v>
                </c:pt>
                <c:pt idx="20">
                  <c:v>52.9</c:v>
                </c:pt>
                <c:pt idx="21">
                  <c:v>52.9</c:v>
                </c:pt>
                <c:pt idx="22">
                  <c:v>52.9</c:v>
                </c:pt>
                <c:pt idx="23">
                  <c:v>#N/A</c:v>
                </c:pt>
                <c:pt idx="24">
                  <c:v>#N/A</c:v>
                </c:pt>
                <c:pt idx="25">
                  <c:v>#N/A</c:v>
                </c:pt>
              </c:numCache>
            </c:numRef>
          </c:yVal>
          <c:smooth val="0"/>
          <c:extLst>
            <c:ext xmlns:c16="http://schemas.microsoft.com/office/drawing/2014/chart" uri="{C3380CC4-5D6E-409C-BE32-E72D297353CC}">
              <c16:uniqueId val="{000000C2-A984-481E-9636-DDA52AE81F4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984-481E-9636-DDA52AE81F42}"/>
              </c:ext>
            </c:extLst>
          </c:dPt>
          <c:dPt>
            <c:idx val="3"/>
            <c:bubble3D val="0"/>
            <c:extLst>
              <c:ext xmlns:c16="http://schemas.microsoft.com/office/drawing/2014/chart" uri="{C3380CC4-5D6E-409C-BE32-E72D297353CC}">
                <c16:uniqueId val="{000000C4-A984-481E-9636-DDA52AE81F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84-481E-9636-DDA52AE81F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84-481E-9636-DDA52AE81F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84-481E-9636-DDA52AE81F4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84-481E-9636-DDA52AE81F42}"/>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84-481E-9636-DDA52AE81F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84-481E-9636-DDA52AE81F42}"/>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84-481E-9636-DDA52AE81F4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84-481E-9636-DDA52AE81F4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84-481E-9636-DDA52AE81F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84-481E-9636-DDA52AE81F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84-481E-9636-DDA52AE81F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84-481E-9636-DDA52AE81F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84-481E-9636-DDA52AE81F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84-481E-9636-DDA52AE81F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84-481E-9636-DDA52AE81F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84-481E-9636-DDA52AE81F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84-481E-9636-DDA52AE81F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84-481E-9636-DDA52AE81F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84-481E-9636-DDA52AE81F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84-481E-9636-DDA52AE81F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84-481E-9636-DDA52AE81F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84-481E-9636-DDA52AE81F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84-481E-9636-DDA52AE81F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84-481E-9636-DDA52AE81F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84-481E-9636-DDA52AE81F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84-481E-9636-DDA52AE81F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84-481E-9636-DDA52AE81F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84-481E-9636-DDA52AE81F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84-481E-9636-DDA52AE81F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84-481E-9636-DDA52AE81F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84-481E-9636-DDA52AE81F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84-481E-9636-DDA52AE81F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84-481E-9636-DDA52AE81F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84-481E-9636-DDA52AE81F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84-481E-9636-DDA52AE81F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84-481E-9636-DDA52AE81F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84-481E-9636-DDA52AE81F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84-481E-9636-DDA52AE81F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84-481E-9636-DDA52AE81F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84-481E-9636-DDA52AE81F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84-481E-9636-DDA52AE81F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84-481E-9636-DDA52AE81F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84-481E-9636-DDA52AE81F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84-481E-9636-DDA52AE81F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84-481E-9636-DDA52AE81F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84-481E-9636-DDA52AE81F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84-481E-9636-DDA52AE81F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84-481E-9636-DDA52AE81F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84-481E-9636-DDA52AE81F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84-481E-9636-DDA52AE81F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84-481E-9636-DDA52AE81F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84-481E-9636-DDA52AE81F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84-481E-9636-DDA52AE81F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84-481E-9636-DDA52AE81F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84-481E-9636-DDA52AE81F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84-481E-9636-DDA52AE81F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84-481E-9636-DDA52AE81F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84-481E-9636-DDA52AE81F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84-481E-9636-DDA52AE81F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84-481E-9636-DDA52AE81F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84-481E-9636-DDA52AE81F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84-481E-9636-DDA52AE81F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84-481E-9636-DDA52AE81F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84-481E-9636-DDA52AE81F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84-481E-9636-DDA52AE81F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84-481E-9636-DDA52AE81F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84-481E-9636-DDA52AE81F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84-481E-9636-DDA52AE81F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84-481E-9636-DDA52AE81F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84-481E-9636-DDA52AE81F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84-481E-9636-DDA52AE81F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84-481E-9636-DDA52AE81F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84-481E-9636-DDA52AE81F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84-481E-9636-DDA52AE81F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84-481E-9636-DDA52AE81F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84-481E-9636-DDA52AE81F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84-481E-9636-DDA52AE81F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84-481E-9636-DDA52AE81F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84-481E-9636-DDA52AE81F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84-481E-9636-DDA52AE81F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84-481E-9636-DDA52AE81F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84-481E-9636-DDA52AE81F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84-481E-9636-DDA52AE81F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84-481E-9636-DDA52AE81F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84-481E-9636-DDA52AE81F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84-481E-9636-DDA52AE81F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84-481E-9636-DDA52AE81F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84-481E-9636-DDA52AE81F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84-481E-9636-DDA52AE81F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84-481E-9636-DDA52AE81F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84-481E-9636-DDA52AE81F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84-481E-9636-DDA52AE81F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84-481E-9636-DDA52AE81F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84-481E-9636-DDA52AE81F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84-481E-9636-DDA52AE81F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52.906601966707576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84-481E-9636-DDA52AE81F4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42.5</c:v>
                </c:pt>
                <c:pt idx="15">
                  <c:v>42.5</c:v>
                </c:pt>
                <c:pt idx="16">
                  <c:v>42.5</c:v>
                </c:pt>
                <c:pt idx="17">
                  <c:v>42.5</c:v>
                </c:pt>
                <c:pt idx="18">
                  <c:v>42.5</c:v>
                </c:pt>
                <c:pt idx="19">
                  <c:v>42.5</c:v>
                </c:pt>
                <c:pt idx="20">
                  <c:v>42.5</c:v>
                </c:pt>
                <c:pt idx="21">
                  <c:v>42.5</c:v>
                </c:pt>
                <c:pt idx="22">
                  <c:v>42.5</c:v>
                </c:pt>
                <c:pt idx="23">
                  <c:v>#N/A</c:v>
                </c:pt>
                <c:pt idx="24">
                  <c:v>#N/A</c:v>
                </c:pt>
                <c:pt idx="25">
                  <c:v>#N/A</c:v>
                </c:pt>
              </c:numCache>
            </c:numRef>
          </c:yVal>
          <c:smooth val="0"/>
          <c:extLst>
            <c:ext xmlns:c16="http://schemas.microsoft.com/office/drawing/2014/chart" uri="{C3380CC4-5D6E-409C-BE32-E72D297353CC}">
              <c16:uniqueId val="{00000000-2DC4-4E3A-B0DC-1324FECBD3D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3.7</c:v>
                </c:pt>
                <c:pt idx="9">
                  <c:v>3.7</c:v>
                </c:pt>
                <c:pt idx="10">
                  <c:v>3.7</c:v>
                </c:pt>
                <c:pt idx="11">
                  <c:v>3.7</c:v>
                </c:pt>
                <c:pt idx="12">
                  <c:v>3.7</c:v>
                </c:pt>
                <c:pt idx="13">
                  <c:v>8.3000000000000007</c:v>
                </c:pt>
                <c:pt idx="14">
                  <c:v>12.8</c:v>
                </c:pt>
                <c:pt idx="15">
                  <c:v>17.3</c:v>
                </c:pt>
                <c:pt idx="16">
                  <c:v>21.8</c:v>
                </c:pt>
                <c:pt idx="17">
                  <c:v>26.3</c:v>
                </c:pt>
                <c:pt idx="18">
                  <c:v>30.8</c:v>
                </c:pt>
                <c:pt idx="19">
                  <c:v>35.4</c:v>
                </c:pt>
                <c:pt idx="20">
                  <c:v>39.9</c:v>
                </c:pt>
                <c:pt idx="21">
                  <c:v>42.5</c:v>
                </c:pt>
                <c:pt idx="22">
                  <c:v>42.5</c:v>
                </c:pt>
                <c:pt idx="23">
                  <c:v>53.4</c:v>
                </c:pt>
                <c:pt idx="24">
                  <c:v>57.9</c:v>
                </c:pt>
                <c:pt idx="25">
                  <c:v>62.5</c:v>
                </c:pt>
              </c:numCache>
            </c:numRef>
          </c:yVal>
          <c:smooth val="0"/>
          <c:extLst>
            <c:ext xmlns:c16="http://schemas.microsoft.com/office/drawing/2014/chart" uri="{C3380CC4-5D6E-409C-BE32-E72D297353CC}">
              <c16:uniqueId val="{00000001-2DC4-4E3A-B0DC-1324FECBD3D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DC4-4E3A-B0DC-1324FECBD3D6}"/>
              </c:ext>
            </c:extLst>
          </c:dPt>
          <c:dPt>
            <c:idx val="3"/>
            <c:bubble3D val="0"/>
            <c:extLst>
              <c:ext xmlns:c16="http://schemas.microsoft.com/office/drawing/2014/chart" uri="{C3380CC4-5D6E-409C-BE32-E72D297353CC}">
                <c16:uniqueId val="{00000003-2DC4-4E3A-B0DC-1324FECBD3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C4-4E3A-B0DC-1324FECBD3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C4-4E3A-B0DC-1324FECBD3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C4-4E3A-B0DC-1324FECBD3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C4-4E3A-B0DC-1324FECBD3D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C4-4E3A-B0DC-1324FECBD3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C4-4E3A-B0DC-1324FECBD3D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C4-4E3A-B0DC-1324FECBD3D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C4-4E3A-B0DC-1324FECBD3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C4-4E3A-B0DC-1324FECBD3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C4-4E3A-B0DC-1324FECBD3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C4-4E3A-B0DC-1324FECBD3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C4-4E3A-B0DC-1324FECBD3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C4-4E3A-B0DC-1324FECBD3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C4-4E3A-B0DC-1324FECBD3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C4-4E3A-B0DC-1324FECBD3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C4-4E3A-B0DC-1324FECBD3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C4-4E3A-B0DC-1324FECBD3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C4-4E3A-B0DC-1324FECBD3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C4-4E3A-B0DC-1324FECBD3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C4-4E3A-B0DC-1324FECBD3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C4-4E3A-B0DC-1324FECBD3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C4-4E3A-B0DC-1324FECBD3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C4-4E3A-B0DC-1324FECBD3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DC4-4E3A-B0DC-1324FECBD3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C4-4E3A-B0DC-1324FECBD3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C4-4E3A-B0DC-1324FECBD3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C4-4E3A-B0DC-1324FECBD3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C4-4E3A-B0DC-1324FECBD3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C4-4E3A-B0DC-1324FECBD3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C4-4E3A-B0DC-1324FECBD3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C4-4E3A-B0DC-1324FECBD3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C4-4E3A-B0DC-1324FECBD3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C4-4E3A-B0DC-1324FECBD3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C4-4E3A-B0DC-1324FECBD3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C4-4E3A-B0DC-1324FECBD3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C4-4E3A-B0DC-1324FECBD3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C4-4E3A-B0DC-1324FECBD3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C4-4E3A-B0DC-1324FECBD3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C4-4E3A-B0DC-1324FECBD3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C4-4E3A-B0DC-1324FECBD3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C4-4E3A-B0DC-1324FECBD3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C4-4E3A-B0DC-1324FECBD3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C4-4E3A-B0DC-1324FECBD3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C4-4E3A-B0DC-1324FECBD3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C4-4E3A-B0DC-1324FECBD3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C4-4E3A-B0DC-1324FECBD3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C4-4E3A-B0DC-1324FECBD3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C4-4E3A-B0DC-1324FECBD3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C4-4E3A-B0DC-1324FECBD3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C4-4E3A-B0DC-1324FECBD3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C4-4E3A-B0DC-1324FECBD3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C4-4E3A-B0DC-1324FECBD3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C4-4E3A-B0DC-1324FECBD3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C4-4E3A-B0DC-1324FECBD3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C4-4E3A-B0DC-1324FECBD3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C4-4E3A-B0DC-1324FECBD3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C4-4E3A-B0DC-1324FECBD3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C4-4E3A-B0DC-1324FECBD3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C4-4E3A-B0DC-1324FECBD3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C4-4E3A-B0DC-1324FECBD3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C4-4E3A-B0DC-1324FECBD3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C4-4E3A-B0DC-1324FECBD3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C4-4E3A-B0DC-1324FECBD3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C4-4E3A-B0DC-1324FECBD3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C4-4E3A-B0DC-1324FECBD3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C4-4E3A-B0DC-1324FECBD3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C4-4E3A-B0DC-1324FECBD3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C4-4E3A-B0DC-1324FECBD3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C4-4E3A-B0DC-1324FECBD3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C4-4E3A-B0DC-1324FECBD3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C4-4E3A-B0DC-1324FECBD3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C4-4E3A-B0DC-1324FECBD3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C4-4E3A-B0DC-1324FECBD3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C4-4E3A-B0DC-1324FECBD3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C4-4E3A-B0DC-1324FECBD3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C4-4E3A-B0DC-1324FECBD3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C4-4E3A-B0DC-1324FECBD3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C4-4E3A-B0DC-1324FECBD3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C4-4E3A-B0DC-1324FECBD3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C4-4E3A-B0DC-1324FECBD3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C4-4E3A-B0DC-1324FECBD3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C4-4E3A-B0DC-1324FECBD3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C4-4E3A-B0DC-1324FECBD3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C4-4E3A-B0DC-1324FECBD3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C4-4E3A-B0DC-1324FECBD3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C4-4E3A-B0DC-1324FECBD3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C4-4E3A-B0DC-1324FECBD3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C4-4E3A-B0DC-1324FECBD3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C4-4E3A-B0DC-1324FECBD3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C4-4E3A-B0DC-1324FECBD3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C4-4E3A-B0DC-1324FECBD3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C4-4E3A-B0DC-1324FECBD3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C4-4E3A-B0DC-1324FECBD3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C4-4E3A-B0DC-1324FECBD3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DC4-4E3A-B0DC-1324FECBD3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42.524674775272125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DC4-4E3A-B0DC-1324FECBD3D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C4-4E3A-B0DC-1324FECBD3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C4-4E3A-B0DC-1324FECBD3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C4-4E3A-B0DC-1324FECBD3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C4-4E3A-B0DC-1324FECBD3D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C4-4E3A-B0DC-1324FECBD3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C4-4E3A-B0DC-1324FECBD3D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C4-4E3A-B0DC-1324FECBD3D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C4-4E3A-B0DC-1324FECBD3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C4-4E3A-B0DC-1324FECBD3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C4-4E3A-B0DC-1324FECBD3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C4-4E3A-B0DC-1324FECBD3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C4-4E3A-B0DC-1324FECBD3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C4-4E3A-B0DC-1324FECBD3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C4-4E3A-B0DC-1324FECBD3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C4-4E3A-B0DC-1324FECBD3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C4-4E3A-B0DC-1324FECBD3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C4-4E3A-B0DC-1324FECBD3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C4-4E3A-B0DC-1324FECBD3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C4-4E3A-B0DC-1324FECBD3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C4-4E3A-B0DC-1324FECBD3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C4-4E3A-B0DC-1324FECBD3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C4-4E3A-B0DC-1324FECBD3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C4-4E3A-B0DC-1324FECBD3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C4-4E3A-B0DC-1324FECBD3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C4-4E3A-B0DC-1324FECBD3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C4-4E3A-B0DC-1324FECBD3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C4-4E3A-B0DC-1324FECBD3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C4-4E3A-B0DC-1324FECBD3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C4-4E3A-B0DC-1324FECBD3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C4-4E3A-B0DC-1324FECBD3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C4-4E3A-B0DC-1324FECBD3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C4-4E3A-B0DC-1324FECBD3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C4-4E3A-B0DC-1324FECBD3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C4-4E3A-B0DC-1324FECBD3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C4-4E3A-B0DC-1324FECBD3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C4-4E3A-B0DC-1324FECBD3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C4-4E3A-B0DC-1324FECBD3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C4-4E3A-B0DC-1324FECBD3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C4-4E3A-B0DC-1324FECBD3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C4-4E3A-B0DC-1324FECBD3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C4-4E3A-B0DC-1324FECBD3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C4-4E3A-B0DC-1324FECBD3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C4-4E3A-B0DC-1324FECBD3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C4-4E3A-B0DC-1324FECBD3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C4-4E3A-B0DC-1324FECBD3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C4-4E3A-B0DC-1324FECBD3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C4-4E3A-B0DC-1324FECBD3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C4-4E3A-B0DC-1324FECBD3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C4-4E3A-B0DC-1324FECBD3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C4-4E3A-B0DC-1324FECBD3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C4-4E3A-B0DC-1324FECBD3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C4-4E3A-B0DC-1324FECBD3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C4-4E3A-B0DC-1324FECBD3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C4-4E3A-B0DC-1324FECBD3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C4-4E3A-B0DC-1324FECBD3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C4-4E3A-B0DC-1324FECBD3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C4-4E3A-B0DC-1324FECBD3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C4-4E3A-B0DC-1324FECBD3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C4-4E3A-B0DC-1324FECBD3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C4-4E3A-B0DC-1324FECBD3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C4-4E3A-B0DC-1324FECBD3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C4-4E3A-B0DC-1324FECBD3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C4-4E3A-B0DC-1324FECBD3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C4-4E3A-B0DC-1324FECBD3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C4-4E3A-B0DC-1324FECBD3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C4-4E3A-B0DC-1324FECBD3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C4-4E3A-B0DC-1324FECBD3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C4-4E3A-B0DC-1324FECBD3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C4-4E3A-B0DC-1324FECBD3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C4-4E3A-B0DC-1324FECBD3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C4-4E3A-B0DC-1324FECBD3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C4-4E3A-B0DC-1324FECBD3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C4-4E3A-B0DC-1324FECBD3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C4-4E3A-B0DC-1324FECBD3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C4-4E3A-B0DC-1324FECBD3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C4-4E3A-B0DC-1324FECBD3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C4-4E3A-B0DC-1324FECBD3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C4-4E3A-B0DC-1324FECBD3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C4-4E3A-B0DC-1324FECBD3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C4-4E3A-B0DC-1324FECBD3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C4-4E3A-B0DC-1324FECBD3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C4-4E3A-B0DC-1324FECBD3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C4-4E3A-B0DC-1324FECBD3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C4-4E3A-B0DC-1324FECBD3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C4-4E3A-B0DC-1324FECBD3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C4-4E3A-B0DC-1324FECBD3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C4-4E3A-B0DC-1324FECBD3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C4-4E3A-B0DC-1324FECBD3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C4-4E3A-B0DC-1324FECBD3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C4-4E3A-B0DC-1324FECBD3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C4-4E3A-B0DC-1324FECBD3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C4-4E3A-B0DC-1324FECBD3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C4-4E3A-B0DC-1324FECBD3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C4-4E3A-B0DC-1324FECBD3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C4-4E3A-B0DC-1324FECBD3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22.5</c:v>
                </c:pt>
                <c:pt idx="5">
                  <c:v>19.649239999999999</c:v>
                </c:pt>
                <c:pt idx="6">
                  <c:v>#N/A</c:v>
                </c:pt>
                <c:pt idx="7">
                  <c:v>17.506062334738573</c:v>
                </c:pt>
                <c:pt idx="8">
                  <c:v>63.7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C4-4E3A-B0DC-1324FECBD3D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DC4-4E3A-B0DC-1324FECBD3D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53.6</c:v>
                </c:pt>
                <c:pt idx="15">
                  <c:v>53.6</c:v>
                </c:pt>
                <c:pt idx="16">
                  <c:v>53.6</c:v>
                </c:pt>
                <c:pt idx="17">
                  <c:v>53.6</c:v>
                </c:pt>
                <c:pt idx="18">
                  <c:v>53.6</c:v>
                </c:pt>
                <c:pt idx="19">
                  <c:v>53.6</c:v>
                </c:pt>
                <c:pt idx="20">
                  <c:v>53.6</c:v>
                </c:pt>
                <c:pt idx="21">
                  <c:v>53.6</c:v>
                </c:pt>
                <c:pt idx="22">
                  <c:v>53.6</c:v>
                </c:pt>
                <c:pt idx="23">
                  <c:v>#N/A</c:v>
                </c:pt>
                <c:pt idx="24">
                  <c:v>#N/A</c:v>
                </c:pt>
                <c:pt idx="25">
                  <c:v>#N/A</c:v>
                </c:pt>
              </c:numCache>
            </c:numRef>
          </c:yVal>
          <c:smooth val="0"/>
          <c:extLst>
            <c:ext xmlns:c16="http://schemas.microsoft.com/office/drawing/2014/chart" uri="{C3380CC4-5D6E-409C-BE32-E72D297353CC}">
              <c16:uniqueId val="{000000C3-2DC4-4E3A-B0DC-1324FECBD3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DC4-4E3A-B0DC-1324FECBD3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C4-4E3A-B0DC-1324FECBD3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C4-4E3A-B0DC-1324FECBD3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C4-4E3A-B0DC-1324FECBD3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C4-4E3A-B0DC-1324FECBD3D6}"/>
                </c:ext>
              </c:extLst>
            </c:dLbl>
            <c:dLbl>
              <c:idx val="4"/>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C4-4E3A-B0DC-1324FECBD3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C4-4E3A-B0DC-1324FECBD3D6}"/>
                </c:ext>
              </c:extLst>
            </c:dLbl>
            <c:dLbl>
              <c:idx val="6"/>
              <c:tx>
                <c:rich>
                  <a:bodyPr/>
                  <a:lstStyle/>
                  <a:p>
                    <a:pPr>
                      <a:defRPr sz="600" b="0" i="0">
                        <a:solidFill>
                          <a:srgbClr val="000000"/>
                        </a:solidFill>
                        <a:latin typeface="Arial"/>
                        <a:ea typeface="Arial"/>
                        <a:cs typeface="Arial"/>
                      </a:defRPr>
                    </a:pPr>
                    <a:r>
                      <a:rPr lang="en-US" sz="600"/>
                      <a:t>WV</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C4-4E3A-B0DC-1324FECBD3D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C4-4E3A-B0DC-1324FECBD3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C4-4E3A-B0DC-1324FECBD3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C4-4E3A-B0DC-1324FECBD3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C4-4E3A-B0DC-1324FECBD3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C4-4E3A-B0DC-1324FECBD3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C4-4E3A-B0DC-1324FECBD3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C4-4E3A-B0DC-1324FECBD3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C4-4E3A-B0DC-1324FECBD3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C4-4E3A-B0DC-1324FECBD3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C4-4E3A-B0DC-1324FECBD3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C4-4E3A-B0DC-1324FECBD3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C4-4E3A-B0DC-1324FECBD3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C4-4E3A-B0DC-1324FECBD3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C4-4E3A-B0DC-1324FECBD3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C4-4E3A-B0DC-1324FECBD3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C4-4E3A-B0DC-1324FECBD3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DC4-4E3A-B0DC-1324FECBD3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C4-4E3A-B0DC-1324FECBD3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C4-4E3A-B0DC-1324FECBD3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C4-4E3A-B0DC-1324FECBD3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C4-4E3A-B0DC-1324FECBD3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C4-4E3A-B0DC-1324FECBD3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C4-4E3A-B0DC-1324FECBD3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C4-4E3A-B0DC-1324FECBD3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C4-4E3A-B0DC-1324FECBD3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C4-4E3A-B0DC-1324FECBD3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C4-4E3A-B0DC-1324FECBD3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C4-4E3A-B0DC-1324FECBD3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C4-4E3A-B0DC-1324FECBD3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C4-4E3A-B0DC-1324FECBD3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C4-4E3A-B0DC-1324FECBD3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C4-4E3A-B0DC-1324FECBD3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C4-4E3A-B0DC-1324FECBD3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C4-4E3A-B0DC-1324FECBD3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C4-4E3A-B0DC-1324FECBD3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C4-4E3A-B0DC-1324FECBD3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C4-4E3A-B0DC-1324FECBD3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C4-4E3A-B0DC-1324FECBD3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C4-4E3A-B0DC-1324FECBD3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C4-4E3A-B0DC-1324FECBD3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C4-4E3A-B0DC-1324FECBD3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C4-4E3A-B0DC-1324FECBD3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C4-4E3A-B0DC-1324FECBD3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C4-4E3A-B0DC-1324FECBD3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C4-4E3A-B0DC-1324FECBD3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C4-4E3A-B0DC-1324FECBD3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C4-4E3A-B0DC-1324FECBD3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C4-4E3A-B0DC-1324FECBD3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C4-4E3A-B0DC-1324FECBD3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C4-4E3A-B0DC-1324FECBD3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C4-4E3A-B0DC-1324FECBD3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C4-4E3A-B0DC-1324FECBD3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C4-4E3A-B0DC-1324FECBD3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C4-4E3A-B0DC-1324FECBD3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C4-4E3A-B0DC-1324FECBD3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C4-4E3A-B0DC-1324FECBD3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C4-4E3A-B0DC-1324FECBD3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C4-4E3A-B0DC-1324FECBD3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C4-4E3A-B0DC-1324FECBD3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C4-4E3A-B0DC-1324FECBD3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C4-4E3A-B0DC-1324FECBD3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C4-4E3A-B0DC-1324FECBD3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C4-4E3A-B0DC-1324FECBD3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C4-4E3A-B0DC-1324FECBD3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C4-4E3A-B0DC-1324FECBD3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C4-4E3A-B0DC-1324FECBD3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C4-4E3A-B0DC-1324FECBD3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C4-4E3A-B0DC-1324FECBD3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C4-4E3A-B0DC-1324FECBD3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C4-4E3A-B0DC-1324FECBD3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C4-4E3A-B0DC-1324FECBD3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C4-4E3A-B0DC-1324FECBD3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C4-4E3A-B0DC-1324FECBD3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C4-4E3A-B0DC-1324FECBD3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C4-4E3A-B0DC-1324FECBD3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C4-4E3A-B0DC-1324FECBD3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C4-4E3A-B0DC-1324FECBD3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C4-4E3A-B0DC-1324FECBD3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C4-4E3A-B0DC-1324FECBD3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C4-4E3A-B0DC-1324FECBD3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C4-4E3A-B0DC-1324FECBD3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C4-4E3A-B0DC-1324FECBD3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C4-4E3A-B0DC-1324FECBD3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C4-4E3A-B0DC-1324FECBD3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C4-4E3A-B0DC-1324FECBD3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C4-4E3A-B0DC-1324FECBD3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C4-4E3A-B0DC-1324FECBD3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DC4-4E3A-B0DC-1324FECBD3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2013</c:v>
                </c:pt>
                <c:pt idx="4">
                  <c:v>2014</c:v>
                </c:pt>
                <c:pt idx="5">
                  <c:v>2016</c:v>
                </c:pt>
                <c:pt idx="6">
                  <c:v>2017</c:v>
                </c:pt>
                <c:pt idx="7">
                  <c:v>2018</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53.629468022120186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SDI</c:v>
                  </c:pt>
                  <c:pt idx="5">
                    <c:v>UIS</c:v>
                  </c:pt>
                  <c:pt idx="6">
                    <c:v>WV</c:v>
                  </c:pt>
                  <c:pt idx="7">
                    <c:v>SUR</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DC4-4E3A-B0DC-1324FECBD3D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F372EB4-F41D-4B27-8872-6F461E54B6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923CF2D-7CDE-450F-9DD8-8AF5B1C780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0222794-B38C-4BF2-A916-3EF349C770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0EC09A9-78D6-494F-A116-32B20850850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1EA6236-EB94-455A-A93F-9335A11C6EA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FAC8A1E-0727-46F3-A9C5-737D5465B91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20A1BEE-0751-448E-AFCD-69A7A5CE6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A19097B-DD29-42A8-80B3-EA1A4D2532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29324A1-515D-45E0-B4BF-E7B5E5C52B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C637887-8A1F-4712-B895-351025FD0B3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CC71888-26AA-4F88-97DE-1DF70F07DA7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0A376D2-42A4-4044-B890-1CEBAD61F0C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122737-FCCE-444C-B7C2-D0E2DACFE8A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7AEA66F-97B1-4256-9082-F28F83314DE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4FF9E03-850D-4EAB-909D-0D139745982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3BD7BCF-CB1E-4D6D-A84A-689246DEA34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673C81E-CC17-4D48-B536-EE03BE39925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F2189C0-D24A-4BE0-B8CD-D127FA9EF65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1F86FE6-338B-4DC3-AF0B-0A9D88273DF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9FC1899-22C3-43C6-9492-23B43D25A52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D8CC1C7-C6EE-47ED-823E-B01665D25B6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55A56AA-D2B4-4FDD-BA91-D752052D85C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C160FD-B0E7-4AC3-AC43-7A7468A8B3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C3334A-A82C-42B6-AF98-0D35F125879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7F02F6-A7FC-4EC2-9753-304306D4D46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37E9F2-0B78-4B48-ADA2-1AD07782697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2478CE-A34F-485A-96D6-A99CDC70224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311E3D-C6CB-48B8-B8F1-A2AC50961EC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E4FB56A-BAFC-4BE7-8D03-809F10DA97D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FA0F8AC-F1C5-4A3C-8C2F-A82D0A2B72B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DD0BFF-3367-4001-BF29-50F580969C4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646781-73D5-4C0E-9C50-7EBABA696A9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AF64289-1936-4938-9A6E-BF3CFC93961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6F8166E-EB7B-41F4-A769-B3F329DA66C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F46E5F5-F2F5-4912-85A6-5809FE108DD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2B2DB72-1A2C-49A2-A037-8E6FBF647CD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04D8FC-2D52-4643-A40D-3E0B82015F9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45500C-B6E8-4A71-BDA4-628886FB365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803A6D-3539-48EC-B718-AF7EBEDA2FC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ACB2877-5C53-46CD-BFE1-A4F6B90FA5E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873034-0DBF-4798-9F84-215C7EB19D4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E3B28A-3B5A-48AE-8B4F-4A50124992F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B43437-B917-48CA-A94B-78D37A538BF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22037A-B357-45AC-888A-556FE1598C3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8CA0CF-7122-40DC-8076-2CEE499ED31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731A20-D398-4BB1-A69E-2631A74F129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2BF9E931-881B-401D-AD89-8B6458015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7604E77-E943-4364-BE6B-F892ACDFD7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9BA0741-F702-422F-8B5C-EAD4F902E1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81FE623-7A57-4E43-B894-3A1B11E295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900D696-E3F2-4275-97C9-DA21A1FC3A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64E611B-3FFC-4A83-B39E-D69587A1D6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6C783BE-17EA-48C1-B7E4-C90825BA5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D0C068D-8A01-4D58-8CB6-60B13D410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CE36BBE-F57E-4650-8026-7EF176170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A88BC97-381C-4EE9-9BE5-3563342B7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AB0DA06D-FC84-4419-AD9B-99AE88C4D1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AB6D130-A82C-42EF-8CE2-E46D248D1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659C2DD-A69B-43EA-A0B3-387D223AE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D85D8E8-16B5-4596-A052-F1FC52929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E77A8E8-BE6B-4BA7-A0FF-41BC6C5D1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B35C20A-E41F-480E-B95B-ED1F36C34E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9D8AD7B-F184-4CB8-A44E-2F91BB9B3D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B10A45F-4F43-4881-A172-1F52E5C1CB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537FD6A-8A77-4FEE-9A4E-A2B2B71B7B9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2EF47B3-5A21-4EDF-A3E3-D9168899D81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CC67167-D10D-430C-BC98-14C54B0C405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24E2EDB-3228-4711-9570-7729A35549B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6904816-4CDD-4BC8-8DF1-C76B67401E0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71B611-5C35-4C4A-832A-4D49610F7E7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348363E-60A8-4557-9DF1-904F5623818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B5828AB-6834-46A8-BC8F-7570392D8B6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8C56108-0D75-4E17-8EAA-5856D3E4D26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06DC3F-593E-43CC-9743-22C09AADB1C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B7AD91F-0122-4A93-944D-7F265F8AA40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A3F2FB2-D813-4EC9-ACD9-8D5BA1487CB9}"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D3C5018-7785-467D-8411-7283A711C6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3FE5-7358-4DD4-AE07-118D1DE5E9AE}">
  <sheetPr codeName="Sheet2"/>
  <dimension ref="A1:AH251"/>
  <sheetViews>
    <sheetView workbookViewId="0">
      <selection sqref="A1:U400"/>
    </sheetView>
  </sheetViews>
  <sheetFormatPr defaultColWidth="9" defaultRowHeight="13.2" x14ac:dyDescent="0.25"/>
  <cols>
    <col min="1" max="1" width="52.69921875" style="387" bestFit="1" customWidth="1"/>
    <col min="2" max="2" width="18.3984375" style="387" customWidth="1"/>
    <col min="3" max="3" width="22.3984375" style="387" customWidth="1"/>
    <col min="4" max="4" width="23.5" style="387" customWidth="1"/>
    <col min="5" max="5" width="23.69921875" style="387" customWidth="1"/>
    <col min="6" max="6" width="23.5" style="387" customWidth="1"/>
    <col min="7" max="12" width="9" style="387"/>
    <col min="13" max="13" width="39.69921875" style="387" bestFit="1" customWidth="1"/>
    <col min="14" max="22" width="9" style="387"/>
    <col min="23" max="23" width="13.09765625" style="387" bestFit="1" customWidth="1"/>
    <col min="24" max="16384" width="9" style="387"/>
  </cols>
  <sheetData>
    <row r="1" spans="1:34" x14ac:dyDescent="0.25">
      <c r="A1" s="386" t="s">
        <v>342</v>
      </c>
      <c r="B1" s="386" t="s">
        <v>343</v>
      </c>
      <c r="C1" s="386" t="s">
        <v>344</v>
      </c>
      <c r="D1" s="386" t="s">
        <v>345</v>
      </c>
      <c r="E1" s="386" t="s">
        <v>346</v>
      </c>
      <c r="F1" s="386" t="s">
        <v>151</v>
      </c>
      <c r="G1" s="386"/>
      <c r="I1" s="388" t="s">
        <v>347</v>
      </c>
      <c r="L1" s="388" t="s">
        <v>348</v>
      </c>
      <c r="M1" s="388" t="s">
        <v>349</v>
      </c>
      <c r="N1" s="388" t="s">
        <v>350</v>
      </c>
      <c r="O1" s="388" t="s">
        <v>351</v>
      </c>
      <c r="P1" s="388" t="s">
        <v>352</v>
      </c>
      <c r="Q1" s="388" t="s">
        <v>353</v>
      </c>
      <c r="R1" s="388" t="s">
        <v>354</v>
      </c>
      <c r="S1" s="388" t="s">
        <v>355</v>
      </c>
      <c r="T1" s="388" t="s">
        <v>348</v>
      </c>
      <c r="U1" s="388" t="s">
        <v>347</v>
      </c>
    </row>
    <row r="2" spans="1:34" x14ac:dyDescent="0.25">
      <c r="A2" s="389" t="s">
        <v>356</v>
      </c>
      <c r="I2" s="390" t="s">
        <v>342</v>
      </c>
      <c r="L2" s="390" t="s">
        <v>357</v>
      </c>
      <c r="M2" s="390" t="s">
        <v>358</v>
      </c>
      <c r="N2" s="390" t="s">
        <v>358</v>
      </c>
      <c r="O2" s="390" t="s">
        <v>358</v>
      </c>
      <c r="P2" s="390" t="s">
        <v>359</v>
      </c>
      <c r="Q2" s="390" t="s">
        <v>360</v>
      </c>
      <c r="R2" s="390"/>
      <c r="S2" s="390"/>
      <c r="T2" s="390" t="s">
        <v>357</v>
      </c>
      <c r="U2" s="391" t="s">
        <v>342</v>
      </c>
    </row>
    <row r="3" spans="1:34" x14ac:dyDescent="0.25">
      <c r="A3" s="392" t="s">
        <v>115</v>
      </c>
      <c r="B3" s="392" t="s">
        <v>361</v>
      </c>
      <c r="C3" s="392" t="s">
        <v>362</v>
      </c>
      <c r="D3" s="393" t="s">
        <v>363</v>
      </c>
      <c r="E3" s="387" t="s">
        <v>364</v>
      </c>
      <c r="I3" s="390" t="s">
        <v>343</v>
      </c>
      <c r="L3" s="390" t="s">
        <v>365</v>
      </c>
      <c r="M3" s="390" t="s">
        <v>366</v>
      </c>
      <c r="N3" s="390" t="s">
        <v>366</v>
      </c>
      <c r="O3" s="390" t="s">
        <v>367</v>
      </c>
      <c r="P3" s="390" t="s">
        <v>368</v>
      </c>
      <c r="Q3" s="390" t="s">
        <v>369</v>
      </c>
      <c r="R3" s="390"/>
      <c r="S3" s="390"/>
      <c r="T3" s="390" t="s">
        <v>365</v>
      </c>
      <c r="U3" s="390" t="s">
        <v>342</v>
      </c>
      <c r="W3" s="387" t="s">
        <v>370</v>
      </c>
      <c r="X3" s="387" t="s">
        <v>371</v>
      </c>
    </row>
    <row r="4" spans="1:34" x14ac:dyDescent="0.25">
      <c r="A4" s="387" t="s">
        <v>372</v>
      </c>
      <c r="B4" s="387" t="s">
        <v>373</v>
      </c>
      <c r="C4" s="387" t="s">
        <v>374</v>
      </c>
      <c r="D4" s="393" t="s">
        <v>375</v>
      </c>
      <c r="E4" s="387" t="s">
        <v>376</v>
      </c>
      <c r="I4" s="390" t="s">
        <v>344</v>
      </c>
      <c r="L4" s="390" t="s">
        <v>377</v>
      </c>
      <c r="M4" s="390" t="s">
        <v>378</v>
      </c>
      <c r="N4" s="390" t="s">
        <v>378</v>
      </c>
      <c r="O4" s="390" t="s">
        <v>378</v>
      </c>
      <c r="P4" s="390" t="s">
        <v>379</v>
      </c>
      <c r="Q4" s="390" t="s">
        <v>380</v>
      </c>
      <c r="R4" s="390"/>
      <c r="S4" s="390"/>
      <c r="T4" s="390" t="s">
        <v>377</v>
      </c>
      <c r="U4" s="390" t="s">
        <v>344</v>
      </c>
    </row>
    <row r="5" spans="1:34" x14ac:dyDescent="0.25">
      <c r="A5" s="392" t="str">
        <f>+Introduction!C7</f>
        <v>United Republic of Tanzania</v>
      </c>
      <c r="B5" s="394" t="str">
        <f t="shared" ref="B5" si="0">VLOOKUP($A$5,translationcountries,3,FALSE)</f>
        <v>República Unida de Tanzanía</v>
      </c>
      <c r="C5" s="394" t="str">
        <f>VLOOKUP($A$5,translationcountries,2,FALSE)</f>
        <v>République-Unie de Tanzanie</v>
      </c>
      <c r="D5" s="394" t="str">
        <f>VLOOKUP($A$5,translationcountries,4,FALSE)</f>
        <v>Объединенная Республика Танзания</v>
      </c>
      <c r="E5" s="394" t="str">
        <f>VLOOKUP($A$5,translationcountries,5,FALSE)</f>
        <v>جمهورية تنزانيا المتحدة</v>
      </c>
      <c r="F5" s="394">
        <f>VLOOKUP($A$5,translationcountries,6,FALSE)</f>
        <v>0</v>
      </c>
      <c r="G5" s="394"/>
      <c r="I5" s="390" t="s">
        <v>345</v>
      </c>
      <c r="L5" s="390" t="s">
        <v>382</v>
      </c>
      <c r="M5" s="390" t="s">
        <v>383</v>
      </c>
      <c r="N5" s="390" t="s">
        <v>383</v>
      </c>
      <c r="O5" s="390" t="s">
        <v>384</v>
      </c>
      <c r="P5" s="390" t="s">
        <v>385</v>
      </c>
      <c r="Q5" s="390" t="s">
        <v>386</v>
      </c>
      <c r="R5" s="390"/>
      <c r="S5" s="390"/>
      <c r="T5" s="390" t="s">
        <v>382</v>
      </c>
      <c r="U5" s="391" t="s">
        <v>342</v>
      </c>
    </row>
    <row r="6" spans="1:34" x14ac:dyDescent="0.25">
      <c r="A6" s="392" t="s">
        <v>387</v>
      </c>
      <c r="B6" s="387" t="s">
        <v>388</v>
      </c>
      <c r="C6" s="387" t="s">
        <v>389</v>
      </c>
      <c r="D6" s="393" t="s">
        <v>390</v>
      </c>
      <c r="E6" s="387" t="s">
        <v>391</v>
      </c>
      <c r="I6" s="390" t="s">
        <v>346</v>
      </c>
      <c r="L6" s="390" t="s">
        <v>392</v>
      </c>
      <c r="M6" s="390" t="s">
        <v>393</v>
      </c>
      <c r="N6" s="390" t="s">
        <v>394</v>
      </c>
      <c r="O6" s="390" t="s">
        <v>395</v>
      </c>
      <c r="P6" s="390" t="s">
        <v>396</v>
      </c>
      <c r="Q6" s="390" t="s">
        <v>397</v>
      </c>
      <c r="R6" s="390"/>
      <c r="S6" s="390"/>
      <c r="T6" s="390" t="s">
        <v>392</v>
      </c>
      <c r="U6" s="391" t="s">
        <v>342</v>
      </c>
    </row>
    <row r="7" spans="1:34" x14ac:dyDescent="0.25">
      <c r="A7" s="392" t="s">
        <v>31</v>
      </c>
      <c r="B7" s="387" t="s">
        <v>398</v>
      </c>
      <c r="C7" s="387" t="s">
        <v>399</v>
      </c>
      <c r="D7" s="393" t="s">
        <v>400</v>
      </c>
      <c r="E7" s="387" t="s">
        <v>401</v>
      </c>
      <c r="I7" s="390" t="s">
        <v>151</v>
      </c>
      <c r="L7" s="390" t="s">
        <v>402</v>
      </c>
      <c r="M7" s="390" t="s">
        <v>403</v>
      </c>
      <c r="N7" s="390" t="s">
        <v>404</v>
      </c>
      <c r="O7" s="390" t="s">
        <v>403</v>
      </c>
      <c r="P7" s="390" t="s">
        <v>405</v>
      </c>
      <c r="Q7" s="390" t="s">
        <v>406</v>
      </c>
      <c r="R7" s="390"/>
      <c r="S7" s="390"/>
      <c r="T7" s="390" t="s">
        <v>402</v>
      </c>
      <c r="U7" s="391" t="s">
        <v>342</v>
      </c>
      <c r="X7" s="390" t="str" cm="1">
        <f t="array" aca="1" ref="X7" ca="1">CELL("filename")</f>
        <v>C:\Users\johnstonr\WHOUNICEF Dropbox\WHOUNICEF Team Folder\Schools\2026 Report\Country files\Country files multilingual\Country files v09\[JMP_2026_WinS_TZA_United_Republic_of_Tanzania.xlsx]Introduction</v>
      </c>
    </row>
    <row r="8" spans="1:34" x14ac:dyDescent="0.25">
      <c r="A8" s="387" t="s">
        <v>116</v>
      </c>
      <c r="B8" s="387" t="s">
        <v>407</v>
      </c>
      <c r="C8" s="387" t="s">
        <v>408</v>
      </c>
      <c r="D8" s="393" t="s">
        <v>409</v>
      </c>
      <c r="E8" s="387" t="s">
        <v>410</v>
      </c>
      <c r="I8" s="390"/>
      <c r="L8" s="390" t="s">
        <v>411</v>
      </c>
      <c r="M8" s="390" t="s">
        <v>412</v>
      </c>
      <c r="N8" s="390" t="s">
        <v>413</v>
      </c>
      <c r="O8" s="390" t="s">
        <v>412</v>
      </c>
      <c r="P8" s="390" t="s">
        <v>414</v>
      </c>
      <c r="Q8" s="390" t="s">
        <v>415</v>
      </c>
      <c r="R8" s="390"/>
      <c r="S8" s="390"/>
      <c r="T8" s="390" t="s">
        <v>411</v>
      </c>
      <c r="U8" s="391" t="s">
        <v>344</v>
      </c>
      <c r="X8" s="390" t="str">
        <f ca="1">IFERROR(MID(X7,FIND(CHAR(1),SUBSTITUTE(X7,"\",CHAR(1),LEN(X7)-LEN(SUBSTITUTE(X7,"\",""))))+1,FIND(CHAR(1),SUBSTITUTE(X7,".",CHAR(1),LEN(X7)-LEN(SUBSTITUTE(X7,".",""))))-FIND(CHAR(1),SUBSTITUTE(X7,"\",CHAR(1),LEN(X7)-LEN(SUBSTITUTE(X7,"\",""))))-1),"")</f>
        <v>[JMP_2026_WinS_TZA_United_Republic_of_Tanzania</v>
      </c>
    </row>
    <row r="9" spans="1:34" x14ac:dyDescent="0.25">
      <c r="A9" s="392" t="s">
        <v>416</v>
      </c>
      <c r="B9" s="387" t="s">
        <v>417</v>
      </c>
      <c r="C9" s="387" t="s">
        <v>418</v>
      </c>
      <c r="D9" s="393" t="s">
        <v>419</v>
      </c>
      <c r="E9" s="387" t="s">
        <v>420</v>
      </c>
      <c r="L9" s="390" t="s">
        <v>421</v>
      </c>
      <c r="M9" s="390" t="s">
        <v>422</v>
      </c>
      <c r="N9" s="390" t="s">
        <v>423</v>
      </c>
      <c r="O9" s="390" t="s">
        <v>424</v>
      </c>
      <c r="P9" s="390" t="s">
        <v>425</v>
      </c>
      <c r="Q9" s="390" t="s">
        <v>426</v>
      </c>
      <c r="R9" s="390"/>
      <c r="S9" s="390"/>
      <c r="T9" s="390" t="s">
        <v>421</v>
      </c>
      <c r="U9" s="391" t="s">
        <v>346</v>
      </c>
      <c r="X9" s="390" t="s">
        <v>381</v>
      </c>
    </row>
    <row r="10" spans="1:34" x14ac:dyDescent="0.25">
      <c r="A10" s="392" t="s">
        <v>427</v>
      </c>
      <c r="B10" s="387" t="s">
        <v>428</v>
      </c>
      <c r="C10" s="387" t="s">
        <v>429</v>
      </c>
      <c r="D10" s="393" t="s">
        <v>430</v>
      </c>
      <c r="E10" s="387" t="s">
        <v>431</v>
      </c>
      <c r="I10" s="395" t="s">
        <v>432</v>
      </c>
      <c r="L10" s="390" t="s">
        <v>433</v>
      </c>
      <c r="M10" s="390" t="s">
        <v>434</v>
      </c>
      <c r="N10" s="390" t="s">
        <v>435</v>
      </c>
      <c r="O10" s="390" t="s">
        <v>434</v>
      </c>
      <c r="P10" s="390" t="s">
        <v>436</v>
      </c>
      <c r="Q10" s="390" t="s">
        <v>437</v>
      </c>
      <c r="R10" s="390"/>
      <c r="S10" s="390"/>
      <c r="T10" s="390" t="s">
        <v>433</v>
      </c>
      <c r="U10" s="391" t="s">
        <v>343</v>
      </c>
      <c r="W10" s="392" t="s">
        <v>438</v>
      </c>
      <c r="X10" s="392" t="s">
        <v>439</v>
      </c>
    </row>
    <row r="11" spans="1:34" x14ac:dyDescent="0.25">
      <c r="A11" s="392" t="s">
        <v>314</v>
      </c>
      <c r="B11" s="387" t="s">
        <v>440</v>
      </c>
      <c r="C11" s="387" t="s">
        <v>441</v>
      </c>
      <c r="D11" s="393" t="s">
        <v>442</v>
      </c>
      <c r="E11" s="387" t="s">
        <v>443</v>
      </c>
      <c r="I11" s="390" t="str">
        <f>HLOOKUP(Introduction!$G$4,nametranslations,18,FALSE)</f>
        <v>Notes on how to read the country file</v>
      </c>
      <c r="L11" s="390" t="s">
        <v>444</v>
      </c>
      <c r="M11" s="390" t="s">
        <v>445</v>
      </c>
      <c r="N11" s="390" t="s">
        <v>446</v>
      </c>
      <c r="O11" s="390" t="s">
        <v>445</v>
      </c>
      <c r="P11" s="390" t="s">
        <v>447</v>
      </c>
      <c r="Q11" s="390" t="s">
        <v>448</v>
      </c>
      <c r="R11" s="390"/>
      <c r="S11" s="390"/>
      <c r="T11" s="390" t="s">
        <v>444</v>
      </c>
      <c r="U11" s="391" t="s">
        <v>342</v>
      </c>
    </row>
    <row r="12" spans="1:34" x14ac:dyDescent="0.25">
      <c r="A12" s="392" t="s">
        <v>32</v>
      </c>
      <c r="B12" s="392" t="s">
        <v>449</v>
      </c>
      <c r="C12" s="392" t="s">
        <v>450</v>
      </c>
      <c r="D12" s="393" t="s">
        <v>451</v>
      </c>
      <c r="E12" s="392" t="s">
        <v>452</v>
      </c>
      <c r="I12" s="390" t="str">
        <f>HLOOKUP(Introduction!$G$4,nametranslations,24,FALSE)</f>
        <v>Total</v>
      </c>
      <c r="L12" s="390" t="s">
        <v>453</v>
      </c>
      <c r="M12" s="390" t="s">
        <v>454</v>
      </c>
      <c r="N12" s="390" t="s">
        <v>455</v>
      </c>
      <c r="O12" s="390" t="s">
        <v>456</v>
      </c>
      <c r="P12" s="390" t="s">
        <v>457</v>
      </c>
      <c r="Q12" s="390" t="s">
        <v>458</v>
      </c>
      <c r="R12" s="390"/>
      <c r="S12" s="390"/>
      <c r="T12" s="390" t="s">
        <v>453</v>
      </c>
      <c r="U12" s="391" t="s">
        <v>342</v>
      </c>
      <c r="W12" s="387" t="s">
        <v>459</v>
      </c>
      <c r="X12" s="387" t="s">
        <v>460</v>
      </c>
      <c r="Z12" s="387" t="s">
        <v>461</v>
      </c>
      <c r="AC12" s="387" t="s">
        <v>462</v>
      </c>
      <c r="AH12" s="396" t="str" cm="1">
        <f t="array" aca="1" ref="AH12" ca="1">MID(CELL("filename"),FIND("~",SUBSTITUTE(CELL("filename"),"_","~",3))+1,3)</f>
        <v>TZA</v>
      </c>
    </row>
    <row r="13" spans="1:34" x14ac:dyDescent="0.25">
      <c r="A13" s="392" t="s">
        <v>463</v>
      </c>
      <c r="B13" s="392" t="s">
        <v>464</v>
      </c>
      <c r="C13" s="392" t="s">
        <v>465</v>
      </c>
      <c r="D13" s="393" t="s">
        <v>466</v>
      </c>
      <c r="E13" s="392" t="s">
        <v>467</v>
      </c>
      <c r="I13" s="390" t="str">
        <f>HLOOKUP(Introduction!$G$4,nametranslations,25,FALSE)</f>
        <v>Rural</v>
      </c>
      <c r="L13" s="390" t="s">
        <v>468</v>
      </c>
      <c r="M13" s="390" t="s">
        <v>469</v>
      </c>
      <c r="N13" s="390" t="s">
        <v>470</v>
      </c>
      <c r="O13" s="390" t="s">
        <v>471</v>
      </c>
      <c r="P13" s="390" t="s">
        <v>472</v>
      </c>
      <c r="Q13" s="390" t="s">
        <v>473</v>
      </c>
      <c r="R13" s="390"/>
      <c r="S13" s="390"/>
      <c r="T13" s="390" t="s">
        <v>468</v>
      </c>
      <c r="U13" s="391" t="s">
        <v>344</v>
      </c>
    </row>
    <row r="14" spans="1:34" x14ac:dyDescent="0.25">
      <c r="A14" s="387" t="s">
        <v>118</v>
      </c>
      <c r="B14" s="387" t="s">
        <v>474</v>
      </c>
      <c r="C14" s="387" t="s">
        <v>475</v>
      </c>
      <c r="D14" s="393" t="s">
        <v>476</v>
      </c>
      <c r="E14" s="387" t="s">
        <v>477</v>
      </c>
      <c r="I14" s="390" t="str">
        <f>HLOOKUP(Introduction!$G$4,nametranslations,26,FALSE)</f>
        <v>Urban</v>
      </c>
      <c r="L14" s="390" t="s">
        <v>478</v>
      </c>
      <c r="M14" s="390" t="s">
        <v>479</v>
      </c>
      <c r="N14" s="390" t="s">
        <v>480</v>
      </c>
      <c r="O14" s="390" t="s">
        <v>481</v>
      </c>
      <c r="P14" s="390" t="s">
        <v>482</v>
      </c>
      <c r="Q14" s="390" t="s">
        <v>483</v>
      </c>
      <c r="R14" s="390"/>
      <c r="S14" s="390"/>
      <c r="T14" s="390" t="s">
        <v>478</v>
      </c>
      <c r="U14" s="391" t="s">
        <v>342</v>
      </c>
    </row>
    <row r="15" spans="1:34" x14ac:dyDescent="0.25">
      <c r="A15" s="387" t="s">
        <v>119</v>
      </c>
      <c r="B15" s="387" t="s">
        <v>484</v>
      </c>
      <c r="C15" s="392" t="s">
        <v>485</v>
      </c>
      <c r="D15" s="393" t="s">
        <v>486</v>
      </c>
      <c r="E15" s="392" t="s">
        <v>487</v>
      </c>
      <c r="I15" s="390" t="str">
        <f>HLOOKUP(Introduction!$G$4,nametranslations,27,FALSE)</f>
        <v>Pre-primary</v>
      </c>
      <c r="L15" s="390" t="s">
        <v>488</v>
      </c>
      <c r="M15" s="390" t="s">
        <v>489</v>
      </c>
      <c r="N15" s="390" t="s">
        <v>490</v>
      </c>
      <c r="O15" s="390" t="s">
        <v>489</v>
      </c>
      <c r="P15" s="390" t="s">
        <v>491</v>
      </c>
      <c r="Q15" s="390" t="s">
        <v>492</v>
      </c>
      <c r="R15" s="390"/>
      <c r="S15" s="390"/>
      <c r="T15" s="390" t="s">
        <v>488</v>
      </c>
      <c r="U15" s="391" t="s">
        <v>342</v>
      </c>
    </row>
    <row r="16" spans="1:34" x14ac:dyDescent="0.25">
      <c r="A16" s="387" t="s">
        <v>120</v>
      </c>
      <c r="B16" s="392" t="s">
        <v>493</v>
      </c>
      <c r="C16" s="392" t="s">
        <v>494</v>
      </c>
      <c r="D16" s="393" t="s">
        <v>495</v>
      </c>
      <c r="E16" s="392" t="s">
        <v>496</v>
      </c>
      <c r="I16" s="390" t="str">
        <f>HLOOKUP(Introduction!$G$4,nametranslations,28,FALSE)</f>
        <v>Primary</v>
      </c>
      <c r="L16" s="390" t="s">
        <v>497</v>
      </c>
      <c r="M16" s="390" t="s">
        <v>498</v>
      </c>
      <c r="N16" s="390" t="s">
        <v>499</v>
      </c>
      <c r="O16" s="390" t="s">
        <v>498</v>
      </c>
      <c r="P16" s="390" t="s">
        <v>500</v>
      </c>
      <c r="Q16" s="390" t="s">
        <v>501</v>
      </c>
      <c r="R16" s="390"/>
      <c r="S16" s="390"/>
      <c r="T16" s="390" t="s">
        <v>497</v>
      </c>
      <c r="U16" s="391" t="s">
        <v>342</v>
      </c>
    </row>
    <row r="17" spans="1:21" x14ac:dyDescent="0.25">
      <c r="A17" s="387" t="s">
        <v>502</v>
      </c>
      <c r="B17" s="392" t="s">
        <v>503</v>
      </c>
      <c r="C17" s="392" t="s">
        <v>504</v>
      </c>
      <c r="D17" s="393" t="s">
        <v>505</v>
      </c>
      <c r="E17" s="392" t="s">
        <v>506</v>
      </c>
      <c r="I17" s="390" t="str">
        <f>HLOOKUP(Introduction!$G$4,nametranslations,29,FALSE)</f>
        <v>Secondary</v>
      </c>
      <c r="L17" s="390" t="s">
        <v>507</v>
      </c>
      <c r="M17" s="390" t="s">
        <v>508</v>
      </c>
      <c r="N17" s="390" t="s">
        <v>509</v>
      </c>
      <c r="O17" s="390" t="s">
        <v>510</v>
      </c>
      <c r="P17" s="390" t="s">
        <v>511</v>
      </c>
      <c r="Q17" s="390" t="s">
        <v>512</v>
      </c>
      <c r="R17" s="390"/>
      <c r="S17" s="390"/>
      <c r="T17" s="390" t="s">
        <v>507</v>
      </c>
      <c r="U17" s="391" t="s">
        <v>342</v>
      </c>
    </row>
    <row r="18" spans="1:21" x14ac:dyDescent="0.25">
      <c r="A18" s="387" t="s">
        <v>513</v>
      </c>
      <c r="B18" s="392" t="s">
        <v>514</v>
      </c>
      <c r="C18" s="392" t="s">
        <v>515</v>
      </c>
      <c r="D18" s="393" t="s">
        <v>516</v>
      </c>
      <c r="E18" s="392" t="s">
        <v>517</v>
      </c>
      <c r="I18" s="390"/>
      <c r="L18" s="390" t="s">
        <v>518</v>
      </c>
      <c r="M18" s="390" t="s">
        <v>519</v>
      </c>
      <c r="N18" s="390" t="s">
        <v>519</v>
      </c>
      <c r="O18" s="390" t="s">
        <v>519</v>
      </c>
      <c r="P18" s="390" t="s">
        <v>520</v>
      </c>
      <c r="Q18" s="390" t="s">
        <v>521</v>
      </c>
      <c r="R18" s="390"/>
      <c r="S18" s="390"/>
      <c r="T18" s="390" t="s">
        <v>518</v>
      </c>
      <c r="U18" s="391" t="s">
        <v>344</v>
      </c>
    </row>
    <row r="19" spans="1:21" x14ac:dyDescent="0.25">
      <c r="A19" s="389" t="s">
        <v>522</v>
      </c>
      <c r="I19" s="390"/>
      <c r="L19" s="390" t="s">
        <v>523</v>
      </c>
      <c r="M19" s="390" t="s">
        <v>524</v>
      </c>
      <c r="N19" s="390" t="s">
        <v>525</v>
      </c>
      <c r="O19" s="390" t="s">
        <v>526</v>
      </c>
      <c r="P19" s="390" t="s">
        <v>527</v>
      </c>
      <c r="Q19" s="390" t="s">
        <v>528</v>
      </c>
      <c r="R19" s="390"/>
      <c r="S19" s="390"/>
      <c r="T19" s="390" t="s">
        <v>523</v>
      </c>
      <c r="U19" s="391" t="s">
        <v>344</v>
      </c>
    </row>
    <row r="20" spans="1:21" x14ac:dyDescent="0.25">
      <c r="A20" s="387" t="s">
        <v>122</v>
      </c>
      <c r="B20" s="392" t="s">
        <v>529</v>
      </c>
      <c r="C20" s="392" t="s">
        <v>530</v>
      </c>
      <c r="D20" s="393" t="s">
        <v>531</v>
      </c>
      <c r="E20" s="392" t="s">
        <v>532</v>
      </c>
      <c r="I20" s="390"/>
      <c r="L20" s="390" t="s">
        <v>533</v>
      </c>
      <c r="M20" s="390" t="s">
        <v>534</v>
      </c>
      <c r="N20" s="390" t="s">
        <v>535</v>
      </c>
      <c r="O20" s="390" t="s">
        <v>534</v>
      </c>
      <c r="P20" s="390" t="s">
        <v>536</v>
      </c>
      <c r="Q20" s="390" t="s">
        <v>537</v>
      </c>
      <c r="R20" s="390"/>
      <c r="S20" s="390"/>
      <c r="T20" s="390" t="s">
        <v>533</v>
      </c>
      <c r="U20" s="391" t="s">
        <v>344</v>
      </c>
    </row>
    <row r="21" spans="1:21" x14ac:dyDescent="0.25">
      <c r="A21" s="387" t="s">
        <v>186</v>
      </c>
      <c r="B21" s="392" t="s">
        <v>538</v>
      </c>
      <c r="C21" s="392" t="s">
        <v>539</v>
      </c>
      <c r="D21" s="393" t="s">
        <v>540</v>
      </c>
      <c r="E21" s="392" t="s">
        <v>541</v>
      </c>
      <c r="I21" s="390"/>
      <c r="L21" s="390" t="s">
        <v>542</v>
      </c>
      <c r="M21" s="390" t="s">
        <v>543</v>
      </c>
      <c r="N21" s="390" t="s">
        <v>544</v>
      </c>
      <c r="O21" s="390" t="s">
        <v>545</v>
      </c>
      <c r="P21" s="390" t="s">
        <v>546</v>
      </c>
      <c r="Q21" s="390" t="s">
        <v>547</v>
      </c>
      <c r="R21" s="390"/>
      <c r="S21" s="390"/>
      <c r="T21" s="390" t="s">
        <v>542</v>
      </c>
      <c r="U21" s="391" t="s">
        <v>342</v>
      </c>
    </row>
    <row r="22" spans="1:21" x14ac:dyDescent="0.25">
      <c r="A22" s="387" t="s">
        <v>14</v>
      </c>
      <c r="B22" s="392" t="s">
        <v>548</v>
      </c>
      <c r="C22" s="392" t="s">
        <v>549</v>
      </c>
      <c r="D22" s="393" t="s">
        <v>550</v>
      </c>
      <c r="E22" s="392" t="s">
        <v>551</v>
      </c>
      <c r="I22" s="390"/>
      <c r="L22" s="390" t="s">
        <v>552</v>
      </c>
      <c r="M22" s="390" t="s">
        <v>553</v>
      </c>
      <c r="N22" s="390" t="s">
        <v>553</v>
      </c>
      <c r="O22" s="390" t="s">
        <v>553</v>
      </c>
      <c r="P22" s="390" t="s">
        <v>554</v>
      </c>
      <c r="Q22" s="390" t="s">
        <v>555</v>
      </c>
      <c r="R22" s="390"/>
      <c r="S22" s="390"/>
      <c r="T22" s="390" t="s">
        <v>552</v>
      </c>
      <c r="U22" s="391" t="s">
        <v>344</v>
      </c>
    </row>
    <row r="23" spans="1:21" x14ac:dyDescent="0.25">
      <c r="A23" s="387" t="s">
        <v>15</v>
      </c>
      <c r="B23" s="392" t="s">
        <v>556</v>
      </c>
      <c r="C23" s="392" t="s">
        <v>557</v>
      </c>
      <c r="D23" s="393" t="s">
        <v>558</v>
      </c>
      <c r="E23" s="392" t="s">
        <v>559</v>
      </c>
      <c r="I23" s="390"/>
      <c r="L23" s="390" t="s">
        <v>560</v>
      </c>
      <c r="M23" s="390" t="s">
        <v>561</v>
      </c>
      <c r="N23" s="390" t="s">
        <v>561</v>
      </c>
      <c r="O23" s="390" t="s">
        <v>561</v>
      </c>
      <c r="P23" s="390" t="s">
        <v>562</v>
      </c>
      <c r="Q23" s="390" t="s">
        <v>563</v>
      </c>
      <c r="R23" s="390"/>
      <c r="S23" s="390"/>
      <c r="T23" s="390" t="s">
        <v>560</v>
      </c>
      <c r="U23" s="391" t="s">
        <v>342</v>
      </c>
    </row>
    <row r="24" spans="1:21" x14ac:dyDescent="0.25">
      <c r="A24" s="387" t="s">
        <v>564</v>
      </c>
      <c r="B24" s="392" t="s">
        <v>564</v>
      </c>
      <c r="C24" s="387" t="s">
        <v>564</v>
      </c>
      <c r="D24" s="393" t="s">
        <v>565</v>
      </c>
      <c r="E24" s="387" t="s">
        <v>566</v>
      </c>
      <c r="I24" s="395" t="s">
        <v>567</v>
      </c>
      <c r="L24" s="390" t="s">
        <v>568</v>
      </c>
      <c r="M24" s="390" t="s">
        <v>569</v>
      </c>
      <c r="N24" s="390" t="s">
        <v>570</v>
      </c>
      <c r="O24" s="390" t="s">
        <v>569</v>
      </c>
      <c r="P24" s="390" t="s">
        <v>571</v>
      </c>
      <c r="Q24" s="390" t="s">
        <v>572</v>
      </c>
      <c r="R24" s="390"/>
      <c r="S24" s="390"/>
      <c r="T24" s="390" t="s">
        <v>568</v>
      </c>
      <c r="U24" s="391" t="s">
        <v>342</v>
      </c>
    </row>
    <row r="25" spans="1:21" x14ac:dyDescent="0.25">
      <c r="A25" s="387" t="s">
        <v>2</v>
      </c>
      <c r="B25" s="392" t="s">
        <v>2</v>
      </c>
      <c r="C25" s="387" t="s">
        <v>2</v>
      </c>
      <c r="D25" s="393" t="s">
        <v>573</v>
      </c>
      <c r="E25" s="387" t="s">
        <v>574</v>
      </c>
      <c r="I25" s="390" t="str">
        <f>HLOOKUP(Introduction!$G$4,nametranslations,36,FALSE)</f>
        <v>Proportion of Schools (%)</v>
      </c>
      <c r="L25" s="390" t="s">
        <v>575</v>
      </c>
      <c r="M25" s="390" t="s">
        <v>576</v>
      </c>
      <c r="N25" s="390" t="s">
        <v>577</v>
      </c>
      <c r="O25" s="390" t="s">
        <v>578</v>
      </c>
      <c r="P25" s="390" t="s">
        <v>579</v>
      </c>
      <c r="Q25" s="390" t="s">
        <v>580</v>
      </c>
      <c r="R25" s="390"/>
      <c r="S25" s="390"/>
      <c r="T25" s="390" t="s">
        <v>575</v>
      </c>
      <c r="U25" s="391" t="s">
        <v>346</v>
      </c>
    </row>
    <row r="26" spans="1:21" x14ac:dyDescent="0.25">
      <c r="A26" s="387" t="s">
        <v>1</v>
      </c>
      <c r="B26" s="392" t="s">
        <v>581</v>
      </c>
      <c r="C26" s="387" t="s">
        <v>582</v>
      </c>
      <c r="D26" s="393" t="s">
        <v>583</v>
      </c>
      <c r="E26" s="387" t="s">
        <v>584</v>
      </c>
      <c r="I26" s="390" t="s">
        <v>564</v>
      </c>
      <c r="L26" s="390" t="s">
        <v>585</v>
      </c>
      <c r="M26" s="390" t="s">
        <v>586</v>
      </c>
      <c r="N26" s="390" t="s">
        <v>586</v>
      </c>
      <c r="O26" s="390" t="s">
        <v>586</v>
      </c>
      <c r="P26" s="390" t="s">
        <v>587</v>
      </c>
      <c r="Q26" s="390" t="s">
        <v>588</v>
      </c>
      <c r="R26" s="390"/>
      <c r="S26" s="390"/>
      <c r="T26" s="390" t="s">
        <v>585</v>
      </c>
      <c r="U26" s="391" t="s">
        <v>342</v>
      </c>
    </row>
    <row r="27" spans="1:21" x14ac:dyDescent="0.25">
      <c r="A27" s="387" t="s">
        <v>16</v>
      </c>
      <c r="B27" s="392" t="s">
        <v>589</v>
      </c>
      <c r="C27" s="387" t="s">
        <v>590</v>
      </c>
      <c r="D27" s="393" t="s">
        <v>591</v>
      </c>
      <c r="E27" s="387" t="s">
        <v>592</v>
      </c>
      <c r="I27" s="390" t="str">
        <f>HLOOKUP(Introduction!$G$4,nametranslations,25,FALSE)</f>
        <v>Rural</v>
      </c>
      <c r="L27" s="390" t="s">
        <v>593</v>
      </c>
      <c r="M27" s="390" t="s">
        <v>594</v>
      </c>
      <c r="N27" s="390" t="s">
        <v>595</v>
      </c>
      <c r="O27" s="390" t="s">
        <v>596</v>
      </c>
      <c r="P27" s="390" t="s">
        <v>597</v>
      </c>
      <c r="Q27" s="390" t="s">
        <v>598</v>
      </c>
      <c r="R27" s="390"/>
      <c r="S27" s="390"/>
      <c r="T27" s="390" t="s">
        <v>593</v>
      </c>
      <c r="U27" s="391" t="s">
        <v>342</v>
      </c>
    </row>
    <row r="28" spans="1:21" x14ac:dyDescent="0.25">
      <c r="A28" s="387" t="s">
        <v>17</v>
      </c>
      <c r="B28" s="397" t="s">
        <v>599</v>
      </c>
      <c r="C28" s="387" t="s">
        <v>600</v>
      </c>
      <c r="D28" s="393" t="s">
        <v>601</v>
      </c>
      <c r="E28" s="387" t="s">
        <v>602</v>
      </c>
      <c r="I28" s="390" t="str">
        <f>HLOOKUP(Introduction!$G$4,nametranslations,26,FALSE)</f>
        <v>Urban</v>
      </c>
      <c r="L28" s="390" t="s">
        <v>603</v>
      </c>
      <c r="M28" s="390" t="s">
        <v>604</v>
      </c>
      <c r="N28" s="390" t="s">
        <v>605</v>
      </c>
      <c r="O28" s="390" t="s">
        <v>606</v>
      </c>
      <c r="P28" s="390" t="s">
        <v>607</v>
      </c>
      <c r="Q28" s="390" t="s">
        <v>608</v>
      </c>
      <c r="R28" s="390"/>
      <c r="S28" s="390"/>
      <c r="T28" s="390" t="s">
        <v>603</v>
      </c>
      <c r="U28" s="391" t="s">
        <v>344</v>
      </c>
    </row>
    <row r="29" spans="1:21" x14ac:dyDescent="0.25">
      <c r="A29" s="387" t="s">
        <v>18</v>
      </c>
      <c r="B29" s="397" t="s">
        <v>609</v>
      </c>
      <c r="C29" s="387" t="s">
        <v>610</v>
      </c>
      <c r="D29" s="393" t="s">
        <v>611</v>
      </c>
      <c r="E29" s="387" t="s">
        <v>612</v>
      </c>
      <c r="I29" s="390" t="str">
        <f>HLOOKUP(Introduction!$G$4,nametranslations,27,FALSE)</f>
        <v>Pre-primary</v>
      </c>
      <c r="L29" s="390" t="s">
        <v>613</v>
      </c>
      <c r="M29" s="390" t="s">
        <v>614</v>
      </c>
      <c r="N29" s="390" t="s">
        <v>615</v>
      </c>
      <c r="O29" s="390" t="s">
        <v>616</v>
      </c>
      <c r="P29" s="390" t="s">
        <v>617</v>
      </c>
      <c r="Q29" s="390" t="s">
        <v>618</v>
      </c>
      <c r="R29" s="390"/>
      <c r="S29" s="390"/>
      <c r="T29" s="390" t="s">
        <v>613</v>
      </c>
      <c r="U29" s="391" t="s">
        <v>342</v>
      </c>
    </row>
    <row r="30" spans="1:21" x14ac:dyDescent="0.25">
      <c r="A30" s="387" t="s">
        <v>33</v>
      </c>
      <c r="B30" s="392" t="s">
        <v>619</v>
      </c>
      <c r="C30" s="392" t="s">
        <v>620</v>
      </c>
      <c r="D30" s="393" t="s">
        <v>621</v>
      </c>
      <c r="E30" s="392" t="s">
        <v>622</v>
      </c>
      <c r="I30" s="390" t="str">
        <f>HLOOKUP(Introduction!$G$4,nametranslations,28,FALSE)</f>
        <v>Primary</v>
      </c>
      <c r="L30" s="390" t="s">
        <v>623</v>
      </c>
      <c r="M30" s="390" t="s">
        <v>624</v>
      </c>
      <c r="N30" s="390" t="s">
        <v>624</v>
      </c>
      <c r="O30" s="390" t="s">
        <v>625</v>
      </c>
      <c r="P30" s="390" t="s">
        <v>626</v>
      </c>
      <c r="Q30" s="390" t="s">
        <v>627</v>
      </c>
      <c r="R30" s="390"/>
      <c r="S30" s="390"/>
      <c r="T30" s="390" t="s">
        <v>623</v>
      </c>
      <c r="U30" s="391" t="s">
        <v>342</v>
      </c>
    </row>
    <row r="31" spans="1:21" x14ac:dyDescent="0.25">
      <c r="A31" s="387" t="s">
        <v>34</v>
      </c>
      <c r="B31" s="392" t="s">
        <v>628</v>
      </c>
      <c r="C31" s="387" t="s">
        <v>629</v>
      </c>
      <c r="D31" s="393" t="s">
        <v>630</v>
      </c>
      <c r="E31" s="387" t="s">
        <v>631</v>
      </c>
      <c r="I31" s="390" t="str">
        <f>HLOOKUP(Introduction!$G$4,nametranslations,29,FALSE)</f>
        <v>Secondary</v>
      </c>
      <c r="L31" s="390" t="s">
        <v>632</v>
      </c>
      <c r="M31" s="390" t="s">
        <v>633</v>
      </c>
      <c r="N31" s="390" t="s">
        <v>634</v>
      </c>
      <c r="O31" s="390" t="s">
        <v>633</v>
      </c>
      <c r="P31" s="390" t="s">
        <v>635</v>
      </c>
      <c r="Q31" s="390" t="s">
        <v>636</v>
      </c>
      <c r="R31" s="390"/>
      <c r="S31" s="390"/>
      <c r="T31" s="390" t="s">
        <v>632</v>
      </c>
      <c r="U31" s="391" t="s">
        <v>342</v>
      </c>
    </row>
    <row r="32" spans="1:21" x14ac:dyDescent="0.25">
      <c r="A32" s="387" t="s">
        <v>35</v>
      </c>
      <c r="B32" s="392" t="s">
        <v>637</v>
      </c>
      <c r="C32" s="387" t="s">
        <v>638</v>
      </c>
      <c r="D32" s="393" t="s">
        <v>639</v>
      </c>
      <c r="E32" s="387" t="s">
        <v>640</v>
      </c>
      <c r="I32" s="390"/>
      <c r="L32" s="390" t="s">
        <v>641</v>
      </c>
      <c r="M32" s="390" t="s">
        <v>642</v>
      </c>
      <c r="N32" s="390" t="s">
        <v>643</v>
      </c>
      <c r="O32" s="390" t="s">
        <v>644</v>
      </c>
      <c r="P32" s="390" t="s">
        <v>645</v>
      </c>
      <c r="Q32" s="390" t="s">
        <v>646</v>
      </c>
      <c r="R32" s="390"/>
      <c r="S32" s="390"/>
      <c r="T32" s="390" t="s">
        <v>641</v>
      </c>
      <c r="U32" s="391" t="s">
        <v>343</v>
      </c>
    </row>
    <row r="33" spans="1:21" x14ac:dyDescent="0.25">
      <c r="A33" s="387" t="s">
        <v>188</v>
      </c>
      <c r="B33" s="392" t="s">
        <v>647</v>
      </c>
      <c r="C33" s="387" t="s">
        <v>648</v>
      </c>
      <c r="D33" s="393" t="s">
        <v>649</v>
      </c>
      <c r="E33" s="387" t="s">
        <v>650</v>
      </c>
      <c r="L33" s="390" t="s">
        <v>651</v>
      </c>
      <c r="M33" s="390" t="s">
        <v>652</v>
      </c>
      <c r="N33" s="390" t="s">
        <v>653</v>
      </c>
      <c r="O33" s="390" t="s">
        <v>654</v>
      </c>
      <c r="P33" s="390" t="s">
        <v>655</v>
      </c>
      <c r="Q33" s="390" t="s">
        <v>656</v>
      </c>
      <c r="R33" s="390"/>
      <c r="S33" s="390"/>
      <c r="T33" s="390" t="s">
        <v>651</v>
      </c>
      <c r="U33" s="391" t="s">
        <v>342</v>
      </c>
    </row>
    <row r="34" spans="1:21" x14ac:dyDescent="0.25">
      <c r="A34" s="387" t="s">
        <v>315</v>
      </c>
      <c r="B34" s="392" t="s">
        <v>657</v>
      </c>
      <c r="C34" s="387" t="s">
        <v>658</v>
      </c>
      <c r="D34" s="393" t="s">
        <v>659</v>
      </c>
      <c r="E34" s="392" t="s">
        <v>660</v>
      </c>
      <c r="L34" s="390" t="s">
        <v>661</v>
      </c>
      <c r="M34" s="390" t="s">
        <v>662</v>
      </c>
      <c r="N34" s="390" t="s">
        <v>663</v>
      </c>
      <c r="O34" s="390" t="s">
        <v>662</v>
      </c>
      <c r="P34" s="390" t="s">
        <v>664</v>
      </c>
      <c r="Q34" s="390" t="s">
        <v>665</v>
      </c>
      <c r="R34" s="390"/>
      <c r="S34" s="390"/>
      <c r="T34" s="390" t="s">
        <v>661</v>
      </c>
      <c r="U34" s="391" t="s">
        <v>342</v>
      </c>
    </row>
    <row r="35" spans="1:21" x14ac:dyDescent="0.25">
      <c r="A35" s="387" t="s">
        <v>666</v>
      </c>
      <c r="B35" s="392" t="s">
        <v>667</v>
      </c>
      <c r="C35" s="387" t="s">
        <v>668</v>
      </c>
      <c r="D35" s="393" t="s">
        <v>669</v>
      </c>
      <c r="E35" s="387" t="s">
        <v>670</v>
      </c>
      <c r="L35" s="390" t="s">
        <v>671</v>
      </c>
      <c r="M35" s="390" t="s">
        <v>672</v>
      </c>
      <c r="N35" s="390" t="s">
        <v>673</v>
      </c>
      <c r="O35" s="390" t="s">
        <v>672</v>
      </c>
      <c r="P35" s="390" t="s">
        <v>674</v>
      </c>
      <c r="Q35" s="390" t="s">
        <v>675</v>
      </c>
      <c r="R35" s="390"/>
      <c r="S35" s="390"/>
      <c r="T35" s="390" t="s">
        <v>671</v>
      </c>
      <c r="U35" s="391" t="s">
        <v>342</v>
      </c>
    </row>
    <row r="36" spans="1:21" x14ac:dyDescent="0.25">
      <c r="A36" s="387" t="s">
        <v>676</v>
      </c>
      <c r="B36" s="392" t="s">
        <v>677</v>
      </c>
      <c r="C36" s="387" t="s">
        <v>678</v>
      </c>
      <c r="D36" s="393" t="s">
        <v>679</v>
      </c>
      <c r="E36" s="387" t="s">
        <v>680</v>
      </c>
      <c r="L36" s="390" t="s">
        <v>681</v>
      </c>
      <c r="M36" s="390" t="s">
        <v>682</v>
      </c>
      <c r="N36" s="390" t="s">
        <v>683</v>
      </c>
      <c r="O36" s="390" t="s">
        <v>684</v>
      </c>
      <c r="P36" s="390" t="s">
        <v>685</v>
      </c>
      <c r="Q36" s="390" t="s">
        <v>686</v>
      </c>
      <c r="R36" s="390"/>
      <c r="S36" s="390"/>
      <c r="T36" s="390" t="s">
        <v>681</v>
      </c>
      <c r="U36" s="391" t="s">
        <v>342</v>
      </c>
    </row>
    <row r="37" spans="1:21" x14ac:dyDescent="0.25">
      <c r="A37" s="389" t="s">
        <v>687</v>
      </c>
      <c r="L37" s="390" t="s">
        <v>688</v>
      </c>
      <c r="M37" s="390" t="s">
        <v>689</v>
      </c>
      <c r="N37" s="390" t="s">
        <v>689</v>
      </c>
      <c r="O37" s="390" t="s">
        <v>689</v>
      </c>
      <c r="P37" s="390" t="s">
        <v>690</v>
      </c>
      <c r="Q37" s="390" t="s">
        <v>691</v>
      </c>
      <c r="R37" s="390"/>
      <c r="S37" s="390"/>
      <c r="T37" s="390" t="s">
        <v>688</v>
      </c>
      <c r="U37" s="391" t="s">
        <v>342</v>
      </c>
    </row>
    <row r="38" spans="1:21" x14ac:dyDescent="0.25">
      <c r="A38" s="387" t="s">
        <v>126</v>
      </c>
      <c r="B38" s="392" t="s">
        <v>692</v>
      </c>
      <c r="C38" s="387" t="s">
        <v>693</v>
      </c>
      <c r="D38" s="393" t="s">
        <v>694</v>
      </c>
      <c r="E38" s="387" t="s">
        <v>695</v>
      </c>
      <c r="L38" s="390" t="s">
        <v>696</v>
      </c>
      <c r="M38" s="390" t="s">
        <v>697</v>
      </c>
      <c r="N38" s="390" t="s">
        <v>698</v>
      </c>
      <c r="O38" s="390" t="s">
        <v>699</v>
      </c>
      <c r="P38" s="390" t="s">
        <v>700</v>
      </c>
      <c r="Q38" s="390" t="s">
        <v>701</v>
      </c>
      <c r="R38" s="390"/>
      <c r="S38" s="390"/>
      <c r="T38" s="390" t="s">
        <v>696</v>
      </c>
      <c r="U38" s="391" t="s">
        <v>344</v>
      </c>
    </row>
    <row r="39" spans="1:21" x14ac:dyDescent="0.25">
      <c r="A39" s="387" t="s">
        <v>702</v>
      </c>
      <c r="B39" s="392" t="s">
        <v>703</v>
      </c>
      <c r="C39" s="387" t="s">
        <v>704</v>
      </c>
      <c r="D39" s="393" t="s">
        <v>705</v>
      </c>
      <c r="E39" s="387" t="s">
        <v>706</v>
      </c>
      <c r="L39" s="390" t="s">
        <v>707</v>
      </c>
      <c r="M39" s="390" t="s">
        <v>708</v>
      </c>
      <c r="N39" s="390" t="s">
        <v>708</v>
      </c>
      <c r="O39" s="390" t="s">
        <v>709</v>
      </c>
      <c r="P39" s="390" t="s">
        <v>710</v>
      </c>
      <c r="Q39" s="390" t="s">
        <v>711</v>
      </c>
      <c r="R39" s="390"/>
      <c r="S39" s="390"/>
      <c r="T39" s="390" t="s">
        <v>707</v>
      </c>
      <c r="U39" s="391" t="s">
        <v>342</v>
      </c>
    </row>
    <row r="40" spans="1:21" x14ac:dyDescent="0.25">
      <c r="A40" s="387" t="s">
        <v>712</v>
      </c>
      <c r="B40" s="392" t="s">
        <v>713</v>
      </c>
      <c r="C40" s="387" t="s">
        <v>714</v>
      </c>
      <c r="D40" s="393" t="s">
        <v>715</v>
      </c>
      <c r="E40" s="387" t="s">
        <v>716</v>
      </c>
      <c r="L40" s="390" t="s">
        <v>717</v>
      </c>
      <c r="M40" s="390" t="s">
        <v>718</v>
      </c>
      <c r="N40" s="390" t="s">
        <v>719</v>
      </c>
      <c r="O40" s="390" t="s">
        <v>720</v>
      </c>
      <c r="P40" s="390" t="s">
        <v>721</v>
      </c>
      <c r="Q40" s="390" t="s">
        <v>722</v>
      </c>
      <c r="R40" s="390"/>
      <c r="S40" s="390"/>
      <c r="T40" s="390" t="s">
        <v>717</v>
      </c>
      <c r="U40" s="391" t="s">
        <v>342</v>
      </c>
    </row>
    <row r="41" spans="1:21" x14ac:dyDescent="0.25">
      <c r="A41" s="387" t="s">
        <v>723</v>
      </c>
      <c r="B41" s="392" t="s">
        <v>724</v>
      </c>
      <c r="C41" s="387" t="s">
        <v>725</v>
      </c>
      <c r="D41" s="393" t="s">
        <v>726</v>
      </c>
      <c r="E41" s="387" t="s">
        <v>727</v>
      </c>
      <c r="L41" s="390" t="s">
        <v>728</v>
      </c>
      <c r="M41" s="390" t="s">
        <v>729</v>
      </c>
      <c r="N41" s="390" t="s">
        <v>730</v>
      </c>
      <c r="O41" s="390" t="s">
        <v>731</v>
      </c>
      <c r="P41" s="390" t="s">
        <v>732</v>
      </c>
      <c r="Q41" s="390" t="s">
        <v>733</v>
      </c>
      <c r="R41" s="390"/>
      <c r="S41" s="390"/>
      <c r="T41" s="390" t="s">
        <v>728</v>
      </c>
      <c r="U41" s="391" t="s">
        <v>344</v>
      </c>
    </row>
    <row r="42" spans="1:21" x14ac:dyDescent="0.25">
      <c r="A42" s="387" t="s">
        <v>734</v>
      </c>
      <c r="B42" s="392" t="s">
        <v>735</v>
      </c>
      <c r="C42" s="387" t="s">
        <v>736</v>
      </c>
      <c r="D42" s="393" t="s">
        <v>737</v>
      </c>
      <c r="E42" s="387" t="s">
        <v>738</v>
      </c>
      <c r="L42" s="390" t="s">
        <v>739</v>
      </c>
      <c r="M42" s="390" t="s">
        <v>740</v>
      </c>
      <c r="N42" s="391" t="s">
        <v>741</v>
      </c>
      <c r="O42" s="391" t="s">
        <v>742</v>
      </c>
      <c r="P42" s="391" t="s">
        <v>743</v>
      </c>
      <c r="Q42" s="391" t="s">
        <v>744</v>
      </c>
      <c r="R42" s="391"/>
      <c r="S42" s="391"/>
      <c r="T42" s="390" t="s">
        <v>739</v>
      </c>
      <c r="U42" s="391" t="s">
        <v>342</v>
      </c>
    </row>
    <row r="43" spans="1:21" x14ac:dyDescent="0.25">
      <c r="A43" s="387" t="s">
        <v>745</v>
      </c>
      <c r="B43" s="392" t="s">
        <v>746</v>
      </c>
      <c r="C43" s="387" t="s">
        <v>747</v>
      </c>
      <c r="D43" s="393" t="s">
        <v>748</v>
      </c>
      <c r="E43" s="387" t="s">
        <v>749</v>
      </c>
      <c r="L43" s="390" t="s">
        <v>750</v>
      </c>
      <c r="M43" s="390" t="s">
        <v>751</v>
      </c>
      <c r="N43" s="390" t="s">
        <v>752</v>
      </c>
      <c r="O43" s="390" t="s">
        <v>751</v>
      </c>
      <c r="P43" s="390" t="s">
        <v>753</v>
      </c>
      <c r="Q43" s="390" t="s">
        <v>754</v>
      </c>
      <c r="R43" s="390"/>
      <c r="S43" s="390"/>
      <c r="T43" s="390" t="s">
        <v>750</v>
      </c>
      <c r="U43" s="391" t="s">
        <v>343</v>
      </c>
    </row>
    <row r="44" spans="1:21" x14ac:dyDescent="0.25">
      <c r="A44" s="387" t="s">
        <v>755</v>
      </c>
      <c r="B44" s="392" t="s">
        <v>756</v>
      </c>
      <c r="C44" s="387" t="s">
        <v>757</v>
      </c>
      <c r="D44" s="393" t="s">
        <v>758</v>
      </c>
      <c r="E44" s="387" t="s">
        <v>759</v>
      </c>
      <c r="L44" s="390" t="s">
        <v>760</v>
      </c>
      <c r="M44" s="390" t="s">
        <v>761</v>
      </c>
      <c r="N44" s="390" t="s">
        <v>762</v>
      </c>
      <c r="O44" s="390" t="s">
        <v>761</v>
      </c>
      <c r="P44" s="390" t="s">
        <v>763</v>
      </c>
      <c r="Q44" s="390" t="s">
        <v>764</v>
      </c>
      <c r="R44" s="390"/>
      <c r="S44" s="390"/>
      <c r="T44" s="390" t="s">
        <v>760</v>
      </c>
      <c r="U44" s="391" t="s">
        <v>342</v>
      </c>
    </row>
    <row r="45" spans="1:21" x14ac:dyDescent="0.25">
      <c r="A45" s="387" t="s">
        <v>765</v>
      </c>
      <c r="B45" s="392" t="s">
        <v>766</v>
      </c>
      <c r="C45" s="387" t="s">
        <v>767</v>
      </c>
      <c r="D45" s="393" t="s">
        <v>768</v>
      </c>
      <c r="E45" s="387" t="s">
        <v>769</v>
      </c>
      <c r="I45" s="395" t="s">
        <v>770</v>
      </c>
      <c r="L45" s="390" t="s">
        <v>771</v>
      </c>
      <c r="M45" s="390" t="s">
        <v>772</v>
      </c>
      <c r="N45" s="390" t="s">
        <v>772</v>
      </c>
      <c r="O45" s="390" t="s">
        <v>772</v>
      </c>
      <c r="P45" s="390" t="s">
        <v>773</v>
      </c>
      <c r="Q45" s="390" t="s">
        <v>774</v>
      </c>
      <c r="R45" s="390"/>
      <c r="S45" s="390"/>
      <c r="T45" s="390" t="s">
        <v>771</v>
      </c>
      <c r="U45" s="391" t="s">
        <v>344</v>
      </c>
    </row>
    <row r="46" spans="1:21" x14ac:dyDescent="0.25">
      <c r="A46" s="387" t="s">
        <v>775</v>
      </c>
      <c r="B46" s="392" t="s">
        <v>776</v>
      </c>
      <c r="C46" s="387" t="s">
        <v>777</v>
      </c>
      <c r="D46" s="393" t="s">
        <v>778</v>
      </c>
      <c r="E46" s="387" t="s">
        <v>779</v>
      </c>
      <c r="I46" s="390" t="str">
        <f>HLOOKUP(Introduction!$G$4,nametranslations,30,FALSE)</f>
        <v>Basic service</v>
      </c>
      <c r="L46" s="390" t="s">
        <v>780</v>
      </c>
      <c r="M46" s="390" t="s">
        <v>781</v>
      </c>
      <c r="N46" s="390" t="s">
        <v>782</v>
      </c>
      <c r="O46" s="390" t="s">
        <v>783</v>
      </c>
      <c r="P46" s="390" t="s">
        <v>784</v>
      </c>
      <c r="Q46" s="390" t="s">
        <v>785</v>
      </c>
      <c r="R46" s="390"/>
      <c r="S46" s="390"/>
      <c r="T46" s="390" t="s">
        <v>780</v>
      </c>
      <c r="U46" s="391" t="s">
        <v>344</v>
      </c>
    </row>
    <row r="47" spans="1:21" x14ac:dyDescent="0.25">
      <c r="A47" s="387" t="s">
        <v>786</v>
      </c>
      <c r="B47" s="392" t="s">
        <v>787</v>
      </c>
      <c r="C47" s="387" t="s">
        <v>788</v>
      </c>
      <c r="D47" s="393" t="s">
        <v>789</v>
      </c>
      <c r="E47" s="387" t="s">
        <v>790</v>
      </c>
      <c r="I47" s="390" t="str">
        <f>HLOOKUP(Introduction!$G$4,nametranslations,31,FALSE)</f>
        <v>Limited service</v>
      </c>
      <c r="L47" s="390" t="s">
        <v>791</v>
      </c>
      <c r="M47" s="390" t="s">
        <v>792</v>
      </c>
      <c r="N47" s="390" t="s">
        <v>793</v>
      </c>
      <c r="O47" s="390" t="s">
        <v>794</v>
      </c>
      <c r="P47" s="390" t="s">
        <v>795</v>
      </c>
      <c r="Q47" s="390" t="s">
        <v>796</v>
      </c>
      <c r="R47" s="390"/>
      <c r="S47" s="390"/>
      <c r="T47" s="390" t="s">
        <v>791</v>
      </c>
      <c r="U47" s="391" t="s">
        <v>344</v>
      </c>
    </row>
    <row r="48" spans="1:21" x14ac:dyDescent="0.25">
      <c r="A48" s="387" t="s">
        <v>797</v>
      </c>
      <c r="B48" s="392" t="s">
        <v>798</v>
      </c>
      <c r="C48" s="387" t="s">
        <v>799</v>
      </c>
      <c r="D48" s="393" t="s">
        <v>800</v>
      </c>
      <c r="E48" s="387" t="s">
        <v>801</v>
      </c>
      <c r="I48" s="390" t="str">
        <f>HLOOKUP(Introduction!$G$4,nametranslations,32,FALSE)</f>
        <v>No service</v>
      </c>
      <c r="L48" s="390" t="s">
        <v>802</v>
      </c>
      <c r="M48" s="390" t="s">
        <v>803</v>
      </c>
      <c r="N48" s="390" t="s">
        <v>803</v>
      </c>
      <c r="O48" s="390" t="s">
        <v>803</v>
      </c>
      <c r="P48" s="390" t="s">
        <v>804</v>
      </c>
      <c r="Q48" s="390" t="s">
        <v>805</v>
      </c>
      <c r="R48" s="390"/>
      <c r="S48" s="390"/>
      <c r="T48" s="390" t="s">
        <v>802</v>
      </c>
      <c r="U48" s="391" t="s">
        <v>344</v>
      </c>
    </row>
    <row r="49" spans="1:21" x14ac:dyDescent="0.25">
      <c r="A49" s="387" t="s">
        <v>806</v>
      </c>
      <c r="B49" s="392" t="s">
        <v>807</v>
      </c>
      <c r="C49" s="387" t="s">
        <v>808</v>
      </c>
      <c r="D49" s="393" t="s">
        <v>809</v>
      </c>
      <c r="E49" s="387" t="s">
        <v>810</v>
      </c>
      <c r="I49" s="390" t="str">
        <f>HLOOKUP(Introduction!$G$4,nametranslations,33,FALSE)</f>
        <v>Insufficient data</v>
      </c>
      <c r="L49" s="390" t="s">
        <v>811</v>
      </c>
      <c r="M49" s="390" t="s">
        <v>812</v>
      </c>
      <c r="N49" s="390" t="s">
        <v>813</v>
      </c>
      <c r="O49" s="390" t="s">
        <v>814</v>
      </c>
      <c r="P49" s="390" t="s">
        <v>815</v>
      </c>
      <c r="Q49" s="390" t="s">
        <v>816</v>
      </c>
      <c r="R49" s="390"/>
      <c r="S49" s="390"/>
      <c r="T49" s="390" t="s">
        <v>811</v>
      </c>
      <c r="U49" s="390" t="s">
        <v>342</v>
      </c>
    </row>
    <row r="50" spans="1:21" x14ac:dyDescent="0.25">
      <c r="A50" s="387" t="s">
        <v>817</v>
      </c>
      <c r="B50" s="392" t="s">
        <v>818</v>
      </c>
      <c r="C50" s="387" t="s">
        <v>819</v>
      </c>
      <c r="D50" s="393" t="s">
        <v>820</v>
      </c>
      <c r="E50" s="387" t="s">
        <v>821</v>
      </c>
      <c r="I50" s="390" t="str">
        <f>HLOOKUP(Introduction!$G$4,nametranslations,59,FALSE)</f>
        <v>Improved estimates</v>
      </c>
      <c r="L50" s="390" t="s">
        <v>822</v>
      </c>
      <c r="M50" s="390" t="s">
        <v>823</v>
      </c>
      <c r="N50" s="390" t="s">
        <v>824</v>
      </c>
      <c r="O50" s="390" t="s">
        <v>823</v>
      </c>
      <c r="P50" s="390" t="s">
        <v>825</v>
      </c>
      <c r="Q50" s="390" t="s">
        <v>826</v>
      </c>
      <c r="R50" s="390"/>
      <c r="S50" s="390"/>
      <c r="T50" s="390" t="s">
        <v>822</v>
      </c>
      <c r="U50" s="391" t="s">
        <v>343</v>
      </c>
    </row>
    <row r="51" spans="1:21" x14ac:dyDescent="0.25">
      <c r="A51" s="387" t="s">
        <v>827</v>
      </c>
      <c r="B51" s="392" t="s">
        <v>828</v>
      </c>
      <c r="C51" s="387" t="s">
        <v>829</v>
      </c>
      <c r="D51" s="393" t="s">
        <v>830</v>
      </c>
      <c r="E51" s="387" t="s">
        <v>831</v>
      </c>
      <c r="I51" s="390" t="str">
        <f>HLOOKUP(Introduction!$G$4,nametranslations,60,FALSE)</f>
        <v>Improved datapoints</v>
      </c>
      <c r="L51" s="390" t="s">
        <v>832</v>
      </c>
      <c r="M51" s="390" t="s">
        <v>833</v>
      </c>
      <c r="N51" s="390" t="s">
        <v>834</v>
      </c>
      <c r="O51" s="390" t="s">
        <v>835</v>
      </c>
      <c r="P51" s="390" t="s">
        <v>836</v>
      </c>
      <c r="Q51" s="390" t="s">
        <v>837</v>
      </c>
      <c r="R51" s="390"/>
      <c r="S51" s="390"/>
      <c r="T51" s="390" t="s">
        <v>832</v>
      </c>
      <c r="U51" s="391" t="s">
        <v>344</v>
      </c>
    </row>
    <row r="52" spans="1:21" x14ac:dyDescent="0.25">
      <c r="A52" s="387" t="s">
        <v>838</v>
      </c>
      <c r="B52" s="392" t="s">
        <v>839</v>
      </c>
      <c r="C52" s="387" t="s">
        <v>840</v>
      </c>
      <c r="D52" s="393" t="s">
        <v>841</v>
      </c>
      <c r="E52" s="387" t="s">
        <v>842</v>
      </c>
      <c r="I52" s="390" t="str">
        <f>HLOOKUP(Introduction!$G$4,nametranslations,61,FALSE)</f>
        <v>Basic estimates</v>
      </c>
      <c r="L52" s="390" t="s">
        <v>843</v>
      </c>
      <c r="M52" s="390" t="s">
        <v>844</v>
      </c>
      <c r="N52" s="390" t="s">
        <v>844</v>
      </c>
      <c r="O52" s="390" t="s">
        <v>844</v>
      </c>
      <c r="P52" s="390" t="s">
        <v>845</v>
      </c>
      <c r="Q52" s="390" t="s">
        <v>846</v>
      </c>
      <c r="R52" s="390"/>
      <c r="S52" s="390"/>
      <c r="T52" s="390" t="s">
        <v>843</v>
      </c>
      <c r="U52" s="390" t="s">
        <v>344</v>
      </c>
    </row>
    <row r="53" spans="1:21" x14ac:dyDescent="0.25">
      <c r="A53" s="387" t="s">
        <v>847</v>
      </c>
      <c r="B53" s="392" t="s">
        <v>848</v>
      </c>
      <c r="C53" s="387" t="s">
        <v>849</v>
      </c>
      <c r="D53" s="393" t="s">
        <v>850</v>
      </c>
      <c r="E53" s="387" t="s">
        <v>851</v>
      </c>
      <c r="I53" s="390" t="str">
        <f>HLOOKUP(Introduction!$G$4,nametranslations,62,FALSE)</f>
        <v>Basic datapoints</v>
      </c>
      <c r="L53" s="390" t="s">
        <v>852</v>
      </c>
      <c r="M53" s="390" t="s">
        <v>853</v>
      </c>
      <c r="N53" s="390" t="s">
        <v>853</v>
      </c>
      <c r="O53" s="390" t="s">
        <v>853</v>
      </c>
      <c r="P53" s="390" t="s">
        <v>854</v>
      </c>
      <c r="Q53" s="390" t="s">
        <v>855</v>
      </c>
      <c r="R53" s="390"/>
      <c r="S53" s="390"/>
      <c r="T53" s="390" t="s">
        <v>852</v>
      </c>
      <c r="U53" s="391" t="s">
        <v>343</v>
      </c>
    </row>
    <row r="54" spans="1:21" x14ac:dyDescent="0.25">
      <c r="A54" s="387" t="s">
        <v>856</v>
      </c>
      <c r="B54" s="392" t="s">
        <v>857</v>
      </c>
      <c r="C54" s="387" t="s">
        <v>858</v>
      </c>
      <c r="D54" s="393" t="s">
        <v>859</v>
      </c>
      <c r="E54" s="387" t="s">
        <v>860</v>
      </c>
      <c r="I54" s="390" t="str">
        <f>HLOOKUP(Introduction!$G$4,nametranslations,63,FALSE)</f>
        <v>With water estimates</v>
      </c>
      <c r="L54" s="390" t="s">
        <v>861</v>
      </c>
      <c r="M54" s="390" t="s">
        <v>862</v>
      </c>
      <c r="N54" s="390" t="s">
        <v>862</v>
      </c>
      <c r="O54" s="390" t="s">
        <v>862</v>
      </c>
      <c r="P54" s="390" t="s">
        <v>863</v>
      </c>
      <c r="Q54" s="390" t="s">
        <v>864</v>
      </c>
      <c r="R54" s="390"/>
      <c r="S54" s="390"/>
      <c r="T54" s="390" t="s">
        <v>861</v>
      </c>
      <c r="U54" s="391" t="s">
        <v>343</v>
      </c>
    </row>
    <row r="55" spans="1:21" x14ac:dyDescent="0.25">
      <c r="A55" s="387" t="s">
        <v>865</v>
      </c>
      <c r="B55" s="392" t="s">
        <v>866</v>
      </c>
      <c r="C55" s="387" t="s">
        <v>867</v>
      </c>
      <c r="D55" s="393" t="s">
        <v>868</v>
      </c>
      <c r="E55" s="387" t="s">
        <v>869</v>
      </c>
      <c r="I55" s="390" t="str">
        <f>HLOOKUP(Introduction!$G$4,nametranslations,64,FALSE)</f>
        <v>With water datapoints</v>
      </c>
      <c r="L55" s="390" t="s">
        <v>870</v>
      </c>
      <c r="M55" s="390" t="s">
        <v>871</v>
      </c>
      <c r="N55" s="390" t="s">
        <v>871</v>
      </c>
      <c r="O55" s="390" t="s">
        <v>872</v>
      </c>
      <c r="P55" s="390" t="s">
        <v>873</v>
      </c>
      <c r="Q55" s="390" t="s">
        <v>874</v>
      </c>
      <c r="R55" s="390"/>
      <c r="S55" s="390"/>
      <c r="T55" s="390" t="s">
        <v>870</v>
      </c>
      <c r="U55" s="390" t="s">
        <v>342</v>
      </c>
    </row>
    <row r="56" spans="1:21" x14ac:dyDescent="0.25">
      <c r="A56" s="387" t="s">
        <v>875</v>
      </c>
      <c r="B56" s="392" t="s">
        <v>876</v>
      </c>
      <c r="C56" s="387" t="s">
        <v>877</v>
      </c>
      <c r="D56" s="393" t="s">
        <v>878</v>
      </c>
      <c r="E56" s="387" t="s">
        <v>879</v>
      </c>
      <c r="I56" s="390" t="str">
        <f>HLOOKUP(Introduction!$G$4,nametranslations,57,FALSE)</f>
        <v>Facility estimates</v>
      </c>
      <c r="L56" s="390" t="s">
        <v>880</v>
      </c>
      <c r="M56" s="390" t="s">
        <v>881</v>
      </c>
      <c r="N56" s="390" t="s">
        <v>882</v>
      </c>
      <c r="O56" s="390" t="s">
        <v>883</v>
      </c>
      <c r="P56" s="390" t="s">
        <v>884</v>
      </c>
      <c r="Q56" s="390" t="s">
        <v>885</v>
      </c>
      <c r="R56" s="390"/>
      <c r="S56" s="390"/>
      <c r="T56" s="390" t="s">
        <v>880</v>
      </c>
      <c r="U56" s="390" t="s">
        <v>342</v>
      </c>
    </row>
    <row r="57" spans="1:21" x14ac:dyDescent="0.25">
      <c r="A57" s="387" t="s">
        <v>886</v>
      </c>
      <c r="B57" s="392" t="s">
        <v>887</v>
      </c>
      <c r="C57" s="387" t="s">
        <v>888</v>
      </c>
      <c r="D57" s="393" t="s">
        <v>889</v>
      </c>
      <c r="E57" s="387" t="s">
        <v>890</v>
      </c>
      <c r="I57" s="390" t="str">
        <f>HLOOKUP(Introduction!$G$4,nametranslations,58,FALSE)</f>
        <v>Facility datapoints</v>
      </c>
      <c r="L57" s="390" t="s">
        <v>891</v>
      </c>
      <c r="M57" s="390" t="s">
        <v>892</v>
      </c>
      <c r="N57" s="390" t="s">
        <v>893</v>
      </c>
      <c r="O57" s="390" t="s">
        <v>894</v>
      </c>
      <c r="P57" s="390" t="s">
        <v>895</v>
      </c>
      <c r="Q57" s="390" t="s">
        <v>896</v>
      </c>
      <c r="R57" s="390"/>
      <c r="S57" s="390"/>
      <c r="T57" s="390" t="s">
        <v>891</v>
      </c>
      <c r="U57" s="390" t="s">
        <v>342</v>
      </c>
    </row>
    <row r="58" spans="1:21" x14ac:dyDescent="0.25">
      <c r="A58" s="387" t="s">
        <v>897</v>
      </c>
      <c r="B58" s="392" t="s">
        <v>898</v>
      </c>
      <c r="C58" s="387" t="s">
        <v>899</v>
      </c>
      <c r="D58" s="393" t="s">
        <v>900</v>
      </c>
      <c r="E58" s="387" t="s">
        <v>901</v>
      </c>
      <c r="I58" s="390" t="str">
        <f>HLOOKUP(Introduction!$G$4,nametranslations,59,FALSE)</f>
        <v>Improved estimates</v>
      </c>
      <c r="L58" s="390" t="s">
        <v>902</v>
      </c>
      <c r="M58" s="390" t="s">
        <v>903</v>
      </c>
      <c r="N58" s="390" t="s">
        <v>904</v>
      </c>
      <c r="O58" s="390" t="s">
        <v>905</v>
      </c>
      <c r="P58" s="390" t="s">
        <v>906</v>
      </c>
      <c r="Q58" s="390" t="s">
        <v>907</v>
      </c>
      <c r="R58" s="390"/>
      <c r="S58" s="390"/>
      <c r="T58" s="390" t="s">
        <v>902</v>
      </c>
      <c r="U58" s="390" t="s">
        <v>342</v>
      </c>
    </row>
    <row r="59" spans="1:21" x14ac:dyDescent="0.25">
      <c r="A59" s="392" t="s">
        <v>908</v>
      </c>
      <c r="B59" s="387" t="s">
        <v>909</v>
      </c>
      <c r="C59" s="387" t="s">
        <v>910</v>
      </c>
      <c r="D59" s="393" t="s">
        <v>911</v>
      </c>
      <c r="E59" s="387" t="s">
        <v>912</v>
      </c>
      <c r="I59" s="390" t="str">
        <f>HLOOKUP(Introduction!$G$4,nametranslations,60,FALSE)</f>
        <v>Improved datapoints</v>
      </c>
      <c r="L59" s="390" t="s">
        <v>913</v>
      </c>
      <c r="M59" s="390" t="s">
        <v>914</v>
      </c>
      <c r="N59" s="390" t="s">
        <v>914</v>
      </c>
      <c r="O59" s="390" t="s">
        <v>914</v>
      </c>
      <c r="P59" s="390" t="s">
        <v>915</v>
      </c>
      <c r="Q59" s="390" t="s">
        <v>916</v>
      </c>
      <c r="R59" s="390"/>
      <c r="S59" s="390"/>
      <c r="T59" s="390" t="s">
        <v>913</v>
      </c>
      <c r="U59" s="390" t="s">
        <v>346</v>
      </c>
    </row>
    <row r="60" spans="1:21" x14ac:dyDescent="0.25">
      <c r="A60" s="392" t="s">
        <v>917</v>
      </c>
      <c r="B60" s="387" t="s">
        <v>918</v>
      </c>
      <c r="C60" s="387" t="s">
        <v>919</v>
      </c>
      <c r="D60" s="393" t="s">
        <v>920</v>
      </c>
      <c r="E60" s="387" t="s">
        <v>921</v>
      </c>
      <c r="I60" s="390" t="str">
        <f>HLOOKUP(Introduction!$G$4,nametranslations,61,FALSE)</f>
        <v>Basic estimates</v>
      </c>
      <c r="L60" s="390" t="s">
        <v>922</v>
      </c>
      <c r="M60" s="390" t="s">
        <v>923</v>
      </c>
      <c r="N60" s="390" t="s">
        <v>924</v>
      </c>
      <c r="O60" s="390" t="s">
        <v>923</v>
      </c>
      <c r="P60" s="390" t="s">
        <v>925</v>
      </c>
      <c r="Q60" s="390" t="s">
        <v>926</v>
      </c>
      <c r="R60" s="390"/>
      <c r="S60" s="390"/>
      <c r="T60" s="390" t="s">
        <v>922</v>
      </c>
      <c r="U60" s="390" t="s">
        <v>342</v>
      </c>
    </row>
    <row r="61" spans="1:21" x14ac:dyDescent="0.25">
      <c r="A61" s="392" t="s">
        <v>927</v>
      </c>
      <c r="B61" s="387" t="s">
        <v>928</v>
      </c>
      <c r="C61" s="387" t="s">
        <v>929</v>
      </c>
      <c r="D61" s="393" t="s">
        <v>930</v>
      </c>
      <c r="E61" s="387" t="s">
        <v>931</v>
      </c>
      <c r="I61" s="390" t="str">
        <f>HLOOKUP(Introduction!$G$4,nametranslations,62,FALSE)</f>
        <v>Basic datapoints</v>
      </c>
      <c r="L61" s="390" t="s">
        <v>932</v>
      </c>
      <c r="M61" s="390" t="s">
        <v>933</v>
      </c>
      <c r="N61" s="390" t="s">
        <v>934</v>
      </c>
      <c r="O61" s="390" t="s">
        <v>935</v>
      </c>
      <c r="P61" s="390" t="s">
        <v>936</v>
      </c>
      <c r="Q61" s="390" t="s">
        <v>937</v>
      </c>
      <c r="R61" s="390"/>
      <c r="S61" s="390"/>
      <c r="T61" s="390" t="s">
        <v>932</v>
      </c>
      <c r="U61" s="390" t="s">
        <v>342</v>
      </c>
    </row>
    <row r="62" spans="1:21" x14ac:dyDescent="0.25">
      <c r="A62" s="392" t="s">
        <v>938</v>
      </c>
      <c r="B62" s="387" t="s">
        <v>939</v>
      </c>
      <c r="C62" s="387" t="s">
        <v>940</v>
      </c>
      <c r="D62" s="393" t="s">
        <v>941</v>
      </c>
      <c r="E62" s="387" t="s">
        <v>942</v>
      </c>
      <c r="I62" s="390"/>
      <c r="L62" s="390" t="s">
        <v>943</v>
      </c>
      <c r="M62" s="390" t="s">
        <v>944</v>
      </c>
      <c r="N62" s="390" t="s">
        <v>945</v>
      </c>
      <c r="O62" s="390" t="s">
        <v>946</v>
      </c>
      <c r="P62" s="390" t="s">
        <v>947</v>
      </c>
      <c r="Q62" s="390" t="s">
        <v>948</v>
      </c>
      <c r="R62" s="390"/>
      <c r="S62" s="390"/>
      <c r="T62" s="390" t="s">
        <v>943</v>
      </c>
      <c r="U62" s="391" t="s">
        <v>343</v>
      </c>
    </row>
    <row r="63" spans="1:21" x14ac:dyDescent="0.25">
      <c r="A63" s="392" t="s">
        <v>949</v>
      </c>
      <c r="B63" s="387" t="s">
        <v>950</v>
      </c>
      <c r="C63" s="387" t="s">
        <v>951</v>
      </c>
      <c r="D63" s="393" t="s">
        <v>952</v>
      </c>
      <c r="E63" s="387" t="s">
        <v>953</v>
      </c>
      <c r="I63" s="390"/>
      <c r="L63" s="390" t="s">
        <v>954</v>
      </c>
      <c r="M63" s="390" t="s">
        <v>955</v>
      </c>
      <c r="N63" s="390" t="s">
        <v>956</v>
      </c>
      <c r="O63" s="390" t="s">
        <v>957</v>
      </c>
      <c r="P63" s="390" t="s">
        <v>958</v>
      </c>
      <c r="Q63" s="390" t="s">
        <v>959</v>
      </c>
      <c r="R63" s="390"/>
      <c r="S63" s="390"/>
      <c r="T63" s="390" t="s">
        <v>954</v>
      </c>
      <c r="U63" s="391" t="s">
        <v>346</v>
      </c>
    </row>
    <row r="64" spans="1:21" x14ac:dyDescent="0.25">
      <c r="A64" s="392" t="s">
        <v>960</v>
      </c>
      <c r="B64" s="387" t="s">
        <v>961</v>
      </c>
      <c r="C64" s="387" t="s">
        <v>962</v>
      </c>
      <c r="D64" s="393" t="s">
        <v>963</v>
      </c>
      <c r="E64" s="387" t="s">
        <v>964</v>
      </c>
      <c r="I64" s="390"/>
      <c r="L64" s="390" t="s">
        <v>965</v>
      </c>
      <c r="M64" s="390" t="s">
        <v>966</v>
      </c>
      <c r="N64" s="390" t="s">
        <v>967</v>
      </c>
      <c r="O64" s="390" t="s">
        <v>966</v>
      </c>
      <c r="P64" s="390" t="s">
        <v>968</v>
      </c>
      <c r="Q64" s="390" t="s">
        <v>969</v>
      </c>
      <c r="R64" s="390"/>
      <c r="S64" s="390"/>
      <c r="T64" s="390" t="s">
        <v>965</v>
      </c>
      <c r="U64" s="391" t="s">
        <v>343</v>
      </c>
    </row>
    <row r="65" spans="1:21" x14ac:dyDescent="0.25">
      <c r="A65" s="389" t="s">
        <v>970</v>
      </c>
      <c r="I65" s="390"/>
      <c r="L65" s="390" t="s">
        <v>971</v>
      </c>
      <c r="M65" s="390" t="s">
        <v>972</v>
      </c>
      <c r="N65" s="390" t="s">
        <v>973</v>
      </c>
      <c r="O65" s="390" t="s">
        <v>974</v>
      </c>
      <c r="P65" s="390" t="s">
        <v>975</v>
      </c>
      <c r="Q65" s="390" t="s">
        <v>976</v>
      </c>
      <c r="R65" s="390"/>
      <c r="S65" s="390"/>
      <c r="T65" s="390" t="s">
        <v>971</v>
      </c>
      <c r="U65" s="391" t="s">
        <v>346</v>
      </c>
    </row>
    <row r="66" spans="1:21" x14ac:dyDescent="0.25">
      <c r="A66" s="392" t="s">
        <v>227</v>
      </c>
      <c r="B66" s="387" t="s">
        <v>977</v>
      </c>
      <c r="C66" s="387" t="s">
        <v>978</v>
      </c>
      <c r="D66" s="393" t="s">
        <v>979</v>
      </c>
      <c r="E66" s="387" t="s">
        <v>980</v>
      </c>
      <c r="I66" s="390"/>
      <c r="L66" s="390" t="s">
        <v>981</v>
      </c>
      <c r="M66" s="390" t="s">
        <v>982</v>
      </c>
      <c r="N66" s="390" t="s">
        <v>983</v>
      </c>
      <c r="O66" s="390" t="s">
        <v>982</v>
      </c>
      <c r="P66" s="390" t="s">
        <v>984</v>
      </c>
      <c r="Q66" s="390" t="s">
        <v>985</v>
      </c>
      <c r="R66" s="390"/>
      <c r="S66" s="390"/>
      <c r="T66" s="390" t="s">
        <v>981</v>
      </c>
      <c r="U66" s="390" t="s">
        <v>342</v>
      </c>
    </row>
    <row r="67" spans="1:21" ht="15.75" customHeight="1" x14ac:dyDescent="0.25">
      <c r="A67" s="397" t="s">
        <v>986</v>
      </c>
      <c r="B67" s="397" t="s">
        <v>987</v>
      </c>
      <c r="C67" s="397" t="s">
        <v>988</v>
      </c>
      <c r="D67" s="398" t="s">
        <v>989</v>
      </c>
      <c r="E67" s="397" t="s">
        <v>990</v>
      </c>
      <c r="I67" s="390"/>
      <c r="L67" s="390" t="s">
        <v>991</v>
      </c>
      <c r="M67" s="390" t="s">
        <v>992</v>
      </c>
      <c r="N67" s="390" t="s">
        <v>993</v>
      </c>
      <c r="O67" s="390" t="s">
        <v>994</v>
      </c>
      <c r="P67" s="390" t="s">
        <v>995</v>
      </c>
      <c r="Q67" s="390" t="s">
        <v>996</v>
      </c>
      <c r="R67" s="390"/>
      <c r="S67" s="390"/>
      <c r="T67" s="390" t="s">
        <v>991</v>
      </c>
      <c r="U67" s="391" t="s">
        <v>342</v>
      </c>
    </row>
    <row r="68" spans="1:21" x14ac:dyDescent="0.25">
      <c r="A68" s="392" t="s">
        <v>49</v>
      </c>
      <c r="B68" s="387" t="s">
        <v>997</v>
      </c>
      <c r="C68" s="387" t="s">
        <v>998</v>
      </c>
      <c r="D68" s="393" t="s">
        <v>999</v>
      </c>
      <c r="E68" s="387" t="s">
        <v>1000</v>
      </c>
      <c r="I68" s="390"/>
      <c r="L68" s="390" t="s">
        <v>1001</v>
      </c>
      <c r="M68" s="390" t="s">
        <v>1002</v>
      </c>
      <c r="N68" s="390" t="s">
        <v>1003</v>
      </c>
      <c r="O68" s="390" t="s">
        <v>1004</v>
      </c>
      <c r="P68" s="390" t="s">
        <v>1005</v>
      </c>
      <c r="Q68" s="390" t="s">
        <v>1006</v>
      </c>
      <c r="R68" s="390"/>
      <c r="S68" s="390"/>
      <c r="T68" s="390" t="s">
        <v>1001</v>
      </c>
      <c r="U68" s="391" t="s">
        <v>343</v>
      </c>
    </row>
    <row r="69" spans="1:21" x14ac:dyDescent="0.25">
      <c r="A69" s="392" t="s">
        <v>10</v>
      </c>
      <c r="B69" s="387" t="s">
        <v>1007</v>
      </c>
      <c r="C69" s="387" t="s">
        <v>1008</v>
      </c>
      <c r="D69" s="393" t="s">
        <v>1009</v>
      </c>
      <c r="E69" s="387" t="s">
        <v>1010</v>
      </c>
      <c r="I69" s="390"/>
      <c r="L69" s="390" t="s">
        <v>1011</v>
      </c>
      <c r="M69" s="390" t="s">
        <v>1012</v>
      </c>
      <c r="N69" s="390" t="s">
        <v>1013</v>
      </c>
      <c r="O69" s="390" t="s">
        <v>1012</v>
      </c>
      <c r="P69" s="390" t="s">
        <v>1014</v>
      </c>
      <c r="Q69" s="390" t="s">
        <v>1015</v>
      </c>
      <c r="R69" s="390"/>
      <c r="S69" s="390"/>
      <c r="T69" s="390" t="s">
        <v>1011</v>
      </c>
      <c r="U69" s="390" t="s">
        <v>342</v>
      </c>
    </row>
    <row r="70" spans="1:21" x14ac:dyDescent="0.25">
      <c r="A70" s="392" t="s">
        <v>11</v>
      </c>
      <c r="B70" s="387" t="s">
        <v>1016</v>
      </c>
      <c r="C70" s="387" t="s">
        <v>1017</v>
      </c>
      <c r="D70" s="393" t="s">
        <v>1018</v>
      </c>
      <c r="E70" s="387" t="s">
        <v>1019</v>
      </c>
      <c r="L70" s="390" t="s">
        <v>1020</v>
      </c>
      <c r="M70" s="390" t="s">
        <v>1021</v>
      </c>
      <c r="N70" s="390" t="s">
        <v>1022</v>
      </c>
      <c r="O70" s="390" t="s">
        <v>1023</v>
      </c>
      <c r="P70" s="390" t="s">
        <v>1024</v>
      </c>
      <c r="Q70" s="390" t="s">
        <v>1025</v>
      </c>
      <c r="R70" s="390"/>
      <c r="S70" s="390"/>
      <c r="T70" s="390" t="s">
        <v>1020</v>
      </c>
      <c r="U70" s="390" t="s">
        <v>342</v>
      </c>
    </row>
    <row r="71" spans="1:21" x14ac:dyDescent="0.25">
      <c r="A71" s="387" t="s">
        <v>9</v>
      </c>
      <c r="B71" s="387" t="s">
        <v>1026</v>
      </c>
      <c r="C71" s="387" t="s">
        <v>1027</v>
      </c>
      <c r="D71" s="393" t="s">
        <v>1028</v>
      </c>
      <c r="E71" s="387" t="s">
        <v>1029</v>
      </c>
      <c r="I71" s="395" t="s">
        <v>567</v>
      </c>
      <c r="L71" s="390" t="s">
        <v>1030</v>
      </c>
      <c r="M71" s="390" t="s">
        <v>1031</v>
      </c>
      <c r="N71" s="390" t="s">
        <v>1032</v>
      </c>
      <c r="O71" s="390" t="s">
        <v>1033</v>
      </c>
      <c r="P71" s="390" t="s">
        <v>1034</v>
      </c>
      <c r="Q71" s="390" t="s">
        <v>1035</v>
      </c>
      <c r="R71" s="390"/>
      <c r="S71" s="390"/>
      <c r="T71" s="390" t="s">
        <v>1030</v>
      </c>
      <c r="U71" s="390" t="s">
        <v>342</v>
      </c>
    </row>
    <row r="72" spans="1:21" x14ac:dyDescent="0.25">
      <c r="A72" s="387" t="s">
        <v>4</v>
      </c>
      <c r="B72" s="387" t="s">
        <v>1036</v>
      </c>
      <c r="C72" s="387" t="s">
        <v>1037</v>
      </c>
      <c r="D72" s="393" t="s">
        <v>1038</v>
      </c>
      <c r="E72" s="387" t="s">
        <v>1039</v>
      </c>
      <c r="H72" s="390">
        <v>39</v>
      </c>
      <c r="I72" s="390" t="str">
        <f>HLOOKUP(Introduction!$G$4,nametranslations,H72,FALSE)</f>
        <v>Water: total</v>
      </c>
      <c r="L72" s="390" t="s">
        <v>1040</v>
      </c>
      <c r="M72" s="390" t="s">
        <v>1041</v>
      </c>
      <c r="N72" s="390" t="s">
        <v>1042</v>
      </c>
      <c r="O72" s="390" t="s">
        <v>1041</v>
      </c>
      <c r="P72" s="390" t="s">
        <v>1043</v>
      </c>
      <c r="Q72" s="390" t="s">
        <v>1044</v>
      </c>
      <c r="R72" s="390"/>
      <c r="S72" s="390"/>
      <c r="T72" s="390" t="s">
        <v>1040</v>
      </c>
      <c r="U72" s="390" t="s">
        <v>342</v>
      </c>
    </row>
    <row r="73" spans="1:21" x14ac:dyDescent="0.25">
      <c r="A73" s="387" t="s">
        <v>8</v>
      </c>
      <c r="B73" s="387" t="s">
        <v>1045</v>
      </c>
      <c r="C73" s="387" t="s">
        <v>1046</v>
      </c>
      <c r="D73" s="393" t="s">
        <v>1047</v>
      </c>
      <c r="E73" s="387" t="s">
        <v>1048</v>
      </c>
      <c r="H73" s="390">
        <v>40</v>
      </c>
      <c r="I73" s="390" t="str">
        <f>HLOOKUP(Introduction!$G$4,nametranslations,H73,FALSE)</f>
        <v>Water: urban</v>
      </c>
      <c r="L73" s="390" t="s">
        <v>1049</v>
      </c>
      <c r="M73" s="390" t="s">
        <v>1050</v>
      </c>
      <c r="N73" s="390" t="s">
        <v>1051</v>
      </c>
      <c r="O73" s="390" t="s">
        <v>1052</v>
      </c>
      <c r="P73" s="390" t="s">
        <v>1053</v>
      </c>
      <c r="Q73" s="390" t="s">
        <v>1054</v>
      </c>
      <c r="R73" s="390"/>
      <c r="S73" s="390"/>
      <c r="T73" s="390" t="s">
        <v>1049</v>
      </c>
      <c r="U73" s="390" t="s">
        <v>342</v>
      </c>
    </row>
    <row r="74" spans="1:21" x14ac:dyDescent="0.25">
      <c r="A74" s="392" t="s">
        <v>25</v>
      </c>
      <c r="B74" s="392" t="s">
        <v>1055</v>
      </c>
      <c r="C74" s="392" t="s">
        <v>1056</v>
      </c>
      <c r="D74" s="393" t="s">
        <v>1057</v>
      </c>
      <c r="E74" s="392" t="s">
        <v>1058</v>
      </c>
      <c r="H74" s="390">
        <v>41</v>
      </c>
      <c r="I74" s="390" t="str">
        <f>HLOOKUP(Introduction!$G$4,nametranslations,H74,FALSE)</f>
        <v>Water: rural</v>
      </c>
      <c r="L74" s="390" t="s">
        <v>1059</v>
      </c>
      <c r="M74" s="390" t="s">
        <v>1060</v>
      </c>
      <c r="N74" s="390" t="s">
        <v>1060</v>
      </c>
      <c r="O74" s="390" t="s">
        <v>1061</v>
      </c>
      <c r="P74" s="390" t="s">
        <v>1062</v>
      </c>
      <c r="Q74" s="390" t="s">
        <v>1063</v>
      </c>
      <c r="R74" s="390"/>
      <c r="S74" s="390"/>
      <c r="T74" s="390" t="s">
        <v>1059</v>
      </c>
      <c r="U74" s="391" t="s">
        <v>344</v>
      </c>
    </row>
    <row r="75" spans="1:21" x14ac:dyDescent="0.25">
      <c r="A75" s="387" t="s">
        <v>19</v>
      </c>
      <c r="B75" s="387" t="s">
        <v>1064</v>
      </c>
      <c r="C75" s="387" t="s">
        <v>1065</v>
      </c>
      <c r="D75" s="393" t="s">
        <v>1066</v>
      </c>
      <c r="E75" s="387" t="s">
        <v>1067</v>
      </c>
      <c r="H75" s="390">
        <v>42</v>
      </c>
      <c r="I75" s="390" t="str">
        <f>HLOOKUP(Introduction!$G$4,nametranslations,H75,FALSE)</f>
        <v>Water: pre-primary</v>
      </c>
      <c r="L75" s="390" t="s">
        <v>1068</v>
      </c>
      <c r="M75" s="390" t="s">
        <v>1069</v>
      </c>
      <c r="N75" s="390" t="s">
        <v>1070</v>
      </c>
      <c r="O75" s="390" t="s">
        <v>1071</v>
      </c>
      <c r="P75" s="390" t="s">
        <v>1072</v>
      </c>
      <c r="Q75" s="390" t="s">
        <v>1073</v>
      </c>
      <c r="R75" s="390"/>
      <c r="S75" s="390"/>
      <c r="T75" s="390" t="s">
        <v>1068</v>
      </c>
      <c r="U75" s="390" t="s">
        <v>342</v>
      </c>
    </row>
    <row r="76" spans="1:21" x14ac:dyDescent="0.25">
      <c r="A76" s="387" t="s">
        <v>154</v>
      </c>
      <c r="B76" s="387" t="s">
        <v>1074</v>
      </c>
      <c r="C76" s="387" t="s">
        <v>1075</v>
      </c>
      <c r="D76" s="393" t="s">
        <v>1076</v>
      </c>
      <c r="E76" s="387" t="s">
        <v>1077</v>
      </c>
      <c r="H76" s="390">
        <v>43</v>
      </c>
      <c r="I76" s="390" t="str">
        <f>HLOOKUP(Introduction!$G$4,nametranslations,H76,FALSE)</f>
        <v>Water: primary</v>
      </c>
      <c r="L76" s="390" t="s">
        <v>1078</v>
      </c>
      <c r="M76" s="390" t="s">
        <v>1079</v>
      </c>
      <c r="N76" s="390" t="s">
        <v>1080</v>
      </c>
      <c r="O76" s="390" t="s">
        <v>1081</v>
      </c>
      <c r="P76" s="390" t="s">
        <v>1082</v>
      </c>
      <c r="Q76" s="390" t="s">
        <v>1083</v>
      </c>
      <c r="R76" s="390"/>
      <c r="S76" s="390"/>
      <c r="T76" s="390" t="s">
        <v>1078</v>
      </c>
      <c r="U76" s="390" t="s">
        <v>342</v>
      </c>
    </row>
    <row r="77" spans="1:21" x14ac:dyDescent="0.25">
      <c r="A77" s="387" t="s">
        <v>155</v>
      </c>
      <c r="B77" s="397" t="s">
        <v>1084</v>
      </c>
      <c r="C77" s="387" t="s">
        <v>1085</v>
      </c>
      <c r="D77" s="393" t="s">
        <v>630</v>
      </c>
      <c r="E77" s="387" t="s">
        <v>1086</v>
      </c>
      <c r="H77" s="390">
        <v>44</v>
      </c>
      <c r="I77" s="390" t="str">
        <f>HLOOKUP(Introduction!$G$4,nametranslations,H77,FALSE)</f>
        <v>Water: secondary</v>
      </c>
      <c r="L77" s="390" t="s">
        <v>1087</v>
      </c>
      <c r="M77" s="390" t="s">
        <v>1088</v>
      </c>
      <c r="N77" s="390" t="s">
        <v>1088</v>
      </c>
      <c r="O77" s="390" t="s">
        <v>1089</v>
      </c>
      <c r="P77" s="390" t="s">
        <v>1090</v>
      </c>
      <c r="Q77" s="390" t="s">
        <v>1091</v>
      </c>
      <c r="R77" s="390"/>
      <c r="S77" s="390"/>
      <c r="T77" s="390" t="s">
        <v>1087</v>
      </c>
      <c r="U77" s="391" t="s">
        <v>344</v>
      </c>
    </row>
    <row r="78" spans="1:21" x14ac:dyDescent="0.25">
      <c r="A78" s="387" t="s">
        <v>35</v>
      </c>
      <c r="B78" s="392" t="s">
        <v>637</v>
      </c>
      <c r="C78" s="387" t="s">
        <v>638</v>
      </c>
      <c r="D78" s="393" t="s">
        <v>639</v>
      </c>
      <c r="E78" s="387" t="s">
        <v>640</v>
      </c>
      <c r="H78" s="390">
        <v>45</v>
      </c>
      <c r="I78" s="390" t="str">
        <f>HLOOKUP(Introduction!$G$4,nametranslations,H78,FALSE)</f>
        <v>Sanitation: total</v>
      </c>
      <c r="L78" s="390" t="s">
        <v>1092</v>
      </c>
      <c r="M78" s="390" t="s">
        <v>1093</v>
      </c>
      <c r="N78" s="390" t="s">
        <v>1094</v>
      </c>
      <c r="O78" s="390" t="s">
        <v>1095</v>
      </c>
      <c r="P78" s="390" t="s">
        <v>1096</v>
      </c>
      <c r="Q78" s="390" t="s">
        <v>1097</v>
      </c>
      <c r="R78" s="390"/>
      <c r="S78" s="390"/>
      <c r="T78" s="390" t="s">
        <v>1092</v>
      </c>
      <c r="U78" s="390" t="s">
        <v>342</v>
      </c>
    </row>
    <row r="79" spans="1:21" ht="39.6" x14ac:dyDescent="0.25">
      <c r="A79" s="397" t="s">
        <v>1098</v>
      </c>
      <c r="B79" s="397" t="s">
        <v>1099</v>
      </c>
      <c r="C79" s="397" t="s">
        <v>1100</v>
      </c>
      <c r="D79" s="393" t="s">
        <v>1101</v>
      </c>
      <c r="E79" s="397" t="s">
        <v>1102</v>
      </c>
      <c r="H79" s="390">
        <v>46</v>
      </c>
      <c r="I79" s="390" t="str">
        <f>HLOOKUP(Introduction!$G$4,nametranslations,H79,FALSE)</f>
        <v>Sanitation: urban</v>
      </c>
      <c r="L79" s="390" t="s">
        <v>1103</v>
      </c>
      <c r="M79" s="390" t="s">
        <v>1104</v>
      </c>
      <c r="N79" s="390" t="s">
        <v>1105</v>
      </c>
      <c r="O79" s="390" t="s">
        <v>1104</v>
      </c>
      <c r="P79" s="390" t="s">
        <v>1106</v>
      </c>
      <c r="Q79" s="390" t="s">
        <v>1107</v>
      </c>
      <c r="R79" s="390"/>
      <c r="S79" s="390"/>
      <c r="T79" s="390" t="s">
        <v>1103</v>
      </c>
      <c r="U79" s="390" t="s">
        <v>342</v>
      </c>
    </row>
    <row r="80" spans="1:21" x14ac:dyDescent="0.25">
      <c r="A80" s="387" t="s">
        <v>112</v>
      </c>
      <c r="B80" s="392" t="s">
        <v>1108</v>
      </c>
      <c r="C80" s="387" t="s">
        <v>1109</v>
      </c>
      <c r="D80" s="393" t="s">
        <v>1110</v>
      </c>
      <c r="E80" s="387" t="s">
        <v>1111</v>
      </c>
      <c r="H80" s="390">
        <v>47</v>
      </c>
      <c r="I80" s="390" t="str">
        <f>HLOOKUP(Introduction!$G$4,nametranslations,H80,FALSE)</f>
        <v>Sanitation: rural</v>
      </c>
      <c r="L80" s="390" t="s">
        <v>1112</v>
      </c>
      <c r="M80" s="390" t="s">
        <v>1113</v>
      </c>
      <c r="N80" s="390" t="s">
        <v>1114</v>
      </c>
      <c r="O80" s="390" t="s">
        <v>1113</v>
      </c>
      <c r="P80" s="390" t="s">
        <v>1115</v>
      </c>
      <c r="Q80" s="390" t="s">
        <v>1116</v>
      </c>
      <c r="R80" s="390"/>
      <c r="S80" s="390"/>
      <c r="T80" s="390" t="s">
        <v>1112</v>
      </c>
      <c r="U80" s="390" t="s">
        <v>342</v>
      </c>
    </row>
    <row r="81" spans="1:21" ht="39.6" x14ac:dyDescent="0.25">
      <c r="A81" s="387" t="s">
        <v>1117</v>
      </c>
      <c r="B81" s="397" t="s">
        <v>1118</v>
      </c>
      <c r="C81" s="397" t="s">
        <v>1119</v>
      </c>
      <c r="D81" s="393" t="s">
        <v>1120</v>
      </c>
      <c r="E81" s="397" t="s">
        <v>1121</v>
      </c>
      <c r="H81" s="390">
        <v>48</v>
      </c>
      <c r="I81" s="390" t="str">
        <f>HLOOKUP(Introduction!$G$4,nametranslations,H81,FALSE)</f>
        <v>Sanitation: pre-primary</v>
      </c>
      <c r="L81" s="390" t="s">
        <v>1122</v>
      </c>
      <c r="M81" s="390" t="s">
        <v>1123</v>
      </c>
      <c r="N81" s="390" t="s">
        <v>1123</v>
      </c>
      <c r="O81" s="390" t="s">
        <v>1123</v>
      </c>
      <c r="P81" s="390" t="s">
        <v>1124</v>
      </c>
      <c r="Q81" s="390" t="s">
        <v>1125</v>
      </c>
      <c r="R81" s="390"/>
      <c r="S81" s="390"/>
      <c r="T81" s="390" t="s">
        <v>1122</v>
      </c>
      <c r="U81" s="390" t="s">
        <v>342</v>
      </c>
    </row>
    <row r="82" spans="1:21" x14ac:dyDescent="0.25">
      <c r="A82" s="389" t="s">
        <v>1126</v>
      </c>
      <c r="H82" s="390">
        <v>49</v>
      </c>
      <c r="I82" s="390" t="str">
        <f>HLOOKUP(Introduction!$G$4,nametranslations,H82,FALSE)</f>
        <v>Sanitation: primary</v>
      </c>
      <c r="L82" s="390" t="s">
        <v>1127</v>
      </c>
      <c r="M82" s="390" t="s">
        <v>1128</v>
      </c>
      <c r="N82" s="390" t="s">
        <v>1128</v>
      </c>
      <c r="O82" s="390" t="s">
        <v>1128</v>
      </c>
      <c r="P82" s="390" t="s">
        <v>1129</v>
      </c>
      <c r="Q82" s="390" t="s">
        <v>1130</v>
      </c>
      <c r="R82" s="390"/>
      <c r="S82" s="390"/>
      <c r="T82" s="390" t="s">
        <v>1127</v>
      </c>
      <c r="U82" s="390" t="s">
        <v>342</v>
      </c>
    </row>
    <row r="83" spans="1:21" x14ac:dyDescent="0.25">
      <c r="A83" s="387" t="s">
        <v>1131</v>
      </c>
      <c r="B83" s="392" t="s">
        <v>1132</v>
      </c>
      <c r="C83" s="392" t="s">
        <v>1133</v>
      </c>
      <c r="D83" s="392" t="s">
        <v>1134</v>
      </c>
      <c r="E83" s="392" t="s">
        <v>1135</v>
      </c>
      <c r="H83" s="390">
        <v>50</v>
      </c>
      <c r="I83" s="390" t="str">
        <f>HLOOKUP(Introduction!$G$4,nametranslations,H83,FALSE)</f>
        <v>Sanitation: secondary</v>
      </c>
      <c r="L83" s="390" t="s">
        <v>1136</v>
      </c>
      <c r="M83" s="390" t="s">
        <v>1137</v>
      </c>
      <c r="N83" s="390" t="s">
        <v>1138</v>
      </c>
      <c r="O83" s="390" t="s">
        <v>1137</v>
      </c>
      <c r="P83" s="390" t="s">
        <v>1139</v>
      </c>
      <c r="Q83" s="390" t="s">
        <v>1140</v>
      </c>
      <c r="R83" s="390"/>
      <c r="S83" s="390"/>
      <c r="T83" s="390" t="s">
        <v>1136</v>
      </c>
      <c r="U83" s="391" t="s">
        <v>344</v>
      </c>
    </row>
    <row r="84" spans="1:21" x14ac:dyDescent="0.25">
      <c r="A84" s="387" t="s">
        <v>36</v>
      </c>
      <c r="B84" s="392" t="s">
        <v>1141</v>
      </c>
      <c r="C84" s="392" t="s">
        <v>1142</v>
      </c>
      <c r="D84" s="392" t="s">
        <v>1143</v>
      </c>
      <c r="E84" s="392" t="s">
        <v>1144</v>
      </c>
      <c r="H84" s="390">
        <v>51</v>
      </c>
      <c r="I84" s="390" t="str">
        <f>HLOOKUP(Introduction!$G$4,nametranslations,H84,FALSE)</f>
        <v>Hygiene: total</v>
      </c>
      <c r="L84" s="390" t="s">
        <v>1145</v>
      </c>
      <c r="M84" s="390" t="s">
        <v>1146</v>
      </c>
      <c r="N84" s="390" t="s">
        <v>1146</v>
      </c>
      <c r="O84" s="390" t="s">
        <v>1147</v>
      </c>
      <c r="P84" s="390" t="s">
        <v>1148</v>
      </c>
      <c r="Q84" s="390" t="s">
        <v>1149</v>
      </c>
      <c r="R84" s="390"/>
      <c r="S84" s="390"/>
      <c r="T84" s="390" t="s">
        <v>1145</v>
      </c>
      <c r="U84" s="391" t="s">
        <v>344</v>
      </c>
    </row>
    <row r="85" spans="1:21" x14ac:dyDescent="0.25">
      <c r="A85" s="387" t="s">
        <v>1150</v>
      </c>
      <c r="B85" s="387" t="s">
        <v>1151</v>
      </c>
      <c r="C85" s="387" t="s">
        <v>1152</v>
      </c>
      <c r="D85" s="387" t="s">
        <v>1153</v>
      </c>
      <c r="E85" s="387" t="s">
        <v>1000</v>
      </c>
      <c r="H85" s="390">
        <v>52</v>
      </c>
      <c r="I85" s="390" t="str">
        <f>HLOOKUP(Introduction!$G$4,nametranslations,H85,FALSE)</f>
        <v>Hygiene: urban</v>
      </c>
      <c r="L85" s="390" t="s">
        <v>1154</v>
      </c>
      <c r="M85" s="390" t="s">
        <v>1155</v>
      </c>
      <c r="N85" s="390" t="s">
        <v>1156</v>
      </c>
      <c r="O85" s="390" t="s">
        <v>1155</v>
      </c>
      <c r="P85" s="390" t="s">
        <v>1157</v>
      </c>
      <c r="Q85" s="390" t="s">
        <v>1158</v>
      </c>
      <c r="R85" s="390"/>
      <c r="S85" s="390"/>
      <c r="T85" s="390" t="s">
        <v>1154</v>
      </c>
      <c r="U85" s="390" t="s">
        <v>342</v>
      </c>
    </row>
    <row r="86" spans="1:21" x14ac:dyDescent="0.25">
      <c r="A86" s="387" t="s">
        <v>14</v>
      </c>
      <c r="B86" s="387" t="s">
        <v>548</v>
      </c>
      <c r="C86" s="387" t="s">
        <v>549</v>
      </c>
      <c r="D86" s="387" t="s">
        <v>550</v>
      </c>
      <c r="E86" s="387" t="s">
        <v>551</v>
      </c>
      <c r="H86" s="390">
        <v>53</v>
      </c>
      <c r="I86" s="390" t="str">
        <f>HLOOKUP(Introduction!$G$4,nametranslations,H86,FALSE)</f>
        <v>Hygiene: rural</v>
      </c>
      <c r="L86" s="390" t="s">
        <v>1159</v>
      </c>
      <c r="M86" s="390" t="s">
        <v>1160</v>
      </c>
      <c r="N86" s="390" t="s">
        <v>1161</v>
      </c>
      <c r="O86" s="390" t="s">
        <v>1160</v>
      </c>
      <c r="P86" s="390" t="s">
        <v>1162</v>
      </c>
      <c r="Q86" s="390" t="s">
        <v>1163</v>
      </c>
      <c r="R86" s="390"/>
      <c r="S86" s="390"/>
      <c r="T86" s="390" t="s">
        <v>1159</v>
      </c>
      <c r="U86" s="390" t="s">
        <v>344</v>
      </c>
    </row>
    <row r="87" spans="1:21" x14ac:dyDescent="0.25">
      <c r="A87" s="387" t="s">
        <v>15</v>
      </c>
      <c r="B87" s="387" t="s">
        <v>556</v>
      </c>
      <c r="C87" s="387" t="s">
        <v>557</v>
      </c>
      <c r="D87" s="387" t="s">
        <v>558</v>
      </c>
      <c r="E87" s="387" t="s">
        <v>1164</v>
      </c>
      <c r="H87" s="390">
        <v>54</v>
      </c>
      <c r="I87" s="390" t="str">
        <f>HLOOKUP(Introduction!$G$4,nametranslations,H87,FALSE)</f>
        <v>Hygiene: pre-primary</v>
      </c>
      <c r="L87" s="390" t="s">
        <v>1165</v>
      </c>
      <c r="M87" s="390" t="s">
        <v>1166</v>
      </c>
      <c r="N87" s="390" t="s">
        <v>1167</v>
      </c>
      <c r="O87" s="390" t="s">
        <v>1168</v>
      </c>
      <c r="P87" s="390" t="s">
        <v>1169</v>
      </c>
      <c r="Q87" s="390" t="s">
        <v>1170</v>
      </c>
      <c r="R87" s="390"/>
      <c r="S87" s="390"/>
      <c r="T87" s="390" t="s">
        <v>1165</v>
      </c>
      <c r="U87" s="391" t="s">
        <v>344</v>
      </c>
    </row>
    <row r="88" spans="1:21" x14ac:dyDescent="0.25">
      <c r="A88" s="387" t="s">
        <v>6</v>
      </c>
      <c r="B88" s="392" t="s">
        <v>1171</v>
      </c>
      <c r="C88" s="392" t="s">
        <v>1172</v>
      </c>
      <c r="D88" s="392" t="s">
        <v>1173</v>
      </c>
      <c r="E88" s="392" t="s">
        <v>1174</v>
      </c>
      <c r="H88" s="390">
        <v>55</v>
      </c>
      <c r="I88" s="390" t="str">
        <f>HLOOKUP(Introduction!$G$4,nametranslations,H88,FALSE)</f>
        <v>Hygiene: primary</v>
      </c>
      <c r="L88" s="390" t="s">
        <v>1175</v>
      </c>
      <c r="M88" s="390" t="s">
        <v>1176</v>
      </c>
      <c r="N88" s="390" t="s">
        <v>1177</v>
      </c>
      <c r="O88" s="390" t="s">
        <v>1178</v>
      </c>
      <c r="P88" s="390" t="s">
        <v>1179</v>
      </c>
      <c r="Q88" s="390" t="s">
        <v>1180</v>
      </c>
      <c r="R88" s="390"/>
      <c r="S88" s="390"/>
      <c r="T88" s="390" t="s">
        <v>1175</v>
      </c>
      <c r="U88" s="390" t="s">
        <v>344</v>
      </c>
    </row>
    <row r="89" spans="1:21" x14ac:dyDescent="0.25">
      <c r="A89" s="387" t="s">
        <v>5</v>
      </c>
      <c r="B89" s="392" t="s">
        <v>1181</v>
      </c>
      <c r="C89" s="392" t="s">
        <v>1182</v>
      </c>
      <c r="D89" s="392" t="s">
        <v>1183</v>
      </c>
      <c r="E89" s="392" t="s">
        <v>1184</v>
      </c>
      <c r="H89" s="390">
        <v>56</v>
      </c>
      <c r="I89" s="390" t="str">
        <f>HLOOKUP(Introduction!$G$4,nametranslations,H89,FALSE)</f>
        <v>Hygiene: secondary</v>
      </c>
      <c r="L89" s="390" t="s">
        <v>1185</v>
      </c>
      <c r="M89" s="390" t="s">
        <v>1186</v>
      </c>
      <c r="N89" s="390" t="s">
        <v>1187</v>
      </c>
      <c r="O89" s="390" t="s">
        <v>1188</v>
      </c>
      <c r="P89" s="390" t="s">
        <v>1189</v>
      </c>
      <c r="Q89" s="390" t="s">
        <v>1190</v>
      </c>
      <c r="R89" s="390"/>
      <c r="S89" s="390"/>
      <c r="T89" s="390" t="s">
        <v>1185</v>
      </c>
      <c r="U89" s="390" t="s">
        <v>342</v>
      </c>
    </row>
    <row r="90" spans="1:21" x14ac:dyDescent="0.25">
      <c r="A90" s="387" t="s">
        <v>21</v>
      </c>
      <c r="B90" s="387" t="s">
        <v>1191</v>
      </c>
      <c r="C90" s="387" t="s">
        <v>1192</v>
      </c>
      <c r="D90" s="387" t="s">
        <v>1193</v>
      </c>
      <c r="E90" s="387" t="s">
        <v>1194</v>
      </c>
      <c r="H90" s="390"/>
      <c r="I90" s="390"/>
      <c r="L90" s="390" t="s">
        <v>1195</v>
      </c>
      <c r="M90" s="390" t="s">
        <v>1196</v>
      </c>
      <c r="N90" s="390" t="s">
        <v>1197</v>
      </c>
      <c r="O90" s="390" t="s">
        <v>1198</v>
      </c>
      <c r="P90" s="390" t="s">
        <v>1199</v>
      </c>
      <c r="Q90" s="390" t="s">
        <v>1200</v>
      </c>
      <c r="R90" s="390"/>
      <c r="S90" s="390"/>
      <c r="T90" s="390" t="s">
        <v>1195</v>
      </c>
      <c r="U90" s="390" t="s">
        <v>342</v>
      </c>
    </row>
    <row r="91" spans="1:21" x14ac:dyDescent="0.25">
      <c r="A91" s="387" t="s">
        <v>28</v>
      </c>
      <c r="B91" s="387" t="s">
        <v>1201</v>
      </c>
      <c r="C91" s="387" t="s">
        <v>1202</v>
      </c>
      <c r="D91" s="387" t="s">
        <v>1203</v>
      </c>
      <c r="E91" s="387" t="s">
        <v>1204</v>
      </c>
      <c r="I91" s="390"/>
      <c r="L91" s="390" t="s">
        <v>1205</v>
      </c>
      <c r="M91" s="390" t="s">
        <v>1206</v>
      </c>
      <c r="N91" s="390" t="s">
        <v>1206</v>
      </c>
      <c r="O91" s="390" t="s">
        <v>1206</v>
      </c>
      <c r="P91" s="390" t="s">
        <v>1207</v>
      </c>
      <c r="Q91" s="390" t="s">
        <v>1208</v>
      </c>
      <c r="R91" s="390"/>
      <c r="S91" s="390"/>
      <c r="T91" s="390" t="s">
        <v>1205</v>
      </c>
      <c r="U91" s="391" t="s">
        <v>343</v>
      </c>
    </row>
    <row r="92" spans="1:21" x14ac:dyDescent="0.25">
      <c r="A92" s="387" t="s">
        <v>96</v>
      </c>
      <c r="B92" s="392" t="s">
        <v>1209</v>
      </c>
      <c r="C92" s="392" t="s">
        <v>1210</v>
      </c>
      <c r="D92" s="392" t="s">
        <v>1211</v>
      </c>
      <c r="E92" s="392" t="s">
        <v>1212</v>
      </c>
      <c r="I92" s="390"/>
      <c r="L92" s="390" t="s">
        <v>1213</v>
      </c>
      <c r="M92" s="390" t="s">
        <v>1214</v>
      </c>
      <c r="N92" s="390" t="s">
        <v>1215</v>
      </c>
      <c r="O92" s="390" t="s">
        <v>1216</v>
      </c>
      <c r="P92" s="390" t="s">
        <v>1217</v>
      </c>
      <c r="Q92" s="390" t="s">
        <v>1218</v>
      </c>
      <c r="R92" s="390"/>
      <c r="S92" s="390"/>
      <c r="T92" s="390" t="s">
        <v>1213</v>
      </c>
      <c r="U92" s="391" t="s">
        <v>344</v>
      </c>
    </row>
    <row r="93" spans="1:21" x14ac:dyDescent="0.25">
      <c r="A93" s="387" t="s">
        <v>95</v>
      </c>
      <c r="B93" s="392" t="s">
        <v>1219</v>
      </c>
      <c r="C93" s="392" t="s">
        <v>1220</v>
      </c>
      <c r="D93" s="392" t="s">
        <v>1221</v>
      </c>
      <c r="E93" s="392" t="s">
        <v>1222</v>
      </c>
      <c r="I93" s="390"/>
      <c r="L93" s="390" t="s">
        <v>1223</v>
      </c>
      <c r="M93" s="390" t="s">
        <v>1224</v>
      </c>
      <c r="N93" s="390" t="s">
        <v>1224</v>
      </c>
      <c r="O93" s="390" t="s">
        <v>1224</v>
      </c>
      <c r="P93" s="390" t="s">
        <v>1225</v>
      </c>
      <c r="Q93" s="390" t="s">
        <v>1226</v>
      </c>
      <c r="R93" s="390"/>
      <c r="S93" s="390"/>
      <c r="T93" s="390" t="s">
        <v>1223</v>
      </c>
      <c r="U93" s="390" t="s">
        <v>342</v>
      </c>
    </row>
    <row r="94" spans="1:21" x14ac:dyDescent="0.25">
      <c r="A94" s="387" t="s">
        <v>335</v>
      </c>
      <c r="B94" s="392" t="s">
        <v>335</v>
      </c>
      <c r="C94" s="392" t="s">
        <v>335</v>
      </c>
      <c r="D94" s="392" t="s">
        <v>1227</v>
      </c>
      <c r="E94" s="392" t="s">
        <v>335</v>
      </c>
      <c r="I94" s="390"/>
      <c r="L94" s="390" t="s">
        <v>1228</v>
      </c>
      <c r="M94" s="390" t="s">
        <v>1229</v>
      </c>
      <c r="N94" s="390" t="s">
        <v>1229</v>
      </c>
      <c r="O94" s="390" t="s">
        <v>1229</v>
      </c>
      <c r="P94" s="390" t="s">
        <v>1230</v>
      </c>
      <c r="Q94" s="390" t="s">
        <v>1231</v>
      </c>
      <c r="R94" s="390"/>
      <c r="S94" s="390"/>
      <c r="T94" s="390" t="s">
        <v>1228</v>
      </c>
      <c r="U94" s="390" t="s">
        <v>342</v>
      </c>
    </row>
    <row r="95" spans="1:21" x14ac:dyDescent="0.25">
      <c r="A95" s="392" t="s">
        <v>129</v>
      </c>
      <c r="B95" s="392" t="s">
        <v>1232</v>
      </c>
      <c r="C95" s="392" t="s">
        <v>1233</v>
      </c>
      <c r="D95" s="392" t="s">
        <v>1234</v>
      </c>
      <c r="E95" s="392" t="s">
        <v>1235</v>
      </c>
      <c r="I95" s="390"/>
      <c r="L95" s="390" t="s">
        <v>1236</v>
      </c>
      <c r="M95" s="390" t="s">
        <v>1237</v>
      </c>
      <c r="N95" s="390" t="s">
        <v>1238</v>
      </c>
      <c r="O95" s="390" t="s">
        <v>1239</v>
      </c>
      <c r="P95" s="390" t="s">
        <v>1240</v>
      </c>
      <c r="Q95" s="390" t="s">
        <v>1241</v>
      </c>
      <c r="R95" s="390"/>
      <c r="S95" s="390"/>
      <c r="T95" s="390" t="s">
        <v>1236</v>
      </c>
      <c r="U95" s="390" t="s">
        <v>342</v>
      </c>
    </row>
    <row r="96" spans="1:21" x14ac:dyDescent="0.25">
      <c r="A96" s="387" t="s">
        <v>1242</v>
      </c>
      <c r="B96" s="392" t="s">
        <v>1243</v>
      </c>
      <c r="C96" s="392" t="s">
        <v>1244</v>
      </c>
      <c r="D96" s="392" t="s">
        <v>1245</v>
      </c>
      <c r="E96" s="392" t="s">
        <v>1246</v>
      </c>
      <c r="I96" s="390"/>
      <c r="L96" s="390" t="s">
        <v>1247</v>
      </c>
      <c r="M96" s="390" t="s">
        <v>1248</v>
      </c>
      <c r="N96" s="390" t="s">
        <v>1249</v>
      </c>
      <c r="O96" s="390" t="s">
        <v>1250</v>
      </c>
      <c r="P96" s="390" t="s">
        <v>1251</v>
      </c>
      <c r="Q96" s="390" t="s">
        <v>1252</v>
      </c>
      <c r="R96" s="390"/>
      <c r="S96" s="390"/>
      <c r="T96" s="390" t="s">
        <v>1247</v>
      </c>
      <c r="U96" s="390" t="s">
        <v>342</v>
      </c>
    </row>
    <row r="97" spans="1:21" x14ac:dyDescent="0.25">
      <c r="A97" s="392" t="s">
        <v>151</v>
      </c>
      <c r="B97" s="392" t="s">
        <v>1253</v>
      </c>
      <c r="C97" s="392" t="s">
        <v>1254</v>
      </c>
      <c r="D97" s="392" t="s">
        <v>1255</v>
      </c>
      <c r="E97" s="392" t="s">
        <v>1256</v>
      </c>
      <c r="I97" s="390"/>
      <c r="L97" s="390" t="s">
        <v>1257</v>
      </c>
      <c r="M97" s="390" t="s">
        <v>1258</v>
      </c>
      <c r="N97" s="390" t="s">
        <v>1258</v>
      </c>
      <c r="O97" s="390" t="s">
        <v>1258</v>
      </c>
      <c r="P97" s="390" t="s">
        <v>1259</v>
      </c>
      <c r="Q97" s="390" t="s">
        <v>1260</v>
      </c>
      <c r="R97" s="390"/>
      <c r="S97" s="390"/>
      <c r="T97" s="390" t="s">
        <v>1257</v>
      </c>
      <c r="U97" s="391" t="s">
        <v>343</v>
      </c>
    </row>
    <row r="98" spans="1:21" x14ac:dyDescent="0.25">
      <c r="A98" s="387" t="s">
        <v>1261</v>
      </c>
      <c r="B98" s="392" t="s">
        <v>1262</v>
      </c>
      <c r="C98" s="392" t="s">
        <v>1263</v>
      </c>
      <c r="D98" s="392" t="s">
        <v>1264</v>
      </c>
      <c r="E98" s="392" t="s">
        <v>1265</v>
      </c>
      <c r="I98" s="390"/>
      <c r="L98" s="390" t="s">
        <v>1266</v>
      </c>
      <c r="M98" s="390" t="s">
        <v>1267</v>
      </c>
      <c r="N98" s="390" t="s">
        <v>1268</v>
      </c>
      <c r="O98" s="390" t="s">
        <v>1269</v>
      </c>
      <c r="P98" s="390" t="s">
        <v>1270</v>
      </c>
      <c r="Q98" s="390" t="s">
        <v>1271</v>
      </c>
      <c r="R98" s="390"/>
      <c r="S98" s="390"/>
      <c r="T98" s="390" t="s">
        <v>1266</v>
      </c>
      <c r="U98" s="390" t="s">
        <v>342</v>
      </c>
    </row>
    <row r="99" spans="1:21" x14ac:dyDescent="0.25">
      <c r="A99" s="392" t="s">
        <v>1272</v>
      </c>
      <c r="B99" s="392" t="s">
        <v>1272</v>
      </c>
      <c r="C99" s="392" t="s">
        <v>1272</v>
      </c>
      <c r="D99" s="392" t="s">
        <v>1273</v>
      </c>
      <c r="E99" s="392" t="s">
        <v>1274</v>
      </c>
      <c r="I99" s="390"/>
      <c r="L99" s="390" t="s">
        <v>1275</v>
      </c>
      <c r="M99" s="390" t="s">
        <v>1276</v>
      </c>
      <c r="N99" s="390" t="s">
        <v>1277</v>
      </c>
      <c r="O99" s="390" t="s">
        <v>1278</v>
      </c>
      <c r="P99" s="390" t="s">
        <v>1279</v>
      </c>
      <c r="Q99" s="390" t="s">
        <v>1280</v>
      </c>
      <c r="R99" s="390"/>
      <c r="S99" s="390"/>
      <c r="T99" s="390" t="s">
        <v>1275</v>
      </c>
      <c r="U99" s="390" t="s">
        <v>344</v>
      </c>
    </row>
    <row r="100" spans="1:21" x14ac:dyDescent="0.25">
      <c r="A100" s="389" t="s">
        <v>1281</v>
      </c>
      <c r="I100" s="390"/>
      <c r="L100" s="390" t="s">
        <v>1282</v>
      </c>
      <c r="M100" s="390" t="s">
        <v>1283</v>
      </c>
      <c r="N100" s="390" t="s">
        <v>1284</v>
      </c>
      <c r="O100" s="390" t="s">
        <v>1285</v>
      </c>
      <c r="P100" s="390" t="s">
        <v>1286</v>
      </c>
      <c r="Q100" s="390" t="s">
        <v>1287</v>
      </c>
      <c r="R100" s="390"/>
      <c r="S100" s="390"/>
      <c r="T100" s="390" t="s">
        <v>1282</v>
      </c>
      <c r="U100" s="390" t="s">
        <v>342</v>
      </c>
    </row>
    <row r="101" spans="1:21" x14ac:dyDescent="0.25">
      <c r="A101" s="387" t="s">
        <v>27</v>
      </c>
      <c r="B101" s="392" t="s">
        <v>1288</v>
      </c>
      <c r="C101" s="392" t="s">
        <v>1289</v>
      </c>
      <c r="D101" s="392" t="s">
        <v>1290</v>
      </c>
      <c r="E101" s="392" t="s">
        <v>1291</v>
      </c>
      <c r="I101" s="390"/>
      <c r="L101" s="390" t="s">
        <v>1292</v>
      </c>
      <c r="M101" s="390" t="s">
        <v>1293</v>
      </c>
      <c r="N101" s="390" t="s">
        <v>1294</v>
      </c>
      <c r="O101" s="390" t="s">
        <v>1293</v>
      </c>
      <c r="P101" s="390" t="s">
        <v>1295</v>
      </c>
      <c r="Q101" s="390" t="s">
        <v>1296</v>
      </c>
      <c r="R101" s="390"/>
      <c r="S101" s="390"/>
      <c r="T101" s="390" t="s">
        <v>1292</v>
      </c>
      <c r="U101" s="390" t="s">
        <v>342</v>
      </c>
    </row>
    <row r="102" spans="1:21" x14ac:dyDescent="0.25">
      <c r="A102" s="387" t="s">
        <v>53</v>
      </c>
      <c r="B102" s="392" t="s">
        <v>1297</v>
      </c>
      <c r="C102" s="392" t="s">
        <v>1298</v>
      </c>
      <c r="D102" s="392" t="s">
        <v>1299</v>
      </c>
      <c r="E102" s="392" t="s">
        <v>1300</v>
      </c>
      <c r="I102" s="390"/>
      <c r="L102" s="390" t="s">
        <v>1301</v>
      </c>
      <c r="M102" s="390" t="s">
        <v>1302</v>
      </c>
      <c r="N102" s="390" t="s">
        <v>1303</v>
      </c>
      <c r="O102" s="390" t="s">
        <v>1304</v>
      </c>
      <c r="P102" s="390" t="s">
        <v>1305</v>
      </c>
      <c r="Q102" s="390" t="s">
        <v>1306</v>
      </c>
      <c r="R102" s="390"/>
      <c r="S102" s="390"/>
      <c r="T102" s="390" t="s">
        <v>1301</v>
      </c>
      <c r="U102" s="390" t="s">
        <v>342</v>
      </c>
    </row>
    <row r="103" spans="1:21" x14ac:dyDescent="0.25">
      <c r="A103" s="387" t="s">
        <v>24</v>
      </c>
      <c r="B103" s="392" t="s">
        <v>1307</v>
      </c>
      <c r="C103" s="392" t="s">
        <v>1308</v>
      </c>
      <c r="D103" s="392" t="s">
        <v>1309</v>
      </c>
      <c r="E103" s="392" t="s">
        <v>1310</v>
      </c>
      <c r="I103" s="390"/>
      <c r="L103" s="390" t="s">
        <v>1311</v>
      </c>
      <c r="M103" s="390" t="s">
        <v>1312</v>
      </c>
      <c r="N103" s="390" t="s">
        <v>1313</v>
      </c>
      <c r="O103" s="390" t="s">
        <v>1312</v>
      </c>
      <c r="P103" s="390" t="s">
        <v>1314</v>
      </c>
      <c r="Q103" s="390" t="s">
        <v>1315</v>
      </c>
      <c r="R103" s="390"/>
      <c r="S103" s="390"/>
      <c r="T103" s="390" t="s">
        <v>1311</v>
      </c>
      <c r="U103" s="390" t="s">
        <v>342</v>
      </c>
    </row>
    <row r="104" spans="1:21" x14ac:dyDescent="0.25">
      <c r="A104" s="387" t="s">
        <v>0</v>
      </c>
      <c r="B104" s="392" t="s">
        <v>1316</v>
      </c>
      <c r="C104" s="392" t="s">
        <v>1317</v>
      </c>
      <c r="D104" s="392" t="s">
        <v>1318</v>
      </c>
      <c r="E104" s="392" t="s">
        <v>1319</v>
      </c>
      <c r="I104" s="390"/>
      <c r="L104" s="390" t="s">
        <v>1320</v>
      </c>
      <c r="M104" s="390" t="s">
        <v>1321</v>
      </c>
      <c r="N104" s="390" t="s">
        <v>1322</v>
      </c>
      <c r="O104" s="390" t="s">
        <v>1323</v>
      </c>
      <c r="P104" s="390" t="s">
        <v>1324</v>
      </c>
      <c r="Q104" s="390" t="s">
        <v>1325</v>
      </c>
      <c r="R104" s="390"/>
      <c r="S104" s="390"/>
      <c r="T104" s="390" t="s">
        <v>1320</v>
      </c>
      <c r="U104" s="390" t="s">
        <v>342</v>
      </c>
    </row>
    <row r="105" spans="1:21" x14ac:dyDescent="0.25">
      <c r="A105" s="387" t="s">
        <v>37</v>
      </c>
      <c r="B105" s="392" t="s">
        <v>1326</v>
      </c>
      <c r="C105" s="392" t="s">
        <v>1326</v>
      </c>
      <c r="D105" s="392" t="s">
        <v>1327</v>
      </c>
      <c r="E105" s="392" t="s">
        <v>1328</v>
      </c>
      <c r="I105" s="390"/>
      <c r="L105" s="390" t="s">
        <v>1329</v>
      </c>
      <c r="M105" s="390" t="s">
        <v>1330</v>
      </c>
      <c r="N105" s="390" t="s">
        <v>1331</v>
      </c>
      <c r="O105" s="390" t="s">
        <v>1332</v>
      </c>
      <c r="P105" s="390" t="s">
        <v>1333</v>
      </c>
      <c r="Q105" s="390" t="s">
        <v>1334</v>
      </c>
      <c r="R105" s="390"/>
      <c r="S105" s="390"/>
      <c r="T105" s="390" t="s">
        <v>1329</v>
      </c>
      <c r="U105" s="390" t="s">
        <v>342</v>
      </c>
    </row>
    <row r="106" spans="1:21" x14ac:dyDescent="0.25">
      <c r="A106" s="387" t="s">
        <v>1335</v>
      </c>
      <c r="B106" s="392" t="s">
        <v>1336</v>
      </c>
      <c r="C106" s="392" t="s">
        <v>1337</v>
      </c>
      <c r="D106" s="392" t="s">
        <v>1338</v>
      </c>
      <c r="E106" s="392" t="s">
        <v>1339</v>
      </c>
      <c r="I106" s="390"/>
      <c r="L106" s="390" t="s">
        <v>1340</v>
      </c>
      <c r="M106" s="390" t="s">
        <v>1341</v>
      </c>
      <c r="N106" s="390" t="s">
        <v>1342</v>
      </c>
      <c r="O106" s="390" t="s">
        <v>1343</v>
      </c>
      <c r="P106" s="390" t="s">
        <v>1344</v>
      </c>
      <c r="Q106" s="390" t="s">
        <v>1345</v>
      </c>
      <c r="R106" s="390"/>
      <c r="S106" s="390"/>
      <c r="T106" s="390" t="s">
        <v>1340</v>
      </c>
      <c r="U106" s="390" t="s">
        <v>342</v>
      </c>
    </row>
    <row r="107" spans="1:21" x14ac:dyDescent="0.25">
      <c r="A107" s="387" t="s">
        <v>83</v>
      </c>
      <c r="B107" s="392" t="s">
        <v>1346</v>
      </c>
      <c r="C107" s="392" t="s">
        <v>1347</v>
      </c>
      <c r="D107" s="392" t="s">
        <v>1348</v>
      </c>
      <c r="E107" s="392" t="s">
        <v>1349</v>
      </c>
      <c r="L107" s="390" t="s">
        <v>1350</v>
      </c>
      <c r="M107" s="390" t="s">
        <v>1351</v>
      </c>
      <c r="N107" s="390" t="s">
        <v>1351</v>
      </c>
      <c r="O107" s="390" t="s">
        <v>1351</v>
      </c>
      <c r="P107" s="390" t="s">
        <v>1352</v>
      </c>
      <c r="Q107" s="390" t="s">
        <v>1353</v>
      </c>
      <c r="R107" s="390"/>
      <c r="S107" s="390"/>
      <c r="T107" s="390" t="s">
        <v>1350</v>
      </c>
      <c r="U107" s="391" t="s">
        <v>346</v>
      </c>
    </row>
    <row r="108" spans="1:21" x14ac:dyDescent="0.25">
      <c r="A108" s="387" t="s">
        <v>84</v>
      </c>
      <c r="B108" s="392" t="s">
        <v>1354</v>
      </c>
      <c r="C108" s="392" t="s">
        <v>1355</v>
      </c>
      <c r="D108" s="392" t="s">
        <v>1356</v>
      </c>
      <c r="E108" s="392" t="s">
        <v>1357</v>
      </c>
      <c r="I108" s="395" t="s">
        <v>1358</v>
      </c>
      <c r="L108" s="390" t="s">
        <v>1359</v>
      </c>
      <c r="M108" s="390" t="s">
        <v>1360</v>
      </c>
      <c r="N108" s="390" t="s">
        <v>1361</v>
      </c>
      <c r="O108" s="390" t="s">
        <v>1362</v>
      </c>
      <c r="P108" s="390" t="s">
        <v>1363</v>
      </c>
      <c r="Q108" s="390" t="s">
        <v>1364</v>
      </c>
      <c r="R108" s="390"/>
      <c r="S108" s="390"/>
      <c r="T108" s="390" t="s">
        <v>1359</v>
      </c>
      <c r="U108" s="390" t="s">
        <v>342</v>
      </c>
    </row>
    <row r="109" spans="1:21" x14ac:dyDescent="0.25">
      <c r="A109" s="387" t="s">
        <v>54</v>
      </c>
      <c r="B109" s="392" t="s">
        <v>1365</v>
      </c>
      <c r="C109" s="392" t="s">
        <v>1366</v>
      </c>
      <c r="D109" s="392" t="s">
        <v>1367</v>
      </c>
      <c r="E109" s="392" t="s">
        <v>1368</v>
      </c>
      <c r="I109" s="390" t="str">
        <f>HLOOKUP(Introduction!$G$4,nametranslations,94,FALSE)</f>
        <v>EMIS</v>
      </c>
      <c r="L109" s="390" t="s">
        <v>1369</v>
      </c>
      <c r="M109" s="390" t="s">
        <v>1370</v>
      </c>
      <c r="N109" s="390" t="s">
        <v>1371</v>
      </c>
      <c r="O109" s="390" t="s">
        <v>1370</v>
      </c>
      <c r="P109" s="390" t="s">
        <v>1372</v>
      </c>
      <c r="Q109" s="390" t="s">
        <v>1373</v>
      </c>
      <c r="R109" s="390"/>
      <c r="S109" s="390"/>
      <c r="T109" s="390" t="s">
        <v>1369</v>
      </c>
      <c r="U109" s="390" t="s">
        <v>342</v>
      </c>
    </row>
    <row r="110" spans="1:21" x14ac:dyDescent="0.25">
      <c r="A110" s="387" t="s">
        <v>1374</v>
      </c>
      <c r="B110" s="392" t="s">
        <v>1375</v>
      </c>
      <c r="C110" s="392" t="s">
        <v>1376</v>
      </c>
      <c r="D110" s="392" t="s">
        <v>1377</v>
      </c>
      <c r="E110" s="392" t="s">
        <v>1378</v>
      </c>
      <c r="I110" s="390" t="str">
        <f>HLOOKUP(Introduction!$G$4,nametranslations,95,FALSE)</f>
        <v>Survey</v>
      </c>
      <c r="L110" s="390" t="s">
        <v>1379</v>
      </c>
      <c r="M110" s="390" t="s">
        <v>1380</v>
      </c>
      <c r="N110" s="390" t="s">
        <v>1381</v>
      </c>
      <c r="O110" s="390" t="s">
        <v>1382</v>
      </c>
      <c r="P110" s="390" t="s">
        <v>1383</v>
      </c>
      <c r="Q110" s="390" t="s">
        <v>1384</v>
      </c>
      <c r="R110" s="390"/>
      <c r="S110" s="390"/>
      <c r="T110" s="390" t="s">
        <v>1379</v>
      </c>
      <c r="U110" s="390" t="s">
        <v>344</v>
      </c>
    </row>
    <row r="111" spans="1:21" x14ac:dyDescent="0.25">
      <c r="A111" s="387" t="s">
        <v>12</v>
      </c>
      <c r="B111" s="387" t="s">
        <v>1385</v>
      </c>
      <c r="C111" s="392" t="s">
        <v>1386</v>
      </c>
      <c r="D111" s="392" t="s">
        <v>1387</v>
      </c>
      <c r="E111" s="392" t="s">
        <v>1388</v>
      </c>
      <c r="I111" s="390" t="str">
        <f>HLOOKUP(Introduction!$G$4,nametranslations,96,FALSE)</f>
        <v>Census</v>
      </c>
      <c r="L111" s="390" t="s">
        <v>1389</v>
      </c>
      <c r="M111" s="390" t="s">
        <v>1390</v>
      </c>
      <c r="N111" s="390" t="s">
        <v>1391</v>
      </c>
      <c r="O111" s="390" t="s">
        <v>1390</v>
      </c>
      <c r="P111" s="390" t="s">
        <v>1392</v>
      </c>
      <c r="Q111" s="390" t="s">
        <v>1393</v>
      </c>
      <c r="R111" s="390"/>
      <c r="S111" s="390"/>
      <c r="T111" s="390" t="s">
        <v>1389</v>
      </c>
      <c r="U111" s="390" t="s">
        <v>342</v>
      </c>
    </row>
    <row r="112" spans="1:21" x14ac:dyDescent="0.25">
      <c r="A112" s="387" t="s">
        <v>92</v>
      </c>
      <c r="B112" s="392" t="s">
        <v>1394</v>
      </c>
      <c r="C112" s="392" t="s">
        <v>1395</v>
      </c>
      <c r="D112" s="392" t="s">
        <v>1396</v>
      </c>
      <c r="E112" s="392" t="s">
        <v>1397</v>
      </c>
      <c r="I112" s="390" t="str">
        <f>HLOOKUP(Introduction!$G$4,nametranslations,97,FALSE)</f>
        <v>Other</v>
      </c>
      <c r="L112" s="390" t="s">
        <v>1398</v>
      </c>
      <c r="M112" s="390" t="s">
        <v>1399</v>
      </c>
      <c r="N112" s="390" t="s">
        <v>1399</v>
      </c>
      <c r="O112" s="390" t="s">
        <v>1399</v>
      </c>
      <c r="P112" s="390" t="s">
        <v>1400</v>
      </c>
      <c r="Q112" s="390" t="s">
        <v>1401</v>
      </c>
      <c r="R112" s="390"/>
      <c r="S112" s="390"/>
      <c r="T112" s="390" t="s">
        <v>1398</v>
      </c>
      <c r="U112" s="390" t="s">
        <v>342</v>
      </c>
    </row>
    <row r="113" spans="1:21" x14ac:dyDescent="0.25">
      <c r="A113" s="387" t="s">
        <v>80</v>
      </c>
      <c r="B113" s="392" t="s">
        <v>1402</v>
      </c>
      <c r="C113" s="392" t="s">
        <v>1403</v>
      </c>
      <c r="D113" s="392" t="s">
        <v>1404</v>
      </c>
      <c r="E113" s="392" t="s">
        <v>1405</v>
      </c>
      <c r="I113" s="390" t="str">
        <f>HLOOKUP(Introduction!$G$4,nametranslations,98,FALSE)</f>
        <v>Survey with microdata</v>
      </c>
      <c r="L113" s="390" t="s">
        <v>1406</v>
      </c>
      <c r="M113" s="390" t="s">
        <v>1407</v>
      </c>
      <c r="N113" s="390" t="s">
        <v>1408</v>
      </c>
      <c r="O113" s="390" t="s">
        <v>1409</v>
      </c>
      <c r="P113" s="390" t="s">
        <v>1410</v>
      </c>
      <c r="Q113" s="390" t="s">
        <v>1411</v>
      </c>
      <c r="R113" s="390"/>
      <c r="S113" s="390"/>
      <c r="T113" s="390" t="s">
        <v>1406</v>
      </c>
      <c r="U113" s="391" t="s">
        <v>346</v>
      </c>
    </row>
    <row r="114" spans="1:21" x14ac:dyDescent="0.25">
      <c r="A114" s="387" t="s">
        <v>81</v>
      </c>
      <c r="B114" s="392" t="s">
        <v>1412</v>
      </c>
      <c r="C114" s="392" t="s">
        <v>1413</v>
      </c>
      <c r="D114" s="392" t="s">
        <v>1414</v>
      </c>
      <c r="E114" s="392" t="s">
        <v>1415</v>
      </c>
      <c r="I114" s="390" t="str">
        <f>HLOOKUP(Introduction!$G$4,nametranslations,99,FALSE)</f>
        <v>Admin</v>
      </c>
      <c r="L114" s="390" t="s">
        <v>1416</v>
      </c>
      <c r="M114" s="390" t="s">
        <v>1417</v>
      </c>
      <c r="N114" s="390" t="s">
        <v>1418</v>
      </c>
      <c r="O114" s="390" t="s">
        <v>1419</v>
      </c>
      <c r="P114" s="390" t="s">
        <v>1420</v>
      </c>
      <c r="Q114" s="390" t="s">
        <v>1421</v>
      </c>
      <c r="R114" s="390"/>
      <c r="S114" s="390"/>
      <c r="T114" s="390" t="s">
        <v>1416</v>
      </c>
      <c r="U114" s="390" t="s">
        <v>342</v>
      </c>
    </row>
    <row r="115" spans="1:21" x14ac:dyDescent="0.25">
      <c r="A115" s="387" t="s">
        <v>23</v>
      </c>
      <c r="B115" s="392" t="s">
        <v>1422</v>
      </c>
      <c r="C115" s="392" t="s">
        <v>1423</v>
      </c>
      <c r="D115" s="392" t="s">
        <v>1424</v>
      </c>
      <c r="E115" s="392" t="s">
        <v>1425</v>
      </c>
      <c r="L115" s="390" t="s">
        <v>1426</v>
      </c>
      <c r="M115" s="390" t="s">
        <v>1427</v>
      </c>
      <c r="N115" s="390" t="s">
        <v>1427</v>
      </c>
      <c r="O115" s="390" t="s">
        <v>1428</v>
      </c>
      <c r="P115" s="390" t="s">
        <v>1429</v>
      </c>
      <c r="Q115" s="390" t="s">
        <v>1430</v>
      </c>
      <c r="R115" s="390"/>
      <c r="S115" s="390"/>
      <c r="T115" s="390" t="s">
        <v>1426</v>
      </c>
      <c r="U115" s="391" t="s">
        <v>342</v>
      </c>
    </row>
    <row r="116" spans="1:21" x14ac:dyDescent="0.25">
      <c r="A116" s="387" t="s">
        <v>20</v>
      </c>
      <c r="B116" s="392" t="s">
        <v>1431</v>
      </c>
      <c r="C116" s="392" t="s">
        <v>1432</v>
      </c>
      <c r="D116" s="392" t="s">
        <v>1433</v>
      </c>
      <c r="E116" s="392" t="s">
        <v>1434</v>
      </c>
      <c r="L116" s="390" t="s">
        <v>1435</v>
      </c>
      <c r="M116" s="390" t="s">
        <v>1436</v>
      </c>
      <c r="N116" s="390" t="s">
        <v>1436</v>
      </c>
      <c r="O116" s="390" t="s">
        <v>1436</v>
      </c>
      <c r="P116" s="390" t="s">
        <v>1437</v>
      </c>
      <c r="Q116" s="390" t="s">
        <v>1438</v>
      </c>
      <c r="R116" s="390"/>
      <c r="S116" s="390"/>
      <c r="T116" s="390" t="s">
        <v>1435</v>
      </c>
      <c r="U116" s="390" t="s">
        <v>342</v>
      </c>
    </row>
    <row r="117" spans="1:21" x14ac:dyDescent="0.25">
      <c r="A117" s="387" t="s">
        <v>22</v>
      </c>
      <c r="B117" s="392" t="s">
        <v>1439</v>
      </c>
      <c r="C117" s="392" t="s">
        <v>1440</v>
      </c>
      <c r="D117" s="392" t="s">
        <v>1441</v>
      </c>
      <c r="E117" s="392" t="s">
        <v>1442</v>
      </c>
      <c r="L117" s="390" t="s">
        <v>1443</v>
      </c>
      <c r="M117" s="390" t="s">
        <v>1444</v>
      </c>
      <c r="N117" s="390" t="s">
        <v>1445</v>
      </c>
      <c r="O117" s="390" t="s">
        <v>1446</v>
      </c>
      <c r="P117" s="390" t="s">
        <v>1447</v>
      </c>
      <c r="Q117" s="390" t="s">
        <v>1448</v>
      </c>
      <c r="R117" s="390"/>
      <c r="S117" s="390"/>
      <c r="T117" s="390" t="s">
        <v>1443</v>
      </c>
      <c r="U117" s="391" t="s">
        <v>342</v>
      </c>
    </row>
    <row r="118" spans="1:21" x14ac:dyDescent="0.25">
      <c r="A118" s="387" t="s">
        <v>3</v>
      </c>
      <c r="B118" s="392" t="s">
        <v>1449</v>
      </c>
      <c r="C118" s="392" t="s">
        <v>1450</v>
      </c>
      <c r="D118" s="392" t="s">
        <v>1451</v>
      </c>
      <c r="E118" s="392" t="s">
        <v>1452</v>
      </c>
      <c r="L118" s="390" t="s">
        <v>1453</v>
      </c>
      <c r="M118" s="390" t="s">
        <v>1454</v>
      </c>
      <c r="N118" s="390" t="s">
        <v>1455</v>
      </c>
      <c r="O118" s="390" t="s">
        <v>1456</v>
      </c>
      <c r="P118" s="390" t="s">
        <v>1457</v>
      </c>
      <c r="Q118" s="390" t="s">
        <v>1458</v>
      </c>
      <c r="R118" s="390"/>
      <c r="S118" s="390"/>
      <c r="T118" s="390" t="s">
        <v>1453</v>
      </c>
      <c r="U118" s="390" t="s">
        <v>342</v>
      </c>
    </row>
    <row r="119" spans="1:21" x14ac:dyDescent="0.25">
      <c r="A119" s="387" t="s">
        <v>50</v>
      </c>
      <c r="B119" s="392" t="s">
        <v>1459</v>
      </c>
      <c r="C119" s="392" t="s">
        <v>1460</v>
      </c>
      <c r="D119" s="392" t="s">
        <v>1461</v>
      </c>
      <c r="E119" s="392" t="s">
        <v>1462</v>
      </c>
      <c r="L119" s="390" t="s">
        <v>1463</v>
      </c>
      <c r="M119" s="390" t="s">
        <v>1464</v>
      </c>
      <c r="N119" s="390" t="s">
        <v>1464</v>
      </c>
      <c r="O119" s="390" t="s">
        <v>1464</v>
      </c>
      <c r="P119" s="390" t="s">
        <v>1465</v>
      </c>
      <c r="Q119" s="390" t="s">
        <v>1466</v>
      </c>
      <c r="R119" s="390"/>
      <c r="S119" s="390"/>
      <c r="T119" s="390" t="s">
        <v>1463</v>
      </c>
      <c r="U119" s="390" t="s">
        <v>342</v>
      </c>
    </row>
    <row r="120" spans="1:21" x14ac:dyDescent="0.25">
      <c r="A120" s="387" t="s">
        <v>55</v>
      </c>
      <c r="B120" s="392" t="s">
        <v>1467</v>
      </c>
      <c r="C120" s="392" t="s">
        <v>1468</v>
      </c>
      <c r="D120" s="392" t="s">
        <v>1469</v>
      </c>
      <c r="E120" s="392" t="s">
        <v>1470</v>
      </c>
      <c r="L120" s="390" t="s">
        <v>1471</v>
      </c>
      <c r="M120" s="390" t="s">
        <v>1472</v>
      </c>
      <c r="N120" s="390" t="s">
        <v>1473</v>
      </c>
      <c r="O120" s="390" t="s">
        <v>1474</v>
      </c>
      <c r="P120" s="390" t="s">
        <v>1475</v>
      </c>
      <c r="Q120" s="390" t="s">
        <v>1476</v>
      </c>
      <c r="R120" s="390"/>
      <c r="S120" s="390"/>
      <c r="T120" s="390" t="s">
        <v>1471</v>
      </c>
      <c r="U120" s="390" t="s">
        <v>342</v>
      </c>
    </row>
    <row r="121" spans="1:21" x14ac:dyDescent="0.25">
      <c r="A121" s="387" t="s">
        <v>85</v>
      </c>
      <c r="B121" s="392" t="s">
        <v>1477</v>
      </c>
      <c r="C121" s="392" t="s">
        <v>1478</v>
      </c>
      <c r="D121" s="392" t="s">
        <v>1479</v>
      </c>
      <c r="E121" s="392" t="s">
        <v>1480</v>
      </c>
      <c r="L121" s="390" t="s">
        <v>1481</v>
      </c>
      <c r="M121" s="390" t="s">
        <v>1482</v>
      </c>
      <c r="N121" s="390" t="s">
        <v>1483</v>
      </c>
      <c r="O121" s="390" t="s">
        <v>1484</v>
      </c>
      <c r="P121" s="390" t="s">
        <v>1485</v>
      </c>
      <c r="Q121" s="390" t="s">
        <v>1486</v>
      </c>
      <c r="R121" s="390"/>
      <c r="S121" s="390"/>
      <c r="T121" s="390" t="s">
        <v>1481</v>
      </c>
      <c r="U121" s="390" t="s">
        <v>342</v>
      </c>
    </row>
    <row r="122" spans="1:21" x14ac:dyDescent="0.25">
      <c r="A122" s="387" t="s">
        <v>98</v>
      </c>
      <c r="B122" s="392" t="s">
        <v>1487</v>
      </c>
      <c r="C122" s="392" t="s">
        <v>1488</v>
      </c>
      <c r="D122" s="392" t="s">
        <v>1489</v>
      </c>
      <c r="E122" s="392" t="s">
        <v>1490</v>
      </c>
      <c r="L122" s="390" t="s">
        <v>1491</v>
      </c>
      <c r="M122" s="390" t="s">
        <v>1492</v>
      </c>
      <c r="N122" s="390" t="s">
        <v>1493</v>
      </c>
      <c r="O122" s="390" t="s">
        <v>1492</v>
      </c>
      <c r="P122" s="390" t="s">
        <v>1494</v>
      </c>
      <c r="Q122" s="390" t="s">
        <v>1495</v>
      </c>
      <c r="R122" s="390"/>
      <c r="S122" s="390"/>
      <c r="T122" s="390" t="s">
        <v>1491</v>
      </c>
      <c r="U122" s="391" t="s">
        <v>346</v>
      </c>
    </row>
    <row r="123" spans="1:21" x14ac:dyDescent="0.25">
      <c r="A123" s="387" t="s">
        <v>99</v>
      </c>
      <c r="B123" s="392" t="s">
        <v>1496</v>
      </c>
      <c r="C123" s="392" t="s">
        <v>1497</v>
      </c>
      <c r="D123" s="392" t="s">
        <v>1498</v>
      </c>
      <c r="E123" s="392" t="s">
        <v>1499</v>
      </c>
      <c r="L123" s="390" t="s">
        <v>1500</v>
      </c>
      <c r="M123" s="390" t="s">
        <v>1501</v>
      </c>
      <c r="N123" s="390" t="s">
        <v>1502</v>
      </c>
      <c r="O123" s="390" t="s">
        <v>1503</v>
      </c>
      <c r="P123" s="390" t="s">
        <v>1504</v>
      </c>
      <c r="Q123" s="390" t="s">
        <v>1505</v>
      </c>
      <c r="R123" s="390"/>
      <c r="S123" s="390"/>
      <c r="T123" s="390" t="s">
        <v>1500</v>
      </c>
      <c r="U123" s="390" t="s">
        <v>344</v>
      </c>
    </row>
    <row r="124" spans="1:21" x14ac:dyDescent="0.25">
      <c r="A124" s="387" t="s">
        <v>30</v>
      </c>
      <c r="B124" s="392" t="s">
        <v>1506</v>
      </c>
      <c r="C124" s="392" t="s">
        <v>1507</v>
      </c>
      <c r="D124" s="392" t="s">
        <v>1508</v>
      </c>
      <c r="E124" s="392" t="s">
        <v>1509</v>
      </c>
      <c r="L124" s="390" t="s">
        <v>1510</v>
      </c>
      <c r="M124" s="390" t="s">
        <v>1511</v>
      </c>
      <c r="N124" s="390" t="s">
        <v>1512</v>
      </c>
      <c r="O124" s="390" t="s">
        <v>1513</v>
      </c>
      <c r="P124" s="390" t="s">
        <v>1514</v>
      </c>
      <c r="Q124" s="390" t="s">
        <v>1515</v>
      </c>
      <c r="R124" s="390"/>
      <c r="S124" s="390"/>
      <c r="T124" s="390" t="s">
        <v>1510</v>
      </c>
      <c r="U124" s="390" t="s">
        <v>346</v>
      </c>
    </row>
    <row r="125" spans="1:21" x14ac:dyDescent="0.25">
      <c r="A125" s="387" t="s">
        <v>26</v>
      </c>
      <c r="B125" s="392" t="s">
        <v>1516</v>
      </c>
      <c r="C125" s="392" t="s">
        <v>1517</v>
      </c>
      <c r="D125" s="392" t="s">
        <v>1518</v>
      </c>
      <c r="E125" s="392" t="s">
        <v>1519</v>
      </c>
      <c r="L125" s="390" t="s">
        <v>1520</v>
      </c>
      <c r="M125" s="390" t="s">
        <v>1521</v>
      </c>
      <c r="N125" s="390" t="s">
        <v>1522</v>
      </c>
      <c r="O125" s="390" t="s">
        <v>1521</v>
      </c>
      <c r="P125" s="390" t="s">
        <v>1523</v>
      </c>
      <c r="Q125" s="390" t="s">
        <v>1524</v>
      </c>
      <c r="R125" s="390"/>
      <c r="S125" s="390"/>
      <c r="T125" s="390" t="s">
        <v>1520</v>
      </c>
      <c r="U125" s="390" t="s">
        <v>342</v>
      </c>
    </row>
    <row r="126" spans="1:21" x14ac:dyDescent="0.25">
      <c r="A126" s="387" t="s">
        <v>112</v>
      </c>
      <c r="B126" s="392" t="s">
        <v>1525</v>
      </c>
      <c r="C126" s="392" t="s">
        <v>1109</v>
      </c>
      <c r="D126" s="392" t="s">
        <v>1110</v>
      </c>
      <c r="E126" s="392" t="s">
        <v>1111</v>
      </c>
      <c r="L126" s="390" t="s">
        <v>1526</v>
      </c>
      <c r="M126" s="390" t="s">
        <v>1527</v>
      </c>
      <c r="N126" s="390" t="s">
        <v>1528</v>
      </c>
      <c r="O126" s="390" t="s">
        <v>1529</v>
      </c>
      <c r="P126" s="390" t="s">
        <v>1530</v>
      </c>
      <c r="Q126" s="390" t="s">
        <v>1531</v>
      </c>
      <c r="R126" s="390"/>
      <c r="S126" s="390"/>
      <c r="T126" s="390" t="s">
        <v>1526</v>
      </c>
      <c r="U126" s="391" t="s">
        <v>346</v>
      </c>
    </row>
    <row r="127" spans="1:21" x14ac:dyDescent="0.25">
      <c r="A127" s="387" t="s">
        <v>113</v>
      </c>
      <c r="B127" s="392" t="s">
        <v>1532</v>
      </c>
      <c r="C127" s="392" t="s">
        <v>1533</v>
      </c>
      <c r="D127" s="392" t="s">
        <v>1534</v>
      </c>
      <c r="E127" s="392" t="s">
        <v>1535</v>
      </c>
      <c r="L127" s="390" t="s">
        <v>1536</v>
      </c>
      <c r="M127" s="390" t="s">
        <v>1537</v>
      </c>
      <c r="N127" s="390" t="s">
        <v>1538</v>
      </c>
      <c r="O127" s="390" t="s">
        <v>1539</v>
      </c>
      <c r="P127" s="390" t="s">
        <v>1540</v>
      </c>
      <c r="Q127" s="390" t="s">
        <v>1541</v>
      </c>
      <c r="R127" s="390"/>
      <c r="S127" s="390"/>
      <c r="T127" s="390" t="s">
        <v>1536</v>
      </c>
      <c r="U127" s="390" t="s">
        <v>342</v>
      </c>
    </row>
    <row r="128" spans="1:21" x14ac:dyDescent="0.25">
      <c r="A128" s="387" t="s">
        <v>97</v>
      </c>
      <c r="B128" s="392" t="s">
        <v>1542</v>
      </c>
      <c r="C128" s="392" t="s">
        <v>1543</v>
      </c>
      <c r="D128" s="392" t="s">
        <v>1544</v>
      </c>
      <c r="E128" s="392" t="s">
        <v>1545</v>
      </c>
      <c r="L128" s="390" t="s">
        <v>1546</v>
      </c>
      <c r="M128" s="390" t="s">
        <v>1547</v>
      </c>
      <c r="N128" s="390" t="s">
        <v>1547</v>
      </c>
      <c r="O128" s="390" t="s">
        <v>1547</v>
      </c>
      <c r="P128" s="390" t="s">
        <v>1548</v>
      </c>
      <c r="Q128" s="390" t="s">
        <v>1549</v>
      </c>
      <c r="R128" s="390"/>
      <c r="S128" s="390"/>
      <c r="T128" s="390" t="s">
        <v>1546</v>
      </c>
      <c r="U128" s="390" t="s">
        <v>342</v>
      </c>
    </row>
    <row r="129" spans="1:21" x14ac:dyDescent="0.25">
      <c r="A129" s="387" t="s">
        <v>156</v>
      </c>
      <c r="B129" s="392" t="s">
        <v>1550</v>
      </c>
      <c r="C129" s="392" t="s">
        <v>1551</v>
      </c>
      <c r="D129" s="392" t="s">
        <v>1552</v>
      </c>
      <c r="E129" s="392" t="s">
        <v>1553</v>
      </c>
      <c r="L129" s="390" t="s">
        <v>1554</v>
      </c>
      <c r="M129" s="390" t="s">
        <v>1555</v>
      </c>
      <c r="N129" s="390" t="s">
        <v>1555</v>
      </c>
      <c r="O129" s="390" t="s">
        <v>1555</v>
      </c>
      <c r="P129" s="390" t="s">
        <v>1556</v>
      </c>
      <c r="Q129" s="390" t="s">
        <v>1557</v>
      </c>
      <c r="R129" s="390"/>
      <c r="S129" s="390"/>
      <c r="T129" s="390" t="s">
        <v>1554</v>
      </c>
      <c r="U129" s="390" t="s">
        <v>342</v>
      </c>
    </row>
    <row r="130" spans="1:21" x14ac:dyDescent="0.25">
      <c r="A130" s="387" t="s">
        <v>1558</v>
      </c>
      <c r="B130" s="392" t="s">
        <v>1558</v>
      </c>
      <c r="C130" s="392" t="s">
        <v>1559</v>
      </c>
      <c r="D130" s="392" t="s">
        <v>1560</v>
      </c>
      <c r="E130" s="392" t="s">
        <v>1561</v>
      </c>
      <c r="L130" s="390" t="s">
        <v>1562</v>
      </c>
      <c r="M130" s="390" t="s">
        <v>1563</v>
      </c>
      <c r="N130" s="390" t="s">
        <v>1563</v>
      </c>
      <c r="O130" s="390" t="s">
        <v>1563</v>
      </c>
      <c r="P130" s="390" t="s">
        <v>1564</v>
      </c>
      <c r="Q130" s="390" t="s">
        <v>1565</v>
      </c>
      <c r="R130" s="390"/>
      <c r="S130" s="390"/>
      <c r="T130" s="390" t="s">
        <v>1562</v>
      </c>
      <c r="U130" s="390" t="s">
        <v>342</v>
      </c>
    </row>
    <row r="131" spans="1:21" x14ac:dyDescent="0.25">
      <c r="A131" s="387" t="s">
        <v>1566</v>
      </c>
      <c r="B131" s="392" t="s">
        <v>1567</v>
      </c>
      <c r="C131" s="392" t="s">
        <v>1568</v>
      </c>
      <c r="D131" s="392" t="s">
        <v>1569</v>
      </c>
      <c r="E131" s="392" t="s">
        <v>1570</v>
      </c>
      <c r="L131" s="390" t="s">
        <v>1571</v>
      </c>
      <c r="M131" s="390" t="s">
        <v>1572</v>
      </c>
      <c r="N131" s="390" t="s">
        <v>1573</v>
      </c>
      <c r="O131" s="390" t="s">
        <v>1574</v>
      </c>
      <c r="P131" s="390" t="s">
        <v>1575</v>
      </c>
      <c r="Q131" s="390" t="s">
        <v>1576</v>
      </c>
      <c r="R131" s="390"/>
      <c r="S131" s="390"/>
      <c r="T131" s="390" t="s">
        <v>1571</v>
      </c>
      <c r="U131" s="390" t="s">
        <v>342</v>
      </c>
    </row>
    <row r="132" spans="1:21" x14ac:dyDescent="0.25">
      <c r="A132" s="387" t="s">
        <v>1577</v>
      </c>
      <c r="B132" s="392" t="s">
        <v>1578</v>
      </c>
      <c r="C132" s="392" t="s">
        <v>1579</v>
      </c>
      <c r="D132" s="392" t="s">
        <v>1580</v>
      </c>
      <c r="E132" s="392" t="s">
        <v>1581</v>
      </c>
      <c r="L132" s="390" t="s">
        <v>1582</v>
      </c>
      <c r="M132" s="390" t="s">
        <v>1583</v>
      </c>
      <c r="N132" s="390" t="s">
        <v>1583</v>
      </c>
      <c r="O132" s="390" t="s">
        <v>1584</v>
      </c>
      <c r="P132" s="390" t="s">
        <v>1585</v>
      </c>
      <c r="Q132" s="390" t="s">
        <v>1586</v>
      </c>
      <c r="R132" s="390"/>
      <c r="S132" s="390"/>
      <c r="T132" s="390" t="s">
        <v>1582</v>
      </c>
      <c r="U132" s="390" t="s">
        <v>344</v>
      </c>
    </row>
    <row r="133" spans="1:21" x14ac:dyDescent="0.25">
      <c r="A133" s="387" t="s">
        <v>1587</v>
      </c>
      <c r="B133" s="392" t="s">
        <v>1588</v>
      </c>
      <c r="C133" s="392" t="s">
        <v>1589</v>
      </c>
      <c r="D133" s="392" t="s">
        <v>1590</v>
      </c>
      <c r="E133" s="392" t="s">
        <v>1591</v>
      </c>
      <c r="L133" s="390" t="s">
        <v>1592</v>
      </c>
      <c r="M133" s="390" t="s">
        <v>1593</v>
      </c>
      <c r="N133" s="390" t="s">
        <v>1594</v>
      </c>
      <c r="O133" s="390" t="s">
        <v>1595</v>
      </c>
      <c r="P133" s="390" t="s">
        <v>1596</v>
      </c>
      <c r="Q133" s="390" t="s">
        <v>1597</v>
      </c>
      <c r="R133" s="390"/>
      <c r="S133" s="390"/>
      <c r="T133" s="390" t="s">
        <v>1592</v>
      </c>
      <c r="U133" s="390" t="s">
        <v>342</v>
      </c>
    </row>
    <row r="134" spans="1:21" x14ac:dyDescent="0.25">
      <c r="A134" s="387" t="s">
        <v>1598</v>
      </c>
      <c r="B134" s="392" t="s">
        <v>1599</v>
      </c>
      <c r="C134" s="392" t="s">
        <v>1600</v>
      </c>
      <c r="D134" s="392" t="s">
        <v>1601</v>
      </c>
      <c r="E134" s="392" t="s">
        <v>1602</v>
      </c>
      <c r="L134" s="390" t="s">
        <v>1603</v>
      </c>
      <c r="M134" s="390" t="s">
        <v>1604</v>
      </c>
      <c r="N134" s="390" t="s">
        <v>1605</v>
      </c>
      <c r="O134" s="390" t="s">
        <v>1606</v>
      </c>
      <c r="P134" s="390" t="s">
        <v>1607</v>
      </c>
      <c r="Q134" s="390" t="s">
        <v>1608</v>
      </c>
      <c r="R134" s="390"/>
      <c r="S134" s="390"/>
      <c r="T134" s="390" t="s">
        <v>1603</v>
      </c>
      <c r="U134" s="390" t="s">
        <v>342</v>
      </c>
    </row>
    <row r="135" spans="1:21" x14ac:dyDescent="0.25">
      <c r="A135" s="387" t="s">
        <v>1609</v>
      </c>
      <c r="B135" s="392" t="s">
        <v>1610</v>
      </c>
      <c r="C135" s="392" t="s">
        <v>1611</v>
      </c>
      <c r="D135" s="392" t="s">
        <v>1612</v>
      </c>
      <c r="E135" s="392" t="s">
        <v>1613</v>
      </c>
      <c r="L135" s="390" t="s">
        <v>1614</v>
      </c>
      <c r="M135" s="390" t="s">
        <v>1615</v>
      </c>
      <c r="N135" s="390" t="s">
        <v>1616</v>
      </c>
      <c r="O135" s="390" t="s">
        <v>1617</v>
      </c>
      <c r="P135" s="390" t="s">
        <v>1618</v>
      </c>
      <c r="Q135" s="390" t="s">
        <v>1619</v>
      </c>
      <c r="R135" s="390"/>
      <c r="S135" s="390"/>
      <c r="T135" s="390" t="s">
        <v>1614</v>
      </c>
      <c r="U135" s="390" t="s">
        <v>344</v>
      </c>
    </row>
    <row r="136" spans="1:21" x14ac:dyDescent="0.25">
      <c r="A136" s="387" t="s">
        <v>1620</v>
      </c>
      <c r="B136" s="392" t="s">
        <v>1621</v>
      </c>
      <c r="C136" s="392" t="s">
        <v>1622</v>
      </c>
      <c r="D136" s="392" t="s">
        <v>1623</v>
      </c>
      <c r="E136" s="392" t="s">
        <v>1624</v>
      </c>
      <c r="L136" s="390" t="s">
        <v>1625</v>
      </c>
      <c r="M136" s="390" t="s">
        <v>1626</v>
      </c>
      <c r="N136" s="390" t="s">
        <v>1627</v>
      </c>
      <c r="O136" s="390" t="s">
        <v>1628</v>
      </c>
      <c r="P136" s="390" t="s">
        <v>1629</v>
      </c>
      <c r="Q136" s="390" t="s">
        <v>1630</v>
      </c>
      <c r="R136" s="390"/>
      <c r="S136" s="390"/>
      <c r="T136" s="390" t="s">
        <v>1625</v>
      </c>
      <c r="U136" s="390" t="s">
        <v>346</v>
      </c>
    </row>
    <row r="137" spans="1:21" x14ac:dyDescent="0.25">
      <c r="A137" s="387" t="s">
        <v>1631</v>
      </c>
      <c r="B137" s="392" t="s">
        <v>1632</v>
      </c>
      <c r="C137" s="392" t="s">
        <v>1633</v>
      </c>
      <c r="D137" s="392" t="s">
        <v>1634</v>
      </c>
      <c r="E137" s="392" t="s">
        <v>1635</v>
      </c>
      <c r="L137" s="390" t="s">
        <v>1636</v>
      </c>
      <c r="M137" s="390" t="s">
        <v>1637</v>
      </c>
      <c r="N137" s="390" t="s">
        <v>1637</v>
      </c>
      <c r="O137" s="390" t="s">
        <v>1638</v>
      </c>
      <c r="P137" s="390" t="s">
        <v>1639</v>
      </c>
      <c r="Q137" s="390" t="s">
        <v>1640</v>
      </c>
      <c r="R137" s="390"/>
      <c r="S137" s="390"/>
      <c r="T137" s="390" t="s">
        <v>1636</v>
      </c>
      <c r="U137" s="390" t="s">
        <v>344</v>
      </c>
    </row>
    <row r="138" spans="1:21" x14ac:dyDescent="0.25">
      <c r="A138" s="387" t="s">
        <v>189</v>
      </c>
      <c r="B138" s="392" t="s">
        <v>1641</v>
      </c>
      <c r="C138" s="392" t="s">
        <v>1642</v>
      </c>
      <c r="D138" s="392" t="s">
        <v>1643</v>
      </c>
      <c r="E138" s="392" t="s">
        <v>1644</v>
      </c>
      <c r="L138" s="390" t="s">
        <v>1645</v>
      </c>
      <c r="M138" s="390" t="s">
        <v>1646</v>
      </c>
      <c r="N138" s="390" t="s">
        <v>1647</v>
      </c>
      <c r="O138" s="390" t="s">
        <v>1648</v>
      </c>
      <c r="P138" s="390" t="s">
        <v>1649</v>
      </c>
      <c r="Q138" s="390" t="s">
        <v>1650</v>
      </c>
      <c r="R138" s="390"/>
      <c r="S138" s="390"/>
      <c r="T138" s="390" t="s">
        <v>1645</v>
      </c>
      <c r="U138" s="391" t="s">
        <v>342</v>
      </c>
    </row>
    <row r="139" spans="1:21" x14ac:dyDescent="0.25">
      <c r="A139" s="389" t="s">
        <v>1651</v>
      </c>
      <c r="L139" s="390" t="s">
        <v>1652</v>
      </c>
      <c r="M139" s="390" t="s">
        <v>1653</v>
      </c>
      <c r="N139" s="390" t="s">
        <v>1653</v>
      </c>
      <c r="O139" s="390" t="s">
        <v>1653</v>
      </c>
      <c r="P139" s="390" t="s">
        <v>1654</v>
      </c>
      <c r="Q139" s="390" t="s">
        <v>1655</v>
      </c>
      <c r="R139" s="390"/>
      <c r="S139" s="390"/>
      <c r="T139" s="390" t="s">
        <v>1652</v>
      </c>
      <c r="U139" s="390" t="s">
        <v>344</v>
      </c>
    </row>
    <row r="140" spans="1:21" x14ac:dyDescent="0.25">
      <c r="A140" s="387" t="s">
        <v>222</v>
      </c>
      <c r="B140" s="392" t="s">
        <v>1656</v>
      </c>
      <c r="C140" s="392" t="s">
        <v>1657</v>
      </c>
      <c r="D140" s="392" t="s">
        <v>1658</v>
      </c>
      <c r="E140" s="392" t="s">
        <v>1659</v>
      </c>
      <c r="L140" s="390" t="s">
        <v>1660</v>
      </c>
      <c r="M140" s="390" t="s">
        <v>1661</v>
      </c>
      <c r="N140" s="390" t="s">
        <v>1661</v>
      </c>
      <c r="O140" s="390" t="s">
        <v>1662</v>
      </c>
      <c r="P140" s="390" t="s">
        <v>1663</v>
      </c>
      <c r="Q140" s="390" t="s">
        <v>1664</v>
      </c>
      <c r="R140" s="390"/>
      <c r="S140" s="390"/>
      <c r="T140" s="390" t="s">
        <v>1660</v>
      </c>
      <c r="U140" s="390" t="s">
        <v>342</v>
      </c>
    </row>
    <row r="141" spans="1:21" x14ac:dyDescent="0.25">
      <c r="A141" s="387" t="s">
        <v>224</v>
      </c>
      <c r="B141" s="392" t="s">
        <v>1665</v>
      </c>
      <c r="C141" s="392" t="s">
        <v>1666</v>
      </c>
      <c r="D141" s="392" t="s">
        <v>1667</v>
      </c>
      <c r="E141" s="392" t="s">
        <v>1668</v>
      </c>
      <c r="L141" s="390" t="s">
        <v>1669</v>
      </c>
      <c r="M141" s="390" t="s">
        <v>1670</v>
      </c>
      <c r="N141" s="390" t="s">
        <v>1671</v>
      </c>
      <c r="O141" s="390" t="s">
        <v>1672</v>
      </c>
      <c r="P141" s="390" t="s">
        <v>1673</v>
      </c>
      <c r="Q141" s="390" t="s">
        <v>1674</v>
      </c>
      <c r="R141" s="390"/>
      <c r="S141" s="390"/>
      <c r="T141" s="390" t="s">
        <v>1669</v>
      </c>
      <c r="U141" s="391" t="s">
        <v>343</v>
      </c>
    </row>
    <row r="142" spans="1:21" x14ac:dyDescent="0.25">
      <c r="A142" s="387" t="s">
        <v>1675</v>
      </c>
      <c r="B142" s="392" t="s">
        <v>1676</v>
      </c>
      <c r="C142" s="392" t="s">
        <v>1677</v>
      </c>
      <c r="D142" s="392" t="s">
        <v>1678</v>
      </c>
      <c r="E142" s="392" t="s">
        <v>1679</v>
      </c>
      <c r="L142" s="390" t="s">
        <v>1680</v>
      </c>
      <c r="M142" s="390" t="s">
        <v>1681</v>
      </c>
      <c r="N142" s="390" t="s">
        <v>1682</v>
      </c>
      <c r="O142" s="390" t="s">
        <v>1683</v>
      </c>
      <c r="P142" s="390" t="s">
        <v>1684</v>
      </c>
      <c r="Q142" s="390" t="s">
        <v>1685</v>
      </c>
      <c r="R142" s="390"/>
      <c r="S142" s="390"/>
      <c r="T142" s="390" t="s">
        <v>1680</v>
      </c>
      <c r="U142" s="390" t="s">
        <v>342</v>
      </c>
    </row>
    <row r="143" spans="1:21" x14ac:dyDescent="0.25">
      <c r="A143" s="387" t="s">
        <v>226</v>
      </c>
      <c r="B143" s="392" t="s">
        <v>1686</v>
      </c>
      <c r="C143" s="392" t="s">
        <v>1687</v>
      </c>
      <c r="D143" s="392" t="s">
        <v>1688</v>
      </c>
      <c r="E143" s="392" t="s">
        <v>1689</v>
      </c>
      <c r="L143" s="390" t="s">
        <v>1690</v>
      </c>
      <c r="M143" s="390" t="s">
        <v>1691</v>
      </c>
      <c r="N143" s="390" t="s">
        <v>1692</v>
      </c>
      <c r="O143" s="390" t="s">
        <v>1693</v>
      </c>
      <c r="P143" s="390" t="s">
        <v>1694</v>
      </c>
      <c r="Q143" s="390" t="s">
        <v>1695</v>
      </c>
      <c r="R143" s="390"/>
      <c r="S143" s="390"/>
      <c r="T143" s="390" t="s">
        <v>1690</v>
      </c>
      <c r="U143" s="390" t="s">
        <v>342</v>
      </c>
    </row>
    <row r="144" spans="1:21" x14ac:dyDescent="0.25">
      <c r="A144" s="387" t="s">
        <v>1696</v>
      </c>
      <c r="B144" s="392" t="s">
        <v>1697</v>
      </c>
      <c r="C144" s="392" t="s">
        <v>1698</v>
      </c>
      <c r="D144" s="392" t="s">
        <v>1699</v>
      </c>
      <c r="E144" s="392" t="s">
        <v>1700</v>
      </c>
      <c r="L144" s="390" t="s">
        <v>1701</v>
      </c>
      <c r="M144" s="390" t="s">
        <v>1702</v>
      </c>
      <c r="N144" s="390" t="s">
        <v>1702</v>
      </c>
      <c r="O144" s="390" t="s">
        <v>1703</v>
      </c>
      <c r="P144" s="390" t="s">
        <v>1704</v>
      </c>
      <c r="Q144" s="390" t="s">
        <v>1705</v>
      </c>
      <c r="R144" s="390"/>
      <c r="S144" s="390"/>
      <c r="T144" s="390" t="s">
        <v>1701</v>
      </c>
      <c r="U144" s="390" t="s">
        <v>344</v>
      </c>
    </row>
    <row r="145" spans="1:21" x14ac:dyDescent="0.25">
      <c r="A145" s="387" t="s">
        <v>228</v>
      </c>
      <c r="B145" s="392" t="s">
        <v>1706</v>
      </c>
      <c r="C145" s="392" t="s">
        <v>1707</v>
      </c>
      <c r="D145" s="392" t="s">
        <v>1708</v>
      </c>
      <c r="E145" s="392" t="s">
        <v>1709</v>
      </c>
      <c r="L145" s="390" t="s">
        <v>1710</v>
      </c>
      <c r="M145" s="390" t="s">
        <v>1711</v>
      </c>
      <c r="N145" s="390" t="s">
        <v>1712</v>
      </c>
      <c r="O145" s="390" t="s">
        <v>1711</v>
      </c>
      <c r="P145" s="390" t="s">
        <v>1713</v>
      </c>
      <c r="Q145" s="390" t="s">
        <v>1714</v>
      </c>
      <c r="R145" s="390"/>
      <c r="S145" s="390"/>
      <c r="T145" s="390" t="s">
        <v>1710</v>
      </c>
      <c r="U145" s="390" t="s">
        <v>342</v>
      </c>
    </row>
    <row r="146" spans="1:21" x14ac:dyDescent="0.25">
      <c r="A146" s="387" t="s">
        <v>230</v>
      </c>
      <c r="B146" s="392" t="s">
        <v>1715</v>
      </c>
      <c r="C146" s="392" t="s">
        <v>1716</v>
      </c>
      <c r="D146" s="392" t="s">
        <v>1717</v>
      </c>
      <c r="E146" s="392" t="s">
        <v>1718</v>
      </c>
      <c r="L146" s="390" t="s">
        <v>1719</v>
      </c>
      <c r="M146" s="390" t="s">
        <v>1720</v>
      </c>
      <c r="N146" s="390" t="s">
        <v>1720</v>
      </c>
      <c r="O146" s="390" t="s">
        <v>1720</v>
      </c>
      <c r="P146" s="390" t="s">
        <v>1721</v>
      </c>
      <c r="Q146" s="390" t="s">
        <v>1722</v>
      </c>
      <c r="R146" s="390"/>
      <c r="S146" s="390"/>
      <c r="T146" s="390" t="s">
        <v>1719</v>
      </c>
      <c r="U146" s="390" t="s">
        <v>342</v>
      </c>
    </row>
    <row r="147" spans="1:21" x14ac:dyDescent="0.25">
      <c r="A147" s="387" t="s">
        <v>231</v>
      </c>
      <c r="B147" s="392" t="s">
        <v>1723</v>
      </c>
      <c r="C147" s="392" t="s">
        <v>1724</v>
      </c>
      <c r="D147" s="392" t="s">
        <v>1725</v>
      </c>
      <c r="E147" s="392" t="s">
        <v>1726</v>
      </c>
      <c r="L147" s="390" t="s">
        <v>1727</v>
      </c>
      <c r="M147" s="390" t="s">
        <v>1728</v>
      </c>
      <c r="N147" s="390" t="s">
        <v>1729</v>
      </c>
      <c r="O147" s="390" t="s">
        <v>1728</v>
      </c>
      <c r="P147" s="390" t="s">
        <v>1730</v>
      </c>
      <c r="Q147" s="390" t="s">
        <v>1731</v>
      </c>
      <c r="R147" s="390"/>
      <c r="S147" s="390"/>
      <c r="T147" s="390" t="s">
        <v>1727</v>
      </c>
      <c r="U147" s="390" t="s">
        <v>342</v>
      </c>
    </row>
    <row r="148" spans="1:21" x14ac:dyDescent="0.25">
      <c r="A148" s="387" t="s">
        <v>232</v>
      </c>
      <c r="B148" s="392" t="s">
        <v>1732</v>
      </c>
      <c r="C148" s="392" t="s">
        <v>1733</v>
      </c>
      <c r="D148" s="392" t="s">
        <v>1734</v>
      </c>
      <c r="E148" s="392" t="s">
        <v>1735</v>
      </c>
      <c r="L148" s="390" t="s">
        <v>1736</v>
      </c>
      <c r="M148" s="390" t="s">
        <v>1737</v>
      </c>
      <c r="N148" s="390" t="s">
        <v>1738</v>
      </c>
      <c r="O148" s="390" t="s">
        <v>1737</v>
      </c>
      <c r="P148" s="390" t="s">
        <v>1739</v>
      </c>
      <c r="Q148" s="390" t="s">
        <v>1740</v>
      </c>
      <c r="R148" s="390"/>
      <c r="S148" s="390"/>
      <c r="T148" s="390" t="s">
        <v>1736</v>
      </c>
      <c r="U148" s="390" t="s">
        <v>342</v>
      </c>
    </row>
    <row r="149" spans="1:21" x14ac:dyDescent="0.25">
      <c r="A149" s="387" t="s">
        <v>235</v>
      </c>
      <c r="B149" s="392" t="s">
        <v>1741</v>
      </c>
      <c r="C149" s="392" t="s">
        <v>1742</v>
      </c>
      <c r="D149" s="392" t="s">
        <v>1743</v>
      </c>
      <c r="E149" s="392" t="s">
        <v>1744</v>
      </c>
      <c r="L149" s="390" t="s">
        <v>1745</v>
      </c>
      <c r="M149" s="390" t="s">
        <v>1746</v>
      </c>
      <c r="N149" s="390" t="s">
        <v>1747</v>
      </c>
      <c r="O149" s="390" t="s">
        <v>1748</v>
      </c>
      <c r="P149" s="390" t="s">
        <v>1749</v>
      </c>
      <c r="Q149" s="390" t="s">
        <v>1750</v>
      </c>
      <c r="R149" s="390"/>
      <c r="S149" s="390"/>
      <c r="T149" s="390" t="s">
        <v>1745</v>
      </c>
      <c r="U149" s="390" t="s">
        <v>342</v>
      </c>
    </row>
    <row r="150" spans="1:21" x14ac:dyDescent="0.25">
      <c r="A150" s="387" t="s">
        <v>233</v>
      </c>
      <c r="B150" s="392" t="s">
        <v>1751</v>
      </c>
      <c r="C150" s="392" t="s">
        <v>1752</v>
      </c>
      <c r="D150" s="392" t="s">
        <v>1753</v>
      </c>
      <c r="E150" s="392" t="s">
        <v>1754</v>
      </c>
      <c r="L150" s="390" t="s">
        <v>1755</v>
      </c>
      <c r="M150" s="390" t="s">
        <v>1756</v>
      </c>
      <c r="N150" s="390" t="s">
        <v>1756</v>
      </c>
      <c r="O150" s="390" t="s">
        <v>1756</v>
      </c>
      <c r="P150" s="390" t="s">
        <v>1757</v>
      </c>
      <c r="Q150" s="390" t="s">
        <v>1758</v>
      </c>
      <c r="R150" s="390"/>
      <c r="S150" s="390"/>
      <c r="T150" s="390" t="s">
        <v>1755</v>
      </c>
      <c r="U150" s="390" t="s">
        <v>342</v>
      </c>
    </row>
    <row r="151" spans="1:21" ht="409.6" x14ac:dyDescent="0.25">
      <c r="A151" s="397" t="s">
        <v>234</v>
      </c>
      <c r="B151" s="397" t="s">
        <v>1759</v>
      </c>
      <c r="C151" s="397" t="s">
        <v>1760</v>
      </c>
      <c r="D151" s="399" t="s">
        <v>1761</v>
      </c>
      <c r="E151" s="397" t="s">
        <v>1762</v>
      </c>
      <c r="L151" s="390" t="s">
        <v>1763</v>
      </c>
      <c r="M151" s="390" t="s">
        <v>1764</v>
      </c>
      <c r="N151" s="390" t="s">
        <v>1765</v>
      </c>
      <c r="O151" s="390" t="s">
        <v>1764</v>
      </c>
      <c r="P151" s="390" t="s">
        <v>1766</v>
      </c>
      <c r="Q151" s="390" t="s">
        <v>1767</v>
      </c>
      <c r="R151" s="390"/>
      <c r="S151" s="390"/>
      <c r="T151" s="390" t="s">
        <v>1763</v>
      </c>
      <c r="U151" s="391" t="s">
        <v>346</v>
      </c>
    </row>
    <row r="152" spans="1:21" x14ac:dyDescent="0.25">
      <c r="A152" s="387" t="s">
        <v>153</v>
      </c>
      <c r="B152" s="392" t="s">
        <v>1768</v>
      </c>
      <c r="C152" s="392" t="s">
        <v>1769</v>
      </c>
      <c r="D152" s="392" t="s">
        <v>1770</v>
      </c>
      <c r="E152" s="392" t="s">
        <v>1771</v>
      </c>
      <c r="L152" s="390" t="s">
        <v>1772</v>
      </c>
      <c r="M152" s="390" t="s">
        <v>1773</v>
      </c>
      <c r="N152" s="390" t="s">
        <v>1773</v>
      </c>
      <c r="O152" s="390" t="s">
        <v>1773</v>
      </c>
      <c r="P152" s="390" t="s">
        <v>1774</v>
      </c>
      <c r="Q152" s="390" t="s">
        <v>1775</v>
      </c>
      <c r="R152" s="390"/>
      <c r="S152" s="390"/>
      <c r="T152" s="390" t="s">
        <v>1772</v>
      </c>
      <c r="U152" s="390" t="s">
        <v>342</v>
      </c>
    </row>
    <row r="153" spans="1:21" x14ac:dyDescent="0.25">
      <c r="A153" s="387" t="s">
        <v>21</v>
      </c>
      <c r="B153" s="392" t="s">
        <v>1776</v>
      </c>
      <c r="C153" s="392" t="s">
        <v>1192</v>
      </c>
      <c r="D153" s="392" t="s">
        <v>1193</v>
      </c>
      <c r="E153" s="392" t="s">
        <v>1194</v>
      </c>
      <c r="L153" s="390" t="s">
        <v>1777</v>
      </c>
      <c r="M153" s="390" t="s">
        <v>1778</v>
      </c>
      <c r="N153" s="390" t="s">
        <v>1778</v>
      </c>
      <c r="O153" s="390" t="s">
        <v>1779</v>
      </c>
      <c r="P153" s="390" t="s">
        <v>1780</v>
      </c>
      <c r="Q153" s="390" t="s">
        <v>1781</v>
      </c>
      <c r="R153" s="390"/>
      <c r="S153" s="390"/>
      <c r="T153" s="390" t="s">
        <v>1777</v>
      </c>
      <c r="U153" s="390" t="s">
        <v>344</v>
      </c>
    </row>
    <row r="154" spans="1:21" ht="26.4" x14ac:dyDescent="0.25">
      <c r="A154" s="387" t="s">
        <v>28</v>
      </c>
      <c r="B154" s="397" t="s">
        <v>1201</v>
      </c>
      <c r="C154" s="392" t="s">
        <v>1202</v>
      </c>
      <c r="D154" s="392" t="s">
        <v>1203</v>
      </c>
      <c r="E154" s="392" t="s">
        <v>1204</v>
      </c>
      <c r="L154" s="390" t="s">
        <v>1782</v>
      </c>
      <c r="M154" s="390" t="s">
        <v>1783</v>
      </c>
      <c r="N154" s="390" t="s">
        <v>1784</v>
      </c>
      <c r="O154" s="390" t="s">
        <v>1785</v>
      </c>
      <c r="P154" s="390" t="s">
        <v>1786</v>
      </c>
      <c r="Q154" s="390" t="s">
        <v>1787</v>
      </c>
      <c r="R154" s="390"/>
      <c r="S154" s="390"/>
      <c r="T154" s="390" t="s">
        <v>1782</v>
      </c>
      <c r="U154" s="390" t="s">
        <v>342</v>
      </c>
    </row>
    <row r="155" spans="1:21" x14ac:dyDescent="0.25">
      <c r="A155" s="387" t="s">
        <v>1788</v>
      </c>
      <c r="B155" s="392" t="s">
        <v>1789</v>
      </c>
      <c r="C155" s="392" t="s">
        <v>1790</v>
      </c>
      <c r="D155" s="392" t="s">
        <v>1791</v>
      </c>
      <c r="E155" s="392" t="s">
        <v>1792</v>
      </c>
      <c r="L155" s="390" t="s">
        <v>1793</v>
      </c>
      <c r="M155" s="390" t="s">
        <v>1794</v>
      </c>
      <c r="N155" s="390" t="s">
        <v>1794</v>
      </c>
      <c r="O155" s="390" t="s">
        <v>1794</v>
      </c>
      <c r="P155" s="390" t="s">
        <v>1795</v>
      </c>
      <c r="Q155" s="390" t="s">
        <v>1796</v>
      </c>
      <c r="R155" s="390"/>
      <c r="S155" s="390"/>
      <c r="T155" s="390" t="s">
        <v>1793</v>
      </c>
      <c r="U155" s="390" t="s">
        <v>344</v>
      </c>
    </row>
    <row r="156" spans="1:21" x14ac:dyDescent="0.25">
      <c r="A156" s="387" t="s">
        <v>1797</v>
      </c>
      <c r="B156" s="392" t="s">
        <v>1798</v>
      </c>
      <c r="C156" s="392" t="s">
        <v>1799</v>
      </c>
      <c r="D156" s="392" t="s">
        <v>1800</v>
      </c>
      <c r="E156" s="392" t="s">
        <v>1801</v>
      </c>
      <c r="L156" s="390" t="s">
        <v>1802</v>
      </c>
      <c r="M156" s="390" t="s">
        <v>1803</v>
      </c>
      <c r="N156" s="390" t="s">
        <v>1804</v>
      </c>
      <c r="O156" s="390" t="s">
        <v>1805</v>
      </c>
      <c r="P156" s="390" t="s">
        <v>1806</v>
      </c>
      <c r="Q156" s="390" t="s">
        <v>1807</v>
      </c>
      <c r="R156" s="390"/>
      <c r="S156" s="390"/>
      <c r="T156" s="390" t="s">
        <v>1802</v>
      </c>
      <c r="U156" s="390" t="s">
        <v>342</v>
      </c>
    </row>
    <row r="157" spans="1:21" ht="15.75" customHeight="1" x14ac:dyDescent="0.25">
      <c r="A157" s="397" t="s">
        <v>1808</v>
      </c>
      <c r="B157" s="397" t="s">
        <v>1809</v>
      </c>
      <c r="C157" s="397" t="s">
        <v>1810</v>
      </c>
      <c r="D157" s="397" t="s">
        <v>1811</v>
      </c>
      <c r="E157" s="397" t="s">
        <v>1812</v>
      </c>
      <c r="L157" s="390" t="s">
        <v>1813</v>
      </c>
      <c r="M157" s="390" t="s">
        <v>1814</v>
      </c>
      <c r="N157" s="390" t="s">
        <v>1814</v>
      </c>
      <c r="O157" s="390" t="s">
        <v>1814</v>
      </c>
      <c r="P157" s="390" t="s">
        <v>1815</v>
      </c>
      <c r="Q157" s="390" t="s">
        <v>1816</v>
      </c>
      <c r="R157" s="390"/>
      <c r="S157" s="390"/>
      <c r="T157" s="390" t="s">
        <v>1813</v>
      </c>
      <c r="U157" s="390" t="s">
        <v>344</v>
      </c>
    </row>
    <row r="158" spans="1:21" ht="15.75" customHeight="1" x14ac:dyDescent="0.25">
      <c r="A158" s="400" t="s">
        <v>304</v>
      </c>
      <c r="B158" s="400" t="s">
        <v>1817</v>
      </c>
      <c r="C158" s="400" t="s">
        <v>1818</v>
      </c>
      <c r="D158" s="400" t="s">
        <v>1819</v>
      </c>
      <c r="E158" s="387" t="s">
        <v>1820</v>
      </c>
      <c r="L158" s="390" t="s">
        <v>1821</v>
      </c>
      <c r="M158" s="390" t="s">
        <v>1822</v>
      </c>
      <c r="N158" s="390" t="s">
        <v>1823</v>
      </c>
      <c r="O158" s="390" t="s">
        <v>1822</v>
      </c>
      <c r="P158" s="390" t="s">
        <v>1824</v>
      </c>
      <c r="Q158" s="390" t="s">
        <v>1825</v>
      </c>
      <c r="R158" s="390"/>
      <c r="S158" s="390"/>
      <c r="T158" s="390" t="s">
        <v>1821</v>
      </c>
      <c r="U158" s="390" t="s">
        <v>342</v>
      </c>
    </row>
    <row r="159" spans="1:21" x14ac:dyDescent="0.25">
      <c r="A159" s="387" t="s">
        <v>307</v>
      </c>
      <c r="B159" s="387" t="s">
        <v>1826</v>
      </c>
      <c r="C159" s="387" t="s">
        <v>1827</v>
      </c>
      <c r="D159" s="387" t="s">
        <v>1828</v>
      </c>
      <c r="E159" s="387" t="s">
        <v>1829</v>
      </c>
      <c r="L159" s="390" t="s">
        <v>1830</v>
      </c>
      <c r="M159" s="390" t="s">
        <v>1831</v>
      </c>
      <c r="N159" s="390" t="s">
        <v>1832</v>
      </c>
      <c r="O159" s="390" t="s">
        <v>1833</v>
      </c>
      <c r="P159" s="390" t="s">
        <v>1834</v>
      </c>
      <c r="Q159" s="390" t="s">
        <v>1835</v>
      </c>
      <c r="R159" s="390"/>
      <c r="S159" s="390"/>
      <c r="T159" s="390" t="s">
        <v>1830</v>
      </c>
      <c r="U159" s="390" t="s">
        <v>344</v>
      </c>
    </row>
    <row r="160" spans="1:21" ht="13.5" customHeight="1" x14ac:dyDescent="0.25">
      <c r="A160" s="387" t="s">
        <v>310</v>
      </c>
      <c r="B160" s="397" t="s">
        <v>1836</v>
      </c>
      <c r="C160" s="387" t="s">
        <v>1837</v>
      </c>
      <c r="D160" s="387" t="s">
        <v>1838</v>
      </c>
      <c r="E160" s="387" t="s">
        <v>1839</v>
      </c>
      <c r="L160" s="390" t="s">
        <v>1840</v>
      </c>
      <c r="M160" s="390" t="s">
        <v>1841</v>
      </c>
      <c r="N160" s="390" t="s">
        <v>1841</v>
      </c>
      <c r="O160" s="390" t="s">
        <v>1842</v>
      </c>
      <c r="P160" s="390" t="s">
        <v>1843</v>
      </c>
      <c r="Q160" s="390" t="s">
        <v>1844</v>
      </c>
      <c r="R160" s="390"/>
      <c r="S160" s="390"/>
      <c r="T160" s="390" t="s">
        <v>1840</v>
      </c>
      <c r="U160" s="391" t="s">
        <v>344</v>
      </c>
    </row>
    <row r="161" spans="1:21" x14ac:dyDescent="0.25">
      <c r="A161" s="387" t="s">
        <v>313</v>
      </c>
      <c r="B161" s="387" t="s">
        <v>1845</v>
      </c>
      <c r="C161" s="387" t="s">
        <v>1846</v>
      </c>
      <c r="D161" s="387" t="s">
        <v>1847</v>
      </c>
      <c r="E161" s="387" t="s">
        <v>1848</v>
      </c>
      <c r="L161" s="390" t="s">
        <v>1849</v>
      </c>
      <c r="M161" s="390" t="s">
        <v>1850</v>
      </c>
      <c r="N161" s="390" t="s">
        <v>1851</v>
      </c>
      <c r="O161" s="390" t="s">
        <v>1852</v>
      </c>
      <c r="P161" s="390" t="s">
        <v>1853</v>
      </c>
      <c r="Q161" s="390" t="s">
        <v>1854</v>
      </c>
      <c r="R161" s="390"/>
      <c r="S161" s="390"/>
      <c r="T161" s="390" t="s">
        <v>1849</v>
      </c>
      <c r="U161" s="390" t="s">
        <v>342</v>
      </c>
    </row>
    <row r="162" spans="1:21" x14ac:dyDescent="0.25">
      <c r="A162" s="387" t="s">
        <v>305</v>
      </c>
      <c r="B162" s="387" t="s">
        <v>1855</v>
      </c>
      <c r="C162" s="387" t="s">
        <v>1856</v>
      </c>
      <c r="D162" s="387" t="s">
        <v>1857</v>
      </c>
      <c r="E162" s="387" t="s">
        <v>1858</v>
      </c>
      <c r="L162" s="390" t="s">
        <v>1859</v>
      </c>
      <c r="M162" s="390" t="s">
        <v>1860</v>
      </c>
      <c r="N162" s="390" t="s">
        <v>1861</v>
      </c>
      <c r="O162" s="390" t="s">
        <v>1860</v>
      </c>
      <c r="P162" s="390" t="s">
        <v>1862</v>
      </c>
      <c r="Q162" s="390" t="s">
        <v>1863</v>
      </c>
      <c r="R162" s="390"/>
      <c r="S162" s="390"/>
      <c r="T162" s="390" t="s">
        <v>1859</v>
      </c>
      <c r="U162" s="390" t="s">
        <v>342</v>
      </c>
    </row>
    <row r="163" spans="1:21" ht="14.25" customHeight="1" x14ac:dyDescent="0.25">
      <c r="A163" s="387" t="s">
        <v>308</v>
      </c>
      <c r="B163" s="387" t="s">
        <v>1864</v>
      </c>
      <c r="C163" s="387" t="s">
        <v>1865</v>
      </c>
      <c r="D163" s="387" t="s">
        <v>1866</v>
      </c>
      <c r="E163" s="387" t="s">
        <v>1867</v>
      </c>
      <c r="L163" s="390" t="s">
        <v>1868</v>
      </c>
      <c r="M163" s="390" t="s">
        <v>1869</v>
      </c>
      <c r="N163" s="390" t="s">
        <v>1869</v>
      </c>
      <c r="O163" s="390" t="s">
        <v>1869</v>
      </c>
      <c r="P163" s="390" t="s">
        <v>1870</v>
      </c>
      <c r="Q163" s="390" t="s">
        <v>1871</v>
      </c>
      <c r="R163" s="390"/>
      <c r="S163" s="390"/>
      <c r="T163" s="390" t="s">
        <v>1868</v>
      </c>
      <c r="U163" s="391" t="s">
        <v>343</v>
      </c>
    </row>
    <row r="164" spans="1:21" x14ac:dyDescent="0.25">
      <c r="A164" s="387" t="s">
        <v>311</v>
      </c>
      <c r="B164" s="387" t="s">
        <v>1872</v>
      </c>
      <c r="C164" s="387" t="s">
        <v>1873</v>
      </c>
      <c r="D164" s="387" t="s">
        <v>1874</v>
      </c>
      <c r="E164" s="387" t="s">
        <v>1875</v>
      </c>
      <c r="L164" s="390" t="s">
        <v>1876</v>
      </c>
      <c r="M164" s="390" t="s">
        <v>1877</v>
      </c>
      <c r="N164" s="390" t="s">
        <v>1878</v>
      </c>
      <c r="O164" s="390" t="s">
        <v>1877</v>
      </c>
      <c r="P164" s="390" t="s">
        <v>1879</v>
      </c>
      <c r="Q164" s="390" t="s">
        <v>1880</v>
      </c>
      <c r="R164" s="390"/>
      <c r="S164" s="390"/>
      <c r="T164" s="390" t="s">
        <v>1876</v>
      </c>
      <c r="U164" s="390" t="s">
        <v>342</v>
      </c>
    </row>
    <row r="165" spans="1:21" ht="12.75" customHeight="1" x14ac:dyDescent="0.25">
      <c r="A165" s="387" t="s">
        <v>306</v>
      </c>
      <c r="B165" s="387" t="s">
        <v>1881</v>
      </c>
      <c r="C165" s="387" t="s">
        <v>1882</v>
      </c>
      <c r="D165" s="387" t="s">
        <v>1883</v>
      </c>
      <c r="E165" s="387" t="s">
        <v>1884</v>
      </c>
      <c r="L165" s="390" t="s">
        <v>1885</v>
      </c>
      <c r="M165" s="390" t="s">
        <v>1886</v>
      </c>
      <c r="N165" s="390" t="s">
        <v>1887</v>
      </c>
      <c r="O165" s="390" t="s">
        <v>1888</v>
      </c>
      <c r="P165" s="390" t="s">
        <v>1889</v>
      </c>
      <c r="Q165" s="390" t="s">
        <v>1890</v>
      </c>
      <c r="R165" s="390"/>
      <c r="S165" s="390"/>
      <c r="T165" s="390" t="s">
        <v>1885</v>
      </c>
      <c r="U165" s="390" t="s">
        <v>342</v>
      </c>
    </row>
    <row r="166" spans="1:21" ht="12.75" customHeight="1" x14ac:dyDescent="0.25">
      <c r="A166" s="387" t="s">
        <v>309</v>
      </c>
      <c r="B166" s="387" t="s">
        <v>1891</v>
      </c>
      <c r="C166" s="387" t="s">
        <v>1892</v>
      </c>
      <c r="D166" s="387" t="s">
        <v>1893</v>
      </c>
      <c r="E166" s="387" t="s">
        <v>1894</v>
      </c>
      <c r="L166" s="390" t="s">
        <v>1895</v>
      </c>
      <c r="M166" s="390" t="s">
        <v>1896</v>
      </c>
      <c r="N166" s="390" t="s">
        <v>1897</v>
      </c>
      <c r="O166" s="390" t="s">
        <v>1898</v>
      </c>
      <c r="P166" s="390" t="s">
        <v>1899</v>
      </c>
      <c r="Q166" s="390" t="s">
        <v>1900</v>
      </c>
      <c r="R166" s="390"/>
      <c r="S166" s="390"/>
      <c r="T166" s="390" t="s">
        <v>1895</v>
      </c>
      <c r="U166" s="390" t="s">
        <v>342</v>
      </c>
    </row>
    <row r="167" spans="1:21" x14ac:dyDescent="0.25">
      <c r="A167" s="387" t="s">
        <v>312</v>
      </c>
      <c r="B167" s="387" t="s">
        <v>1901</v>
      </c>
      <c r="C167" s="387" t="s">
        <v>1902</v>
      </c>
      <c r="D167" s="387" t="s">
        <v>1903</v>
      </c>
      <c r="E167" s="387" t="s">
        <v>1904</v>
      </c>
      <c r="L167" s="390" t="s">
        <v>1905</v>
      </c>
      <c r="M167" s="390" t="s">
        <v>1906</v>
      </c>
      <c r="N167" s="390" t="s">
        <v>1907</v>
      </c>
      <c r="O167" s="390" t="s">
        <v>1906</v>
      </c>
      <c r="P167" s="390" t="s">
        <v>1908</v>
      </c>
      <c r="Q167" s="390" t="s">
        <v>1909</v>
      </c>
      <c r="R167" s="390"/>
      <c r="S167" s="390"/>
      <c r="T167" s="390" t="s">
        <v>1905</v>
      </c>
      <c r="U167" s="390" t="s">
        <v>342</v>
      </c>
    </row>
    <row r="168" spans="1:21" x14ac:dyDescent="0.25">
      <c r="L168" s="390" t="s">
        <v>1910</v>
      </c>
      <c r="M168" s="390" t="s">
        <v>1911</v>
      </c>
      <c r="N168" s="390" t="s">
        <v>1911</v>
      </c>
      <c r="O168" s="390" t="s">
        <v>1911</v>
      </c>
      <c r="P168" s="390" t="s">
        <v>1912</v>
      </c>
      <c r="Q168" s="390" t="s">
        <v>1913</v>
      </c>
      <c r="R168" s="390"/>
      <c r="S168" s="390"/>
      <c r="T168" s="390" t="s">
        <v>1910</v>
      </c>
      <c r="U168" s="390" t="s">
        <v>342</v>
      </c>
    </row>
    <row r="169" spans="1:21" x14ac:dyDescent="0.25">
      <c r="L169" s="390" t="s">
        <v>1914</v>
      </c>
      <c r="M169" s="390" t="s">
        <v>1915</v>
      </c>
      <c r="N169" s="390" t="s">
        <v>1916</v>
      </c>
      <c r="O169" s="390" t="s">
        <v>1917</v>
      </c>
      <c r="P169" s="390" t="s">
        <v>1918</v>
      </c>
      <c r="Q169" s="390" t="s">
        <v>1919</v>
      </c>
      <c r="R169" s="390"/>
      <c r="S169" s="390"/>
      <c r="T169" s="390" t="s">
        <v>1914</v>
      </c>
      <c r="U169" s="390" t="s">
        <v>342</v>
      </c>
    </row>
    <row r="170" spans="1:21" x14ac:dyDescent="0.25">
      <c r="L170" s="390" t="s">
        <v>1920</v>
      </c>
      <c r="M170" s="390" t="s">
        <v>1921</v>
      </c>
      <c r="N170" s="390" t="s">
        <v>1921</v>
      </c>
      <c r="O170" s="390" t="s">
        <v>1922</v>
      </c>
      <c r="P170" s="390" t="s">
        <v>1923</v>
      </c>
      <c r="Q170" s="390" t="s">
        <v>1924</v>
      </c>
      <c r="R170" s="390"/>
      <c r="S170" s="390"/>
      <c r="T170" s="390" t="s">
        <v>1920</v>
      </c>
      <c r="U170" s="391" t="s">
        <v>346</v>
      </c>
    </row>
    <row r="171" spans="1:21" x14ac:dyDescent="0.25">
      <c r="L171" s="390" t="s">
        <v>1925</v>
      </c>
      <c r="M171" s="390" t="s">
        <v>1926</v>
      </c>
      <c r="N171" s="390" t="s">
        <v>1926</v>
      </c>
      <c r="O171" s="390" t="s">
        <v>1927</v>
      </c>
      <c r="P171" s="390" t="s">
        <v>1928</v>
      </c>
      <c r="Q171" s="390" t="s">
        <v>1929</v>
      </c>
      <c r="R171" s="390"/>
      <c r="S171" s="390"/>
      <c r="T171" s="390" t="s">
        <v>1925</v>
      </c>
      <c r="U171" s="390" t="s">
        <v>342</v>
      </c>
    </row>
    <row r="172" spans="1:21" x14ac:dyDescent="0.25">
      <c r="L172" s="390" t="s">
        <v>1930</v>
      </c>
      <c r="M172" s="390" t="s">
        <v>1931</v>
      </c>
      <c r="N172" s="390" t="s">
        <v>1931</v>
      </c>
      <c r="O172" s="390" t="s">
        <v>1932</v>
      </c>
      <c r="P172" s="390" t="s">
        <v>1933</v>
      </c>
      <c r="Q172" s="390" t="s">
        <v>1934</v>
      </c>
      <c r="R172" s="390"/>
      <c r="S172" s="390"/>
      <c r="T172" s="390" t="s">
        <v>1930</v>
      </c>
      <c r="U172" s="391" t="s">
        <v>343</v>
      </c>
    </row>
    <row r="173" spans="1:21" x14ac:dyDescent="0.25">
      <c r="L173" s="390" t="s">
        <v>1935</v>
      </c>
      <c r="M173" s="390" t="s">
        <v>1936</v>
      </c>
      <c r="N173" s="390" t="s">
        <v>1936</v>
      </c>
      <c r="O173" s="390" t="s">
        <v>1936</v>
      </c>
      <c r="P173" s="390" t="s">
        <v>1937</v>
      </c>
      <c r="Q173" s="390" t="s">
        <v>1938</v>
      </c>
      <c r="R173" s="390"/>
      <c r="S173" s="390"/>
      <c r="T173" s="390" t="s">
        <v>1935</v>
      </c>
      <c r="U173" s="390" t="s">
        <v>342</v>
      </c>
    </row>
    <row r="174" spans="1:21" x14ac:dyDescent="0.25">
      <c r="L174" s="390" t="s">
        <v>1939</v>
      </c>
      <c r="M174" s="390" t="s">
        <v>1940</v>
      </c>
      <c r="N174" s="390" t="s">
        <v>1941</v>
      </c>
      <c r="O174" s="390" t="s">
        <v>1942</v>
      </c>
      <c r="P174" s="390" t="s">
        <v>1943</v>
      </c>
      <c r="Q174" s="390" t="s">
        <v>1944</v>
      </c>
      <c r="R174" s="390"/>
      <c r="S174" s="390"/>
      <c r="T174" s="390" t="s">
        <v>1939</v>
      </c>
      <c r="U174" s="391" t="s">
        <v>343</v>
      </c>
    </row>
    <row r="175" spans="1:21" x14ac:dyDescent="0.25">
      <c r="L175" s="390" t="s">
        <v>1945</v>
      </c>
      <c r="M175" s="390" t="s">
        <v>1946</v>
      </c>
      <c r="N175" s="390" t="s">
        <v>1946</v>
      </c>
      <c r="O175" s="390" t="s">
        <v>1947</v>
      </c>
      <c r="P175" s="390" t="s">
        <v>1948</v>
      </c>
      <c r="Q175" s="390" t="s">
        <v>1949</v>
      </c>
      <c r="R175" s="390"/>
      <c r="S175" s="390"/>
      <c r="T175" s="390" t="s">
        <v>1945</v>
      </c>
      <c r="U175" s="390" t="s">
        <v>342</v>
      </c>
    </row>
    <row r="176" spans="1:21" x14ac:dyDescent="0.25">
      <c r="L176" s="390" t="s">
        <v>1950</v>
      </c>
      <c r="M176" s="390" t="s">
        <v>1951</v>
      </c>
      <c r="N176" s="390" t="s">
        <v>1952</v>
      </c>
      <c r="O176" s="390" t="s">
        <v>1951</v>
      </c>
      <c r="P176" s="390" t="s">
        <v>1953</v>
      </c>
      <c r="Q176" s="390" t="s">
        <v>1954</v>
      </c>
      <c r="R176" s="390"/>
      <c r="S176" s="390"/>
      <c r="T176" s="390" t="s">
        <v>1950</v>
      </c>
      <c r="U176" s="390" t="s">
        <v>342</v>
      </c>
    </row>
    <row r="177" spans="12:21" x14ac:dyDescent="0.25">
      <c r="L177" s="390" t="s">
        <v>1955</v>
      </c>
      <c r="M177" s="390" t="s">
        <v>1956</v>
      </c>
      <c r="N177" s="390" t="s">
        <v>1957</v>
      </c>
      <c r="O177" s="390" t="s">
        <v>1958</v>
      </c>
      <c r="P177" s="390" t="s">
        <v>1959</v>
      </c>
      <c r="Q177" s="390" t="s">
        <v>1960</v>
      </c>
      <c r="R177" s="390"/>
      <c r="S177" s="390"/>
      <c r="T177" s="390" t="s">
        <v>1955</v>
      </c>
      <c r="U177" s="390" t="s">
        <v>342</v>
      </c>
    </row>
    <row r="178" spans="12:21" x14ac:dyDescent="0.25">
      <c r="L178" s="390" t="s">
        <v>1961</v>
      </c>
      <c r="M178" s="390" t="s">
        <v>1962</v>
      </c>
      <c r="N178" s="390" t="s">
        <v>1963</v>
      </c>
      <c r="O178" s="390" t="s">
        <v>1964</v>
      </c>
      <c r="P178" s="390" t="s">
        <v>1965</v>
      </c>
      <c r="Q178" s="390" t="s">
        <v>1966</v>
      </c>
      <c r="R178" s="390"/>
      <c r="S178" s="390"/>
      <c r="T178" s="390" t="s">
        <v>1961</v>
      </c>
      <c r="U178" s="390" t="s">
        <v>342</v>
      </c>
    </row>
    <row r="179" spans="12:21" x14ac:dyDescent="0.25">
      <c r="L179" s="390" t="s">
        <v>1967</v>
      </c>
      <c r="M179" s="390" t="s">
        <v>1968</v>
      </c>
      <c r="N179" s="390" t="s">
        <v>1969</v>
      </c>
      <c r="O179" s="390" t="s">
        <v>1968</v>
      </c>
      <c r="P179" s="390" t="s">
        <v>1970</v>
      </c>
      <c r="Q179" s="390" t="s">
        <v>1971</v>
      </c>
      <c r="R179" s="390"/>
      <c r="S179" s="390"/>
      <c r="T179" s="390" t="s">
        <v>1967</v>
      </c>
      <c r="U179" s="390" t="s">
        <v>343</v>
      </c>
    </row>
    <row r="180" spans="12:21" x14ac:dyDescent="0.25">
      <c r="L180" s="390" t="s">
        <v>1972</v>
      </c>
      <c r="M180" s="390" t="s">
        <v>1973</v>
      </c>
      <c r="N180" s="390" t="s">
        <v>1974</v>
      </c>
      <c r="O180" s="390" t="s">
        <v>1975</v>
      </c>
      <c r="P180" s="390" t="s">
        <v>1976</v>
      </c>
      <c r="Q180" s="390" t="s">
        <v>1977</v>
      </c>
      <c r="R180" s="390"/>
      <c r="S180" s="390"/>
      <c r="T180" s="390" t="s">
        <v>1972</v>
      </c>
      <c r="U180" s="390" t="s">
        <v>342</v>
      </c>
    </row>
    <row r="181" spans="12:21" x14ac:dyDescent="0.25">
      <c r="L181" s="390" t="s">
        <v>1978</v>
      </c>
      <c r="M181" s="390" t="s">
        <v>1979</v>
      </c>
      <c r="N181" s="390" t="s">
        <v>1979</v>
      </c>
      <c r="O181" s="390" t="s">
        <v>1979</v>
      </c>
      <c r="P181" s="390" t="s">
        <v>1980</v>
      </c>
      <c r="Q181" s="390" t="s">
        <v>1981</v>
      </c>
      <c r="R181" s="390"/>
      <c r="S181" s="390"/>
      <c r="T181" s="390" t="s">
        <v>1978</v>
      </c>
      <c r="U181" s="390" t="s">
        <v>344</v>
      </c>
    </row>
    <row r="182" spans="12:21" x14ac:dyDescent="0.25">
      <c r="L182" s="390" t="s">
        <v>1982</v>
      </c>
      <c r="M182" s="390" t="s">
        <v>1983</v>
      </c>
      <c r="N182" s="390" t="s">
        <v>1983</v>
      </c>
      <c r="O182" s="390" t="s">
        <v>1983</v>
      </c>
      <c r="P182" s="390" t="s">
        <v>1984</v>
      </c>
      <c r="Q182" s="390" t="s">
        <v>1985</v>
      </c>
      <c r="R182" s="390"/>
      <c r="S182" s="390"/>
      <c r="T182" s="390" t="s">
        <v>1982</v>
      </c>
      <c r="U182" s="390" t="s">
        <v>343</v>
      </c>
    </row>
    <row r="183" spans="12:21" x14ac:dyDescent="0.25">
      <c r="L183" s="391" t="s">
        <v>1986</v>
      </c>
      <c r="M183" s="390" t="s">
        <v>1987</v>
      </c>
      <c r="N183" s="390" t="s">
        <v>1988</v>
      </c>
      <c r="O183" s="390" t="s">
        <v>1989</v>
      </c>
      <c r="P183" s="390" t="s">
        <v>1990</v>
      </c>
      <c r="Q183" s="390" t="s">
        <v>1991</v>
      </c>
      <c r="R183" s="390"/>
      <c r="S183" s="390"/>
      <c r="T183" s="391" t="s">
        <v>1986</v>
      </c>
      <c r="U183" s="391" t="s">
        <v>346</v>
      </c>
    </row>
    <row r="184" spans="12:21" x14ac:dyDescent="0.25">
      <c r="L184" s="390" t="s">
        <v>1992</v>
      </c>
      <c r="M184" s="390" t="s">
        <v>1993</v>
      </c>
      <c r="N184" s="390" t="s">
        <v>1994</v>
      </c>
      <c r="O184" s="390" t="s">
        <v>1995</v>
      </c>
      <c r="P184" s="390" t="s">
        <v>1996</v>
      </c>
      <c r="Q184" s="390" t="s">
        <v>1997</v>
      </c>
      <c r="R184" s="390"/>
      <c r="S184" s="390"/>
      <c r="T184" s="390" t="s">
        <v>1992</v>
      </c>
      <c r="U184" s="391" t="s">
        <v>344</v>
      </c>
    </row>
    <row r="185" spans="12:21" x14ac:dyDescent="0.25">
      <c r="L185" s="390" t="s">
        <v>1998</v>
      </c>
      <c r="M185" s="390" t="s">
        <v>1999</v>
      </c>
      <c r="N185" s="390" t="s">
        <v>1999</v>
      </c>
      <c r="O185" s="390" t="s">
        <v>1999</v>
      </c>
      <c r="P185" s="390" t="s">
        <v>2000</v>
      </c>
      <c r="Q185" s="390" t="s">
        <v>2001</v>
      </c>
      <c r="R185" s="390"/>
      <c r="S185" s="390"/>
      <c r="T185" s="390" t="s">
        <v>1998</v>
      </c>
      <c r="U185" s="391" t="s">
        <v>346</v>
      </c>
    </row>
    <row r="186" spans="12:21" x14ac:dyDescent="0.25">
      <c r="L186" s="390" t="s">
        <v>2002</v>
      </c>
      <c r="M186" s="390" t="s">
        <v>2003</v>
      </c>
      <c r="N186" s="390" t="s">
        <v>2003</v>
      </c>
      <c r="O186" s="390" t="s">
        <v>2004</v>
      </c>
      <c r="P186" s="390" t="s">
        <v>2005</v>
      </c>
      <c r="Q186" s="390" t="s">
        <v>2006</v>
      </c>
      <c r="R186" s="390"/>
      <c r="S186" s="390"/>
      <c r="T186" s="390" t="s">
        <v>2002</v>
      </c>
      <c r="U186" s="391" t="s">
        <v>344</v>
      </c>
    </row>
    <row r="187" spans="12:21" x14ac:dyDescent="0.25">
      <c r="L187" s="390" t="s">
        <v>2007</v>
      </c>
      <c r="M187" s="390" t="s">
        <v>2008</v>
      </c>
      <c r="N187" s="390" t="s">
        <v>2009</v>
      </c>
      <c r="O187" s="390" t="s">
        <v>2010</v>
      </c>
      <c r="P187" s="390" t="s">
        <v>2011</v>
      </c>
      <c r="Q187" s="390" t="s">
        <v>2012</v>
      </c>
      <c r="R187" s="390"/>
      <c r="S187" s="390"/>
      <c r="T187" s="390" t="s">
        <v>2007</v>
      </c>
      <c r="U187" s="391" t="s">
        <v>344</v>
      </c>
    </row>
    <row r="188" spans="12:21" x14ac:dyDescent="0.25">
      <c r="L188" s="390" t="s">
        <v>2013</v>
      </c>
      <c r="M188" s="390" t="s">
        <v>2014</v>
      </c>
      <c r="N188" s="390" t="s">
        <v>2015</v>
      </c>
      <c r="O188" s="390" t="s">
        <v>2016</v>
      </c>
      <c r="P188" s="390" t="s">
        <v>2017</v>
      </c>
      <c r="Q188" s="390" t="s">
        <v>2018</v>
      </c>
      <c r="R188" s="390"/>
      <c r="S188" s="390"/>
      <c r="T188" s="390" t="s">
        <v>2013</v>
      </c>
      <c r="U188" s="391" t="s">
        <v>345</v>
      </c>
    </row>
    <row r="189" spans="12:21" x14ac:dyDescent="0.25">
      <c r="L189" s="390" t="s">
        <v>2019</v>
      </c>
      <c r="M189" s="390" t="s">
        <v>2020</v>
      </c>
      <c r="N189" s="390" t="s">
        <v>2020</v>
      </c>
      <c r="O189" s="390" t="s">
        <v>2020</v>
      </c>
      <c r="P189" s="390" t="s">
        <v>2021</v>
      </c>
      <c r="Q189" s="390" t="s">
        <v>2022</v>
      </c>
      <c r="R189" s="390"/>
      <c r="S189" s="390"/>
      <c r="T189" s="390" t="s">
        <v>2019</v>
      </c>
      <c r="U189" s="390" t="s">
        <v>342</v>
      </c>
    </row>
    <row r="190" spans="12:21" x14ac:dyDescent="0.25">
      <c r="L190" s="390" t="s">
        <v>2023</v>
      </c>
      <c r="M190" s="390" t="s">
        <v>2024</v>
      </c>
      <c r="N190" s="390" t="s">
        <v>2025</v>
      </c>
      <c r="O190" s="390" t="s">
        <v>2026</v>
      </c>
      <c r="P190" s="390" t="s">
        <v>2027</v>
      </c>
      <c r="Q190" s="390" t="s">
        <v>2028</v>
      </c>
      <c r="R190" s="390"/>
      <c r="S190" s="390"/>
      <c r="T190" s="390" t="s">
        <v>2023</v>
      </c>
      <c r="U190" s="391" t="s">
        <v>346</v>
      </c>
    </row>
    <row r="191" spans="12:21" x14ac:dyDescent="0.25">
      <c r="L191" s="390" t="s">
        <v>2029</v>
      </c>
      <c r="M191" s="390" t="s">
        <v>2030</v>
      </c>
      <c r="N191" s="390" t="s">
        <v>2031</v>
      </c>
      <c r="O191" s="390" t="s">
        <v>2032</v>
      </c>
      <c r="P191" s="390" t="s">
        <v>2033</v>
      </c>
      <c r="Q191" s="390" t="s">
        <v>2034</v>
      </c>
      <c r="R191" s="390"/>
      <c r="S191" s="390"/>
      <c r="T191" s="390" t="s">
        <v>2029</v>
      </c>
      <c r="U191" s="391" t="s">
        <v>346</v>
      </c>
    </row>
    <row r="192" spans="12:21" x14ac:dyDescent="0.25">
      <c r="L192" s="390" t="s">
        <v>2035</v>
      </c>
      <c r="M192" s="390" t="s">
        <v>2036</v>
      </c>
      <c r="N192" s="390" t="s">
        <v>2037</v>
      </c>
      <c r="O192" s="390" t="s">
        <v>2036</v>
      </c>
      <c r="P192" s="390" t="s">
        <v>2038</v>
      </c>
      <c r="Q192" s="390" t="s">
        <v>2039</v>
      </c>
      <c r="R192" s="390"/>
      <c r="S192" s="390"/>
      <c r="T192" s="390" t="s">
        <v>2035</v>
      </c>
      <c r="U192" s="391" t="s">
        <v>344</v>
      </c>
    </row>
    <row r="193" spans="12:21" x14ac:dyDescent="0.25">
      <c r="L193" s="390" t="s">
        <v>2040</v>
      </c>
      <c r="M193" s="390" t="s">
        <v>2041</v>
      </c>
      <c r="N193" s="390" t="s">
        <v>2042</v>
      </c>
      <c r="O193" s="390" t="s">
        <v>2043</v>
      </c>
      <c r="P193" s="390" t="s">
        <v>2044</v>
      </c>
      <c r="Q193" s="390" t="s">
        <v>2045</v>
      </c>
      <c r="R193" s="390"/>
      <c r="S193" s="390"/>
      <c r="T193" s="390" t="s">
        <v>2040</v>
      </c>
      <c r="U193" s="391" t="s">
        <v>342</v>
      </c>
    </row>
    <row r="194" spans="12:21" x14ac:dyDescent="0.25">
      <c r="L194" s="390" t="s">
        <v>2046</v>
      </c>
      <c r="M194" s="390" t="s">
        <v>2047</v>
      </c>
      <c r="N194" s="390" t="s">
        <v>2048</v>
      </c>
      <c r="O194" s="390" t="s">
        <v>2049</v>
      </c>
      <c r="P194" s="390" t="s">
        <v>2050</v>
      </c>
      <c r="Q194" s="390" t="s">
        <v>2051</v>
      </c>
      <c r="R194" s="390"/>
      <c r="S194" s="390"/>
      <c r="T194" s="390" t="s">
        <v>2046</v>
      </c>
      <c r="U194" s="391" t="s">
        <v>342</v>
      </c>
    </row>
    <row r="195" spans="12:21" x14ac:dyDescent="0.25">
      <c r="L195" s="390" t="s">
        <v>2052</v>
      </c>
      <c r="M195" s="390" t="s">
        <v>2053</v>
      </c>
      <c r="N195" s="390" t="s">
        <v>2054</v>
      </c>
      <c r="O195" s="390" t="s">
        <v>2055</v>
      </c>
      <c r="P195" s="390" t="s">
        <v>2056</v>
      </c>
      <c r="Q195" s="390" t="s">
        <v>2057</v>
      </c>
      <c r="R195" s="390"/>
      <c r="S195" s="390"/>
      <c r="T195" s="390" t="s">
        <v>2052</v>
      </c>
      <c r="U195" s="391" t="s">
        <v>342</v>
      </c>
    </row>
    <row r="196" spans="12:21" x14ac:dyDescent="0.25">
      <c r="L196" s="390" t="s">
        <v>2058</v>
      </c>
      <c r="M196" s="390" t="s">
        <v>2059</v>
      </c>
      <c r="N196" s="390" t="s">
        <v>2060</v>
      </c>
      <c r="O196" s="390" t="s">
        <v>2061</v>
      </c>
      <c r="P196" s="390" t="s">
        <v>2062</v>
      </c>
      <c r="Q196" s="390" t="s">
        <v>2063</v>
      </c>
      <c r="R196" s="390"/>
      <c r="S196" s="390"/>
      <c r="T196" s="390" t="s">
        <v>2058</v>
      </c>
      <c r="U196" s="391" t="s">
        <v>342</v>
      </c>
    </row>
    <row r="197" spans="12:21" x14ac:dyDescent="0.25">
      <c r="L197" s="390" t="s">
        <v>2064</v>
      </c>
      <c r="M197" s="390" t="s">
        <v>2065</v>
      </c>
      <c r="N197" s="390" t="s">
        <v>2066</v>
      </c>
      <c r="O197" s="390" t="s">
        <v>2067</v>
      </c>
      <c r="P197" s="390" t="s">
        <v>2068</v>
      </c>
      <c r="Q197" s="390" t="s">
        <v>2069</v>
      </c>
      <c r="R197" s="390"/>
      <c r="S197" s="390"/>
      <c r="T197" s="390" t="s">
        <v>2064</v>
      </c>
      <c r="U197" s="390" t="s">
        <v>342</v>
      </c>
    </row>
    <row r="198" spans="12:21" x14ac:dyDescent="0.25">
      <c r="L198" s="390" t="s">
        <v>2070</v>
      </c>
      <c r="M198" s="390" t="s">
        <v>2071</v>
      </c>
      <c r="N198" s="390" t="s">
        <v>2071</v>
      </c>
      <c r="O198" s="390" t="s">
        <v>2072</v>
      </c>
      <c r="P198" s="390" t="s">
        <v>2073</v>
      </c>
      <c r="Q198" s="390" t="s">
        <v>2074</v>
      </c>
      <c r="R198" s="390"/>
      <c r="S198" s="390"/>
      <c r="T198" s="390" t="s">
        <v>2070</v>
      </c>
      <c r="U198" s="390" t="s">
        <v>342</v>
      </c>
    </row>
    <row r="199" spans="12:21" x14ac:dyDescent="0.25">
      <c r="L199" s="390" t="s">
        <v>2075</v>
      </c>
      <c r="M199" s="390" t="s">
        <v>2076</v>
      </c>
      <c r="N199" s="390" t="s">
        <v>2076</v>
      </c>
      <c r="O199" s="390" t="s">
        <v>2076</v>
      </c>
      <c r="P199" s="390" t="s">
        <v>2077</v>
      </c>
      <c r="Q199" s="390" t="s">
        <v>2078</v>
      </c>
      <c r="R199" s="390"/>
      <c r="S199" s="390"/>
      <c r="T199" s="390" t="s">
        <v>2075</v>
      </c>
      <c r="U199" s="390" t="s">
        <v>343</v>
      </c>
    </row>
    <row r="200" spans="12:21" x14ac:dyDescent="0.25">
      <c r="L200" s="390" t="s">
        <v>2079</v>
      </c>
      <c r="M200" s="390" t="s">
        <v>2080</v>
      </c>
      <c r="N200" s="390" t="s">
        <v>2081</v>
      </c>
      <c r="O200" s="390" t="s">
        <v>2080</v>
      </c>
      <c r="P200" s="390" t="s">
        <v>2082</v>
      </c>
      <c r="Q200" s="390" t="s">
        <v>2083</v>
      </c>
      <c r="R200" s="390"/>
      <c r="S200" s="390"/>
      <c r="T200" s="390" t="s">
        <v>2079</v>
      </c>
      <c r="U200" s="390" t="s">
        <v>342</v>
      </c>
    </row>
    <row r="201" spans="12:21" x14ac:dyDescent="0.25">
      <c r="L201" s="390" t="s">
        <v>2084</v>
      </c>
      <c r="M201" s="390" t="s">
        <v>2085</v>
      </c>
      <c r="N201" s="390" t="s">
        <v>2086</v>
      </c>
      <c r="O201" s="390" t="s">
        <v>2085</v>
      </c>
      <c r="P201" s="390" t="s">
        <v>2087</v>
      </c>
      <c r="Q201" s="390" t="s">
        <v>2088</v>
      </c>
      <c r="R201" s="390"/>
      <c r="S201" s="390"/>
      <c r="T201" s="390" t="s">
        <v>2084</v>
      </c>
      <c r="U201" s="390" t="s">
        <v>346</v>
      </c>
    </row>
    <row r="202" spans="12:21" x14ac:dyDescent="0.25">
      <c r="L202" s="390" t="s">
        <v>2089</v>
      </c>
      <c r="M202" s="390" t="s">
        <v>2090</v>
      </c>
      <c r="N202" s="390" t="s">
        <v>2091</v>
      </c>
      <c r="O202" s="390" t="s">
        <v>2092</v>
      </c>
      <c r="P202" s="390" t="s">
        <v>2093</v>
      </c>
      <c r="Q202" s="390" t="s">
        <v>2094</v>
      </c>
      <c r="R202" s="390"/>
      <c r="S202" s="390"/>
      <c r="T202" s="390" t="s">
        <v>2089</v>
      </c>
      <c r="U202" s="390" t="s">
        <v>344</v>
      </c>
    </row>
    <row r="203" spans="12:21" x14ac:dyDescent="0.25">
      <c r="L203" s="390" t="s">
        <v>2095</v>
      </c>
      <c r="M203" s="390" t="s">
        <v>2096</v>
      </c>
      <c r="N203" s="390" t="s">
        <v>2097</v>
      </c>
      <c r="O203" s="390" t="s">
        <v>2096</v>
      </c>
      <c r="P203" s="390" t="s">
        <v>2098</v>
      </c>
      <c r="Q203" s="390" t="s">
        <v>2099</v>
      </c>
      <c r="R203" s="390"/>
      <c r="S203" s="390"/>
      <c r="T203" s="390" t="s">
        <v>2095</v>
      </c>
      <c r="U203" s="390" t="s">
        <v>342</v>
      </c>
    </row>
    <row r="204" spans="12:21" x14ac:dyDescent="0.25">
      <c r="L204" s="390" t="s">
        <v>2100</v>
      </c>
      <c r="M204" s="390" t="s">
        <v>2101</v>
      </c>
      <c r="N204" s="390" t="s">
        <v>2102</v>
      </c>
      <c r="O204" s="390" t="s">
        <v>2103</v>
      </c>
      <c r="P204" s="390" t="s">
        <v>2104</v>
      </c>
      <c r="Q204" s="390" t="s">
        <v>2105</v>
      </c>
      <c r="R204" s="390"/>
      <c r="S204" s="390"/>
      <c r="T204" s="390" t="s">
        <v>2100</v>
      </c>
      <c r="U204" s="390" t="s">
        <v>342</v>
      </c>
    </row>
    <row r="205" spans="12:21" x14ac:dyDescent="0.25">
      <c r="L205" s="390" t="s">
        <v>2106</v>
      </c>
      <c r="M205" s="390" t="s">
        <v>2107</v>
      </c>
      <c r="N205" s="390" t="s">
        <v>2108</v>
      </c>
      <c r="O205" s="390" t="s">
        <v>2109</v>
      </c>
      <c r="P205" s="390" t="s">
        <v>2110</v>
      </c>
      <c r="Q205" s="390" t="s">
        <v>2111</v>
      </c>
      <c r="R205" s="390"/>
      <c r="S205" s="390"/>
      <c r="T205" s="390" t="s">
        <v>2106</v>
      </c>
      <c r="U205" s="391" t="s">
        <v>344</v>
      </c>
    </row>
    <row r="206" spans="12:21" x14ac:dyDescent="0.25">
      <c r="L206" s="390" t="s">
        <v>2112</v>
      </c>
      <c r="M206" s="390" t="s">
        <v>2113</v>
      </c>
      <c r="N206" s="390" t="s">
        <v>2113</v>
      </c>
      <c r="O206" s="390" t="s">
        <v>2113</v>
      </c>
      <c r="P206" s="390" t="s">
        <v>2114</v>
      </c>
      <c r="Q206" s="390" t="s">
        <v>2115</v>
      </c>
      <c r="R206" s="390"/>
      <c r="S206" s="390"/>
      <c r="T206" s="390" t="s">
        <v>2112</v>
      </c>
      <c r="U206" s="390" t="s">
        <v>342</v>
      </c>
    </row>
    <row r="207" spans="12:21" x14ac:dyDescent="0.25">
      <c r="L207" s="390" t="s">
        <v>2116</v>
      </c>
      <c r="M207" s="390" t="s">
        <v>2117</v>
      </c>
      <c r="N207" s="390" t="s">
        <v>2118</v>
      </c>
      <c r="O207" s="390" t="s">
        <v>2119</v>
      </c>
      <c r="P207" s="390" t="s">
        <v>2120</v>
      </c>
      <c r="Q207" s="390" t="s">
        <v>2121</v>
      </c>
      <c r="R207" s="390"/>
      <c r="S207" s="390"/>
      <c r="T207" s="390" t="s">
        <v>2116</v>
      </c>
      <c r="U207" s="390" t="s">
        <v>342</v>
      </c>
    </row>
    <row r="208" spans="12:21" x14ac:dyDescent="0.25">
      <c r="L208" s="390" t="s">
        <v>2122</v>
      </c>
      <c r="M208" s="390" t="s">
        <v>2123</v>
      </c>
      <c r="N208" s="390" t="s">
        <v>2124</v>
      </c>
      <c r="O208" s="390" t="s">
        <v>2125</v>
      </c>
      <c r="P208" s="390" t="s">
        <v>2126</v>
      </c>
      <c r="Q208" s="390" t="s">
        <v>2127</v>
      </c>
      <c r="R208" s="390"/>
      <c r="S208" s="390"/>
      <c r="T208" s="390" t="s">
        <v>2122</v>
      </c>
      <c r="U208" s="390" t="s">
        <v>342</v>
      </c>
    </row>
    <row r="209" spans="12:21" x14ac:dyDescent="0.25">
      <c r="L209" s="390" t="s">
        <v>2128</v>
      </c>
      <c r="M209" s="390" t="s">
        <v>2129</v>
      </c>
      <c r="N209" s="390" t="s">
        <v>2130</v>
      </c>
      <c r="O209" s="390" t="s">
        <v>2131</v>
      </c>
      <c r="P209" s="390" t="s">
        <v>2132</v>
      </c>
      <c r="Q209" s="390" t="s">
        <v>2133</v>
      </c>
      <c r="R209" s="390"/>
      <c r="S209" s="390"/>
      <c r="T209" s="390" t="s">
        <v>2128</v>
      </c>
      <c r="U209" s="390" t="s">
        <v>342</v>
      </c>
    </row>
    <row r="210" spans="12:21" x14ac:dyDescent="0.25">
      <c r="L210" s="390" t="s">
        <v>2134</v>
      </c>
      <c r="M210" s="390" t="s">
        <v>2135</v>
      </c>
      <c r="N210" s="390" t="s">
        <v>2135</v>
      </c>
      <c r="O210" s="390" t="s">
        <v>2135</v>
      </c>
      <c r="P210" s="390" t="s">
        <v>2136</v>
      </c>
      <c r="Q210" s="390" t="s">
        <v>2137</v>
      </c>
      <c r="R210" s="390"/>
      <c r="S210" s="390"/>
      <c r="T210" s="390" t="s">
        <v>2134</v>
      </c>
      <c r="U210" s="390" t="s">
        <v>342</v>
      </c>
    </row>
    <row r="211" spans="12:21" x14ac:dyDescent="0.25">
      <c r="L211" s="390" t="s">
        <v>2138</v>
      </c>
      <c r="M211" s="390" t="s">
        <v>2139</v>
      </c>
      <c r="N211" s="390" t="s">
        <v>2140</v>
      </c>
      <c r="O211" s="390" t="s">
        <v>2141</v>
      </c>
      <c r="P211" s="390" t="s">
        <v>2142</v>
      </c>
      <c r="Q211" s="390" t="s">
        <v>2143</v>
      </c>
      <c r="R211" s="390"/>
      <c r="S211" s="390"/>
      <c r="T211" s="390" t="s">
        <v>2138</v>
      </c>
      <c r="U211" s="390" t="s">
        <v>342</v>
      </c>
    </row>
    <row r="212" spans="12:21" x14ac:dyDescent="0.25">
      <c r="L212" s="390" t="s">
        <v>2144</v>
      </c>
      <c r="M212" s="390" t="s">
        <v>2145</v>
      </c>
      <c r="N212" s="390" t="s">
        <v>2145</v>
      </c>
      <c r="O212" s="390" t="s">
        <v>2145</v>
      </c>
      <c r="P212" s="390" t="s">
        <v>2146</v>
      </c>
      <c r="Q212" s="390" t="s">
        <v>2147</v>
      </c>
      <c r="R212" s="390"/>
      <c r="S212" s="390"/>
      <c r="T212" s="390" t="s">
        <v>2144</v>
      </c>
      <c r="U212" s="390" t="s">
        <v>342</v>
      </c>
    </row>
    <row r="213" spans="12:21" x14ac:dyDescent="0.25">
      <c r="L213" s="390" t="s">
        <v>2148</v>
      </c>
      <c r="M213" s="390" t="s">
        <v>2149</v>
      </c>
      <c r="N213" s="390" t="s">
        <v>2150</v>
      </c>
      <c r="O213" s="390" t="s">
        <v>2151</v>
      </c>
      <c r="P213" s="390" t="s">
        <v>2152</v>
      </c>
      <c r="Q213" s="390" t="s">
        <v>2153</v>
      </c>
      <c r="R213" s="390"/>
      <c r="S213" s="390"/>
      <c r="T213" s="390" t="s">
        <v>2148</v>
      </c>
      <c r="U213" s="390" t="s">
        <v>346</v>
      </c>
    </row>
    <row r="214" spans="12:21" x14ac:dyDescent="0.25">
      <c r="L214" s="390" t="s">
        <v>2154</v>
      </c>
      <c r="M214" s="390" t="s">
        <v>2155</v>
      </c>
      <c r="N214" s="390" t="s">
        <v>2156</v>
      </c>
      <c r="O214" s="390" t="s">
        <v>2157</v>
      </c>
      <c r="P214" s="390" t="s">
        <v>2158</v>
      </c>
      <c r="Q214" s="390" t="s">
        <v>2159</v>
      </c>
      <c r="R214" s="390"/>
      <c r="S214" s="390"/>
      <c r="T214" s="390" t="s">
        <v>2154</v>
      </c>
      <c r="U214" s="390" t="s">
        <v>342</v>
      </c>
    </row>
    <row r="215" spans="12:21" x14ac:dyDescent="0.25">
      <c r="L215" s="390" t="s">
        <v>2160</v>
      </c>
      <c r="M215" s="390" t="s">
        <v>2161</v>
      </c>
      <c r="N215" s="390" t="s">
        <v>2162</v>
      </c>
      <c r="O215" s="390" t="s">
        <v>2161</v>
      </c>
      <c r="P215" s="390" t="s">
        <v>2163</v>
      </c>
      <c r="Q215" s="390" t="s">
        <v>2164</v>
      </c>
      <c r="R215" s="390"/>
      <c r="S215" s="390"/>
      <c r="T215" s="390" t="s">
        <v>2160</v>
      </c>
      <c r="U215" s="390" t="s">
        <v>344</v>
      </c>
    </row>
    <row r="216" spans="12:21" x14ac:dyDescent="0.25">
      <c r="L216" s="390" t="s">
        <v>2165</v>
      </c>
      <c r="M216" s="390" t="s">
        <v>2166</v>
      </c>
      <c r="N216" s="390" t="s">
        <v>2166</v>
      </c>
      <c r="O216" s="390" t="s">
        <v>2166</v>
      </c>
      <c r="P216" s="390" t="s">
        <v>2167</v>
      </c>
      <c r="Q216" s="390" t="s">
        <v>2168</v>
      </c>
      <c r="R216" s="390"/>
      <c r="S216" s="390"/>
      <c r="T216" s="390" t="s">
        <v>2165</v>
      </c>
      <c r="U216" s="390" t="s">
        <v>344</v>
      </c>
    </row>
    <row r="217" spans="12:21" x14ac:dyDescent="0.25">
      <c r="L217" s="390" t="s">
        <v>2169</v>
      </c>
      <c r="M217" s="390" t="s">
        <v>2170</v>
      </c>
      <c r="N217" s="390" t="s">
        <v>2171</v>
      </c>
      <c r="O217" s="390" t="s">
        <v>2172</v>
      </c>
      <c r="P217" s="390" t="s">
        <v>2173</v>
      </c>
      <c r="Q217" s="390" t="s">
        <v>2174</v>
      </c>
      <c r="R217" s="390"/>
      <c r="S217" s="390"/>
      <c r="T217" s="390" t="s">
        <v>2169</v>
      </c>
      <c r="U217" s="391" t="s">
        <v>342</v>
      </c>
    </row>
    <row r="218" spans="12:21" x14ac:dyDescent="0.25">
      <c r="L218" s="390" t="s">
        <v>2175</v>
      </c>
      <c r="M218" s="390" t="s">
        <v>2176</v>
      </c>
      <c r="N218" s="390" t="s">
        <v>2177</v>
      </c>
      <c r="O218" s="390" t="s">
        <v>2178</v>
      </c>
      <c r="P218" s="390" t="s">
        <v>2179</v>
      </c>
      <c r="Q218" s="390" t="s">
        <v>2180</v>
      </c>
      <c r="R218" s="390"/>
      <c r="S218" s="390"/>
      <c r="T218" s="390" t="s">
        <v>2175</v>
      </c>
      <c r="U218" s="390" t="s">
        <v>345</v>
      </c>
    </row>
    <row r="219" spans="12:21" x14ac:dyDescent="0.25">
      <c r="L219" s="390" t="s">
        <v>2181</v>
      </c>
      <c r="M219" s="390" t="s">
        <v>2182</v>
      </c>
      <c r="N219" s="390" t="s">
        <v>2183</v>
      </c>
      <c r="O219" s="390" t="s">
        <v>2182</v>
      </c>
      <c r="P219" s="390" t="s">
        <v>2184</v>
      </c>
      <c r="Q219" s="390" t="s">
        <v>2185</v>
      </c>
      <c r="R219" s="390"/>
      <c r="S219" s="390"/>
      <c r="T219" s="390" t="s">
        <v>2181</v>
      </c>
      <c r="U219" s="391" t="s">
        <v>342</v>
      </c>
    </row>
    <row r="220" spans="12:21" x14ac:dyDescent="0.25">
      <c r="L220" s="390" t="s">
        <v>2186</v>
      </c>
      <c r="M220" s="390" t="s">
        <v>2187</v>
      </c>
      <c r="N220" s="390" t="s">
        <v>2188</v>
      </c>
      <c r="O220" s="390" t="s">
        <v>2189</v>
      </c>
      <c r="P220" s="390" t="s">
        <v>2190</v>
      </c>
      <c r="Q220" s="390" t="s">
        <v>2191</v>
      </c>
      <c r="R220" s="390"/>
      <c r="S220" s="390"/>
      <c r="T220" s="390" t="s">
        <v>2186</v>
      </c>
      <c r="U220" s="391" t="s">
        <v>342</v>
      </c>
    </row>
    <row r="221" spans="12:21" x14ac:dyDescent="0.25">
      <c r="L221" s="390" t="s">
        <v>2192</v>
      </c>
      <c r="M221" s="390" t="s">
        <v>2193</v>
      </c>
      <c r="N221" s="390" t="s">
        <v>2193</v>
      </c>
      <c r="O221" s="390" t="s">
        <v>2193</v>
      </c>
      <c r="P221" s="390" t="s">
        <v>2194</v>
      </c>
      <c r="Q221" s="390" t="s">
        <v>2195</v>
      </c>
      <c r="R221" s="390"/>
      <c r="S221" s="390"/>
      <c r="T221" s="390" t="s">
        <v>2192</v>
      </c>
      <c r="U221" s="390" t="s">
        <v>342</v>
      </c>
    </row>
    <row r="222" spans="12:21" x14ac:dyDescent="0.25">
      <c r="L222" s="390" t="s">
        <v>2196</v>
      </c>
      <c r="M222" s="390" t="s">
        <v>2197</v>
      </c>
      <c r="N222" s="390" t="s">
        <v>2197</v>
      </c>
      <c r="O222" s="390" t="s">
        <v>2197</v>
      </c>
      <c r="P222" s="390" t="s">
        <v>2198</v>
      </c>
      <c r="Q222" s="390" t="s">
        <v>2199</v>
      </c>
      <c r="R222" s="390"/>
      <c r="S222" s="390"/>
      <c r="T222" s="390" t="s">
        <v>2196</v>
      </c>
      <c r="U222" s="390" t="s">
        <v>342</v>
      </c>
    </row>
    <row r="223" spans="12:21" x14ac:dyDescent="0.25">
      <c r="L223" s="390" t="s">
        <v>2200</v>
      </c>
      <c r="M223" s="390" t="s">
        <v>2201</v>
      </c>
      <c r="N223" s="390" t="s">
        <v>2202</v>
      </c>
      <c r="O223" s="390" t="s">
        <v>2203</v>
      </c>
      <c r="P223" s="390" t="s">
        <v>2204</v>
      </c>
      <c r="Q223" s="390" t="s">
        <v>2205</v>
      </c>
      <c r="R223" s="390"/>
      <c r="S223" s="390"/>
      <c r="T223" s="390" t="s">
        <v>2200</v>
      </c>
      <c r="U223" s="390" t="s">
        <v>342</v>
      </c>
    </row>
    <row r="224" spans="12:21" x14ac:dyDescent="0.25">
      <c r="L224" s="390" t="s">
        <v>2206</v>
      </c>
      <c r="M224" s="390" t="s">
        <v>2207</v>
      </c>
      <c r="N224" s="390" t="s">
        <v>2208</v>
      </c>
      <c r="O224" s="390" t="s">
        <v>2209</v>
      </c>
      <c r="P224" s="390" t="s">
        <v>2210</v>
      </c>
      <c r="Q224" s="390" t="s">
        <v>2211</v>
      </c>
      <c r="R224" s="390"/>
      <c r="S224" s="390"/>
      <c r="T224" s="390" t="s">
        <v>2206</v>
      </c>
      <c r="U224" s="391" t="s">
        <v>346</v>
      </c>
    </row>
    <row r="225" spans="12:21" x14ac:dyDescent="0.25">
      <c r="L225" s="390" t="s">
        <v>2212</v>
      </c>
      <c r="M225" s="390" t="s">
        <v>2213</v>
      </c>
      <c r="N225" s="390" t="s">
        <v>2214</v>
      </c>
      <c r="O225" s="390" t="s">
        <v>2215</v>
      </c>
      <c r="P225" s="390" t="s">
        <v>2216</v>
      </c>
      <c r="Q225" s="390" t="s">
        <v>2217</v>
      </c>
      <c r="R225" s="390"/>
      <c r="S225" s="390"/>
      <c r="T225" s="390" t="s">
        <v>2212</v>
      </c>
      <c r="U225" s="390" t="s">
        <v>342</v>
      </c>
    </row>
    <row r="226" spans="12:21" x14ac:dyDescent="0.25">
      <c r="L226" s="390" t="s">
        <v>2218</v>
      </c>
      <c r="M226" s="390" t="s">
        <v>2219</v>
      </c>
      <c r="N226" s="390" t="s">
        <v>2219</v>
      </c>
      <c r="O226" s="390" t="s">
        <v>2219</v>
      </c>
      <c r="P226" s="390" t="s">
        <v>2220</v>
      </c>
      <c r="Q226" s="390" t="s">
        <v>2221</v>
      </c>
      <c r="R226" s="390"/>
      <c r="S226" s="390"/>
      <c r="T226" s="390" t="s">
        <v>2218</v>
      </c>
      <c r="U226" s="390" t="s">
        <v>342</v>
      </c>
    </row>
    <row r="227" spans="12:21" x14ac:dyDescent="0.25">
      <c r="L227" s="390" t="s">
        <v>2222</v>
      </c>
      <c r="M227" s="390" t="s">
        <v>139</v>
      </c>
      <c r="N227" s="390" t="s">
        <v>2223</v>
      </c>
      <c r="O227" s="390" t="s">
        <v>2224</v>
      </c>
      <c r="P227" s="390" t="s">
        <v>2225</v>
      </c>
      <c r="Q227" s="390" t="s">
        <v>2226</v>
      </c>
      <c r="R227" s="390"/>
      <c r="S227" s="390"/>
      <c r="T227" s="390" t="s">
        <v>2222</v>
      </c>
      <c r="U227" s="390" t="s">
        <v>342</v>
      </c>
    </row>
    <row r="228" spans="12:21" x14ac:dyDescent="0.25">
      <c r="L228" s="390" t="s">
        <v>2227</v>
      </c>
      <c r="M228" s="390" t="s">
        <v>2228</v>
      </c>
      <c r="N228" s="390" t="s">
        <v>2229</v>
      </c>
      <c r="O228" s="390" t="s">
        <v>2228</v>
      </c>
      <c r="P228" s="390" t="s">
        <v>2230</v>
      </c>
      <c r="Q228" s="390" t="s">
        <v>2231</v>
      </c>
      <c r="R228" s="390"/>
      <c r="S228" s="390"/>
      <c r="T228" s="390" t="s">
        <v>2227</v>
      </c>
      <c r="U228" s="391" t="s">
        <v>342</v>
      </c>
    </row>
    <row r="229" spans="12:21" x14ac:dyDescent="0.25">
      <c r="L229" s="390" t="s">
        <v>2232</v>
      </c>
      <c r="M229" s="390" t="s">
        <v>2233</v>
      </c>
      <c r="N229" s="390" t="s">
        <v>2233</v>
      </c>
      <c r="O229" s="390" t="s">
        <v>2234</v>
      </c>
      <c r="P229" s="390" t="s">
        <v>2235</v>
      </c>
      <c r="Q229" s="390" t="s">
        <v>2236</v>
      </c>
      <c r="R229" s="390"/>
      <c r="S229" s="390"/>
      <c r="T229" s="390" t="s">
        <v>2232</v>
      </c>
      <c r="U229" s="390" t="s">
        <v>342</v>
      </c>
    </row>
    <row r="230" spans="12:21" x14ac:dyDescent="0.25">
      <c r="L230" s="390" t="s">
        <v>2237</v>
      </c>
      <c r="M230" s="390" t="s">
        <v>2238</v>
      </c>
      <c r="N230" s="390" t="s">
        <v>2239</v>
      </c>
      <c r="O230" s="390" t="s">
        <v>2240</v>
      </c>
      <c r="P230" s="390" t="s">
        <v>2241</v>
      </c>
      <c r="Q230" s="390" t="s">
        <v>2242</v>
      </c>
      <c r="R230" s="390"/>
      <c r="S230" s="390"/>
      <c r="T230" s="390" t="s">
        <v>2237</v>
      </c>
      <c r="U230" s="390" t="s">
        <v>342</v>
      </c>
    </row>
    <row r="231" spans="12:21" x14ac:dyDescent="0.25">
      <c r="L231" s="390" t="s">
        <v>2243</v>
      </c>
      <c r="M231" s="390" t="s">
        <v>2244</v>
      </c>
      <c r="N231" s="390" t="s">
        <v>2244</v>
      </c>
      <c r="O231" s="390" t="s">
        <v>2244</v>
      </c>
      <c r="P231" s="390" t="s">
        <v>2245</v>
      </c>
      <c r="Q231" s="390" t="s">
        <v>2246</v>
      </c>
      <c r="R231" s="390"/>
      <c r="S231" s="390"/>
      <c r="T231" s="390" t="s">
        <v>2243</v>
      </c>
      <c r="U231" s="390" t="s">
        <v>343</v>
      </c>
    </row>
    <row r="232" spans="12:21" x14ac:dyDescent="0.25">
      <c r="L232" s="390" t="s">
        <v>2247</v>
      </c>
      <c r="M232" s="390" t="s">
        <v>2248</v>
      </c>
      <c r="N232" s="390" t="s">
        <v>2249</v>
      </c>
      <c r="O232" s="390" t="s">
        <v>2250</v>
      </c>
      <c r="P232" s="390" t="s">
        <v>2251</v>
      </c>
      <c r="Q232" s="390" t="s">
        <v>2252</v>
      </c>
      <c r="R232" s="390"/>
      <c r="S232" s="390"/>
      <c r="T232" s="390" t="s">
        <v>2247</v>
      </c>
      <c r="U232" s="390" t="s">
        <v>342</v>
      </c>
    </row>
    <row r="233" spans="12:21" x14ac:dyDescent="0.25">
      <c r="L233" s="390" t="s">
        <v>2253</v>
      </c>
      <c r="M233" s="390" t="s">
        <v>2254</v>
      </c>
      <c r="N233" s="390" t="s">
        <v>2255</v>
      </c>
      <c r="O233" s="390" t="s">
        <v>2256</v>
      </c>
      <c r="P233" s="390" t="s">
        <v>2257</v>
      </c>
      <c r="Q233" s="390" t="s">
        <v>2258</v>
      </c>
      <c r="R233" s="390"/>
      <c r="S233" s="390"/>
      <c r="T233" s="390" t="s">
        <v>2253</v>
      </c>
      <c r="U233" s="391" t="s">
        <v>345</v>
      </c>
    </row>
    <row r="234" spans="12:21" x14ac:dyDescent="0.25">
      <c r="L234" s="390" t="s">
        <v>2259</v>
      </c>
      <c r="M234" s="390" t="s">
        <v>2260</v>
      </c>
      <c r="N234" s="390" t="s">
        <v>2261</v>
      </c>
      <c r="O234" s="390" t="s">
        <v>2262</v>
      </c>
      <c r="P234" s="390" t="s">
        <v>2263</v>
      </c>
      <c r="Q234" s="390" t="s">
        <v>2264</v>
      </c>
      <c r="R234" s="390"/>
      <c r="S234" s="390"/>
      <c r="T234" s="390" t="s">
        <v>2259</v>
      </c>
      <c r="U234" s="390" t="s">
        <v>342</v>
      </c>
    </row>
    <row r="235" spans="12:21" x14ac:dyDescent="0.25">
      <c r="L235" s="390" t="s">
        <v>2265</v>
      </c>
      <c r="M235" s="390" t="s">
        <v>2266</v>
      </c>
      <c r="N235" s="390" t="s">
        <v>2267</v>
      </c>
      <c r="O235" s="390" t="s">
        <v>2268</v>
      </c>
      <c r="P235" s="390" t="s">
        <v>2269</v>
      </c>
      <c r="Q235" s="390" t="s">
        <v>2270</v>
      </c>
      <c r="R235" s="390"/>
      <c r="S235" s="390"/>
      <c r="T235" s="390" t="s">
        <v>2265</v>
      </c>
      <c r="U235" s="390" t="s">
        <v>342</v>
      </c>
    </row>
    <row r="236" spans="12:21" x14ac:dyDescent="0.25">
      <c r="L236" s="390" t="s">
        <v>2271</v>
      </c>
      <c r="M236" s="390" t="s">
        <v>2272</v>
      </c>
      <c r="N236" s="390" t="s">
        <v>2273</v>
      </c>
      <c r="O236" s="390" t="s">
        <v>2274</v>
      </c>
      <c r="P236" s="390" t="s">
        <v>2275</v>
      </c>
      <c r="Q236" s="390" t="s">
        <v>2276</v>
      </c>
      <c r="R236" s="390"/>
      <c r="S236" s="390"/>
      <c r="T236" s="390" t="s">
        <v>2271</v>
      </c>
      <c r="U236" s="390" t="s">
        <v>343</v>
      </c>
    </row>
    <row r="237" spans="12:21" x14ac:dyDescent="0.25">
      <c r="L237" s="390" t="s">
        <v>2277</v>
      </c>
      <c r="M237" s="390" t="s">
        <v>2278</v>
      </c>
      <c r="N237" s="390" t="s">
        <v>2279</v>
      </c>
      <c r="O237" s="390" t="s">
        <v>2280</v>
      </c>
      <c r="P237" s="390" t="s">
        <v>2281</v>
      </c>
      <c r="Q237" s="390" t="s">
        <v>2282</v>
      </c>
      <c r="R237" s="390"/>
      <c r="S237" s="390"/>
      <c r="T237" s="390" t="s">
        <v>2277</v>
      </c>
      <c r="U237" s="391" t="s">
        <v>342</v>
      </c>
    </row>
    <row r="238" spans="12:21" x14ac:dyDescent="0.25">
      <c r="L238" s="390" t="s">
        <v>2283</v>
      </c>
      <c r="M238" s="390" t="s">
        <v>2284</v>
      </c>
      <c r="N238" s="390" t="s">
        <v>2285</v>
      </c>
      <c r="O238" s="390" t="s">
        <v>2286</v>
      </c>
      <c r="P238" s="390" t="s">
        <v>2287</v>
      </c>
      <c r="Q238" s="390" t="s">
        <v>2288</v>
      </c>
      <c r="R238" s="390"/>
      <c r="S238" s="390"/>
      <c r="T238" s="390" t="s">
        <v>2283</v>
      </c>
      <c r="U238" s="390" t="s">
        <v>343</v>
      </c>
    </row>
    <row r="239" spans="12:21" x14ac:dyDescent="0.25">
      <c r="L239" s="390" t="s">
        <v>2289</v>
      </c>
      <c r="M239" s="390" t="s">
        <v>2290</v>
      </c>
      <c r="N239" s="390" t="s">
        <v>2290</v>
      </c>
      <c r="O239" s="390" t="s">
        <v>2290</v>
      </c>
      <c r="P239" s="390" t="s">
        <v>2291</v>
      </c>
      <c r="Q239" s="390" t="s">
        <v>2292</v>
      </c>
      <c r="R239" s="390"/>
      <c r="S239" s="390"/>
      <c r="T239" s="390" t="s">
        <v>2289</v>
      </c>
      <c r="U239" s="390" t="s">
        <v>342</v>
      </c>
    </row>
    <row r="240" spans="12:21" x14ac:dyDescent="0.25">
      <c r="L240" s="390" t="s">
        <v>2293</v>
      </c>
      <c r="M240" s="390" t="s">
        <v>2294</v>
      </c>
      <c r="N240" s="390" t="s">
        <v>2294</v>
      </c>
      <c r="O240" s="390" t="s">
        <v>2294</v>
      </c>
      <c r="P240" s="390" t="s">
        <v>2295</v>
      </c>
      <c r="Q240" s="390" t="s">
        <v>2296</v>
      </c>
      <c r="R240" s="390"/>
      <c r="S240" s="390"/>
      <c r="T240" s="390" t="s">
        <v>2293</v>
      </c>
      <c r="U240" s="390" t="s">
        <v>342</v>
      </c>
    </row>
    <row r="241" spans="12:21" x14ac:dyDescent="0.25">
      <c r="L241" s="390" t="s">
        <v>2297</v>
      </c>
      <c r="M241" s="390" t="s">
        <v>2298</v>
      </c>
      <c r="N241" s="390" t="s">
        <v>2299</v>
      </c>
      <c r="O241" s="390" t="s">
        <v>2300</v>
      </c>
      <c r="P241" s="390" t="s">
        <v>2301</v>
      </c>
      <c r="Q241" s="390" t="s">
        <v>2302</v>
      </c>
      <c r="R241" s="390"/>
      <c r="S241" s="390"/>
      <c r="T241" s="390" t="s">
        <v>2297</v>
      </c>
      <c r="U241" s="390" t="s">
        <v>344</v>
      </c>
    </row>
    <row r="242" spans="12:21" x14ac:dyDescent="0.25">
      <c r="L242" s="390" t="s">
        <v>2303</v>
      </c>
      <c r="M242" s="390" t="s">
        <v>2304</v>
      </c>
      <c r="N242" s="390" t="s">
        <v>2304</v>
      </c>
      <c r="O242" s="390" t="s">
        <v>2304</v>
      </c>
      <c r="P242" s="390" t="s">
        <v>2305</v>
      </c>
      <c r="Q242" s="390" t="s">
        <v>2306</v>
      </c>
      <c r="R242" s="390"/>
      <c r="S242" s="390"/>
      <c r="T242" s="390" t="s">
        <v>2303</v>
      </c>
      <c r="U242" s="390" t="s">
        <v>342</v>
      </c>
    </row>
    <row r="243" spans="12:21" x14ac:dyDescent="0.25">
      <c r="L243" s="390" t="s">
        <v>2307</v>
      </c>
      <c r="M243" s="390" t="s">
        <v>2308</v>
      </c>
      <c r="N243" s="390" t="s">
        <v>2309</v>
      </c>
      <c r="O243" s="390" t="s">
        <v>2308</v>
      </c>
      <c r="P243" s="390" t="s">
        <v>2310</v>
      </c>
      <c r="Q243" s="390" t="s">
        <v>2311</v>
      </c>
      <c r="R243" s="390"/>
      <c r="S243" s="390"/>
      <c r="T243" s="390" t="s">
        <v>2307</v>
      </c>
      <c r="U243" s="390" t="s">
        <v>346</v>
      </c>
    </row>
    <row r="244" spans="12:21" x14ac:dyDescent="0.25">
      <c r="L244" s="390" t="s">
        <v>2312</v>
      </c>
      <c r="M244" s="390" t="s">
        <v>2313</v>
      </c>
      <c r="N244" s="390" t="s">
        <v>2314</v>
      </c>
      <c r="O244" s="390" t="s">
        <v>2315</v>
      </c>
      <c r="P244" s="390" t="s">
        <v>2316</v>
      </c>
      <c r="Q244" s="390" t="s">
        <v>2317</v>
      </c>
      <c r="R244" s="390"/>
      <c r="S244" s="390"/>
      <c r="T244" s="390" t="s">
        <v>2312</v>
      </c>
      <c r="U244" s="390" t="s">
        <v>342</v>
      </c>
    </row>
    <row r="245" spans="12:21" x14ac:dyDescent="0.25">
      <c r="L245" s="390" t="s">
        <v>2318</v>
      </c>
      <c r="M245" s="390" t="s">
        <v>2319</v>
      </c>
      <c r="N245" s="390" t="s">
        <v>2320</v>
      </c>
      <c r="O245" s="390" t="s">
        <v>2319</v>
      </c>
      <c r="P245" s="390" t="s">
        <v>2321</v>
      </c>
      <c r="Q245" s="390" t="s">
        <v>2322</v>
      </c>
      <c r="R245" s="390"/>
      <c r="S245" s="390"/>
      <c r="T245" s="390" t="s">
        <v>2318</v>
      </c>
      <c r="U245" s="390" t="s">
        <v>342</v>
      </c>
    </row>
    <row r="246" spans="12:21" x14ac:dyDescent="0.25">
      <c r="L246" s="390" t="s">
        <v>2323</v>
      </c>
      <c r="M246" s="390" t="s">
        <v>2324</v>
      </c>
      <c r="N246" s="390" t="s">
        <v>2324</v>
      </c>
      <c r="O246" s="390" t="s">
        <v>2324</v>
      </c>
      <c r="P246" s="390" t="s">
        <v>2325</v>
      </c>
      <c r="Q246" s="390" t="s">
        <v>2326</v>
      </c>
      <c r="R246" s="390"/>
      <c r="S246" s="390"/>
      <c r="T246" s="390" t="s">
        <v>2323</v>
      </c>
      <c r="U246" s="390" t="s">
        <v>342</v>
      </c>
    </row>
    <row r="247" spans="12:21" x14ac:dyDescent="0.25">
      <c r="L247" s="390" t="s">
        <v>2327</v>
      </c>
      <c r="M247" s="390" t="s">
        <v>381</v>
      </c>
      <c r="N247" s="390" t="s">
        <v>381</v>
      </c>
      <c r="O247" s="390" t="s">
        <v>381</v>
      </c>
      <c r="P247" s="390" t="s">
        <v>381</v>
      </c>
      <c r="Q247" s="390" t="s">
        <v>381</v>
      </c>
      <c r="R247" s="390" t="s">
        <v>381</v>
      </c>
      <c r="S247" s="390" t="s">
        <v>381</v>
      </c>
      <c r="T247" s="390" t="s">
        <v>2327</v>
      </c>
      <c r="U247" s="391" t="s">
        <v>342</v>
      </c>
    </row>
    <row r="248" spans="12:21" x14ac:dyDescent="0.25">
      <c r="L248" s="390"/>
      <c r="R248" s="390"/>
      <c r="S248" s="390"/>
      <c r="T248" s="390"/>
      <c r="U248" s="390"/>
    </row>
    <row r="249" spans="12:21" x14ac:dyDescent="0.25">
      <c r="L249" s="390"/>
      <c r="R249" s="390"/>
      <c r="S249" s="390"/>
      <c r="T249" s="390"/>
      <c r="U249" s="390"/>
    </row>
    <row r="250" spans="12:21" x14ac:dyDescent="0.25">
      <c r="L250" s="390"/>
      <c r="R250" s="390"/>
      <c r="S250" s="390"/>
      <c r="T250" s="390"/>
      <c r="U250" s="390"/>
    </row>
    <row r="251" spans="12:21" x14ac:dyDescent="0.25">
      <c r="L251" s="390"/>
      <c r="R251" s="390"/>
      <c r="S251" s="390"/>
      <c r="T251" s="390"/>
      <c r="U251" s="39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30A8-EC9F-445F-A4A9-EA53308F9B8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404" customWidth="1"/>
    <col min="2" max="2" width="2.3984375" style="404" customWidth="1"/>
    <col min="3" max="3" width="58" style="404" customWidth="1"/>
    <col min="4" max="4" width="7.69921875" style="404" customWidth="1"/>
    <col min="5" max="6" width="7.69921875" style="404"/>
    <col min="7" max="7" width="9.59765625" style="404" customWidth="1"/>
    <col min="8" max="8" width="3.69921875" style="404" customWidth="1"/>
    <col min="9" max="9" width="5.69921875" style="404" customWidth="1"/>
    <col min="10" max="16384" width="7.69921875" style="404"/>
  </cols>
  <sheetData>
    <row r="1" spans="1:18" ht="29.25" customHeight="1" x14ac:dyDescent="0.3">
      <c r="A1" s="401"/>
      <c r="B1" s="402"/>
      <c r="C1" s="402"/>
      <c r="D1" s="402"/>
      <c r="E1" s="403"/>
      <c r="F1" s="403"/>
      <c r="G1" s="403"/>
      <c r="H1" s="403"/>
      <c r="I1" s="403"/>
      <c r="J1" s="403"/>
      <c r="K1" s="403"/>
      <c r="L1" s="403"/>
      <c r="M1" s="403"/>
      <c r="N1" s="403"/>
      <c r="O1" s="403"/>
      <c r="P1" s="403"/>
      <c r="Q1" s="403"/>
      <c r="R1" s="403"/>
    </row>
    <row r="2" spans="1:18" ht="23.4" thickBot="1" x14ac:dyDescent="0.45">
      <c r="A2" s="402"/>
      <c r="B2" s="402"/>
      <c r="C2" s="405"/>
      <c r="D2" s="402"/>
      <c r="E2" s="403"/>
      <c r="F2" s="403"/>
      <c r="G2" s="402"/>
      <c r="H2" s="403"/>
      <c r="I2" s="403"/>
      <c r="J2" s="403"/>
      <c r="K2" s="403"/>
      <c r="L2" s="403"/>
      <c r="M2" s="403"/>
      <c r="N2" s="403"/>
      <c r="O2" s="403"/>
      <c r="P2" s="403"/>
      <c r="Q2" s="403"/>
      <c r="R2" s="403"/>
    </row>
    <row r="3" spans="1:18" ht="15.6" x14ac:dyDescent="0.3">
      <c r="A3" s="402"/>
      <c r="B3" s="402"/>
      <c r="C3" s="402"/>
      <c r="D3" s="402"/>
      <c r="F3" s="402"/>
      <c r="G3" s="406" t="s">
        <v>2328</v>
      </c>
      <c r="H3" s="407"/>
      <c r="I3" s="408"/>
      <c r="J3" s="403"/>
      <c r="K3" s="403"/>
      <c r="L3" s="403"/>
      <c r="M3" s="403"/>
      <c r="N3" s="403"/>
      <c r="O3" s="403"/>
      <c r="P3" s="403"/>
      <c r="Q3" s="403"/>
      <c r="R3" s="403"/>
    </row>
    <row r="4" spans="1:18" ht="63" customHeight="1" thickBot="1" x14ac:dyDescent="0.3">
      <c r="A4" s="402"/>
      <c r="B4" s="402"/>
      <c r="C4" s="409" t="str">
        <f>HLOOKUP(Introduction!$G$4,Key!A:G,3,FALSE)</f>
        <v>Joint Monitoring Programme for Water Supply, Sanitation and Hygiene</v>
      </c>
      <c r="D4" s="402"/>
      <c r="E4" s="410"/>
      <c r="F4" s="403"/>
      <c r="G4" s="411" t="str">
        <f>+VLOOKUP(Introduction!$G$8,ISO3language,2,FALSE)</f>
        <v>English</v>
      </c>
      <c r="H4" s="412"/>
      <c r="I4" s="413"/>
      <c r="J4" s="403"/>
      <c r="K4" s="403"/>
      <c r="L4" s="403"/>
      <c r="M4" s="403"/>
      <c r="N4" s="403"/>
      <c r="O4" s="403"/>
      <c r="P4" s="403"/>
      <c r="Q4" s="403"/>
      <c r="R4" s="403"/>
    </row>
    <row r="5" spans="1:18" ht="10.5" customHeight="1" x14ac:dyDescent="0.25">
      <c r="A5" s="402"/>
      <c r="B5" s="402"/>
      <c r="C5" s="414"/>
      <c r="D5" s="402"/>
      <c r="E5" s="410"/>
      <c r="F5" s="403"/>
      <c r="G5" s="402"/>
      <c r="H5" s="403"/>
      <c r="I5" s="403"/>
      <c r="J5" s="403"/>
      <c r="K5" s="403"/>
      <c r="L5" s="403"/>
      <c r="M5" s="403"/>
      <c r="N5" s="403"/>
      <c r="O5" s="403"/>
      <c r="P5" s="403"/>
      <c r="Q5" s="403"/>
      <c r="R5" s="403"/>
    </row>
    <row r="6" spans="1:18" ht="44.25" customHeight="1" x14ac:dyDescent="0.25">
      <c r="A6" s="402"/>
      <c r="B6" s="402"/>
      <c r="C6" s="415" t="str">
        <f>HLOOKUP(Introduction!$G$4,Key!A:G,4,FALSE)</f>
        <v>Estimates on water, sanitation, hygiene in schools</v>
      </c>
      <c r="D6" s="403"/>
      <c r="E6" s="403"/>
      <c r="F6" s="403"/>
      <c r="G6" s="403"/>
      <c r="H6" s="403"/>
      <c r="I6" s="403"/>
      <c r="J6" s="403"/>
      <c r="K6" s="403"/>
      <c r="L6" s="403"/>
      <c r="M6" s="403"/>
      <c r="N6" s="403"/>
      <c r="O6" s="403"/>
      <c r="P6" s="403"/>
      <c r="Q6" s="403"/>
      <c r="R6" s="403"/>
    </row>
    <row r="7" spans="1:18" ht="52.5" customHeight="1" x14ac:dyDescent="0.4">
      <c r="A7" s="402"/>
      <c r="B7" s="402"/>
      <c r="C7" s="445" t="str">
        <f>IF($G$4="English",VLOOKUP($G$8,Key!$L$2:$S$247,2,FALSE),IF($G$4="Spanish",VLOOKUP($G$8,Key!$L$2:$S$247,4,FALSE),IF($G$4="French",VLOOKUP($G$8,Key!$L$2:$S$247,3,FALSE),IF($G$4="Russian",VLOOKUP($G$8,Key!$L$2:$S$247,5,FALSE),IF($G$4="Arabic",VLOOKUP($G$8,Key!$L$2:$S$247,6,FALSE),IF($G$4="Other",VLOOKUP($G$8,Key!$L$2:$S$247,7,FALSE)))))))</f>
        <v>United Republic of Tanzania</v>
      </c>
      <c r="D7" s="403"/>
      <c r="E7" s="403"/>
      <c r="F7" s="403"/>
      <c r="G7" s="416" t="s">
        <v>2329</v>
      </c>
      <c r="H7" s="416"/>
      <c r="I7" s="416"/>
      <c r="J7" s="403"/>
      <c r="K7" s="403"/>
      <c r="L7" s="403"/>
      <c r="M7" s="403"/>
      <c r="N7" s="403"/>
      <c r="O7" s="403"/>
      <c r="P7" s="403"/>
      <c r="Q7" s="403"/>
      <c r="R7" s="403"/>
    </row>
    <row r="8" spans="1:18" ht="15" x14ac:dyDescent="0.25">
      <c r="A8" s="402"/>
      <c r="B8" s="402"/>
      <c r="C8" s="446"/>
      <c r="D8" s="403"/>
      <c r="E8" s="403"/>
      <c r="F8" s="403"/>
      <c r="G8" s="417" t="s">
        <v>2222</v>
      </c>
      <c r="H8" s="417"/>
      <c r="I8" s="417"/>
      <c r="J8" s="403"/>
      <c r="K8" s="403"/>
      <c r="L8" s="403"/>
      <c r="M8" s="403"/>
      <c r="N8" s="403"/>
      <c r="O8" s="403"/>
      <c r="P8" s="403"/>
      <c r="Q8" s="403"/>
      <c r="R8" s="403"/>
    </row>
    <row r="9" spans="1:18" ht="15.6" x14ac:dyDescent="0.3">
      <c r="A9" s="402"/>
      <c r="B9" s="402"/>
      <c r="C9" s="418" t="str">
        <f>HLOOKUP(Introduction!$G$4,Key!A:G,6,FALSE)</f>
        <v>Updated September 2026</v>
      </c>
      <c r="D9" s="403"/>
      <c r="E9" s="403"/>
      <c r="F9" s="403"/>
      <c r="G9" s="403"/>
      <c r="H9" s="403"/>
      <c r="I9" s="403"/>
      <c r="J9" s="403"/>
      <c r="K9" s="403"/>
      <c r="L9" s="403"/>
      <c r="M9" s="403"/>
      <c r="N9" s="403"/>
      <c r="O9" s="403"/>
      <c r="P9" s="403"/>
      <c r="Q9" s="403"/>
      <c r="R9" s="403"/>
    </row>
    <row r="10" spans="1:18" ht="15" x14ac:dyDescent="0.25">
      <c r="A10" s="402"/>
      <c r="B10" s="402"/>
      <c r="C10" s="419"/>
      <c r="D10" s="403"/>
      <c r="E10" s="403"/>
      <c r="F10" s="403"/>
      <c r="G10" s="403"/>
      <c r="H10" s="403"/>
      <c r="I10" s="403"/>
      <c r="J10" s="403"/>
      <c r="K10" s="403"/>
      <c r="L10" s="403"/>
      <c r="M10" s="403"/>
      <c r="N10" s="403"/>
      <c r="O10" s="403"/>
      <c r="P10" s="403"/>
      <c r="Q10" s="403"/>
      <c r="R10" s="403"/>
    </row>
    <row r="11" spans="1:18" ht="15.9" customHeight="1" x14ac:dyDescent="0.25">
      <c r="A11" s="402"/>
      <c r="C11" s="420" t="str">
        <f>HLOOKUP(Introduction!$G$4,Key!A:G,7,FALSE)</f>
        <v xml:space="preserve">Follow the links below to find the following information: </v>
      </c>
      <c r="D11" s="403"/>
      <c r="E11" s="402"/>
      <c r="F11" s="403"/>
      <c r="G11" s="403"/>
      <c r="H11" s="403"/>
      <c r="I11" s="403"/>
      <c r="J11" s="403"/>
      <c r="K11" s="403"/>
      <c r="L11" s="403"/>
      <c r="M11" s="403"/>
      <c r="N11" s="403"/>
      <c r="O11" s="403"/>
      <c r="P11" s="403"/>
      <c r="Q11" s="403"/>
      <c r="R11" s="403"/>
    </row>
    <row r="12" spans="1:18" ht="9" customHeight="1" x14ac:dyDescent="0.25">
      <c r="A12" s="402"/>
      <c r="B12" s="403"/>
      <c r="C12" s="421"/>
      <c r="D12" s="403"/>
      <c r="E12" s="402"/>
      <c r="F12" s="403"/>
      <c r="G12" s="403"/>
      <c r="H12" s="403"/>
      <c r="I12" s="403"/>
      <c r="J12" s="403"/>
      <c r="K12" s="403"/>
      <c r="L12" s="403"/>
      <c r="M12" s="403"/>
      <c r="N12" s="403"/>
      <c r="O12" s="403"/>
      <c r="P12" s="403"/>
      <c r="Q12" s="403"/>
      <c r="R12" s="403"/>
    </row>
    <row r="13" spans="1:18" ht="24.9" customHeight="1" x14ac:dyDescent="0.3">
      <c r="A13" s="402"/>
      <c r="B13" s="403"/>
      <c r="C13" s="422" t="str">
        <f>HLOOKUP(Introduction!$G$4,Key!A:G,8,FALSE)</f>
        <v>JMP Estimates:</v>
      </c>
      <c r="D13" s="403"/>
      <c r="E13" s="402"/>
      <c r="F13" s="403"/>
      <c r="G13" s="403"/>
      <c r="H13" s="403"/>
      <c r="I13" s="403"/>
      <c r="J13" s="403"/>
      <c r="K13" s="403"/>
      <c r="L13" s="403"/>
      <c r="M13" s="403"/>
      <c r="N13" s="403"/>
      <c r="O13" s="403"/>
      <c r="P13" s="403"/>
      <c r="Q13" s="403"/>
      <c r="R13" s="403"/>
    </row>
    <row r="14" spans="1:18" ht="21.9" customHeight="1" x14ac:dyDescent="0.25">
      <c r="A14" s="402"/>
      <c r="B14" s="423"/>
      <c r="C14" s="424" t="str">
        <f>HLOOKUP(Introduction!$G$4,Key!A:G,9,FALSE)</f>
        <v>WASH ladders for schools</v>
      </c>
      <c r="D14" s="403"/>
      <c r="E14" s="402"/>
      <c r="F14" s="403"/>
      <c r="G14" s="403"/>
      <c r="H14" s="403"/>
      <c r="I14" s="403"/>
      <c r="J14" s="403"/>
      <c r="K14" s="403"/>
      <c r="L14" s="403"/>
      <c r="M14" s="403"/>
      <c r="N14" s="403"/>
      <c r="O14" s="403"/>
      <c r="P14" s="403"/>
      <c r="Q14" s="403"/>
      <c r="R14" s="403"/>
    </row>
    <row r="15" spans="1:18" ht="15" x14ac:dyDescent="0.25">
      <c r="A15" s="402"/>
      <c r="B15" s="423"/>
      <c r="C15" s="425" t="str">
        <f>HLOOKUP(Introduction!$G$4,Key!A:G,10,FALSE)</f>
        <v>Trends in basic WASH in schools</v>
      </c>
      <c r="D15" s="403"/>
      <c r="E15" s="402"/>
      <c r="F15" s="403"/>
      <c r="G15" s="403"/>
      <c r="H15" s="403"/>
      <c r="I15" s="403"/>
      <c r="J15" s="403"/>
      <c r="K15" s="403"/>
      <c r="L15" s="403"/>
      <c r="M15" s="403"/>
      <c r="N15" s="403"/>
      <c r="O15" s="403"/>
      <c r="P15" s="403"/>
      <c r="Q15" s="403"/>
      <c r="R15" s="403"/>
    </row>
    <row r="16" spans="1:18" ht="15" x14ac:dyDescent="0.25">
      <c r="A16" s="402"/>
      <c r="B16" s="423"/>
      <c r="C16" s="424" t="str">
        <f>HLOOKUP(Introduction!$G$4,Key!A:G,11,FALSE)</f>
        <v>Estimates (2000-2025) for schools</v>
      </c>
      <c r="D16" s="403"/>
      <c r="E16" s="402"/>
      <c r="F16" s="403"/>
      <c r="G16" s="403"/>
      <c r="H16" s="403"/>
      <c r="I16" s="403"/>
      <c r="J16" s="403"/>
      <c r="K16" s="403"/>
      <c r="L16" s="403"/>
      <c r="M16" s="403"/>
      <c r="N16" s="403"/>
      <c r="O16" s="403"/>
      <c r="P16" s="403"/>
      <c r="Q16" s="403"/>
      <c r="R16" s="403"/>
    </row>
    <row r="17" spans="1:18" ht="26.1" customHeight="1" x14ac:dyDescent="0.25">
      <c r="A17" s="402"/>
      <c r="B17" s="402"/>
      <c r="C17" s="426"/>
      <c r="D17" s="403"/>
      <c r="E17" s="423"/>
      <c r="F17" s="403"/>
      <c r="G17" s="403"/>
      <c r="H17" s="403"/>
      <c r="I17" s="403"/>
      <c r="J17" s="403"/>
      <c r="K17" s="403"/>
      <c r="L17" s="403"/>
      <c r="M17" s="403"/>
      <c r="N17" s="403"/>
      <c r="O17" s="403"/>
      <c r="P17" s="403"/>
      <c r="Q17" s="403"/>
      <c r="R17" s="403"/>
    </row>
    <row r="18" spans="1:18" ht="15.6" x14ac:dyDescent="0.3">
      <c r="A18" s="402"/>
      <c r="B18" s="402"/>
      <c r="C18" s="427" t="str">
        <f>HLOOKUP(Introduction!$G$4,Key!A:G,12,FALSE)</f>
        <v>Data inputs:</v>
      </c>
      <c r="D18" s="403"/>
      <c r="E18" s="428"/>
      <c r="F18" s="403"/>
      <c r="G18" s="403"/>
      <c r="H18" s="403"/>
      <c r="I18" s="403"/>
      <c r="J18" s="403"/>
      <c r="K18" s="403"/>
      <c r="L18" s="403"/>
      <c r="M18" s="403"/>
      <c r="N18" s="403"/>
      <c r="O18" s="403"/>
      <c r="P18" s="403"/>
      <c r="Q18" s="403"/>
      <c r="R18" s="403"/>
    </row>
    <row r="19" spans="1:18" ht="15" x14ac:dyDescent="0.25">
      <c r="A19" s="402"/>
      <c r="B19" s="402"/>
      <c r="C19" s="429" t="str">
        <f>HLOOKUP(Introduction!$G$4,Key!A:G,13,FALSE)</f>
        <v>Data summary</v>
      </c>
      <c r="D19" s="403"/>
      <c r="E19" s="430"/>
      <c r="F19" s="403"/>
      <c r="G19" s="403"/>
      <c r="H19" s="403"/>
      <c r="I19" s="403"/>
      <c r="J19" s="403"/>
      <c r="K19" s="403"/>
      <c r="L19" s="403"/>
      <c r="M19" s="403"/>
      <c r="N19" s="403"/>
      <c r="O19" s="403"/>
      <c r="P19" s="403"/>
      <c r="Q19" s="403"/>
      <c r="R19" s="403"/>
    </row>
    <row r="20" spans="1:18" ht="15" x14ac:dyDescent="0.25">
      <c r="A20" s="402"/>
      <c r="B20" s="402"/>
      <c r="C20" s="431" t="str">
        <f>HLOOKUP(Introduction!$G$4,Key!A:G,14,FALSE)</f>
        <v>Water Data</v>
      </c>
      <c r="D20" s="403"/>
      <c r="E20" s="432"/>
      <c r="F20" s="403"/>
      <c r="G20" s="403"/>
      <c r="H20" s="403"/>
      <c r="I20" s="403"/>
      <c r="J20" s="403"/>
      <c r="K20" s="403"/>
      <c r="L20" s="403"/>
      <c r="M20" s="403"/>
      <c r="N20" s="403"/>
      <c r="O20" s="403"/>
      <c r="P20" s="403"/>
      <c r="Q20" s="403"/>
      <c r="R20" s="403"/>
    </row>
    <row r="21" spans="1:18" ht="15" x14ac:dyDescent="0.25">
      <c r="A21" s="402"/>
      <c r="B21" s="402"/>
      <c r="C21" s="433" t="str">
        <f>HLOOKUP(Introduction!$G$4,Key!A:G,15,FALSE)</f>
        <v>Sanitation Data</v>
      </c>
      <c r="D21" s="403"/>
      <c r="E21" s="434"/>
      <c r="F21" s="403"/>
      <c r="G21" s="403"/>
      <c r="H21" s="403"/>
      <c r="I21" s="403"/>
      <c r="J21" s="403"/>
      <c r="K21" s="403"/>
      <c r="L21" s="403"/>
      <c r="M21" s="403"/>
      <c r="N21" s="403"/>
      <c r="O21" s="403"/>
      <c r="P21" s="403"/>
      <c r="Q21" s="403"/>
      <c r="R21" s="403"/>
    </row>
    <row r="22" spans="1:18" ht="15" x14ac:dyDescent="0.25">
      <c r="A22" s="402"/>
      <c r="B22" s="402"/>
      <c r="C22" s="435" t="str">
        <f>HLOOKUP(Introduction!$G$4,Key!A:G,16,FALSE)</f>
        <v>Hygiene Data</v>
      </c>
      <c r="D22" s="403"/>
      <c r="E22" s="403"/>
      <c r="F22" s="403"/>
      <c r="G22" s="403"/>
      <c r="H22" s="403"/>
      <c r="I22" s="403"/>
      <c r="J22" s="403"/>
      <c r="K22" s="403"/>
      <c r="L22" s="403"/>
      <c r="M22" s="403"/>
      <c r="N22" s="403"/>
      <c r="O22" s="403"/>
      <c r="P22" s="403"/>
      <c r="Q22" s="403"/>
      <c r="R22" s="403"/>
    </row>
    <row r="23" spans="1:18" ht="15" x14ac:dyDescent="0.25">
      <c r="A23" s="402"/>
      <c r="B23" s="402"/>
      <c r="C23" s="429" t="str">
        <f>HLOOKUP(Introduction!$G$4,Key!A:G,17,FALSE)</f>
        <v>Population Data</v>
      </c>
      <c r="D23" s="403"/>
      <c r="E23" s="403"/>
      <c r="F23" s="403"/>
      <c r="G23" s="403"/>
      <c r="H23" s="403"/>
      <c r="I23" s="403"/>
      <c r="J23" s="403"/>
      <c r="K23" s="403"/>
      <c r="L23" s="403"/>
      <c r="M23" s="403"/>
      <c r="N23" s="403"/>
      <c r="O23" s="403"/>
      <c r="P23" s="403"/>
      <c r="Q23" s="403"/>
      <c r="R23" s="403"/>
    </row>
    <row r="24" spans="1:18" ht="15" x14ac:dyDescent="0.25">
      <c r="A24" s="402"/>
      <c r="B24" s="402"/>
      <c r="C24" s="436"/>
      <c r="D24" s="403"/>
      <c r="E24" s="403"/>
      <c r="F24" s="403"/>
      <c r="G24" s="403"/>
      <c r="H24" s="403"/>
      <c r="I24" s="403"/>
      <c r="J24" s="403"/>
      <c r="K24" s="403"/>
      <c r="L24" s="403"/>
      <c r="M24" s="403"/>
      <c r="N24" s="403"/>
      <c r="O24" s="403"/>
      <c r="P24" s="403"/>
      <c r="Q24" s="403"/>
      <c r="R24" s="403"/>
    </row>
    <row r="25" spans="1:18" ht="15.9" customHeight="1" x14ac:dyDescent="0.25">
      <c r="A25" s="437"/>
      <c r="B25" s="437"/>
      <c r="C25" s="438"/>
      <c r="D25" s="402"/>
      <c r="E25" s="403"/>
      <c r="F25" s="403"/>
      <c r="G25" s="403"/>
      <c r="H25" s="403"/>
      <c r="I25" s="403"/>
      <c r="J25" s="403"/>
      <c r="K25" s="403"/>
      <c r="L25" s="403"/>
      <c r="M25" s="403"/>
      <c r="N25" s="403"/>
      <c r="O25" s="403"/>
      <c r="P25" s="403"/>
      <c r="Q25" s="403"/>
      <c r="R25" s="403"/>
    </row>
    <row r="26" spans="1:18" ht="22.8" x14ac:dyDescent="0.25">
      <c r="A26" s="437"/>
      <c r="B26" s="437"/>
      <c r="C26" s="437"/>
      <c r="D26" s="402"/>
      <c r="E26" s="403"/>
      <c r="F26" s="403"/>
      <c r="G26" s="403"/>
      <c r="H26" s="403"/>
      <c r="I26" s="403"/>
      <c r="J26" s="403"/>
      <c r="K26" s="403"/>
      <c r="L26" s="403"/>
      <c r="M26" s="403"/>
      <c r="N26" s="403"/>
      <c r="O26" s="403"/>
      <c r="P26" s="403"/>
      <c r="Q26" s="403"/>
      <c r="R26" s="403"/>
    </row>
    <row r="27" spans="1:18" ht="15" x14ac:dyDescent="0.25">
      <c r="A27" s="439"/>
      <c r="B27" s="440"/>
      <c r="C27" s="441"/>
      <c r="D27" s="402"/>
      <c r="E27" s="403"/>
      <c r="F27" s="403"/>
      <c r="G27" s="403"/>
      <c r="H27" s="403"/>
      <c r="I27" s="403"/>
      <c r="J27" s="403"/>
      <c r="K27" s="403"/>
      <c r="L27" s="403"/>
      <c r="M27" s="403"/>
      <c r="N27" s="403"/>
      <c r="O27" s="403"/>
      <c r="P27" s="403"/>
      <c r="Q27" s="403"/>
      <c r="R27" s="403"/>
    </row>
    <row r="28" spans="1:18" ht="15" x14ac:dyDescent="0.25">
      <c r="A28" s="439"/>
      <c r="B28" s="440"/>
      <c r="C28" s="442"/>
      <c r="D28" s="402"/>
      <c r="E28" s="403"/>
      <c r="F28" s="403"/>
      <c r="G28" s="403"/>
      <c r="H28" s="403"/>
      <c r="I28" s="403"/>
      <c r="J28" s="403"/>
      <c r="K28" s="403"/>
      <c r="L28" s="403"/>
      <c r="M28" s="403"/>
      <c r="N28" s="403"/>
      <c r="O28" s="403"/>
      <c r="P28" s="403"/>
      <c r="Q28" s="403"/>
      <c r="R28" s="403"/>
    </row>
    <row r="29" spans="1:18" ht="15" x14ac:dyDescent="0.25">
      <c r="A29" s="439"/>
      <c r="B29" s="440"/>
      <c r="C29" s="443"/>
      <c r="D29" s="402"/>
      <c r="E29" s="403"/>
      <c r="F29" s="403"/>
      <c r="G29" s="403"/>
      <c r="H29" s="403"/>
      <c r="I29" s="403"/>
      <c r="J29" s="403"/>
      <c r="K29" s="403"/>
      <c r="L29" s="403"/>
      <c r="M29" s="403"/>
      <c r="N29" s="403"/>
      <c r="O29" s="403"/>
      <c r="P29" s="403"/>
      <c r="Q29" s="403"/>
      <c r="R29" s="403"/>
    </row>
    <row r="30" spans="1:18" ht="15" x14ac:dyDescent="0.25">
      <c r="A30" s="439"/>
      <c r="B30" s="440"/>
      <c r="C30" s="443"/>
      <c r="D30" s="402"/>
      <c r="E30" s="403"/>
      <c r="F30" s="403"/>
      <c r="G30" s="403"/>
      <c r="H30" s="403"/>
      <c r="I30" s="403"/>
      <c r="J30" s="403"/>
      <c r="K30" s="403"/>
      <c r="L30" s="403"/>
      <c r="M30" s="403"/>
      <c r="N30" s="403"/>
      <c r="O30" s="403"/>
      <c r="P30" s="403"/>
      <c r="Q30" s="403"/>
      <c r="R30" s="403"/>
    </row>
    <row r="31" spans="1:18" ht="15" x14ac:dyDescent="0.25">
      <c r="A31" s="439"/>
      <c r="B31" s="440"/>
      <c r="C31" s="443"/>
      <c r="D31" s="402"/>
      <c r="E31" s="403"/>
      <c r="F31" s="403"/>
      <c r="G31" s="403"/>
      <c r="H31" s="403"/>
      <c r="I31" s="403"/>
      <c r="J31" s="403"/>
      <c r="K31" s="403"/>
      <c r="L31" s="403"/>
      <c r="M31" s="403"/>
      <c r="N31" s="403"/>
      <c r="O31" s="403"/>
      <c r="P31" s="403"/>
      <c r="Q31" s="403"/>
      <c r="R31" s="403"/>
    </row>
    <row r="32" spans="1:18" ht="15" x14ac:dyDescent="0.25">
      <c r="A32" s="439"/>
      <c r="B32" s="440"/>
      <c r="C32" s="443"/>
      <c r="D32" s="402"/>
      <c r="E32" s="403"/>
      <c r="F32" s="403"/>
      <c r="G32" s="403"/>
      <c r="H32" s="403"/>
      <c r="I32" s="403"/>
      <c r="J32" s="403"/>
      <c r="K32" s="403"/>
      <c r="L32" s="403"/>
      <c r="M32" s="403"/>
      <c r="N32" s="403"/>
      <c r="O32" s="403"/>
      <c r="P32" s="403"/>
      <c r="Q32" s="403"/>
      <c r="R32" s="403"/>
    </row>
    <row r="33" spans="1:18" ht="15" x14ac:dyDescent="0.25">
      <c r="A33" s="439"/>
      <c r="B33" s="440"/>
      <c r="C33" s="443"/>
      <c r="D33" s="402"/>
      <c r="E33" s="403"/>
      <c r="F33" s="403"/>
      <c r="G33" s="403"/>
      <c r="H33" s="403"/>
      <c r="I33" s="403"/>
      <c r="J33" s="403"/>
      <c r="K33" s="403"/>
      <c r="L33" s="403"/>
      <c r="M33" s="403"/>
      <c r="N33" s="403"/>
      <c r="O33" s="403"/>
      <c r="P33" s="403"/>
      <c r="Q33" s="403"/>
      <c r="R33" s="403"/>
    </row>
    <row r="34" spans="1:18" ht="15" x14ac:dyDescent="0.25">
      <c r="A34" s="439"/>
      <c r="B34" s="440"/>
      <c r="D34" s="402"/>
      <c r="E34" s="403"/>
      <c r="F34" s="403"/>
      <c r="G34" s="403"/>
      <c r="H34" s="403"/>
      <c r="I34" s="403"/>
      <c r="J34" s="403"/>
      <c r="K34" s="403"/>
      <c r="L34" s="403"/>
      <c r="M34" s="403"/>
      <c r="N34" s="403"/>
      <c r="O34" s="403"/>
      <c r="P34" s="403"/>
      <c r="Q34" s="403"/>
      <c r="R34" s="403"/>
    </row>
    <row r="35" spans="1:18" ht="15" x14ac:dyDescent="0.25">
      <c r="A35" s="402"/>
      <c r="B35" s="402"/>
      <c r="C35" s="402"/>
      <c r="D35" s="402"/>
      <c r="E35" s="403"/>
      <c r="F35" s="403"/>
      <c r="G35" s="403"/>
      <c r="H35" s="403"/>
      <c r="I35" s="403"/>
      <c r="J35" s="403"/>
      <c r="K35" s="403"/>
      <c r="L35" s="403"/>
      <c r="M35" s="403"/>
      <c r="N35" s="403"/>
      <c r="O35" s="403"/>
      <c r="P35" s="403"/>
      <c r="Q35" s="403"/>
      <c r="R35" s="403"/>
    </row>
    <row r="36" spans="1:18" ht="15" x14ac:dyDescent="0.25">
      <c r="A36" s="402"/>
      <c r="B36" s="402"/>
      <c r="C36" s="402"/>
      <c r="D36" s="402"/>
      <c r="E36" s="403"/>
      <c r="F36" s="403"/>
      <c r="G36" s="403"/>
      <c r="H36" s="403"/>
      <c r="I36" s="403"/>
      <c r="J36" s="403"/>
      <c r="K36" s="403"/>
      <c r="L36" s="403"/>
      <c r="M36" s="403"/>
      <c r="N36" s="403"/>
      <c r="O36" s="403"/>
      <c r="P36" s="403"/>
      <c r="Q36" s="403"/>
      <c r="R36" s="403"/>
    </row>
    <row r="37" spans="1:18" ht="15" x14ac:dyDescent="0.25">
      <c r="A37" s="402"/>
      <c r="B37" s="402"/>
      <c r="C37" s="402"/>
      <c r="D37" s="402"/>
    </row>
    <row r="38" spans="1:18" ht="15" x14ac:dyDescent="0.25">
      <c r="A38" s="402"/>
      <c r="B38" s="402"/>
      <c r="C38" s="402"/>
      <c r="D38" s="402"/>
    </row>
    <row r="39" spans="1:18" ht="15" x14ac:dyDescent="0.25">
      <c r="A39" s="402"/>
      <c r="B39" s="402"/>
      <c r="C39" s="402"/>
      <c r="D39" s="402"/>
    </row>
    <row r="40" spans="1:18" ht="15" x14ac:dyDescent="0.25">
      <c r="A40" s="402"/>
      <c r="B40" s="402"/>
      <c r="C40" s="402"/>
      <c r="D40" s="402"/>
    </row>
    <row r="46" spans="1:18" x14ac:dyDescent="0.25">
      <c r="L46" s="44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3DE00F9-4755-4122-B574-31F7348E63A6}"/>
    <hyperlink ref="C19" location="'Data Summary'!A1" display="&quot;Data Summary&quot;" xr:uid="{8F2A4D2B-1F29-454D-9E48-3BEF5F000DA0}"/>
    <hyperlink ref="C20" location="'Water Data'!A1" display="&quot;Water Data&quot;" xr:uid="{63A576A3-CBF4-4C19-917F-DE98559E86B8}"/>
    <hyperlink ref="C21" location="'Sanitation Data'!A1" display="&quot;Sanitation Data&quot;" xr:uid="{59FEFF38-A111-43D9-9D36-77E081F3794A}"/>
    <hyperlink ref="C22" location="'Hygiene Data'!A1" display="&quot;Hygiene Data&quot;" xr:uid="{FCA216ED-EAAB-4C2F-A72A-27C1789AD556}"/>
    <hyperlink ref="C14" location="Ladders!A1" display="Ladders for the most recent estimates (&quot;Ladders&quot;)" xr:uid="{96A463CB-DCD6-4E7F-81A5-1FCEF2970A4F}"/>
    <hyperlink ref="C15" location="Charts!A1" display="Trends in basic water, sanitation and hygiene in schools" xr:uid="{A3580E82-F78F-4153-8981-733FC2CB9B60}"/>
    <hyperlink ref="C23" location="Population!A1" display="&quot;Population&quot;" xr:uid="{CBC64186-977C-41A6-8CB8-8C1CCC52E6C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CFB9A4E-75DC-4F0D-872A-633054ABD70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B519E-3BD6-4061-984D-C0B692795FC0}">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296875" style="86" customWidth="1"/>
    <col min="10" max="10" width="13.296875" style="86" customWidth="1"/>
    <col min="11" max="11" width="7.5" style="86" customWidth="1"/>
    <col min="12" max="17" width="8.59765625" style="86" customWidth="1"/>
    <col min="18" max="18" width="6.5" style="86" customWidth="1"/>
    <col min="19" max="19" width="13.296875" style="86" customWidth="1"/>
    <col min="20" max="20" width="7.5" style="86" customWidth="1"/>
    <col min="21" max="26" width="9.09765625" style="86" customWidth="1"/>
    <col min="27" max="16384" width="9" style="86"/>
  </cols>
  <sheetData>
    <row r="1" spans="1:35" ht="15.6" x14ac:dyDescent="0.3">
      <c r="A1" s="82" t="s">
        <v>47</v>
      </c>
      <c r="B1" s="83"/>
      <c r="C1" s="84"/>
      <c r="D1" s="84"/>
      <c r="E1" s="84"/>
      <c r="F1" s="84"/>
      <c r="G1" s="84"/>
      <c r="H1" s="373"/>
      <c r="I1" s="373"/>
      <c r="J1" s="373"/>
      <c r="K1" s="373"/>
      <c r="L1" s="373"/>
      <c r="M1" s="373"/>
      <c r="N1" s="373"/>
      <c r="O1" s="373"/>
      <c r="P1" s="373"/>
      <c r="Q1" s="84"/>
      <c r="R1" s="84"/>
      <c r="S1" s="84"/>
      <c r="T1" s="85"/>
      <c r="U1" s="85"/>
      <c r="V1" s="85"/>
      <c r="W1" s="85"/>
      <c r="X1" s="85"/>
      <c r="Y1" s="85"/>
      <c r="Z1" s="85"/>
      <c r="AA1" s="85"/>
    </row>
    <row r="2" spans="1:35" s="89" customFormat="1" ht="26.25" customHeight="1" x14ac:dyDescent="0.3">
      <c r="A2" s="87" t="s">
        <v>13</v>
      </c>
      <c r="B2" s="88"/>
      <c r="J2" s="87" t="s">
        <v>14</v>
      </c>
      <c r="R2" s="90"/>
      <c r="S2" s="91" t="s">
        <v>15</v>
      </c>
      <c r="W2" s="90"/>
      <c r="X2" s="90"/>
      <c r="Y2" s="92"/>
      <c r="Z2" s="92"/>
      <c r="AD2" s="93"/>
      <c r="AE2" s="93"/>
      <c r="AF2" s="93"/>
      <c r="AG2" s="93"/>
      <c r="AH2" s="93"/>
      <c r="AI2" s="93"/>
    </row>
    <row r="3" spans="1:35" ht="15.6" x14ac:dyDescent="0.3">
      <c r="A3" s="94"/>
      <c r="B3" s="88" t="s">
        <v>4</v>
      </c>
      <c r="C3" s="90" t="s">
        <v>7</v>
      </c>
      <c r="D3" s="90" t="s">
        <v>2</v>
      </c>
      <c r="E3" s="90" t="s">
        <v>1</v>
      </c>
      <c r="F3" s="90" t="s">
        <v>51</v>
      </c>
      <c r="G3" s="90" t="s">
        <v>17</v>
      </c>
      <c r="H3" s="90" t="s">
        <v>18</v>
      </c>
      <c r="I3" s="89"/>
      <c r="J3" s="94"/>
      <c r="K3" s="88" t="s">
        <v>4</v>
      </c>
      <c r="L3" s="90" t="s">
        <v>7</v>
      </c>
      <c r="M3" s="90" t="s">
        <v>2</v>
      </c>
      <c r="N3" s="90" t="s">
        <v>1</v>
      </c>
      <c r="O3" s="90" t="s">
        <v>51</v>
      </c>
      <c r="P3" s="90" t="s">
        <v>17</v>
      </c>
      <c r="Q3" s="90" t="s">
        <v>18</v>
      </c>
      <c r="R3" s="92"/>
      <c r="S3" s="95"/>
      <c r="T3" s="88" t="s">
        <v>4</v>
      </c>
      <c r="U3" s="90" t="s">
        <v>7</v>
      </c>
      <c r="V3" s="90" t="s">
        <v>2</v>
      </c>
      <c r="W3" s="90" t="s">
        <v>1</v>
      </c>
      <c r="X3" s="90" t="s">
        <v>51</v>
      </c>
      <c r="Y3" s="90" t="s">
        <v>17</v>
      </c>
      <c r="Z3" s="90" t="s">
        <v>18</v>
      </c>
      <c r="AB3" s="93"/>
      <c r="AC3" s="93"/>
      <c r="AD3" s="93"/>
      <c r="AE3" s="93"/>
      <c r="AF3" s="93"/>
      <c r="AG3" s="93"/>
    </row>
    <row r="4" spans="1:35" ht="15.6" x14ac:dyDescent="0.3">
      <c r="A4" s="94" t="s">
        <v>33</v>
      </c>
      <c r="B4" s="8">
        <v>2025</v>
      </c>
      <c r="C4" s="8">
        <v>77.373133330000002</v>
      </c>
      <c r="D4" s="8"/>
      <c r="E4" s="8"/>
      <c r="F4" s="8"/>
      <c r="G4" s="8">
        <v>78.852317229999997</v>
      </c>
      <c r="H4" s="8">
        <v>74.574155489999995</v>
      </c>
      <c r="I4" s="89"/>
      <c r="J4" s="94" t="s">
        <v>33</v>
      </c>
      <c r="K4" s="8">
        <v>2024</v>
      </c>
      <c r="L4" s="8">
        <v>44.396215820000002</v>
      </c>
      <c r="M4" s="8">
        <v>58.657640000000001</v>
      </c>
      <c r="N4" s="8">
        <v>39.624920230000001</v>
      </c>
      <c r="O4" s="8"/>
      <c r="P4" s="8">
        <v>30.768878520000001</v>
      </c>
      <c r="Q4" s="8"/>
      <c r="R4" s="93"/>
      <c r="S4" s="94" t="s">
        <v>33</v>
      </c>
      <c r="T4" s="8">
        <v>2025</v>
      </c>
      <c r="U4" s="8">
        <v>63.764977500000001</v>
      </c>
      <c r="V4" s="8"/>
      <c r="W4" s="8"/>
      <c r="X4" s="8"/>
      <c r="Y4" s="8">
        <v>62.451515579999999</v>
      </c>
      <c r="Z4" s="8">
        <v>74.279027529999993</v>
      </c>
      <c r="AA4" s="93"/>
      <c r="AB4" s="93"/>
      <c r="AC4" s="93"/>
      <c r="AD4" s="93"/>
      <c r="AE4" s="93"/>
      <c r="AF4" s="93"/>
      <c r="AG4" s="93"/>
    </row>
    <row r="5" spans="1:35" ht="15.6" x14ac:dyDescent="0.3">
      <c r="A5" s="94" t="s">
        <v>34</v>
      </c>
      <c r="B5" s="8">
        <v>2025</v>
      </c>
      <c r="C5" s="8"/>
      <c r="D5" s="8"/>
      <c r="E5" s="8"/>
      <c r="F5" s="8"/>
      <c r="G5" s="8"/>
      <c r="H5" s="8"/>
      <c r="I5" s="89"/>
      <c r="J5" s="94" t="s">
        <v>34</v>
      </c>
      <c r="K5" s="8">
        <v>2024</v>
      </c>
      <c r="L5" s="8">
        <v>52.640444180000003</v>
      </c>
      <c r="M5" s="8">
        <v>40.755324999999999</v>
      </c>
      <c r="N5" s="8">
        <v>56.102724770000002</v>
      </c>
      <c r="O5" s="8"/>
      <c r="P5" s="8">
        <v>56.091802170000001</v>
      </c>
      <c r="Q5" s="8"/>
      <c r="R5" s="93"/>
      <c r="S5" s="94" t="s">
        <v>34</v>
      </c>
      <c r="T5" s="8">
        <v>2025</v>
      </c>
      <c r="U5" s="8"/>
      <c r="V5" s="8"/>
      <c r="W5" s="8"/>
      <c r="X5" s="8"/>
      <c r="Y5" s="8"/>
      <c r="Z5" s="8">
        <v>1.555772052</v>
      </c>
      <c r="AA5" s="93"/>
      <c r="AB5" s="93"/>
      <c r="AC5" s="93"/>
      <c r="AD5" s="93"/>
      <c r="AE5" s="93"/>
      <c r="AF5" s="93"/>
      <c r="AG5" s="93"/>
    </row>
    <row r="6" spans="1:35" s="89" customFormat="1" ht="15.6" x14ac:dyDescent="0.3">
      <c r="A6" s="94" t="s">
        <v>35</v>
      </c>
      <c r="B6" s="8">
        <v>2025</v>
      </c>
      <c r="C6" s="8"/>
      <c r="D6" s="8"/>
      <c r="E6" s="8"/>
      <c r="F6" s="8"/>
      <c r="G6" s="8"/>
      <c r="H6" s="8"/>
      <c r="J6" s="94" t="s">
        <v>35</v>
      </c>
      <c r="K6" s="8">
        <v>2024</v>
      </c>
      <c r="L6" s="8">
        <v>2.9633400000000001</v>
      </c>
      <c r="M6" s="8">
        <v>0.58703499999999997</v>
      </c>
      <c r="N6" s="8">
        <v>4.2723550000000001</v>
      </c>
      <c r="O6" s="8"/>
      <c r="P6" s="8">
        <v>13.139319309999999</v>
      </c>
      <c r="Q6" s="8">
        <v>7.4050000000000002</v>
      </c>
      <c r="R6" s="92"/>
      <c r="S6" s="94" t="s">
        <v>35</v>
      </c>
      <c r="T6" s="8">
        <v>2025</v>
      </c>
      <c r="U6" s="8"/>
      <c r="V6" s="8"/>
      <c r="W6" s="8"/>
      <c r="X6" s="8"/>
      <c r="Y6" s="8"/>
      <c r="Z6" s="8">
        <v>24.165200420000001</v>
      </c>
      <c r="AA6" s="93"/>
      <c r="AB6" s="93"/>
      <c r="AC6" s="93"/>
      <c r="AD6" s="93"/>
      <c r="AE6" s="93"/>
      <c r="AF6" s="93"/>
      <c r="AG6" s="93"/>
    </row>
    <row r="7" spans="1:35" s="89" customFormat="1" ht="15.6" x14ac:dyDescent="0.3">
      <c r="A7" s="96" t="s">
        <v>188</v>
      </c>
      <c r="B7" s="8">
        <v>2025</v>
      </c>
      <c r="C7" s="8">
        <v>22.626866669999998</v>
      </c>
      <c r="D7" s="8">
        <v>100</v>
      </c>
      <c r="E7" s="8">
        <v>100</v>
      </c>
      <c r="F7" s="8">
        <v>100</v>
      </c>
      <c r="G7" s="8">
        <v>21.147682769999999</v>
      </c>
      <c r="H7" s="8">
        <v>25.425844510000001</v>
      </c>
      <c r="I7" s="93"/>
      <c r="J7" s="96" t="s">
        <v>188</v>
      </c>
      <c r="K7" s="8">
        <v>2024</v>
      </c>
      <c r="L7" s="8">
        <v>0</v>
      </c>
      <c r="M7" s="8">
        <v>0</v>
      </c>
      <c r="N7" s="8">
        <v>0</v>
      </c>
      <c r="O7" s="8">
        <v>100</v>
      </c>
      <c r="P7" s="8">
        <v>0</v>
      </c>
      <c r="Q7" s="8">
        <v>92.594999999999999</v>
      </c>
      <c r="R7" s="93"/>
      <c r="S7" s="96" t="s">
        <v>188</v>
      </c>
      <c r="T7" s="8">
        <v>2025</v>
      </c>
      <c r="U7" s="8">
        <v>36.235022499999999</v>
      </c>
      <c r="V7" s="8">
        <v>100</v>
      </c>
      <c r="W7" s="8">
        <v>100</v>
      </c>
      <c r="X7" s="8">
        <v>100</v>
      </c>
      <c r="Y7" s="8">
        <v>37.548484420000001</v>
      </c>
      <c r="Z7" s="8">
        <v>0</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48</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267</v>
      </c>
      <c r="B13" s="104" t="s">
        <v>269</v>
      </c>
      <c r="C13" s="103" t="s">
        <v>270</v>
      </c>
      <c r="D13" s="103" t="s">
        <v>277</v>
      </c>
      <c r="E13" s="103" t="s">
        <v>278</v>
      </c>
      <c r="F13" s="103" t="s">
        <v>279</v>
      </c>
      <c r="G13" s="103" t="s">
        <v>280</v>
      </c>
      <c r="H13" s="103" t="s">
        <v>281</v>
      </c>
      <c r="I13" s="103" t="s">
        <v>282</v>
      </c>
      <c r="J13" s="103" t="s">
        <v>283</v>
      </c>
      <c r="K13" s="103" t="s">
        <v>284</v>
      </c>
      <c r="L13" s="103" t="s">
        <v>285</v>
      </c>
      <c r="M13" s="103" t="s">
        <v>286</v>
      </c>
      <c r="N13" s="103" t="s">
        <v>287</v>
      </c>
      <c r="O13" s="105" t="s">
        <v>288</v>
      </c>
      <c r="P13" s="105" t="s">
        <v>289</v>
      </c>
      <c r="Q13" s="103" t="s">
        <v>290</v>
      </c>
      <c r="R13" s="103" t="s">
        <v>291</v>
      </c>
      <c r="S13" s="106" t="s">
        <v>292</v>
      </c>
      <c r="T13" s="107" t="s">
        <v>293</v>
      </c>
      <c r="U13" s="107" t="s">
        <v>294</v>
      </c>
      <c r="V13" s="107" t="s">
        <v>295</v>
      </c>
    </row>
    <row r="14" spans="1:35" s="108" customFormat="1" ht="11.4" x14ac:dyDescent="0.2">
      <c r="A14" s="108" t="s">
        <v>268</v>
      </c>
      <c r="B14" s="8">
        <v>2000</v>
      </c>
      <c r="C14" s="109" t="s">
        <v>271</v>
      </c>
      <c r="D14" s="8">
        <v>12920729</v>
      </c>
      <c r="E14" s="8"/>
      <c r="F14" s="8"/>
      <c r="G14" s="8"/>
      <c r="H14" s="8"/>
      <c r="I14" s="8"/>
      <c r="J14" s="8">
        <v>100</v>
      </c>
      <c r="K14" s="8">
        <v>99.995114488636403</v>
      </c>
      <c r="L14" s="8"/>
      <c r="M14" s="8"/>
      <c r="N14" s="8"/>
      <c r="O14" s="8"/>
      <c r="P14" s="8">
        <v>100</v>
      </c>
      <c r="Q14" s="8"/>
      <c r="R14" s="8"/>
      <c r="S14" s="8"/>
      <c r="T14" s="8"/>
      <c r="U14" s="8"/>
      <c r="V14" s="8">
        <v>100</v>
      </c>
    </row>
    <row r="15" spans="1:35" s="108" customFormat="1" ht="11.4" x14ac:dyDescent="0.2">
      <c r="A15" s="108" t="s">
        <v>268</v>
      </c>
      <c r="B15" s="8">
        <v>2001</v>
      </c>
      <c r="C15" s="109" t="s">
        <v>271</v>
      </c>
      <c r="D15" s="8">
        <v>13248324</v>
      </c>
      <c r="E15" s="8"/>
      <c r="F15" s="8"/>
      <c r="G15" s="8"/>
      <c r="H15" s="8"/>
      <c r="I15" s="8"/>
      <c r="J15" s="8">
        <v>100</v>
      </c>
      <c r="K15" s="8">
        <v>99.995114488636403</v>
      </c>
      <c r="L15" s="8"/>
      <c r="M15" s="8"/>
      <c r="N15" s="8"/>
      <c r="O15" s="8"/>
      <c r="P15" s="8">
        <v>100</v>
      </c>
      <c r="Q15" s="8"/>
      <c r="R15" s="8"/>
      <c r="S15" s="8"/>
      <c r="T15" s="8"/>
      <c r="U15" s="8"/>
      <c r="V15" s="8">
        <v>100</v>
      </c>
    </row>
    <row r="16" spans="1:35" s="108" customFormat="1" ht="11.4" x14ac:dyDescent="0.2">
      <c r="A16" s="108" t="s">
        <v>268</v>
      </c>
      <c r="B16" s="8">
        <v>2002</v>
      </c>
      <c r="C16" s="109" t="s">
        <v>271</v>
      </c>
      <c r="D16" s="8">
        <v>13580516</v>
      </c>
      <c r="E16" s="8"/>
      <c r="F16" s="8"/>
      <c r="G16" s="8"/>
      <c r="H16" s="8"/>
      <c r="I16" s="8"/>
      <c r="J16" s="8">
        <v>100</v>
      </c>
      <c r="K16" s="8">
        <v>99.995114488636403</v>
      </c>
      <c r="L16" s="8"/>
      <c r="M16" s="8"/>
      <c r="N16" s="8"/>
      <c r="O16" s="8"/>
      <c r="P16" s="8">
        <v>100</v>
      </c>
      <c r="Q16" s="8"/>
      <c r="R16" s="8"/>
      <c r="S16" s="8"/>
      <c r="T16" s="8"/>
      <c r="U16" s="8"/>
      <c r="V16" s="8">
        <v>100</v>
      </c>
    </row>
    <row r="17" spans="1:22" s="108" customFormat="1" ht="11.4" x14ac:dyDescent="0.2">
      <c r="A17" s="108" t="s">
        <v>268</v>
      </c>
      <c r="B17" s="8">
        <v>2003</v>
      </c>
      <c r="C17" s="109" t="s">
        <v>271</v>
      </c>
      <c r="D17" s="8">
        <v>13924416</v>
      </c>
      <c r="E17" s="8"/>
      <c r="F17" s="8"/>
      <c r="G17" s="8"/>
      <c r="H17" s="8"/>
      <c r="I17" s="8"/>
      <c r="J17" s="8">
        <v>100</v>
      </c>
      <c r="K17" s="8">
        <v>99.995114488636403</v>
      </c>
      <c r="L17" s="8"/>
      <c r="M17" s="8"/>
      <c r="N17" s="8"/>
      <c r="O17" s="8"/>
      <c r="P17" s="8">
        <v>100</v>
      </c>
      <c r="Q17" s="8"/>
      <c r="R17" s="8"/>
      <c r="S17" s="8"/>
      <c r="T17" s="8"/>
      <c r="U17" s="8"/>
      <c r="V17" s="8">
        <v>100</v>
      </c>
    </row>
    <row r="18" spans="1:22" s="108" customFormat="1" ht="11.4" x14ac:dyDescent="0.2">
      <c r="A18" s="108" t="s">
        <v>268</v>
      </c>
      <c r="B18" s="8">
        <v>2004</v>
      </c>
      <c r="C18" s="109" t="s">
        <v>271</v>
      </c>
      <c r="D18" s="8">
        <v>14291199</v>
      </c>
      <c r="E18" s="8"/>
      <c r="F18" s="8">
        <v>41.827353112239507</v>
      </c>
      <c r="G18" s="8"/>
      <c r="H18" s="8"/>
      <c r="I18" s="8">
        <v>58.172646887760493</v>
      </c>
      <c r="J18" s="8">
        <v>41.827353112239507</v>
      </c>
      <c r="K18" s="8">
        <v>99.995114488636403</v>
      </c>
      <c r="L18" s="8"/>
      <c r="M18" s="8"/>
      <c r="N18" s="8"/>
      <c r="O18" s="8"/>
      <c r="P18" s="8">
        <v>100</v>
      </c>
      <c r="Q18" s="8"/>
      <c r="R18" s="8"/>
      <c r="S18" s="8"/>
      <c r="T18" s="8"/>
      <c r="U18" s="8"/>
      <c r="V18" s="8">
        <v>100</v>
      </c>
    </row>
    <row r="19" spans="1:22" s="108" customFormat="1" ht="11.4" x14ac:dyDescent="0.2">
      <c r="A19" s="108" t="s">
        <v>268</v>
      </c>
      <c r="B19" s="8">
        <v>2005</v>
      </c>
      <c r="C19" s="109" t="s">
        <v>271</v>
      </c>
      <c r="D19" s="8">
        <v>14677282</v>
      </c>
      <c r="E19" s="8"/>
      <c r="F19" s="8">
        <v>41.827353112239507</v>
      </c>
      <c r="G19" s="8"/>
      <c r="H19" s="8"/>
      <c r="I19" s="8">
        <v>58.172646887760493</v>
      </c>
      <c r="J19" s="8">
        <v>41.827353112239507</v>
      </c>
      <c r="K19" s="8">
        <v>99.995114488636403</v>
      </c>
      <c r="L19" s="8"/>
      <c r="M19" s="8"/>
      <c r="N19" s="8"/>
      <c r="O19" s="8"/>
      <c r="P19" s="8">
        <v>100</v>
      </c>
      <c r="Q19" s="8"/>
      <c r="R19" s="8"/>
      <c r="S19" s="8"/>
      <c r="T19" s="8"/>
      <c r="U19" s="8"/>
      <c r="V19" s="8">
        <v>100</v>
      </c>
    </row>
    <row r="20" spans="1:22" s="108" customFormat="1" ht="11.4" x14ac:dyDescent="0.2">
      <c r="A20" s="108" t="s">
        <v>268</v>
      </c>
      <c r="B20" s="8">
        <v>2006</v>
      </c>
      <c r="C20" s="109" t="s">
        <v>271</v>
      </c>
      <c r="D20" s="8">
        <v>15084805</v>
      </c>
      <c r="E20" s="8"/>
      <c r="F20" s="8">
        <v>41.827353112239507</v>
      </c>
      <c r="G20" s="8"/>
      <c r="H20" s="8"/>
      <c r="I20" s="8">
        <v>58.172646887760493</v>
      </c>
      <c r="J20" s="8">
        <v>41.827353112239507</v>
      </c>
      <c r="K20" s="8">
        <v>99.995114488636403</v>
      </c>
      <c r="L20" s="8"/>
      <c r="M20" s="8"/>
      <c r="N20" s="8"/>
      <c r="O20" s="8"/>
      <c r="P20" s="8">
        <v>100</v>
      </c>
      <c r="Q20" s="8"/>
      <c r="R20" s="8"/>
      <c r="S20" s="8"/>
      <c r="T20" s="8"/>
      <c r="U20" s="8"/>
      <c r="V20" s="8">
        <v>100</v>
      </c>
    </row>
    <row r="21" spans="1:22" s="108" customFormat="1" ht="11.4" x14ac:dyDescent="0.2">
      <c r="A21" s="108" t="s">
        <v>268</v>
      </c>
      <c r="B21" s="8">
        <v>2007</v>
      </c>
      <c r="C21" s="109" t="s">
        <v>271</v>
      </c>
      <c r="D21" s="8">
        <v>15518140</v>
      </c>
      <c r="E21" s="8"/>
      <c r="F21" s="8">
        <v>41.827353112239507</v>
      </c>
      <c r="G21" s="8"/>
      <c r="H21" s="8"/>
      <c r="I21" s="8">
        <v>58.172646887760493</v>
      </c>
      <c r="J21" s="8">
        <v>41.827353112239507</v>
      </c>
      <c r="K21" s="8">
        <v>99.995114488636403</v>
      </c>
      <c r="L21" s="8"/>
      <c r="M21" s="8"/>
      <c r="N21" s="8"/>
      <c r="O21" s="8"/>
      <c r="P21" s="8">
        <v>100</v>
      </c>
      <c r="Q21" s="8"/>
      <c r="R21" s="8"/>
      <c r="S21" s="8"/>
      <c r="T21" s="8"/>
      <c r="U21" s="8"/>
      <c r="V21" s="8">
        <v>100</v>
      </c>
    </row>
    <row r="22" spans="1:22" s="108" customFormat="1" ht="11.4" x14ac:dyDescent="0.2">
      <c r="A22" s="108" t="s">
        <v>268</v>
      </c>
      <c r="B22" s="8">
        <v>2008</v>
      </c>
      <c r="C22" s="109" t="s">
        <v>271</v>
      </c>
      <c r="D22" s="8">
        <v>15970797</v>
      </c>
      <c r="E22" s="8">
        <v>72.758190000000468</v>
      </c>
      <c r="F22" s="8">
        <v>41.827353112239507</v>
      </c>
      <c r="G22" s="8"/>
      <c r="H22" s="8"/>
      <c r="I22" s="8">
        <v>58.172646887760493</v>
      </c>
      <c r="J22" s="8">
        <v>41.827353112239507</v>
      </c>
      <c r="K22" s="8">
        <v>99.995114488636403</v>
      </c>
      <c r="L22" s="8">
        <v>67.587779999999839</v>
      </c>
      <c r="M22" s="8">
        <v>48.00583252814738</v>
      </c>
      <c r="N22" s="8">
        <v>19.581947471852459</v>
      </c>
      <c r="O22" s="8">
        <v>32.412220000000161</v>
      </c>
      <c r="P22" s="8">
        <v>0</v>
      </c>
      <c r="Q22" s="8"/>
      <c r="R22" s="8"/>
      <c r="S22" s="8">
        <v>3.2623924999988958</v>
      </c>
      <c r="T22" s="8"/>
      <c r="U22" s="8"/>
      <c r="V22" s="8">
        <v>96.737607500001104</v>
      </c>
    </row>
    <row r="23" spans="1:22" s="108" customFormat="1" ht="11.4" x14ac:dyDescent="0.2">
      <c r="A23" s="108" t="s">
        <v>268</v>
      </c>
      <c r="B23" s="8">
        <v>2009</v>
      </c>
      <c r="C23" s="109" t="s">
        <v>271</v>
      </c>
      <c r="D23" s="8">
        <v>16443011</v>
      </c>
      <c r="E23" s="8">
        <v>72.758190000000468</v>
      </c>
      <c r="F23" s="8">
        <v>44.737993906981501</v>
      </c>
      <c r="G23" s="8"/>
      <c r="H23" s="8"/>
      <c r="I23" s="8">
        <v>55.262006093018499</v>
      </c>
      <c r="J23" s="8">
        <v>44.737993906981501</v>
      </c>
      <c r="K23" s="8">
        <v>99.893006250000042</v>
      </c>
      <c r="L23" s="8">
        <v>67.587779999999839</v>
      </c>
      <c r="M23" s="8">
        <v>48.00583252814738</v>
      </c>
      <c r="N23" s="8">
        <v>19.581947471852459</v>
      </c>
      <c r="O23" s="8">
        <v>32.412220000000161</v>
      </c>
      <c r="P23" s="8">
        <v>0</v>
      </c>
      <c r="Q23" s="8"/>
      <c r="R23" s="8"/>
      <c r="S23" s="8">
        <v>3.2623924999988958</v>
      </c>
      <c r="T23" s="8"/>
      <c r="U23" s="8"/>
      <c r="V23" s="8">
        <v>96.737607500001104</v>
      </c>
    </row>
    <row r="24" spans="1:22" s="108" customFormat="1" ht="11.4" x14ac:dyDescent="0.2">
      <c r="A24" s="108" t="s">
        <v>268</v>
      </c>
      <c r="B24" s="8">
        <v>2010</v>
      </c>
      <c r="C24" s="109" t="s">
        <v>271</v>
      </c>
      <c r="D24" s="8">
        <v>16933136</v>
      </c>
      <c r="E24" s="8">
        <v>72.758190000000468</v>
      </c>
      <c r="F24" s="8">
        <v>47.648634701722585</v>
      </c>
      <c r="G24" s="8"/>
      <c r="H24" s="8"/>
      <c r="I24" s="8">
        <v>52.351365298277415</v>
      </c>
      <c r="J24" s="8">
        <v>47.648634701722585</v>
      </c>
      <c r="K24" s="8">
        <v>99.79089801136368</v>
      </c>
      <c r="L24" s="8">
        <v>67.587779999999839</v>
      </c>
      <c r="M24" s="8">
        <v>48.00583252814738</v>
      </c>
      <c r="N24" s="8">
        <v>19.581947471852459</v>
      </c>
      <c r="O24" s="8">
        <v>32.412220000000161</v>
      </c>
      <c r="P24" s="8">
        <v>0</v>
      </c>
      <c r="Q24" s="8"/>
      <c r="R24" s="8"/>
      <c r="S24" s="8">
        <v>3.2623924999988958</v>
      </c>
      <c r="T24" s="8"/>
      <c r="U24" s="8"/>
      <c r="V24" s="8">
        <v>96.737607500001104</v>
      </c>
    </row>
    <row r="25" spans="1:22" s="108" customFormat="1" ht="11.4" x14ac:dyDescent="0.2">
      <c r="A25" s="108" t="s">
        <v>268</v>
      </c>
      <c r="B25" s="8">
        <v>2011</v>
      </c>
      <c r="C25" s="109" t="s">
        <v>271</v>
      </c>
      <c r="D25" s="8">
        <v>17490232</v>
      </c>
      <c r="E25" s="8">
        <v>72.758190000000468</v>
      </c>
      <c r="F25" s="8">
        <v>50.559275496464579</v>
      </c>
      <c r="G25" s="8"/>
      <c r="H25" s="8"/>
      <c r="I25" s="8">
        <v>49.440724503535421</v>
      </c>
      <c r="J25" s="8">
        <v>50.559275496464579</v>
      </c>
      <c r="K25" s="8">
        <v>99.688789772727318</v>
      </c>
      <c r="L25" s="8">
        <v>67.587779999999839</v>
      </c>
      <c r="M25" s="8">
        <v>48.00583252814738</v>
      </c>
      <c r="N25" s="8">
        <v>19.581947471852459</v>
      </c>
      <c r="O25" s="8">
        <v>32.412220000000161</v>
      </c>
      <c r="P25" s="8">
        <v>0</v>
      </c>
      <c r="Q25" s="8"/>
      <c r="R25" s="8"/>
      <c r="S25" s="8">
        <v>3.2623924999988958</v>
      </c>
      <c r="T25" s="8"/>
      <c r="U25" s="8"/>
      <c r="V25" s="8">
        <v>96.737607500001104</v>
      </c>
    </row>
    <row r="26" spans="1:22" s="108" customFormat="1" ht="11.4" x14ac:dyDescent="0.2">
      <c r="A26" s="108" t="s">
        <v>268</v>
      </c>
      <c r="B26" s="8">
        <v>2012</v>
      </c>
      <c r="C26" s="109" t="s">
        <v>271</v>
      </c>
      <c r="D26" s="8">
        <v>18062842</v>
      </c>
      <c r="E26" s="8">
        <v>72.758190000000468</v>
      </c>
      <c r="F26" s="8">
        <v>53.469916291205664</v>
      </c>
      <c r="G26" s="8">
        <v>50.007433333333211</v>
      </c>
      <c r="H26" s="8">
        <v>3.462482957872453</v>
      </c>
      <c r="I26" s="8">
        <v>46.530083708794336</v>
      </c>
      <c r="J26" s="8">
        <v>0</v>
      </c>
      <c r="K26" s="8">
        <v>99.586681534090928</v>
      </c>
      <c r="L26" s="8">
        <v>67.587779999999839</v>
      </c>
      <c r="M26" s="8">
        <v>48.00583252814738</v>
      </c>
      <c r="N26" s="8">
        <v>19.581947471852459</v>
      </c>
      <c r="O26" s="8">
        <v>32.412220000000161</v>
      </c>
      <c r="P26" s="8">
        <v>0</v>
      </c>
      <c r="Q26" s="8"/>
      <c r="R26" s="8"/>
      <c r="S26" s="8">
        <v>3.2623924999988958</v>
      </c>
      <c r="T26" s="8"/>
      <c r="U26" s="8"/>
      <c r="V26" s="8">
        <v>96.737607500001104</v>
      </c>
    </row>
    <row r="27" spans="1:22" s="108" customFormat="1" ht="11.4" x14ac:dyDescent="0.2">
      <c r="A27" s="108" t="s">
        <v>268</v>
      </c>
      <c r="B27" s="8">
        <v>2013</v>
      </c>
      <c r="C27" s="109" t="s">
        <v>271</v>
      </c>
      <c r="D27" s="8">
        <v>18637510</v>
      </c>
      <c r="E27" s="8">
        <v>74.929095000000416</v>
      </c>
      <c r="F27" s="8">
        <v>56.380557085947657</v>
      </c>
      <c r="G27" s="8">
        <v>50.007433333333211</v>
      </c>
      <c r="H27" s="8">
        <v>6.3731237526144469</v>
      </c>
      <c r="I27" s="8">
        <v>43.619442914052343</v>
      </c>
      <c r="J27" s="8">
        <v>0</v>
      </c>
      <c r="K27" s="8">
        <v>99.484573295454567</v>
      </c>
      <c r="L27" s="8">
        <v>71.268890000000283</v>
      </c>
      <c r="M27" s="8">
        <v>47.554630440122878</v>
      </c>
      <c r="N27" s="8">
        <v>23.714259559877405</v>
      </c>
      <c r="O27" s="8">
        <v>28.731109999999717</v>
      </c>
      <c r="P27" s="8">
        <v>0</v>
      </c>
      <c r="Q27" s="8"/>
      <c r="R27" s="8"/>
      <c r="S27" s="8">
        <v>7.9164375000000291</v>
      </c>
      <c r="T27" s="8"/>
      <c r="U27" s="8"/>
      <c r="V27" s="8">
        <v>92.083562499999971</v>
      </c>
    </row>
    <row r="28" spans="1:22" s="108" customFormat="1" ht="11.4" x14ac:dyDescent="0.2">
      <c r="A28" s="108" t="s">
        <v>268</v>
      </c>
      <c r="B28" s="8">
        <v>2014</v>
      </c>
      <c r="C28" s="109" t="s">
        <v>271</v>
      </c>
      <c r="D28" s="8">
        <v>19220412</v>
      </c>
      <c r="E28" s="8">
        <v>77.100000000000364</v>
      </c>
      <c r="F28" s="8">
        <v>59.291197880688742</v>
      </c>
      <c r="G28" s="8">
        <v>50.007433333333211</v>
      </c>
      <c r="H28" s="8">
        <v>9.2837645473555312</v>
      </c>
      <c r="I28" s="8">
        <v>40.708802119311258</v>
      </c>
      <c r="J28" s="8">
        <v>0</v>
      </c>
      <c r="K28" s="8">
        <v>99.382465056818205</v>
      </c>
      <c r="L28" s="8">
        <v>74.949999999999818</v>
      </c>
      <c r="M28" s="8">
        <v>47.103428352098263</v>
      </c>
      <c r="N28" s="8">
        <v>27.846571647901555</v>
      </c>
      <c r="O28" s="8">
        <v>25.050000000000182</v>
      </c>
      <c r="P28" s="8">
        <v>0</v>
      </c>
      <c r="Q28" s="8">
        <v>54.791670000000003</v>
      </c>
      <c r="R28" s="8">
        <v>45.159759999999999</v>
      </c>
      <c r="S28" s="8">
        <v>12.570482499999343</v>
      </c>
      <c r="T28" s="8">
        <v>32.589277500000655</v>
      </c>
      <c r="U28" s="8">
        <v>54.840240000000001</v>
      </c>
      <c r="V28" s="8">
        <v>0</v>
      </c>
    </row>
    <row r="29" spans="1:22" s="108" customFormat="1" ht="11.4" x14ac:dyDescent="0.2">
      <c r="A29" s="108" t="s">
        <v>268</v>
      </c>
      <c r="B29" s="8">
        <v>2015</v>
      </c>
      <c r="C29" s="109" t="s">
        <v>271</v>
      </c>
      <c r="D29" s="8">
        <v>19790062</v>
      </c>
      <c r="E29" s="8">
        <v>79.270905000000312</v>
      </c>
      <c r="F29" s="8">
        <v>62.201838675430736</v>
      </c>
      <c r="G29" s="8">
        <v>50.007433333333211</v>
      </c>
      <c r="H29" s="8">
        <v>12.194405342097525</v>
      </c>
      <c r="I29" s="8">
        <v>37.798161324569264</v>
      </c>
      <c r="J29" s="8">
        <v>0</v>
      </c>
      <c r="K29" s="8">
        <v>99.280356818181843</v>
      </c>
      <c r="L29" s="8">
        <v>78.631110000000263</v>
      </c>
      <c r="M29" s="8">
        <v>46.652226264073761</v>
      </c>
      <c r="N29" s="8">
        <v>31.978883735926502</v>
      </c>
      <c r="O29" s="8">
        <v>21.368889999999737</v>
      </c>
      <c r="P29" s="8">
        <v>0</v>
      </c>
      <c r="Q29" s="8">
        <v>54.791670000000003</v>
      </c>
      <c r="R29" s="8">
        <v>45.159759999999999</v>
      </c>
      <c r="S29" s="8">
        <v>17.224527500000477</v>
      </c>
      <c r="T29" s="8">
        <v>27.935232499999522</v>
      </c>
      <c r="U29" s="8">
        <v>54.840240000000001</v>
      </c>
      <c r="V29" s="8">
        <v>0</v>
      </c>
    </row>
    <row r="30" spans="1:22" s="108" customFormat="1" ht="11.4" x14ac:dyDescent="0.2">
      <c r="A30" s="108" t="s">
        <v>268</v>
      </c>
      <c r="B30" s="8">
        <v>2016</v>
      </c>
      <c r="C30" s="109" t="s">
        <v>271</v>
      </c>
      <c r="D30" s="8">
        <v>20380170</v>
      </c>
      <c r="E30" s="8">
        <v>81.44181000000026</v>
      </c>
      <c r="F30" s="8">
        <v>65.11247947017182</v>
      </c>
      <c r="G30" s="8">
        <v>50.007433333333211</v>
      </c>
      <c r="H30" s="8">
        <v>15.10504613683861</v>
      </c>
      <c r="I30" s="8">
        <v>34.88752052982818</v>
      </c>
      <c r="J30" s="8">
        <v>0</v>
      </c>
      <c r="K30" s="8">
        <v>99.178248579545482</v>
      </c>
      <c r="L30" s="8">
        <v>82.312219999999797</v>
      </c>
      <c r="M30" s="8">
        <v>46.201024176049145</v>
      </c>
      <c r="N30" s="8">
        <v>36.111195823950652</v>
      </c>
      <c r="O30" s="8">
        <v>17.687780000000203</v>
      </c>
      <c r="P30" s="8">
        <v>0</v>
      </c>
      <c r="Q30" s="8">
        <v>54.791670000000003</v>
      </c>
      <c r="R30" s="8">
        <v>45.159759999999999</v>
      </c>
      <c r="S30" s="8">
        <v>21.878572499999791</v>
      </c>
      <c r="T30" s="8">
        <v>23.281187500000208</v>
      </c>
      <c r="U30" s="8">
        <v>54.840240000000001</v>
      </c>
      <c r="V30" s="8">
        <v>0</v>
      </c>
    </row>
    <row r="31" spans="1:22" s="108" customFormat="1" ht="11.4" x14ac:dyDescent="0.2">
      <c r="A31" s="108" t="s">
        <v>268</v>
      </c>
      <c r="B31" s="8">
        <v>2017</v>
      </c>
      <c r="C31" s="109" t="s">
        <v>271</v>
      </c>
      <c r="D31" s="8">
        <v>20940844</v>
      </c>
      <c r="E31" s="8">
        <v>83.612715000000208</v>
      </c>
      <c r="F31" s="8">
        <v>68.023120264913814</v>
      </c>
      <c r="G31" s="8">
        <v>53.048066666667182</v>
      </c>
      <c r="H31" s="8">
        <v>14.975053598246632</v>
      </c>
      <c r="I31" s="8">
        <v>31.976879735086186</v>
      </c>
      <c r="J31" s="8">
        <v>0</v>
      </c>
      <c r="K31" s="8">
        <v>99.07614034090912</v>
      </c>
      <c r="L31" s="8">
        <v>85.993330000000242</v>
      </c>
      <c r="M31" s="8">
        <v>45.74982208802453</v>
      </c>
      <c r="N31" s="8">
        <v>40.243507911975712</v>
      </c>
      <c r="O31" s="8">
        <v>14.006669999999758</v>
      </c>
      <c r="P31" s="8">
        <v>0</v>
      </c>
      <c r="Q31" s="8">
        <v>54.791670000000003</v>
      </c>
      <c r="R31" s="8">
        <v>45.159759999999999</v>
      </c>
      <c r="S31" s="8">
        <v>26.532617499999105</v>
      </c>
      <c r="T31" s="8">
        <v>18.627142500000893</v>
      </c>
      <c r="U31" s="8">
        <v>54.840240000000001</v>
      </c>
      <c r="V31" s="8">
        <v>0</v>
      </c>
    </row>
    <row r="32" spans="1:22" s="108" customFormat="1" ht="11.4" x14ac:dyDescent="0.2">
      <c r="A32" s="108" t="s">
        <v>268</v>
      </c>
      <c r="B32" s="8">
        <v>2018</v>
      </c>
      <c r="C32" s="109" t="s">
        <v>271</v>
      </c>
      <c r="D32" s="8">
        <v>21518360</v>
      </c>
      <c r="E32" s="8">
        <v>85.783620000000155</v>
      </c>
      <c r="F32" s="8">
        <v>70.933761059654898</v>
      </c>
      <c r="G32" s="8">
        <v>56.088700000000244</v>
      </c>
      <c r="H32" s="8">
        <v>14.845061059654654</v>
      </c>
      <c r="I32" s="8">
        <v>29.066238940345102</v>
      </c>
      <c r="J32" s="8">
        <v>0</v>
      </c>
      <c r="K32" s="8">
        <v>98.974032102272758</v>
      </c>
      <c r="L32" s="8">
        <v>89.674440000000686</v>
      </c>
      <c r="M32" s="8">
        <v>45.298620000000028</v>
      </c>
      <c r="N32" s="8">
        <v>44.375820000000658</v>
      </c>
      <c r="O32" s="8">
        <v>10.325559999999314</v>
      </c>
      <c r="P32" s="8">
        <v>0</v>
      </c>
      <c r="Q32" s="8">
        <v>54.791670000000003</v>
      </c>
      <c r="R32" s="8">
        <v>45.159759999999999</v>
      </c>
      <c r="S32" s="8">
        <v>31.186662500000239</v>
      </c>
      <c r="T32" s="8">
        <v>13.97309749999976</v>
      </c>
      <c r="U32" s="8">
        <v>54.840240000000001</v>
      </c>
      <c r="V32" s="8">
        <v>0</v>
      </c>
    </row>
    <row r="33" spans="1:22" s="108" customFormat="1" ht="11.4" x14ac:dyDescent="0.2">
      <c r="A33" s="108" t="s">
        <v>268</v>
      </c>
      <c r="B33" s="8">
        <v>2019</v>
      </c>
      <c r="C33" s="109" t="s">
        <v>271</v>
      </c>
      <c r="D33" s="8">
        <v>22097196</v>
      </c>
      <c r="E33" s="8">
        <v>87.954525000000103</v>
      </c>
      <c r="F33" s="8">
        <v>73.844401854396892</v>
      </c>
      <c r="G33" s="8">
        <v>59.129333333333307</v>
      </c>
      <c r="H33" s="8">
        <v>14.715068521063586</v>
      </c>
      <c r="I33" s="8">
        <v>26.155598145603108</v>
      </c>
      <c r="J33" s="8">
        <v>0</v>
      </c>
      <c r="K33" s="8">
        <v>98.871923863636397</v>
      </c>
      <c r="L33" s="8">
        <v>93.355550000000221</v>
      </c>
      <c r="M33" s="8">
        <v>44.847417911975413</v>
      </c>
      <c r="N33" s="8">
        <v>48.508132088024809</v>
      </c>
      <c r="O33" s="8">
        <v>6.6444499999997788</v>
      </c>
      <c r="P33" s="8">
        <v>0</v>
      </c>
      <c r="Q33" s="8">
        <v>54.791670000000003</v>
      </c>
      <c r="R33" s="8">
        <v>45.159759999999999</v>
      </c>
      <c r="S33" s="8">
        <v>35.840707499999553</v>
      </c>
      <c r="T33" s="8">
        <v>9.3190525000004456</v>
      </c>
      <c r="U33" s="8">
        <v>54.840240000000001</v>
      </c>
      <c r="V33" s="8">
        <v>0</v>
      </c>
    </row>
    <row r="34" spans="1:22" s="108" customFormat="1" ht="11.4" x14ac:dyDescent="0.2">
      <c r="A34" s="108" t="s">
        <v>268</v>
      </c>
      <c r="B34" s="8">
        <v>2020</v>
      </c>
      <c r="C34" s="109" t="s">
        <v>271</v>
      </c>
      <c r="D34" s="8">
        <v>20875414</v>
      </c>
      <c r="E34" s="8">
        <v>90.125430000000051</v>
      </c>
      <c r="F34" s="8">
        <v>76.755042649137977</v>
      </c>
      <c r="G34" s="8">
        <v>62.169966666667278</v>
      </c>
      <c r="H34" s="8">
        <v>14.585075982470698</v>
      </c>
      <c r="I34" s="8">
        <v>23.244957350862023</v>
      </c>
      <c r="J34" s="8">
        <v>0</v>
      </c>
      <c r="K34" s="8">
        <v>98.769815625000035</v>
      </c>
      <c r="L34" s="8">
        <v>97.036660000000666</v>
      </c>
      <c r="M34" s="8">
        <v>44.396215823950911</v>
      </c>
      <c r="N34" s="8">
        <v>52.640444176049755</v>
      </c>
      <c r="O34" s="8">
        <v>2.9633399999993344</v>
      </c>
      <c r="P34" s="8">
        <v>0</v>
      </c>
      <c r="Q34" s="8">
        <v>54.791670000000003</v>
      </c>
      <c r="R34" s="8">
        <v>45.159759999999999</v>
      </c>
      <c r="S34" s="8">
        <v>40.494752499998867</v>
      </c>
      <c r="T34" s="8">
        <v>4.6650075000011313</v>
      </c>
      <c r="U34" s="8">
        <v>54.840240000000001</v>
      </c>
      <c r="V34" s="8">
        <v>0</v>
      </c>
    </row>
    <row r="35" spans="1:22" s="108" customFormat="1" ht="11.4" x14ac:dyDescent="0.2">
      <c r="A35" s="108" t="s">
        <v>268</v>
      </c>
      <c r="B35" s="8">
        <v>2021</v>
      </c>
      <c r="C35" s="109" t="s">
        <v>271</v>
      </c>
      <c r="D35" s="8">
        <v>21456132</v>
      </c>
      <c r="E35" s="8">
        <v>90.125430000000051</v>
      </c>
      <c r="F35" s="8">
        <v>76.755042649137977</v>
      </c>
      <c r="G35" s="8">
        <v>65.210600000000341</v>
      </c>
      <c r="H35" s="8">
        <v>11.544442649137636</v>
      </c>
      <c r="I35" s="8">
        <v>23.244957350862023</v>
      </c>
      <c r="J35" s="8">
        <v>0</v>
      </c>
      <c r="K35" s="8">
        <v>98.769815625000035</v>
      </c>
      <c r="L35" s="8">
        <v>97.036660000000666</v>
      </c>
      <c r="M35" s="8">
        <v>44.396215823950911</v>
      </c>
      <c r="N35" s="8">
        <v>52.640444176049755</v>
      </c>
      <c r="O35" s="8">
        <v>2.9633399999993344</v>
      </c>
      <c r="P35" s="8">
        <v>0</v>
      </c>
      <c r="Q35" s="8">
        <v>54.791670000000003</v>
      </c>
      <c r="R35" s="8">
        <v>45.159759999999999</v>
      </c>
      <c r="S35" s="8">
        <v>45.148797500000001</v>
      </c>
      <c r="T35" s="8">
        <v>1.0962499999997988E-2</v>
      </c>
      <c r="U35" s="8">
        <v>54.840240000000001</v>
      </c>
      <c r="V35" s="8">
        <v>0</v>
      </c>
    </row>
    <row r="36" spans="1:22" s="108" customFormat="1" ht="11.4" x14ac:dyDescent="0.2">
      <c r="A36" s="108" t="s">
        <v>268</v>
      </c>
      <c r="B36" s="8">
        <v>2022</v>
      </c>
      <c r="C36" s="109" t="s">
        <v>271</v>
      </c>
      <c r="D36" s="8">
        <v>22030572</v>
      </c>
      <c r="E36" s="8">
        <v>90.125430000000051</v>
      </c>
      <c r="F36" s="8">
        <v>76.755042649137977</v>
      </c>
      <c r="G36" s="8">
        <v>68.251233333333403</v>
      </c>
      <c r="H36" s="8">
        <v>8.503809315804574</v>
      </c>
      <c r="I36" s="8">
        <v>23.244957350862023</v>
      </c>
      <c r="J36" s="8">
        <v>0</v>
      </c>
      <c r="K36" s="8">
        <v>98.769815625000035</v>
      </c>
      <c r="L36" s="8">
        <v>97.036660000000666</v>
      </c>
      <c r="M36" s="8">
        <v>44.396215823950911</v>
      </c>
      <c r="N36" s="8">
        <v>52.640444176049755</v>
      </c>
      <c r="O36" s="8">
        <v>2.9633399999993344</v>
      </c>
      <c r="P36" s="8">
        <v>0</v>
      </c>
      <c r="Q36" s="8">
        <v>54.791670000000003</v>
      </c>
      <c r="R36" s="8">
        <v>45.159759999999999</v>
      </c>
      <c r="S36" s="8">
        <v>45.159759999999999</v>
      </c>
      <c r="T36" s="8">
        <v>0</v>
      </c>
      <c r="U36" s="8">
        <v>54.840240000000001</v>
      </c>
      <c r="V36" s="8">
        <v>0</v>
      </c>
    </row>
    <row r="37" spans="1:22" s="108" customFormat="1" ht="11.4" x14ac:dyDescent="0.2">
      <c r="A37" s="108" t="s">
        <v>268</v>
      </c>
      <c r="B37" s="8">
        <v>2023</v>
      </c>
      <c r="C37" s="109" t="s">
        <v>271</v>
      </c>
      <c r="D37" s="8">
        <v>22630724</v>
      </c>
      <c r="E37" s="8">
        <v>90.125430000000051</v>
      </c>
      <c r="F37" s="8">
        <v>76.755042649137977</v>
      </c>
      <c r="G37" s="8">
        <v>71.291866666667374</v>
      </c>
      <c r="H37" s="8">
        <v>5.4631759824706023</v>
      </c>
      <c r="I37" s="8">
        <v>23.244957350862023</v>
      </c>
      <c r="J37" s="8">
        <v>0</v>
      </c>
      <c r="K37" s="8">
        <v>98.769815625000035</v>
      </c>
      <c r="L37" s="8">
        <v>97.036660000000666</v>
      </c>
      <c r="M37" s="8">
        <v>44.396215823950911</v>
      </c>
      <c r="N37" s="8">
        <v>52.640444176049755</v>
      </c>
      <c r="O37" s="8">
        <v>2.9633399999993344</v>
      </c>
      <c r="P37" s="8">
        <v>0</v>
      </c>
      <c r="Q37" s="8"/>
      <c r="R37" s="8"/>
      <c r="S37" s="8">
        <v>54.456887500000448</v>
      </c>
      <c r="T37" s="8"/>
      <c r="U37" s="8"/>
      <c r="V37" s="8">
        <v>45.543112499999552</v>
      </c>
    </row>
    <row r="38" spans="1:22" s="108" customFormat="1" ht="11.4" x14ac:dyDescent="0.2">
      <c r="A38" s="108" t="s">
        <v>268</v>
      </c>
      <c r="B38" s="8">
        <v>2024</v>
      </c>
      <c r="C38" s="109" t="s">
        <v>271</v>
      </c>
      <c r="D38" s="8">
        <v>23246868</v>
      </c>
      <c r="E38" s="8">
        <v>90.125430000000051</v>
      </c>
      <c r="F38" s="8">
        <v>76.755042649137977</v>
      </c>
      <c r="G38" s="8">
        <v>74.332500000000437</v>
      </c>
      <c r="H38" s="8">
        <v>2.4225426491375401</v>
      </c>
      <c r="I38" s="8">
        <v>23.244957350862023</v>
      </c>
      <c r="J38" s="8">
        <v>0</v>
      </c>
      <c r="K38" s="8">
        <v>98.769815625000035</v>
      </c>
      <c r="L38" s="8">
        <v>97.036660000000666</v>
      </c>
      <c r="M38" s="8">
        <v>44.396215823950911</v>
      </c>
      <c r="N38" s="8">
        <v>52.640444176049755</v>
      </c>
      <c r="O38" s="8">
        <v>2.9633399999993344</v>
      </c>
      <c r="P38" s="8">
        <v>0</v>
      </c>
      <c r="Q38" s="8"/>
      <c r="R38" s="8"/>
      <c r="S38" s="8">
        <v>59.110932499999763</v>
      </c>
      <c r="T38" s="8"/>
      <c r="U38" s="8"/>
      <c r="V38" s="8">
        <v>40.889067500000237</v>
      </c>
    </row>
    <row r="39" spans="1:22" s="108" customFormat="1" ht="11.4" x14ac:dyDescent="0.2">
      <c r="A39" s="108" t="s">
        <v>268</v>
      </c>
      <c r="B39" s="8">
        <v>2025</v>
      </c>
      <c r="C39" s="109" t="s">
        <v>271</v>
      </c>
      <c r="D39" s="8">
        <v>23870134</v>
      </c>
      <c r="E39" s="8"/>
      <c r="F39" s="8"/>
      <c r="G39" s="8">
        <v>77.373133333333499</v>
      </c>
      <c r="H39" s="8"/>
      <c r="I39" s="8"/>
      <c r="J39" s="8">
        <v>22.626866666666501</v>
      </c>
      <c r="K39" s="8"/>
      <c r="L39" s="8"/>
      <c r="M39" s="8"/>
      <c r="N39" s="8"/>
      <c r="O39" s="8"/>
      <c r="P39" s="8">
        <v>100</v>
      </c>
      <c r="Q39" s="8"/>
      <c r="R39" s="8"/>
      <c r="S39" s="8">
        <v>63.764977499999077</v>
      </c>
      <c r="T39" s="8"/>
      <c r="U39" s="8"/>
      <c r="V39" s="8">
        <v>36.235022500000923</v>
      </c>
    </row>
    <row r="40" spans="1:22" s="108" customFormat="1" ht="11.4" x14ac:dyDescent="0.2">
      <c r="A40" s="108" t="s">
        <v>268</v>
      </c>
      <c r="B40" s="8">
        <v>2026</v>
      </c>
      <c r="C40" s="109" t="s">
        <v>271</v>
      </c>
      <c r="D40" s="8"/>
      <c r="E40" s="8"/>
      <c r="F40" s="8"/>
      <c r="G40" s="8">
        <v>80.413766666666561</v>
      </c>
      <c r="H40" s="8"/>
      <c r="I40" s="8"/>
      <c r="J40" s="8">
        <v>19.586233333333439</v>
      </c>
      <c r="K40" s="8"/>
      <c r="L40" s="8"/>
      <c r="M40" s="8"/>
      <c r="N40" s="8"/>
      <c r="O40" s="8"/>
      <c r="P40" s="8">
        <v>100</v>
      </c>
      <c r="Q40" s="8"/>
      <c r="R40" s="8"/>
      <c r="S40" s="8">
        <v>68.41902250000021</v>
      </c>
      <c r="T40" s="8"/>
      <c r="U40" s="8"/>
      <c r="V40" s="8">
        <v>31.58097749999979</v>
      </c>
    </row>
    <row r="41" spans="1:22" s="108" customFormat="1" ht="11.4" x14ac:dyDescent="0.2">
      <c r="A41" s="108" t="s">
        <v>268</v>
      </c>
      <c r="B41" s="8">
        <v>2027</v>
      </c>
      <c r="C41" s="109" t="s">
        <v>271</v>
      </c>
      <c r="D41" s="8"/>
      <c r="E41" s="8"/>
      <c r="F41" s="8"/>
      <c r="G41" s="8">
        <v>80.413766666666561</v>
      </c>
      <c r="H41" s="8"/>
      <c r="I41" s="8"/>
      <c r="J41" s="8">
        <v>19.586233333333439</v>
      </c>
      <c r="K41" s="8"/>
      <c r="L41" s="8"/>
      <c r="M41" s="8"/>
      <c r="N41" s="8"/>
      <c r="O41" s="8"/>
      <c r="P41" s="8">
        <v>100</v>
      </c>
      <c r="Q41" s="8"/>
      <c r="R41" s="8"/>
      <c r="S41" s="8">
        <v>68.41902250000021</v>
      </c>
      <c r="T41" s="8"/>
      <c r="U41" s="8"/>
      <c r="V41" s="8">
        <v>31.58097749999979</v>
      </c>
    </row>
    <row r="42" spans="1:22" s="108" customFormat="1" ht="11.4" x14ac:dyDescent="0.2">
      <c r="A42" s="108" t="s">
        <v>268</v>
      </c>
      <c r="B42" s="8">
        <v>2028</v>
      </c>
      <c r="C42" s="109" t="s">
        <v>271</v>
      </c>
      <c r="D42" s="8"/>
      <c r="E42" s="8"/>
      <c r="F42" s="8"/>
      <c r="G42" s="8">
        <v>80.413766666666561</v>
      </c>
      <c r="H42" s="8"/>
      <c r="I42" s="8"/>
      <c r="J42" s="8">
        <v>19.586233333333439</v>
      </c>
      <c r="K42" s="8"/>
      <c r="L42" s="8"/>
      <c r="M42" s="8"/>
      <c r="N42" s="8"/>
      <c r="O42" s="8"/>
      <c r="P42" s="8">
        <v>100</v>
      </c>
      <c r="Q42" s="8"/>
      <c r="R42" s="8"/>
      <c r="S42" s="8">
        <v>68.41902250000021</v>
      </c>
      <c r="T42" s="8"/>
      <c r="U42" s="8"/>
      <c r="V42" s="8">
        <v>31.58097749999979</v>
      </c>
    </row>
    <row r="43" spans="1:22" s="108" customFormat="1" ht="11.4" x14ac:dyDescent="0.2">
      <c r="A43" s="108" t="s">
        <v>268</v>
      </c>
      <c r="B43" s="8">
        <v>2029</v>
      </c>
      <c r="C43" s="109" t="s">
        <v>271</v>
      </c>
      <c r="D43" s="8"/>
      <c r="E43" s="8"/>
      <c r="F43" s="8"/>
      <c r="G43" s="8">
        <v>80.413766666666561</v>
      </c>
      <c r="H43" s="8"/>
      <c r="I43" s="8"/>
      <c r="J43" s="8">
        <v>19.586233333333439</v>
      </c>
      <c r="K43" s="8"/>
      <c r="L43" s="8"/>
      <c r="M43" s="8"/>
      <c r="N43" s="8"/>
      <c r="O43" s="8"/>
      <c r="P43" s="8">
        <v>100</v>
      </c>
      <c r="Q43" s="8"/>
      <c r="R43" s="8"/>
      <c r="S43" s="8">
        <v>68.41902250000021</v>
      </c>
      <c r="T43" s="8"/>
      <c r="U43" s="8"/>
      <c r="V43" s="8">
        <v>31.58097749999979</v>
      </c>
    </row>
    <row r="44" spans="1:22" s="108" customFormat="1" ht="11.4" x14ac:dyDescent="0.2">
      <c r="A44" s="108" t="s">
        <v>268</v>
      </c>
      <c r="B44" s="8">
        <v>2030</v>
      </c>
      <c r="C44" s="109" t="s">
        <v>271</v>
      </c>
      <c r="D44" s="8"/>
      <c r="E44" s="8"/>
      <c r="F44" s="8"/>
      <c r="G44" s="8">
        <v>80.413766666666561</v>
      </c>
      <c r="H44" s="8"/>
      <c r="I44" s="8"/>
      <c r="J44" s="8">
        <v>19.586233333333439</v>
      </c>
      <c r="K44" s="8"/>
      <c r="L44" s="8"/>
      <c r="M44" s="8"/>
      <c r="N44" s="8"/>
      <c r="O44" s="8"/>
      <c r="P44" s="8">
        <v>100</v>
      </c>
      <c r="Q44" s="8"/>
      <c r="R44" s="8"/>
      <c r="S44" s="8">
        <v>68.41902250000021</v>
      </c>
      <c r="T44" s="8"/>
      <c r="U44" s="8"/>
      <c r="V44" s="8">
        <v>31.58097749999979</v>
      </c>
    </row>
    <row r="45" spans="1:22" s="108" customFormat="1" ht="11.4" x14ac:dyDescent="0.2">
      <c r="A45" s="108" t="s">
        <v>268</v>
      </c>
      <c r="B45" s="8">
        <v>2000</v>
      </c>
      <c r="C45" s="109" t="s">
        <v>272</v>
      </c>
      <c r="D45" s="8">
        <v>2882485.434581547</v>
      </c>
      <c r="E45" s="8"/>
      <c r="F45" s="8"/>
      <c r="G45" s="8"/>
      <c r="H45" s="8"/>
      <c r="I45" s="8"/>
      <c r="J45" s="8">
        <v>100</v>
      </c>
      <c r="K45" s="8">
        <v>100</v>
      </c>
      <c r="L45" s="8"/>
      <c r="M45" s="8"/>
      <c r="N45" s="8"/>
      <c r="O45" s="8"/>
      <c r="P45" s="8">
        <v>100</v>
      </c>
      <c r="Q45" s="8"/>
      <c r="R45" s="8"/>
      <c r="S45" s="8"/>
      <c r="T45" s="8"/>
      <c r="U45" s="8"/>
      <c r="V45" s="8">
        <v>100</v>
      </c>
    </row>
    <row r="46" spans="1:22" s="108" customFormat="1" ht="11.4" x14ac:dyDescent="0.2">
      <c r="A46" s="108" t="s">
        <v>268</v>
      </c>
      <c r="B46" s="8">
        <v>2001</v>
      </c>
      <c r="C46" s="109" t="s">
        <v>272</v>
      </c>
      <c r="D46" s="8">
        <v>3003924.9554585265</v>
      </c>
      <c r="E46" s="8"/>
      <c r="F46" s="8"/>
      <c r="G46" s="8"/>
      <c r="H46" s="8"/>
      <c r="I46" s="8"/>
      <c r="J46" s="8">
        <v>100</v>
      </c>
      <c r="K46" s="8">
        <v>100</v>
      </c>
      <c r="L46" s="8"/>
      <c r="M46" s="8"/>
      <c r="N46" s="8"/>
      <c r="O46" s="8"/>
      <c r="P46" s="8">
        <v>100</v>
      </c>
      <c r="Q46" s="8"/>
      <c r="R46" s="8"/>
      <c r="S46" s="8"/>
      <c r="T46" s="8"/>
      <c r="U46" s="8"/>
      <c r="V46" s="8">
        <v>100</v>
      </c>
    </row>
    <row r="47" spans="1:22" s="108" customFormat="1" ht="11.4" x14ac:dyDescent="0.2">
      <c r="A47" s="108" t="s">
        <v>268</v>
      </c>
      <c r="B47" s="8">
        <v>2002</v>
      </c>
      <c r="C47" s="109" t="s">
        <v>272</v>
      </c>
      <c r="D47" s="8">
        <v>3129494.1920011137</v>
      </c>
      <c r="E47" s="8"/>
      <c r="F47" s="8"/>
      <c r="G47" s="8"/>
      <c r="H47" s="8"/>
      <c r="I47" s="8"/>
      <c r="J47" s="8">
        <v>100</v>
      </c>
      <c r="K47" s="8">
        <v>100</v>
      </c>
      <c r="L47" s="8"/>
      <c r="M47" s="8"/>
      <c r="N47" s="8"/>
      <c r="O47" s="8"/>
      <c r="P47" s="8">
        <v>100</v>
      </c>
      <c r="Q47" s="8"/>
      <c r="R47" s="8"/>
      <c r="S47" s="8"/>
      <c r="T47" s="8"/>
      <c r="U47" s="8"/>
      <c r="V47" s="8">
        <v>100</v>
      </c>
    </row>
    <row r="48" spans="1:22" s="108" customFormat="1" ht="11.4" x14ac:dyDescent="0.2">
      <c r="A48" s="108" t="s">
        <v>268</v>
      </c>
      <c r="B48" s="8">
        <v>2003</v>
      </c>
      <c r="C48" s="109" t="s">
        <v>272</v>
      </c>
      <c r="D48" s="8">
        <v>3287693.870258789</v>
      </c>
      <c r="E48" s="8"/>
      <c r="F48" s="8"/>
      <c r="G48" s="8"/>
      <c r="H48" s="8"/>
      <c r="I48" s="8"/>
      <c r="J48" s="8">
        <v>100</v>
      </c>
      <c r="K48" s="8">
        <v>100</v>
      </c>
      <c r="L48" s="8"/>
      <c r="M48" s="8"/>
      <c r="N48" s="8"/>
      <c r="O48" s="8"/>
      <c r="P48" s="8">
        <v>100</v>
      </c>
      <c r="Q48" s="8"/>
      <c r="R48" s="8"/>
      <c r="S48" s="8"/>
      <c r="T48" s="8"/>
      <c r="U48" s="8"/>
      <c r="V48" s="8">
        <v>100</v>
      </c>
    </row>
    <row r="49" spans="1:22" s="108" customFormat="1" ht="11.4" x14ac:dyDescent="0.2">
      <c r="A49" s="108" t="s">
        <v>268</v>
      </c>
      <c r="B49" s="8">
        <v>2004</v>
      </c>
      <c r="C49" s="109" t="s">
        <v>272</v>
      </c>
      <c r="D49" s="8">
        <v>3461757.0727114105</v>
      </c>
      <c r="E49" s="8"/>
      <c r="F49" s="8"/>
      <c r="G49" s="8"/>
      <c r="H49" s="8"/>
      <c r="I49" s="8"/>
      <c r="J49" s="8">
        <v>100</v>
      </c>
      <c r="K49" s="8">
        <v>100</v>
      </c>
      <c r="L49" s="8"/>
      <c r="M49" s="8"/>
      <c r="N49" s="8"/>
      <c r="O49" s="8"/>
      <c r="P49" s="8">
        <v>100</v>
      </c>
      <c r="Q49" s="8"/>
      <c r="R49" s="8"/>
      <c r="S49" s="8"/>
      <c r="T49" s="8"/>
      <c r="U49" s="8"/>
      <c r="V49" s="8">
        <v>100</v>
      </c>
    </row>
    <row r="50" spans="1:22" s="108" customFormat="1" ht="11.4" x14ac:dyDescent="0.2">
      <c r="A50" s="108" t="s">
        <v>268</v>
      </c>
      <c r="B50" s="8">
        <v>2005</v>
      </c>
      <c r="C50" s="109" t="s">
        <v>272</v>
      </c>
      <c r="D50" s="8">
        <v>3646570.6121191029</v>
      </c>
      <c r="E50" s="8"/>
      <c r="F50" s="8"/>
      <c r="G50" s="8"/>
      <c r="H50" s="8"/>
      <c r="I50" s="8"/>
      <c r="J50" s="8">
        <v>100</v>
      </c>
      <c r="K50" s="8">
        <v>100</v>
      </c>
      <c r="L50" s="8"/>
      <c r="M50" s="8"/>
      <c r="N50" s="8"/>
      <c r="O50" s="8"/>
      <c r="P50" s="8">
        <v>100</v>
      </c>
      <c r="Q50" s="8"/>
      <c r="R50" s="8"/>
      <c r="S50" s="8"/>
      <c r="T50" s="8"/>
      <c r="U50" s="8"/>
      <c r="V50" s="8">
        <v>100</v>
      </c>
    </row>
    <row r="51" spans="1:22" s="108" customFormat="1" ht="11.4" x14ac:dyDescent="0.2">
      <c r="A51" s="108" t="s">
        <v>268</v>
      </c>
      <c r="B51" s="8">
        <v>2006</v>
      </c>
      <c r="C51" s="109" t="s">
        <v>272</v>
      </c>
      <c r="D51" s="8">
        <v>3843306.4268540381</v>
      </c>
      <c r="E51" s="8"/>
      <c r="F51" s="8"/>
      <c r="G51" s="8"/>
      <c r="H51" s="8"/>
      <c r="I51" s="8"/>
      <c r="J51" s="8">
        <v>100</v>
      </c>
      <c r="K51" s="8">
        <v>100</v>
      </c>
      <c r="L51" s="8"/>
      <c r="M51" s="8"/>
      <c r="N51" s="8"/>
      <c r="O51" s="8"/>
      <c r="P51" s="8">
        <v>100</v>
      </c>
      <c r="Q51" s="8"/>
      <c r="R51" s="8"/>
      <c r="S51" s="8"/>
      <c r="T51" s="8"/>
      <c r="U51" s="8"/>
      <c r="V51" s="8">
        <v>100</v>
      </c>
    </row>
    <row r="52" spans="1:22" s="108" customFormat="1" ht="11.4" x14ac:dyDescent="0.2">
      <c r="A52" s="108" t="s">
        <v>268</v>
      </c>
      <c r="B52" s="8">
        <v>2007</v>
      </c>
      <c r="C52" s="109" t="s">
        <v>272</v>
      </c>
      <c r="D52" s="8">
        <v>4053493.3943897244</v>
      </c>
      <c r="E52" s="8"/>
      <c r="F52" s="8"/>
      <c r="G52" s="8"/>
      <c r="H52" s="8"/>
      <c r="I52" s="8"/>
      <c r="J52" s="8">
        <v>100</v>
      </c>
      <c r="K52" s="8">
        <v>100</v>
      </c>
      <c r="L52" s="8"/>
      <c r="M52" s="8"/>
      <c r="N52" s="8"/>
      <c r="O52" s="8"/>
      <c r="P52" s="8">
        <v>100</v>
      </c>
      <c r="Q52" s="8"/>
      <c r="R52" s="8"/>
      <c r="S52" s="8"/>
      <c r="T52" s="8"/>
      <c r="U52" s="8"/>
      <c r="V52" s="8">
        <v>100</v>
      </c>
    </row>
    <row r="53" spans="1:22" s="108" customFormat="1" ht="11.4" x14ac:dyDescent="0.2">
      <c r="A53" s="108" t="s">
        <v>268</v>
      </c>
      <c r="B53" s="8">
        <v>2008</v>
      </c>
      <c r="C53" s="109" t="s">
        <v>272</v>
      </c>
      <c r="D53" s="8">
        <v>4276340.7606848143</v>
      </c>
      <c r="E53" s="8">
        <v>88.566479999999956</v>
      </c>
      <c r="F53" s="8">
        <v>68.378985000000284</v>
      </c>
      <c r="G53" s="8"/>
      <c r="H53" s="8"/>
      <c r="I53" s="8">
        <v>31.621014999999716</v>
      </c>
      <c r="J53" s="8">
        <v>68.378985000000284</v>
      </c>
      <c r="K53" s="8">
        <v>100</v>
      </c>
      <c r="L53" s="8">
        <v>81.662344999999732</v>
      </c>
      <c r="M53" s="8">
        <v>70.634359995645355</v>
      </c>
      <c r="N53" s="8">
        <v>11.027985004354377</v>
      </c>
      <c r="O53" s="8">
        <v>18.337655000000268</v>
      </c>
      <c r="P53" s="8">
        <v>0</v>
      </c>
      <c r="Q53" s="8"/>
      <c r="R53" s="8"/>
      <c r="S53" s="8">
        <v>66.116538373495132</v>
      </c>
      <c r="T53" s="8"/>
      <c r="U53" s="8"/>
      <c r="V53" s="8">
        <v>33.883461626504868</v>
      </c>
    </row>
    <row r="54" spans="1:22" s="108" customFormat="1" ht="11.4" x14ac:dyDescent="0.2">
      <c r="A54" s="108" t="s">
        <v>268</v>
      </c>
      <c r="B54" s="8">
        <v>2009</v>
      </c>
      <c r="C54" s="109" t="s">
        <v>272</v>
      </c>
      <c r="D54" s="8">
        <v>4511797.9664293099</v>
      </c>
      <c r="E54" s="8">
        <v>88.566479999999956</v>
      </c>
      <c r="F54" s="8">
        <v>68.378985000000284</v>
      </c>
      <c r="G54" s="8"/>
      <c r="H54" s="8"/>
      <c r="I54" s="8">
        <v>31.621014999999716</v>
      </c>
      <c r="J54" s="8">
        <v>68.378985000000284</v>
      </c>
      <c r="K54" s="8">
        <v>100</v>
      </c>
      <c r="L54" s="8">
        <v>81.662344999999732</v>
      </c>
      <c r="M54" s="8">
        <v>70.634359995645355</v>
      </c>
      <c r="N54" s="8">
        <v>11.027985004354377</v>
      </c>
      <c r="O54" s="8">
        <v>18.337655000000268</v>
      </c>
      <c r="P54" s="8">
        <v>0</v>
      </c>
      <c r="Q54" s="8"/>
      <c r="R54" s="8"/>
      <c r="S54" s="8">
        <v>66.116538373495132</v>
      </c>
      <c r="T54" s="8"/>
      <c r="U54" s="8"/>
      <c r="V54" s="8">
        <v>33.883461626504868</v>
      </c>
    </row>
    <row r="55" spans="1:22" s="108" customFormat="1" ht="11.4" x14ac:dyDescent="0.2">
      <c r="A55" s="108" t="s">
        <v>268</v>
      </c>
      <c r="B55" s="8">
        <v>2010</v>
      </c>
      <c r="C55" s="109" t="s">
        <v>272</v>
      </c>
      <c r="D55" s="8">
        <v>4760581.9092996214</v>
      </c>
      <c r="E55" s="8">
        <v>88.566479999999956</v>
      </c>
      <c r="F55" s="8">
        <v>68.378985000000284</v>
      </c>
      <c r="G55" s="8"/>
      <c r="H55" s="8"/>
      <c r="I55" s="8">
        <v>31.621014999999716</v>
      </c>
      <c r="J55" s="8">
        <v>68.378985000000284</v>
      </c>
      <c r="K55" s="8">
        <v>100</v>
      </c>
      <c r="L55" s="8">
        <v>81.662344999999732</v>
      </c>
      <c r="M55" s="8">
        <v>70.634359995645355</v>
      </c>
      <c r="N55" s="8">
        <v>11.027985004354377</v>
      </c>
      <c r="O55" s="8">
        <v>18.337655000000268</v>
      </c>
      <c r="P55" s="8">
        <v>0</v>
      </c>
      <c r="Q55" s="8"/>
      <c r="R55" s="8"/>
      <c r="S55" s="8">
        <v>66.116538373495132</v>
      </c>
      <c r="T55" s="8"/>
      <c r="U55" s="8"/>
      <c r="V55" s="8">
        <v>33.883461626504868</v>
      </c>
    </row>
    <row r="56" spans="1:22" s="108" customFormat="1" ht="11.4" x14ac:dyDescent="0.2">
      <c r="A56" s="108" t="s">
        <v>268</v>
      </c>
      <c r="B56" s="8">
        <v>2011</v>
      </c>
      <c r="C56" s="109" t="s">
        <v>272</v>
      </c>
      <c r="D56" s="8">
        <v>5036836.7364738472</v>
      </c>
      <c r="E56" s="8">
        <v>88.566479999999956</v>
      </c>
      <c r="F56" s="8">
        <v>68.378985000000284</v>
      </c>
      <c r="G56" s="8"/>
      <c r="H56" s="8"/>
      <c r="I56" s="8">
        <v>31.621014999999716</v>
      </c>
      <c r="J56" s="8">
        <v>68.378985000000284</v>
      </c>
      <c r="K56" s="8">
        <v>100</v>
      </c>
      <c r="L56" s="8">
        <v>81.662344999999732</v>
      </c>
      <c r="M56" s="8">
        <v>70.634359995645355</v>
      </c>
      <c r="N56" s="8">
        <v>11.027985004354377</v>
      </c>
      <c r="O56" s="8">
        <v>18.337655000000268</v>
      </c>
      <c r="P56" s="8">
        <v>0</v>
      </c>
      <c r="Q56" s="8"/>
      <c r="R56" s="8"/>
      <c r="S56" s="8">
        <v>66.116538373495132</v>
      </c>
      <c r="T56" s="8"/>
      <c r="U56" s="8"/>
      <c r="V56" s="8">
        <v>33.883461626504868</v>
      </c>
    </row>
    <row r="57" spans="1:22" s="108" customFormat="1" ht="11.4" x14ac:dyDescent="0.2">
      <c r="A57" s="108" t="s">
        <v>268</v>
      </c>
      <c r="B57" s="8">
        <v>2012</v>
      </c>
      <c r="C57" s="109" t="s">
        <v>272</v>
      </c>
      <c r="D57" s="8">
        <v>5327274.3410937116</v>
      </c>
      <c r="E57" s="8">
        <v>88.566479999999956</v>
      </c>
      <c r="F57" s="8">
        <v>68.378985000000284</v>
      </c>
      <c r="G57" s="8"/>
      <c r="H57" s="8"/>
      <c r="I57" s="8">
        <v>31.621014999999716</v>
      </c>
      <c r="J57" s="8">
        <v>68.378985000000284</v>
      </c>
      <c r="K57" s="8">
        <v>100</v>
      </c>
      <c r="L57" s="8">
        <v>81.662344999999732</v>
      </c>
      <c r="M57" s="8">
        <v>70.634359995645355</v>
      </c>
      <c r="N57" s="8">
        <v>11.027985004354377</v>
      </c>
      <c r="O57" s="8">
        <v>18.337655000000268</v>
      </c>
      <c r="P57" s="8">
        <v>0</v>
      </c>
      <c r="Q57" s="8"/>
      <c r="R57" s="8"/>
      <c r="S57" s="8">
        <v>66.116538373495132</v>
      </c>
      <c r="T57" s="8"/>
      <c r="U57" s="8"/>
      <c r="V57" s="8">
        <v>33.883461626504868</v>
      </c>
    </row>
    <row r="58" spans="1:22" s="108" customFormat="1" ht="11.4" x14ac:dyDescent="0.2">
      <c r="A58" s="108" t="s">
        <v>268</v>
      </c>
      <c r="B58" s="8">
        <v>2013</v>
      </c>
      <c r="C58" s="109" t="s">
        <v>272</v>
      </c>
      <c r="D58" s="8">
        <v>5627782.3603439331</v>
      </c>
      <c r="E58" s="8">
        <v>89.183239999999842</v>
      </c>
      <c r="F58" s="8">
        <v>71.389492500000415</v>
      </c>
      <c r="G58" s="8"/>
      <c r="H58" s="8"/>
      <c r="I58" s="8">
        <v>28.610507499999585</v>
      </c>
      <c r="J58" s="8">
        <v>71.389492500000415</v>
      </c>
      <c r="K58" s="8">
        <v>100</v>
      </c>
      <c r="L58" s="8">
        <v>83.881172500000503</v>
      </c>
      <c r="M58" s="8">
        <v>69.137269996371288</v>
      </c>
      <c r="N58" s="8">
        <v>14.743902503629215</v>
      </c>
      <c r="O58" s="8">
        <v>16.118827499999497</v>
      </c>
      <c r="P58" s="8">
        <v>0</v>
      </c>
      <c r="Q58" s="8"/>
      <c r="R58" s="8"/>
      <c r="S58" s="8">
        <v>58.961883644578847</v>
      </c>
      <c r="T58" s="8"/>
      <c r="U58" s="8"/>
      <c r="V58" s="8">
        <v>41.038116355421153</v>
      </c>
    </row>
    <row r="59" spans="1:22" s="108" customFormat="1" ht="11.4" x14ac:dyDescent="0.2">
      <c r="A59" s="108" t="s">
        <v>268</v>
      </c>
      <c r="B59" s="8">
        <v>2014</v>
      </c>
      <c r="C59" s="109" t="s">
        <v>272</v>
      </c>
      <c r="D59" s="8">
        <v>5939876.3620369723</v>
      </c>
      <c r="E59" s="8">
        <v>89.799999999999955</v>
      </c>
      <c r="F59" s="8">
        <v>74.400000000000546</v>
      </c>
      <c r="G59" s="8">
        <v>72.350830000000002</v>
      </c>
      <c r="H59" s="8">
        <v>2.0491700000005437</v>
      </c>
      <c r="I59" s="8">
        <v>25.599999999999454</v>
      </c>
      <c r="J59" s="8">
        <v>0</v>
      </c>
      <c r="K59" s="8">
        <v>99.999999999999986</v>
      </c>
      <c r="L59" s="8">
        <v>86.100000000000364</v>
      </c>
      <c r="M59" s="8">
        <v>67.640179997097221</v>
      </c>
      <c r="N59" s="8">
        <v>18.459820002903143</v>
      </c>
      <c r="O59" s="8">
        <v>13.899999999999636</v>
      </c>
      <c r="P59" s="8">
        <v>0</v>
      </c>
      <c r="Q59" s="8">
        <v>64.500529999999998</v>
      </c>
      <c r="R59" s="8">
        <v>57.086919999999999</v>
      </c>
      <c r="S59" s="8">
        <v>51.807228915662563</v>
      </c>
      <c r="T59" s="8">
        <v>5.2796910843374363</v>
      </c>
      <c r="U59" s="8">
        <v>42.913080000000001</v>
      </c>
      <c r="V59" s="8">
        <v>0</v>
      </c>
    </row>
    <row r="60" spans="1:22" s="108" customFormat="1" ht="11.4" x14ac:dyDescent="0.2">
      <c r="A60" s="108" t="s">
        <v>268</v>
      </c>
      <c r="B60" s="8">
        <v>2015</v>
      </c>
      <c r="C60" s="109" t="s">
        <v>272</v>
      </c>
      <c r="D60" s="8">
        <v>6257024.0172895053</v>
      </c>
      <c r="E60" s="8">
        <v>90.41675999999984</v>
      </c>
      <c r="F60" s="8">
        <v>77.410507500000676</v>
      </c>
      <c r="G60" s="8">
        <v>72.350830000000002</v>
      </c>
      <c r="H60" s="8">
        <v>5.0596775000006744</v>
      </c>
      <c r="I60" s="8">
        <v>22.589492499999324</v>
      </c>
      <c r="J60" s="8">
        <v>0</v>
      </c>
      <c r="K60" s="8">
        <v>99.972764999999981</v>
      </c>
      <c r="L60" s="8">
        <v>88.318827500000225</v>
      </c>
      <c r="M60" s="8">
        <v>66.143089997823154</v>
      </c>
      <c r="N60" s="8">
        <v>22.175737502177071</v>
      </c>
      <c r="O60" s="8">
        <v>11.681172499999775</v>
      </c>
      <c r="P60" s="8">
        <v>0</v>
      </c>
      <c r="Q60" s="8">
        <v>64.500529999999998</v>
      </c>
      <c r="R60" s="8">
        <v>57.086919999999999</v>
      </c>
      <c r="S60" s="8">
        <v>44.652574186748097</v>
      </c>
      <c r="T60" s="8">
        <v>12.434345813251902</v>
      </c>
      <c r="U60" s="8">
        <v>42.913080000000001</v>
      </c>
      <c r="V60" s="8">
        <v>0</v>
      </c>
    </row>
    <row r="61" spans="1:22" s="108" customFormat="1" ht="11.4" x14ac:dyDescent="0.2">
      <c r="A61" s="108" t="s">
        <v>268</v>
      </c>
      <c r="B61" s="8">
        <v>2016</v>
      </c>
      <c r="C61" s="109" t="s">
        <v>272</v>
      </c>
      <c r="D61" s="8">
        <v>6589520.4034172064</v>
      </c>
      <c r="E61" s="8">
        <v>91.033519999999953</v>
      </c>
      <c r="F61" s="8">
        <v>80.421014999999898</v>
      </c>
      <c r="G61" s="8">
        <v>72.350830000000002</v>
      </c>
      <c r="H61" s="8">
        <v>8.0701849999998956</v>
      </c>
      <c r="I61" s="8">
        <v>19.578985000000102</v>
      </c>
      <c r="J61" s="8">
        <v>0</v>
      </c>
      <c r="K61" s="8">
        <v>99.945529999999991</v>
      </c>
      <c r="L61" s="8">
        <v>90.537655000000086</v>
      </c>
      <c r="M61" s="8">
        <v>64.645999998548632</v>
      </c>
      <c r="N61" s="8">
        <v>25.891655001451454</v>
      </c>
      <c r="O61" s="8">
        <v>9.4623449999999139</v>
      </c>
      <c r="P61" s="8">
        <v>0</v>
      </c>
      <c r="Q61" s="8">
        <v>64.500529999999998</v>
      </c>
      <c r="R61" s="8">
        <v>57.086919999999999</v>
      </c>
      <c r="S61" s="8">
        <v>37.497919457831813</v>
      </c>
      <c r="T61" s="8">
        <v>19.589000542168186</v>
      </c>
      <c r="U61" s="8">
        <v>42.913080000000001</v>
      </c>
      <c r="V61" s="8">
        <v>0</v>
      </c>
    </row>
    <row r="62" spans="1:22" s="108" customFormat="1" ht="11.4" x14ac:dyDescent="0.2">
      <c r="A62" s="108" t="s">
        <v>268</v>
      </c>
      <c r="B62" s="8">
        <v>2017</v>
      </c>
      <c r="C62" s="109" t="s">
        <v>272</v>
      </c>
      <c r="D62" s="8">
        <v>6921576.6624595644</v>
      </c>
      <c r="E62" s="8">
        <v>91.650279999999839</v>
      </c>
      <c r="F62" s="8">
        <v>83.431522500000028</v>
      </c>
      <c r="G62" s="8">
        <v>72.350830000000002</v>
      </c>
      <c r="H62" s="8">
        <v>11.080692500000026</v>
      </c>
      <c r="I62" s="8">
        <v>16.568477499999972</v>
      </c>
      <c r="J62" s="8">
        <v>0</v>
      </c>
      <c r="K62" s="8">
        <v>99.918294999999986</v>
      </c>
      <c r="L62" s="8">
        <v>92.756482499999947</v>
      </c>
      <c r="M62" s="8">
        <v>63.148909999274565</v>
      </c>
      <c r="N62" s="8">
        <v>29.607572500725382</v>
      </c>
      <c r="O62" s="8">
        <v>7.2435175000000527</v>
      </c>
      <c r="P62" s="8">
        <v>0</v>
      </c>
      <c r="Q62" s="8">
        <v>64.500529999999998</v>
      </c>
      <c r="R62" s="8">
        <v>57.086919999999999</v>
      </c>
      <c r="S62" s="8">
        <v>30.343264728915528</v>
      </c>
      <c r="T62" s="8">
        <v>26.743655271084471</v>
      </c>
      <c r="U62" s="8">
        <v>42.913080000000001</v>
      </c>
      <c r="V62" s="8">
        <v>0</v>
      </c>
    </row>
    <row r="63" spans="1:22" s="108" customFormat="1" ht="11.4" x14ac:dyDescent="0.2">
      <c r="A63" s="108" t="s">
        <v>268</v>
      </c>
      <c r="B63" s="8">
        <v>2018</v>
      </c>
      <c r="C63" s="109" t="s">
        <v>272</v>
      </c>
      <c r="D63" s="8">
        <v>7268041.4837402338</v>
      </c>
      <c r="E63" s="8">
        <v>92.267039999999952</v>
      </c>
      <c r="F63" s="8">
        <v>86.442030000000159</v>
      </c>
      <c r="G63" s="8">
        <v>72.350830000000002</v>
      </c>
      <c r="H63" s="8">
        <v>14.091200000000157</v>
      </c>
      <c r="I63" s="8">
        <v>13.557969999999841</v>
      </c>
      <c r="J63" s="8">
        <v>0</v>
      </c>
      <c r="K63" s="8">
        <v>99.891059999999982</v>
      </c>
      <c r="L63" s="8">
        <v>94.975309999999808</v>
      </c>
      <c r="M63" s="8">
        <v>61.651820000000498</v>
      </c>
      <c r="N63" s="8">
        <v>33.32348999999931</v>
      </c>
      <c r="O63" s="8">
        <v>5.0246900000001915</v>
      </c>
      <c r="P63" s="8">
        <v>0</v>
      </c>
      <c r="Q63" s="8">
        <v>64.500529999999998</v>
      </c>
      <c r="R63" s="8">
        <v>57.086919999999999</v>
      </c>
      <c r="S63" s="8">
        <v>23.188610000001063</v>
      </c>
      <c r="T63" s="8">
        <v>33.898309999998936</v>
      </c>
      <c r="U63" s="8">
        <v>42.913080000000001</v>
      </c>
      <c r="V63" s="8">
        <v>0</v>
      </c>
    </row>
    <row r="64" spans="1:22" s="108" customFormat="1" ht="11.4" x14ac:dyDescent="0.2">
      <c r="A64" s="108" t="s">
        <v>268</v>
      </c>
      <c r="B64" s="8">
        <v>2019</v>
      </c>
      <c r="C64" s="109" t="s">
        <v>272</v>
      </c>
      <c r="D64" s="8">
        <v>7623532.6199999992</v>
      </c>
      <c r="E64" s="8">
        <v>92.883799999999837</v>
      </c>
      <c r="F64" s="8">
        <v>89.45253750000029</v>
      </c>
      <c r="G64" s="8">
        <v>72.350830000000002</v>
      </c>
      <c r="H64" s="8">
        <v>17.101707500000288</v>
      </c>
      <c r="I64" s="8">
        <v>10.54746249999971</v>
      </c>
      <c r="J64" s="8">
        <v>0</v>
      </c>
      <c r="K64" s="8">
        <v>99.863824999999991</v>
      </c>
      <c r="L64" s="8">
        <v>97.19413749999967</v>
      </c>
      <c r="M64" s="8">
        <v>60.154730000725976</v>
      </c>
      <c r="N64" s="8">
        <v>37.039407499273693</v>
      </c>
      <c r="O64" s="8">
        <v>2.8058625000003303</v>
      </c>
      <c r="P64" s="8">
        <v>0</v>
      </c>
      <c r="Q64" s="8">
        <v>64.500529999999998</v>
      </c>
      <c r="R64" s="8">
        <v>57.086919999999999</v>
      </c>
      <c r="S64" s="8">
        <v>16.033955271084778</v>
      </c>
      <c r="T64" s="8">
        <v>41.052964728915221</v>
      </c>
      <c r="U64" s="8">
        <v>42.913080000000001</v>
      </c>
      <c r="V64" s="8">
        <v>0</v>
      </c>
    </row>
    <row r="65" spans="1:22" s="108" customFormat="1" ht="11.4" x14ac:dyDescent="0.2">
      <c r="A65" s="108" t="s">
        <v>268</v>
      </c>
      <c r="B65" s="8">
        <v>2020</v>
      </c>
      <c r="C65" s="109" t="s">
        <v>272</v>
      </c>
      <c r="D65" s="8">
        <v>7353782.3382361606</v>
      </c>
      <c r="E65" s="8">
        <v>93.50055999999995</v>
      </c>
      <c r="F65" s="8">
        <v>92.46304500000042</v>
      </c>
      <c r="G65" s="8">
        <v>72.350830000000002</v>
      </c>
      <c r="H65" s="8">
        <v>20.112215000000418</v>
      </c>
      <c r="I65" s="8">
        <v>7.5369549999995797</v>
      </c>
      <c r="J65" s="8">
        <v>0</v>
      </c>
      <c r="K65" s="8">
        <v>99.836589999999973</v>
      </c>
      <c r="L65" s="8">
        <v>99.41296500000044</v>
      </c>
      <c r="M65" s="8">
        <v>58.657640001451909</v>
      </c>
      <c r="N65" s="8">
        <v>40.755324998548531</v>
      </c>
      <c r="O65" s="8">
        <v>0.58703499999955966</v>
      </c>
      <c r="P65" s="8">
        <v>0</v>
      </c>
      <c r="Q65" s="8">
        <v>64.500529999999998</v>
      </c>
      <c r="R65" s="8">
        <v>57.086919999999999</v>
      </c>
      <c r="S65" s="8">
        <v>8.8793005421684938</v>
      </c>
      <c r="T65" s="8">
        <v>48.207619457831505</v>
      </c>
      <c r="U65" s="8">
        <v>42.913080000000001</v>
      </c>
      <c r="V65" s="8">
        <v>0</v>
      </c>
    </row>
    <row r="66" spans="1:22" s="108" customFormat="1" ht="11.4" x14ac:dyDescent="0.2">
      <c r="A66" s="108" t="s">
        <v>268</v>
      </c>
      <c r="B66" s="8">
        <v>2021</v>
      </c>
      <c r="C66" s="109" t="s">
        <v>272</v>
      </c>
      <c r="D66" s="8">
        <v>7714337.3915290833</v>
      </c>
      <c r="E66" s="8">
        <v>93.50055999999995</v>
      </c>
      <c r="F66" s="8">
        <v>92.46304500000042</v>
      </c>
      <c r="G66" s="8">
        <v>72.350830000000002</v>
      </c>
      <c r="H66" s="8">
        <v>20.112215000000418</v>
      </c>
      <c r="I66" s="8">
        <v>7.5369549999995797</v>
      </c>
      <c r="J66" s="8">
        <v>0</v>
      </c>
      <c r="K66" s="8">
        <v>99.836589999999973</v>
      </c>
      <c r="L66" s="8">
        <v>99.41296500000044</v>
      </c>
      <c r="M66" s="8">
        <v>58.657640001451909</v>
      </c>
      <c r="N66" s="8">
        <v>40.755324998548531</v>
      </c>
      <c r="O66" s="8">
        <v>0.58703499999955966</v>
      </c>
      <c r="P66" s="8">
        <v>0</v>
      </c>
      <c r="Q66" s="8">
        <v>64.500529999999998</v>
      </c>
      <c r="R66" s="8">
        <v>57.086919999999999</v>
      </c>
      <c r="S66" s="8">
        <v>8.8793005421684938</v>
      </c>
      <c r="T66" s="8">
        <v>48.207619457831505</v>
      </c>
      <c r="U66" s="8">
        <v>42.913080000000001</v>
      </c>
      <c r="V66" s="8">
        <v>0</v>
      </c>
    </row>
    <row r="67" spans="1:22" s="108" customFormat="1" ht="11.4" x14ac:dyDescent="0.2">
      <c r="A67" s="108" t="s">
        <v>268</v>
      </c>
      <c r="B67" s="8">
        <v>2022</v>
      </c>
      <c r="C67" s="109" t="s">
        <v>272</v>
      </c>
      <c r="D67" s="8">
        <v>8081254.2462368775</v>
      </c>
      <c r="E67" s="8">
        <v>93.50055999999995</v>
      </c>
      <c r="F67" s="8">
        <v>92.46304500000042</v>
      </c>
      <c r="G67" s="8">
        <v>72.350830000000002</v>
      </c>
      <c r="H67" s="8">
        <v>20.112215000000418</v>
      </c>
      <c r="I67" s="8">
        <v>7.5369549999995797</v>
      </c>
      <c r="J67" s="8">
        <v>0</v>
      </c>
      <c r="K67" s="8">
        <v>99.836589999999973</v>
      </c>
      <c r="L67" s="8">
        <v>99.41296500000044</v>
      </c>
      <c r="M67" s="8">
        <v>58.657640001451909</v>
      </c>
      <c r="N67" s="8">
        <v>40.755324998548531</v>
      </c>
      <c r="O67" s="8">
        <v>0.58703499999955966</v>
      </c>
      <c r="P67" s="8">
        <v>0</v>
      </c>
      <c r="Q67" s="8">
        <v>64.500529999999998</v>
      </c>
      <c r="R67" s="8">
        <v>57.086919999999999</v>
      </c>
      <c r="S67" s="8">
        <v>8.8793005421684938</v>
      </c>
      <c r="T67" s="8">
        <v>48.207619457831505</v>
      </c>
      <c r="U67" s="8">
        <v>42.913080000000001</v>
      </c>
      <c r="V67" s="8">
        <v>0</v>
      </c>
    </row>
    <row r="68" spans="1:22" s="108" customFormat="1" ht="11.4" x14ac:dyDescent="0.2">
      <c r="A68" s="108" t="s">
        <v>268</v>
      </c>
      <c r="B68" s="8">
        <v>2023</v>
      </c>
      <c r="C68" s="109" t="s">
        <v>272</v>
      </c>
      <c r="D68" s="8">
        <v>8465927.6309425347</v>
      </c>
      <c r="E68" s="8">
        <v>93.50055999999995</v>
      </c>
      <c r="F68" s="8">
        <v>92.46304500000042</v>
      </c>
      <c r="G68" s="8"/>
      <c r="H68" s="8"/>
      <c r="I68" s="8">
        <v>7.5369549999995797</v>
      </c>
      <c r="J68" s="8">
        <v>92.46304500000042</v>
      </c>
      <c r="K68" s="8">
        <v>99.836589999999973</v>
      </c>
      <c r="L68" s="8">
        <v>99.41296500000044</v>
      </c>
      <c r="M68" s="8">
        <v>58.657640001451909</v>
      </c>
      <c r="N68" s="8">
        <v>40.755324998548531</v>
      </c>
      <c r="O68" s="8">
        <v>0.58703499999955966</v>
      </c>
      <c r="P68" s="8">
        <v>0</v>
      </c>
      <c r="Q68" s="8"/>
      <c r="R68" s="8"/>
      <c r="S68" s="8">
        <v>8.8793005421684938</v>
      </c>
      <c r="T68" s="8"/>
      <c r="U68" s="8"/>
      <c r="V68" s="8">
        <v>91.120699457831506</v>
      </c>
    </row>
    <row r="69" spans="1:22" s="108" customFormat="1" ht="11.4" x14ac:dyDescent="0.2">
      <c r="A69" s="108" t="s">
        <v>268</v>
      </c>
      <c r="B69" s="8">
        <v>2024</v>
      </c>
      <c r="C69" s="109" t="s">
        <v>272</v>
      </c>
      <c r="D69" s="8">
        <v>8865425.06259018</v>
      </c>
      <c r="E69" s="8">
        <v>93.50055999999995</v>
      </c>
      <c r="F69" s="8">
        <v>92.46304500000042</v>
      </c>
      <c r="G69" s="8"/>
      <c r="H69" s="8"/>
      <c r="I69" s="8">
        <v>7.5369549999995797</v>
      </c>
      <c r="J69" s="8">
        <v>92.46304500000042</v>
      </c>
      <c r="K69" s="8">
        <v>99.836589999999973</v>
      </c>
      <c r="L69" s="8">
        <v>99.41296500000044</v>
      </c>
      <c r="M69" s="8">
        <v>58.657640001451909</v>
      </c>
      <c r="N69" s="8">
        <v>40.755324998548531</v>
      </c>
      <c r="O69" s="8">
        <v>0.58703499999955966</v>
      </c>
      <c r="P69" s="8">
        <v>0</v>
      </c>
      <c r="Q69" s="8"/>
      <c r="R69" s="8"/>
      <c r="S69" s="8">
        <v>8.8793005421684938</v>
      </c>
      <c r="T69" s="8"/>
      <c r="U69" s="8"/>
      <c r="V69" s="8">
        <v>91.120699457831506</v>
      </c>
    </row>
    <row r="70" spans="1:22" s="108" customFormat="1" ht="11.4" x14ac:dyDescent="0.2">
      <c r="A70" s="108" t="s">
        <v>268</v>
      </c>
      <c r="B70" s="8">
        <v>2025</v>
      </c>
      <c r="C70" s="109" t="s">
        <v>272</v>
      </c>
      <c r="D70" s="8">
        <v>9276411.3585266117</v>
      </c>
      <c r="E70" s="8"/>
      <c r="F70" s="8"/>
      <c r="G70" s="8"/>
      <c r="H70" s="8"/>
      <c r="I70" s="8"/>
      <c r="J70" s="8">
        <v>100</v>
      </c>
      <c r="K70" s="8">
        <v>99.836589999999973</v>
      </c>
      <c r="L70" s="8"/>
      <c r="M70" s="8"/>
      <c r="N70" s="8"/>
      <c r="O70" s="8"/>
      <c r="P70" s="8">
        <v>100</v>
      </c>
      <c r="Q70" s="8"/>
      <c r="R70" s="8"/>
      <c r="S70" s="8"/>
      <c r="T70" s="8"/>
      <c r="U70" s="8"/>
      <c r="V70" s="8">
        <v>100</v>
      </c>
    </row>
    <row r="71" spans="1:22" s="108" customFormat="1" ht="11.4" x14ac:dyDescent="0.2">
      <c r="A71" s="108" t="s">
        <v>268</v>
      </c>
      <c r="B71" s="8">
        <v>2026</v>
      </c>
      <c r="C71" s="109" t="s">
        <v>272</v>
      </c>
      <c r="D71" s="8"/>
      <c r="E71" s="8"/>
      <c r="F71" s="8"/>
      <c r="G71" s="8"/>
      <c r="H71" s="8"/>
      <c r="I71" s="8"/>
      <c r="J71" s="8">
        <v>100</v>
      </c>
      <c r="K71" s="8">
        <v>99.836589999999973</v>
      </c>
      <c r="L71" s="8"/>
      <c r="M71" s="8"/>
      <c r="N71" s="8"/>
      <c r="O71" s="8"/>
      <c r="P71" s="8">
        <v>100</v>
      </c>
      <c r="Q71" s="8"/>
      <c r="R71" s="8"/>
      <c r="S71" s="8"/>
      <c r="T71" s="8"/>
      <c r="U71" s="8"/>
      <c r="V71" s="8">
        <v>100</v>
      </c>
    </row>
    <row r="72" spans="1:22" s="108" customFormat="1" ht="11.4" x14ac:dyDescent="0.2">
      <c r="A72" s="108" t="s">
        <v>268</v>
      </c>
      <c r="B72" s="8">
        <v>2027</v>
      </c>
      <c r="C72" s="109" t="s">
        <v>272</v>
      </c>
      <c r="D72" s="8"/>
      <c r="E72" s="8"/>
      <c r="F72" s="8"/>
      <c r="G72" s="8"/>
      <c r="H72" s="8"/>
      <c r="I72" s="8"/>
      <c r="J72" s="8">
        <v>100</v>
      </c>
      <c r="K72" s="8">
        <v>99.836589999999973</v>
      </c>
      <c r="L72" s="8"/>
      <c r="M72" s="8"/>
      <c r="N72" s="8"/>
      <c r="O72" s="8"/>
      <c r="P72" s="8">
        <v>100</v>
      </c>
      <c r="Q72" s="8"/>
      <c r="R72" s="8"/>
      <c r="S72" s="8"/>
      <c r="T72" s="8"/>
      <c r="U72" s="8"/>
      <c r="V72" s="8">
        <v>100</v>
      </c>
    </row>
    <row r="73" spans="1:22" s="108" customFormat="1" ht="11.4" x14ac:dyDescent="0.2">
      <c r="A73" s="108" t="s">
        <v>268</v>
      </c>
      <c r="B73" s="8">
        <v>2028</v>
      </c>
      <c r="C73" s="109" t="s">
        <v>272</v>
      </c>
      <c r="D73" s="8"/>
      <c r="E73" s="8"/>
      <c r="F73" s="8"/>
      <c r="G73" s="8"/>
      <c r="H73" s="8"/>
      <c r="I73" s="8"/>
      <c r="J73" s="8">
        <v>100</v>
      </c>
      <c r="K73" s="8">
        <v>99.836589999999973</v>
      </c>
      <c r="L73" s="8"/>
      <c r="M73" s="8"/>
      <c r="N73" s="8"/>
      <c r="O73" s="8"/>
      <c r="P73" s="8">
        <v>100</v>
      </c>
      <c r="Q73" s="8"/>
      <c r="R73" s="8"/>
      <c r="S73" s="8"/>
      <c r="T73" s="8"/>
      <c r="U73" s="8"/>
      <c r="V73" s="8">
        <v>100</v>
      </c>
    </row>
    <row r="74" spans="1:22" s="108" customFormat="1" ht="11.4" x14ac:dyDescent="0.2">
      <c r="A74" s="108" t="s">
        <v>268</v>
      </c>
      <c r="B74" s="8">
        <v>2029</v>
      </c>
      <c r="C74" s="109" t="s">
        <v>272</v>
      </c>
      <c r="D74" s="8"/>
      <c r="E74" s="8"/>
      <c r="F74" s="8"/>
      <c r="G74" s="8"/>
      <c r="H74" s="8"/>
      <c r="I74" s="8"/>
      <c r="J74" s="8">
        <v>100</v>
      </c>
      <c r="K74" s="8">
        <v>99.836589999999973</v>
      </c>
      <c r="L74" s="8"/>
      <c r="M74" s="8"/>
      <c r="N74" s="8"/>
      <c r="O74" s="8"/>
      <c r="P74" s="8">
        <v>100</v>
      </c>
      <c r="Q74" s="8"/>
      <c r="R74" s="8"/>
      <c r="S74" s="8"/>
      <c r="T74" s="8"/>
      <c r="U74" s="8"/>
      <c r="V74" s="8">
        <v>100</v>
      </c>
    </row>
    <row r="75" spans="1:22" s="108" customFormat="1" ht="11.4" x14ac:dyDescent="0.2">
      <c r="A75" s="108" t="s">
        <v>268</v>
      </c>
      <c r="B75" s="8">
        <v>2030</v>
      </c>
      <c r="C75" s="109" t="s">
        <v>272</v>
      </c>
      <c r="D75" s="8"/>
      <c r="E75" s="8"/>
      <c r="F75" s="8"/>
      <c r="G75" s="8"/>
      <c r="H75" s="8"/>
      <c r="I75" s="8"/>
      <c r="J75" s="8">
        <v>100</v>
      </c>
      <c r="K75" s="8">
        <v>99.836589999999973</v>
      </c>
      <c r="L75" s="8"/>
      <c r="M75" s="8"/>
      <c r="N75" s="8"/>
      <c r="O75" s="8"/>
      <c r="P75" s="8">
        <v>100</v>
      </c>
      <c r="Q75" s="8"/>
      <c r="R75" s="8"/>
      <c r="S75" s="8"/>
      <c r="T75" s="8"/>
      <c r="U75" s="8"/>
      <c r="V75" s="8">
        <v>100</v>
      </c>
    </row>
    <row r="76" spans="1:22" s="108" customFormat="1" ht="11.4" x14ac:dyDescent="0.2">
      <c r="A76" s="108" t="s">
        <v>268</v>
      </c>
      <c r="B76" s="8">
        <v>2000</v>
      </c>
      <c r="C76" s="109" t="s">
        <v>273</v>
      </c>
      <c r="D76" s="8">
        <v>10038243.565418454</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268</v>
      </c>
      <c r="B77" s="8">
        <v>2001</v>
      </c>
      <c r="C77" s="109" t="s">
        <v>273</v>
      </c>
      <c r="D77" s="8">
        <v>10244399.044541473</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268</v>
      </c>
      <c r="B78" s="8">
        <v>2002</v>
      </c>
      <c r="C78" s="109" t="s">
        <v>273</v>
      </c>
      <c r="D78" s="8">
        <v>10451021.807998886</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268</v>
      </c>
      <c r="B79" s="8">
        <v>2003</v>
      </c>
      <c r="C79" s="109" t="s">
        <v>273</v>
      </c>
      <c r="D79" s="8">
        <v>10636722.12974121</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268</v>
      </c>
      <c r="B80" s="8">
        <v>2004</v>
      </c>
      <c r="C80" s="109" t="s">
        <v>273</v>
      </c>
      <c r="D80" s="8">
        <v>10829441.927288588</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268</v>
      </c>
      <c r="B81" s="8">
        <v>2005</v>
      </c>
      <c r="C81" s="109" t="s">
        <v>273</v>
      </c>
      <c r="D81" s="8">
        <v>11030711.387880899</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268</v>
      </c>
      <c r="B82" s="8">
        <v>2006</v>
      </c>
      <c r="C82" s="109" t="s">
        <v>273</v>
      </c>
      <c r="D82" s="8">
        <v>11241498.573145961</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268</v>
      </c>
      <c r="B83" s="8">
        <v>2007</v>
      </c>
      <c r="C83" s="109" t="s">
        <v>273</v>
      </c>
      <c r="D83" s="8">
        <v>11464646.605610276</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268</v>
      </c>
      <c r="B84" s="8">
        <v>2008</v>
      </c>
      <c r="C84" s="109" t="s">
        <v>273</v>
      </c>
      <c r="D84" s="8">
        <v>11694456.239315186</v>
      </c>
      <c r="E84" s="8">
        <v>70.529195000000072</v>
      </c>
      <c r="F84" s="8">
        <v>58.912575000000061</v>
      </c>
      <c r="G84" s="8"/>
      <c r="H84" s="8"/>
      <c r="I84" s="8">
        <v>41.087424999999939</v>
      </c>
      <c r="J84" s="8">
        <v>58.912575000000061</v>
      </c>
      <c r="K84" s="8">
        <v>96.393580000000043</v>
      </c>
      <c r="L84" s="8">
        <v>65.49078499999996</v>
      </c>
      <c r="M84" s="8">
        <v>43.735239317238673</v>
      </c>
      <c r="N84" s="8">
        <v>21.755545682761287</v>
      </c>
      <c r="O84" s="8">
        <v>34.50921500000004</v>
      </c>
      <c r="P84" s="8">
        <v>0</v>
      </c>
      <c r="Q84" s="8"/>
      <c r="R84" s="8"/>
      <c r="S84" s="8">
        <v>14.22727763406942</v>
      </c>
      <c r="T84" s="8"/>
      <c r="U84" s="8"/>
      <c r="V84" s="8">
        <v>85.772722365930576</v>
      </c>
    </row>
    <row r="85" spans="1:22" s="108" customFormat="1" ht="11.4" x14ac:dyDescent="0.2">
      <c r="A85" s="108" t="s">
        <v>268</v>
      </c>
      <c r="B85" s="8">
        <v>2009</v>
      </c>
      <c r="C85" s="109" t="s">
        <v>273</v>
      </c>
      <c r="D85" s="8">
        <v>11931213.03357069</v>
      </c>
      <c r="E85" s="8">
        <v>70.529195000000072</v>
      </c>
      <c r="F85" s="8">
        <v>58.912575000000061</v>
      </c>
      <c r="G85" s="8"/>
      <c r="H85" s="8"/>
      <c r="I85" s="8">
        <v>41.087424999999939</v>
      </c>
      <c r="J85" s="8">
        <v>58.912575000000061</v>
      </c>
      <c r="K85" s="8">
        <v>96.393580000000043</v>
      </c>
      <c r="L85" s="8">
        <v>65.49078499999996</v>
      </c>
      <c r="M85" s="8">
        <v>43.735239317238673</v>
      </c>
      <c r="N85" s="8">
        <v>21.755545682761287</v>
      </c>
      <c r="O85" s="8">
        <v>34.50921500000004</v>
      </c>
      <c r="P85" s="8">
        <v>0</v>
      </c>
      <c r="Q85" s="8"/>
      <c r="R85" s="8"/>
      <c r="S85" s="8">
        <v>14.22727763406942</v>
      </c>
      <c r="T85" s="8"/>
      <c r="U85" s="8"/>
      <c r="V85" s="8">
        <v>85.772722365930576</v>
      </c>
    </row>
    <row r="86" spans="1:22" s="108" customFormat="1" ht="11.4" x14ac:dyDescent="0.2">
      <c r="A86" s="108" t="s">
        <v>268</v>
      </c>
      <c r="B86" s="8">
        <v>2010</v>
      </c>
      <c r="C86" s="109" t="s">
        <v>273</v>
      </c>
      <c r="D86" s="8">
        <v>12172554.090700379</v>
      </c>
      <c r="E86" s="8">
        <v>70.529195000000072</v>
      </c>
      <c r="F86" s="8">
        <v>58.912575000000061</v>
      </c>
      <c r="G86" s="8"/>
      <c r="H86" s="8"/>
      <c r="I86" s="8">
        <v>41.087424999999939</v>
      </c>
      <c r="J86" s="8">
        <v>58.912575000000061</v>
      </c>
      <c r="K86" s="8">
        <v>96.393580000000043</v>
      </c>
      <c r="L86" s="8">
        <v>65.49078499999996</v>
      </c>
      <c r="M86" s="8">
        <v>43.735239317238673</v>
      </c>
      <c r="N86" s="8">
        <v>21.755545682761287</v>
      </c>
      <c r="O86" s="8">
        <v>34.50921500000004</v>
      </c>
      <c r="P86" s="8">
        <v>0</v>
      </c>
      <c r="Q86" s="8"/>
      <c r="R86" s="8"/>
      <c r="S86" s="8">
        <v>14.22727763406942</v>
      </c>
      <c r="T86" s="8"/>
      <c r="U86" s="8"/>
      <c r="V86" s="8">
        <v>85.772722365930576</v>
      </c>
    </row>
    <row r="87" spans="1:22" s="108" customFormat="1" ht="11.4" x14ac:dyDescent="0.2">
      <c r="A87" s="108" t="s">
        <v>268</v>
      </c>
      <c r="B87" s="8">
        <v>2011</v>
      </c>
      <c r="C87" s="109" t="s">
        <v>273</v>
      </c>
      <c r="D87" s="8">
        <v>12453395.263526153</v>
      </c>
      <c r="E87" s="8">
        <v>70.529195000000072</v>
      </c>
      <c r="F87" s="8">
        <v>58.912575000000061</v>
      </c>
      <c r="G87" s="8"/>
      <c r="H87" s="8"/>
      <c r="I87" s="8">
        <v>41.087424999999939</v>
      </c>
      <c r="J87" s="8">
        <v>58.912575000000061</v>
      </c>
      <c r="K87" s="8">
        <v>96.393580000000043</v>
      </c>
      <c r="L87" s="8">
        <v>65.49078499999996</v>
      </c>
      <c r="M87" s="8">
        <v>43.735239317238673</v>
      </c>
      <c r="N87" s="8">
        <v>21.755545682761287</v>
      </c>
      <c r="O87" s="8">
        <v>34.50921500000004</v>
      </c>
      <c r="P87" s="8">
        <v>0</v>
      </c>
      <c r="Q87" s="8"/>
      <c r="R87" s="8"/>
      <c r="S87" s="8">
        <v>14.22727763406942</v>
      </c>
      <c r="T87" s="8"/>
      <c r="U87" s="8"/>
      <c r="V87" s="8">
        <v>85.772722365930576</v>
      </c>
    </row>
    <row r="88" spans="1:22" s="108" customFormat="1" ht="11.4" x14ac:dyDescent="0.2">
      <c r="A88" s="108" t="s">
        <v>268</v>
      </c>
      <c r="B88" s="8">
        <v>2012</v>
      </c>
      <c r="C88" s="109" t="s">
        <v>273</v>
      </c>
      <c r="D88" s="8">
        <v>12735567.658906287</v>
      </c>
      <c r="E88" s="8">
        <v>70.529195000000072</v>
      </c>
      <c r="F88" s="8">
        <v>58.912575000000061</v>
      </c>
      <c r="G88" s="8"/>
      <c r="H88" s="8"/>
      <c r="I88" s="8">
        <v>41.087424999999939</v>
      </c>
      <c r="J88" s="8">
        <v>58.912575000000061</v>
      </c>
      <c r="K88" s="8">
        <v>96.393580000000043</v>
      </c>
      <c r="L88" s="8">
        <v>65.49078499999996</v>
      </c>
      <c r="M88" s="8">
        <v>43.735239317238666</v>
      </c>
      <c r="N88" s="8">
        <v>21.755545682761294</v>
      </c>
      <c r="O88" s="8">
        <v>34.50921500000004</v>
      </c>
      <c r="P88" s="8">
        <v>0</v>
      </c>
      <c r="Q88" s="8"/>
      <c r="R88" s="8"/>
      <c r="S88" s="8">
        <v>14.227277634069424</v>
      </c>
      <c r="T88" s="8"/>
      <c r="U88" s="8"/>
      <c r="V88" s="8">
        <v>85.772722365930576</v>
      </c>
    </row>
    <row r="89" spans="1:22" s="108" customFormat="1" ht="11.4" x14ac:dyDescent="0.2">
      <c r="A89" s="108" t="s">
        <v>268</v>
      </c>
      <c r="B89" s="8">
        <v>2013</v>
      </c>
      <c r="C89" s="109" t="s">
        <v>273</v>
      </c>
      <c r="D89" s="8">
        <v>13009727.639656067</v>
      </c>
      <c r="E89" s="8">
        <v>72.764597499999581</v>
      </c>
      <c r="F89" s="8">
        <v>59.806287500000053</v>
      </c>
      <c r="G89" s="8"/>
      <c r="H89" s="8"/>
      <c r="I89" s="8">
        <v>40.193712499999947</v>
      </c>
      <c r="J89" s="8">
        <v>59.806287500000053</v>
      </c>
      <c r="K89" s="8">
        <v>96.89679000000001</v>
      </c>
      <c r="L89" s="8">
        <v>69.270392500000526</v>
      </c>
      <c r="M89" s="8">
        <v>43.22144943103217</v>
      </c>
      <c r="N89" s="8">
        <v>26.048943068968356</v>
      </c>
      <c r="O89" s="8">
        <v>30.729607499999474</v>
      </c>
      <c r="P89" s="8">
        <v>0</v>
      </c>
      <c r="Q89" s="8"/>
      <c r="R89" s="8"/>
      <c r="S89" s="8">
        <v>14.526888028391227</v>
      </c>
      <c r="T89" s="8"/>
      <c r="U89" s="8"/>
      <c r="V89" s="8">
        <v>85.473111971608773</v>
      </c>
    </row>
    <row r="90" spans="1:22" s="108" customFormat="1" ht="11.4" x14ac:dyDescent="0.2">
      <c r="A90" s="108" t="s">
        <v>268</v>
      </c>
      <c r="B90" s="8">
        <v>2014</v>
      </c>
      <c r="C90" s="109" t="s">
        <v>273</v>
      </c>
      <c r="D90" s="8">
        <v>13280535.637963029</v>
      </c>
      <c r="E90" s="8">
        <v>75</v>
      </c>
      <c r="F90" s="8">
        <v>60.700000000000045</v>
      </c>
      <c r="G90" s="8">
        <v>51.46846</v>
      </c>
      <c r="H90" s="8">
        <v>9.2315400000000452</v>
      </c>
      <c r="I90" s="8">
        <v>39.299999999999955</v>
      </c>
      <c r="J90" s="8">
        <v>0</v>
      </c>
      <c r="K90" s="8">
        <v>97.399999999999977</v>
      </c>
      <c r="L90" s="8">
        <v>73.050000000000182</v>
      </c>
      <c r="M90" s="8">
        <v>42.707659544825674</v>
      </c>
      <c r="N90" s="8">
        <v>30.342340455174508</v>
      </c>
      <c r="O90" s="8">
        <v>26.949999999999818</v>
      </c>
      <c r="P90" s="8">
        <v>0</v>
      </c>
      <c r="Q90" s="8">
        <v>52.033279999999998</v>
      </c>
      <c r="R90" s="8">
        <v>41.771120000000003</v>
      </c>
      <c r="S90" s="8">
        <v>14.82649842271303</v>
      </c>
      <c r="T90" s="8">
        <v>26.944621577286973</v>
      </c>
      <c r="U90" s="8">
        <v>58.228879999999997</v>
      </c>
      <c r="V90" s="8">
        <v>0</v>
      </c>
    </row>
    <row r="91" spans="1:22" s="108" customFormat="1" ht="11.4" x14ac:dyDescent="0.2">
      <c r="A91" s="108" t="s">
        <v>268</v>
      </c>
      <c r="B91" s="8">
        <v>2015</v>
      </c>
      <c r="C91" s="109" t="s">
        <v>273</v>
      </c>
      <c r="D91" s="8">
        <v>13533037.982710494</v>
      </c>
      <c r="E91" s="8">
        <v>77.235402499999509</v>
      </c>
      <c r="F91" s="8">
        <v>61.593712500000038</v>
      </c>
      <c r="G91" s="8">
        <v>51.46846</v>
      </c>
      <c r="H91" s="8">
        <v>10.125252500000038</v>
      </c>
      <c r="I91" s="8">
        <v>38.406287499999962</v>
      </c>
      <c r="J91" s="8">
        <v>0</v>
      </c>
      <c r="K91" s="8">
        <v>97.903210000000058</v>
      </c>
      <c r="L91" s="8">
        <v>76.829607499999838</v>
      </c>
      <c r="M91" s="8">
        <v>42.193869658619178</v>
      </c>
      <c r="N91" s="8">
        <v>34.63573784138066</v>
      </c>
      <c r="O91" s="8">
        <v>23.170392500000162</v>
      </c>
      <c r="P91" s="8">
        <v>0</v>
      </c>
      <c r="Q91" s="8">
        <v>52.033279999999998</v>
      </c>
      <c r="R91" s="8">
        <v>41.771120000000003</v>
      </c>
      <c r="S91" s="8">
        <v>15.126108817034719</v>
      </c>
      <c r="T91" s="8">
        <v>26.645011182965284</v>
      </c>
      <c r="U91" s="8">
        <v>58.228879999999997</v>
      </c>
      <c r="V91" s="8">
        <v>0</v>
      </c>
    </row>
    <row r="92" spans="1:22" s="108" customFormat="1" ht="11.4" x14ac:dyDescent="0.2">
      <c r="A92" s="108" t="s">
        <v>268</v>
      </c>
      <c r="B92" s="8">
        <v>2016</v>
      </c>
      <c r="C92" s="109" t="s">
        <v>273</v>
      </c>
      <c r="D92" s="8">
        <v>13790649.596582795</v>
      </c>
      <c r="E92" s="8">
        <v>79.470804999999928</v>
      </c>
      <c r="F92" s="8">
        <v>62.48742500000003</v>
      </c>
      <c r="G92" s="8">
        <v>51.46846</v>
      </c>
      <c r="H92" s="8">
        <v>11.01896500000003</v>
      </c>
      <c r="I92" s="8">
        <v>37.51257499999997</v>
      </c>
      <c r="J92" s="8">
        <v>0</v>
      </c>
      <c r="K92" s="8">
        <v>98.406420000000026</v>
      </c>
      <c r="L92" s="8">
        <v>80.609215000000404</v>
      </c>
      <c r="M92" s="8">
        <v>41.68007977241291</v>
      </c>
      <c r="N92" s="8">
        <v>38.929135227587494</v>
      </c>
      <c r="O92" s="8">
        <v>19.390784999999596</v>
      </c>
      <c r="P92" s="8">
        <v>0</v>
      </c>
      <c r="Q92" s="8">
        <v>52.033279999999998</v>
      </c>
      <c r="R92" s="8">
        <v>41.771120000000003</v>
      </c>
      <c r="S92" s="8">
        <v>15.425719211356522</v>
      </c>
      <c r="T92" s="8">
        <v>26.345400788643481</v>
      </c>
      <c r="U92" s="8">
        <v>58.228879999999997</v>
      </c>
      <c r="V92" s="8">
        <v>0</v>
      </c>
    </row>
    <row r="93" spans="1:22" s="108" customFormat="1" ht="11.4" x14ac:dyDescent="0.2">
      <c r="A93" s="108" t="s">
        <v>268</v>
      </c>
      <c r="B93" s="8">
        <v>2017</v>
      </c>
      <c r="C93" s="109" t="s">
        <v>273</v>
      </c>
      <c r="D93" s="8">
        <v>14019267.337540435</v>
      </c>
      <c r="E93" s="8">
        <v>81.706207499999437</v>
      </c>
      <c r="F93" s="8">
        <v>63.38113750000025</v>
      </c>
      <c r="G93" s="8">
        <v>51.46846</v>
      </c>
      <c r="H93" s="8">
        <v>11.91267750000025</v>
      </c>
      <c r="I93" s="8">
        <v>36.61886249999975</v>
      </c>
      <c r="J93" s="8">
        <v>0</v>
      </c>
      <c r="K93" s="8">
        <v>98.909629999999993</v>
      </c>
      <c r="L93" s="8">
        <v>84.38882250000006</v>
      </c>
      <c r="M93" s="8">
        <v>41.166289886206414</v>
      </c>
      <c r="N93" s="8">
        <v>43.222532613793646</v>
      </c>
      <c r="O93" s="8">
        <v>15.61117749999994</v>
      </c>
      <c r="P93" s="8">
        <v>0</v>
      </c>
      <c r="Q93" s="8">
        <v>52.033279999999998</v>
      </c>
      <c r="R93" s="8">
        <v>41.771120000000003</v>
      </c>
      <c r="S93" s="8">
        <v>15.725329605678326</v>
      </c>
      <c r="T93" s="8">
        <v>26.045790394321678</v>
      </c>
      <c r="U93" s="8">
        <v>58.228879999999997</v>
      </c>
      <c r="V93" s="8">
        <v>0</v>
      </c>
    </row>
    <row r="94" spans="1:22" s="108" customFormat="1" ht="11.4" x14ac:dyDescent="0.2">
      <c r="A94" s="108" t="s">
        <v>268</v>
      </c>
      <c r="B94" s="8">
        <v>2018</v>
      </c>
      <c r="C94" s="109" t="s">
        <v>273</v>
      </c>
      <c r="D94" s="8">
        <v>14250318.516259765</v>
      </c>
      <c r="E94" s="8">
        <v>83.941609999999855</v>
      </c>
      <c r="F94" s="8">
        <v>64.274850000000242</v>
      </c>
      <c r="G94" s="8">
        <v>51.46846</v>
      </c>
      <c r="H94" s="8">
        <v>12.806390000000242</v>
      </c>
      <c r="I94" s="8">
        <v>35.725149999999758</v>
      </c>
      <c r="J94" s="8">
        <v>0</v>
      </c>
      <c r="K94" s="8">
        <v>99.412840000000074</v>
      </c>
      <c r="L94" s="8">
        <v>88.168430000000626</v>
      </c>
      <c r="M94" s="8">
        <v>40.652499999999918</v>
      </c>
      <c r="N94" s="8">
        <v>47.515930000000708</v>
      </c>
      <c r="O94" s="8">
        <v>11.831569999999374</v>
      </c>
      <c r="P94" s="8">
        <v>0</v>
      </c>
      <c r="Q94" s="8">
        <v>52.033279999999998</v>
      </c>
      <c r="R94" s="8">
        <v>41.771120000000003</v>
      </c>
      <c r="S94" s="8">
        <v>16.024940000000015</v>
      </c>
      <c r="T94" s="8">
        <v>25.746179999999988</v>
      </c>
      <c r="U94" s="8">
        <v>58.228879999999997</v>
      </c>
      <c r="V94" s="8">
        <v>0</v>
      </c>
    </row>
    <row r="95" spans="1:22" s="108" customFormat="1" ht="11.4" x14ac:dyDescent="0.2">
      <c r="A95" s="108" t="s">
        <v>268</v>
      </c>
      <c r="B95" s="8">
        <v>2019</v>
      </c>
      <c r="C95" s="109" t="s">
        <v>273</v>
      </c>
      <c r="D95" s="8">
        <v>14473663.380000001</v>
      </c>
      <c r="E95" s="8">
        <v>86.177012499999364</v>
      </c>
      <c r="F95" s="8">
        <v>65.168562500000235</v>
      </c>
      <c r="G95" s="8">
        <v>51.46846</v>
      </c>
      <c r="H95" s="8">
        <v>13.700102500000234</v>
      </c>
      <c r="I95" s="8">
        <v>34.831437499999765</v>
      </c>
      <c r="J95" s="8">
        <v>0</v>
      </c>
      <c r="K95" s="8">
        <v>99.916050000000041</v>
      </c>
      <c r="L95" s="8">
        <v>91.948037500000282</v>
      </c>
      <c r="M95" s="8">
        <v>40.138710113793422</v>
      </c>
      <c r="N95" s="8">
        <v>51.80932738620686</v>
      </c>
      <c r="O95" s="8">
        <v>8.0519624999997177</v>
      </c>
      <c r="P95" s="8">
        <v>0</v>
      </c>
      <c r="Q95" s="8">
        <v>52.033279999999998</v>
      </c>
      <c r="R95" s="8">
        <v>41.771120000000003</v>
      </c>
      <c r="S95" s="8">
        <v>16.324550394321818</v>
      </c>
      <c r="T95" s="8">
        <v>25.446569605678185</v>
      </c>
      <c r="U95" s="8">
        <v>58.228879999999997</v>
      </c>
      <c r="V95" s="8">
        <v>0</v>
      </c>
    </row>
    <row r="96" spans="1:22" s="108" customFormat="1" ht="11.4" x14ac:dyDescent="0.2">
      <c r="A96" s="108" t="s">
        <v>268</v>
      </c>
      <c r="B96" s="8">
        <v>2020</v>
      </c>
      <c r="C96" s="109" t="s">
        <v>273</v>
      </c>
      <c r="D96" s="8">
        <v>13521631.661763839</v>
      </c>
      <c r="E96" s="8">
        <v>88.412414999999783</v>
      </c>
      <c r="F96" s="8">
        <v>66.062275000000227</v>
      </c>
      <c r="G96" s="8">
        <v>51.46846</v>
      </c>
      <c r="H96" s="8">
        <v>14.593815000000227</v>
      </c>
      <c r="I96" s="8">
        <v>33.937724999999773</v>
      </c>
      <c r="J96" s="8">
        <v>0</v>
      </c>
      <c r="K96" s="8">
        <v>100</v>
      </c>
      <c r="L96" s="8">
        <v>95.727644999999939</v>
      </c>
      <c r="M96" s="8">
        <v>39.624920227586927</v>
      </c>
      <c r="N96" s="8">
        <v>56.102724772413012</v>
      </c>
      <c r="O96" s="8">
        <v>4.2723550000000614</v>
      </c>
      <c r="P96" s="8">
        <v>0</v>
      </c>
      <c r="Q96" s="8">
        <v>52.033279999999998</v>
      </c>
      <c r="R96" s="8">
        <v>41.771120000000003</v>
      </c>
      <c r="S96" s="8">
        <v>16.624160788643621</v>
      </c>
      <c r="T96" s="8">
        <v>25.146959211356382</v>
      </c>
      <c r="U96" s="8">
        <v>58.228879999999997</v>
      </c>
      <c r="V96" s="8">
        <v>0</v>
      </c>
    </row>
    <row r="97" spans="1:31" s="108" customFormat="1" ht="11.4" x14ac:dyDescent="0.2">
      <c r="A97" s="108" t="s">
        <v>268</v>
      </c>
      <c r="B97" s="8">
        <v>2021</v>
      </c>
      <c r="C97" s="109" t="s">
        <v>273</v>
      </c>
      <c r="D97" s="8">
        <v>13741794.608470917</v>
      </c>
      <c r="E97" s="8">
        <v>88.412414999999783</v>
      </c>
      <c r="F97" s="8">
        <v>66.062275000000227</v>
      </c>
      <c r="G97" s="8">
        <v>51.46846</v>
      </c>
      <c r="H97" s="8">
        <v>14.593815000000227</v>
      </c>
      <c r="I97" s="8">
        <v>33.937724999999773</v>
      </c>
      <c r="J97" s="8">
        <v>0</v>
      </c>
      <c r="K97" s="8">
        <v>100</v>
      </c>
      <c r="L97" s="8">
        <v>95.727644999999939</v>
      </c>
      <c r="M97" s="8">
        <v>39.624920227586927</v>
      </c>
      <c r="N97" s="8">
        <v>56.102724772413012</v>
      </c>
      <c r="O97" s="8">
        <v>4.2723550000000614</v>
      </c>
      <c r="P97" s="8">
        <v>0</v>
      </c>
      <c r="Q97" s="8">
        <v>52.033279999999998</v>
      </c>
      <c r="R97" s="8">
        <v>41.771120000000003</v>
      </c>
      <c r="S97" s="8">
        <v>16.624160788643621</v>
      </c>
      <c r="T97" s="8">
        <v>25.146959211356382</v>
      </c>
      <c r="U97" s="8">
        <v>58.228879999999997</v>
      </c>
      <c r="V97" s="8">
        <v>0</v>
      </c>
    </row>
    <row r="98" spans="1:31" s="108" customFormat="1" ht="11.4" x14ac:dyDescent="0.2">
      <c r="A98" s="108" t="s">
        <v>268</v>
      </c>
      <c r="B98" s="8">
        <v>2022</v>
      </c>
      <c r="C98" s="109" t="s">
        <v>273</v>
      </c>
      <c r="D98" s="8">
        <v>13949317.753763122</v>
      </c>
      <c r="E98" s="8">
        <v>88.412414999999783</v>
      </c>
      <c r="F98" s="8">
        <v>66.062275000000227</v>
      </c>
      <c r="G98" s="8">
        <v>51.46846</v>
      </c>
      <c r="H98" s="8">
        <v>14.593815000000227</v>
      </c>
      <c r="I98" s="8">
        <v>33.937724999999773</v>
      </c>
      <c r="J98" s="8">
        <v>0</v>
      </c>
      <c r="K98" s="8">
        <v>100</v>
      </c>
      <c r="L98" s="8">
        <v>95.727644999999939</v>
      </c>
      <c r="M98" s="8">
        <v>39.624920227586927</v>
      </c>
      <c r="N98" s="8">
        <v>56.102724772413012</v>
      </c>
      <c r="O98" s="8">
        <v>4.2723550000000614</v>
      </c>
      <c r="P98" s="8">
        <v>0</v>
      </c>
      <c r="Q98" s="8">
        <v>52.033279999999998</v>
      </c>
      <c r="R98" s="8">
        <v>41.771120000000003</v>
      </c>
      <c r="S98" s="8">
        <v>16.624160788643621</v>
      </c>
      <c r="T98" s="8">
        <v>25.146959211356382</v>
      </c>
      <c r="U98" s="8">
        <v>58.228879999999997</v>
      </c>
      <c r="V98" s="8">
        <v>0</v>
      </c>
    </row>
    <row r="99" spans="1:31" s="108" customFormat="1" ht="11.4" x14ac:dyDescent="0.2">
      <c r="A99" s="108" t="s">
        <v>268</v>
      </c>
      <c r="B99" s="8">
        <v>2023</v>
      </c>
      <c r="C99" s="109" t="s">
        <v>273</v>
      </c>
      <c r="D99" s="8">
        <v>14164796.369057463</v>
      </c>
      <c r="E99" s="8">
        <v>88.412414999999783</v>
      </c>
      <c r="F99" s="8">
        <v>66.062275000000227</v>
      </c>
      <c r="G99" s="8"/>
      <c r="H99" s="8"/>
      <c r="I99" s="8">
        <v>33.937724999999773</v>
      </c>
      <c r="J99" s="8">
        <v>66.062275000000227</v>
      </c>
      <c r="K99" s="8">
        <v>100</v>
      </c>
      <c r="L99" s="8">
        <v>95.727644999999939</v>
      </c>
      <c r="M99" s="8">
        <v>39.624920227586927</v>
      </c>
      <c r="N99" s="8">
        <v>56.102724772413012</v>
      </c>
      <c r="O99" s="8">
        <v>4.2723550000000614</v>
      </c>
      <c r="P99" s="8">
        <v>0</v>
      </c>
      <c r="Q99" s="8"/>
      <c r="R99" s="8"/>
      <c r="S99" s="8">
        <v>16.624160788643621</v>
      </c>
      <c r="T99" s="8"/>
      <c r="U99" s="8"/>
      <c r="V99" s="8">
        <v>83.375839211356379</v>
      </c>
    </row>
    <row r="100" spans="1:31" s="108" customFormat="1" ht="11.4" x14ac:dyDescent="0.2">
      <c r="A100" s="108" t="s">
        <v>268</v>
      </c>
      <c r="B100" s="8">
        <v>2024</v>
      </c>
      <c r="C100" s="109" t="s">
        <v>273</v>
      </c>
      <c r="D100" s="8">
        <v>14381442.93740982</v>
      </c>
      <c r="E100" s="8">
        <v>88.412414999999783</v>
      </c>
      <c r="F100" s="8">
        <v>66.062275000000227</v>
      </c>
      <c r="G100" s="8"/>
      <c r="H100" s="8"/>
      <c r="I100" s="8">
        <v>33.937724999999773</v>
      </c>
      <c r="J100" s="8">
        <v>66.062275000000227</v>
      </c>
      <c r="K100" s="8">
        <v>100</v>
      </c>
      <c r="L100" s="8">
        <v>95.727644999999939</v>
      </c>
      <c r="M100" s="8">
        <v>39.624920227586927</v>
      </c>
      <c r="N100" s="8">
        <v>56.102724772413012</v>
      </c>
      <c r="O100" s="8">
        <v>4.2723550000000614</v>
      </c>
      <c r="P100" s="8">
        <v>0</v>
      </c>
      <c r="Q100" s="8"/>
      <c r="R100" s="8"/>
      <c r="S100" s="8">
        <v>16.624160788643621</v>
      </c>
      <c r="T100" s="8"/>
      <c r="U100" s="8"/>
      <c r="V100" s="8">
        <v>83.375839211356379</v>
      </c>
    </row>
    <row r="101" spans="1:31" s="108" customFormat="1" ht="11.4" x14ac:dyDescent="0.2">
      <c r="A101" s="108" t="s">
        <v>268</v>
      </c>
      <c r="B101" s="8">
        <v>2025</v>
      </c>
      <c r="C101" s="109" t="s">
        <v>273</v>
      </c>
      <c r="D101" s="8">
        <v>14593722.641473388</v>
      </c>
      <c r="E101" s="8"/>
      <c r="F101" s="8"/>
      <c r="G101" s="8"/>
      <c r="H101" s="8"/>
      <c r="I101" s="8"/>
      <c r="J101" s="8">
        <v>100</v>
      </c>
      <c r="K101" s="8">
        <v>100</v>
      </c>
      <c r="L101" s="8"/>
      <c r="M101" s="8"/>
      <c r="N101" s="8"/>
      <c r="O101" s="8"/>
      <c r="P101" s="8">
        <v>100</v>
      </c>
      <c r="Q101" s="8"/>
      <c r="R101" s="8"/>
      <c r="S101" s="8"/>
      <c r="T101" s="8"/>
      <c r="U101" s="8"/>
      <c r="V101" s="8">
        <v>100</v>
      </c>
    </row>
    <row r="102" spans="1:31" s="108" customFormat="1" ht="11.4" x14ac:dyDescent="0.2">
      <c r="A102" s="108" t="s">
        <v>268</v>
      </c>
      <c r="B102" s="8">
        <v>2026</v>
      </c>
      <c r="C102" s="109" t="s">
        <v>273</v>
      </c>
      <c r="D102" s="8"/>
      <c r="E102" s="8"/>
      <c r="F102" s="8"/>
      <c r="G102" s="8"/>
      <c r="H102" s="8"/>
      <c r="I102" s="8"/>
      <c r="J102" s="8">
        <v>100</v>
      </c>
      <c r="K102" s="8">
        <v>100</v>
      </c>
      <c r="L102" s="8"/>
      <c r="M102" s="8"/>
      <c r="N102" s="8"/>
      <c r="O102" s="8"/>
      <c r="P102" s="8">
        <v>100</v>
      </c>
      <c r="Q102" s="8"/>
      <c r="R102" s="8"/>
      <c r="S102" s="8"/>
      <c r="T102" s="8"/>
      <c r="U102" s="8"/>
      <c r="V102" s="8">
        <v>100</v>
      </c>
    </row>
    <row r="103" spans="1:31" s="108" customFormat="1" ht="11.4" x14ac:dyDescent="0.2">
      <c r="A103" s="108" t="s">
        <v>268</v>
      </c>
      <c r="B103" s="8">
        <v>2027</v>
      </c>
      <c r="C103" s="109" t="s">
        <v>273</v>
      </c>
      <c r="D103" s="8"/>
      <c r="E103" s="8"/>
      <c r="F103" s="8"/>
      <c r="G103" s="8"/>
      <c r="H103" s="8"/>
      <c r="I103" s="8"/>
      <c r="J103" s="8">
        <v>100</v>
      </c>
      <c r="K103" s="8">
        <v>100</v>
      </c>
      <c r="L103" s="8"/>
      <c r="M103" s="8"/>
      <c r="N103" s="8"/>
      <c r="O103" s="8"/>
      <c r="P103" s="8">
        <v>100</v>
      </c>
      <c r="Q103" s="8"/>
      <c r="R103" s="8"/>
      <c r="S103" s="8"/>
      <c r="T103" s="8"/>
      <c r="U103" s="8"/>
      <c r="V103" s="8">
        <v>100</v>
      </c>
    </row>
    <row r="104" spans="1:31" s="108" customFormat="1" ht="11.4" x14ac:dyDescent="0.2">
      <c r="A104" s="108" t="s">
        <v>268</v>
      </c>
      <c r="B104" s="8">
        <v>2028</v>
      </c>
      <c r="C104" s="109" t="s">
        <v>273</v>
      </c>
      <c r="D104" s="8"/>
      <c r="E104" s="8"/>
      <c r="F104" s="8"/>
      <c r="G104" s="8"/>
      <c r="H104" s="8"/>
      <c r="I104" s="8"/>
      <c r="J104" s="8">
        <v>100</v>
      </c>
      <c r="K104" s="8">
        <v>100</v>
      </c>
      <c r="L104" s="8"/>
      <c r="M104" s="8"/>
      <c r="N104" s="8"/>
      <c r="O104" s="8"/>
      <c r="P104" s="8">
        <v>100</v>
      </c>
      <c r="Q104" s="8"/>
      <c r="R104" s="8"/>
      <c r="S104" s="8"/>
      <c r="T104" s="8"/>
      <c r="U104" s="8"/>
      <c r="V104" s="8">
        <v>100</v>
      </c>
    </row>
    <row r="105" spans="1:31" s="108" customFormat="1" ht="11.4" x14ac:dyDescent="0.2">
      <c r="A105" s="108" t="s">
        <v>268</v>
      </c>
      <c r="B105" s="8">
        <v>2029</v>
      </c>
      <c r="C105" s="109" t="s">
        <v>273</v>
      </c>
      <c r="D105" s="8"/>
      <c r="E105" s="8"/>
      <c r="F105" s="8"/>
      <c r="G105" s="8"/>
      <c r="H105" s="8"/>
      <c r="I105" s="8"/>
      <c r="J105" s="8">
        <v>100</v>
      </c>
      <c r="K105" s="8">
        <v>100</v>
      </c>
      <c r="L105" s="8"/>
      <c r="M105" s="8"/>
      <c r="N105" s="8"/>
      <c r="O105" s="8"/>
      <c r="P105" s="8">
        <v>100</v>
      </c>
      <c r="Q105" s="8"/>
      <c r="R105" s="8"/>
      <c r="S105" s="8"/>
      <c r="T105" s="8"/>
      <c r="U105" s="8"/>
      <c r="V105" s="8">
        <v>100</v>
      </c>
    </row>
    <row r="106" spans="1:31" s="108" customFormat="1" ht="11.4" x14ac:dyDescent="0.2">
      <c r="A106" s="108" t="s">
        <v>268</v>
      </c>
      <c r="B106" s="8">
        <v>2030</v>
      </c>
      <c r="C106" s="109" t="s">
        <v>273</v>
      </c>
      <c r="D106" s="8"/>
      <c r="E106" s="8"/>
      <c r="F106" s="8"/>
      <c r="G106" s="8"/>
      <c r="H106" s="8"/>
      <c r="I106" s="8"/>
      <c r="J106" s="8">
        <v>100</v>
      </c>
      <c r="K106" s="8">
        <v>100</v>
      </c>
      <c r="L106" s="8"/>
      <c r="M106" s="8"/>
      <c r="N106" s="8"/>
      <c r="O106" s="8"/>
      <c r="P106" s="8">
        <v>100</v>
      </c>
      <c r="Q106" s="8"/>
      <c r="R106" s="8"/>
      <c r="S106" s="8"/>
      <c r="T106" s="8"/>
      <c r="U106" s="8"/>
      <c r="V106" s="8">
        <v>100</v>
      </c>
    </row>
    <row r="107" spans="1:31" s="108" customFormat="1" ht="11.4" x14ac:dyDescent="0.2">
      <c r="A107" s="108" t="s">
        <v>268</v>
      </c>
      <c r="B107" s="8">
        <v>2000</v>
      </c>
      <c r="C107" s="109" t="s">
        <v>274</v>
      </c>
      <c r="D107" s="8">
        <v>2024236</v>
      </c>
      <c r="E107" s="8"/>
      <c r="F107" s="8"/>
      <c r="G107" s="8"/>
      <c r="H107" s="8"/>
      <c r="I107" s="8"/>
      <c r="J107" s="8">
        <v>100</v>
      </c>
      <c r="K107" s="8"/>
      <c r="L107" s="8"/>
      <c r="M107" s="8"/>
      <c r="N107" s="8"/>
      <c r="O107" s="8"/>
      <c r="P107" s="8">
        <v>100</v>
      </c>
      <c r="Q107" s="8"/>
      <c r="R107" s="8"/>
      <c r="S107" s="8"/>
      <c r="T107" s="8"/>
      <c r="U107" s="8"/>
      <c r="V107" s="8">
        <v>100</v>
      </c>
    </row>
    <row r="108" spans="1:31" s="108" customFormat="1" ht="11.4" x14ac:dyDescent="0.2">
      <c r="A108" s="108" t="s">
        <v>268</v>
      </c>
      <c r="B108" s="8">
        <v>2001</v>
      </c>
      <c r="C108" s="109" t="s">
        <v>274</v>
      </c>
      <c r="D108" s="8">
        <v>2103027</v>
      </c>
      <c r="E108" s="8"/>
      <c r="F108" s="8"/>
      <c r="G108" s="8"/>
      <c r="H108" s="8"/>
      <c r="I108" s="8"/>
      <c r="J108" s="8">
        <v>100</v>
      </c>
      <c r="K108" s="8"/>
      <c r="L108" s="8"/>
      <c r="M108" s="8"/>
      <c r="N108" s="8"/>
      <c r="O108" s="8"/>
      <c r="P108" s="8">
        <v>100</v>
      </c>
      <c r="Q108" s="8"/>
      <c r="R108" s="8"/>
      <c r="S108" s="8"/>
      <c r="T108" s="8"/>
      <c r="U108" s="8"/>
      <c r="V108" s="8">
        <v>100</v>
      </c>
    </row>
    <row r="109" spans="1:31" s="108" customFormat="1" ht="11.4" x14ac:dyDescent="0.2">
      <c r="A109" s="108" t="s">
        <v>268</v>
      </c>
      <c r="B109" s="8">
        <v>2002</v>
      </c>
      <c r="C109" s="109" t="s">
        <v>274</v>
      </c>
      <c r="D109" s="8">
        <v>2184515</v>
      </c>
      <c r="E109" s="8"/>
      <c r="F109" s="8"/>
      <c r="G109" s="8"/>
      <c r="H109" s="8"/>
      <c r="I109" s="8"/>
      <c r="J109" s="8">
        <v>100</v>
      </c>
      <c r="K109" s="8"/>
      <c r="L109" s="8"/>
      <c r="M109" s="8"/>
      <c r="N109" s="8"/>
      <c r="O109" s="8"/>
      <c r="P109" s="8">
        <v>100</v>
      </c>
      <c r="Q109" s="8"/>
      <c r="R109" s="8"/>
      <c r="S109" s="8"/>
      <c r="T109" s="8"/>
      <c r="U109" s="8"/>
      <c r="V109" s="8">
        <v>100</v>
      </c>
    </row>
    <row r="110" spans="1:31" s="108" customFormat="1" ht="11.4" x14ac:dyDescent="0.2">
      <c r="A110" s="108" t="s">
        <v>268</v>
      </c>
      <c r="B110" s="8">
        <v>2003</v>
      </c>
      <c r="C110" s="110" t="s">
        <v>274</v>
      </c>
      <c r="D110" s="8">
        <v>2249273</v>
      </c>
      <c r="E110" s="8"/>
      <c r="F110" s="8"/>
      <c r="G110" s="8"/>
      <c r="H110" s="8"/>
      <c r="I110" s="8"/>
      <c r="J110" s="8">
        <v>100</v>
      </c>
      <c r="K110" s="8"/>
      <c r="L110" s="8"/>
      <c r="M110" s="8"/>
      <c r="N110" s="8"/>
      <c r="O110" s="8"/>
      <c r="P110" s="8">
        <v>100</v>
      </c>
      <c r="Q110" s="8"/>
      <c r="R110" s="8"/>
      <c r="S110" s="8"/>
      <c r="T110" s="8"/>
      <c r="U110" s="8"/>
      <c r="V110" s="8">
        <v>100</v>
      </c>
      <c r="W110" s="109"/>
      <c r="X110" s="109"/>
      <c r="Y110" s="109"/>
      <c r="Z110" s="109"/>
      <c r="AA110" s="109"/>
      <c r="AB110" s="109"/>
      <c r="AC110" s="109"/>
      <c r="AD110" s="109"/>
      <c r="AE110" s="109"/>
    </row>
    <row r="111" spans="1:31" s="108" customFormat="1" ht="11.4" x14ac:dyDescent="0.2">
      <c r="A111" s="108" t="s">
        <v>268</v>
      </c>
      <c r="B111" s="8">
        <v>2004</v>
      </c>
      <c r="C111" s="110" t="s">
        <v>274</v>
      </c>
      <c r="D111" s="8">
        <v>2316592</v>
      </c>
      <c r="E111" s="8"/>
      <c r="F111" s="8"/>
      <c r="G111" s="8"/>
      <c r="H111" s="8"/>
      <c r="I111" s="8"/>
      <c r="J111" s="8">
        <v>100</v>
      </c>
      <c r="K111" s="8"/>
      <c r="L111" s="8"/>
      <c r="M111" s="8"/>
      <c r="N111" s="8"/>
      <c r="O111" s="8"/>
      <c r="P111" s="8">
        <v>100</v>
      </c>
      <c r="Q111" s="8"/>
      <c r="R111" s="8"/>
      <c r="S111" s="8"/>
      <c r="T111" s="8"/>
      <c r="U111" s="8"/>
      <c r="V111" s="8">
        <v>100</v>
      </c>
      <c r="W111" s="109"/>
      <c r="X111" s="109"/>
      <c r="Y111" s="109"/>
      <c r="Z111" s="109"/>
      <c r="AA111" s="109"/>
      <c r="AB111" s="109"/>
      <c r="AC111" s="109"/>
      <c r="AD111" s="109"/>
      <c r="AE111" s="109"/>
    </row>
    <row r="112" spans="1:31" s="108" customFormat="1" ht="11.4" x14ac:dyDescent="0.2">
      <c r="A112" s="108" t="s">
        <v>268</v>
      </c>
      <c r="B112" s="8">
        <v>2005</v>
      </c>
      <c r="C112" s="110" t="s">
        <v>274</v>
      </c>
      <c r="D112" s="8">
        <v>2389238</v>
      </c>
      <c r="E112" s="8"/>
      <c r="F112" s="8"/>
      <c r="G112" s="8"/>
      <c r="H112" s="8"/>
      <c r="I112" s="8"/>
      <c r="J112" s="8">
        <v>100</v>
      </c>
      <c r="K112" s="8"/>
      <c r="L112" s="8"/>
      <c r="M112" s="8"/>
      <c r="N112" s="8"/>
      <c r="O112" s="8"/>
      <c r="P112" s="8">
        <v>100</v>
      </c>
      <c r="Q112" s="8"/>
      <c r="R112" s="8"/>
      <c r="S112" s="8"/>
      <c r="T112" s="8"/>
      <c r="U112" s="8"/>
      <c r="V112" s="8">
        <v>100</v>
      </c>
      <c r="W112" s="109"/>
      <c r="X112" s="109"/>
      <c r="Y112" s="109"/>
      <c r="Z112" s="109"/>
      <c r="AA112" s="109"/>
      <c r="AB112" s="109"/>
      <c r="AC112" s="109"/>
      <c r="AD112" s="109"/>
      <c r="AE112" s="109"/>
    </row>
    <row r="113" spans="1:31" s="108" customFormat="1" ht="11.4" x14ac:dyDescent="0.2">
      <c r="A113" s="108" t="s">
        <v>268</v>
      </c>
      <c r="B113" s="8">
        <v>2006</v>
      </c>
      <c r="C113" s="110" t="s">
        <v>274</v>
      </c>
      <c r="D113" s="8">
        <v>2456701</v>
      </c>
      <c r="E113" s="8"/>
      <c r="F113" s="8"/>
      <c r="G113" s="8"/>
      <c r="H113" s="8"/>
      <c r="I113" s="8"/>
      <c r="J113" s="8">
        <v>100</v>
      </c>
      <c r="K113" s="8"/>
      <c r="L113" s="8"/>
      <c r="M113" s="8"/>
      <c r="N113" s="8"/>
      <c r="O113" s="8"/>
      <c r="P113" s="8">
        <v>100</v>
      </c>
      <c r="Q113" s="8"/>
      <c r="R113" s="8"/>
      <c r="S113" s="8"/>
      <c r="T113" s="8"/>
      <c r="U113" s="8"/>
      <c r="V113" s="8">
        <v>100</v>
      </c>
      <c r="W113" s="109"/>
      <c r="X113" s="109"/>
      <c r="Y113" s="109"/>
      <c r="Z113" s="109"/>
      <c r="AA113" s="109"/>
      <c r="AB113" s="109"/>
      <c r="AC113" s="109"/>
      <c r="AD113" s="109"/>
      <c r="AE113" s="109"/>
    </row>
    <row r="114" spans="1:31" s="108" customFormat="1" ht="11.4" x14ac:dyDescent="0.2">
      <c r="A114" s="108" t="s">
        <v>268</v>
      </c>
      <c r="B114" s="8">
        <v>2007</v>
      </c>
      <c r="C114" s="110" t="s">
        <v>274</v>
      </c>
      <c r="D114" s="8">
        <v>2531612</v>
      </c>
      <c r="E114" s="8"/>
      <c r="F114" s="8"/>
      <c r="G114" s="8"/>
      <c r="H114" s="8"/>
      <c r="I114" s="8"/>
      <c r="J114" s="8">
        <v>100</v>
      </c>
      <c r="K114" s="8"/>
      <c r="L114" s="8"/>
      <c r="M114" s="8"/>
      <c r="N114" s="8"/>
      <c r="O114" s="8"/>
      <c r="P114" s="8">
        <v>100</v>
      </c>
      <c r="Q114" s="8"/>
      <c r="R114" s="8"/>
      <c r="S114" s="8"/>
      <c r="T114" s="8"/>
      <c r="U114" s="8"/>
      <c r="V114" s="8">
        <v>100</v>
      </c>
      <c r="W114" s="109"/>
      <c r="X114" s="109"/>
      <c r="Y114" s="109"/>
      <c r="Z114" s="109"/>
      <c r="AA114" s="109"/>
      <c r="AB114" s="109"/>
      <c r="AC114" s="109"/>
      <c r="AD114" s="109"/>
      <c r="AE114" s="109"/>
    </row>
    <row r="115" spans="1:31" s="108" customFormat="1" ht="11.4" x14ac:dyDescent="0.2">
      <c r="A115" s="108" t="s">
        <v>268</v>
      </c>
      <c r="B115" s="8">
        <v>2008</v>
      </c>
      <c r="C115" s="110" t="s">
        <v>274</v>
      </c>
      <c r="D115" s="8">
        <v>2608076</v>
      </c>
      <c r="E115" s="8"/>
      <c r="F115" s="8"/>
      <c r="G115" s="8"/>
      <c r="H115" s="8"/>
      <c r="I115" s="8"/>
      <c r="J115" s="8">
        <v>100</v>
      </c>
      <c r="K115" s="8"/>
      <c r="L115" s="8"/>
      <c r="M115" s="8"/>
      <c r="N115" s="8"/>
      <c r="O115" s="8"/>
      <c r="P115" s="8">
        <v>100</v>
      </c>
      <c r="Q115" s="8"/>
      <c r="R115" s="8"/>
      <c r="S115" s="8"/>
      <c r="T115" s="8"/>
      <c r="U115" s="8"/>
      <c r="V115" s="8">
        <v>100</v>
      </c>
      <c r="W115" s="109"/>
      <c r="X115" s="109"/>
      <c r="Y115" s="109"/>
      <c r="Z115" s="109"/>
      <c r="AA115" s="109"/>
      <c r="AB115" s="109"/>
      <c r="AC115" s="109"/>
      <c r="AD115" s="109"/>
      <c r="AE115" s="109"/>
    </row>
    <row r="116" spans="1:31" s="108" customFormat="1" ht="12" x14ac:dyDescent="0.25">
      <c r="A116" s="108" t="s">
        <v>268</v>
      </c>
      <c r="B116" s="8">
        <v>2009</v>
      </c>
      <c r="C116" s="111" t="s">
        <v>274</v>
      </c>
      <c r="D116" s="8">
        <v>2696721</v>
      </c>
      <c r="E116" s="8"/>
      <c r="F116" s="8"/>
      <c r="G116" s="8"/>
      <c r="H116" s="8"/>
      <c r="I116" s="8"/>
      <c r="J116" s="8">
        <v>100</v>
      </c>
      <c r="K116" s="8"/>
      <c r="L116" s="8"/>
      <c r="M116" s="8"/>
      <c r="N116" s="8"/>
      <c r="O116" s="8"/>
      <c r="P116" s="8">
        <v>100</v>
      </c>
      <c r="Q116" s="8"/>
      <c r="R116" s="8"/>
      <c r="S116" s="8"/>
      <c r="T116" s="8"/>
      <c r="U116" s="8"/>
      <c r="V116" s="8">
        <v>100</v>
      </c>
      <c r="W116" s="111"/>
      <c r="X116" s="111"/>
      <c r="Y116" s="111"/>
      <c r="Z116" s="111"/>
      <c r="AA116" s="111"/>
      <c r="AB116" s="111"/>
      <c r="AC116" s="111"/>
    </row>
    <row r="117" spans="1:31" s="108" customFormat="1" ht="12" x14ac:dyDescent="0.25">
      <c r="A117" s="108" t="s">
        <v>268</v>
      </c>
      <c r="B117" s="8">
        <v>2010</v>
      </c>
      <c r="C117" s="111" t="s">
        <v>274</v>
      </c>
      <c r="D117" s="8">
        <v>2800864</v>
      </c>
      <c r="E117" s="8"/>
      <c r="F117" s="8"/>
      <c r="G117" s="8"/>
      <c r="H117" s="8"/>
      <c r="I117" s="8"/>
      <c r="J117" s="8">
        <v>100</v>
      </c>
      <c r="K117" s="8"/>
      <c r="L117" s="8"/>
      <c r="M117" s="8"/>
      <c r="N117" s="8"/>
      <c r="O117" s="8"/>
      <c r="P117" s="8">
        <v>100</v>
      </c>
      <c r="Q117" s="8"/>
      <c r="R117" s="8"/>
      <c r="S117" s="8"/>
      <c r="T117" s="8"/>
      <c r="U117" s="8"/>
      <c r="V117" s="8">
        <v>100</v>
      </c>
      <c r="W117" s="111"/>
      <c r="X117" s="111"/>
      <c r="Y117" s="111"/>
      <c r="Z117" s="111"/>
      <c r="AA117" s="111"/>
      <c r="AB117" s="111"/>
      <c r="AC117" s="111"/>
    </row>
    <row r="118" spans="1:31" s="108" customFormat="1" ht="12" x14ac:dyDescent="0.25">
      <c r="A118" s="108" t="s">
        <v>268</v>
      </c>
      <c r="B118" s="8">
        <v>2011</v>
      </c>
      <c r="C118" s="111" t="s">
        <v>274</v>
      </c>
      <c r="D118" s="8">
        <v>2901649</v>
      </c>
      <c r="E118" s="8"/>
      <c r="F118" s="8"/>
      <c r="G118" s="8"/>
      <c r="H118" s="8"/>
      <c r="I118" s="8"/>
      <c r="J118" s="8">
        <v>100</v>
      </c>
      <c r="K118" s="8"/>
      <c r="L118" s="8"/>
      <c r="M118" s="8"/>
      <c r="N118" s="8"/>
      <c r="O118" s="8"/>
      <c r="P118" s="8">
        <v>100</v>
      </c>
      <c r="Q118" s="8"/>
      <c r="R118" s="8"/>
      <c r="S118" s="8"/>
      <c r="T118" s="8"/>
      <c r="U118" s="8"/>
      <c r="V118" s="8">
        <v>100</v>
      </c>
      <c r="W118" s="111"/>
      <c r="X118" s="111"/>
      <c r="Y118" s="111"/>
      <c r="Z118" s="111"/>
      <c r="AA118" s="111"/>
      <c r="AB118" s="111"/>
      <c r="AC118" s="111"/>
      <c r="AD118" s="111"/>
    </row>
    <row r="119" spans="1:31" s="108" customFormat="1" ht="12" x14ac:dyDescent="0.25">
      <c r="A119" s="108" t="s">
        <v>268</v>
      </c>
      <c r="B119" s="8">
        <v>2012</v>
      </c>
      <c r="C119" s="111" t="s">
        <v>274</v>
      </c>
      <c r="D119" s="8">
        <v>2980985</v>
      </c>
      <c r="E119" s="8"/>
      <c r="F119" s="8"/>
      <c r="G119" s="8"/>
      <c r="H119" s="8"/>
      <c r="I119" s="8"/>
      <c r="J119" s="8">
        <v>100</v>
      </c>
      <c r="K119" s="8"/>
      <c r="L119" s="8"/>
      <c r="M119" s="8"/>
      <c r="N119" s="8"/>
      <c r="O119" s="8"/>
      <c r="P119" s="8">
        <v>100</v>
      </c>
      <c r="Q119" s="8"/>
      <c r="R119" s="8"/>
      <c r="S119" s="8"/>
      <c r="T119" s="8"/>
      <c r="U119" s="8"/>
      <c r="V119" s="8">
        <v>100</v>
      </c>
      <c r="W119" s="111"/>
      <c r="X119" s="111"/>
      <c r="Y119" s="111"/>
      <c r="Z119" s="111"/>
      <c r="AA119" s="111"/>
      <c r="AB119" s="111"/>
      <c r="AC119" s="111"/>
      <c r="AD119" s="111"/>
    </row>
    <row r="120" spans="1:31" s="108" customFormat="1" ht="12" x14ac:dyDescent="0.25">
      <c r="A120" s="108" t="s">
        <v>268</v>
      </c>
      <c r="B120" s="8">
        <v>2013</v>
      </c>
      <c r="C120" s="111" t="s">
        <v>274</v>
      </c>
      <c r="D120" s="8">
        <v>3033446</v>
      </c>
      <c r="E120" s="8"/>
      <c r="F120" s="8"/>
      <c r="G120" s="8"/>
      <c r="H120" s="8"/>
      <c r="I120" s="8"/>
      <c r="J120" s="8">
        <v>100</v>
      </c>
      <c r="K120" s="8"/>
      <c r="L120" s="8"/>
      <c r="M120" s="8"/>
      <c r="N120" s="8"/>
      <c r="O120" s="8"/>
      <c r="P120" s="8">
        <v>100</v>
      </c>
      <c r="Q120" s="8"/>
      <c r="R120" s="8"/>
      <c r="S120" s="8"/>
      <c r="T120" s="8"/>
      <c r="U120" s="8"/>
      <c r="V120" s="8">
        <v>100</v>
      </c>
      <c r="W120" s="111"/>
      <c r="X120" s="111"/>
      <c r="Y120" s="111"/>
      <c r="Z120" s="111"/>
      <c r="AA120" s="111"/>
      <c r="AB120" s="111"/>
      <c r="AC120" s="111"/>
      <c r="AD120" s="111"/>
    </row>
    <row r="121" spans="1:31" s="108" customFormat="1" ht="12" x14ac:dyDescent="0.25">
      <c r="A121" s="108" t="s">
        <v>268</v>
      </c>
      <c r="B121" s="8">
        <v>2014</v>
      </c>
      <c r="C121" s="111" t="s">
        <v>274</v>
      </c>
      <c r="D121" s="8">
        <v>3080122</v>
      </c>
      <c r="E121" s="8">
        <v>81.884256381846342</v>
      </c>
      <c r="F121" s="8">
        <v>62.739780229296073</v>
      </c>
      <c r="G121" s="8">
        <v>48.984966630334718</v>
      </c>
      <c r="H121" s="8">
        <v>13.754813598961356</v>
      </c>
      <c r="I121" s="8">
        <v>37.260219770703927</v>
      </c>
      <c r="J121" s="8">
        <v>0</v>
      </c>
      <c r="K121" s="8">
        <v>99.262883691747149</v>
      </c>
      <c r="L121" s="8">
        <v>86.877912954538658</v>
      </c>
      <c r="M121" s="8">
        <v>35.724072969486507</v>
      </c>
      <c r="N121" s="8">
        <v>51.153839985052151</v>
      </c>
      <c r="O121" s="8">
        <v>13.122087045461342</v>
      </c>
      <c r="P121" s="8">
        <v>0</v>
      </c>
      <c r="Q121" s="8">
        <v>52.906601966707584</v>
      </c>
      <c r="R121" s="8">
        <v>41.404526927689894</v>
      </c>
      <c r="S121" s="8">
        <v>16.524790806292881</v>
      </c>
      <c r="T121" s="8">
        <v>24.879736121397013</v>
      </c>
      <c r="U121" s="8">
        <v>58.595473072310106</v>
      </c>
      <c r="V121" s="8">
        <v>0</v>
      </c>
      <c r="W121" s="111"/>
      <c r="X121" s="111"/>
      <c r="Y121" s="111"/>
      <c r="Z121" s="111"/>
      <c r="AA121" s="111"/>
      <c r="AB121" s="111"/>
      <c r="AC121" s="111"/>
      <c r="AD121" s="111"/>
    </row>
    <row r="122" spans="1:31" s="108" customFormat="1" ht="12" x14ac:dyDescent="0.25">
      <c r="A122" s="108" t="s">
        <v>268</v>
      </c>
      <c r="B122" s="8">
        <v>2015</v>
      </c>
      <c r="C122" s="111" t="s">
        <v>274</v>
      </c>
      <c r="D122" s="8">
        <v>3136217</v>
      </c>
      <c r="E122" s="8">
        <v>81.884256381846342</v>
      </c>
      <c r="F122" s="8">
        <v>62.739780229296073</v>
      </c>
      <c r="G122" s="8">
        <v>48.984966630334718</v>
      </c>
      <c r="H122" s="8">
        <v>13.754813598961356</v>
      </c>
      <c r="I122" s="8">
        <v>37.260219770703927</v>
      </c>
      <c r="J122" s="8">
        <v>0</v>
      </c>
      <c r="K122" s="8">
        <v>99.262883691747149</v>
      </c>
      <c r="L122" s="8">
        <v>86.877912954538658</v>
      </c>
      <c r="M122" s="8">
        <v>35.724072969486507</v>
      </c>
      <c r="N122" s="8">
        <v>51.153839985052151</v>
      </c>
      <c r="O122" s="8">
        <v>13.122087045461342</v>
      </c>
      <c r="P122" s="8">
        <v>0</v>
      </c>
      <c r="Q122" s="8">
        <v>52.906601966707584</v>
      </c>
      <c r="R122" s="8">
        <v>41.404526927689894</v>
      </c>
      <c r="S122" s="8">
        <v>16.524790806292881</v>
      </c>
      <c r="T122" s="8">
        <v>24.879736121397013</v>
      </c>
      <c r="U122" s="8">
        <v>58.595473072310106</v>
      </c>
      <c r="V122" s="8">
        <v>0</v>
      </c>
      <c r="W122" s="111"/>
      <c r="X122" s="111"/>
      <c r="Y122" s="111"/>
      <c r="Z122" s="111"/>
      <c r="AA122" s="111"/>
      <c r="AB122" s="111"/>
      <c r="AC122" s="111"/>
      <c r="AD122" s="111"/>
    </row>
    <row r="123" spans="1:31" s="108" customFormat="1" ht="12" x14ac:dyDescent="0.25">
      <c r="A123" s="108" t="s">
        <v>268</v>
      </c>
      <c r="B123" s="8">
        <v>2016</v>
      </c>
      <c r="C123" s="111" t="s">
        <v>274</v>
      </c>
      <c r="D123" s="8">
        <v>3201138</v>
      </c>
      <c r="E123" s="8">
        <v>81.884256381846342</v>
      </c>
      <c r="F123" s="8">
        <v>62.739780229296073</v>
      </c>
      <c r="G123" s="8">
        <v>48.984966630334718</v>
      </c>
      <c r="H123" s="8">
        <v>13.754813598961356</v>
      </c>
      <c r="I123" s="8">
        <v>37.260219770703927</v>
      </c>
      <c r="J123" s="8">
        <v>0</v>
      </c>
      <c r="K123" s="8">
        <v>99.262883691747149</v>
      </c>
      <c r="L123" s="8">
        <v>86.877912954538658</v>
      </c>
      <c r="M123" s="8">
        <v>35.724072969486507</v>
      </c>
      <c r="N123" s="8">
        <v>51.153839985052151</v>
      </c>
      <c r="O123" s="8">
        <v>13.122087045461342</v>
      </c>
      <c r="P123" s="8">
        <v>0</v>
      </c>
      <c r="Q123" s="8">
        <v>52.906601966707584</v>
      </c>
      <c r="R123" s="8">
        <v>41.404526927689894</v>
      </c>
      <c r="S123" s="8">
        <v>16.524790806292881</v>
      </c>
      <c r="T123" s="8">
        <v>24.879736121397013</v>
      </c>
      <c r="U123" s="8">
        <v>58.595473072310106</v>
      </c>
      <c r="V123" s="8">
        <v>0</v>
      </c>
      <c r="W123" s="111"/>
      <c r="X123" s="111"/>
      <c r="Y123" s="111"/>
      <c r="Z123" s="111"/>
      <c r="AA123" s="111"/>
      <c r="AB123" s="111"/>
      <c r="AC123" s="111"/>
      <c r="AD123" s="111"/>
    </row>
    <row r="124" spans="1:31" s="108" customFormat="1" ht="12" x14ac:dyDescent="0.25">
      <c r="A124" s="108" t="s">
        <v>268</v>
      </c>
      <c r="B124" s="8">
        <v>2017</v>
      </c>
      <c r="C124" s="111" t="s">
        <v>274</v>
      </c>
      <c r="D124" s="8">
        <v>3260860</v>
      </c>
      <c r="E124" s="8">
        <v>81.884256381846342</v>
      </c>
      <c r="F124" s="8">
        <v>62.739780229296073</v>
      </c>
      <c r="G124" s="8">
        <v>48.984966630334718</v>
      </c>
      <c r="H124" s="8">
        <v>13.754813598961356</v>
      </c>
      <c r="I124" s="8">
        <v>37.260219770703927</v>
      </c>
      <c r="J124" s="8">
        <v>0</v>
      </c>
      <c r="K124" s="8">
        <v>99.262883691747149</v>
      </c>
      <c r="L124" s="8">
        <v>86.877912954538658</v>
      </c>
      <c r="M124" s="8">
        <v>35.724072969486507</v>
      </c>
      <c r="N124" s="8">
        <v>51.153839985052151</v>
      </c>
      <c r="O124" s="8">
        <v>13.122087045461342</v>
      </c>
      <c r="P124" s="8">
        <v>0</v>
      </c>
      <c r="Q124" s="8">
        <v>52.906601966707584</v>
      </c>
      <c r="R124" s="8">
        <v>41.404526927689894</v>
      </c>
      <c r="S124" s="8">
        <v>16.524790806292881</v>
      </c>
      <c r="T124" s="8">
        <v>24.879736121397013</v>
      </c>
      <c r="U124" s="8">
        <v>58.595473072310106</v>
      </c>
      <c r="V124" s="8">
        <v>0</v>
      </c>
      <c r="W124" s="111"/>
      <c r="X124" s="111"/>
      <c r="Y124" s="111"/>
      <c r="Z124" s="111"/>
      <c r="AA124" s="111"/>
      <c r="AB124" s="111"/>
      <c r="AC124" s="111"/>
      <c r="AD124" s="111"/>
    </row>
    <row r="125" spans="1:31" s="108" customFormat="1" ht="12" x14ac:dyDescent="0.25">
      <c r="A125" s="108" t="s">
        <v>268</v>
      </c>
      <c r="B125" s="8">
        <v>2018</v>
      </c>
      <c r="C125" s="111" t="s">
        <v>274</v>
      </c>
      <c r="D125" s="8">
        <v>3341230</v>
      </c>
      <c r="E125" s="8">
        <v>81.884256381846342</v>
      </c>
      <c r="F125" s="8">
        <v>62.739780229296073</v>
      </c>
      <c r="G125" s="8">
        <v>48.984966630334718</v>
      </c>
      <c r="H125" s="8">
        <v>13.754813598961356</v>
      </c>
      <c r="I125" s="8">
        <v>37.260219770703927</v>
      </c>
      <c r="J125" s="8">
        <v>0</v>
      </c>
      <c r="K125" s="8">
        <v>99.262883691747149</v>
      </c>
      <c r="L125" s="8">
        <v>86.877912954538658</v>
      </c>
      <c r="M125" s="8">
        <v>35.724072969486507</v>
      </c>
      <c r="N125" s="8">
        <v>51.153839985052151</v>
      </c>
      <c r="O125" s="8">
        <v>13.122087045461342</v>
      </c>
      <c r="P125" s="8">
        <v>0</v>
      </c>
      <c r="Q125" s="8">
        <v>52.906601966707584</v>
      </c>
      <c r="R125" s="8">
        <v>41.404526927689894</v>
      </c>
      <c r="S125" s="8">
        <v>16.524790806292881</v>
      </c>
      <c r="T125" s="8">
        <v>24.879736121397013</v>
      </c>
      <c r="U125" s="8">
        <v>58.595473072310106</v>
      </c>
      <c r="V125" s="8">
        <v>0</v>
      </c>
      <c r="W125" s="111"/>
      <c r="X125" s="111"/>
      <c r="Y125" s="111"/>
      <c r="Z125" s="111"/>
      <c r="AA125" s="111"/>
      <c r="AB125" s="111"/>
      <c r="AC125" s="111"/>
      <c r="AD125" s="111"/>
    </row>
    <row r="126" spans="1:31" s="108" customFormat="1" ht="12" x14ac:dyDescent="0.25">
      <c r="A126" s="108" t="s">
        <v>268</v>
      </c>
      <c r="B126" s="8">
        <v>2019</v>
      </c>
      <c r="C126" s="111" t="s">
        <v>274</v>
      </c>
      <c r="D126" s="8">
        <v>3467003</v>
      </c>
      <c r="E126" s="8">
        <v>81.884256381846342</v>
      </c>
      <c r="F126" s="8">
        <v>62.739780229296073</v>
      </c>
      <c r="G126" s="8">
        <v>48.984966630334718</v>
      </c>
      <c r="H126" s="8">
        <v>13.754813598961356</v>
      </c>
      <c r="I126" s="8">
        <v>37.260219770703927</v>
      </c>
      <c r="J126" s="8">
        <v>0</v>
      </c>
      <c r="K126" s="8">
        <v>99.262883691747149</v>
      </c>
      <c r="L126" s="8">
        <v>86.877912954538658</v>
      </c>
      <c r="M126" s="8">
        <v>35.724072969486507</v>
      </c>
      <c r="N126" s="8">
        <v>51.153839985052151</v>
      </c>
      <c r="O126" s="8">
        <v>13.122087045461342</v>
      </c>
      <c r="P126" s="8">
        <v>0</v>
      </c>
      <c r="Q126" s="8">
        <v>52.906601966707584</v>
      </c>
      <c r="R126" s="8">
        <v>41.404526927689894</v>
      </c>
      <c r="S126" s="8">
        <v>16.524790806292881</v>
      </c>
      <c r="T126" s="8">
        <v>24.879736121397013</v>
      </c>
      <c r="U126" s="8">
        <v>58.595473072310106</v>
      </c>
      <c r="V126" s="8">
        <v>0</v>
      </c>
      <c r="W126" s="111"/>
      <c r="X126" s="111"/>
      <c r="Y126" s="111"/>
      <c r="Z126" s="111"/>
      <c r="AA126" s="111"/>
      <c r="AB126" s="111"/>
      <c r="AC126" s="111"/>
      <c r="AD126" s="111"/>
    </row>
    <row r="127" spans="1:31" s="108" customFormat="1" ht="12" x14ac:dyDescent="0.25">
      <c r="A127" s="108" t="s">
        <v>268</v>
      </c>
      <c r="B127" s="8">
        <v>2020</v>
      </c>
      <c r="C127" s="111" t="s">
        <v>274</v>
      </c>
      <c r="D127" s="8">
        <v>1768217</v>
      </c>
      <c r="E127" s="8">
        <v>81.884256381846342</v>
      </c>
      <c r="F127" s="8">
        <v>62.739780229296073</v>
      </c>
      <c r="G127" s="8">
        <v>48.984966630334718</v>
      </c>
      <c r="H127" s="8">
        <v>13.754813598961356</v>
      </c>
      <c r="I127" s="8">
        <v>37.260219770703927</v>
      </c>
      <c r="J127" s="8">
        <v>0</v>
      </c>
      <c r="K127" s="8">
        <v>99.262883691747149</v>
      </c>
      <c r="L127" s="8">
        <v>86.877912954538658</v>
      </c>
      <c r="M127" s="8">
        <v>35.724072969486507</v>
      </c>
      <c r="N127" s="8">
        <v>51.153839985052151</v>
      </c>
      <c r="O127" s="8">
        <v>13.122087045461342</v>
      </c>
      <c r="P127" s="8">
        <v>0</v>
      </c>
      <c r="Q127" s="8">
        <v>52.906601966707584</v>
      </c>
      <c r="R127" s="8">
        <v>41.404526927689894</v>
      </c>
      <c r="S127" s="8">
        <v>16.524790806292881</v>
      </c>
      <c r="T127" s="8">
        <v>24.879736121397013</v>
      </c>
      <c r="U127" s="8">
        <v>58.595473072310106</v>
      </c>
      <c r="V127" s="8">
        <v>0</v>
      </c>
      <c r="W127" s="111"/>
      <c r="X127" s="111"/>
      <c r="Y127" s="111"/>
      <c r="Z127" s="111"/>
      <c r="AA127" s="111"/>
      <c r="AB127" s="111"/>
      <c r="AC127" s="111"/>
      <c r="AD127" s="111"/>
    </row>
    <row r="128" spans="1:31" s="108" customFormat="1" ht="12" x14ac:dyDescent="0.25">
      <c r="A128" s="111" t="s">
        <v>268</v>
      </c>
      <c r="B128" s="8">
        <v>2021</v>
      </c>
      <c r="C128" s="111" t="s">
        <v>274</v>
      </c>
      <c r="D128" s="8">
        <v>1826256</v>
      </c>
      <c r="E128" s="8">
        <v>81.884256381846342</v>
      </c>
      <c r="F128" s="8">
        <v>62.739780229296073</v>
      </c>
      <c r="G128" s="8">
        <v>48.984966630334718</v>
      </c>
      <c r="H128" s="8">
        <v>13.754813598961356</v>
      </c>
      <c r="I128" s="8">
        <v>37.260219770703927</v>
      </c>
      <c r="J128" s="8">
        <v>0</v>
      </c>
      <c r="K128" s="8">
        <v>99.262883691747149</v>
      </c>
      <c r="L128" s="8">
        <v>86.877912954538658</v>
      </c>
      <c r="M128" s="8">
        <v>35.724072969486507</v>
      </c>
      <c r="N128" s="8">
        <v>51.153839985052151</v>
      </c>
      <c r="O128" s="8">
        <v>13.122087045461342</v>
      </c>
      <c r="P128" s="8">
        <v>0</v>
      </c>
      <c r="Q128" s="8">
        <v>52.906601966707584</v>
      </c>
      <c r="R128" s="8">
        <v>41.404526927689894</v>
      </c>
      <c r="S128" s="8">
        <v>16.524790806292881</v>
      </c>
      <c r="T128" s="8">
        <v>24.879736121397013</v>
      </c>
      <c r="U128" s="8">
        <v>58.595473072310106</v>
      </c>
      <c r="V128" s="8">
        <v>0</v>
      </c>
      <c r="W128" s="111"/>
      <c r="X128" s="111"/>
      <c r="Y128" s="111"/>
      <c r="Z128" s="111"/>
      <c r="AA128" s="111"/>
      <c r="AB128" s="111"/>
      <c r="AC128" s="111"/>
      <c r="AD128" s="111"/>
    </row>
    <row r="129" spans="1:30" s="108" customFormat="1" ht="12" x14ac:dyDescent="0.25">
      <c r="A129" s="111" t="s">
        <v>268</v>
      </c>
      <c r="B129" s="8">
        <v>2022</v>
      </c>
      <c r="C129" s="111" t="s">
        <v>274</v>
      </c>
      <c r="D129" s="8">
        <v>1856213</v>
      </c>
      <c r="E129" s="8">
        <v>81.884256381846342</v>
      </c>
      <c r="F129" s="8">
        <v>62.739780229296073</v>
      </c>
      <c r="G129" s="8">
        <v>48.984966630334718</v>
      </c>
      <c r="H129" s="8">
        <v>13.754813598961356</v>
      </c>
      <c r="I129" s="8">
        <v>37.260219770703927</v>
      </c>
      <c r="J129" s="8">
        <v>0</v>
      </c>
      <c r="K129" s="8">
        <v>99.262883691747149</v>
      </c>
      <c r="L129" s="8">
        <v>86.877912954538658</v>
      </c>
      <c r="M129" s="8">
        <v>35.724072969486507</v>
      </c>
      <c r="N129" s="8">
        <v>51.153839985052151</v>
      </c>
      <c r="O129" s="8">
        <v>13.122087045461342</v>
      </c>
      <c r="P129" s="8">
        <v>0</v>
      </c>
      <c r="Q129" s="8">
        <v>52.906601966707584</v>
      </c>
      <c r="R129" s="8">
        <v>41.404526927689894</v>
      </c>
      <c r="S129" s="8">
        <v>16.524790806292881</v>
      </c>
      <c r="T129" s="8">
        <v>24.879736121397013</v>
      </c>
      <c r="U129" s="8">
        <v>58.595473072310106</v>
      </c>
      <c r="V129" s="8">
        <v>0</v>
      </c>
      <c r="W129" s="111"/>
      <c r="X129" s="111"/>
      <c r="Y129" s="111"/>
      <c r="Z129" s="111"/>
      <c r="AA129" s="111"/>
      <c r="AB129" s="111"/>
      <c r="AC129" s="111"/>
      <c r="AD129" s="111"/>
    </row>
    <row r="130" spans="1:30" s="108" customFormat="1" ht="12" x14ac:dyDescent="0.25">
      <c r="A130" s="111" t="s">
        <v>268</v>
      </c>
      <c r="B130" s="8">
        <v>2023</v>
      </c>
      <c r="C130" s="111" t="s">
        <v>274</v>
      </c>
      <c r="D130" s="8">
        <v>1923331</v>
      </c>
      <c r="E130" s="8"/>
      <c r="F130" s="8"/>
      <c r="G130" s="8"/>
      <c r="H130" s="8"/>
      <c r="I130" s="8"/>
      <c r="J130" s="8">
        <v>100</v>
      </c>
      <c r="K130" s="8"/>
      <c r="L130" s="8"/>
      <c r="M130" s="8"/>
      <c r="N130" s="8"/>
      <c r="O130" s="8"/>
      <c r="P130" s="8">
        <v>100</v>
      </c>
      <c r="Q130" s="8"/>
      <c r="R130" s="8"/>
      <c r="S130" s="8"/>
      <c r="T130" s="8"/>
      <c r="U130" s="8"/>
      <c r="V130" s="8">
        <v>100</v>
      </c>
      <c r="W130" s="111"/>
      <c r="X130" s="111"/>
      <c r="Y130" s="111"/>
      <c r="Z130" s="111"/>
      <c r="AA130" s="111"/>
      <c r="AB130" s="111"/>
      <c r="AC130" s="111"/>
      <c r="AD130" s="111"/>
    </row>
    <row r="131" spans="1:30" s="108" customFormat="1" ht="12" x14ac:dyDescent="0.25">
      <c r="A131" s="111" t="s">
        <v>268</v>
      </c>
      <c r="B131" s="8">
        <v>2024</v>
      </c>
      <c r="C131" s="111" t="s">
        <v>274</v>
      </c>
      <c r="D131" s="8">
        <v>1989953</v>
      </c>
      <c r="E131" s="8"/>
      <c r="F131" s="8"/>
      <c r="G131" s="8"/>
      <c r="H131" s="8"/>
      <c r="I131" s="8"/>
      <c r="J131" s="8">
        <v>100</v>
      </c>
      <c r="K131" s="8"/>
      <c r="L131" s="8"/>
      <c r="M131" s="8"/>
      <c r="N131" s="8"/>
      <c r="O131" s="8"/>
      <c r="P131" s="8">
        <v>100</v>
      </c>
      <c r="Q131" s="8"/>
      <c r="R131" s="8"/>
      <c r="S131" s="8"/>
      <c r="T131" s="8"/>
      <c r="U131" s="8"/>
      <c r="V131" s="8">
        <v>100</v>
      </c>
      <c r="W131" s="111"/>
      <c r="X131" s="111"/>
      <c r="Y131" s="111"/>
      <c r="Z131" s="111"/>
      <c r="AA131" s="111"/>
      <c r="AB131" s="111"/>
      <c r="AC131" s="111"/>
      <c r="AD131" s="111"/>
    </row>
    <row r="132" spans="1:30" s="108" customFormat="1" ht="12" x14ac:dyDescent="0.25">
      <c r="A132" s="111" t="s">
        <v>268</v>
      </c>
      <c r="B132" s="8">
        <v>2025</v>
      </c>
      <c r="C132" s="111" t="s">
        <v>274</v>
      </c>
      <c r="D132" s="8">
        <v>2635235</v>
      </c>
      <c r="E132" s="8"/>
      <c r="F132" s="8"/>
      <c r="G132" s="8"/>
      <c r="H132" s="8"/>
      <c r="I132" s="8"/>
      <c r="J132" s="8">
        <v>100</v>
      </c>
      <c r="K132" s="8"/>
      <c r="L132" s="8"/>
      <c r="M132" s="8"/>
      <c r="N132" s="8"/>
      <c r="O132" s="8"/>
      <c r="P132" s="8">
        <v>100</v>
      </c>
      <c r="Q132" s="8"/>
      <c r="R132" s="8"/>
      <c r="S132" s="8"/>
      <c r="T132" s="8"/>
      <c r="U132" s="8"/>
      <c r="V132" s="8">
        <v>100</v>
      </c>
      <c r="W132" s="111"/>
      <c r="X132" s="111"/>
      <c r="Y132" s="111"/>
      <c r="Z132" s="111"/>
      <c r="AA132" s="111"/>
      <c r="AB132" s="111"/>
      <c r="AC132" s="111"/>
      <c r="AD132" s="111"/>
    </row>
    <row r="133" spans="1:30" s="108" customFormat="1" ht="12" x14ac:dyDescent="0.25">
      <c r="A133" s="111" t="s">
        <v>268</v>
      </c>
      <c r="B133" s="8">
        <v>2026</v>
      </c>
      <c r="C133" s="111" t="s">
        <v>274</v>
      </c>
      <c r="D133" s="8"/>
      <c r="E133" s="8"/>
      <c r="F133" s="8"/>
      <c r="G133" s="8"/>
      <c r="H133" s="8"/>
      <c r="I133" s="8"/>
      <c r="J133" s="8">
        <v>100</v>
      </c>
      <c r="K133" s="8"/>
      <c r="L133" s="8"/>
      <c r="M133" s="8"/>
      <c r="N133" s="8"/>
      <c r="O133" s="8"/>
      <c r="P133" s="8">
        <v>100</v>
      </c>
      <c r="Q133" s="8"/>
      <c r="R133" s="8"/>
      <c r="S133" s="8"/>
      <c r="T133" s="8"/>
      <c r="U133" s="8"/>
      <c r="V133" s="8">
        <v>100</v>
      </c>
      <c r="W133" s="111"/>
      <c r="X133" s="111"/>
      <c r="Y133" s="111"/>
      <c r="Z133" s="111"/>
      <c r="AA133" s="111"/>
      <c r="AB133" s="111"/>
      <c r="AC133" s="111"/>
      <c r="AD133" s="111"/>
    </row>
    <row r="134" spans="1:30" s="108" customFormat="1" ht="12" x14ac:dyDescent="0.25">
      <c r="A134" s="111" t="s">
        <v>268</v>
      </c>
      <c r="B134" s="8">
        <v>2027</v>
      </c>
      <c r="C134" s="111" t="s">
        <v>274</v>
      </c>
      <c r="D134" s="8"/>
      <c r="E134" s="8"/>
      <c r="F134" s="8"/>
      <c r="G134" s="8"/>
      <c r="H134" s="8"/>
      <c r="I134" s="8"/>
      <c r="J134" s="8">
        <v>100</v>
      </c>
      <c r="K134" s="8"/>
      <c r="L134" s="8"/>
      <c r="M134" s="8"/>
      <c r="N134" s="8"/>
      <c r="O134" s="8"/>
      <c r="P134" s="8">
        <v>100</v>
      </c>
      <c r="Q134" s="8"/>
      <c r="R134" s="8"/>
      <c r="S134" s="8"/>
      <c r="T134" s="8"/>
      <c r="U134" s="8"/>
      <c r="V134" s="8">
        <v>100</v>
      </c>
      <c r="W134" s="111"/>
      <c r="X134" s="111"/>
      <c r="Y134" s="111"/>
      <c r="Z134" s="111"/>
      <c r="AA134" s="111"/>
      <c r="AB134" s="111"/>
      <c r="AC134" s="111"/>
      <c r="AD134" s="111"/>
    </row>
    <row r="135" spans="1:30" s="108" customFormat="1" ht="12" x14ac:dyDescent="0.25">
      <c r="A135" s="111" t="s">
        <v>268</v>
      </c>
      <c r="B135" s="8">
        <v>2028</v>
      </c>
      <c r="C135" s="111" t="s">
        <v>274</v>
      </c>
      <c r="D135" s="8"/>
      <c r="E135" s="8"/>
      <c r="F135" s="8"/>
      <c r="G135" s="8"/>
      <c r="H135" s="8"/>
      <c r="I135" s="8"/>
      <c r="J135" s="8">
        <v>100</v>
      </c>
      <c r="K135" s="8"/>
      <c r="L135" s="8"/>
      <c r="M135" s="8"/>
      <c r="N135" s="8"/>
      <c r="O135" s="8"/>
      <c r="P135" s="8">
        <v>100</v>
      </c>
      <c r="Q135" s="8"/>
      <c r="R135" s="8"/>
      <c r="S135" s="8"/>
      <c r="T135" s="8"/>
      <c r="U135" s="8"/>
      <c r="V135" s="8">
        <v>100</v>
      </c>
      <c r="W135" s="111"/>
      <c r="X135" s="111"/>
      <c r="Y135" s="111"/>
      <c r="Z135" s="111"/>
      <c r="AA135" s="111"/>
      <c r="AB135" s="111"/>
      <c r="AC135" s="111"/>
      <c r="AD135" s="111"/>
    </row>
    <row r="136" spans="1:30" s="108" customFormat="1" ht="12" x14ac:dyDescent="0.25">
      <c r="A136" s="111" t="s">
        <v>268</v>
      </c>
      <c r="B136" s="8">
        <v>2029</v>
      </c>
      <c r="C136" s="111" t="s">
        <v>274</v>
      </c>
      <c r="D136" s="8"/>
      <c r="E136" s="8"/>
      <c r="F136" s="8"/>
      <c r="G136" s="8"/>
      <c r="H136" s="8"/>
      <c r="I136" s="8"/>
      <c r="J136" s="8">
        <v>100</v>
      </c>
      <c r="K136" s="8"/>
      <c r="L136" s="8"/>
      <c r="M136" s="8"/>
      <c r="N136" s="8"/>
      <c r="O136" s="8"/>
      <c r="P136" s="8">
        <v>100</v>
      </c>
      <c r="Q136" s="8"/>
      <c r="R136" s="8"/>
      <c r="S136" s="8"/>
      <c r="T136" s="8"/>
      <c r="U136" s="8"/>
      <c r="V136" s="8">
        <v>100</v>
      </c>
      <c r="W136" s="111"/>
      <c r="X136" s="111"/>
      <c r="Y136" s="111"/>
      <c r="Z136" s="111"/>
      <c r="AA136" s="111"/>
      <c r="AB136" s="111"/>
      <c r="AC136" s="111"/>
      <c r="AD136" s="111"/>
    </row>
    <row r="137" spans="1:30" s="108" customFormat="1" ht="12" x14ac:dyDescent="0.25">
      <c r="A137" s="111" t="s">
        <v>268</v>
      </c>
      <c r="B137" s="8">
        <v>2030</v>
      </c>
      <c r="C137" s="111" t="s">
        <v>274</v>
      </c>
      <c r="D137" s="8"/>
      <c r="E137" s="8"/>
      <c r="F137" s="8"/>
      <c r="G137" s="8"/>
      <c r="H137" s="8"/>
      <c r="I137" s="8"/>
      <c r="J137" s="8">
        <v>100</v>
      </c>
      <c r="K137" s="8"/>
      <c r="L137" s="8"/>
      <c r="M137" s="8"/>
      <c r="N137" s="8"/>
      <c r="O137" s="8"/>
      <c r="P137" s="8">
        <v>100</v>
      </c>
      <c r="Q137" s="8"/>
      <c r="R137" s="8"/>
      <c r="S137" s="8"/>
      <c r="T137" s="8"/>
      <c r="U137" s="8"/>
      <c r="V137" s="8">
        <v>100</v>
      </c>
      <c r="W137" s="111"/>
      <c r="X137" s="111"/>
      <c r="Y137" s="111"/>
      <c r="Z137" s="111"/>
      <c r="AA137" s="111"/>
      <c r="AB137" s="111"/>
      <c r="AC137" s="111"/>
      <c r="AD137" s="111"/>
    </row>
    <row r="138" spans="1:30" s="108" customFormat="1" ht="12" x14ac:dyDescent="0.25">
      <c r="A138" s="111" t="s">
        <v>268</v>
      </c>
      <c r="B138" s="8">
        <v>2000</v>
      </c>
      <c r="C138" s="111" t="s">
        <v>275</v>
      </c>
      <c r="D138" s="8">
        <v>6306313</v>
      </c>
      <c r="E138" s="8"/>
      <c r="F138" s="8"/>
      <c r="G138" s="8"/>
      <c r="H138" s="8"/>
      <c r="I138" s="8"/>
      <c r="J138" s="8">
        <v>100</v>
      </c>
      <c r="K138" s="8">
        <v>100</v>
      </c>
      <c r="L138" s="8"/>
      <c r="M138" s="8"/>
      <c r="N138" s="8"/>
      <c r="O138" s="8"/>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268</v>
      </c>
      <c r="B139" s="8">
        <v>2001</v>
      </c>
      <c r="C139" s="111" t="s">
        <v>275</v>
      </c>
      <c r="D139" s="8">
        <v>6447054</v>
      </c>
      <c r="E139" s="8"/>
      <c r="F139" s="8"/>
      <c r="G139" s="8"/>
      <c r="H139" s="8"/>
      <c r="I139" s="8"/>
      <c r="J139" s="8">
        <v>100</v>
      </c>
      <c r="K139" s="8">
        <v>100</v>
      </c>
      <c r="L139" s="8"/>
      <c r="M139" s="8"/>
      <c r="N139" s="8"/>
      <c r="O139" s="8"/>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268</v>
      </c>
      <c r="B140" s="8">
        <v>2002</v>
      </c>
      <c r="C140" s="111" t="s">
        <v>275</v>
      </c>
      <c r="D140" s="8">
        <v>6601172</v>
      </c>
      <c r="E140" s="8"/>
      <c r="F140" s="8"/>
      <c r="G140" s="8"/>
      <c r="H140" s="8"/>
      <c r="I140" s="8"/>
      <c r="J140" s="8">
        <v>100</v>
      </c>
      <c r="K140" s="8">
        <v>100</v>
      </c>
      <c r="L140" s="8"/>
      <c r="M140" s="8"/>
      <c r="N140" s="8"/>
      <c r="O140" s="8"/>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268</v>
      </c>
      <c r="B141" s="8">
        <v>2003</v>
      </c>
      <c r="C141" s="111" t="s">
        <v>275</v>
      </c>
      <c r="D141" s="8">
        <v>6775448</v>
      </c>
      <c r="E141" s="8"/>
      <c r="F141" s="8"/>
      <c r="G141" s="8"/>
      <c r="H141" s="8"/>
      <c r="I141" s="8"/>
      <c r="J141" s="8">
        <v>100</v>
      </c>
      <c r="K141" s="8">
        <v>100</v>
      </c>
      <c r="L141" s="8"/>
      <c r="M141" s="8"/>
      <c r="N141" s="8"/>
      <c r="O141" s="8"/>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268</v>
      </c>
      <c r="B142" s="8">
        <v>2004</v>
      </c>
      <c r="C142" s="111" t="s">
        <v>275</v>
      </c>
      <c r="D142" s="8">
        <v>6972035</v>
      </c>
      <c r="E142" s="8"/>
      <c r="F142" s="8">
        <v>41.472384007155597</v>
      </c>
      <c r="G142" s="8"/>
      <c r="H142" s="8"/>
      <c r="I142" s="8">
        <v>58.527615992844403</v>
      </c>
      <c r="J142" s="8">
        <v>41.472384007155597</v>
      </c>
      <c r="K142" s="8">
        <v>100</v>
      </c>
      <c r="L142" s="8"/>
      <c r="M142" s="8"/>
      <c r="N142" s="8"/>
      <c r="O142" s="8"/>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268</v>
      </c>
      <c r="B143" s="8">
        <v>2005</v>
      </c>
      <c r="C143" s="111" t="s">
        <v>275</v>
      </c>
      <c r="D143" s="8">
        <v>7179547</v>
      </c>
      <c r="E143" s="8"/>
      <c r="F143" s="8">
        <v>41.472384007155597</v>
      </c>
      <c r="G143" s="8"/>
      <c r="H143" s="8"/>
      <c r="I143" s="8">
        <v>58.527615992844403</v>
      </c>
      <c r="J143" s="8">
        <v>41.472384007155597</v>
      </c>
      <c r="K143" s="8">
        <v>100</v>
      </c>
      <c r="L143" s="8"/>
      <c r="M143" s="8"/>
      <c r="N143" s="8"/>
      <c r="O143" s="8"/>
      <c r="P143" s="8">
        <v>100</v>
      </c>
      <c r="Q143" s="8"/>
      <c r="R143" s="8"/>
      <c r="S143" s="8"/>
      <c r="T143" s="8"/>
      <c r="U143" s="8"/>
      <c r="V143" s="8">
        <v>100</v>
      </c>
      <c r="W143" s="111"/>
      <c r="X143" s="111"/>
      <c r="Y143" s="111"/>
      <c r="Z143" s="111"/>
      <c r="AA143" s="111"/>
      <c r="AB143" s="111"/>
      <c r="AC143" s="111"/>
      <c r="AD143" s="111"/>
    </row>
    <row r="144" spans="1:30" s="108" customFormat="1" ht="12" x14ac:dyDescent="0.25">
      <c r="A144" s="111" t="s">
        <v>268</v>
      </c>
      <c r="B144" s="8">
        <v>2006</v>
      </c>
      <c r="C144" s="111" t="s">
        <v>275</v>
      </c>
      <c r="D144" s="8">
        <v>7407591</v>
      </c>
      <c r="E144" s="8"/>
      <c r="F144" s="8">
        <v>41.472384007155597</v>
      </c>
      <c r="G144" s="8"/>
      <c r="H144" s="8"/>
      <c r="I144" s="8">
        <v>58.527615992844403</v>
      </c>
      <c r="J144" s="8">
        <v>41.472384007155597</v>
      </c>
      <c r="K144" s="8">
        <v>100</v>
      </c>
      <c r="L144" s="8"/>
      <c r="M144" s="8"/>
      <c r="N144" s="8"/>
      <c r="O144" s="8"/>
      <c r="P144" s="8">
        <v>100</v>
      </c>
      <c r="Q144" s="8"/>
      <c r="R144" s="8"/>
      <c r="S144" s="8"/>
      <c r="T144" s="8"/>
      <c r="U144" s="8"/>
      <c r="V144" s="8">
        <v>100</v>
      </c>
      <c r="W144" s="111"/>
      <c r="X144" s="111"/>
      <c r="Y144" s="111"/>
      <c r="Z144" s="111"/>
      <c r="AA144" s="111"/>
      <c r="AB144" s="111"/>
      <c r="AC144" s="111"/>
      <c r="AD144" s="111"/>
    </row>
    <row r="145" spans="1:30" s="108" customFormat="1" ht="12" x14ac:dyDescent="0.25">
      <c r="A145" s="111" t="s">
        <v>268</v>
      </c>
      <c r="B145" s="8">
        <v>2007</v>
      </c>
      <c r="C145" s="111" t="s">
        <v>275</v>
      </c>
      <c r="D145" s="8">
        <v>7647607</v>
      </c>
      <c r="E145" s="8"/>
      <c r="F145" s="8">
        <v>41.472384007155597</v>
      </c>
      <c r="G145" s="8"/>
      <c r="H145" s="8"/>
      <c r="I145" s="8">
        <v>58.527615992844403</v>
      </c>
      <c r="J145" s="8">
        <v>41.472384007155597</v>
      </c>
      <c r="K145" s="8">
        <v>100</v>
      </c>
      <c r="L145" s="8"/>
      <c r="M145" s="8"/>
      <c r="N145" s="8"/>
      <c r="O145" s="8"/>
      <c r="P145" s="8">
        <v>100</v>
      </c>
      <c r="Q145" s="8"/>
      <c r="R145" s="8"/>
      <c r="S145" s="8"/>
      <c r="T145" s="8"/>
      <c r="U145" s="8"/>
      <c r="V145" s="8">
        <v>100</v>
      </c>
      <c r="W145" s="111"/>
      <c r="X145" s="111"/>
      <c r="Y145" s="111"/>
      <c r="Z145" s="111"/>
      <c r="AA145" s="111"/>
      <c r="AB145" s="111"/>
      <c r="AC145" s="111"/>
      <c r="AD145" s="111"/>
    </row>
    <row r="146" spans="1:30" s="108" customFormat="1" ht="12" x14ac:dyDescent="0.25">
      <c r="A146" s="111" t="s">
        <v>268</v>
      </c>
      <c r="B146" s="8">
        <v>2008</v>
      </c>
      <c r="C146" s="111" t="s">
        <v>275</v>
      </c>
      <c r="D146" s="8">
        <v>7901707</v>
      </c>
      <c r="E146" s="8">
        <v>74.353314433431933</v>
      </c>
      <c r="F146" s="8">
        <v>41.472384007155597</v>
      </c>
      <c r="G146" s="8"/>
      <c r="H146" s="8"/>
      <c r="I146" s="8">
        <v>58.527615992844403</v>
      </c>
      <c r="J146" s="8">
        <v>41.472384007155597</v>
      </c>
      <c r="K146" s="8">
        <v>100</v>
      </c>
      <c r="L146" s="8">
        <v>69.001993077820771</v>
      </c>
      <c r="M146" s="8">
        <v>52.548278295472301</v>
      </c>
      <c r="N146" s="8">
        <v>16.45371478234847</v>
      </c>
      <c r="O146" s="8">
        <v>30.998006922179229</v>
      </c>
      <c r="P146" s="8">
        <v>0</v>
      </c>
      <c r="Q146" s="8"/>
      <c r="R146" s="8"/>
      <c r="S146" s="8">
        <v>3.742234155113692</v>
      </c>
      <c r="T146" s="8"/>
      <c r="U146" s="8"/>
      <c r="V146" s="8">
        <v>96.257765844886308</v>
      </c>
      <c r="W146" s="111"/>
      <c r="X146" s="111"/>
      <c r="Y146" s="111"/>
      <c r="Z146" s="111"/>
      <c r="AA146" s="111"/>
      <c r="AB146" s="111"/>
      <c r="AC146" s="111"/>
      <c r="AD146" s="111"/>
    </row>
    <row r="147" spans="1:30" s="108" customFormat="1" ht="12" x14ac:dyDescent="0.25">
      <c r="A147" s="111" t="s">
        <v>268</v>
      </c>
      <c r="B147" s="8">
        <v>2009</v>
      </c>
      <c r="C147" s="111" t="s">
        <v>275</v>
      </c>
      <c r="D147" s="8">
        <v>8158951</v>
      </c>
      <c r="E147" s="8">
        <v>74.353314433431933</v>
      </c>
      <c r="F147" s="8">
        <v>44.030668805008645</v>
      </c>
      <c r="G147" s="8"/>
      <c r="H147" s="8"/>
      <c r="I147" s="8">
        <v>55.969331194991355</v>
      </c>
      <c r="J147" s="8">
        <v>44.030668805008645</v>
      </c>
      <c r="K147" s="8">
        <v>100</v>
      </c>
      <c r="L147" s="8">
        <v>69.001993077820771</v>
      </c>
      <c r="M147" s="8">
        <v>52.548278295472301</v>
      </c>
      <c r="N147" s="8">
        <v>16.45371478234847</v>
      </c>
      <c r="O147" s="8">
        <v>30.998006922179229</v>
      </c>
      <c r="P147" s="8">
        <v>0</v>
      </c>
      <c r="Q147" s="8"/>
      <c r="R147" s="8"/>
      <c r="S147" s="8">
        <v>3.742234155113692</v>
      </c>
      <c r="T147" s="8"/>
      <c r="U147" s="8"/>
      <c r="V147" s="8">
        <v>96.257765844886308</v>
      </c>
      <c r="W147" s="111"/>
      <c r="X147" s="111"/>
      <c r="Y147" s="111"/>
      <c r="Z147" s="111"/>
      <c r="AA147" s="111"/>
      <c r="AB147" s="111"/>
      <c r="AC147" s="111"/>
      <c r="AD147" s="111"/>
    </row>
    <row r="148" spans="1:30" s="108" customFormat="1" ht="12" x14ac:dyDescent="0.25">
      <c r="A148" s="111" t="s">
        <v>268</v>
      </c>
      <c r="B148" s="8">
        <v>2010</v>
      </c>
      <c r="C148" s="111" t="s">
        <v>275</v>
      </c>
      <c r="D148" s="8">
        <v>8406846</v>
      </c>
      <c r="E148" s="8">
        <v>74.353314433431933</v>
      </c>
      <c r="F148" s="8">
        <v>46.588953602861693</v>
      </c>
      <c r="G148" s="8"/>
      <c r="H148" s="8"/>
      <c r="I148" s="8">
        <v>53.411046397138307</v>
      </c>
      <c r="J148" s="8">
        <v>46.588953602861693</v>
      </c>
      <c r="K148" s="8">
        <v>100</v>
      </c>
      <c r="L148" s="8">
        <v>69.001993077820771</v>
      </c>
      <c r="M148" s="8">
        <v>52.548278295472301</v>
      </c>
      <c r="N148" s="8">
        <v>16.45371478234847</v>
      </c>
      <c r="O148" s="8">
        <v>30.998006922179229</v>
      </c>
      <c r="P148" s="8">
        <v>0</v>
      </c>
      <c r="Q148" s="8"/>
      <c r="R148" s="8"/>
      <c r="S148" s="8">
        <v>3.742234155113692</v>
      </c>
      <c r="T148" s="8"/>
      <c r="U148" s="8"/>
      <c r="V148" s="8">
        <v>96.257765844886308</v>
      </c>
      <c r="W148" s="111"/>
      <c r="X148" s="111"/>
      <c r="Y148" s="111"/>
      <c r="Z148" s="111"/>
      <c r="AA148" s="111"/>
      <c r="AB148" s="111"/>
      <c r="AC148" s="111"/>
      <c r="AD148" s="111"/>
    </row>
    <row r="149" spans="1:30" s="108" customFormat="1" ht="12" x14ac:dyDescent="0.25">
      <c r="A149" s="111" t="s">
        <v>268</v>
      </c>
      <c r="B149" s="8">
        <v>2011</v>
      </c>
      <c r="C149" s="111" t="s">
        <v>275</v>
      </c>
      <c r="D149" s="8">
        <v>8673157</v>
      </c>
      <c r="E149" s="8">
        <v>74.353314433431933</v>
      </c>
      <c r="F149" s="8">
        <v>49.147238400714741</v>
      </c>
      <c r="G149" s="8"/>
      <c r="H149" s="8"/>
      <c r="I149" s="8">
        <v>50.852761599285259</v>
      </c>
      <c r="J149" s="8">
        <v>49.147238400714741</v>
      </c>
      <c r="K149" s="8">
        <v>100</v>
      </c>
      <c r="L149" s="8">
        <v>69.001993077820771</v>
      </c>
      <c r="M149" s="8">
        <v>52.548278295472301</v>
      </c>
      <c r="N149" s="8">
        <v>16.45371478234847</v>
      </c>
      <c r="O149" s="8">
        <v>30.998006922179229</v>
      </c>
      <c r="P149" s="8">
        <v>0</v>
      </c>
      <c r="Q149" s="8"/>
      <c r="R149" s="8"/>
      <c r="S149" s="8">
        <v>3.742234155113692</v>
      </c>
      <c r="T149" s="8"/>
      <c r="U149" s="8"/>
      <c r="V149" s="8">
        <v>96.257765844886308</v>
      </c>
      <c r="W149" s="111"/>
      <c r="X149" s="111"/>
      <c r="Y149" s="111"/>
      <c r="Z149" s="111"/>
      <c r="AA149" s="111"/>
      <c r="AB149" s="111"/>
      <c r="AC149" s="111"/>
      <c r="AD149" s="111"/>
    </row>
    <row r="150" spans="1:30" s="108" customFormat="1" ht="12" x14ac:dyDescent="0.25">
      <c r="A150" s="111" t="s">
        <v>268</v>
      </c>
      <c r="B150" s="8">
        <v>2012</v>
      </c>
      <c r="C150" s="111" t="s">
        <v>275</v>
      </c>
      <c r="D150" s="8">
        <v>8966900</v>
      </c>
      <c r="E150" s="8">
        <v>74.353314433431933</v>
      </c>
      <c r="F150" s="8">
        <v>51.705523198567789</v>
      </c>
      <c r="G150" s="8">
        <v>42.066462158854847</v>
      </c>
      <c r="H150" s="8">
        <v>9.6390610397129421</v>
      </c>
      <c r="I150" s="8">
        <v>48.294476801432211</v>
      </c>
      <c r="J150" s="8">
        <v>0</v>
      </c>
      <c r="K150" s="8">
        <v>100</v>
      </c>
      <c r="L150" s="8">
        <v>69.001993077820771</v>
      </c>
      <c r="M150" s="8">
        <v>52.548278295472301</v>
      </c>
      <c r="N150" s="8">
        <v>16.45371478234847</v>
      </c>
      <c r="O150" s="8">
        <v>30.998006922179229</v>
      </c>
      <c r="P150" s="8">
        <v>0</v>
      </c>
      <c r="Q150" s="8"/>
      <c r="R150" s="8"/>
      <c r="S150" s="8">
        <v>3.7422341551136924</v>
      </c>
      <c r="T150" s="8"/>
      <c r="U150" s="8"/>
      <c r="V150" s="8">
        <v>96.257765844886308</v>
      </c>
      <c r="W150" s="111"/>
      <c r="X150" s="111"/>
      <c r="Y150" s="111"/>
      <c r="Z150" s="111"/>
      <c r="AA150" s="111"/>
      <c r="AB150" s="111"/>
      <c r="AC150" s="111"/>
      <c r="AD150" s="111"/>
    </row>
    <row r="151" spans="1:30" s="108" customFormat="1" ht="12" x14ac:dyDescent="0.25">
      <c r="A151" s="111" t="s">
        <v>268</v>
      </c>
      <c r="B151" s="8">
        <v>2013</v>
      </c>
      <c r="C151" s="111" t="s">
        <v>275</v>
      </c>
      <c r="D151" s="8">
        <v>9267032</v>
      </c>
      <c r="E151" s="8">
        <v>75.726657216715921</v>
      </c>
      <c r="F151" s="8">
        <v>54.263807996420837</v>
      </c>
      <c r="G151" s="8">
        <v>42.066462158854847</v>
      </c>
      <c r="H151" s="8">
        <v>12.19734583756599</v>
      </c>
      <c r="I151" s="8">
        <v>45.736192003579163</v>
      </c>
      <c r="J151" s="8">
        <v>0</v>
      </c>
      <c r="K151" s="8">
        <v>99.191855281049811</v>
      </c>
      <c r="L151" s="8">
        <v>71.975996538910294</v>
      </c>
      <c r="M151" s="8">
        <v>49.82585332378585</v>
      </c>
      <c r="N151" s="8">
        <v>22.150143215124444</v>
      </c>
      <c r="O151" s="8">
        <v>28.024003461089706</v>
      </c>
      <c r="P151" s="8">
        <v>0</v>
      </c>
      <c r="Q151" s="8"/>
      <c r="R151" s="8"/>
      <c r="S151" s="8">
        <v>8.2583327265419939</v>
      </c>
      <c r="T151" s="8"/>
      <c r="U151" s="8"/>
      <c r="V151" s="8">
        <v>91.741667273458006</v>
      </c>
      <c r="W151" s="111"/>
      <c r="X151" s="111"/>
      <c r="Y151" s="111"/>
      <c r="Z151" s="111"/>
      <c r="AA151" s="111"/>
      <c r="AB151" s="111"/>
      <c r="AC151" s="111"/>
      <c r="AD151" s="111"/>
    </row>
    <row r="152" spans="1:30" s="108" customFormat="1" ht="12" x14ac:dyDescent="0.25">
      <c r="A152" s="111" t="s">
        <v>268</v>
      </c>
      <c r="B152" s="8">
        <v>2014</v>
      </c>
      <c r="C152" s="111" t="s">
        <v>275</v>
      </c>
      <c r="D152" s="8">
        <v>9568308</v>
      </c>
      <c r="E152" s="8">
        <v>77.099999999999909</v>
      </c>
      <c r="F152" s="8">
        <v>56.822092794274795</v>
      </c>
      <c r="G152" s="8">
        <v>42.066462158854847</v>
      </c>
      <c r="H152" s="8">
        <v>14.755630635419948</v>
      </c>
      <c r="I152" s="8">
        <v>43.177907205725205</v>
      </c>
      <c r="J152" s="8">
        <v>0</v>
      </c>
      <c r="K152" s="8">
        <v>98.070839409069777</v>
      </c>
      <c r="L152" s="8">
        <v>74.950000000000728</v>
      </c>
      <c r="M152" s="8">
        <v>47.10342835209849</v>
      </c>
      <c r="N152" s="8">
        <v>27.846571647902238</v>
      </c>
      <c r="O152" s="8">
        <v>25.049999999999272</v>
      </c>
      <c r="P152" s="8">
        <v>0</v>
      </c>
      <c r="Q152" s="8">
        <v>53.629468022120193</v>
      </c>
      <c r="R152" s="8">
        <v>42.524674775272118</v>
      </c>
      <c r="S152" s="8">
        <v>12.774431297970295</v>
      </c>
      <c r="T152" s="8">
        <v>29.750243477301822</v>
      </c>
      <c r="U152" s="8">
        <v>57.475325224727882</v>
      </c>
      <c r="V152" s="8">
        <v>0</v>
      </c>
      <c r="W152" s="111"/>
      <c r="X152" s="111"/>
      <c r="Y152" s="111"/>
      <c r="Z152" s="111"/>
      <c r="AA152" s="111"/>
      <c r="AB152" s="111"/>
      <c r="AC152" s="111"/>
      <c r="AD152" s="111"/>
    </row>
    <row r="153" spans="1:30" s="108" customFormat="1" ht="12" x14ac:dyDescent="0.25">
      <c r="A153" s="111" t="s">
        <v>268</v>
      </c>
      <c r="B153" s="8">
        <v>2015</v>
      </c>
      <c r="C153" s="111" t="s">
        <v>275</v>
      </c>
      <c r="D153" s="8">
        <v>9853011</v>
      </c>
      <c r="E153" s="8">
        <v>78.473342783284352</v>
      </c>
      <c r="F153" s="8">
        <v>59.380377592127843</v>
      </c>
      <c r="G153" s="8">
        <v>42.066462158854847</v>
      </c>
      <c r="H153" s="8">
        <v>17.313915433272996</v>
      </c>
      <c r="I153" s="8">
        <v>40.619622407872157</v>
      </c>
      <c r="J153" s="8">
        <v>0</v>
      </c>
      <c r="K153" s="8">
        <v>96.949823537089742</v>
      </c>
      <c r="L153" s="8">
        <v>77.924003461090251</v>
      </c>
      <c r="M153" s="8">
        <v>44.38100338041113</v>
      </c>
      <c r="N153" s="8">
        <v>33.543000080679121</v>
      </c>
      <c r="O153" s="8">
        <v>22.075996538909749</v>
      </c>
      <c r="P153" s="8">
        <v>0</v>
      </c>
      <c r="Q153" s="8">
        <v>53.629468022120193</v>
      </c>
      <c r="R153" s="8">
        <v>42.524674775272118</v>
      </c>
      <c r="S153" s="8">
        <v>17.290529869398597</v>
      </c>
      <c r="T153" s="8">
        <v>25.234144905873521</v>
      </c>
      <c r="U153" s="8">
        <v>57.475325224727882</v>
      </c>
      <c r="V153" s="8">
        <v>0</v>
      </c>
      <c r="W153" s="111"/>
      <c r="X153" s="111"/>
      <c r="Y153" s="111"/>
      <c r="Z153" s="111"/>
      <c r="AA153" s="111"/>
      <c r="AB153" s="111"/>
      <c r="AC153" s="111"/>
      <c r="AD153" s="111"/>
    </row>
    <row r="154" spans="1:30" s="108" customFormat="1" ht="12" x14ac:dyDescent="0.25">
      <c r="A154" s="111" t="s">
        <v>268</v>
      </c>
      <c r="B154" s="8">
        <v>2016</v>
      </c>
      <c r="C154" s="111" t="s">
        <v>275</v>
      </c>
      <c r="D154" s="8">
        <v>10129646</v>
      </c>
      <c r="E154" s="8">
        <v>79.84668556656834</v>
      </c>
      <c r="F154" s="8">
        <v>61.938662389980891</v>
      </c>
      <c r="G154" s="8">
        <v>42.066462158854847</v>
      </c>
      <c r="H154" s="8">
        <v>19.872200231126044</v>
      </c>
      <c r="I154" s="8">
        <v>38.061337610019109</v>
      </c>
      <c r="J154" s="8">
        <v>0</v>
      </c>
      <c r="K154" s="8">
        <v>95.828807665109707</v>
      </c>
      <c r="L154" s="8">
        <v>80.898006922179775</v>
      </c>
      <c r="M154" s="8">
        <v>41.65857840872377</v>
      </c>
      <c r="N154" s="8">
        <v>39.239428513456005</v>
      </c>
      <c r="O154" s="8">
        <v>19.101993077820225</v>
      </c>
      <c r="P154" s="8">
        <v>0</v>
      </c>
      <c r="Q154" s="8">
        <v>53.629468022120193</v>
      </c>
      <c r="R154" s="8">
        <v>42.524674775272118</v>
      </c>
      <c r="S154" s="8">
        <v>21.806628440826898</v>
      </c>
      <c r="T154" s="8">
        <v>20.718046334445219</v>
      </c>
      <c r="U154" s="8">
        <v>57.475325224727882</v>
      </c>
      <c r="V154" s="8">
        <v>0</v>
      </c>
      <c r="W154" s="111"/>
      <c r="X154" s="111"/>
      <c r="Y154" s="111"/>
      <c r="Z154" s="111"/>
      <c r="AA154" s="111"/>
      <c r="AB154" s="111"/>
      <c r="AC154" s="111"/>
      <c r="AD154" s="111"/>
    </row>
    <row r="155" spans="1:30" s="108" customFormat="1" ht="12" x14ac:dyDescent="0.25">
      <c r="A155" s="111" t="s">
        <v>268</v>
      </c>
      <c r="B155" s="8">
        <v>2017</v>
      </c>
      <c r="C155" s="111" t="s">
        <v>275</v>
      </c>
      <c r="D155" s="8">
        <v>10397318</v>
      </c>
      <c r="E155" s="8">
        <v>81.220028349852328</v>
      </c>
      <c r="F155" s="8">
        <v>64.496947187833939</v>
      </c>
      <c r="G155" s="8">
        <v>46.153779388998373</v>
      </c>
      <c r="H155" s="8">
        <v>18.343167798835566</v>
      </c>
      <c r="I155" s="8">
        <v>35.503052812166061</v>
      </c>
      <c r="J155" s="8">
        <v>0</v>
      </c>
      <c r="K155" s="8">
        <v>94.707791793129672</v>
      </c>
      <c r="L155" s="8">
        <v>83.872010383270208</v>
      </c>
      <c r="M155" s="8">
        <v>38.93615343703641</v>
      </c>
      <c r="N155" s="8">
        <v>44.935856946233798</v>
      </c>
      <c r="O155" s="8">
        <v>16.127989616729792</v>
      </c>
      <c r="P155" s="8">
        <v>0</v>
      </c>
      <c r="Q155" s="8">
        <v>53.629468022120193</v>
      </c>
      <c r="R155" s="8">
        <v>42.524674775272118</v>
      </c>
      <c r="S155" s="8">
        <v>26.3227270122552</v>
      </c>
      <c r="T155" s="8">
        <v>16.201947763016918</v>
      </c>
      <c r="U155" s="8">
        <v>57.475325224727882</v>
      </c>
      <c r="V155" s="8">
        <v>0</v>
      </c>
      <c r="W155" s="111"/>
      <c r="X155" s="111"/>
      <c r="Y155" s="111"/>
      <c r="Z155" s="111"/>
      <c r="AA155" s="111"/>
      <c r="AB155" s="111"/>
      <c r="AC155" s="111"/>
      <c r="AD155" s="111"/>
    </row>
    <row r="156" spans="1:30" s="108" customFormat="1" ht="12" x14ac:dyDescent="0.25">
      <c r="A156" s="111" t="s">
        <v>268</v>
      </c>
      <c r="B156" s="8">
        <v>2018</v>
      </c>
      <c r="C156" s="111" t="s">
        <v>275</v>
      </c>
      <c r="D156" s="8">
        <v>10645654</v>
      </c>
      <c r="E156" s="8">
        <v>82.59337113313677</v>
      </c>
      <c r="F156" s="8">
        <v>67.055231985686987</v>
      </c>
      <c r="G156" s="8">
        <v>50.24109661914008</v>
      </c>
      <c r="H156" s="8">
        <v>16.814135366546907</v>
      </c>
      <c r="I156" s="8">
        <v>32.944768014313013</v>
      </c>
      <c r="J156" s="8">
        <v>0</v>
      </c>
      <c r="K156" s="8">
        <v>93.586775921149638</v>
      </c>
      <c r="L156" s="8">
        <v>86.846013844359732</v>
      </c>
      <c r="M156" s="8">
        <v>36.21372846534905</v>
      </c>
      <c r="N156" s="8">
        <v>50.632285379010682</v>
      </c>
      <c r="O156" s="8">
        <v>13.153986155640268</v>
      </c>
      <c r="P156" s="8">
        <v>0</v>
      </c>
      <c r="Q156" s="8">
        <v>53.629468022120193</v>
      </c>
      <c r="R156" s="8">
        <v>42.524674775272118</v>
      </c>
      <c r="S156" s="8">
        <v>30.83882558368532</v>
      </c>
      <c r="T156" s="8">
        <v>11.685849191586797</v>
      </c>
      <c r="U156" s="8">
        <v>57.475325224727882</v>
      </c>
      <c r="V156" s="8">
        <v>0</v>
      </c>
      <c r="W156" s="111"/>
      <c r="X156" s="111"/>
      <c r="Y156" s="111"/>
      <c r="Z156" s="111"/>
      <c r="AA156" s="111"/>
      <c r="AB156" s="111"/>
      <c r="AC156" s="111"/>
      <c r="AD156" s="111"/>
    </row>
    <row r="157" spans="1:30" s="108" customFormat="1" ht="12" x14ac:dyDescent="0.25">
      <c r="A157" s="111" t="s">
        <v>268</v>
      </c>
      <c r="B157" s="8">
        <v>2019</v>
      </c>
      <c r="C157" s="111" t="s">
        <v>275</v>
      </c>
      <c r="D157" s="8">
        <v>10861139</v>
      </c>
      <c r="E157" s="8">
        <v>83.966713916420758</v>
      </c>
      <c r="F157" s="8">
        <v>69.613516783540035</v>
      </c>
      <c r="G157" s="8">
        <v>54.328413849283606</v>
      </c>
      <c r="H157" s="8">
        <v>15.285102934256429</v>
      </c>
      <c r="I157" s="8">
        <v>30.386483216459965</v>
      </c>
      <c r="J157" s="8">
        <v>0</v>
      </c>
      <c r="K157" s="8">
        <v>92.465760049169603</v>
      </c>
      <c r="L157" s="8">
        <v>89.820017305449255</v>
      </c>
      <c r="M157" s="8">
        <v>33.49130349366169</v>
      </c>
      <c r="N157" s="8">
        <v>56.328713811787566</v>
      </c>
      <c r="O157" s="8">
        <v>10.179982694550745</v>
      </c>
      <c r="P157" s="8">
        <v>0</v>
      </c>
      <c r="Q157" s="8">
        <v>53.629468022120193</v>
      </c>
      <c r="R157" s="8">
        <v>42.524674775272118</v>
      </c>
      <c r="S157" s="8">
        <v>35.354924155113622</v>
      </c>
      <c r="T157" s="8">
        <v>7.1697506201584957</v>
      </c>
      <c r="U157" s="8">
        <v>57.475325224727882</v>
      </c>
      <c r="V157" s="8">
        <v>0</v>
      </c>
      <c r="W157" s="111"/>
      <c r="X157" s="111"/>
      <c r="Y157" s="111"/>
      <c r="Z157" s="111"/>
      <c r="AA157" s="111"/>
      <c r="AB157" s="111"/>
      <c r="AC157" s="111"/>
      <c r="AD157" s="111"/>
    </row>
    <row r="158" spans="1:30" s="108" customFormat="1" ht="12" x14ac:dyDescent="0.25">
      <c r="A158" s="111" t="s">
        <v>268</v>
      </c>
      <c r="B158" s="8">
        <v>2020</v>
      </c>
      <c r="C158" s="111" t="s">
        <v>275</v>
      </c>
      <c r="D158" s="8">
        <v>11083800</v>
      </c>
      <c r="E158" s="8">
        <v>85.340056699704746</v>
      </c>
      <c r="F158" s="8">
        <v>72.171801581393083</v>
      </c>
      <c r="G158" s="8">
        <v>58.415731079427132</v>
      </c>
      <c r="H158" s="8">
        <v>13.756070501965951</v>
      </c>
      <c r="I158" s="8">
        <v>27.828198418606917</v>
      </c>
      <c r="J158" s="8">
        <v>0</v>
      </c>
      <c r="K158" s="8">
        <v>91.344744177189568</v>
      </c>
      <c r="L158" s="8">
        <v>91.344744177189568</v>
      </c>
      <c r="M158" s="8">
        <v>30.768878521974329</v>
      </c>
      <c r="N158" s="8">
        <v>60.575865655215239</v>
      </c>
      <c r="O158" s="8">
        <v>8.6552558228104317</v>
      </c>
      <c r="P158" s="8">
        <v>0</v>
      </c>
      <c r="Q158" s="8">
        <v>53.629468022120193</v>
      </c>
      <c r="R158" s="8">
        <v>42.524674775272118</v>
      </c>
      <c r="S158" s="8">
        <v>39.871022726541923</v>
      </c>
      <c r="T158" s="8">
        <v>2.6536520487301942</v>
      </c>
      <c r="U158" s="8">
        <v>57.475325224727882</v>
      </c>
      <c r="V158" s="8">
        <v>0</v>
      </c>
      <c r="W158" s="111"/>
      <c r="X158" s="111"/>
      <c r="Y158" s="111"/>
      <c r="Z158" s="111"/>
      <c r="AA158" s="111"/>
      <c r="AB158" s="111"/>
      <c r="AC158" s="111"/>
      <c r="AD158" s="111"/>
    </row>
    <row r="159" spans="1:30" s="108" customFormat="1" ht="12" x14ac:dyDescent="0.25">
      <c r="A159" s="111" t="s">
        <v>268</v>
      </c>
      <c r="B159" s="8">
        <v>2021</v>
      </c>
      <c r="C159" s="111" t="s">
        <v>275</v>
      </c>
      <c r="D159" s="8">
        <v>11346677</v>
      </c>
      <c r="E159" s="8">
        <v>85.340056699704746</v>
      </c>
      <c r="F159" s="8">
        <v>72.171801581393083</v>
      </c>
      <c r="G159" s="8">
        <v>62.503048309570659</v>
      </c>
      <c r="H159" s="8">
        <v>9.6687532718224247</v>
      </c>
      <c r="I159" s="8">
        <v>27.828198418606917</v>
      </c>
      <c r="J159" s="8">
        <v>0</v>
      </c>
      <c r="K159" s="8">
        <v>90.223728305209534</v>
      </c>
      <c r="L159" s="8">
        <v>90.223728305209534</v>
      </c>
      <c r="M159" s="8">
        <v>30.768878521974329</v>
      </c>
      <c r="N159" s="8">
        <v>59.454849783235204</v>
      </c>
      <c r="O159" s="8">
        <v>9.7762716947904664</v>
      </c>
      <c r="P159" s="8">
        <v>0</v>
      </c>
      <c r="Q159" s="8">
        <v>53.629468022120193</v>
      </c>
      <c r="R159" s="8">
        <v>42.524674775272118</v>
      </c>
      <c r="S159" s="8">
        <v>42.524674775272118</v>
      </c>
      <c r="T159" s="8">
        <v>0</v>
      </c>
      <c r="U159" s="8">
        <v>57.475325224727882</v>
      </c>
      <c r="V159" s="8">
        <v>0</v>
      </c>
      <c r="W159" s="111"/>
      <c r="X159" s="111"/>
      <c r="Y159" s="111"/>
      <c r="Z159" s="111"/>
      <c r="AA159" s="111"/>
      <c r="AB159" s="111"/>
      <c r="AC159" s="111"/>
      <c r="AD159" s="111"/>
    </row>
    <row r="160" spans="1:30" s="108" customFormat="1" ht="12" x14ac:dyDescent="0.25">
      <c r="A160" s="111" t="s">
        <v>268</v>
      </c>
      <c r="B160" s="8">
        <v>2022</v>
      </c>
      <c r="C160" s="111" t="s">
        <v>275</v>
      </c>
      <c r="D160" s="8">
        <v>11647183</v>
      </c>
      <c r="E160" s="8">
        <v>85.340056699704746</v>
      </c>
      <c r="F160" s="8">
        <v>72.171801581393083</v>
      </c>
      <c r="G160" s="8">
        <v>66.590365539714185</v>
      </c>
      <c r="H160" s="8">
        <v>5.5814360416788986</v>
      </c>
      <c r="I160" s="8">
        <v>27.828198418606917</v>
      </c>
      <c r="J160" s="8">
        <v>0</v>
      </c>
      <c r="K160" s="8">
        <v>89.102712433229499</v>
      </c>
      <c r="L160" s="8">
        <v>89.102712433229499</v>
      </c>
      <c r="M160" s="8">
        <v>30.768878521974329</v>
      </c>
      <c r="N160" s="8">
        <v>58.333833911255169</v>
      </c>
      <c r="O160" s="8">
        <v>10.897287566770501</v>
      </c>
      <c r="P160" s="8">
        <v>0</v>
      </c>
      <c r="Q160" s="8">
        <v>53.629468022120193</v>
      </c>
      <c r="R160" s="8">
        <v>42.524674775272118</v>
      </c>
      <c r="S160" s="8">
        <v>42.524674775272118</v>
      </c>
      <c r="T160" s="8">
        <v>0</v>
      </c>
      <c r="U160" s="8">
        <v>57.475325224727882</v>
      </c>
      <c r="V160" s="8">
        <v>0</v>
      </c>
      <c r="W160" s="111"/>
      <c r="X160" s="111"/>
      <c r="Y160" s="111"/>
      <c r="Z160" s="111"/>
      <c r="AA160" s="111"/>
      <c r="AB160" s="111"/>
      <c r="AC160" s="111"/>
      <c r="AD160" s="111"/>
    </row>
    <row r="161" spans="1:30" s="108" customFormat="1" ht="12" x14ac:dyDescent="0.25">
      <c r="A161" s="111" t="s">
        <v>268</v>
      </c>
      <c r="B161" s="8">
        <v>2023</v>
      </c>
      <c r="C161" s="111" t="s">
        <v>275</v>
      </c>
      <c r="D161" s="8">
        <v>11949866</v>
      </c>
      <c r="E161" s="8">
        <v>85.340056699704746</v>
      </c>
      <c r="F161" s="8">
        <v>72.171801581393083</v>
      </c>
      <c r="G161" s="8">
        <v>70.677682769857711</v>
      </c>
      <c r="H161" s="8">
        <v>1.4941188115353725</v>
      </c>
      <c r="I161" s="8">
        <v>27.828198418606917</v>
      </c>
      <c r="J161" s="8">
        <v>0</v>
      </c>
      <c r="K161" s="8">
        <v>87.981696561249919</v>
      </c>
      <c r="L161" s="8">
        <v>87.981696561249919</v>
      </c>
      <c r="M161" s="8">
        <v>30.768878521974329</v>
      </c>
      <c r="N161" s="8">
        <v>57.212818039275589</v>
      </c>
      <c r="O161" s="8">
        <v>12.018303438750081</v>
      </c>
      <c r="P161" s="8">
        <v>0</v>
      </c>
      <c r="Q161" s="8"/>
      <c r="R161" s="8"/>
      <c r="S161" s="8">
        <v>53.419318440826828</v>
      </c>
      <c r="T161" s="8"/>
      <c r="U161" s="8"/>
      <c r="V161" s="8">
        <v>46.580681559173172</v>
      </c>
      <c r="W161" s="111"/>
      <c r="X161" s="111"/>
      <c r="Y161" s="111"/>
      <c r="Z161" s="111"/>
      <c r="AA161" s="111"/>
      <c r="AB161" s="111"/>
      <c r="AC161" s="111"/>
      <c r="AD161" s="111"/>
    </row>
    <row r="162" spans="1:30" s="108" customFormat="1" ht="12" x14ac:dyDescent="0.25">
      <c r="A162" s="111" t="s">
        <v>268</v>
      </c>
      <c r="B162" s="8">
        <v>2024</v>
      </c>
      <c r="C162" s="111" t="s">
        <v>275</v>
      </c>
      <c r="D162" s="8">
        <v>12289516</v>
      </c>
      <c r="E162" s="8">
        <v>85.340056699704746</v>
      </c>
      <c r="F162" s="8">
        <v>72.171801581393083</v>
      </c>
      <c r="G162" s="8">
        <v>72.171801581393083</v>
      </c>
      <c r="H162" s="8">
        <v>0</v>
      </c>
      <c r="I162" s="8">
        <v>27.828198418606917</v>
      </c>
      <c r="J162" s="8">
        <v>0</v>
      </c>
      <c r="K162" s="8">
        <v>86.860680689269884</v>
      </c>
      <c r="L162" s="8">
        <v>86.860680689269884</v>
      </c>
      <c r="M162" s="8">
        <v>30.768878521974329</v>
      </c>
      <c r="N162" s="8">
        <v>56.091802167295555</v>
      </c>
      <c r="O162" s="8">
        <v>13.139319310730116</v>
      </c>
      <c r="P162" s="8">
        <v>0</v>
      </c>
      <c r="Q162" s="8"/>
      <c r="R162" s="8"/>
      <c r="S162" s="8">
        <v>57.93541701225513</v>
      </c>
      <c r="T162" s="8"/>
      <c r="U162" s="8"/>
      <c r="V162" s="8">
        <v>42.06458298774487</v>
      </c>
      <c r="W162" s="111"/>
      <c r="X162" s="111"/>
      <c r="Y162" s="111"/>
      <c r="Z162" s="111"/>
      <c r="AA162" s="111"/>
      <c r="AB162" s="111"/>
      <c r="AC162" s="111"/>
      <c r="AD162" s="111"/>
    </row>
    <row r="163" spans="1:30" s="108" customFormat="1" ht="12" x14ac:dyDescent="0.25">
      <c r="A163" s="111" t="s">
        <v>268</v>
      </c>
      <c r="B163" s="8">
        <v>2025</v>
      </c>
      <c r="C163" s="111" t="s">
        <v>275</v>
      </c>
      <c r="D163" s="8">
        <v>12386174</v>
      </c>
      <c r="E163" s="8"/>
      <c r="F163" s="8"/>
      <c r="G163" s="8">
        <v>78.852317230142944</v>
      </c>
      <c r="H163" s="8"/>
      <c r="I163" s="8"/>
      <c r="J163" s="8">
        <v>21.147682769857056</v>
      </c>
      <c r="K163" s="8">
        <v>85.739664817289849</v>
      </c>
      <c r="L163" s="8"/>
      <c r="M163" s="8"/>
      <c r="N163" s="8"/>
      <c r="O163" s="8"/>
      <c r="P163" s="8">
        <v>100</v>
      </c>
      <c r="Q163" s="8"/>
      <c r="R163" s="8"/>
      <c r="S163" s="8">
        <v>62.45151558368525</v>
      </c>
      <c r="T163" s="8"/>
      <c r="U163" s="8"/>
      <c r="V163" s="8">
        <v>37.54848441631475</v>
      </c>
      <c r="W163" s="111"/>
      <c r="X163" s="111"/>
      <c r="Y163" s="111"/>
      <c r="Z163" s="111"/>
      <c r="AA163" s="111"/>
      <c r="AB163" s="111"/>
      <c r="AC163" s="111"/>
      <c r="AD163" s="111"/>
    </row>
    <row r="164" spans="1:30" s="108" customFormat="1" ht="12" x14ac:dyDescent="0.25">
      <c r="A164" s="111" t="s">
        <v>268</v>
      </c>
      <c r="B164" s="8">
        <v>2026</v>
      </c>
      <c r="C164" s="111" t="s">
        <v>275</v>
      </c>
      <c r="D164" s="8"/>
      <c r="E164" s="8"/>
      <c r="F164" s="8"/>
      <c r="G164" s="8">
        <v>82.93963446028647</v>
      </c>
      <c r="H164" s="8"/>
      <c r="I164" s="8"/>
      <c r="J164" s="8">
        <v>17.06036553971353</v>
      </c>
      <c r="K164" s="8">
        <v>84.618648945309815</v>
      </c>
      <c r="L164" s="8"/>
      <c r="M164" s="8"/>
      <c r="N164" s="8"/>
      <c r="O164" s="8"/>
      <c r="P164" s="8">
        <v>100</v>
      </c>
      <c r="Q164" s="8"/>
      <c r="R164" s="8"/>
      <c r="S164" s="8">
        <v>66.967614155113552</v>
      </c>
      <c r="T164" s="8"/>
      <c r="U164" s="8"/>
      <c r="V164" s="8">
        <v>33.032385844886448</v>
      </c>
      <c r="W164" s="111"/>
      <c r="X164" s="111"/>
      <c r="Y164" s="111"/>
      <c r="Z164" s="111"/>
      <c r="AA164" s="111"/>
      <c r="AB164" s="111"/>
      <c r="AC164" s="111"/>
      <c r="AD164" s="111"/>
    </row>
    <row r="165" spans="1:30" s="108" customFormat="1" ht="12" x14ac:dyDescent="0.25">
      <c r="A165" s="111" t="s">
        <v>268</v>
      </c>
      <c r="B165" s="8">
        <v>2027</v>
      </c>
      <c r="C165" s="111" t="s">
        <v>275</v>
      </c>
      <c r="D165" s="8"/>
      <c r="E165" s="8"/>
      <c r="F165" s="8"/>
      <c r="G165" s="8">
        <v>82.93963446028647</v>
      </c>
      <c r="H165" s="8"/>
      <c r="I165" s="8"/>
      <c r="J165" s="8">
        <v>17.06036553971353</v>
      </c>
      <c r="K165" s="8">
        <v>84.618648945309815</v>
      </c>
      <c r="L165" s="8"/>
      <c r="M165" s="8"/>
      <c r="N165" s="8"/>
      <c r="O165" s="8"/>
      <c r="P165" s="8">
        <v>100</v>
      </c>
      <c r="Q165" s="8"/>
      <c r="R165" s="8"/>
      <c r="S165" s="8">
        <v>66.967614155113552</v>
      </c>
      <c r="T165" s="8"/>
      <c r="U165" s="8"/>
      <c r="V165" s="8">
        <v>33.032385844886448</v>
      </c>
      <c r="W165" s="111"/>
      <c r="X165" s="111"/>
      <c r="Y165" s="111"/>
      <c r="Z165" s="111"/>
      <c r="AA165" s="111"/>
      <c r="AB165" s="111"/>
      <c r="AC165" s="111"/>
      <c r="AD165" s="111"/>
    </row>
    <row r="166" spans="1:30" s="108" customFormat="1" ht="12" x14ac:dyDescent="0.25">
      <c r="A166" s="111" t="s">
        <v>268</v>
      </c>
      <c r="B166" s="8">
        <v>2028</v>
      </c>
      <c r="C166" s="111" t="s">
        <v>275</v>
      </c>
      <c r="D166" s="8"/>
      <c r="E166" s="8"/>
      <c r="F166" s="8"/>
      <c r="G166" s="8">
        <v>82.93963446028647</v>
      </c>
      <c r="H166" s="8"/>
      <c r="I166" s="8"/>
      <c r="J166" s="8">
        <v>17.06036553971353</v>
      </c>
      <c r="K166" s="8">
        <v>84.618648945309815</v>
      </c>
      <c r="L166" s="8"/>
      <c r="M166" s="8"/>
      <c r="N166" s="8"/>
      <c r="O166" s="8"/>
      <c r="P166" s="8">
        <v>100</v>
      </c>
      <c r="Q166" s="8"/>
      <c r="R166" s="8"/>
      <c r="S166" s="8">
        <v>66.967614155113552</v>
      </c>
      <c r="T166" s="8"/>
      <c r="U166" s="8"/>
      <c r="V166" s="8">
        <v>33.032385844886448</v>
      </c>
      <c r="W166" s="111"/>
      <c r="X166" s="111"/>
      <c r="Y166" s="111"/>
      <c r="Z166" s="111"/>
      <c r="AA166" s="111"/>
      <c r="AB166" s="111"/>
      <c r="AC166" s="111"/>
      <c r="AD166" s="111"/>
    </row>
    <row r="167" spans="1:30" s="108" customFormat="1" ht="12" x14ac:dyDescent="0.25">
      <c r="A167" s="111" t="s">
        <v>268</v>
      </c>
      <c r="B167" s="8">
        <v>2029</v>
      </c>
      <c r="C167" s="111" t="s">
        <v>275</v>
      </c>
      <c r="D167" s="8"/>
      <c r="E167" s="8"/>
      <c r="F167" s="8"/>
      <c r="G167" s="8">
        <v>82.93963446028647</v>
      </c>
      <c r="H167" s="8"/>
      <c r="I167" s="8"/>
      <c r="J167" s="8">
        <v>17.06036553971353</v>
      </c>
      <c r="K167" s="8">
        <v>84.618648945309815</v>
      </c>
      <c r="L167" s="8"/>
      <c r="M167" s="8"/>
      <c r="N167" s="8"/>
      <c r="O167" s="8"/>
      <c r="P167" s="8">
        <v>100</v>
      </c>
      <c r="Q167" s="8"/>
      <c r="R167" s="8"/>
      <c r="S167" s="8">
        <v>66.967614155113552</v>
      </c>
      <c r="T167" s="8"/>
      <c r="U167" s="8"/>
      <c r="V167" s="8">
        <v>33.032385844886448</v>
      </c>
      <c r="W167" s="111"/>
      <c r="X167" s="111"/>
      <c r="Y167" s="111"/>
      <c r="Z167" s="111"/>
      <c r="AA167" s="111"/>
      <c r="AB167" s="111"/>
    </row>
    <row r="168" spans="1:30" s="108" customFormat="1" ht="12" x14ac:dyDescent="0.25">
      <c r="A168" s="111" t="s">
        <v>268</v>
      </c>
      <c r="B168" s="8">
        <v>2030</v>
      </c>
      <c r="C168" s="111" t="s">
        <v>275</v>
      </c>
      <c r="D168" s="8"/>
      <c r="E168" s="8"/>
      <c r="F168" s="8"/>
      <c r="G168" s="8">
        <v>82.93963446028647</v>
      </c>
      <c r="H168" s="8"/>
      <c r="I168" s="8"/>
      <c r="J168" s="8">
        <v>17.06036553971353</v>
      </c>
      <c r="K168" s="8">
        <v>84.618648945309815</v>
      </c>
      <c r="L168" s="8"/>
      <c r="M168" s="8"/>
      <c r="N168" s="8"/>
      <c r="O168" s="8"/>
      <c r="P168" s="8">
        <v>100</v>
      </c>
      <c r="Q168" s="8"/>
      <c r="R168" s="8"/>
      <c r="S168" s="8">
        <v>66.967614155113552</v>
      </c>
      <c r="T168" s="8"/>
      <c r="U168" s="8"/>
      <c r="V168" s="8">
        <v>33.032385844886448</v>
      </c>
      <c r="W168" s="111"/>
      <c r="X168" s="111"/>
      <c r="Y168" s="111"/>
      <c r="Z168" s="111"/>
      <c r="AA168" s="111"/>
      <c r="AB168" s="111"/>
    </row>
    <row r="169" spans="1:30" ht="15.6" x14ac:dyDescent="0.3">
      <c r="A169" s="112" t="s">
        <v>268</v>
      </c>
      <c r="B169" s="8">
        <v>2000</v>
      </c>
      <c r="C169" s="112" t="s">
        <v>276</v>
      </c>
      <c r="D169" s="8">
        <v>4590180</v>
      </c>
      <c r="E169" s="8"/>
      <c r="F169" s="8"/>
      <c r="G169" s="8"/>
      <c r="H169" s="8"/>
      <c r="I169" s="8"/>
      <c r="J169" s="8">
        <v>100</v>
      </c>
      <c r="K169" s="8">
        <v>100</v>
      </c>
      <c r="L169" s="8"/>
      <c r="M169" s="8"/>
      <c r="N169" s="8"/>
      <c r="O169" s="8"/>
      <c r="P169" s="8">
        <v>100</v>
      </c>
      <c r="Q169" s="8"/>
      <c r="R169" s="8"/>
      <c r="S169" s="8"/>
      <c r="T169" s="8"/>
      <c r="U169" s="8"/>
      <c r="V169" s="8">
        <v>100</v>
      </c>
      <c r="W169" s="112"/>
      <c r="X169" s="112"/>
      <c r="Y169" s="112"/>
      <c r="Z169" s="112"/>
      <c r="AA169" s="112"/>
      <c r="AB169" s="112"/>
    </row>
    <row r="170" spans="1:30" ht="15.6" x14ac:dyDescent="0.3">
      <c r="A170" s="112" t="s">
        <v>268</v>
      </c>
      <c r="B170" s="8">
        <v>2001</v>
      </c>
      <c r="C170" s="112" t="s">
        <v>276</v>
      </c>
      <c r="D170" s="8">
        <v>4698243</v>
      </c>
      <c r="E170" s="8"/>
      <c r="F170" s="8"/>
      <c r="G170" s="8"/>
      <c r="H170" s="8"/>
      <c r="I170" s="8"/>
      <c r="J170" s="8">
        <v>100</v>
      </c>
      <c r="K170" s="8">
        <v>100</v>
      </c>
      <c r="L170" s="8"/>
      <c r="M170" s="8"/>
      <c r="N170" s="8"/>
      <c r="O170" s="8"/>
      <c r="P170" s="8">
        <v>100</v>
      </c>
      <c r="Q170" s="8"/>
      <c r="R170" s="8"/>
      <c r="S170" s="8"/>
      <c r="T170" s="8"/>
      <c r="U170" s="8"/>
      <c r="V170" s="8">
        <v>100</v>
      </c>
      <c r="W170" s="112"/>
      <c r="X170" s="112"/>
      <c r="Y170" s="112"/>
      <c r="Z170" s="112"/>
      <c r="AA170" s="112"/>
      <c r="AB170" s="112"/>
    </row>
    <row r="171" spans="1:30" ht="15.6" x14ac:dyDescent="0.3">
      <c r="A171" s="112" t="s">
        <v>268</v>
      </c>
      <c r="B171" s="8">
        <v>2002</v>
      </c>
      <c r="C171" s="112" t="s">
        <v>276</v>
      </c>
      <c r="D171" s="8">
        <v>4794829</v>
      </c>
      <c r="E171" s="8"/>
      <c r="F171" s="8"/>
      <c r="G171" s="8"/>
      <c r="H171" s="8"/>
      <c r="I171" s="8"/>
      <c r="J171" s="8">
        <v>100</v>
      </c>
      <c r="K171" s="8">
        <v>100</v>
      </c>
      <c r="L171" s="8"/>
      <c r="M171" s="8"/>
      <c r="N171" s="8"/>
      <c r="O171" s="8"/>
      <c r="P171" s="8">
        <v>100</v>
      </c>
      <c r="Q171" s="8"/>
      <c r="R171" s="8"/>
      <c r="S171" s="8"/>
      <c r="T171" s="8"/>
      <c r="U171" s="8"/>
      <c r="V171" s="8">
        <v>100</v>
      </c>
      <c r="W171" s="112"/>
      <c r="X171" s="112"/>
      <c r="Y171" s="112"/>
      <c r="Z171" s="112"/>
      <c r="AA171" s="112"/>
      <c r="AB171" s="112"/>
    </row>
    <row r="172" spans="1:30" ht="15.6" x14ac:dyDescent="0.3">
      <c r="A172" s="112" t="s">
        <v>268</v>
      </c>
      <c r="B172" s="8">
        <v>2003</v>
      </c>
      <c r="C172" s="112" t="s">
        <v>276</v>
      </c>
      <c r="D172" s="8">
        <v>4899695</v>
      </c>
      <c r="E172" s="8"/>
      <c r="F172" s="8"/>
      <c r="G172" s="8"/>
      <c r="H172" s="8"/>
      <c r="I172" s="8"/>
      <c r="J172" s="8">
        <v>100</v>
      </c>
      <c r="K172" s="8">
        <v>100</v>
      </c>
      <c r="L172" s="8"/>
      <c r="M172" s="8"/>
      <c r="N172" s="8"/>
      <c r="O172" s="8"/>
      <c r="P172" s="8">
        <v>100</v>
      </c>
      <c r="Q172" s="8"/>
      <c r="R172" s="8"/>
      <c r="S172" s="8"/>
      <c r="T172" s="8"/>
      <c r="U172" s="8"/>
      <c r="V172" s="8">
        <v>100</v>
      </c>
      <c r="W172" s="112"/>
      <c r="X172" s="112"/>
      <c r="Y172" s="112"/>
      <c r="Z172" s="112"/>
      <c r="AA172" s="112"/>
      <c r="AB172" s="112"/>
    </row>
    <row r="173" spans="1:30" ht="15.6" x14ac:dyDescent="0.3">
      <c r="A173" s="112" t="s">
        <v>268</v>
      </c>
      <c r="B173" s="8">
        <v>2004</v>
      </c>
      <c r="C173" s="112" t="s">
        <v>276</v>
      </c>
      <c r="D173" s="8">
        <v>5002572</v>
      </c>
      <c r="E173" s="8"/>
      <c r="F173" s="8">
        <v>47.594182944923887</v>
      </c>
      <c r="G173" s="8"/>
      <c r="H173" s="8"/>
      <c r="I173" s="8">
        <v>52.405817055076113</v>
      </c>
      <c r="J173" s="8">
        <v>47.594182944923887</v>
      </c>
      <c r="K173" s="8">
        <v>100</v>
      </c>
      <c r="L173" s="8"/>
      <c r="M173" s="8"/>
      <c r="N173" s="8"/>
      <c r="O173" s="8"/>
      <c r="P173" s="8">
        <v>100</v>
      </c>
      <c r="Q173" s="8"/>
      <c r="R173" s="8"/>
      <c r="S173" s="8"/>
      <c r="T173" s="8"/>
      <c r="U173" s="8"/>
      <c r="V173" s="8">
        <v>100</v>
      </c>
      <c r="W173" s="112"/>
      <c r="X173" s="112"/>
      <c r="Y173" s="112"/>
      <c r="Z173" s="112"/>
      <c r="AA173" s="112"/>
      <c r="AB173" s="112"/>
    </row>
    <row r="174" spans="1:30" ht="15.6" x14ac:dyDescent="0.3">
      <c r="A174" s="112" t="s">
        <v>268</v>
      </c>
      <c r="B174" s="8">
        <v>2005</v>
      </c>
      <c r="C174" s="112" t="s">
        <v>276</v>
      </c>
      <c r="D174" s="8">
        <v>5108497</v>
      </c>
      <c r="E174" s="8"/>
      <c r="F174" s="8">
        <v>47.594182944923887</v>
      </c>
      <c r="G174" s="8"/>
      <c r="H174" s="8"/>
      <c r="I174" s="8">
        <v>52.405817055076113</v>
      </c>
      <c r="J174" s="8">
        <v>47.594182944923887</v>
      </c>
      <c r="K174" s="8">
        <v>100</v>
      </c>
      <c r="L174" s="8"/>
      <c r="M174" s="8"/>
      <c r="N174" s="8"/>
      <c r="O174" s="8"/>
      <c r="P174" s="8">
        <v>100</v>
      </c>
      <c r="Q174" s="8"/>
      <c r="R174" s="8"/>
      <c r="S174" s="8"/>
      <c r="T174" s="8"/>
      <c r="U174" s="8"/>
      <c r="V174" s="8">
        <v>100</v>
      </c>
      <c r="W174" s="112"/>
      <c r="X174" s="112"/>
      <c r="Y174" s="112"/>
      <c r="Z174" s="112"/>
      <c r="AA174" s="112"/>
      <c r="AB174" s="112"/>
    </row>
    <row r="175" spans="1:30" ht="15.6" x14ac:dyDescent="0.3">
      <c r="A175" s="112" t="s">
        <v>268</v>
      </c>
      <c r="B175" s="8">
        <v>2006</v>
      </c>
      <c r="C175" s="112" t="s">
        <v>276</v>
      </c>
      <c r="D175" s="8">
        <v>5220513</v>
      </c>
      <c r="E175" s="8"/>
      <c r="F175" s="8">
        <v>47.594182944923887</v>
      </c>
      <c r="G175" s="8"/>
      <c r="H175" s="8"/>
      <c r="I175" s="8">
        <v>52.405817055076113</v>
      </c>
      <c r="J175" s="8">
        <v>47.594182944923887</v>
      </c>
      <c r="K175" s="8">
        <v>100</v>
      </c>
      <c r="L175" s="8"/>
      <c r="M175" s="8"/>
      <c r="N175" s="8"/>
      <c r="O175" s="8"/>
      <c r="P175" s="8">
        <v>100</v>
      </c>
      <c r="Q175" s="8"/>
      <c r="R175" s="8"/>
      <c r="S175" s="8"/>
      <c r="T175" s="8"/>
      <c r="U175" s="8"/>
      <c r="V175" s="8">
        <v>100</v>
      </c>
      <c r="W175" s="112"/>
      <c r="X175" s="112"/>
      <c r="Y175" s="112"/>
      <c r="Z175" s="112"/>
      <c r="AA175" s="112"/>
      <c r="AB175" s="112"/>
    </row>
    <row r="176" spans="1:30" ht="15.6" x14ac:dyDescent="0.3">
      <c r="A176" s="112" t="s">
        <v>268</v>
      </c>
      <c r="B176" s="8">
        <v>2007</v>
      </c>
      <c r="C176" s="112" t="s">
        <v>276</v>
      </c>
      <c r="D176" s="8">
        <v>5338921</v>
      </c>
      <c r="E176" s="8"/>
      <c r="F176" s="8">
        <v>47.594182944923887</v>
      </c>
      <c r="G176" s="8"/>
      <c r="H176" s="8"/>
      <c r="I176" s="8">
        <v>52.405817055076113</v>
      </c>
      <c r="J176" s="8">
        <v>47.594182944923887</v>
      </c>
      <c r="K176" s="8">
        <v>100</v>
      </c>
      <c r="L176" s="8"/>
      <c r="M176" s="8"/>
      <c r="N176" s="8"/>
      <c r="O176" s="8"/>
      <c r="P176" s="8">
        <v>100</v>
      </c>
      <c r="Q176" s="8"/>
      <c r="R176" s="8"/>
      <c r="S176" s="8"/>
      <c r="T176" s="8"/>
      <c r="U176" s="8"/>
      <c r="V176" s="8">
        <v>100</v>
      </c>
      <c r="W176" s="112"/>
      <c r="X176" s="112"/>
      <c r="Y176" s="112"/>
      <c r="Z176" s="112"/>
      <c r="AA176" s="112"/>
      <c r="AB176" s="112"/>
    </row>
    <row r="177" spans="1:28" ht="15.6" x14ac:dyDescent="0.3">
      <c r="A177" s="112" t="s">
        <v>268</v>
      </c>
      <c r="B177" s="8">
        <v>2008</v>
      </c>
      <c r="C177" s="112" t="s">
        <v>276</v>
      </c>
      <c r="D177" s="8">
        <v>5461014</v>
      </c>
      <c r="E177" s="8"/>
      <c r="F177" s="8">
        <v>47.594182944923887</v>
      </c>
      <c r="G177" s="8"/>
      <c r="H177" s="8"/>
      <c r="I177" s="8">
        <v>52.405817055076113</v>
      </c>
      <c r="J177" s="8">
        <v>47.594182944923887</v>
      </c>
      <c r="K177" s="8">
        <v>100</v>
      </c>
      <c r="L177" s="8"/>
      <c r="M177" s="8"/>
      <c r="N177" s="8"/>
      <c r="O177" s="8"/>
      <c r="P177" s="8">
        <v>100</v>
      </c>
      <c r="Q177" s="8"/>
      <c r="R177" s="8"/>
      <c r="S177" s="8"/>
      <c r="T177" s="8"/>
      <c r="U177" s="8"/>
      <c r="V177" s="8">
        <v>100</v>
      </c>
      <c r="W177" s="112"/>
      <c r="X177" s="112"/>
      <c r="Y177" s="112"/>
      <c r="Z177" s="112"/>
      <c r="AA177" s="112"/>
      <c r="AB177" s="112"/>
    </row>
    <row r="178" spans="1:28" ht="15.6" x14ac:dyDescent="0.3">
      <c r="A178" s="112" t="s">
        <v>268</v>
      </c>
      <c r="B178" s="8">
        <v>2009</v>
      </c>
      <c r="C178" s="112" t="s">
        <v>276</v>
      </c>
      <c r="D178" s="8">
        <v>5587339</v>
      </c>
      <c r="E178" s="8"/>
      <c r="F178" s="8">
        <v>50.997091472461761</v>
      </c>
      <c r="G178" s="8"/>
      <c r="H178" s="8"/>
      <c r="I178" s="8">
        <v>49.002908527538239</v>
      </c>
      <c r="J178" s="8">
        <v>50.997091472461761</v>
      </c>
      <c r="K178" s="8">
        <v>100</v>
      </c>
      <c r="L178" s="8"/>
      <c r="M178" s="8"/>
      <c r="N178" s="8"/>
      <c r="O178" s="8"/>
      <c r="P178" s="8">
        <v>100</v>
      </c>
      <c r="Q178" s="8"/>
      <c r="R178" s="8"/>
      <c r="S178" s="8"/>
      <c r="T178" s="8"/>
      <c r="U178" s="8"/>
      <c r="V178" s="8">
        <v>100</v>
      </c>
      <c r="W178" s="112"/>
      <c r="X178" s="112"/>
      <c r="Y178" s="112"/>
      <c r="Z178" s="112"/>
      <c r="AA178" s="112"/>
      <c r="AB178" s="112"/>
    </row>
    <row r="179" spans="1:28" ht="15.6" x14ac:dyDescent="0.3">
      <c r="A179" s="112" t="s">
        <v>268</v>
      </c>
      <c r="B179" s="8">
        <v>2010</v>
      </c>
      <c r="C179" s="112" t="s">
        <v>276</v>
      </c>
      <c r="D179" s="8">
        <v>5725427</v>
      </c>
      <c r="E179" s="8"/>
      <c r="F179" s="8">
        <v>54.399999999999636</v>
      </c>
      <c r="G179" s="8"/>
      <c r="H179" s="8"/>
      <c r="I179" s="8">
        <v>45.600000000000364</v>
      </c>
      <c r="J179" s="8">
        <v>54.399999999999636</v>
      </c>
      <c r="K179" s="8">
        <v>100</v>
      </c>
      <c r="L179" s="8"/>
      <c r="M179" s="8"/>
      <c r="N179" s="8"/>
      <c r="O179" s="8"/>
      <c r="P179" s="8">
        <v>100</v>
      </c>
      <c r="Q179" s="8"/>
      <c r="R179" s="8"/>
      <c r="S179" s="8"/>
      <c r="T179" s="8"/>
      <c r="U179" s="8"/>
      <c r="V179" s="8">
        <v>100</v>
      </c>
      <c r="W179" s="112"/>
      <c r="X179" s="112"/>
      <c r="Y179" s="112"/>
      <c r="Z179" s="112"/>
      <c r="AA179" s="112"/>
      <c r="AB179" s="112"/>
    </row>
    <row r="180" spans="1:28" ht="15.6" x14ac:dyDescent="0.3">
      <c r="A180" s="112" t="s">
        <v>268</v>
      </c>
      <c r="B180" s="8">
        <v>2011</v>
      </c>
      <c r="C180" s="112" t="s">
        <v>276</v>
      </c>
      <c r="D180" s="8">
        <v>5915425</v>
      </c>
      <c r="E180" s="8"/>
      <c r="F180" s="8">
        <v>57.802908527537511</v>
      </c>
      <c r="G180" s="8"/>
      <c r="H180" s="8"/>
      <c r="I180" s="8">
        <v>42.197091472462489</v>
      </c>
      <c r="J180" s="8">
        <v>57.802908527537511</v>
      </c>
      <c r="K180" s="8">
        <v>100</v>
      </c>
      <c r="L180" s="8"/>
      <c r="M180" s="8"/>
      <c r="N180" s="8"/>
      <c r="O180" s="8"/>
      <c r="P180" s="8">
        <v>100</v>
      </c>
      <c r="Q180" s="8"/>
      <c r="R180" s="8"/>
      <c r="S180" s="8"/>
      <c r="T180" s="8"/>
      <c r="U180" s="8"/>
      <c r="V180" s="8">
        <v>100</v>
      </c>
      <c r="W180" s="112"/>
      <c r="X180" s="112"/>
      <c r="Y180" s="112"/>
      <c r="Z180" s="112"/>
      <c r="AA180" s="112"/>
      <c r="AB180" s="112"/>
    </row>
    <row r="181" spans="1:28" ht="15.6" x14ac:dyDescent="0.3">
      <c r="A181" s="112" t="s">
        <v>268</v>
      </c>
      <c r="B181" s="8">
        <v>2012</v>
      </c>
      <c r="C181" s="112" t="s">
        <v>276</v>
      </c>
      <c r="D181" s="8">
        <v>6114957</v>
      </c>
      <c r="E181" s="8"/>
      <c r="F181" s="8">
        <v>61.205817055075386</v>
      </c>
      <c r="G181" s="8">
        <v>61.205817055075386</v>
      </c>
      <c r="H181" s="8">
        <v>0</v>
      </c>
      <c r="I181" s="8">
        <v>38.794182944924614</v>
      </c>
      <c r="J181" s="8">
        <v>0</v>
      </c>
      <c r="K181" s="8">
        <v>100</v>
      </c>
      <c r="L181" s="8">
        <v>97.516865959410325</v>
      </c>
      <c r="M181" s="8"/>
      <c r="N181" s="8"/>
      <c r="O181" s="8">
        <v>2.4831340405896754</v>
      </c>
      <c r="P181" s="8">
        <v>97.516865959410325</v>
      </c>
      <c r="Q181" s="8"/>
      <c r="R181" s="8">
        <v>44.696603376821258</v>
      </c>
      <c r="S181" s="8">
        <v>2.2427797921172901</v>
      </c>
      <c r="T181" s="8">
        <v>42.453823584703969</v>
      </c>
      <c r="U181" s="8">
        <v>55.303396623178742</v>
      </c>
      <c r="V181" s="8">
        <v>0</v>
      </c>
      <c r="W181" s="112"/>
      <c r="X181" s="112"/>
      <c r="Y181" s="112"/>
      <c r="Z181" s="112"/>
      <c r="AA181" s="112"/>
      <c r="AB181" s="112"/>
    </row>
    <row r="182" spans="1:28" ht="15.6" x14ac:dyDescent="0.3">
      <c r="A182" s="112" t="s">
        <v>268</v>
      </c>
      <c r="B182" s="8">
        <v>2013</v>
      </c>
      <c r="C182" s="112" t="s">
        <v>276</v>
      </c>
      <c r="D182" s="8">
        <v>6337032</v>
      </c>
      <c r="E182" s="8"/>
      <c r="F182" s="8">
        <v>64.60872558261326</v>
      </c>
      <c r="G182" s="8">
        <v>64.60872558261326</v>
      </c>
      <c r="H182" s="8">
        <v>0</v>
      </c>
      <c r="I182" s="8">
        <v>35.39127441738674</v>
      </c>
      <c r="J182" s="8">
        <v>0</v>
      </c>
      <c r="K182" s="8">
        <v>100</v>
      </c>
      <c r="L182" s="8">
        <v>97.516865959410325</v>
      </c>
      <c r="M182" s="8"/>
      <c r="N182" s="8"/>
      <c r="O182" s="8">
        <v>2.4831340405896754</v>
      </c>
      <c r="P182" s="8">
        <v>97.516865959410325</v>
      </c>
      <c r="Q182" s="8"/>
      <c r="R182" s="8">
        <v>44.696603376821258</v>
      </c>
      <c r="S182" s="8">
        <v>2.2427797921172901</v>
      </c>
      <c r="T182" s="8">
        <v>42.453823584703969</v>
      </c>
      <c r="U182" s="8">
        <v>55.303396623178742</v>
      </c>
      <c r="V182" s="8">
        <v>0</v>
      </c>
      <c r="W182" s="112"/>
      <c r="X182" s="112"/>
      <c r="Y182" s="112"/>
      <c r="Z182" s="112"/>
      <c r="AA182" s="112"/>
      <c r="AB182" s="112"/>
    </row>
    <row r="183" spans="1:28" ht="15.6" x14ac:dyDescent="0.3">
      <c r="A183" s="112" t="s">
        <v>268</v>
      </c>
      <c r="B183" s="8">
        <v>2014</v>
      </c>
      <c r="C183" s="112" t="s">
        <v>276</v>
      </c>
      <c r="D183" s="8">
        <v>6571981</v>
      </c>
      <c r="E183" s="8">
        <v>93.3832122950203</v>
      </c>
      <c r="F183" s="8">
        <v>68.011634110151135</v>
      </c>
      <c r="G183" s="8">
        <v>68.011634110151135</v>
      </c>
      <c r="H183" s="8">
        <v>0</v>
      </c>
      <c r="I183" s="8">
        <v>31.988365889848865</v>
      </c>
      <c r="J183" s="8">
        <v>0</v>
      </c>
      <c r="K183" s="8">
        <v>100</v>
      </c>
      <c r="L183" s="8">
        <v>97.516865959410325</v>
      </c>
      <c r="M183" s="8">
        <v>66.328820616739947</v>
      </c>
      <c r="N183" s="8">
        <v>31.188045342670378</v>
      </c>
      <c r="O183" s="8">
        <v>2.4831340405896754</v>
      </c>
      <c r="P183" s="8">
        <v>0</v>
      </c>
      <c r="Q183" s="8">
        <v>57.816188881248941</v>
      </c>
      <c r="R183" s="8">
        <v>44.696603376821258</v>
      </c>
      <c r="S183" s="8">
        <v>2.2427797921172901</v>
      </c>
      <c r="T183" s="8">
        <v>42.453823584703969</v>
      </c>
      <c r="U183" s="8">
        <v>55.303396623178742</v>
      </c>
      <c r="V183" s="8">
        <v>0</v>
      </c>
      <c r="W183" s="112"/>
      <c r="X183" s="112"/>
      <c r="Y183" s="112"/>
      <c r="Z183" s="112"/>
      <c r="AA183" s="112"/>
      <c r="AB183" s="112"/>
    </row>
    <row r="184" spans="1:28" ht="15.6" x14ac:dyDescent="0.3">
      <c r="A184" s="112" t="s">
        <v>268</v>
      </c>
      <c r="B184" s="8">
        <v>2015</v>
      </c>
      <c r="C184" s="112" t="s">
        <v>276</v>
      </c>
      <c r="D184" s="8">
        <v>6800834</v>
      </c>
      <c r="E184" s="8">
        <v>93.3832122950203</v>
      </c>
      <c r="F184" s="8">
        <v>71.41454263768901</v>
      </c>
      <c r="G184" s="8">
        <v>68.506756095929404</v>
      </c>
      <c r="H184" s="8">
        <v>2.9077865417596058</v>
      </c>
      <c r="I184" s="8">
        <v>28.58545736231099</v>
      </c>
      <c r="J184" s="8">
        <v>0</v>
      </c>
      <c r="K184" s="8">
        <v>100</v>
      </c>
      <c r="L184" s="8">
        <v>97.516865959410325</v>
      </c>
      <c r="M184" s="8">
        <v>66.328820616739947</v>
      </c>
      <c r="N184" s="8">
        <v>31.188045342670378</v>
      </c>
      <c r="O184" s="8">
        <v>2.4831340405896754</v>
      </c>
      <c r="P184" s="8">
        <v>0</v>
      </c>
      <c r="Q184" s="8">
        <v>57.816188881248941</v>
      </c>
      <c r="R184" s="8">
        <v>44.696603376821258</v>
      </c>
      <c r="S184" s="8">
        <v>2.2427797921172901</v>
      </c>
      <c r="T184" s="8">
        <v>42.453823584703969</v>
      </c>
      <c r="U184" s="8">
        <v>55.303396623178742</v>
      </c>
      <c r="V184" s="8">
        <v>0</v>
      </c>
      <c r="W184" s="112"/>
      <c r="X184" s="112"/>
      <c r="Y184" s="112"/>
      <c r="Z184" s="112"/>
      <c r="AA184" s="112"/>
      <c r="AB184" s="112"/>
    </row>
    <row r="185" spans="1:28" ht="15.6" x14ac:dyDescent="0.3">
      <c r="A185" s="112" t="s">
        <v>268</v>
      </c>
      <c r="B185" s="8">
        <v>2016</v>
      </c>
      <c r="C185" s="112" t="s">
        <v>276</v>
      </c>
      <c r="D185" s="8">
        <v>7049386</v>
      </c>
      <c r="E185" s="8">
        <v>93.3832122950203</v>
      </c>
      <c r="F185" s="8">
        <v>74.817451165225975</v>
      </c>
      <c r="G185" s="8">
        <v>68.506756095929404</v>
      </c>
      <c r="H185" s="8">
        <v>6.3106950692965711</v>
      </c>
      <c r="I185" s="8">
        <v>25.182548834774025</v>
      </c>
      <c r="J185" s="8">
        <v>0</v>
      </c>
      <c r="K185" s="8">
        <v>100</v>
      </c>
      <c r="L185" s="8">
        <v>97.516865959410325</v>
      </c>
      <c r="M185" s="8">
        <v>66.328820616739947</v>
      </c>
      <c r="N185" s="8">
        <v>31.188045342670378</v>
      </c>
      <c r="O185" s="8">
        <v>2.4831340405896754</v>
      </c>
      <c r="P185" s="8">
        <v>0</v>
      </c>
      <c r="Q185" s="8">
        <v>57.816188881248941</v>
      </c>
      <c r="R185" s="8">
        <v>44.696603376821258</v>
      </c>
      <c r="S185" s="8">
        <v>2.2427797921172896</v>
      </c>
      <c r="T185" s="8">
        <v>42.453823584703969</v>
      </c>
      <c r="U185" s="8">
        <v>55.303396623178742</v>
      </c>
      <c r="V185" s="8">
        <v>0</v>
      </c>
      <c r="W185" s="112"/>
      <c r="X185" s="112"/>
      <c r="Y185" s="112"/>
      <c r="Z185" s="112"/>
      <c r="AA185" s="112"/>
      <c r="AB185" s="112"/>
    </row>
    <row r="186" spans="1:28" ht="15.6" x14ac:dyDescent="0.3">
      <c r="A186" s="112" t="s">
        <v>268</v>
      </c>
      <c r="B186" s="8">
        <v>2017</v>
      </c>
      <c r="C186" s="112" t="s">
        <v>276</v>
      </c>
      <c r="D186" s="8">
        <v>7282667</v>
      </c>
      <c r="E186" s="8">
        <v>93.3832122950203</v>
      </c>
      <c r="F186" s="8">
        <v>78.22035969276385</v>
      </c>
      <c r="G186" s="8">
        <v>69.180911583938268</v>
      </c>
      <c r="H186" s="8">
        <v>9.0394481088255816</v>
      </c>
      <c r="I186" s="8">
        <v>21.77964030723615</v>
      </c>
      <c r="J186" s="8">
        <v>0</v>
      </c>
      <c r="K186" s="8">
        <v>100</v>
      </c>
      <c r="L186" s="8">
        <v>96.901632714484094</v>
      </c>
      <c r="M186" s="8">
        <v>66.328820616739947</v>
      </c>
      <c r="N186" s="8">
        <v>30.572812097744148</v>
      </c>
      <c r="O186" s="8">
        <v>3.0983672855159057</v>
      </c>
      <c r="P186" s="8">
        <v>0</v>
      </c>
      <c r="Q186" s="8">
        <v>57.816188881248941</v>
      </c>
      <c r="R186" s="8">
        <v>48.156402954718942</v>
      </c>
      <c r="S186" s="8">
        <v>10.246807318102583</v>
      </c>
      <c r="T186" s="8">
        <v>37.909595636616359</v>
      </c>
      <c r="U186" s="8">
        <v>51.843597045281058</v>
      </c>
      <c r="V186" s="8">
        <v>0</v>
      </c>
      <c r="W186" s="112"/>
      <c r="X186" s="112"/>
      <c r="Y186" s="112"/>
      <c r="Z186" s="112"/>
      <c r="AA186" s="112"/>
      <c r="AB186" s="112"/>
    </row>
    <row r="187" spans="1:28" ht="15.6" x14ac:dyDescent="0.3">
      <c r="A187" s="112" t="s">
        <v>268</v>
      </c>
      <c r="B187" s="8">
        <v>2018</v>
      </c>
      <c r="C187" s="112" t="s">
        <v>276</v>
      </c>
      <c r="D187" s="8">
        <v>7531475</v>
      </c>
      <c r="E187" s="8">
        <v>93.3832122950203</v>
      </c>
      <c r="F187" s="8">
        <v>81.623268220301725</v>
      </c>
      <c r="G187" s="8">
        <v>69.855067071947133</v>
      </c>
      <c r="H187" s="8">
        <v>11.768201148354592</v>
      </c>
      <c r="I187" s="8">
        <v>18.376731779698275</v>
      </c>
      <c r="J187" s="8">
        <v>0</v>
      </c>
      <c r="K187" s="8">
        <v>100</v>
      </c>
      <c r="L187" s="8">
        <v>96.286399469557864</v>
      </c>
      <c r="M187" s="8">
        <v>66.328820616739947</v>
      </c>
      <c r="N187" s="8">
        <v>29.957578852817917</v>
      </c>
      <c r="O187" s="8">
        <v>3.713600530442136</v>
      </c>
      <c r="P187" s="8">
        <v>0</v>
      </c>
      <c r="Q187" s="8">
        <v>57.816188881248941</v>
      </c>
      <c r="R187" s="8">
        <v>51.616202532615716</v>
      </c>
      <c r="S187" s="8">
        <v>18.250834844087876</v>
      </c>
      <c r="T187" s="8">
        <v>33.36536768852784</v>
      </c>
      <c r="U187" s="8">
        <v>48.383797467384284</v>
      </c>
      <c r="V187" s="8">
        <v>0</v>
      </c>
      <c r="W187" s="112"/>
      <c r="X187" s="112"/>
      <c r="Y187" s="112"/>
      <c r="Z187" s="112"/>
      <c r="AA187" s="112"/>
      <c r="AB187" s="112"/>
    </row>
    <row r="188" spans="1:28" ht="15.6" x14ac:dyDescent="0.3">
      <c r="A188" s="112" t="s">
        <v>268</v>
      </c>
      <c r="B188" s="8">
        <v>2019</v>
      </c>
      <c r="C188" s="112" t="s">
        <v>276</v>
      </c>
      <c r="D188" s="8">
        <v>7769054</v>
      </c>
      <c r="E188" s="8">
        <v>93.3832122950203</v>
      </c>
      <c r="F188" s="8">
        <v>85.0261767478396</v>
      </c>
      <c r="G188" s="8">
        <v>70.529222559955997</v>
      </c>
      <c r="H188" s="8">
        <v>14.496954187883603</v>
      </c>
      <c r="I188" s="8">
        <v>14.9738232521604</v>
      </c>
      <c r="J188" s="8">
        <v>0</v>
      </c>
      <c r="K188" s="8">
        <v>100</v>
      </c>
      <c r="L188" s="8">
        <v>95.671166224631634</v>
      </c>
      <c r="M188" s="8">
        <v>66.328820616739947</v>
      </c>
      <c r="N188" s="8">
        <v>29.342345607891687</v>
      </c>
      <c r="O188" s="8">
        <v>4.3288337753683663</v>
      </c>
      <c r="P188" s="8">
        <v>0</v>
      </c>
      <c r="Q188" s="8">
        <v>57.816188881248941</v>
      </c>
      <c r="R188" s="8">
        <v>55.0760021105134</v>
      </c>
      <c r="S188" s="8">
        <v>26.25486237007317</v>
      </c>
      <c r="T188" s="8">
        <v>28.821139740440231</v>
      </c>
      <c r="U188" s="8">
        <v>44.9239978894866</v>
      </c>
      <c r="V188" s="8">
        <v>0</v>
      </c>
      <c r="W188" s="112"/>
      <c r="X188" s="112"/>
      <c r="Y188" s="112"/>
      <c r="Z188" s="112"/>
      <c r="AA188" s="112"/>
      <c r="AB188" s="112"/>
    </row>
    <row r="189" spans="1:28" ht="15.6" x14ac:dyDescent="0.3">
      <c r="A189" s="112" t="s">
        <v>268</v>
      </c>
      <c r="B189" s="8">
        <v>2020</v>
      </c>
      <c r="C189" s="112" t="s">
        <v>276</v>
      </c>
      <c r="D189" s="8">
        <v>8023397</v>
      </c>
      <c r="E189" s="8">
        <v>93.3832122950203</v>
      </c>
      <c r="F189" s="8">
        <v>88.429085275377474</v>
      </c>
      <c r="G189" s="8">
        <v>71.203378047964634</v>
      </c>
      <c r="H189" s="8">
        <v>17.22570722741284</v>
      </c>
      <c r="I189" s="8">
        <v>11.570914724622526</v>
      </c>
      <c r="J189" s="8">
        <v>0</v>
      </c>
      <c r="K189" s="8">
        <v>100</v>
      </c>
      <c r="L189" s="8">
        <v>95.055932979705176</v>
      </c>
      <c r="M189" s="8">
        <v>66.328820616739947</v>
      </c>
      <c r="N189" s="8">
        <v>28.727112362965229</v>
      </c>
      <c r="O189" s="8">
        <v>4.944067020294824</v>
      </c>
      <c r="P189" s="8">
        <v>0</v>
      </c>
      <c r="Q189" s="8">
        <v>57.816188881248941</v>
      </c>
      <c r="R189" s="8">
        <v>57.816188881248941</v>
      </c>
      <c r="S189" s="8">
        <v>34.258889896058463</v>
      </c>
      <c r="T189" s="8">
        <v>23.557298985190478</v>
      </c>
      <c r="U189" s="8">
        <v>42.183811118751059</v>
      </c>
      <c r="V189" s="8">
        <v>0</v>
      </c>
      <c r="W189" s="112"/>
      <c r="X189" s="112"/>
      <c r="Y189" s="112"/>
      <c r="Z189" s="112"/>
      <c r="AA189" s="112"/>
      <c r="AB189" s="112"/>
    </row>
    <row r="190" spans="1:28" ht="15.6" x14ac:dyDescent="0.3">
      <c r="A190" s="112" t="s">
        <v>268</v>
      </c>
      <c r="B190" s="8">
        <v>2021</v>
      </c>
      <c r="C190" s="112" t="s">
        <v>276</v>
      </c>
      <c r="D190" s="8">
        <v>8283199</v>
      </c>
      <c r="E190" s="8">
        <v>93.3832122950203</v>
      </c>
      <c r="F190" s="8">
        <v>88.429085275377474</v>
      </c>
      <c r="G190" s="8">
        <v>71.877533535973498</v>
      </c>
      <c r="H190" s="8">
        <v>16.551551739403976</v>
      </c>
      <c r="I190" s="8">
        <v>11.570914724622526</v>
      </c>
      <c r="J190" s="8">
        <v>0</v>
      </c>
      <c r="K190" s="8">
        <v>100</v>
      </c>
      <c r="L190" s="8">
        <v>94.440699734778946</v>
      </c>
      <c r="M190" s="8">
        <v>66.328820616739947</v>
      </c>
      <c r="N190" s="8">
        <v>28.111879118038999</v>
      </c>
      <c r="O190" s="8">
        <v>5.5593002652210544</v>
      </c>
      <c r="P190" s="8">
        <v>0</v>
      </c>
      <c r="Q190" s="8">
        <v>57.816188881248941</v>
      </c>
      <c r="R190" s="8">
        <v>57.816188881248941</v>
      </c>
      <c r="S190" s="8">
        <v>42.262917422043756</v>
      </c>
      <c r="T190" s="8">
        <v>15.553271459205185</v>
      </c>
      <c r="U190" s="8">
        <v>42.183811118751059</v>
      </c>
      <c r="V190" s="8">
        <v>0</v>
      </c>
      <c r="W190" s="112"/>
      <c r="X190" s="112"/>
      <c r="Y190" s="112"/>
      <c r="Z190" s="112"/>
      <c r="AA190" s="112"/>
      <c r="AB190" s="112"/>
    </row>
    <row r="191" spans="1:28" ht="15.6" x14ac:dyDescent="0.3">
      <c r="A191" s="112" t="s">
        <v>268</v>
      </c>
      <c r="B191" s="8">
        <v>2022</v>
      </c>
      <c r="C191" s="112" t="s">
        <v>276</v>
      </c>
      <c r="D191" s="8">
        <v>8527175</v>
      </c>
      <c r="E191" s="8">
        <v>93.3832122950203</v>
      </c>
      <c r="F191" s="8">
        <v>88.429085275377474</v>
      </c>
      <c r="G191" s="8">
        <v>72.551689023982362</v>
      </c>
      <c r="H191" s="8">
        <v>15.877396251395112</v>
      </c>
      <c r="I191" s="8">
        <v>11.570914724622526</v>
      </c>
      <c r="J191" s="8">
        <v>0</v>
      </c>
      <c r="K191" s="8">
        <v>100</v>
      </c>
      <c r="L191" s="8">
        <v>93.825466489852715</v>
      </c>
      <c r="M191" s="8">
        <v>66.328820616739947</v>
      </c>
      <c r="N191" s="8">
        <v>27.496645873112769</v>
      </c>
      <c r="O191" s="8">
        <v>6.1745335101472847</v>
      </c>
      <c r="P191" s="8">
        <v>0</v>
      </c>
      <c r="Q191" s="8">
        <v>57.816188881248941</v>
      </c>
      <c r="R191" s="8">
        <v>57.816188881248941</v>
      </c>
      <c r="S191" s="8">
        <v>50.26694494802905</v>
      </c>
      <c r="T191" s="8">
        <v>7.5492439332198913</v>
      </c>
      <c r="U191" s="8">
        <v>42.183811118751059</v>
      </c>
      <c r="V191" s="8">
        <v>0</v>
      </c>
      <c r="W191" s="112"/>
      <c r="X191" s="112"/>
      <c r="Y191" s="112"/>
      <c r="Z191" s="112"/>
      <c r="AA191" s="112"/>
      <c r="AB191" s="112"/>
    </row>
    <row r="192" spans="1:28" ht="15.6" x14ac:dyDescent="0.3">
      <c r="A192" s="112" t="s">
        <v>268</v>
      </c>
      <c r="B192" s="8">
        <v>2023</v>
      </c>
      <c r="C192" s="112" t="s">
        <v>276</v>
      </c>
      <c r="D192" s="8">
        <v>8757528</v>
      </c>
      <c r="E192" s="8"/>
      <c r="F192" s="8">
        <v>88.429085275377474</v>
      </c>
      <c r="G192" s="8">
        <v>73.225844511991227</v>
      </c>
      <c r="H192" s="8">
        <v>15.203240763386248</v>
      </c>
      <c r="I192" s="8">
        <v>11.570914724622526</v>
      </c>
      <c r="J192" s="8">
        <v>0</v>
      </c>
      <c r="K192" s="8">
        <v>100</v>
      </c>
      <c r="L192" s="8">
        <v>93.210233244926485</v>
      </c>
      <c r="M192" s="8"/>
      <c r="N192" s="8"/>
      <c r="O192" s="8">
        <v>6.789766755073515</v>
      </c>
      <c r="P192" s="8">
        <v>93.210233244926485</v>
      </c>
      <c r="Q192" s="8"/>
      <c r="R192" s="8">
        <v>68.915200422102316</v>
      </c>
      <c r="S192" s="8">
        <v>58.270972474014343</v>
      </c>
      <c r="T192" s="8">
        <v>10.644227948087973</v>
      </c>
      <c r="U192" s="8">
        <v>31.084799577897684</v>
      </c>
      <c r="V192" s="8">
        <v>0</v>
      </c>
      <c r="W192" s="112"/>
      <c r="X192" s="112"/>
      <c r="Y192" s="112"/>
      <c r="Z192" s="112"/>
      <c r="AA192" s="112"/>
      <c r="AB192" s="112"/>
    </row>
    <row r="193" spans="1:28" ht="15.6" x14ac:dyDescent="0.3">
      <c r="A193" s="112" t="s">
        <v>268</v>
      </c>
      <c r="B193" s="8">
        <v>2024</v>
      </c>
      <c r="C193" s="112" t="s">
        <v>276</v>
      </c>
      <c r="D193" s="8">
        <v>8967400</v>
      </c>
      <c r="E193" s="8"/>
      <c r="F193" s="8">
        <v>88.429085275377474</v>
      </c>
      <c r="G193" s="8">
        <v>73.900000000000091</v>
      </c>
      <c r="H193" s="8">
        <v>14.529085275377383</v>
      </c>
      <c r="I193" s="8">
        <v>11.570914724622526</v>
      </c>
      <c r="J193" s="8">
        <v>0</v>
      </c>
      <c r="K193" s="8">
        <v>100</v>
      </c>
      <c r="L193" s="8">
        <v>92.595000000000027</v>
      </c>
      <c r="M193" s="8"/>
      <c r="N193" s="8"/>
      <c r="O193" s="8">
        <v>7.4049999999999727</v>
      </c>
      <c r="P193" s="8">
        <v>92.595000000000027</v>
      </c>
      <c r="Q193" s="8"/>
      <c r="R193" s="8">
        <v>72.375</v>
      </c>
      <c r="S193" s="8">
        <v>66.274999999999636</v>
      </c>
      <c r="T193" s="8">
        <v>6.1000000000003638</v>
      </c>
      <c r="U193" s="8">
        <v>27.625</v>
      </c>
      <c r="V193" s="8">
        <v>0</v>
      </c>
      <c r="W193" s="112"/>
      <c r="X193" s="112"/>
      <c r="Y193" s="112"/>
      <c r="Z193" s="112"/>
      <c r="AA193" s="112"/>
      <c r="AB193" s="112"/>
    </row>
    <row r="194" spans="1:28" ht="15.6" x14ac:dyDescent="0.3">
      <c r="A194" s="112" t="s">
        <v>268</v>
      </c>
      <c r="B194" s="8">
        <v>2025</v>
      </c>
      <c r="C194" s="112" t="s">
        <v>276</v>
      </c>
      <c r="D194" s="8">
        <v>8848724</v>
      </c>
      <c r="E194" s="8"/>
      <c r="F194" s="8"/>
      <c r="G194" s="8">
        <v>74.574155488008955</v>
      </c>
      <c r="H194" s="8"/>
      <c r="I194" s="8"/>
      <c r="J194" s="8">
        <v>25.425844511991045</v>
      </c>
      <c r="K194" s="8">
        <v>100</v>
      </c>
      <c r="L194" s="8">
        <v>91.979766755073797</v>
      </c>
      <c r="M194" s="8"/>
      <c r="N194" s="8"/>
      <c r="O194" s="8">
        <v>8.020233244926203</v>
      </c>
      <c r="P194" s="8">
        <v>91.979766755073797</v>
      </c>
      <c r="Q194" s="8"/>
      <c r="R194" s="8">
        <v>75.834799577896774</v>
      </c>
      <c r="S194" s="8">
        <v>74.27902752598493</v>
      </c>
      <c r="T194" s="8">
        <v>1.5557720519118448</v>
      </c>
      <c r="U194" s="8">
        <v>24.165200422103226</v>
      </c>
      <c r="V194" s="8">
        <v>0</v>
      </c>
      <c r="W194" s="112"/>
      <c r="X194" s="112"/>
      <c r="Y194" s="112"/>
      <c r="Z194" s="112"/>
      <c r="AA194" s="112"/>
      <c r="AB194" s="112"/>
    </row>
    <row r="195" spans="1:28" ht="15.6" x14ac:dyDescent="0.3">
      <c r="A195" s="112" t="s">
        <v>268</v>
      </c>
      <c r="B195" s="8">
        <v>2026</v>
      </c>
      <c r="C195" s="112" t="s">
        <v>276</v>
      </c>
      <c r="D195" s="8"/>
      <c r="E195" s="8"/>
      <c r="F195" s="8"/>
      <c r="G195" s="8">
        <v>75.248310976017819</v>
      </c>
      <c r="H195" s="8"/>
      <c r="I195" s="8"/>
      <c r="J195" s="8">
        <v>24.751689023982181</v>
      </c>
      <c r="K195" s="8">
        <v>100</v>
      </c>
      <c r="L195" s="8">
        <v>91.364533510147567</v>
      </c>
      <c r="M195" s="8"/>
      <c r="N195" s="8"/>
      <c r="O195" s="8">
        <v>8.6354664898524334</v>
      </c>
      <c r="P195" s="8">
        <v>91.364533510147567</v>
      </c>
      <c r="Q195" s="8"/>
      <c r="R195" s="8">
        <v>79.294599155794458</v>
      </c>
      <c r="S195" s="8">
        <v>79.294599155794458</v>
      </c>
      <c r="T195" s="8">
        <v>0</v>
      </c>
      <c r="U195" s="8">
        <v>20.705400844205542</v>
      </c>
      <c r="V195" s="8">
        <v>0</v>
      </c>
      <c r="W195" s="112"/>
      <c r="X195" s="112"/>
      <c r="Y195" s="112"/>
      <c r="Z195" s="112"/>
      <c r="AA195" s="112"/>
      <c r="AB195" s="112"/>
    </row>
    <row r="196" spans="1:28" ht="15.6" x14ac:dyDescent="0.3">
      <c r="A196" s="112" t="s">
        <v>268</v>
      </c>
      <c r="B196" s="8">
        <v>2027</v>
      </c>
      <c r="C196" s="112" t="s">
        <v>276</v>
      </c>
      <c r="D196" s="8"/>
      <c r="E196" s="8"/>
      <c r="F196" s="8"/>
      <c r="G196" s="8">
        <v>75.248310976017819</v>
      </c>
      <c r="H196" s="8"/>
      <c r="I196" s="8"/>
      <c r="J196" s="8">
        <v>24.751689023982181</v>
      </c>
      <c r="K196" s="8">
        <v>100</v>
      </c>
      <c r="L196" s="8">
        <v>91.364533510147567</v>
      </c>
      <c r="M196" s="8"/>
      <c r="N196" s="8"/>
      <c r="O196" s="8">
        <v>8.6354664898524334</v>
      </c>
      <c r="P196" s="8">
        <v>91.364533510147567</v>
      </c>
      <c r="Q196" s="8"/>
      <c r="R196" s="8">
        <v>79.294599155794458</v>
      </c>
      <c r="S196" s="8">
        <v>79.294599155794458</v>
      </c>
      <c r="T196" s="8">
        <v>0</v>
      </c>
      <c r="U196" s="8">
        <v>20.705400844205542</v>
      </c>
      <c r="V196" s="8">
        <v>0</v>
      </c>
      <c r="W196" s="112"/>
      <c r="X196" s="112"/>
      <c r="Y196" s="112"/>
      <c r="Z196" s="112"/>
      <c r="AA196" s="112"/>
      <c r="AB196" s="112"/>
    </row>
    <row r="197" spans="1:28" ht="15.6" x14ac:dyDescent="0.3">
      <c r="A197" s="112" t="s">
        <v>268</v>
      </c>
      <c r="B197" s="8">
        <v>2028</v>
      </c>
      <c r="C197" s="112" t="s">
        <v>276</v>
      </c>
      <c r="D197" s="8"/>
      <c r="E197" s="8"/>
      <c r="F197" s="8"/>
      <c r="G197" s="8">
        <v>75.248310976017819</v>
      </c>
      <c r="H197" s="8"/>
      <c r="I197" s="8"/>
      <c r="J197" s="8">
        <v>24.751689023982181</v>
      </c>
      <c r="K197" s="8">
        <v>100</v>
      </c>
      <c r="L197" s="8">
        <v>91.364533510147567</v>
      </c>
      <c r="M197" s="8"/>
      <c r="N197" s="8"/>
      <c r="O197" s="8">
        <v>8.6354664898524334</v>
      </c>
      <c r="P197" s="8">
        <v>91.364533510147567</v>
      </c>
      <c r="Q197" s="8"/>
      <c r="R197" s="8">
        <v>79.294599155794458</v>
      </c>
      <c r="S197" s="8">
        <v>79.294599155794458</v>
      </c>
      <c r="T197" s="8">
        <v>0</v>
      </c>
      <c r="U197" s="8">
        <v>20.705400844205542</v>
      </c>
      <c r="V197" s="8">
        <v>0</v>
      </c>
      <c r="W197" s="112"/>
      <c r="X197" s="112"/>
      <c r="Y197" s="112"/>
      <c r="Z197" s="112"/>
      <c r="AA197" s="112"/>
      <c r="AB197" s="112"/>
    </row>
    <row r="198" spans="1:28" ht="15.6" x14ac:dyDescent="0.3">
      <c r="A198" s="112" t="s">
        <v>268</v>
      </c>
      <c r="B198" s="8">
        <v>2029</v>
      </c>
      <c r="C198" s="112" t="s">
        <v>276</v>
      </c>
      <c r="D198" s="8"/>
      <c r="E198" s="8"/>
      <c r="F198" s="8"/>
      <c r="G198" s="8">
        <v>75.248310976017819</v>
      </c>
      <c r="H198" s="8"/>
      <c r="I198" s="8"/>
      <c r="J198" s="8">
        <v>24.751689023982181</v>
      </c>
      <c r="K198" s="8">
        <v>100</v>
      </c>
      <c r="L198" s="8">
        <v>91.364533510147567</v>
      </c>
      <c r="M198" s="8"/>
      <c r="N198" s="8"/>
      <c r="O198" s="8">
        <v>8.6354664898524334</v>
      </c>
      <c r="P198" s="8">
        <v>91.364533510147567</v>
      </c>
      <c r="Q198" s="8"/>
      <c r="R198" s="8">
        <v>79.294599155794458</v>
      </c>
      <c r="S198" s="8">
        <v>79.294599155794458</v>
      </c>
      <c r="T198" s="8">
        <v>0</v>
      </c>
      <c r="U198" s="8">
        <v>20.705400844205542</v>
      </c>
      <c r="V198" s="8">
        <v>0</v>
      </c>
      <c r="W198" s="112"/>
      <c r="X198" s="112"/>
      <c r="Y198" s="112"/>
      <c r="Z198" s="112"/>
      <c r="AA198" s="112"/>
      <c r="AB198" s="112"/>
    </row>
    <row r="199" spans="1:28" ht="15.6" x14ac:dyDescent="0.3">
      <c r="A199" s="112" t="s">
        <v>268</v>
      </c>
      <c r="B199" s="8">
        <v>2030</v>
      </c>
      <c r="C199" s="112" t="s">
        <v>276</v>
      </c>
      <c r="D199" s="8"/>
      <c r="E199" s="8"/>
      <c r="F199" s="8"/>
      <c r="G199" s="8">
        <v>75.248310976017819</v>
      </c>
      <c r="H199" s="8"/>
      <c r="I199" s="8"/>
      <c r="J199" s="8">
        <v>24.751689023982181</v>
      </c>
      <c r="K199" s="8">
        <v>100</v>
      </c>
      <c r="L199" s="8">
        <v>91.364533510147567</v>
      </c>
      <c r="M199" s="8"/>
      <c r="N199" s="8"/>
      <c r="O199" s="8">
        <v>8.6354664898524334</v>
      </c>
      <c r="P199" s="8">
        <v>91.364533510147567</v>
      </c>
      <c r="Q199" s="8"/>
      <c r="R199" s="8">
        <v>79.294599155794458</v>
      </c>
      <c r="S199" s="8">
        <v>79.294599155794458</v>
      </c>
      <c r="T199" s="8">
        <v>0</v>
      </c>
      <c r="U199" s="8">
        <v>20.705400844205542</v>
      </c>
      <c r="V199" s="8">
        <v>0</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D8BF-3295-40E3-A574-2858AE23D3B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48" customWidth="1"/>
    <col min="2" max="2" width="12.3984375" style="448" customWidth="1"/>
    <col min="3" max="8" width="9" style="448" customWidth="1"/>
    <col min="9" max="9" width="12.3984375" style="448" customWidth="1"/>
    <col min="10" max="15" width="9" style="448" customWidth="1"/>
    <col min="16" max="16" width="12.3984375" style="448" customWidth="1"/>
    <col min="17" max="22" width="9" style="448" customWidth="1"/>
    <col min="23" max="38" width="9" style="448"/>
    <col min="39" max="16384" width="9" style="456"/>
  </cols>
  <sheetData>
    <row r="1" spans="1:22" s="448" customFormat="1" x14ac:dyDescent="0.25">
      <c r="A1" s="447" t="str">
        <f>HLOOKUP(Introduction!$G$4,nametranslations,20,FALSE)</f>
        <v>Water, sanitation and hygiene ladders for schools</v>
      </c>
      <c r="B1" s="447" t="str">
        <f ca="1">HLOOKUP([1]Introduction!$G$4,nametranslations,5,FALSE)</f>
        <v>United Republic of Tanzania</v>
      </c>
      <c r="C1" s="447" t="str">
        <f ca="1">HLOOKUP([1]Introduction!$G$4,nametranslations,5,FALSE)</f>
        <v>United Republic of Tanzania</v>
      </c>
      <c r="D1" s="447" t="str">
        <f ca="1">HLOOKUP([1]Introduction!$G$4,nametranslations,5,FALSE)</f>
        <v>United Republic of Tanzania</v>
      </c>
      <c r="E1" s="447" t="str">
        <f ca="1">HLOOKUP([1]Introduction!$G$4,nametranslations,5,FALSE)</f>
        <v>United Republic of Tanzania</v>
      </c>
      <c r="F1" s="447" t="str">
        <f ca="1">HLOOKUP([1]Introduction!$G$4,nametranslations,5,FALSE)</f>
        <v>United Republic of Tanzania</v>
      </c>
      <c r="G1" s="447" t="str">
        <f ca="1">HLOOKUP([1]Introduction!$G$4,nametranslations,5,FALSE)</f>
        <v>United Republic of Tanzania</v>
      </c>
      <c r="H1" s="447" t="str">
        <f ca="1">HLOOKUP([1]Introduction!$G$4,nametranslations,5,FALSE)</f>
        <v>United Republic of Tanzania</v>
      </c>
      <c r="I1" s="447" t="str">
        <f ca="1">HLOOKUP([1]Introduction!$G$4,nametranslations,5,FALSE)</f>
        <v>United Republic of Tanzania</v>
      </c>
      <c r="J1" s="447" t="str">
        <f ca="1">HLOOKUP([1]Introduction!$G$4,nametranslations,5,FALSE)</f>
        <v>United Republic of Tanzania</v>
      </c>
      <c r="K1" s="447" t="str">
        <f ca="1">HLOOKUP([1]Introduction!$G$4,nametranslations,5,FALSE)</f>
        <v>United Republic of Tanzania</v>
      </c>
      <c r="L1" s="447" t="str">
        <f ca="1">HLOOKUP([1]Introduction!$G$4,nametranslations,5,FALSE)</f>
        <v>United Republic of Tanzania</v>
      </c>
      <c r="M1" s="447" t="str">
        <f ca="1">HLOOKUP([1]Introduction!$G$4,nametranslations,5,FALSE)</f>
        <v>United Republic of Tanzania</v>
      </c>
      <c r="N1" s="447" t="str">
        <f ca="1">HLOOKUP([1]Introduction!$G$4,nametranslations,5,FALSE)</f>
        <v>United Republic of Tanzania</v>
      </c>
      <c r="O1" s="447" t="str">
        <f ca="1">HLOOKUP([1]Introduction!$G$4,nametranslations,5,FALSE)</f>
        <v>United Republic of Tanzania</v>
      </c>
      <c r="P1" s="447" t="str">
        <f ca="1">HLOOKUP([1]Introduction!$G$4,nametranslations,5,FALSE)</f>
        <v>United Republic of Tanzania</v>
      </c>
      <c r="Q1" s="447" t="str">
        <f ca="1">HLOOKUP([1]Introduction!$G$4,nametranslations,5,FALSE)</f>
        <v>United Republic of Tanzania</v>
      </c>
      <c r="R1" s="447" t="str">
        <f ca="1">HLOOKUP([1]Introduction!$G$4,nametranslations,5,FALSE)</f>
        <v>United Republic of Tanzania</v>
      </c>
      <c r="S1" s="447" t="str">
        <f ca="1">HLOOKUP([1]Introduction!$G$4,nametranslations,5,FALSE)</f>
        <v>United Republic of Tanzania</v>
      </c>
      <c r="T1" s="447" t="str">
        <f ca="1">HLOOKUP([1]Introduction!$G$4,nametranslations,5,FALSE)</f>
        <v>United Republic of Tanzania</v>
      </c>
      <c r="U1" s="447" t="str">
        <f ca="1">HLOOKUP([1]Introduction!$G$4,nametranslations,5,FALSE)</f>
        <v>United Republic of Tanzania</v>
      </c>
      <c r="V1" s="447" t="str">
        <f ca="1">HLOOKUP([1]Introduction!$G$4,nametranslations,5,FALSE)</f>
        <v>United Republic of Tanzania</v>
      </c>
    </row>
    <row r="2" spans="1:22" s="448" customFormat="1" x14ac:dyDescent="0.25">
      <c r="A2" s="447" t="str">
        <f ca="1">HLOOKUP([1]Introduction!$G$4,nametranslations,5,FALSE)</f>
        <v>United Republic of Tanzania</v>
      </c>
      <c r="B2" s="447" t="str">
        <f ca="1">HLOOKUP([1]Introduction!$G$4,nametranslations,5,FALSE)</f>
        <v>United Republic of Tanzania</v>
      </c>
      <c r="C2" s="447" t="str">
        <f ca="1">HLOOKUP([1]Introduction!$G$4,nametranslations,5,FALSE)</f>
        <v>United Republic of Tanzania</v>
      </c>
      <c r="D2" s="447" t="str">
        <f ca="1">HLOOKUP([1]Introduction!$G$4,nametranslations,5,FALSE)</f>
        <v>United Republic of Tanzania</v>
      </c>
      <c r="E2" s="447" t="str">
        <f ca="1">HLOOKUP([1]Introduction!$G$4,nametranslations,5,FALSE)</f>
        <v>United Republic of Tanzania</v>
      </c>
      <c r="F2" s="447" t="str">
        <f ca="1">HLOOKUP([1]Introduction!$G$4,nametranslations,5,FALSE)</f>
        <v>United Republic of Tanzania</v>
      </c>
      <c r="G2" s="447" t="str">
        <f ca="1">HLOOKUP([1]Introduction!$G$4,nametranslations,5,FALSE)</f>
        <v>United Republic of Tanzania</v>
      </c>
      <c r="H2" s="447" t="str">
        <f ca="1">HLOOKUP([1]Introduction!$G$4,nametranslations,5,FALSE)</f>
        <v>United Republic of Tanzania</v>
      </c>
      <c r="I2" s="447" t="str">
        <f ca="1">HLOOKUP([1]Introduction!$G$4,nametranslations,5,FALSE)</f>
        <v>United Republic of Tanzania</v>
      </c>
      <c r="J2" s="447" t="str">
        <f ca="1">HLOOKUP([1]Introduction!$G$4,nametranslations,5,FALSE)</f>
        <v>United Republic of Tanzania</v>
      </c>
      <c r="K2" s="447" t="str">
        <f ca="1">HLOOKUP([1]Introduction!$G$4,nametranslations,5,FALSE)</f>
        <v>United Republic of Tanzania</v>
      </c>
      <c r="L2" s="447" t="str">
        <f ca="1">HLOOKUP([1]Introduction!$G$4,nametranslations,5,FALSE)</f>
        <v>United Republic of Tanzania</v>
      </c>
      <c r="M2" s="447" t="str">
        <f ca="1">HLOOKUP([1]Introduction!$G$4,nametranslations,5,FALSE)</f>
        <v>United Republic of Tanzania</v>
      </c>
      <c r="N2" s="447" t="str">
        <f ca="1">HLOOKUP([1]Introduction!$G$4,nametranslations,5,FALSE)</f>
        <v>United Republic of Tanzania</v>
      </c>
      <c r="O2" s="447" t="str">
        <f ca="1">HLOOKUP([1]Introduction!$G$4,nametranslations,5,FALSE)</f>
        <v>United Republic of Tanzania</v>
      </c>
      <c r="P2" s="447" t="str">
        <f ca="1">HLOOKUP([1]Introduction!$G$4,nametranslations,5,FALSE)</f>
        <v>United Republic of Tanzania</v>
      </c>
      <c r="Q2" s="447" t="str">
        <f ca="1">HLOOKUP([1]Introduction!$G$4,nametranslations,5,FALSE)</f>
        <v>United Republic of Tanzania</v>
      </c>
      <c r="R2" s="447" t="str">
        <f ca="1">HLOOKUP([1]Introduction!$G$4,nametranslations,5,FALSE)</f>
        <v>United Republic of Tanzania</v>
      </c>
      <c r="S2" s="447" t="str">
        <f ca="1">HLOOKUP([1]Introduction!$G$4,nametranslations,5,FALSE)</f>
        <v>United Republic of Tanzania</v>
      </c>
      <c r="T2" s="447" t="str">
        <f ca="1">HLOOKUP([1]Introduction!$G$4,nametranslations,5,FALSE)</f>
        <v>United Republic of Tanzania</v>
      </c>
      <c r="U2" s="447" t="str">
        <f ca="1">HLOOKUP([1]Introduction!$G$4,nametranslations,5,FALSE)</f>
        <v>United Republic of Tanzania</v>
      </c>
      <c r="V2" s="447" t="str">
        <f ca="1">HLOOKUP([1]Introduction!$G$4,nametranslations,5,FALSE)</f>
        <v>United Republic of Tanzania</v>
      </c>
    </row>
    <row r="3" spans="1:22" s="448" customFormat="1" ht="17.399999999999999" x14ac:dyDescent="0.25">
      <c r="A3" s="449"/>
      <c r="B3" s="449"/>
      <c r="C3" s="449"/>
      <c r="D3" s="449"/>
      <c r="E3" s="449"/>
      <c r="F3" s="449"/>
      <c r="G3" s="449"/>
      <c r="H3" s="449"/>
      <c r="I3" s="449"/>
      <c r="J3" s="449"/>
      <c r="K3" s="449"/>
      <c r="L3" s="449"/>
      <c r="M3" s="449"/>
      <c r="N3" s="449"/>
      <c r="O3" s="449"/>
      <c r="P3" s="449"/>
      <c r="Q3" s="449"/>
      <c r="R3" s="449"/>
      <c r="S3" s="449"/>
      <c r="T3" s="449"/>
      <c r="U3" s="449"/>
      <c r="V3" s="449"/>
    </row>
    <row r="4" spans="1:22" ht="15.6" x14ac:dyDescent="0.3">
      <c r="B4" s="450" t="str">
        <f>HLOOKUP(Introduction!$G$4,nametranslations,85,FALSE)</f>
        <v>Drinking Water</v>
      </c>
      <c r="E4" s="451"/>
      <c r="I4" s="452" t="str">
        <f>HLOOKUP(Introduction!$G$4,nametranslations,22,FALSE)</f>
        <v>Sanitation</v>
      </c>
      <c r="P4" s="453" t="str">
        <f>HLOOKUP(Introduction!$G$4,nametranslations,23,FALSE)</f>
        <v>Hygiene</v>
      </c>
    </row>
    <row r="6" spans="1:22" x14ac:dyDescent="0.25">
      <c r="G6" s="454"/>
      <c r="H6" s="454"/>
      <c r="I6" s="454"/>
      <c r="K6" s="454"/>
      <c r="L6" s="454"/>
    </row>
    <row r="7" spans="1:22" ht="15.6" x14ac:dyDescent="0.25">
      <c r="G7" s="454"/>
      <c r="H7" s="454"/>
      <c r="I7" s="454"/>
      <c r="K7" s="455"/>
      <c r="L7" s="454"/>
    </row>
    <row r="8" spans="1:22" x14ac:dyDescent="0.25">
      <c r="G8" s="454"/>
      <c r="H8" s="454"/>
      <c r="I8" s="454"/>
      <c r="K8" s="454"/>
      <c r="L8" s="454"/>
    </row>
    <row r="9" spans="1:22" x14ac:dyDescent="0.25">
      <c r="G9" s="454"/>
      <c r="H9" s="454"/>
      <c r="I9" s="454"/>
      <c r="K9" s="454"/>
      <c r="L9" s="454"/>
    </row>
    <row r="10" spans="1:22" x14ac:dyDescent="0.25">
      <c r="G10" s="454"/>
      <c r="H10" s="454"/>
      <c r="I10" s="454"/>
      <c r="K10" s="454"/>
      <c r="L10" s="454"/>
    </row>
    <row r="11" spans="1:22" x14ac:dyDescent="0.25">
      <c r="G11" s="454"/>
      <c r="H11" s="454"/>
      <c r="I11" s="454"/>
      <c r="K11" s="454"/>
      <c r="L11" s="454"/>
    </row>
    <row r="12" spans="1:22" x14ac:dyDescent="0.25">
      <c r="G12" s="454"/>
      <c r="H12" s="454"/>
      <c r="I12" s="454"/>
      <c r="K12" s="454"/>
      <c r="L12" s="454"/>
    </row>
    <row r="13" spans="1:22" x14ac:dyDescent="0.25">
      <c r="G13" s="454"/>
      <c r="H13" s="454"/>
      <c r="I13" s="454"/>
      <c r="K13" s="454"/>
      <c r="L13" s="454"/>
    </row>
    <row r="14" spans="1:22" x14ac:dyDescent="0.25">
      <c r="G14" s="454"/>
      <c r="H14" s="454"/>
      <c r="I14" s="454"/>
      <c r="K14" s="454"/>
      <c r="L14" s="454"/>
    </row>
    <row r="15" spans="1:22" x14ac:dyDescent="0.25">
      <c r="G15" s="454"/>
      <c r="H15" s="454"/>
      <c r="I15" s="454"/>
      <c r="K15" s="454"/>
      <c r="L15" s="454"/>
    </row>
    <row r="16" spans="1:22" x14ac:dyDescent="0.25">
      <c r="G16" s="454"/>
      <c r="H16" s="454"/>
      <c r="I16" s="454"/>
      <c r="K16" s="454"/>
      <c r="L16" s="454"/>
    </row>
    <row r="17" spans="1:47" x14ac:dyDescent="0.25">
      <c r="G17" s="454"/>
      <c r="H17" s="454"/>
      <c r="I17" s="454"/>
      <c r="K17" s="454"/>
      <c r="L17" s="454"/>
    </row>
    <row r="18" spans="1:47" x14ac:dyDescent="0.25">
      <c r="G18" s="454"/>
      <c r="H18" s="454"/>
      <c r="I18" s="454"/>
      <c r="K18" s="454"/>
      <c r="L18" s="454"/>
    </row>
    <row r="19" spans="1:47" x14ac:dyDescent="0.25">
      <c r="G19" s="454"/>
      <c r="H19" s="454"/>
      <c r="I19" s="454"/>
      <c r="K19" s="454"/>
      <c r="L19" s="454"/>
    </row>
    <row r="20" spans="1:47" x14ac:dyDescent="0.25">
      <c r="G20" s="454"/>
      <c r="H20" s="454"/>
      <c r="I20" s="454"/>
      <c r="K20" s="454"/>
      <c r="L20" s="454"/>
    </row>
    <row r="21" spans="1:47" x14ac:dyDescent="0.25">
      <c r="G21" s="454"/>
      <c r="H21" s="454"/>
      <c r="I21" s="454"/>
      <c r="K21" s="454"/>
      <c r="L21" s="454"/>
    </row>
    <row r="23" spans="1:47" x14ac:dyDescent="0.25">
      <c r="B23" s="457"/>
    </row>
    <row r="25" spans="1:47" x14ac:dyDescent="0.25">
      <c r="B25" s="458"/>
      <c r="C25" s="458" t="str">
        <f>+IF(OR((C28=Key!$I$26&amp;"*"),(D28=Key!$I$28&amp;"*"),(E28=Key!$I$27&amp;"*"),(F28=Key!$I$29&amp;"*"),(G28=Key!$I$30&amp;"*"),(H28=Key!$I$31&amp;"*"),(C28=Key!$I$26&amp;"*^"),(D28=Key!$I$28&amp;"*^"),(E28=Key!$I$27&amp;"*^"),(F28="*^"),(G28=Key!$I$30&amp;"*^"),(H28=Key!$I$31&amp;"*^")),"*"&amp;HLOOKUP(Introduction!$G$4,nametranslations,35,FALSE),"")</f>
        <v>*No basic service estimate available</v>
      </c>
      <c r="J25" s="458" t="str">
        <f>+IF(OR((J28=Key!$I$26&amp;"*"),(K28=Key!$I$28&amp;"*"),(L28=Key!$I$27&amp;"*"),(M28=Key!$I$29&amp;"*"),(N28=Key!$I$30&amp;"*"),(O28=Key!$I$31&amp;"*"),(J28=Key!$I$26&amp;"*^"),(K28=Key!$I$28&amp;"*^"),(L28=Key!$I$27&amp;"*^"),(M28="*^"),(N28=Key!$I$30&amp;"*^"),(O28=Key!$I$31&amp;"*^")),"*"&amp;HLOOKUP(Introduction!$G$4,nametranslations,35,FALSE),"")</f>
        <v>*No basic service estimate available</v>
      </c>
      <c r="Q25" s="45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57"/>
      <c r="C26" s="458" t="str">
        <f>+IF(OR((C28=Key!$I$26&amp;"*^"),(D28=Key!$I$28&amp;"*^"),(E28=Key!$I$27&amp;"*^"),(F28=Key!$I$29&amp;"*^"),(G28=Key!$I$30&amp;"*^"),(H28=Key!$I$31&amp;"^")),HLOOKUP(Introduction!$G$4,nametranslations,155,FALSE),"")</f>
        <v/>
      </c>
      <c r="J26" s="458" t="str">
        <f>+IF(OR((J28=Key!$I$26&amp;"*^"),(K28=Key!$I$28&amp;"*^"),(L28=Key!$I$27&amp;"*^"),(M28=Key!$I$29&amp;"*^"),(N28=Key!$I$30&amp;"*^"),(O28=Key!$I$31&amp;"^")),HLOOKUP(Introduction!$G$4,nametranslations,155,FALSE),"")</f>
        <v/>
      </c>
      <c r="Q26" s="458" t="str">
        <f>+IF(OR((Q28=Key!$I$26&amp;"*^"),(R28=Key!$I$28&amp;"*^"),(S28=Key!$I$27&amp;"*^"),(T28=Key!$I$29&amp;"*^"),(U28=Key!$I$30&amp;"*^"),(V28=Key!$I$31&amp;"^")),HLOOKUP(Introduction!$G$4,nametranslations,156,FALSE),"")</f>
        <v/>
      </c>
    </row>
    <row r="27" spans="1:47" x14ac:dyDescent="0.25">
      <c r="B27" s="459" t="str">
        <f>+Introduction!C7</f>
        <v>United Republic of Tanzania</v>
      </c>
      <c r="C27" s="460" t="str">
        <f>HLOOKUP(Introduction!$G$4,nametranslations,21,FALSE)</f>
        <v>Water</v>
      </c>
      <c r="D27" s="460" t="str">
        <f ca="1">HLOOKUP([1]Introduction!$G$4,nametranslations,21,FALSE)</f>
        <v>Water</v>
      </c>
      <c r="E27" s="460" t="str">
        <f ca="1">HLOOKUP([1]Introduction!$G$4,nametranslations,21,FALSE)</f>
        <v>Water</v>
      </c>
      <c r="F27" s="460" t="str">
        <f ca="1">HLOOKUP([1]Introduction!$G$4,nametranslations,21,FALSE)</f>
        <v>Water</v>
      </c>
      <c r="G27" s="460" t="str">
        <f ca="1">HLOOKUP([1]Introduction!$G$4,nametranslations,21,FALSE)</f>
        <v>Water</v>
      </c>
      <c r="H27" s="460" t="str">
        <f ca="1">HLOOKUP([1]Introduction!$G$4,nametranslations,21,FALSE)</f>
        <v>Water</v>
      </c>
      <c r="I27" s="461" t="str">
        <f>+B27</f>
        <v>United Republic of Tanzania</v>
      </c>
      <c r="J27" s="462" t="str">
        <f>HLOOKUP(Introduction!$G$4,nametranslations,22,FALSE)</f>
        <v>Sanitation</v>
      </c>
      <c r="K27" s="463" t="str">
        <f ca="1">HLOOKUP([1]Introduction!$G$4,nametranslations,21,FALSE)</f>
        <v>Water</v>
      </c>
      <c r="L27" s="463" t="str">
        <f ca="1">HLOOKUP([1]Introduction!$G$4,nametranslations,21,FALSE)</f>
        <v>Water</v>
      </c>
      <c r="M27" s="463" t="str">
        <f ca="1">HLOOKUP([1]Introduction!$G$4,nametranslations,21,FALSE)</f>
        <v>Water</v>
      </c>
      <c r="N27" s="463" t="str">
        <f ca="1">HLOOKUP([1]Introduction!$G$4,nametranslations,21,FALSE)</f>
        <v>Water</v>
      </c>
      <c r="O27" s="463" t="str">
        <f ca="1">HLOOKUP([1]Introduction!$G$4,nametranslations,21,FALSE)</f>
        <v>Water</v>
      </c>
      <c r="P27" s="464" t="str">
        <f>+B27</f>
        <v>United Republic of Tanzania</v>
      </c>
      <c r="Q27" s="465" t="str">
        <f>HLOOKUP(Introduction!$G$4,nametranslations,23,FALSE)</f>
        <v>Hygiene</v>
      </c>
      <c r="R27" s="465" t="str">
        <f ca="1">HLOOKUP([1]Introduction!$G$4,nametranslations,21,FALSE)</f>
        <v>Water</v>
      </c>
      <c r="S27" s="465" t="str">
        <f ca="1">HLOOKUP([1]Introduction!$G$4,nametranslations,21,FALSE)</f>
        <v>Water</v>
      </c>
      <c r="T27" s="465" t="str">
        <f ca="1">HLOOKUP([1]Introduction!$G$4,nametranslations,21,FALSE)</f>
        <v>Water</v>
      </c>
      <c r="U27" s="465" t="str">
        <f ca="1">HLOOKUP([1]Introduction!$G$4,nametranslations,21,FALSE)</f>
        <v>Water</v>
      </c>
      <c r="V27" s="466" t="str">
        <f ca="1">HLOOKUP([1]Introduction!$G$4,nametranslations,21,FALSE)</f>
        <v>Water</v>
      </c>
      <c r="AM27" s="448"/>
      <c r="AN27" s="448"/>
      <c r="AO27" s="448"/>
      <c r="AP27" s="448"/>
      <c r="AQ27" s="448"/>
      <c r="AR27" s="448"/>
      <c r="AS27" s="448"/>
      <c r="AT27" s="448"/>
      <c r="AU27" s="448"/>
    </row>
    <row r="28" spans="1:47" x14ac:dyDescent="0.25">
      <c r="B28" s="467"/>
      <c r="C28" s="468" t="str">
        <f>IF(AND(C30=0.0000000001,C31=0.0000000001,C32=0.0000000001), Key!$I$26&amp;"*",IF(AND(C30=0.0000000001,ISNUMBER(C32)),Key!I26&amp;"*", Key!$I$26))</f>
        <v>Total</v>
      </c>
      <c r="D28" s="469" t="str">
        <f>IF(AND(D30=0.0000000001,D31=0.0000000001,D32=0.0000000001), Key!$I$28&amp;"*",IF(AND(D30=0.0000000001,ISNUMBER(D32)),Key!$I$28&amp;"*", Key!$I$28))</f>
        <v>Urban*</v>
      </c>
      <c r="E28" s="469" t="str">
        <f>IF(AND(E30=0.0000000001,E31=0.0000000001,E32=0.0000000001), Key!$I$27&amp;"*",IF(AND(E30=0.0000000001,ISNUMBER(E32)),Key!$I$27&amp;"*", Key!$I$27))</f>
        <v>Rural*</v>
      </c>
      <c r="F28" s="469" t="str">
        <f>IF(AND(F30=0.0000000001,F31=0.0000000001,F32=0.0000000001), Key!$I$29&amp;"*",IF(AND(F30=0.0000000001,ISNUMBER(F32)),Key!$I$29&amp;"*", Key!$I$29))</f>
        <v>Pre-primary*</v>
      </c>
      <c r="G28" s="469" t="str">
        <f>IF(AND(G30=0.0000000001,G31=0.0000000001,G32=0.0000000001), Key!$I$30&amp;"*",IF(AND(G30=0.0000000001,ISNUMBER(G32)),Key!$I$30&amp;"*", Key!$I$30))</f>
        <v>Primary</v>
      </c>
      <c r="H28" s="469" t="str">
        <f>IF(AND(H30=0.0000000001,H31=0.0000000001,H32=0.0000000001), Key!$I$31&amp;"*",IF(AND(H30=0.0000000001,ISNUMBER(H32)),Key!$I$31&amp;"*", Key!$I$31))</f>
        <v>Secondary</v>
      </c>
      <c r="I28" s="467"/>
      <c r="J28" s="470" t="str">
        <f>IF(AND(J30=0.0000000001,J31=0.0000000001,J32=0.0000000001), Key!$I$26&amp;"*",IF(AND(J30=0.0000000001,ISNUMBER(J32)),Key!I26&amp;"*", Key!$I$26))</f>
        <v>Total</v>
      </c>
      <c r="K28" s="469" t="str">
        <f>IF(AND(K30=0.0000000001,K31=0.0000000001,K32=0.0000000001), Key!$I$28&amp;"*",IF(AND(K30=0.0000000001,ISNUMBER(K32)),Key!$I$28&amp;"*", Key!$I$28))</f>
        <v>Urban</v>
      </c>
      <c r="L28" s="469" t="str">
        <f>IF(AND(L30=0.0000000001,L31=0.0000000001,L32=0.0000000001), Key!$I$27&amp;"*",IF(AND(L30=0.0000000001,ISNUMBER(L32)),Key!$I$27&amp;"*", Key!$I$27))</f>
        <v>Rural</v>
      </c>
      <c r="M28" s="469" t="str">
        <f>IF(AND(M30=0.0000000001,M31=0.0000000001,M32=0.0000000001), Key!$I$29&amp;"*",IF(AND(M30=0.0000000001,ISNUMBER(M32)),Key!$I$29&amp;"*", Key!$I$29))</f>
        <v>Pre-primary*</v>
      </c>
      <c r="N28" s="469" t="str">
        <f>IF(AND(N30=0.0000000001,N31=0.0000000001,N32=0.0000000001), Key!$I$30&amp;"*",IF(AND(N30=0.0000000001,ISNUMBER(N32)),Key!$I$30&amp;"*", Key!$I$30))</f>
        <v>Primary</v>
      </c>
      <c r="O28" s="469" t="str">
        <f>IF(AND(O30=0.0000000001,O31=0.0000000001,O32=0.0000000001), Key!$I$31&amp;"*",IF(AND(O30=0.0000000001,ISNUMBER(O32)),Key!$I$31&amp;"*", Key!$I$31))</f>
        <v>Secondary*</v>
      </c>
      <c r="P28" s="471"/>
      <c r="Q28" s="472" t="str">
        <f>IF(AND(Q30=0.0000000001,Q31=0.0000000001,Q32=0.0000000001), Key!$I$26&amp;"*",IF(AND(Q30=0.0000000001,ISNUMBER(Q32)),Key!I26&amp;"*", Key!$I$26))</f>
        <v>Total</v>
      </c>
      <c r="R28" s="469" t="str">
        <f>IF(AND(R30=0.0000000001,R31=0.0000000001,R32=0.0000000001), Key!$I$28&amp;"*",IF(AND(R30=0.0000000001,ISNUMBER(R32)),Key!$I$28&amp;"*", Key!$I$28))</f>
        <v>Urban*</v>
      </c>
      <c r="S28" s="469" t="str">
        <f>IF(AND(S30=0.0000000001,S31=0.0000000001,S32=0.0000000001), Key!$I$27&amp;"*",IF(AND(S30=0.0000000001,ISNUMBER(S32)),Key!$I$27&amp;"*", Key!$I$27))</f>
        <v>Rural*</v>
      </c>
      <c r="T28" s="469" t="str">
        <f>IF(AND(T30=0.0000000001,T31=0.0000000001,T32=0.0000000001), Key!$I$29&amp;"*",IF(AND(T30=0.0000000001,ISNUMBER(T32)),Key!$I$29&amp;"*", Key!$I$29))</f>
        <v>Pre-primary*</v>
      </c>
      <c r="U28" s="469" t="str">
        <f>IF(AND(U30=0.0000000001,U31=0.0000000001,U32=0.0000000001), Key!$I$30&amp;"*",IF(AND(U30=0.0000000001,ISNUMBER(U32)),Key!$I$30&amp;"*", Key!$I$30))</f>
        <v>Primary</v>
      </c>
      <c r="V28" s="473" t="str">
        <f>IF(AND(V30=0.0000000001,V31=0.0000000001,V32=0.0000000001), Key!$I$31&amp;"*",IF(AND(V30=0.0000000001,ISNUMBER(V32)),Key!$I$31&amp;"*", Key!$I$31))</f>
        <v>Secondary</v>
      </c>
      <c r="AM28" s="448"/>
      <c r="AN28" s="448"/>
      <c r="AO28" s="448"/>
      <c r="AP28" s="448"/>
      <c r="AQ28" s="448"/>
      <c r="AR28" s="448"/>
      <c r="AS28" s="448"/>
      <c r="AT28" s="448"/>
      <c r="AU28" s="448"/>
    </row>
    <row r="29" spans="1:47" ht="15.6" thickBot="1" x14ac:dyDescent="0.3">
      <c r="B29" s="467"/>
      <c r="C29" s="474">
        <f>IF(ISNUMBER(Regressions!B4), Regressions!B4, "-")</f>
        <v>2025</v>
      </c>
      <c r="D29" s="475">
        <f>C29</f>
        <v>2025</v>
      </c>
      <c r="E29" s="475">
        <f>D29</f>
        <v>2025</v>
      </c>
      <c r="F29" s="475">
        <f>E29</f>
        <v>2025</v>
      </c>
      <c r="G29" s="475">
        <f>F29</f>
        <v>2025</v>
      </c>
      <c r="H29" s="475">
        <f>F29</f>
        <v>2025</v>
      </c>
      <c r="I29" s="467"/>
      <c r="J29" s="476">
        <f>IF(ISNUMBER(Regressions!K4), Regressions!K4, "-")</f>
        <v>2024</v>
      </c>
      <c r="K29" s="477">
        <f>J29</f>
        <v>2024</v>
      </c>
      <c r="L29" s="477">
        <f>K29</f>
        <v>2024</v>
      </c>
      <c r="M29" s="477">
        <f>L29</f>
        <v>2024</v>
      </c>
      <c r="N29" s="477">
        <f>M29</f>
        <v>2024</v>
      </c>
      <c r="O29" s="477">
        <f>M29</f>
        <v>2024</v>
      </c>
      <c r="P29" s="471"/>
      <c r="Q29" s="478">
        <f>IF(ISNUMBER(Regressions!T4), Regressions!T4, "-")</f>
        <v>2025</v>
      </c>
      <c r="R29" s="479">
        <f>Q29</f>
        <v>2025</v>
      </c>
      <c r="S29" s="479">
        <f>R29</f>
        <v>2025</v>
      </c>
      <c r="T29" s="479">
        <f>S29</f>
        <v>2025</v>
      </c>
      <c r="U29" s="479">
        <f>T29</f>
        <v>2025</v>
      </c>
      <c r="V29" s="480">
        <f>T29</f>
        <v>2025</v>
      </c>
      <c r="AM29" s="448"/>
      <c r="AN29" s="448"/>
      <c r="AO29" s="448"/>
      <c r="AP29" s="448"/>
      <c r="AQ29" s="448"/>
      <c r="AR29" s="448"/>
      <c r="AS29" s="448"/>
      <c r="AT29" s="448"/>
      <c r="AU29" s="448"/>
    </row>
    <row r="30" spans="1:47" x14ac:dyDescent="0.25">
      <c r="A30" s="481" t="str">
        <f>+Key!I46</f>
        <v>Basic service</v>
      </c>
      <c r="B30" s="482" t="s">
        <v>124</v>
      </c>
      <c r="C30" s="483">
        <f>IF(ISNUMBER(Regressions!C4), Regressions!C4, 0.0000000001)</f>
        <v>77.373133330000002</v>
      </c>
      <c r="D30" s="483">
        <f>IF(ISNUMBER(Regressions!D4), Regressions!D4, 0.0000000001)</f>
        <v>1E-10</v>
      </c>
      <c r="E30" s="483">
        <f>IF(ISNUMBER(Regressions!E4), Regressions!E4, 0.0000000001)</f>
        <v>1E-10</v>
      </c>
      <c r="F30" s="483">
        <f>IF(ISNUMBER(Regressions!F4), Regressions!F4, 0.0000000001)</f>
        <v>1E-10</v>
      </c>
      <c r="G30" s="483">
        <f>IF(ISNUMBER(Regressions!G4), Regressions!G4, 0.0000000001)</f>
        <v>78.852317229999997</v>
      </c>
      <c r="H30" s="483">
        <f>IF(ISNUMBER(Regressions!H4), Regressions!H4, 0.0000000001)</f>
        <v>74.574155489999995</v>
      </c>
      <c r="I30" s="484" t="s">
        <v>124</v>
      </c>
      <c r="J30" s="483">
        <f>IF(ISNUMBER(Regressions!L4), Regressions!L4,0.0000000001)</f>
        <v>44.396215820000002</v>
      </c>
      <c r="K30" s="483">
        <f>IF(ISNUMBER(Regressions!M4), Regressions!M4,0.0000000001)</f>
        <v>58.657640000000001</v>
      </c>
      <c r="L30" s="483">
        <f>IF(ISNUMBER(Regressions!N4), Regressions!N4,0.0000000001)</f>
        <v>39.624920230000001</v>
      </c>
      <c r="M30" s="483">
        <f>IF(ISNUMBER(Regressions!O4), Regressions!O4,0.0000000001)</f>
        <v>1E-10</v>
      </c>
      <c r="N30" s="483">
        <f>IF(ISNUMBER(Regressions!P4), Regressions!P4,0.0000000001)</f>
        <v>30.768878520000001</v>
      </c>
      <c r="O30" s="483">
        <f>IF(ISNUMBER(Regressions!Q4), Regressions!Q4,0.0000000001)</f>
        <v>1E-10</v>
      </c>
      <c r="P30" s="485" t="s">
        <v>124</v>
      </c>
      <c r="Q30" s="483">
        <f>IF(ISNUMBER(Regressions!U4), Regressions!U4,0.0000000001)</f>
        <v>63.764977500000001</v>
      </c>
      <c r="R30" s="483">
        <f>IF(ISNUMBER(Regressions!V4), Regressions!V4,0.0000000001)</f>
        <v>1E-10</v>
      </c>
      <c r="S30" s="483">
        <f>IF(ISNUMBER(Regressions!W4), Regressions!W4,0.0000000001)</f>
        <v>1E-10</v>
      </c>
      <c r="T30" s="483">
        <f>IF(ISNUMBER(Regressions!X4), Regressions!X4,0.0000000001)</f>
        <v>1E-10</v>
      </c>
      <c r="U30" s="483">
        <f>IF(ISNUMBER(Regressions!Y4), Regressions!Y4,0.0000000001)</f>
        <v>62.451515579999999</v>
      </c>
      <c r="V30" s="486">
        <f>IF(ISNUMBER(Regressions!Z4), Regressions!Z4,0.0000000001)</f>
        <v>74.279027529999993</v>
      </c>
      <c r="AM30" s="448"/>
      <c r="AN30" s="448"/>
      <c r="AO30" s="448"/>
      <c r="AP30" s="448"/>
      <c r="AQ30" s="448"/>
      <c r="AR30" s="448"/>
      <c r="AS30" s="448"/>
      <c r="AT30" s="448"/>
      <c r="AU30" s="448"/>
    </row>
    <row r="31" spans="1:47" x14ac:dyDescent="0.25">
      <c r="A31" s="481" t="str">
        <f>+Key!I47</f>
        <v>Limited service</v>
      </c>
      <c r="B31" s="487" t="s">
        <v>125</v>
      </c>
      <c r="C31" s="483">
        <f>IF(ISNUMBER(Regressions!C5), Regressions!C5, 0.0000000001)</f>
        <v>1E-10</v>
      </c>
      <c r="D31" s="483">
        <f>IF(ISNUMBER(Regressions!D5), Regressions!D5, 0.0000000001)</f>
        <v>1E-10</v>
      </c>
      <c r="E31" s="483">
        <f>IF(ISNUMBER(Regressions!E5), Regressions!E5, 0.0000000001)</f>
        <v>1E-10</v>
      </c>
      <c r="F31" s="483">
        <f>IF(ISNUMBER(Regressions!F5), Regressions!F5, 0.0000000001)</f>
        <v>1E-10</v>
      </c>
      <c r="G31" s="483">
        <f>IF(ISNUMBER(Regressions!G5), Regressions!G5, 0.0000000001)</f>
        <v>1E-10</v>
      </c>
      <c r="H31" s="483">
        <f>IF(ISNUMBER(Regressions!H5), Regressions!H5, 0.0000000001)</f>
        <v>1E-10</v>
      </c>
      <c r="I31" s="488" t="s">
        <v>125</v>
      </c>
      <c r="J31" s="483">
        <f>IF(ISNUMBER(Regressions!L5), Regressions!L5,0.0000000001)</f>
        <v>52.640444180000003</v>
      </c>
      <c r="K31" s="483">
        <f>IF(ISNUMBER(Regressions!M5), Regressions!M5,0.0000000001)</f>
        <v>40.755324999999999</v>
      </c>
      <c r="L31" s="483">
        <f>IF(ISNUMBER(Regressions!N5), Regressions!N5,0.0000000001)</f>
        <v>56.102724770000002</v>
      </c>
      <c r="M31" s="483">
        <f>IF(ISNUMBER(Regressions!O5), Regressions!O5,0.0000000001)</f>
        <v>1E-10</v>
      </c>
      <c r="N31" s="483">
        <f>IF(ISNUMBER(Regressions!P5), Regressions!P5,0.0000000001)</f>
        <v>56.091802170000001</v>
      </c>
      <c r="O31" s="483">
        <f>IF(ISNUMBER(Regressions!Q5), Regressions!Q5,0.0000000001)</f>
        <v>1E-10</v>
      </c>
      <c r="P31" s="489" t="s">
        <v>125</v>
      </c>
      <c r="Q31" s="483">
        <f>IF(ISNUMBER(Regressions!U5), Regressions!U5,0.0000000001)</f>
        <v>1E-10</v>
      </c>
      <c r="R31" s="483">
        <f>IF(ISNUMBER(Regressions!V5), Regressions!V5,0.0000000001)</f>
        <v>1E-10</v>
      </c>
      <c r="S31" s="483">
        <f>IF(ISNUMBER(Regressions!W5), Regressions!W5,0.0000000001)</f>
        <v>1E-10</v>
      </c>
      <c r="T31" s="483">
        <f>IF(ISNUMBER(Regressions!X5), Regressions!X5,0.0000000001)</f>
        <v>1E-10</v>
      </c>
      <c r="U31" s="483">
        <f>IF(ISNUMBER(Regressions!Y5), Regressions!Y5,0.0000000001)</f>
        <v>1E-10</v>
      </c>
      <c r="V31" s="486">
        <f>IF(ISNUMBER(Regressions!Z5), Regressions!Z5,0.0000000001)</f>
        <v>1.555772052</v>
      </c>
      <c r="AM31" s="448"/>
      <c r="AN31" s="448"/>
      <c r="AO31" s="448"/>
      <c r="AP31" s="448"/>
      <c r="AQ31" s="448"/>
      <c r="AR31" s="448"/>
      <c r="AS31" s="448"/>
      <c r="AT31" s="448"/>
      <c r="AU31" s="448"/>
    </row>
    <row r="32" spans="1:47" x14ac:dyDescent="0.25">
      <c r="A32" s="481" t="str">
        <f>+Key!I48</f>
        <v>No service</v>
      </c>
      <c r="B32" s="487" t="s">
        <v>123</v>
      </c>
      <c r="C32" s="483">
        <f>IF(ISNUMBER(Regressions!C6), Regressions!C6, 0.0000000001)</f>
        <v>1E-10</v>
      </c>
      <c r="D32" s="483">
        <f>IF(ISNUMBER(Regressions!D6), Regressions!D6, 0.0000000001)</f>
        <v>1E-10</v>
      </c>
      <c r="E32" s="483">
        <f>IF(ISNUMBER(Regressions!E6), Regressions!E6, 0.0000000001)</f>
        <v>1E-10</v>
      </c>
      <c r="F32" s="483">
        <f>IF(ISNUMBER(Regressions!F6), Regressions!F6, 0.0000000001)</f>
        <v>1E-10</v>
      </c>
      <c r="G32" s="483">
        <f>IF(ISNUMBER(Regressions!G6), Regressions!G6, 0.0000000001)</f>
        <v>1E-10</v>
      </c>
      <c r="H32" s="483">
        <f>IF(ISNUMBER(Regressions!H6), Regressions!H6, 0.0000000001)</f>
        <v>1E-10</v>
      </c>
      <c r="I32" s="490" t="s">
        <v>123</v>
      </c>
      <c r="J32" s="483">
        <f>IF(ISNUMBER(Regressions!L6), Regressions!L6,0.0000000001)</f>
        <v>2.9633400000000001</v>
      </c>
      <c r="K32" s="483">
        <f>IF(ISNUMBER(Regressions!M6), Regressions!M6,0.0000000001)</f>
        <v>0.58703499999999997</v>
      </c>
      <c r="L32" s="483">
        <f>IF(ISNUMBER(Regressions!N6), Regressions!N6,0.0000000001)</f>
        <v>4.2723550000000001</v>
      </c>
      <c r="M32" s="483">
        <f>IF(ISNUMBER(Regressions!O6), Regressions!O6,0.0000000001)</f>
        <v>1E-10</v>
      </c>
      <c r="N32" s="483">
        <f>IF(ISNUMBER(Regressions!P6), Regressions!P6,0.0000000001)</f>
        <v>13.139319309999999</v>
      </c>
      <c r="O32" s="483">
        <f>IF(ISNUMBER(Regressions!Q6), Regressions!Q6,0.0000000001)</f>
        <v>7.4050000000000002</v>
      </c>
      <c r="P32" s="491" t="s">
        <v>123</v>
      </c>
      <c r="Q32" s="483">
        <f>IF(ISNUMBER(Regressions!U6), Regressions!U6,0.0000000001)</f>
        <v>1E-10</v>
      </c>
      <c r="R32" s="483">
        <f>IF(ISNUMBER(Regressions!V6), Regressions!V6,0.0000000001)</f>
        <v>1E-10</v>
      </c>
      <c r="S32" s="483">
        <f>IF(ISNUMBER(Regressions!W6), Regressions!W6,0.0000000001)</f>
        <v>1E-10</v>
      </c>
      <c r="T32" s="483">
        <f>IF(ISNUMBER(Regressions!X6), Regressions!X6,0.0000000001)</f>
        <v>1E-10</v>
      </c>
      <c r="U32" s="483">
        <f>IF(ISNUMBER(Regressions!Y6), Regressions!Y6,0.0000000001)</f>
        <v>1E-10</v>
      </c>
      <c r="V32" s="486">
        <f>IF(ISNUMBER(Regressions!Z6), Regressions!Z6,0.0000000001)</f>
        <v>24.165200420000001</v>
      </c>
      <c r="AM32" s="448"/>
      <c r="AN32" s="448"/>
      <c r="AO32" s="448"/>
      <c r="AP32" s="448"/>
      <c r="AQ32" s="448"/>
      <c r="AR32" s="448"/>
      <c r="AS32" s="448"/>
      <c r="AT32" s="448"/>
      <c r="AU32" s="448"/>
    </row>
    <row r="33" spans="1:22" ht="15.6" thickBot="1" x14ac:dyDescent="0.3">
      <c r="A33" s="481" t="str">
        <f>+Key!I49</f>
        <v>Insufficient data</v>
      </c>
      <c r="B33" s="492" t="s">
        <v>187</v>
      </c>
      <c r="C33" s="493">
        <f>IF(ISNUMBER(Regressions!C7), Regressions!C7, 0.0000000001)</f>
        <v>22.626866669999998</v>
      </c>
      <c r="D33" s="493">
        <f>IF(ISNUMBER(Regressions!D7), Regressions!D7, 0.0000000001)</f>
        <v>100</v>
      </c>
      <c r="E33" s="493">
        <f>IF(ISNUMBER(Regressions!E7), Regressions!E7, 0.0000000001)</f>
        <v>100</v>
      </c>
      <c r="F33" s="493">
        <f>IF(ISNUMBER(Regressions!F7), Regressions!F7, 0.0000000001)</f>
        <v>100</v>
      </c>
      <c r="G33" s="493">
        <f>IF(ISNUMBER(Regressions!G7), Regressions!G7, 0.0000000001)</f>
        <v>21.147682769999999</v>
      </c>
      <c r="H33" s="493">
        <f>IF(ISNUMBER(Regressions!H7), Regressions!H7, 0.0000000001)</f>
        <v>25.425844510000001</v>
      </c>
      <c r="I33" s="494" t="s">
        <v>187</v>
      </c>
      <c r="J33" s="495">
        <f>IF(ISNUMBER(Regressions!L7), Regressions!L7,0.0000000001)</f>
        <v>0</v>
      </c>
      <c r="K33" s="493">
        <f>IF(ISNUMBER(Regressions!M7), Regressions!M7,0.0000000001)</f>
        <v>0</v>
      </c>
      <c r="L33" s="493">
        <f>IF(ISNUMBER(Regressions!N7), Regressions!N7,0.0000000001)</f>
        <v>0</v>
      </c>
      <c r="M33" s="493">
        <f>IF(ISNUMBER(Regressions!O7), Regressions!O7,0.0000000001)</f>
        <v>100</v>
      </c>
      <c r="N33" s="493">
        <f>IF(ISNUMBER(Regressions!P7), Regressions!P7,0.0000000001)</f>
        <v>0</v>
      </c>
      <c r="O33" s="493">
        <f>IF(ISNUMBER(Regressions!Q7), Regressions!Q7,0.0000000001)</f>
        <v>92.594999999999999</v>
      </c>
      <c r="P33" s="496" t="s">
        <v>187</v>
      </c>
      <c r="Q33" s="495">
        <f>IF(ISNUMBER(Regressions!U7), Regressions!U7,0.0000000001)</f>
        <v>36.235022499999999</v>
      </c>
      <c r="R33" s="495">
        <f>IF(ISNUMBER(Regressions!V7), Regressions!V7,0.0000000001)</f>
        <v>100</v>
      </c>
      <c r="S33" s="493">
        <f>IF(ISNUMBER(Regressions!W7), Regressions!W7,0.0000000001)</f>
        <v>100</v>
      </c>
      <c r="T33" s="493">
        <f>IF(ISNUMBER(Regressions!X7), Regressions!X7,0.0000000001)</f>
        <v>100</v>
      </c>
      <c r="U33" s="493">
        <f>IF(ISNUMBER(Regressions!Y7), Regressions!Y7,0.0000000001)</f>
        <v>37.548484420000001</v>
      </c>
      <c r="V33" s="497">
        <f>IF(ISNUMBER(Regressions!Z7), Regressions!Z7,0.0000000001)</f>
        <v>0</v>
      </c>
    </row>
    <row r="34" spans="1:22" x14ac:dyDescent="0.25">
      <c r="B34" s="498" t="str">
        <f>HLOOKUP(Introduction!$G$4,nametranslations,34,FALSE)</f>
        <v>Source: WHO/UNICEF JMP (2026)</v>
      </c>
    </row>
    <row r="35" spans="1:22" ht="5.25" customHeight="1" x14ac:dyDescent="0.25"/>
    <row r="36" spans="1:22" s="448" customFormat="1" ht="49.5" customHeight="1" x14ac:dyDescent="0.25">
      <c r="B36" s="499" t="str">
        <f>+Key!I46</f>
        <v>Basic service</v>
      </c>
      <c r="C36" s="500" t="str">
        <f>+HLOOKUP(Introduction!$G$4,Key!A:G,158,FALSE)</f>
        <v>Drinking water from an improved source and water is available at the school at the time of the survey</v>
      </c>
      <c r="D36" s="500"/>
      <c r="E36" s="500"/>
      <c r="F36" s="500"/>
      <c r="G36" s="500"/>
      <c r="H36" s="500"/>
      <c r="I36" s="499" t="str">
        <f>+Key!I46</f>
        <v>Basic service</v>
      </c>
      <c r="J36" s="501" t="str">
        <f>+HLOOKUP(Introduction!$G$4,Key!A:G,162,FALSE)</f>
        <v>Improved sanitation facilities at the school that are single-sex and usable (available, functional and private) at the time of the survey</v>
      </c>
      <c r="K36" s="502"/>
      <c r="L36" s="502"/>
      <c r="M36" s="502"/>
      <c r="N36" s="502"/>
      <c r="O36" s="502"/>
      <c r="P36" s="499" t="str">
        <f>+Key!I46</f>
        <v>Basic service</v>
      </c>
      <c r="Q36" s="503" t="str">
        <f>+HLOOKUP(Introduction!$G$4,Key!A:G,165,FALSE)</f>
        <v xml:space="preserve">Handwashing facilities with water and soap available at the school at the time of the survey </v>
      </c>
      <c r="R36" s="503"/>
      <c r="S36" s="503"/>
      <c r="T36" s="503"/>
      <c r="U36" s="503"/>
      <c r="V36" s="503"/>
    </row>
    <row r="37" spans="1:22" ht="49.5" customHeight="1" x14ac:dyDescent="0.25">
      <c r="B37" s="499" t="str">
        <f>+Key!I47</f>
        <v>Limited service</v>
      </c>
      <c r="C37" s="504" t="str">
        <f>+HLOOKUP(Introduction!$G$4,Key!A:G,159,FALSE)</f>
        <v>Drinking water from an improved source but water is unavailable at the school at the time of the survey</v>
      </c>
      <c r="D37" s="504"/>
      <c r="E37" s="504"/>
      <c r="F37" s="504"/>
      <c r="G37" s="504"/>
      <c r="H37" s="504"/>
      <c r="I37" s="499" t="str">
        <f>+Key!I47</f>
        <v>Limited service</v>
      </c>
      <c r="J37" s="504" t="str">
        <f>+HLOOKUP(Introduction!$G$4,Key!A:G,163,FALSE)</f>
        <v>Improved sanitation facilities at the school that are either not single-sex or not usable at the time of the survey</v>
      </c>
      <c r="K37" s="504"/>
      <c r="L37" s="504"/>
      <c r="M37" s="504"/>
      <c r="N37" s="504"/>
      <c r="O37" s="504"/>
      <c r="P37" s="499" t="str">
        <f>+Key!I47</f>
        <v>Limited service</v>
      </c>
      <c r="Q37" s="504" t="str">
        <f>+HLOOKUP(Introduction!$G$4,Key!A:G,166,FALSE)</f>
        <v>Handwashing facilities with water but no soap available at the school at the time of the survey</v>
      </c>
      <c r="R37" s="504"/>
      <c r="S37" s="504"/>
      <c r="T37" s="504"/>
      <c r="U37" s="504"/>
      <c r="V37" s="504"/>
    </row>
    <row r="38" spans="1:22" ht="49.5" customHeight="1" x14ac:dyDescent="0.25">
      <c r="B38" s="499" t="str">
        <f>+Key!I48</f>
        <v>No service</v>
      </c>
      <c r="C38" s="505" t="str">
        <f>+HLOOKUP(Introduction!$G$4,Key!A:G,160,FALSE)</f>
        <v>Drinking water from an unimproved source or no water source at the school</v>
      </c>
      <c r="D38" s="505"/>
      <c r="E38" s="505"/>
      <c r="F38" s="505"/>
      <c r="G38" s="505"/>
      <c r="H38" s="505"/>
      <c r="I38" s="499" t="str">
        <f>+Key!I48</f>
        <v>No service</v>
      </c>
      <c r="J38" s="505" t="str">
        <f>+HLOOKUP(Introduction!$G$4,Key!A:G,164,FALSE)</f>
        <v>Unimproved sanitation facilities or no sanitation facilities at the school</v>
      </c>
      <c r="K38" s="505"/>
      <c r="L38" s="505"/>
      <c r="M38" s="505"/>
      <c r="N38" s="505"/>
      <c r="O38" s="505"/>
      <c r="P38" s="499" t="str">
        <f>+Key!I48</f>
        <v>No service</v>
      </c>
      <c r="Q38" s="505" t="str">
        <f>+HLOOKUP(Introduction!$G$4,Key!A:G,167,FALSE)</f>
        <v>No handwashing facilities or no water available at the school</v>
      </c>
      <c r="R38" s="505"/>
      <c r="S38" s="505"/>
      <c r="T38" s="505"/>
      <c r="U38" s="505"/>
      <c r="V38" s="505"/>
    </row>
    <row r="39" spans="1:22" ht="49.5" customHeight="1" x14ac:dyDescent="0.25">
      <c r="B39" s="499" t="str">
        <f>+Key!I49</f>
        <v>Insufficient data</v>
      </c>
      <c r="C39" s="506" t="str">
        <f>+HLOOKUP(Introduction!$G$4,Key!A:G,161,FALSE)</f>
        <v>Insufficient data available to generate estimates for a given reference year</v>
      </c>
      <c r="D39" s="506"/>
      <c r="E39" s="506"/>
      <c r="F39" s="506"/>
      <c r="G39" s="506"/>
      <c r="H39" s="506"/>
      <c r="I39" s="499" t="str">
        <f>+Key!I49</f>
        <v>Insufficient data</v>
      </c>
      <c r="J39" s="506" t="str">
        <f>+HLOOKUP(Introduction!$G$4,Key!A:G,161,FALSE)</f>
        <v>Insufficient data available to generate estimates for a given reference year</v>
      </c>
      <c r="K39" s="506"/>
      <c r="L39" s="506"/>
      <c r="M39" s="506"/>
      <c r="N39" s="506"/>
      <c r="O39" s="506"/>
      <c r="P39" s="499" t="str">
        <f>+Key!I49</f>
        <v>Insufficient data</v>
      </c>
      <c r="Q39" s="506" t="str">
        <f>+HLOOKUP(Introduction!$G$4,Key!A:G,161,FALSE)</f>
        <v>Insufficient data available to generate estimates for a given reference year</v>
      </c>
      <c r="R39" s="506"/>
      <c r="S39" s="506"/>
      <c r="T39" s="506"/>
      <c r="U39" s="506"/>
      <c r="V39" s="50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47296-C17E-4001-B580-56394E1B6A29}">
  <sheetPr codeName="Sheet3">
    <tabColor rgb="FFEAEAEA"/>
  </sheetPr>
  <dimension ref="A1:AF65"/>
  <sheetViews>
    <sheetView showGridLines="0" zoomScale="80" zoomScaleNormal="80" workbookViewId="0"/>
  </sheetViews>
  <sheetFormatPr defaultColWidth="9" defaultRowHeight="13.2" x14ac:dyDescent="0.25"/>
  <cols>
    <col min="1" max="31" width="9" style="404"/>
    <col min="32" max="32" width="5.09765625" style="404" customWidth="1"/>
    <col min="33" max="16384" width="9" style="404"/>
  </cols>
  <sheetData>
    <row r="1" spans="1:32" s="403" customFormat="1" x14ac:dyDescent="0.25"/>
    <row r="2" spans="1:32" s="403" customFormat="1" ht="15.6" x14ac:dyDescent="0.3">
      <c r="A2" s="507" t="str">
        <f>HLOOKUP(Introduction!$G$4,nametranslations,38,FALSE)</f>
        <v>Water, sanitation and hygiene services in schools</v>
      </c>
    </row>
    <row r="3" spans="1:32" s="403" customFormat="1" ht="15.6" x14ac:dyDescent="0.3">
      <c r="A3" s="507"/>
    </row>
    <row r="4" spans="1:32" s="403" customFormat="1" x14ac:dyDescent="0.2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row>
    <row r="5" spans="1:32" s="403" customFormat="1" x14ac:dyDescent="0.2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508"/>
      <c r="AB5" s="508"/>
      <c r="AC5" s="508"/>
      <c r="AD5" s="508"/>
      <c r="AE5" s="508"/>
      <c r="AF5" s="508"/>
    </row>
    <row r="6" spans="1:32" s="403" customFormat="1" x14ac:dyDescent="0.2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c r="AA6" s="508"/>
      <c r="AB6" s="508"/>
      <c r="AC6" s="508"/>
      <c r="AD6" s="508"/>
      <c r="AE6" s="508"/>
      <c r="AF6" s="508"/>
    </row>
    <row r="7" spans="1:32" s="403" customFormat="1" x14ac:dyDescent="0.2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row>
    <row r="8" spans="1:32" s="403" customFormat="1" x14ac:dyDescent="0.2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c r="AA8" s="508"/>
      <c r="AB8" s="508"/>
      <c r="AC8" s="508"/>
      <c r="AD8" s="508"/>
      <c r="AE8" s="508"/>
      <c r="AF8" s="508"/>
    </row>
    <row r="9" spans="1:32" s="403" customFormat="1" x14ac:dyDescent="0.2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c r="AA9" s="508"/>
      <c r="AB9" s="508"/>
      <c r="AC9" s="508"/>
      <c r="AD9" s="508"/>
      <c r="AE9" s="508"/>
      <c r="AF9" s="508"/>
    </row>
    <row r="10" spans="1:32" s="403" customFormat="1" x14ac:dyDescent="0.2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c r="AA10" s="508"/>
      <c r="AB10" s="508"/>
      <c r="AC10" s="508"/>
      <c r="AD10" s="508"/>
      <c r="AE10" s="508"/>
      <c r="AF10" s="508"/>
    </row>
    <row r="11" spans="1:32" s="403" customFormat="1" x14ac:dyDescent="0.2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508"/>
      <c r="AF11" s="508"/>
    </row>
    <row r="12" spans="1:32" s="403" customFormat="1" x14ac:dyDescent="0.2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c r="AA12" s="508"/>
      <c r="AB12" s="508"/>
      <c r="AC12" s="508"/>
      <c r="AD12" s="508"/>
      <c r="AE12" s="508"/>
      <c r="AF12" s="508"/>
    </row>
    <row r="13" spans="1:32" s="403" customFormat="1" x14ac:dyDescent="0.2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c r="AA13" s="508"/>
      <c r="AB13" s="508"/>
      <c r="AC13" s="508"/>
      <c r="AD13" s="508"/>
      <c r="AE13" s="508"/>
      <c r="AF13" s="508"/>
    </row>
    <row r="14" spans="1:32" s="403" customFormat="1" x14ac:dyDescent="0.2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c r="AA14" s="508"/>
      <c r="AB14" s="508"/>
      <c r="AC14" s="508"/>
      <c r="AD14" s="508"/>
      <c r="AE14" s="508"/>
      <c r="AF14" s="508"/>
    </row>
    <row r="15" spans="1:32" s="403" customFormat="1" x14ac:dyDescent="0.2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c r="AA15" s="508"/>
      <c r="AB15" s="508"/>
      <c r="AC15" s="508"/>
      <c r="AD15" s="508"/>
      <c r="AE15" s="508"/>
      <c r="AF15" s="508"/>
    </row>
    <row r="16" spans="1:32" s="403" customFormat="1" x14ac:dyDescent="0.2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c r="AA16" s="508"/>
      <c r="AB16" s="508"/>
      <c r="AC16" s="508"/>
      <c r="AD16" s="508"/>
      <c r="AE16" s="508"/>
      <c r="AF16" s="508"/>
    </row>
    <row r="17" spans="1:32" s="403" customFormat="1" x14ac:dyDescent="0.2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c r="AA17" s="508"/>
      <c r="AB17" s="508"/>
      <c r="AC17" s="508"/>
      <c r="AD17" s="508"/>
      <c r="AE17" s="508"/>
      <c r="AF17" s="508"/>
    </row>
    <row r="18" spans="1:32" s="403" customFormat="1" x14ac:dyDescent="0.2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c r="AA18" s="508"/>
      <c r="AB18" s="508"/>
      <c r="AC18" s="508"/>
      <c r="AD18" s="508"/>
      <c r="AE18" s="508"/>
      <c r="AF18" s="508"/>
    </row>
    <row r="19" spans="1:32" s="403" customFormat="1" x14ac:dyDescent="0.2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c r="AA19" s="508"/>
      <c r="AB19" s="508"/>
      <c r="AC19" s="508"/>
      <c r="AD19" s="508"/>
      <c r="AE19" s="508"/>
      <c r="AF19" s="508"/>
    </row>
    <row r="20" spans="1:32" s="403" customFormat="1" x14ac:dyDescent="0.2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c r="AA20" s="508"/>
      <c r="AB20" s="508"/>
      <c r="AC20" s="508"/>
      <c r="AD20" s="508"/>
      <c r="AE20" s="508"/>
      <c r="AF20" s="508"/>
    </row>
    <row r="21" spans="1:32" s="403" customFormat="1" x14ac:dyDescent="0.2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c r="AA21" s="508"/>
      <c r="AB21" s="508"/>
      <c r="AC21" s="508"/>
      <c r="AD21" s="508"/>
      <c r="AE21" s="508"/>
      <c r="AF21" s="508"/>
    </row>
    <row r="22" spans="1:32" s="403" customFormat="1" x14ac:dyDescent="0.2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c r="AA22" s="508"/>
      <c r="AB22" s="508"/>
      <c r="AC22" s="508"/>
      <c r="AD22" s="508"/>
      <c r="AE22" s="508"/>
      <c r="AF22" s="508"/>
    </row>
    <row r="23" spans="1:32" s="403" customFormat="1" x14ac:dyDescent="0.25">
      <c r="A23" s="498" t="str">
        <f>+HLOOKUP(Introduction!$G$4,nametranslations,34,FALSE)</f>
        <v>Source: WHO/UNICEF JMP (2026)</v>
      </c>
    </row>
    <row r="24" spans="1:32" s="403" customFormat="1" x14ac:dyDescent="0.25">
      <c r="A24" s="509"/>
    </row>
    <row r="25" spans="1:32" s="403" customFormat="1" x14ac:dyDescent="0.25">
      <c r="A25" s="510"/>
      <c r="B25" s="510"/>
      <c r="C25" s="510"/>
      <c r="D25" s="510"/>
      <c r="E25" s="510"/>
      <c r="F25" s="510"/>
      <c r="G25" s="510"/>
      <c r="H25" s="510"/>
      <c r="I25" s="510"/>
      <c r="J25" s="510"/>
      <c r="K25" s="510"/>
      <c r="L25" s="510"/>
      <c r="M25" s="510"/>
      <c r="N25" s="510"/>
      <c r="O25" s="510"/>
      <c r="P25" s="510"/>
      <c r="Q25" s="510"/>
      <c r="R25" s="510"/>
      <c r="S25" s="510"/>
      <c r="T25" s="510"/>
      <c r="U25" s="510"/>
      <c r="V25" s="510"/>
      <c r="W25" s="510"/>
      <c r="X25" s="510"/>
      <c r="Y25" s="510"/>
      <c r="Z25" s="510"/>
      <c r="AA25" s="510"/>
      <c r="AB25" s="510"/>
      <c r="AC25" s="510"/>
      <c r="AD25" s="510"/>
      <c r="AE25" s="510"/>
      <c r="AF25" s="510"/>
    </row>
    <row r="26" spans="1:32" s="403" customFormat="1" x14ac:dyDescent="0.25">
      <c r="A26" s="510"/>
      <c r="B26" s="510"/>
      <c r="C26" s="510"/>
      <c r="D26" s="510"/>
      <c r="E26" s="510"/>
      <c r="F26" s="510"/>
      <c r="G26" s="510"/>
      <c r="H26" s="510"/>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row>
    <row r="27" spans="1:32" s="403" customFormat="1" x14ac:dyDescent="0.25">
      <c r="A27" s="510"/>
      <c r="B27" s="510"/>
      <c r="C27" s="510"/>
      <c r="D27" s="510"/>
      <c r="E27" s="510"/>
      <c r="F27" s="510"/>
      <c r="G27" s="510"/>
      <c r="H27" s="510"/>
      <c r="I27" s="510"/>
      <c r="J27" s="510"/>
      <c r="K27" s="510"/>
      <c r="L27" s="510"/>
      <c r="M27" s="510"/>
      <c r="N27" s="510"/>
      <c r="O27" s="510"/>
      <c r="P27" s="510"/>
      <c r="Q27" s="510"/>
      <c r="R27" s="510"/>
      <c r="S27" s="510"/>
      <c r="T27" s="510"/>
      <c r="U27" s="510"/>
      <c r="V27" s="510"/>
      <c r="W27" s="510"/>
      <c r="X27" s="510"/>
      <c r="Y27" s="510"/>
      <c r="Z27" s="510"/>
      <c r="AA27" s="510"/>
      <c r="AB27" s="510"/>
      <c r="AC27" s="510"/>
      <c r="AD27" s="510"/>
      <c r="AE27" s="510"/>
      <c r="AF27" s="510"/>
    </row>
    <row r="28" spans="1:32" s="403" customFormat="1" x14ac:dyDescent="0.25">
      <c r="A28" s="510"/>
      <c r="B28" s="510"/>
      <c r="C28" s="510"/>
      <c r="D28" s="510"/>
      <c r="E28" s="510"/>
      <c r="F28" s="510"/>
      <c r="G28" s="510"/>
      <c r="H28" s="510"/>
      <c r="I28" s="510"/>
      <c r="J28" s="510"/>
      <c r="K28" s="510"/>
      <c r="L28" s="510"/>
      <c r="M28" s="510"/>
      <c r="N28" s="510"/>
      <c r="O28" s="510"/>
      <c r="P28" s="510"/>
      <c r="Q28" s="510"/>
      <c r="R28" s="510"/>
      <c r="S28" s="510"/>
      <c r="T28" s="510"/>
      <c r="U28" s="510"/>
      <c r="V28" s="510"/>
      <c r="W28" s="510"/>
      <c r="X28" s="510"/>
      <c r="Y28" s="510"/>
      <c r="Z28" s="510"/>
      <c r="AA28" s="510"/>
      <c r="AB28" s="510"/>
      <c r="AC28" s="510"/>
      <c r="AD28" s="510"/>
      <c r="AE28" s="510"/>
      <c r="AF28" s="510"/>
    </row>
    <row r="29" spans="1:32" s="403" customFormat="1" x14ac:dyDescent="0.25">
      <c r="A29" s="510"/>
      <c r="B29" s="510"/>
      <c r="C29" s="510"/>
      <c r="D29" s="510"/>
      <c r="E29" s="510"/>
      <c r="F29" s="510"/>
      <c r="G29" s="510"/>
      <c r="H29" s="510"/>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row>
    <row r="30" spans="1:32" s="403" customFormat="1" x14ac:dyDescent="0.25">
      <c r="A30" s="510"/>
      <c r="B30" s="510"/>
      <c r="C30" s="510"/>
      <c r="D30" s="510"/>
      <c r="E30" s="510"/>
      <c r="F30" s="510"/>
      <c r="G30" s="510"/>
      <c r="H30" s="510"/>
      <c r="I30" s="510"/>
      <c r="J30" s="510"/>
      <c r="K30" s="510"/>
      <c r="L30" s="510"/>
      <c r="M30" s="510"/>
      <c r="N30" s="510"/>
      <c r="O30" s="510"/>
      <c r="P30" s="510"/>
      <c r="Q30" s="510"/>
      <c r="R30" s="510"/>
      <c r="S30" s="510"/>
      <c r="T30" s="510"/>
      <c r="U30" s="510"/>
      <c r="V30" s="510"/>
      <c r="W30" s="510"/>
      <c r="X30" s="510"/>
      <c r="Y30" s="510"/>
      <c r="Z30" s="510"/>
      <c r="AA30" s="510"/>
      <c r="AB30" s="510"/>
      <c r="AC30" s="510"/>
      <c r="AD30" s="510"/>
      <c r="AE30" s="510"/>
      <c r="AF30" s="510"/>
    </row>
    <row r="31" spans="1:32" s="403" customFormat="1" x14ac:dyDescent="0.25">
      <c r="A31" s="510"/>
      <c r="B31" s="510"/>
      <c r="C31" s="510"/>
      <c r="D31" s="510"/>
      <c r="E31" s="510"/>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row>
    <row r="32" spans="1:32" s="403" customFormat="1" x14ac:dyDescent="0.25">
      <c r="A32" s="510"/>
      <c r="B32" s="510"/>
      <c r="C32" s="510"/>
      <c r="D32" s="510"/>
      <c r="E32" s="510"/>
      <c r="F32" s="510"/>
      <c r="G32" s="510"/>
      <c r="H32" s="510"/>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row>
    <row r="33" spans="1:32" s="403" customFormat="1" x14ac:dyDescent="0.25">
      <c r="A33" s="510"/>
      <c r="B33" s="510"/>
      <c r="C33" s="510"/>
      <c r="D33" s="510"/>
      <c r="E33" s="510"/>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row>
    <row r="34" spans="1:32" s="403" customFormat="1" x14ac:dyDescent="0.25">
      <c r="A34" s="510"/>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row>
    <row r="35" spans="1:32" s="403" customFormat="1" x14ac:dyDescent="0.25">
      <c r="A35" s="510"/>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row>
    <row r="36" spans="1:32" s="403" customFormat="1" x14ac:dyDescent="0.25">
      <c r="A36" s="510"/>
      <c r="B36" s="510"/>
      <c r="C36" s="510"/>
      <c r="D36" s="510"/>
      <c r="E36" s="510"/>
      <c r="F36" s="510"/>
      <c r="G36" s="510"/>
      <c r="H36" s="510"/>
      <c r="I36" s="510"/>
      <c r="J36" s="510"/>
      <c r="K36" s="510"/>
      <c r="L36" s="510"/>
      <c r="M36" s="510"/>
      <c r="N36" s="510"/>
      <c r="O36" s="510"/>
      <c r="P36" s="510"/>
      <c r="Q36" s="510"/>
      <c r="R36" s="510"/>
      <c r="S36" s="510"/>
      <c r="T36" s="510"/>
      <c r="U36" s="510"/>
      <c r="V36" s="510"/>
      <c r="W36" s="510"/>
      <c r="X36" s="510"/>
      <c r="Y36" s="510"/>
      <c r="Z36" s="510"/>
      <c r="AA36" s="510"/>
      <c r="AB36" s="510"/>
      <c r="AC36" s="510"/>
      <c r="AD36" s="510"/>
      <c r="AE36" s="510"/>
      <c r="AF36" s="510"/>
    </row>
    <row r="37" spans="1:32" s="403" customFormat="1" x14ac:dyDescent="0.25">
      <c r="A37" s="510"/>
      <c r="B37" s="510"/>
      <c r="C37" s="510"/>
      <c r="D37" s="510"/>
      <c r="E37" s="510"/>
      <c r="F37" s="510"/>
      <c r="G37" s="510"/>
      <c r="H37" s="510"/>
      <c r="I37" s="510"/>
      <c r="J37" s="510"/>
      <c r="K37" s="510"/>
      <c r="L37" s="510"/>
      <c r="M37" s="510"/>
      <c r="N37" s="510"/>
      <c r="O37" s="510"/>
      <c r="P37" s="510"/>
      <c r="Q37" s="510"/>
      <c r="R37" s="510"/>
      <c r="S37" s="510"/>
      <c r="T37" s="510"/>
      <c r="U37" s="510"/>
      <c r="V37" s="510"/>
      <c r="W37" s="510"/>
      <c r="X37" s="510"/>
      <c r="Y37" s="510"/>
      <c r="Z37" s="510"/>
      <c r="AA37" s="510"/>
      <c r="AB37" s="510"/>
      <c r="AC37" s="510"/>
      <c r="AD37" s="510"/>
      <c r="AE37" s="510"/>
      <c r="AF37" s="510"/>
    </row>
    <row r="38" spans="1:32" s="403" customFormat="1" x14ac:dyDescent="0.25">
      <c r="A38" s="510"/>
      <c r="B38" s="510"/>
      <c r="C38" s="510"/>
      <c r="D38" s="510"/>
      <c r="E38" s="510"/>
      <c r="F38" s="510"/>
      <c r="G38" s="510"/>
      <c r="H38" s="510"/>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row>
    <row r="39" spans="1:32" s="403" customFormat="1" x14ac:dyDescent="0.25">
      <c r="A39" s="510"/>
      <c r="B39" s="510"/>
      <c r="C39" s="510"/>
      <c r="D39" s="510"/>
      <c r="E39" s="510"/>
      <c r="F39" s="510"/>
      <c r="G39" s="510"/>
      <c r="H39" s="510"/>
      <c r="I39" s="510"/>
      <c r="J39" s="510"/>
      <c r="K39" s="510"/>
      <c r="L39" s="510"/>
      <c r="M39" s="510"/>
      <c r="N39" s="510"/>
      <c r="O39" s="510"/>
      <c r="P39" s="510"/>
      <c r="Q39" s="510"/>
      <c r="R39" s="510"/>
      <c r="S39" s="510"/>
      <c r="T39" s="510"/>
      <c r="U39" s="510"/>
      <c r="V39" s="510"/>
      <c r="W39" s="510"/>
      <c r="X39" s="510"/>
      <c r="Y39" s="510"/>
      <c r="Z39" s="510"/>
      <c r="AA39" s="510"/>
      <c r="AB39" s="510"/>
      <c r="AC39" s="510"/>
      <c r="AD39" s="510"/>
      <c r="AE39" s="510"/>
      <c r="AF39" s="510"/>
    </row>
    <row r="40" spans="1:32" s="403" customFormat="1" x14ac:dyDescent="0.25">
      <c r="A40" s="510"/>
      <c r="B40" s="510"/>
      <c r="C40" s="510"/>
      <c r="D40" s="510"/>
      <c r="E40" s="510"/>
      <c r="F40" s="510"/>
      <c r="G40" s="510"/>
      <c r="H40" s="510"/>
      <c r="I40" s="510"/>
      <c r="J40" s="510"/>
      <c r="K40" s="510"/>
      <c r="L40" s="510"/>
      <c r="M40" s="510"/>
      <c r="N40" s="510"/>
      <c r="O40" s="510"/>
      <c r="P40" s="510"/>
      <c r="Q40" s="510"/>
      <c r="R40" s="510"/>
      <c r="S40" s="510"/>
      <c r="T40" s="510"/>
      <c r="U40" s="510"/>
      <c r="V40" s="510"/>
      <c r="W40" s="510"/>
      <c r="X40" s="510"/>
      <c r="Y40" s="510"/>
      <c r="Z40" s="510"/>
      <c r="AA40" s="510"/>
      <c r="AB40" s="510"/>
      <c r="AC40" s="510"/>
      <c r="AD40" s="510"/>
      <c r="AE40" s="510"/>
      <c r="AF40" s="510"/>
    </row>
    <row r="41" spans="1:32" s="403" customFormat="1" x14ac:dyDescent="0.25">
      <c r="A41" s="510"/>
      <c r="B41" s="510"/>
      <c r="C41" s="510"/>
      <c r="D41" s="510"/>
      <c r="E41" s="510"/>
      <c r="F41" s="510"/>
      <c r="G41" s="510"/>
      <c r="H41" s="510"/>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row>
    <row r="42" spans="1:32" s="403" customFormat="1" x14ac:dyDescent="0.25">
      <c r="A42" s="510"/>
      <c r="B42" s="510"/>
      <c r="C42" s="510"/>
      <c r="D42" s="510"/>
      <c r="E42" s="510"/>
      <c r="F42" s="510"/>
      <c r="G42" s="510"/>
      <c r="H42" s="510"/>
      <c r="I42" s="510"/>
      <c r="J42" s="510"/>
      <c r="K42" s="510"/>
      <c r="L42" s="510"/>
      <c r="M42" s="510"/>
      <c r="N42" s="510"/>
      <c r="O42" s="510"/>
      <c r="P42" s="510"/>
      <c r="Q42" s="510"/>
      <c r="R42" s="510"/>
      <c r="S42" s="510"/>
      <c r="T42" s="510"/>
      <c r="U42" s="510"/>
      <c r="V42" s="510"/>
      <c r="W42" s="510"/>
      <c r="X42" s="510"/>
      <c r="Y42" s="510"/>
      <c r="Z42" s="510"/>
      <c r="AA42" s="510"/>
      <c r="AB42" s="510"/>
      <c r="AC42" s="510"/>
      <c r="AD42" s="510"/>
      <c r="AE42" s="510"/>
      <c r="AF42" s="510"/>
    </row>
    <row r="43" spans="1:32" s="403" customFormat="1" x14ac:dyDescent="0.25">
      <c r="A43" s="510"/>
      <c r="B43" s="510"/>
      <c r="C43" s="510"/>
      <c r="D43" s="510"/>
      <c r="E43" s="510"/>
      <c r="F43" s="510"/>
      <c r="G43" s="510"/>
      <c r="H43" s="510"/>
      <c r="I43" s="510"/>
      <c r="J43" s="510"/>
      <c r="K43" s="510"/>
      <c r="L43" s="510"/>
      <c r="M43" s="510"/>
      <c r="N43" s="510"/>
      <c r="O43" s="510"/>
      <c r="P43" s="510"/>
      <c r="Q43" s="510"/>
      <c r="R43" s="510"/>
      <c r="S43" s="510"/>
      <c r="T43" s="510"/>
      <c r="U43" s="510"/>
      <c r="V43" s="510"/>
      <c r="W43" s="510"/>
      <c r="X43" s="510"/>
      <c r="Y43" s="510"/>
      <c r="Z43" s="510"/>
      <c r="AA43" s="510"/>
      <c r="AB43" s="510"/>
      <c r="AC43" s="510"/>
      <c r="AD43" s="510"/>
      <c r="AE43" s="510"/>
      <c r="AF43" s="510"/>
    </row>
    <row r="44" spans="1:32" s="403" customFormat="1" x14ac:dyDescent="0.25">
      <c r="A44" s="498" t="str">
        <f>+HLOOKUP(Introduction!$G$4,nametranslations,34,FALSE)</f>
        <v>Source: WHO/UNICEF JMP (2026)</v>
      </c>
      <c r="B44" s="509"/>
    </row>
    <row r="45" spans="1:32" s="403" customFormat="1" x14ac:dyDescent="0.25"/>
    <row r="46" spans="1:32" s="403" customFormat="1" x14ac:dyDescent="0.25">
      <c r="A46" s="511"/>
      <c r="B46" s="511"/>
      <c r="C46" s="511"/>
      <c r="D46" s="511"/>
      <c r="E46" s="511"/>
      <c r="F46" s="511"/>
      <c r="G46" s="511"/>
      <c r="H46" s="511"/>
      <c r="I46" s="511"/>
      <c r="J46" s="511"/>
      <c r="K46" s="511"/>
      <c r="L46" s="511"/>
      <c r="M46" s="511"/>
      <c r="N46" s="511"/>
      <c r="O46" s="511"/>
      <c r="P46" s="511"/>
      <c r="Q46" s="511"/>
      <c r="R46" s="511"/>
      <c r="S46" s="511"/>
      <c r="T46" s="511"/>
      <c r="U46" s="511"/>
      <c r="V46" s="511"/>
      <c r="W46" s="511"/>
      <c r="X46" s="511"/>
      <c r="Y46" s="511"/>
      <c r="Z46" s="511"/>
      <c r="AA46" s="511"/>
      <c r="AB46" s="511"/>
      <c r="AC46" s="511"/>
      <c r="AD46" s="511"/>
      <c r="AE46" s="511"/>
      <c r="AF46" s="511"/>
    </row>
    <row r="47" spans="1:32" s="403" customFormat="1" x14ac:dyDescent="0.25">
      <c r="A47" s="511"/>
      <c r="B47" s="511"/>
      <c r="C47" s="511"/>
      <c r="D47" s="511"/>
      <c r="E47" s="511"/>
      <c r="F47" s="511"/>
      <c r="G47" s="511"/>
      <c r="H47" s="511"/>
      <c r="I47" s="511"/>
      <c r="J47" s="511"/>
      <c r="K47" s="511"/>
      <c r="L47" s="511"/>
      <c r="M47" s="511"/>
      <c r="N47" s="511"/>
      <c r="O47" s="511"/>
      <c r="P47" s="511"/>
      <c r="Q47" s="511"/>
      <c r="R47" s="511"/>
      <c r="S47" s="511"/>
      <c r="T47" s="511"/>
      <c r="U47" s="511"/>
      <c r="V47" s="511"/>
      <c r="W47" s="511"/>
      <c r="X47" s="511"/>
      <c r="Y47" s="511"/>
      <c r="Z47" s="511"/>
      <c r="AA47" s="511"/>
      <c r="AB47" s="511"/>
      <c r="AC47" s="511"/>
      <c r="AD47" s="511"/>
      <c r="AE47" s="511"/>
      <c r="AF47" s="511"/>
    </row>
    <row r="48" spans="1:32" s="403" customFormat="1" x14ac:dyDescent="0.25">
      <c r="A48" s="511"/>
      <c r="B48" s="511"/>
      <c r="C48" s="511"/>
      <c r="D48" s="511"/>
      <c r="E48" s="511"/>
      <c r="F48" s="511"/>
      <c r="G48" s="511"/>
      <c r="H48" s="511"/>
      <c r="I48" s="511"/>
      <c r="J48" s="511"/>
      <c r="K48" s="511"/>
      <c r="L48" s="511"/>
      <c r="M48" s="511"/>
      <c r="N48" s="511"/>
      <c r="O48" s="511"/>
      <c r="P48" s="511"/>
      <c r="Q48" s="511"/>
      <c r="R48" s="511"/>
      <c r="S48" s="511"/>
      <c r="T48" s="511"/>
      <c r="U48" s="511"/>
      <c r="V48" s="511"/>
      <c r="W48" s="511"/>
      <c r="X48" s="511"/>
      <c r="Y48" s="511"/>
      <c r="Z48" s="511"/>
      <c r="AA48" s="511"/>
      <c r="AB48" s="511"/>
      <c r="AC48" s="511"/>
      <c r="AD48" s="511"/>
      <c r="AE48" s="511"/>
      <c r="AF48" s="511"/>
    </row>
    <row r="49" spans="1:32" s="403" customFormat="1" x14ac:dyDescent="0.25">
      <c r="A49" s="511"/>
      <c r="B49" s="511"/>
      <c r="C49" s="511"/>
      <c r="D49" s="511"/>
      <c r="E49" s="511"/>
      <c r="F49" s="511"/>
      <c r="G49" s="511"/>
      <c r="H49" s="511"/>
      <c r="I49" s="511"/>
      <c r="J49" s="511"/>
      <c r="K49" s="511"/>
      <c r="L49" s="511"/>
      <c r="M49" s="511"/>
      <c r="N49" s="511"/>
      <c r="O49" s="511"/>
      <c r="P49" s="511"/>
      <c r="Q49" s="511"/>
      <c r="R49" s="511"/>
      <c r="S49" s="511"/>
      <c r="T49" s="511"/>
      <c r="U49" s="511"/>
      <c r="V49" s="511"/>
      <c r="W49" s="511"/>
      <c r="X49" s="511"/>
      <c r="Y49" s="511"/>
      <c r="Z49" s="511"/>
      <c r="AA49" s="511"/>
      <c r="AB49" s="511"/>
      <c r="AC49" s="511"/>
      <c r="AD49" s="511"/>
      <c r="AE49" s="511"/>
      <c r="AF49" s="511"/>
    </row>
    <row r="50" spans="1:32" s="403" customFormat="1" x14ac:dyDescent="0.25">
      <c r="A50" s="511"/>
      <c r="B50" s="511"/>
      <c r="C50" s="511"/>
      <c r="D50" s="511"/>
      <c r="E50" s="511"/>
      <c r="F50" s="511"/>
      <c r="G50" s="511"/>
      <c r="H50" s="511"/>
      <c r="I50" s="511"/>
      <c r="J50" s="511"/>
      <c r="K50" s="511"/>
      <c r="L50" s="511"/>
      <c r="M50" s="511"/>
      <c r="N50" s="511"/>
      <c r="O50" s="511"/>
      <c r="P50" s="511"/>
      <c r="Q50" s="511"/>
      <c r="R50" s="511"/>
      <c r="S50" s="511"/>
      <c r="T50" s="511"/>
      <c r="U50" s="511"/>
      <c r="V50" s="511"/>
      <c r="W50" s="511"/>
      <c r="X50" s="511"/>
      <c r="Y50" s="511"/>
      <c r="Z50" s="511"/>
      <c r="AA50" s="511"/>
      <c r="AB50" s="511"/>
      <c r="AC50" s="511"/>
      <c r="AD50" s="511"/>
      <c r="AE50" s="511"/>
      <c r="AF50" s="511"/>
    </row>
    <row r="51" spans="1:32" s="403" customFormat="1" x14ac:dyDescent="0.25">
      <c r="A51" s="511"/>
      <c r="B51" s="511"/>
      <c r="C51" s="511"/>
      <c r="D51" s="511"/>
      <c r="E51" s="511"/>
      <c r="F51" s="511"/>
      <c r="G51" s="511"/>
      <c r="H51" s="511"/>
      <c r="I51" s="511"/>
      <c r="J51" s="511"/>
      <c r="K51" s="511"/>
      <c r="L51" s="511"/>
      <c r="M51" s="511"/>
      <c r="N51" s="511"/>
      <c r="O51" s="511"/>
      <c r="P51" s="511"/>
      <c r="Q51" s="511"/>
      <c r="R51" s="511"/>
      <c r="S51" s="511"/>
      <c r="T51" s="511"/>
      <c r="U51" s="511"/>
      <c r="V51" s="511"/>
      <c r="W51" s="511"/>
      <c r="X51" s="511"/>
      <c r="Y51" s="511"/>
      <c r="Z51" s="511"/>
      <c r="AA51" s="511"/>
      <c r="AB51" s="511"/>
      <c r="AC51" s="511"/>
      <c r="AD51" s="511"/>
      <c r="AE51" s="511"/>
      <c r="AF51" s="511"/>
    </row>
    <row r="52" spans="1:32" s="403" customFormat="1" x14ac:dyDescent="0.25">
      <c r="A52" s="511"/>
      <c r="B52" s="511"/>
      <c r="C52" s="511"/>
      <c r="D52" s="511"/>
      <c r="E52" s="511"/>
      <c r="F52" s="511"/>
      <c r="G52" s="511"/>
      <c r="H52" s="511"/>
      <c r="I52" s="511"/>
      <c r="J52" s="511"/>
      <c r="K52" s="511"/>
      <c r="L52" s="511"/>
      <c r="M52" s="511"/>
      <c r="N52" s="511"/>
      <c r="O52" s="511"/>
      <c r="P52" s="511"/>
      <c r="Q52" s="511"/>
      <c r="R52" s="511"/>
      <c r="S52" s="511"/>
      <c r="T52" s="511"/>
      <c r="U52" s="511"/>
      <c r="V52" s="511"/>
      <c r="W52" s="511"/>
      <c r="X52" s="511"/>
      <c r="Y52" s="511"/>
      <c r="Z52" s="511"/>
      <c r="AA52" s="511"/>
      <c r="AB52" s="511"/>
      <c r="AC52" s="511"/>
      <c r="AD52" s="511"/>
      <c r="AE52" s="511"/>
      <c r="AF52" s="511"/>
    </row>
    <row r="53" spans="1:32" s="403" customFormat="1" x14ac:dyDescent="0.25">
      <c r="A53" s="511"/>
      <c r="B53" s="511"/>
      <c r="C53" s="511"/>
      <c r="D53" s="511"/>
      <c r="E53" s="511"/>
      <c r="F53" s="511"/>
      <c r="G53" s="511"/>
      <c r="H53" s="511"/>
      <c r="I53" s="511"/>
      <c r="J53" s="511"/>
      <c r="K53" s="511"/>
      <c r="L53" s="511"/>
      <c r="M53" s="511"/>
      <c r="N53" s="511"/>
      <c r="O53" s="511"/>
      <c r="P53" s="511"/>
      <c r="Q53" s="511"/>
      <c r="R53" s="511"/>
      <c r="S53" s="511"/>
      <c r="T53" s="511"/>
      <c r="U53" s="511"/>
      <c r="V53" s="511"/>
      <c r="W53" s="511"/>
      <c r="X53" s="511"/>
      <c r="Y53" s="511"/>
      <c r="Z53" s="511"/>
      <c r="AA53" s="511"/>
      <c r="AB53" s="511"/>
      <c r="AC53" s="511"/>
      <c r="AD53" s="511"/>
      <c r="AE53" s="511"/>
      <c r="AF53" s="511"/>
    </row>
    <row r="54" spans="1:32" s="403" customFormat="1" x14ac:dyDescent="0.25">
      <c r="A54" s="511"/>
      <c r="B54" s="511"/>
      <c r="C54" s="511"/>
      <c r="D54" s="511"/>
      <c r="E54" s="511"/>
      <c r="F54" s="511"/>
      <c r="G54" s="511"/>
      <c r="H54" s="511"/>
      <c r="I54" s="511"/>
      <c r="J54" s="511"/>
      <c r="K54" s="511"/>
      <c r="L54" s="511"/>
      <c r="M54" s="511"/>
      <c r="N54" s="511"/>
      <c r="O54" s="511"/>
      <c r="P54" s="511"/>
      <c r="Q54" s="511"/>
      <c r="R54" s="511"/>
      <c r="S54" s="511"/>
      <c r="T54" s="511"/>
      <c r="U54" s="511"/>
      <c r="V54" s="511"/>
      <c r="W54" s="511"/>
      <c r="X54" s="511"/>
      <c r="Y54" s="511"/>
      <c r="Z54" s="511"/>
      <c r="AA54" s="511"/>
      <c r="AB54" s="511"/>
      <c r="AC54" s="511"/>
      <c r="AD54" s="511"/>
      <c r="AE54" s="511"/>
      <c r="AF54" s="511"/>
    </row>
    <row r="55" spans="1:32" s="403" customFormat="1" x14ac:dyDescent="0.25">
      <c r="A55" s="511"/>
      <c r="B55" s="511"/>
      <c r="C55" s="511"/>
      <c r="D55" s="511"/>
      <c r="E55" s="511"/>
      <c r="F55" s="511"/>
      <c r="G55" s="511"/>
      <c r="H55" s="511"/>
      <c r="I55" s="511"/>
      <c r="J55" s="511"/>
      <c r="K55" s="511"/>
      <c r="L55" s="511"/>
      <c r="M55" s="511"/>
      <c r="N55" s="511"/>
      <c r="O55" s="511"/>
      <c r="P55" s="511"/>
      <c r="Q55" s="511"/>
      <c r="R55" s="511"/>
      <c r="S55" s="511"/>
      <c r="T55" s="511"/>
      <c r="U55" s="511"/>
      <c r="V55" s="511"/>
      <c r="W55" s="511"/>
      <c r="X55" s="511"/>
      <c r="Y55" s="511"/>
      <c r="Z55" s="511"/>
      <c r="AA55" s="511"/>
      <c r="AB55" s="511"/>
      <c r="AC55" s="511"/>
      <c r="AD55" s="511"/>
      <c r="AE55" s="511"/>
      <c r="AF55" s="511"/>
    </row>
    <row r="56" spans="1:32" s="403" customFormat="1" x14ac:dyDescent="0.25">
      <c r="A56" s="511"/>
      <c r="B56" s="511"/>
      <c r="C56" s="511"/>
      <c r="D56" s="511"/>
      <c r="E56" s="511"/>
      <c r="F56" s="511"/>
      <c r="G56" s="511"/>
      <c r="H56" s="511"/>
      <c r="I56" s="511"/>
      <c r="J56" s="511"/>
      <c r="K56" s="511"/>
      <c r="L56" s="511"/>
      <c r="M56" s="511"/>
      <c r="N56" s="511"/>
      <c r="O56" s="511"/>
      <c r="P56" s="511"/>
      <c r="Q56" s="511"/>
      <c r="R56" s="511"/>
      <c r="S56" s="511"/>
      <c r="T56" s="511"/>
      <c r="U56" s="511"/>
      <c r="V56" s="511"/>
      <c r="W56" s="511"/>
      <c r="X56" s="511"/>
      <c r="Y56" s="511"/>
      <c r="Z56" s="511"/>
      <c r="AA56" s="511"/>
      <c r="AB56" s="511"/>
      <c r="AC56" s="511"/>
      <c r="AD56" s="511"/>
      <c r="AE56" s="511"/>
      <c r="AF56" s="511"/>
    </row>
    <row r="57" spans="1:32" s="403" customFormat="1" x14ac:dyDescent="0.25">
      <c r="A57" s="511"/>
      <c r="B57" s="511"/>
      <c r="C57" s="511"/>
      <c r="D57" s="511"/>
      <c r="E57" s="511"/>
      <c r="F57" s="511"/>
      <c r="G57" s="511"/>
      <c r="H57" s="511"/>
      <c r="I57" s="511"/>
      <c r="J57" s="511"/>
      <c r="K57" s="511"/>
      <c r="L57" s="511"/>
      <c r="M57" s="511"/>
      <c r="N57" s="511"/>
      <c r="O57" s="511"/>
      <c r="P57" s="511"/>
      <c r="Q57" s="511"/>
      <c r="R57" s="511"/>
      <c r="S57" s="511"/>
      <c r="T57" s="511"/>
      <c r="U57" s="511"/>
      <c r="V57" s="511"/>
      <c r="W57" s="511"/>
      <c r="X57" s="511"/>
      <c r="Y57" s="511"/>
      <c r="Z57" s="511"/>
      <c r="AA57" s="511"/>
      <c r="AB57" s="511"/>
      <c r="AC57" s="511"/>
      <c r="AD57" s="511"/>
      <c r="AE57" s="511"/>
      <c r="AF57" s="511"/>
    </row>
    <row r="58" spans="1:32" s="403" customFormat="1" x14ac:dyDescent="0.25">
      <c r="A58" s="511"/>
      <c r="B58" s="511"/>
      <c r="C58" s="511"/>
      <c r="D58" s="511"/>
      <c r="E58" s="511"/>
      <c r="F58" s="511"/>
      <c r="G58" s="511"/>
      <c r="H58" s="511"/>
      <c r="I58" s="511"/>
      <c r="J58" s="511"/>
      <c r="K58" s="511"/>
      <c r="L58" s="511"/>
      <c r="M58" s="511"/>
      <c r="N58" s="511"/>
      <c r="O58" s="511"/>
      <c r="P58" s="511"/>
      <c r="Q58" s="511"/>
      <c r="R58" s="511"/>
      <c r="S58" s="511"/>
      <c r="T58" s="511"/>
      <c r="U58" s="511"/>
      <c r="V58" s="511"/>
      <c r="W58" s="511"/>
      <c r="X58" s="511"/>
      <c r="Y58" s="511"/>
      <c r="Z58" s="511"/>
      <c r="AA58" s="511"/>
      <c r="AB58" s="511"/>
      <c r="AC58" s="511"/>
      <c r="AD58" s="511"/>
      <c r="AE58" s="511"/>
      <c r="AF58" s="511"/>
    </row>
    <row r="59" spans="1:32" s="403" customFormat="1" x14ac:dyDescent="0.25">
      <c r="A59" s="511"/>
      <c r="B59" s="511"/>
      <c r="C59" s="511"/>
      <c r="D59" s="511"/>
      <c r="E59" s="511"/>
      <c r="F59" s="511"/>
      <c r="G59" s="511"/>
      <c r="H59" s="511"/>
      <c r="I59" s="511"/>
      <c r="J59" s="511"/>
      <c r="K59" s="511"/>
      <c r="L59" s="511"/>
      <c r="M59" s="511"/>
      <c r="N59" s="511"/>
      <c r="O59" s="511"/>
      <c r="P59" s="511"/>
      <c r="Q59" s="511"/>
      <c r="R59" s="511"/>
      <c r="S59" s="511"/>
      <c r="T59" s="511"/>
      <c r="U59" s="511"/>
      <c r="V59" s="511"/>
      <c r="W59" s="511"/>
      <c r="X59" s="511"/>
      <c r="Y59" s="511"/>
      <c r="Z59" s="511"/>
      <c r="AA59" s="511"/>
      <c r="AB59" s="511"/>
      <c r="AC59" s="511"/>
      <c r="AD59" s="511"/>
      <c r="AE59" s="511"/>
      <c r="AF59" s="511"/>
    </row>
    <row r="60" spans="1:32" s="403" customFormat="1" x14ac:dyDescent="0.25">
      <c r="A60" s="511"/>
      <c r="B60" s="511"/>
      <c r="C60" s="511"/>
      <c r="D60" s="511"/>
      <c r="E60" s="511"/>
      <c r="F60" s="511"/>
      <c r="G60" s="511"/>
      <c r="H60" s="511"/>
      <c r="I60" s="511"/>
      <c r="J60" s="511"/>
      <c r="K60" s="511"/>
      <c r="L60" s="511"/>
      <c r="M60" s="511"/>
      <c r="N60" s="511"/>
      <c r="O60" s="511"/>
      <c r="P60" s="511"/>
      <c r="Q60" s="511"/>
      <c r="R60" s="511"/>
      <c r="S60" s="511"/>
      <c r="T60" s="511"/>
      <c r="U60" s="511"/>
      <c r="V60" s="511"/>
      <c r="W60" s="511"/>
      <c r="X60" s="511"/>
      <c r="Y60" s="511"/>
      <c r="Z60" s="511"/>
      <c r="AA60" s="511"/>
      <c r="AB60" s="511"/>
      <c r="AC60" s="511"/>
      <c r="AD60" s="511"/>
      <c r="AE60" s="511"/>
      <c r="AF60" s="511"/>
    </row>
    <row r="61" spans="1:32" s="403" customFormat="1" x14ac:dyDescent="0.25">
      <c r="A61" s="511"/>
      <c r="B61" s="511"/>
      <c r="C61" s="511"/>
      <c r="D61" s="511"/>
      <c r="E61" s="511"/>
      <c r="F61" s="511"/>
      <c r="G61" s="511"/>
      <c r="H61" s="511"/>
      <c r="I61" s="511"/>
      <c r="J61" s="511"/>
      <c r="K61" s="511"/>
      <c r="L61" s="511"/>
      <c r="M61" s="511"/>
      <c r="N61" s="511"/>
      <c r="O61" s="511"/>
      <c r="P61" s="511"/>
      <c r="Q61" s="511"/>
      <c r="R61" s="511"/>
      <c r="S61" s="511"/>
      <c r="T61" s="511"/>
      <c r="U61" s="511"/>
      <c r="V61" s="511"/>
      <c r="W61" s="511"/>
      <c r="X61" s="511"/>
      <c r="Y61" s="511"/>
      <c r="Z61" s="511"/>
      <c r="AA61" s="511"/>
      <c r="AB61" s="511"/>
      <c r="AC61" s="511"/>
      <c r="AD61" s="511"/>
      <c r="AE61" s="511"/>
      <c r="AF61" s="511"/>
    </row>
    <row r="62" spans="1:32" s="403" customFormat="1" x14ac:dyDescent="0.25">
      <c r="A62" s="511"/>
      <c r="B62" s="511"/>
      <c r="C62" s="511"/>
      <c r="D62" s="511"/>
      <c r="E62" s="511"/>
      <c r="F62" s="511"/>
      <c r="G62" s="511"/>
      <c r="H62" s="511"/>
      <c r="I62" s="511"/>
      <c r="J62" s="511"/>
      <c r="K62" s="511"/>
      <c r="L62" s="511"/>
      <c r="M62" s="511"/>
      <c r="N62" s="511"/>
      <c r="O62" s="511"/>
      <c r="P62" s="511"/>
      <c r="Q62" s="511"/>
      <c r="R62" s="511"/>
      <c r="S62" s="511"/>
      <c r="T62" s="511"/>
      <c r="U62" s="511"/>
      <c r="V62" s="511"/>
      <c r="W62" s="511"/>
      <c r="X62" s="511"/>
      <c r="Y62" s="511"/>
      <c r="Z62" s="511"/>
      <c r="AA62" s="511"/>
      <c r="AB62" s="511"/>
      <c r="AC62" s="511"/>
      <c r="AD62" s="511"/>
      <c r="AE62" s="511"/>
      <c r="AF62" s="511"/>
    </row>
    <row r="63" spans="1:32" s="403" customFormat="1" x14ac:dyDescent="0.25">
      <c r="A63" s="511"/>
      <c r="B63" s="511"/>
      <c r="C63" s="511"/>
      <c r="D63" s="511"/>
      <c r="E63" s="511"/>
      <c r="F63" s="511"/>
      <c r="G63" s="511"/>
      <c r="H63" s="511"/>
      <c r="I63" s="511"/>
      <c r="J63" s="511"/>
      <c r="K63" s="511"/>
      <c r="L63" s="511"/>
      <c r="M63" s="511"/>
      <c r="N63" s="511"/>
      <c r="O63" s="511"/>
      <c r="P63" s="511"/>
      <c r="Q63" s="511"/>
      <c r="R63" s="511"/>
      <c r="S63" s="511"/>
      <c r="T63" s="511"/>
      <c r="U63" s="511"/>
      <c r="V63" s="511"/>
      <c r="W63" s="511"/>
      <c r="X63" s="511"/>
      <c r="Y63" s="511"/>
      <c r="Z63" s="511"/>
      <c r="AA63" s="511"/>
      <c r="AB63" s="511"/>
      <c r="AC63" s="511"/>
      <c r="AD63" s="511"/>
      <c r="AE63" s="511"/>
      <c r="AF63" s="511"/>
    </row>
    <row r="64" spans="1:32" s="403" customFormat="1" x14ac:dyDescent="0.25">
      <c r="A64" s="511"/>
      <c r="B64" s="511"/>
      <c r="C64" s="511"/>
      <c r="D64" s="511"/>
      <c r="E64" s="511"/>
      <c r="F64" s="511"/>
      <c r="G64" s="511"/>
      <c r="H64" s="511"/>
      <c r="I64" s="511"/>
      <c r="J64" s="511"/>
      <c r="K64" s="511"/>
      <c r="L64" s="511"/>
      <c r="M64" s="511"/>
      <c r="N64" s="511"/>
      <c r="O64" s="511"/>
      <c r="P64" s="511"/>
      <c r="Q64" s="511"/>
      <c r="R64" s="511"/>
      <c r="S64" s="511"/>
      <c r="T64" s="511"/>
      <c r="U64" s="511"/>
      <c r="V64" s="511"/>
      <c r="W64" s="511"/>
      <c r="X64" s="511"/>
      <c r="Y64" s="511"/>
      <c r="Z64" s="511"/>
      <c r="AA64" s="511"/>
      <c r="AB64" s="511"/>
      <c r="AC64" s="511"/>
      <c r="AD64" s="511"/>
      <c r="AE64" s="511"/>
      <c r="AF64" s="511"/>
    </row>
    <row r="65" spans="1:2" s="403" customFormat="1" x14ac:dyDescent="0.25">
      <c r="A65" s="498" t="str">
        <f>+HLOOKUP(Introduction!$G$4,nametranslations,34,FALSE)</f>
        <v>Source: WHO/UNICEF JMP (2026)</v>
      </c>
      <c r="B65" s="50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41FF-23AB-4E60-8AF7-081E12E1BE9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404" customWidth="1"/>
    <col min="2" max="2" width="9" style="404"/>
    <col min="3" max="3" width="5.8984375" style="404" customWidth="1"/>
    <col min="4" max="5" width="4.09765625" style="404" customWidth="1"/>
    <col min="6" max="6" width="3.8984375" style="404" customWidth="1"/>
    <col min="7" max="7" width="4.09765625" style="404" customWidth="1"/>
    <col min="8" max="9" width="3.8984375" style="404" customWidth="1"/>
    <col min="10" max="10" width="4.09765625" style="404" customWidth="1"/>
    <col min="11" max="12" width="3.8984375" style="404" customWidth="1"/>
    <col min="13" max="13" width="4.09765625" style="404" customWidth="1"/>
    <col min="14" max="15" width="3.8984375" style="404" customWidth="1"/>
    <col min="16" max="16" width="4.09765625" style="404" customWidth="1"/>
    <col min="17" max="18" width="3.8984375" style="404" customWidth="1"/>
    <col min="19" max="19" width="4.09765625" style="404" customWidth="1"/>
    <col min="20" max="21" width="3.8984375" style="404" customWidth="1"/>
    <col min="22" max="51" width="3.8984375" style="510" customWidth="1"/>
    <col min="52" max="69" width="3.8984375" style="511" customWidth="1"/>
    <col min="70" max="16384" width="9" style="404"/>
  </cols>
  <sheetData>
    <row r="1" spans="1:69" ht="17.399999999999999" x14ac:dyDescent="0.3">
      <c r="A1" s="512" t="str">
        <f>HLOOKUP(Introduction!$G$4,nametranslations,83,FALSE)</f>
        <v>Summary of data from national surveys and censuses</v>
      </c>
      <c r="B1" s="513"/>
      <c r="C1" s="513"/>
      <c r="D1" s="513"/>
      <c r="E1" s="513"/>
      <c r="F1" s="513"/>
      <c r="G1" s="513"/>
      <c r="H1" s="513"/>
      <c r="I1" s="513"/>
      <c r="J1" s="513"/>
      <c r="K1" s="513"/>
      <c r="L1" s="513"/>
      <c r="M1" s="513"/>
      <c r="N1" s="513"/>
      <c r="O1" s="513"/>
      <c r="P1" s="513"/>
      <c r="Q1" s="513"/>
      <c r="R1" s="513"/>
      <c r="S1" s="513"/>
      <c r="T1" s="513"/>
      <c r="U1" s="513"/>
      <c r="V1" s="513"/>
      <c r="W1" s="513"/>
      <c r="X1" s="513"/>
      <c r="Y1" s="513"/>
      <c r="Z1" s="513"/>
      <c r="AA1" s="513"/>
      <c r="AB1" s="513"/>
      <c r="AC1" s="513"/>
      <c r="AD1" s="513"/>
      <c r="AE1" s="513"/>
      <c r="AF1" s="513"/>
      <c r="AG1" s="513"/>
      <c r="AH1" s="513"/>
      <c r="AI1" s="513"/>
      <c r="AJ1" s="513"/>
      <c r="AK1" s="513"/>
      <c r="AL1" s="513"/>
      <c r="AM1" s="513"/>
      <c r="AN1" s="513"/>
      <c r="AO1" s="513"/>
      <c r="AP1" s="513"/>
      <c r="AQ1" s="513"/>
      <c r="AR1" s="513"/>
      <c r="AS1" s="513"/>
      <c r="AT1" s="513"/>
      <c r="AU1" s="513"/>
      <c r="AV1" s="513"/>
      <c r="AW1" s="513"/>
      <c r="AX1" s="513"/>
      <c r="AY1" s="513"/>
      <c r="AZ1" s="513"/>
      <c r="BA1" s="513"/>
      <c r="BB1" s="513"/>
      <c r="BC1" s="513"/>
      <c r="BD1" s="513"/>
      <c r="BE1" s="513"/>
      <c r="BF1" s="513"/>
      <c r="BG1" s="513"/>
      <c r="BH1" s="513"/>
      <c r="BI1" s="513"/>
      <c r="BJ1" s="513"/>
      <c r="BK1" s="513"/>
      <c r="BL1" s="513"/>
      <c r="BM1" s="513"/>
      <c r="BN1" s="513"/>
      <c r="BO1" s="513"/>
      <c r="BP1" s="513"/>
      <c r="BQ1" s="513"/>
    </row>
    <row r="2" spans="1:69" ht="15.6" x14ac:dyDescent="0.3">
      <c r="A2" s="514"/>
      <c r="B2" s="514"/>
      <c r="C2" s="514"/>
      <c r="D2" s="515" t="str">
        <f>HLOOKUP(Introduction!$G$4,nametranslations,85,FALSE)</f>
        <v>Drinking Water</v>
      </c>
      <c r="E2" s="513"/>
      <c r="F2" s="513"/>
      <c r="G2" s="516"/>
      <c r="H2" s="513"/>
      <c r="I2" s="513"/>
      <c r="J2" s="516"/>
      <c r="K2" s="517"/>
      <c r="L2" s="517"/>
      <c r="M2" s="516"/>
      <c r="N2" s="517"/>
      <c r="O2" s="517"/>
      <c r="P2" s="516"/>
      <c r="Q2" s="517"/>
      <c r="R2" s="517"/>
      <c r="S2" s="516"/>
      <c r="T2" s="517"/>
      <c r="U2" s="517"/>
      <c r="V2" s="518" t="str">
        <f>HLOOKUP(Introduction!$G$4,nametranslations,86,FALSE)</f>
        <v>Sanitation</v>
      </c>
      <c r="W2" s="403"/>
      <c r="X2" s="517"/>
      <c r="Y2" s="517"/>
      <c r="Z2" s="517"/>
      <c r="AA2" s="519"/>
      <c r="AB2" s="517"/>
      <c r="AC2" s="517"/>
      <c r="AD2" s="517"/>
      <c r="AE2" s="517"/>
      <c r="AF2" s="519"/>
      <c r="AG2" s="517"/>
      <c r="AH2" s="517"/>
      <c r="AI2" s="517"/>
      <c r="AJ2" s="517"/>
      <c r="AK2" s="519"/>
      <c r="AL2" s="517"/>
      <c r="AM2" s="517"/>
      <c r="AN2" s="517"/>
      <c r="AO2" s="517"/>
      <c r="AP2" s="519"/>
      <c r="AQ2" s="517"/>
      <c r="AR2" s="517"/>
      <c r="AS2" s="517"/>
      <c r="AT2" s="517"/>
      <c r="AU2" s="519"/>
      <c r="AV2" s="517"/>
      <c r="AW2" s="517"/>
      <c r="AX2" s="517"/>
      <c r="AY2" s="517"/>
      <c r="AZ2" s="520" t="str">
        <f>HLOOKUP(Introduction!$G$4,nametranslations,87,FALSE)</f>
        <v>Hygiene</v>
      </c>
      <c r="BA2" s="521"/>
      <c r="BB2" s="522"/>
      <c r="BC2" s="522"/>
      <c r="BD2" s="523"/>
      <c r="BE2" s="523"/>
      <c r="BF2" s="523"/>
      <c r="BG2" s="523"/>
      <c r="BH2" s="523"/>
      <c r="BI2" s="523"/>
      <c r="BJ2" s="523"/>
      <c r="BK2" s="523"/>
      <c r="BL2" s="523"/>
      <c r="BM2" s="523"/>
      <c r="BN2" s="523"/>
      <c r="BO2" s="523"/>
      <c r="BP2" s="523"/>
      <c r="BQ2" s="523"/>
    </row>
    <row r="3" spans="1:69" ht="13.8" x14ac:dyDescent="0.25">
      <c r="A3" s="524"/>
      <c r="B3" s="513"/>
      <c r="C3" s="513"/>
      <c r="D3" s="513" t="str">
        <f>+Key!$A$24</f>
        <v>Total</v>
      </c>
      <c r="E3" s="513"/>
      <c r="F3" s="513"/>
      <c r="G3" s="513" t="str">
        <f>+Key!$A$26</f>
        <v>Urban</v>
      </c>
      <c r="I3" s="513"/>
      <c r="J3" s="513" t="str">
        <f>+Key!$A$25</f>
        <v>Rural</v>
      </c>
      <c r="L3" s="513"/>
      <c r="M3" s="513" t="str">
        <f>+Key!$A$27</f>
        <v>Pre-primary</v>
      </c>
      <c r="O3" s="513"/>
      <c r="P3" s="513" t="str">
        <f>+Key!$A$28</f>
        <v>Primary</v>
      </c>
      <c r="Q3" s="513"/>
      <c r="R3" s="513"/>
      <c r="S3" s="513" t="str">
        <f>+Key!$A$29</f>
        <v>Secondary</v>
      </c>
      <c r="U3" s="513"/>
      <c r="V3" s="513" t="str">
        <f>+Key!$A$24</f>
        <v>Total</v>
      </c>
      <c r="W3" s="513"/>
      <c r="X3" s="513"/>
      <c r="Y3" s="513" t="str">
        <f>+Key!$A$26</f>
        <v>Urban</v>
      </c>
      <c r="Z3" s="404"/>
      <c r="AA3" s="513"/>
      <c r="AB3" s="513" t="str">
        <f>+Key!$A$25</f>
        <v>Rural</v>
      </c>
      <c r="AC3" s="404"/>
      <c r="AD3" s="513"/>
      <c r="AE3" s="513" t="str">
        <f>+Key!$A$27</f>
        <v>Pre-primary</v>
      </c>
      <c r="AF3" s="404"/>
      <c r="AG3" s="513"/>
      <c r="AH3" s="513" t="str">
        <f>+Key!$A$28</f>
        <v>Primary</v>
      </c>
      <c r="AI3" s="513"/>
      <c r="AJ3" s="513"/>
      <c r="AK3" s="513" t="str">
        <f>+Key!$A$29</f>
        <v>Secondary</v>
      </c>
      <c r="AL3" s="513"/>
      <c r="AM3" s="513"/>
      <c r="AN3" s="513"/>
      <c r="AO3" s="513"/>
      <c r="AP3" s="513" t="s">
        <v>17</v>
      </c>
      <c r="AQ3" s="513"/>
      <c r="AR3" s="513"/>
      <c r="AS3" s="513"/>
      <c r="AT3" s="513"/>
      <c r="AU3" s="513" t="s">
        <v>18</v>
      </c>
      <c r="AV3" s="513"/>
      <c r="AW3" s="513"/>
      <c r="AX3" s="513"/>
      <c r="AY3" s="513"/>
      <c r="AZ3" s="513" t="str">
        <f>+Key!$A$24</f>
        <v>Total</v>
      </c>
      <c r="BA3" s="525"/>
      <c r="BB3" s="513"/>
      <c r="BC3" s="513" t="str">
        <f>+Key!$A$26</f>
        <v>Urban</v>
      </c>
      <c r="BD3" s="404"/>
      <c r="BE3" s="513"/>
      <c r="BF3" s="513" t="str">
        <f>+Key!$A$25</f>
        <v>Rural</v>
      </c>
      <c r="BG3" s="404"/>
      <c r="BH3" s="513"/>
      <c r="BI3" s="513" t="str">
        <f>+Key!$A$27</f>
        <v>Pre-primary</v>
      </c>
      <c r="BJ3" s="404"/>
      <c r="BK3" s="513"/>
      <c r="BL3" s="513" t="str">
        <f>+Key!$A$28</f>
        <v>Primary</v>
      </c>
      <c r="BM3" s="513"/>
      <c r="BN3" s="513"/>
      <c r="BO3" s="513" t="str">
        <f>+Key!$A$29</f>
        <v>Secondary</v>
      </c>
      <c r="BP3" s="403"/>
      <c r="BQ3" s="513"/>
    </row>
    <row r="4" spans="1:69" ht="148.80000000000001" x14ac:dyDescent="0.25">
      <c r="A4" s="526" t="s">
        <v>5</v>
      </c>
      <c r="B4" s="526" t="str">
        <f>HLOOKUP(Introduction!$G$4,nametranslations,88,FALSE)</f>
        <v>Type</v>
      </c>
      <c r="C4" s="526" t="s">
        <v>4</v>
      </c>
      <c r="D4" s="527" t="s">
        <v>25</v>
      </c>
      <c r="E4" s="528" t="s">
        <v>19</v>
      </c>
      <c r="F4" s="529" t="s">
        <v>93</v>
      </c>
      <c r="G4" s="527" t="s">
        <v>25</v>
      </c>
      <c r="H4" s="528" t="s">
        <v>19</v>
      </c>
      <c r="I4" s="529" t="s">
        <v>93</v>
      </c>
      <c r="J4" s="527" t="s">
        <v>25</v>
      </c>
      <c r="K4" s="528" t="s">
        <v>19</v>
      </c>
      <c r="L4" s="529" t="s">
        <v>93</v>
      </c>
      <c r="M4" s="527" t="s">
        <v>25</v>
      </c>
      <c r="N4" s="528" t="s">
        <v>19</v>
      </c>
      <c r="O4" s="529" t="s">
        <v>93</v>
      </c>
      <c r="P4" s="527" t="s">
        <v>25</v>
      </c>
      <c r="Q4" s="528" t="s">
        <v>19</v>
      </c>
      <c r="R4" s="529" t="s">
        <v>93</v>
      </c>
      <c r="S4" s="527" t="s">
        <v>25</v>
      </c>
      <c r="T4" s="528" t="s">
        <v>19</v>
      </c>
      <c r="U4" s="530" t="s">
        <v>93</v>
      </c>
      <c r="V4" s="531" t="s">
        <v>25</v>
      </c>
      <c r="W4" s="532" t="s">
        <v>19</v>
      </c>
      <c r="X4" s="532" t="s">
        <v>21</v>
      </c>
      <c r="Y4" s="532" t="s">
        <v>28</v>
      </c>
      <c r="Z4" s="533" t="s">
        <v>94</v>
      </c>
      <c r="AA4" s="531" t="s">
        <v>25</v>
      </c>
      <c r="AB4" s="532" t="s">
        <v>19</v>
      </c>
      <c r="AC4" s="532" t="s">
        <v>21</v>
      </c>
      <c r="AD4" s="532" t="s">
        <v>28</v>
      </c>
      <c r="AE4" s="533" t="s">
        <v>94</v>
      </c>
      <c r="AF4" s="531" t="s">
        <v>25</v>
      </c>
      <c r="AG4" s="532" t="s">
        <v>19</v>
      </c>
      <c r="AH4" s="532" t="s">
        <v>21</v>
      </c>
      <c r="AI4" s="532" t="s">
        <v>28</v>
      </c>
      <c r="AJ4" s="533" t="s">
        <v>94</v>
      </c>
      <c r="AK4" s="531" t="s">
        <v>25</v>
      </c>
      <c r="AL4" s="532" t="s">
        <v>19</v>
      </c>
      <c r="AM4" s="532" t="s">
        <v>21</v>
      </c>
      <c r="AN4" s="532" t="s">
        <v>28</v>
      </c>
      <c r="AO4" s="533" t="s">
        <v>94</v>
      </c>
      <c r="AP4" s="531" t="s">
        <v>25</v>
      </c>
      <c r="AQ4" s="532" t="s">
        <v>19</v>
      </c>
      <c r="AR4" s="532" t="s">
        <v>21</v>
      </c>
      <c r="AS4" s="532" t="s">
        <v>28</v>
      </c>
      <c r="AT4" s="533" t="s">
        <v>94</v>
      </c>
      <c r="AU4" s="531" t="s">
        <v>25</v>
      </c>
      <c r="AV4" s="532" t="s">
        <v>19</v>
      </c>
      <c r="AW4" s="532" t="s">
        <v>21</v>
      </c>
      <c r="AX4" s="532" t="s">
        <v>28</v>
      </c>
      <c r="AY4" s="534" t="s">
        <v>94</v>
      </c>
      <c r="AZ4" s="535" t="s">
        <v>25</v>
      </c>
      <c r="BA4" s="536" t="s">
        <v>112</v>
      </c>
      <c r="BB4" s="537" t="s">
        <v>114</v>
      </c>
      <c r="BC4" s="535" t="s">
        <v>25</v>
      </c>
      <c r="BD4" s="536" t="s">
        <v>112</v>
      </c>
      <c r="BE4" s="537" t="s">
        <v>114</v>
      </c>
      <c r="BF4" s="535" t="s">
        <v>25</v>
      </c>
      <c r="BG4" s="536" t="s">
        <v>112</v>
      </c>
      <c r="BH4" s="537" t="s">
        <v>114</v>
      </c>
      <c r="BI4" s="535" t="s">
        <v>25</v>
      </c>
      <c r="BJ4" s="536" t="s">
        <v>112</v>
      </c>
      <c r="BK4" s="537" t="s">
        <v>114</v>
      </c>
      <c r="BL4" s="535" t="s">
        <v>25</v>
      </c>
      <c r="BM4" s="536" t="s">
        <v>112</v>
      </c>
      <c r="BN4" s="537" t="s">
        <v>114</v>
      </c>
      <c r="BO4" s="535" t="s">
        <v>25</v>
      </c>
      <c r="BP4" s="536" t="s">
        <v>112</v>
      </c>
      <c r="BQ4" s="537" t="s">
        <v>114</v>
      </c>
    </row>
    <row r="5" spans="1:69" ht="43.2" hidden="1" x14ac:dyDescent="0.25">
      <c r="A5" s="526" t="s">
        <v>38</v>
      </c>
      <c r="B5" s="526" t="s">
        <v>39</v>
      </c>
      <c r="C5" s="526" t="s">
        <v>40</v>
      </c>
      <c r="D5" s="527" t="s">
        <v>106</v>
      </c>
      <c r="E5" s="528" t="s">
        <v>41</v>
      </c>
      <c r="F5" s="529" t="s">
        <v>168</v>
      </c>
      <c r="G5" s="527" t="s">
        <v>107</v>
      </c>
      <c r="H5" s="528" t="s">
        <v>42</v>
      </c>
      <c r="I5" s="529" t="s">
        <v>169</v>
      </c>
      <c r="J5" s="527" t="s">
        <v>108</v>
      </c>
      <c r="K5" s="528" t="s">
        <v>43</v>
      </c>
      <c r="L5" s="529" t="s">
        <v>170</v>
      </c>
      <c r="M5" s="527" t="s">
        <v>109</v>
      </c>
      <c r="N5" s="528" t="s">
        <v>77</v>
      </c>
      <c r="O5" s="529" t="s">
        <v>171</v>
      </c>
      <c r="P5" s="527" t="s">
        <v>110</v>
      </c>
      <c r="Q5" s="528" t="s">
        <v>78</v>
      </c>
      <c r="R5" s="529" t="s">
        <v>172</v>
      </c>
      <c r="S5" s="527" t="s">
        <v>111</v>
      </c>
      <c r="T5" s="528" t="s">
        <v>79</v>
      </c>
      <c r="U5" s="530" t="s">
        <v>173</v>
      </c>
      <c r="V5" s="531" t="s">
        <v>100</v>
      </c>
      <c r="W5" s="532" t="s">
        <v>44</v>
      </c>
      <c r="X5" s="538" t="s">
        <v>56</v>
      </c>
      <c r="Y5" s="538" t="s">
        <v>57</v>
      </c>
      <c r="Z5" s="533" t="s">
        <v>174</v>
      </c>
      <c r="AA5" s="531" t="s">
        <v>101</v>
      </c>
      <c r="AB5" s="532" t="s">
        <v>45</v>
      </c>
      <c r="AC5" s="538" t="s">
        <v>58</v>
      </c>
      <c r="AD5" s="538" t="s">
        <v>59</v>
      </c>
      <c r="AE5" s="533" t="s">
        <v>175</v>
      </c>
      <c r="AF5" s="531" t="s">
        <v>102</v>
      </c>
      <c r="AG5" s="532" t="s">
        <v>46</v>
      </c>
      <c r="AH5" s="538" t="s">
        <v>60</v>
      </c>
      <c r="AI5" s="538" t="s">
        <v>61</v>
      </c>
      <c r="AJ5" s="533" t="s">
        <v>176</v>
      </c>
      <c r="AK5" s="531" t="s">
        <v>103</v>
      </c>
      <c r="AL5" s="532" t="s">
        <v>62</v>
      </c>
      <c r="AM5" s="538" t="s">
        <v>63</v>
      </c>
      <c r="AN5" s="538" t="s">
        <v>64</v>
      </c>
      <c r="AO5" s="533" t="s">
        <v>177</v>
      </c>
      <c r="AP5" s="531" t="s">
        <v>104</v>
      </c>
      <c r="AQ5" s="532" t="s">
        <v>65</v>
      </c>
      <c r="AR5" s="538" t="s">
        <v>66</v>
      </c>
      <c r="AS5" s="538" t="s">
        <v>67</v>
      </c>
      <c r="AT5" s="533" t="s">
        <v>178</v>
      </c>
      <c r="AU5" s="531" t="s">
        <v>105</v>
      </c>
      <c r="AV5" s="532" t="s">
        <v>68</v>
      </c>
      <c r="AW5" s="538" t="s">
        <v>69</v>
      </c>
      <c r="AX5" s="538" t="s">
        <v>70</v>
      </c>
      <c r="AY5" s="534" t="s">
        <v>179</v>
      </c>
      <c r="AZ5" s="535" t="s">
        <v>71</v>
      </c>
      <c r="BA5" s="536" t="s">
        <v>86</v>
      </c>
      <c r="BB5" s="537" t="s">
        <v>180</v>
      </c>
      <c r="BC5" s="535" t="s">
        <v>76</v>
      </c>
      <c r="BD5" s="536" t="s">
        <v>87</v>
      </c>
      <c r="BE5" s="537" t="s">
        <v>181</v>
      </c>
      <c r="BF5" s="535" t="s">
        <v>75</v>
      </c>
      <c r="BG5" s="536" t="s">
        <v>88</v>
      </c>
      <c r="BH5" s="537" t="s">
        <v>182</v>
      </c>
      <c r="BI5" s="535" t="s">
        <v>74</v>
      </c>
      <c r="BJ5" s="536" t="s">
        <v>89</v>
      </c>
      <c r="BK5" s="537" t="s">
        <v>183</v>
      </c>
      <c r="BL5" s="535" t="s">
        <v>73</v>
      </c>
      <c r="BM5" s="536" t="s">
        <v>90</v>
      </c>
      <c r="BN5" s="537" t="s">
        <v>184</v>
      </c>
      <c r="BO5" s="535" t="s">
        <v>72</v>
      </c>
      <c r="BP5" s="536" t="s">
        <v>91</v>
      </c>
      <c r="BQ5" s="537" t="s">
        <v>185</v>
      </c>
    </row>
    <row r="6" spans="1:69" x14ac:dyDescent="0.25">
      <c r="A6" s="539" t="str">
        <f>+RIGHT('Data Summary'!A6,LEN('Data Summary'!A6)-9)</f>
        <v>UIS</v>
      </c>
      <c r="B6" s="513" t="str">
        <f>+IF(ISTEXT('Data Summary'!B6),'Data Summary'!B6,"")</f>
        <v>Other</v>
      </c>
      <c r="C6" s="540">
        <f>+VALUE('Data Summary'!C6)</f>
        <v>2010</v>
      </c>
      <c r="D6" s="541" t="e">
        <f>+IF(AND(ISNUMBER('Water Data'!D4),'Data Summary'!BS6="Yes"),100-'Water Data'!D4,NA())</f>
        <v>#N/A</v>
      </c>
      <c r="E6" s="541">
        <f>+IF(AND(ISNUMBER('Water Data'!D6),'Data Summary'!BT6="Yes"),'Water Data'!D6,NA())</f>
        <v>45.894233642067519</v>
      </c>
      <c r="F6" s="541" t="e">
        <f>+IF(AND(ISNUMBER('Water Data'!D9),'Data Summary'!BU6="Yes"),'Water Data'!D9,NA())</f>
        <v>#N/A</v>
      </c>
      <c r="G6" s="541" t="e">
        <f>+IF(AND(ISNUMBER('Water Data'!E4),'Data Summary'!BV6="Yes"),100-'Water Data'!E4,NA())</f>
        <v>#N/A</v>
      </c>
      <c r="H6" s="541" t="e">
        <f>+IF(AND(ISNUMBER('Water Data'!E6),'Data Summary'!BW6="Yes"),'Water Data'!E6,NA())</f>
        <v>#N/A</v>
      </c>
      <c r="I6" s="541" t="e">
        <f>+IF(AND(ISNUMBER('Water Data'!E9),'Data Summary'!BX6="Yes"),'Water Data'!E9,NA())</f>
        <v>#N/A</v>
      </c>
      <c r="J6" s="541" t="e">
        <f>+IF(AND(ISNUMBER('Water Data'!F4),'Data Summary'!BY6="Yes"),100-'Water Data'!F4,NA())</f>
        <v>#N/A</v>
      </c>
      <c r="K6" s="541" t="e">
        <f>+IF(AND(ISNUMBER('Water Data'!F6),'Data Summary'!BZ6="Yes"),'Water Data'!F6,NA())</f>
        <v>#N/A</v>
      </c>
      <c r="L6" s="541" t="e">
        <f>+IF(AND(ISNUMBER('Water Data'!F9),'Data Summary'!CA6="Yes"),'Water Data'!F9,NA())</f>
        <v>#N/A</v>
      </c>
      <c r="M6" s="541" t="e">
        <f>+IF(AND(ISNUMBER('Water Data'!G4),'Data Summary'!CB6="Yes"),100-'Water Data'!G4,NA())</f>
        <v>#N/A</v>
      </c>
      <c r="N6" s="541" t="e">
        <f>+IF(AND(ISNUMBER('Water Data'!G6),'Data Summary'!CC6="Yes"),'Water Data'!G6,NA())</f>
        <v>#N/A</v>
      </c>
      <c r="O6" s="541" t="e">
        <f>+IF(AND(ISNUMBER('Water Data'!G9),'Data Summary'!CD6="Yes"),'Water Data'!G9,NA())</f>
        <v>#N/A</v>
      </c>
      <c r="P6" s="541" t="e">
        <f>+IF(AND(ISNUMBER('Water Data'!H4),'Data Summary'!CE6="Yes"),100-'Water Data'!H4,NA())</f>
        <v>#N/A</v>
      </c>
      <c r="Q6" s="541">
        <f>+IF(AND(ISNUMBER('Water Data'!H6),'Data Summary'!CF6="Yes"),'Water Data'!H6,NA())</f>
        <v>43.6</v>
      </c>
      <c r="R6" s="541" t="e">
        <f>+IF(AND(ISNUMBER('Water Data'!H9),'Data Summary'!CG6="Yes"),'Water Data'!H9,NA())</f>
        <v>#N/A</v>
      </c>
      <c r="S6" s="541" t="e">
        <f>+IF(AND(ISNUMBER('Water Data'!I4),'Data Summary'!CH6="Yes"),100-'Water Data'!I4,NA())</f>
        <v>#N/A</v>
      </c>
      <c r="T6" s="541">
        <f>+IF(AND(ISNUMBER('Water Data'!I6),'Data Summary'!CI6="Yes"),'Water Data'!I6,NA())</f>
        <v>54.4</v>
      </c>
      <c r="U6" s="541" t="e">
        <f>+IF(AND(ISNUMBER('Water Data'!I9),'Data Summary'!CJ6="Yes"),'Water Data'!I9,NA())</f>
        <v>#N/A</v>
      </c>
      <c r="V6" s="542">
        <f>+IF(AND(ISNUMBER('Sanitation Data'!D4),'Data Summary'!CK6="Yes"),100-'Sanitation Data'!D4,NA())</f>
        <v>100</v>
      </c>
      <c r="W6" s="542" t="e">
        <f>+IF(AND(ISNUMBER('Sanitation Data'!D6),'Data Summary'!CL6="Yes"),'Sanitation Data'!D6,NA())</f>
        <v>#N/A</v>
      </c>
      <c r="X6" s="542" t="e">
        <f>+IF(AND(ISNUMBER('Sanitation Data'!D10),'Data Summary'!CM6="Yes"),'Sanitation Data'!D10,NA())</f>
        <v>#N/A</v>
      </c>
      <c r="Y6" s="542" t="e">
        <f>+IF(AND(ISNUMBER('Sanitation Data'!D11),'Data Summary'!CN6="Yes"),'Sanitation Data'!D11,NA())</f>
        <v>#N/A</v>
      </c>
      <c r="Z6" s="542" t="e">
        <f>+IF(AND(ISNUMBER('Sanitation Data'!D12),'Data Summary'!CO6="Yes"),'Sanitation Data'!D12,NA())</f>
        <v>#N/A</v>
      </c>
      <c r="AA6" s="542" t="e">
        <f>+IF(AND(ISNUMBER('Sanitation Data'!E4),'Data Summary'!CP6="Yes"),100-'Sanitation Data'!E4,NA())</f>
        <v>#N/A</v>
      </c>
      <c r="AB6" s="542" t="e">
        <f>+IF(AND(ISNUMBER('Sanitation Data'!E6),'Data Summary'!CQ6="Yes"),'Sanitation Data'!E6,NA())</f>
        <v>#N/A</v>
      </c>
      <c r="AC6" s="542" t="e">
        <f>+IF(AND(ISNUMBER('Sanitation Data'!E10),'Data Summary'!CR6="Yes"),'Sanitation Data'!E10,NA())</f>
        <v>#N/A</v>
      </c>
      <c r="AD6" s="542" t="e">
        <f>+IF(AND(ISNUMBER('Sanitation Data'!E11),'Data Summary'!CS6="Yes"),'Sanitation Data'!E11,NA())</f>
        <v>#N/A</v>
      </c>
      <c r="AE6" s="542" t="e">
        <f>+IF(AND(ISNUMBER('Sanitation Data'!E12),'Data Summary'!CT6="Yes"),'Sanitation Data'!E12,NA())</f>
        <v>#N/A</v>
      </c>
      <c r="AF6" s="542" t="e">
        <f>+IF(AND(ISNUMBER('Sanitation Data'!F4),'Data Summary'!CU6="Yes"),100-'Sanitation Data'!F4,NA())</f>
        <v>#N/A</v>
      </c>
      <c r="AG6" s="542" t="e">
        <f>+IF(AND(ISNUMBER('Sanitation Data'!F6),'Data Summary'!CV6="Yes"),'Sanitation Data'!F6,NA())</f>
        <v>#N/A</v>
      </c>
      <c r="AH6" s="542" t="e">
        <f>+IF(AND(ISNUMBER('Sanitation Data'!F10),'Data Summary'!CW6="Yes"),'Sanitation Data'!F10,NA())</f>
        <v>#N/A</v>
      </c>
      <c r="AI6" s="542" t="e">
        <f>+IF(AND(ISNUMBER('Sanitation Data'!F11),'Data Summary'!CX6="Yes"),'Sanitation Data'!F11,NA())</f>
        <v>#N/A</v>
      </c>
      <c r="AJ6" s="542" t="e">
        <f>+IF(AND(ISNUMBER('Sanitation Data'!F12),'Data Summary'!CY6="Yes"),'Sanitation Data'!F12,NA())</f>
        <v>#N/A</v>
      </c>
      <c r="AK6" s="542" t="e">
        <f>+IF(AND(ISNUMBER('Sanitation Data'!G4),'Data Summary'!CZ6="Yes"),100-'Sanitation Data'!G4,NA())</f>
        <v>#N/A</v>
      </c>
      <c r="AL6" s="542" t="e">
        <f>+IF(AND(ISNUMBER('Sanitation Data'!G6),'Data Summary'!DA6="Yes"),'Sanitation Data'!G6,NA())</f>
        <v>#N/A</v>
      </c>
      <c r="AM6" s="542" t="e">
        <f>+IF(AND(ISNUMBER('Sanitation Data'!G10),'Data Summary'!DB6="Yes"),'Sanitation Data'!G10,NA())</f>
        <v>#N/A</v>
      </c>
      <c r="AN6" s="542" t="e">
        <f>+IF(AND(ISNUMBER('Sanitation Data'!G11),'Data Summary'!DC6="Yes"),'Sanitation Data'!G11,NA())</f>
        <v>#N/A</v>
      </c>
      <c r="AO6" s="542" t="e">
        <f>+IF(AND(ISNUMBER('Sanitation Data'!G12),'Data Summary'!DD6="Yes"),'Sanitation Data'!G12,NA())</f>
        <v>#N/A</v>
      </c>
      <c r="AP6" s="542">
        <f>+IF(AND(ISNUMBER('Sanitation Data'!H4),'Data Summary'!DE6="Yes"),100-'Sanitation Data'!H4,NA())</f>
        <v>100</v>
      </c>
      <c r="AQ6" s="542" t="e">
        <f>+IF(AND(ISNUMBER('Sanitation Data'!H6),'Data Summary'!DF6="Yes"),'Sanitation Data'!H6,NA())</f>
        <v>#N/A</v>
      </c>
      <c r="AR6" s="542" t="e">
        <f>+IF(AND(ISNUMBER('Sanitation Data'!H10),'Data Summary'!DG6="Yes"),'Sanitation Data'!H10,NA())</f>
        <v>#N/A</v>
      </c>
      <c r="AS6" s="542" t="e">
        <f>+IF(AND(ISNUMBER('Sanitation Data'!H11),'Data Summary'!DH6="Yes"),'Sanitation Data'!H11,NA())</f>
        <v>#N/A</v>
      </c>
      <c r="AT6" s="542" t="e">
        <f>+IF(AND(ISNUMBER('Sanitation Data'!H12),'Data Summary'!DI6="Yes"),'Sanitation Data'!H12,NA())</f>
        <v>#N/A</v>
      </c>
      <c r="AU6" s="542">
        <f>+IF(AND(ISNUMBER('Sanitation Data'!I4),'Data Summary'!DJ6="Yes"),100-'Sanitation Data'!I4,NA())</f>
        <v>100</v>
      </c>
      <c r="AV6" s="542" t="e">
        <f>+IF(AND(ISNUMBER('Sanitation Data'!I6),'Data Summary'!DK6="Yes"),'Sanitation Data'!I6,NA())</f>
        <v>#N/A</v>
      </c>
      <c r="AW6" s="542" t="e">
        <f>+IF(AND(ISNUMBER('Sanitation Data'!I10),'Data Summary'!DL6="Yes"),'Sanitation Data'!I10,NA())</f>
        <v>#N/A</v>
      </c>
      <c r="AX6" s="542" t="e">
        <f>+IF(AND(ISNUMBER('Sanitation Data'!I11),'Data Summary'!DM6="Yes"),'Sanitation Data'!I11,NA())</f>
        <v>#N/A</v>
      </c>
      <c r="AY6" s="542" t="e">
        <f>+IF(AND(ISNUMBER('Sanitation Data'!I12),'Data Summary'!DN6="Yes"),'Sanitation Data'!I12,NA())</f>
        <v>#N/A</v>
      </c>
      <c r="AZ6" s="543" t="e">
        <f>+IF(AND(ISNUMBER('Hygiene Data'!D5),'Data Summary'!DO6="Yes"),'Hygiene Data'!D5,NA())</f>
        <v>#N/A</v>
      </c>
      <c r="BA6" s="543" t="e">
        <f>+IF(AND(ISNUMBER('Hygiene Data'!D7),'Data Summary'!DP6="Yes"),'Hygiene Data'!D7,NA())</f>
        <v>#N/A</v>
      </c>
      <c r="BB6" s="543" t="e">
        <f>+IF(AND(ISNUMBER('Hygiene Data'!D9),'Data Summary'!DQ6="Yes"),'Hygiene Data'!D9,NA())</f>
        <v>#N/A</v>
      </c>
      <c r="BC6" s="543" t="e">
        <f>+IF(AND(ISNUMBER('Hygiene Data'!E5),'Data Summary'!DR6="Yes"),'Hygiene Data'!E5,NA())</f>
        <v>#N/A</v>
      </c>
      <c r="BD6" s="543" t="e">
        <f>+IF(AND(ISNUMBER('Hygiene Data'!E7),'Data Summary'!DS6="Yes"),'Hygiene Data'!E7,NA())</f>
        <v>#N/A</v>
      </c>
      <c r="BE6" s="543" t="e">
        <f>+IF(AND(ISNUMBER('Hygiene Data'!E9),'Data Summary'!DT6="Yes"),'Hygiene Data'!E9,NA())</f>
        <v>#N/A</v>
      </c>
      <c r="BF6" s="543" t="e">
        <f>+IF(AND(ISNUMBER('Hygiene Data'!F5),'Data Summary'!DU6="Yes"),'Hygiene Data'!F5,NA())</f>
        <v>#N/A</v>
      </c>
      <c r="BG6" s="543" t="e">
        <f>+IF(AND(ISNUMBER('Hygiene Data'!F7),'Data Summary'!DV6="Yes"),'Hygiene Data'!F7,NA())</f>
        <v>#N/A</v>
      </c>
      <c r="BH6" s="543" t="e">
        <f>+IF(AND(ISNUMBER('Hygiene Data'!F9),'Data Summary'!DW6="Yes"),'Hygiene Data'!F9,NA())</f>
        <v>#N/A</v>
      </c>
      <c r="BI6" s="543" t="e">
        <f>+IF(AND(ISNUMBER('Hygiene Data'!G5),'Data Summary'!DX6="Yes"),'Hygiene Data'!G5,NA())</f>
        <v>#N/A</v>
      </c>
      <c r="BJ6" s="543" t="e">
        <f>+IF(AND(ISNUMBER('Hygiene Data'!G7),'Data Summary'!DY6="Yes"),'Hygiene Data'!G7,NA())</f>
        <v>#N/A</v>
      </c>
      <c r="BK6" s="543" t="e">
        <f>+IF(AND(ISNUMBER('Hygiene Data'!G9),'Data Summary'!DZ6="Yes"),'Hygiene Data'!G9,NA())</f>
        <v>#N/A</v>
      </c>
      <c r="BL6" s="543" t="e">
        <f>+IF(AND(ISNUMBER('Hygiene Data'!H5),'Data Summary'!EA6="Yes"),'Hygiene Data'!H5,NA())</f>
        <v>#N/A</v>
      </c>
      <c r="BM6" s="543" t="e">
        <f>+IF(AND(ISNUMBER('Hygiene Data'!H7),'Data Summary'!EB6="Yes"),'Hygiene Data'!H7,NA())</f>
        <v>#N/A</v>
      </c>
      <c r="BN6" s="543" t="e">
        <f>+IF(AND(ISNUMBER('Hygiene Data'!H9),'Data Summary'!EC6="Yes"),'Hygiene Data'!H9,NA())</f>
        <v>#N/A</v>
      </c>
      <c r="BO6" s="543" t="e">
        <f>+IF(AND(ISNUMBER('Hygiene Data'!I5),'Data Summary'!ED6="Yes"),'Hygiene Data'!I5,NA())</f>
        <v>#N/A</v>
      </c>
      <c r="BP6" s="543" t="e">
        <f>+IF(AND(ISNUMBER('Hygiene Data'!I7),'Data Summary'!EE6="Yes"),'Hygiene Data'!I7,NA())</f>
        <v>#N/A</v>
      </c>
      <c r="BQ6" s="543" t="e">
        <f>+IF(AND(ISNUMBER('Hygiene Data'!I9),'Data Summary'!EF6="Yes"),'Hygiene Data'!I9,NA())</f>
        <v>#N/A</v>
      </c>
    </row>
    <row r="7" spans="1:69" x14ac:dyDescent="0.25">
      <c r="A7" s="539" t="str">
        <f ca="1">+RIGHT('Data Summary'!A7,LEN('Data Summary'!A7)-9)</f>
        <v>UIS</v>
      </c>
      <c r="B7" s="513" t="str">
        <f ca="1">+IF(ISTEXT('Data Summary'!B7),'Data Summary'!B7,"")</f>
        <v>Other</v>
      </c>
      <c r="C7" s="540">
        <f ca="1">+VALUE('Data Summary'!C7)</f>
        <v>2012</v>
      </c>
      <c r="D7" s="541" t="e">
        <f ca="1">+IF(AND(ISNUMBER(OFFSET('Water Data'!$D$4,0,10*ROW('Water Data'!D1))),'Data Summary'!BS7="Yes"),100-OFFSET('Water Data'!$D$4,0,10*ROW('Water Data'!D1)),NA())</f>
        <v>#N/A</v>
      </c>
      <c r="E7" s="541" t="e">
        <f ca="1">+IF(AND(ISNUMBER(OFFSET('Water Data'!$D$6,0,10*ROW('Water Data'!D1))),'Data Summary'!BT7="Yes"),OFFSET('Water Data'!$D$6,0,10*ROW('Water Data'!D1)),NA())</f>
        <v>#N/A</v>
      </c>
      <c r="F7" s="541" t="e">
        <f ca="1">+IF(AND(ISNUMBER(OFFSET('Water Data'!$D$9,0,10*ROW('Water Data'!D1))),'Data Summary'!BU7="Yes"),OFFSET('Water Data'!$D$9,0,10*ROW('Water Data'!D1)),NA())</f>
        <v>#N/A</v>
      </c>
      <c r="G7" s="541" t="e">
        <f ca="1">+IF(AND(ISNUMBER(OFFSET('Water Data'!$E$4,0,10*ROW('Water Data'!E1))),'Data Summary'!BV7="Yes"),100-OFFSET('Water Data'!$E$4,0,10*ROW('Water Data'!E1)),NA())</f>
        <v>#N/A</v>
      </c>
      <c r="H7" s="541" t="e">
        <f ca="1">+IF(AND(ISNUMBER(OFFSET('Water Data'!$E$6,0,10*ROW('Water Data'!E1))),'Data Summary'!BW7="Yes"),OFFSET('Water Data'!$E$6,0,10*ROW('Water Data'!E1)),NA())</f>
        <v>#N/A</v>
      </c>
      <c r="I7" s="541" t="e">
        <f ca="1">+IF(AND(ISNUMBER(OFFSET('Water Data'!$E$9,0,10*ROW('Water Data'!E1))),'Data Summary'!BX7="Yes"),OFFSET('Water Data'!$E$9,0,10*ROW('Water Data'!E1)),NA())</f>
        <v>#N/A</v>
      </c>
      <c r="J7" s="541" t="e">
        <f ca="1">+IF(AND(ISNUMBER(OFFSET('Water Data'!$F$4,0,10*ROW('Water Data'!F1))),'Data Summary'!BY7="Yes"),100-OFFSET('Water Data'!$F$4,0,10*ROW('Water Data'!F1)),NA())</f>
        <v>#N/A</v>
      </c>
      <c r="K7" s="541" t="e">
        <f ca="1">+IF(AND(ISNUMBER(OFFSET('Water Data'!$F$6,0,10*ROW('Water Data'!F1))),'Data Summary'!BZ7="Yes"),OFFSET('Water Data'!$F$6,0,10*ROW('Water Data'!F1)),NA())</f>
        <v>#N/A</v>
      </c>
      <c r="L7" s="541" t="e">
        <f ca="1">+IF(AND(ISNUMBER(OFFSET('Water Data'!$F$9,0,10*ROW('Water Data'!F1))),'Data Summary'!CA7="Yes"),OFFSET('Water Data'!$F$9,0,10*ROW('Water Data'!F1)),NA())</f>
        <v>#N/A</v>
      </c>
      <c r="M7" s="541" t="e">
        <f ca="1">+IF(AND(ISNUMBER(OFFSET('Water Data'!$G$4,0,10*ROW('Water Data'!G1))),'Data Summary'!CB7="Yes"),100-OFFSET('Water Data'!$G$4,0,10*ROW('Water Data'!G1)),NA())</f>
        <v>#N/A</v>
      </c>
      <c r="N7" s="541" t="e">
        <f ca="1">+IF(AND(ISNUMBER(OFFSET('Water Data'!$G$6,0,10*ROW('Water Data'!G1))),'Data Summary'!CC7="Yes"),OFFSET('Water Data'!$G$6,0,10*ROW('Water Data'!G1)),NA())</f>
        <v>#N/A</v>
      </c>
      <c r="O7" s="541" t="e">
        <f ca="1">+IF(AND(ISNUMBER(OFFSET('Water Data'!$G$9,0,10*ROW('Water Data'!G1))),'Data Summary'!CD7="Yes"),OFFSET('Water Data'!$G$9,0,10*ROW('Water Data'!G1)),NA())</f>
        <v>#N/A</v>
      </c>
      <c r="P7" s="541" t="e">
        <f ca="1">+IF(AND(ISNUMBER(OFFSET('Water Data'!$H$4,0,10*ROW('Water Data'!H1))),'Data Summary'!CE7="Yes"),100-OFFSET('Water Data'!$H$4,0,10*ROW('Water Data'!H1)),NA())</f>
        <v>#N/A</v>
      </c>
      <c r="Q7" s="541" t="e">
        <f ca="1">+IF(AND(ISNUMBER(OFFSET('Water Data'!$H$6,0,10*ROW('Water Data'!H1))),'Data Summary'!CF7="Yes"),OFFSET('Water Data'!$H$6,0,10*ROW('Water Data'!H1)),NA())</f>
        <v>#N/A</v>
      </c>
      <c r="R7" s="541" t="e">
        <f ca="1">+IF(AND(ISNUMBER(OFFSET('Water Data'!$H$9,0,10*ROW('Water Data'!H1))),'Data Summary'!CG7="Yes"),OFFSET('Water Data'!$H$9,0,10*ROW('Water Data'!H1)),NA())</f>
        <v>#N/A</v>
      </c>
      <c r="S7" s="541" t="e">
        <f ca="1">+IF(AND(ISNUMBER(OFFSET('Water Data'!$I$4,0,10*ROW('Water Data'!I1))),'Data Summary'!CH7="Yes"),100-OFFSET('Water Data'!$I$4,0,10*ROW('Water Data'!I1)),NA())</f>
        <v>#N/A</v>
      </c>
      <c r="T7" s="541" t="e">
        <f ca="1">+IF(AND(ISNUMBER(OFFSET('Water Data'!$I$6,0,10*ROW('Water Data'!I1))),'Data Summary'!CI7="Yes"),OFFSET('Water Data'!$I$6,0,10*ROW('Water Data'!I1)),NA())</f>
        <v>#N/A</v>
      </c>
      <c r="U7" s="541" t="e">
        <f ca="1">+IF(AND(ISNUMBER(OFFSET('Water Data'!$I$9,0,10*ROW('Water Data'!I1))),'Data Summary'!CJ7="Yes"),OFFSET('Water Data'!$I$9,0,10*ROW('Water Data'!I1)),NA())</f>
        <v>#N/A</v>
      </c>
      <c r="V7" s="542">
        <f ca="1">+IF(AND(ISNUMBER(OFFSET('Sanitation Data'!$D$4,0,10*ROW('Sanitation Data'!D1))),'Data Summary'!CK7="Yes"),100-OFFSET('Sanitation Data'!$D$4,0,10*ROW('Sanitation Data'!D1)),NA())</f>
        <v>100</v>
      </c>
      <c r="W7" s="542" t="e">
        <f ca="1">+IF(AND(ISNUMBER(OFFSET('Sanitation Data'!$D$6,0,10*ROW('Sanitation Data'!D1))),'Data Summary'!CL7="Yes"),OFFSET('Sanitation Data'!$D$6,0,10*ROW('Sanitation Data'!D1)),NA())</f>
        <v>#N/A</v>
      </c>
      <c r="X7" s="542" t="e">
        <f ca="1">+IF(AND(ISNUMBER(OFFSET('Sanitation Data'!$D$10,0,10*ROW('Sanitation Data'!D1))),'Data Summary'!CM7="Yes"),OFFSET('Sanitation Data'!$D$10,0,10*ROW('Sanitation Data'!D1)),NA())</f>
        <v>#N/A</v>
      </c>
      <c r="Y7" s="542" t="e">
        <f ca="1">+IF(AND(ISNUMBER(OFFSET('Sanitation Data'!$D$11,0,10*ROW('Sanitation Data'!D1))),'Data Summary'!CN7="Yes"),OFFSET('Sanitation Data'!$D$11,0,10*ROW('Sanitation Data'!D1)),NA())</f>
        <v>#N/A</v>
      </c>
      <c r="Z7" s="542" t="e">
        <f ca="1">+IF(AND(ISNUMBER(OFFSET('Sanitation Data'!$D$12,0,10*ROW('Sanitation Data'!D1))),'Data Summary'!CO7="Yes"),OFFSET('Sanitation Data'!$D$12,0,10*ROW('Sanitation Data'!D1)),NA())</f>
        <v>#N/A</v>
      </c>
      <c r="AA7" s="542" t="e">
        <f ca="1">+IF(AND(ISNUMBER(OFFSET('Sanitation Data'!$E$4,0,10*ROW('Sanitation Data'!E1))),'Data Summary'!CP7="Yes"),100-OFFSET('Sanitation Data'!$E$4,0,10*ROW('Sanitation Data'!E1)),NA())</f>
        <v>#N/A</v>
      </c>
      <c r="AB7" s="542" t="e">
        <f ca="1">+IF(AND(ISNUMBER(OFFSET('Sanitation Data'!$E$6,0,10*ROW('Sanitation Data'!E1))),'Data Summary'!CQ7="Yes"),OFFSET('Sanitation Data'!$E$6,0,10*ROW('Sanitation Data'!E1)),NA())</f>
        <v>#N/A</v>
      </c>
      <c r="AC7" s="542" t="e">
        <f ca="1">+IF(AND(ISNUMBER(OFFSET('Sanitation Data'!$E$10,0,10*ROW('Sanitation Data'!E1))),'Data Summary'!CR7="Yes"),OFFSET('Sanitation Data'!$E$10,0,10*ROW('Sanitation Data'!E1)),NA())</f>
        <v>#N/A</v>
      </c>
      <c r="AD7" s="542" t="e">
        <f ca="1">+IF(AND(ISNUMBER(OFFSET('Sanitation Data'!$E$11,0,10*ROW('Sanitation Data'!E1))),'Data Summary'!CS7="Yes"),OFFSET('Sanitation Data'!$E$11,0,10*ROW('Sanitation Data'!E1)),NA())</f>
        <v>#N/A</v>
      </c>
      <c r="AE7" s="542" t="e">
        <f ca="1">+IF(AND(ISNUMBER(OFFSET('Sanitation Data'!$E$12,0,10*ROW('Sanitation Data'!E1))),'Data Summary'!CT7="Yes"),OFFSET('Sanitation Data'!$E$12,0,10*ROW('Sanitation Data'!E1)),NA())</f>
        <v>#N/A</v>
      </c>
      <c r="AF7" s="542" t="e">
        <f ca="1">+IF(AND(ISNUMBER(OFFSET('Sanitation Data'!$F$4,0,10*ROW('Sanitation Data'!F1))),'Data Summary'!CU7="Yes"),100-OFFSET('Sanitation Data'!$F$4,0,10*ROW('Sanitation Data'!F1)),NA())</f>
        <v>#N/A</v>
      </c>
      <c r="AG7" s="542" t="e">
        <f ca="1">+IF(AND(ISNUMBER(OFFSET('Sanitation Data'!$F$6,0,10*ROW('Sanitation Data'!F1))),'Data Summary'!CV7="Yes"),OFFSET('Sanitation Data'!$F$6,0,10*ROW('Sanitation Data'!F1)),NA())</f>
        <v>#N/A</v>
      </c>
      <c r="AH7" s="542" t="e">
        <f ca="1">+IF(AND(ISNUMBER(OFFSET('Sanitation Data'!$F$10,0,10*ROW('Sanitation Data'!F1))),'Data Summary'!CW7="Yes"),OFFSET('Sanitation Data'!$F$10,0,10*ROW('Sanitation Data'!F1)),NA())</f>
        <v>#N/A</v>
      </c>
      <c r="AI7" s="542" t="e">
        <f ca="1">+IF(AND(ISNUMBER(OFFSET('Sanitation Data'!$F$11,0,10*ROW('Sanitation Data'!F1))),'Data Summary'!CX7="Yes"),OFFSET('Sanitation Data'!$F$11,0,10*ROW('Sanitation Data'!F1)),NA())</f>
        <v>#N/A</v>
      </c>
      <c r="AJ7" s="542" t="e">
        <f ca="1">+IF(AND(ISNUMBER(OFFSET('Sanitation Data'!$F$12,0,10*ROW('Sanitation Data'!F1))),'Data Summary'!CY7="Yes"),OFFSET('Sanitation Data'!$F$12,0,10*ROW('Sanitation Data'!F1)),NA())</f>
        <v>#N/A</v>
      </c>
      <c r="AK7" s="542" t="e">
        <f ca="1">+IF(AND(ISNUMBER(OFFSET('Sanitation Data'!$G$4,0,10*ROW('Sanitation Data'!G1))),'Data Summary'!CZ7="Yes"),100-OFFSET('Sanitation Data'!$G$4,0,10*ROW('Sanitation Data'!G1)),NA())</f>
        <v>#N/A</v>
      </c>
      <c r="AL7" s="542" t="e">
        <f ca="1">+IF(AND(ISNUMBER(OFFSET('Sanitation Data'!$G$6,0,10*ROW('Sanitation Data'!G1))),'Data Summary'!DA7="Yes"),OFFSET('Sanitation Data'!$G$6,0,10*ROW('Sanitation Data'!G1)),NA())</f>
        <v>#N/A</v>
      </c>
      <c r="AM7" s="542" t="e">
        <f ca="1">+IF(AND(ISNUMBER(OFFSET('Sanitation Data'!$G$10,0,10*ROW('Sanitation Data'!G1))),'Data Summary'!DB7="Yes"),OFFSET('Sanitation Data'!$G$10,0,10*ROW('Sanitation Data'!G1)),NA())</f>
        <v>#N/A</v>
      </c>
      <c r="AN7" s="542" t="e">
        <f ca="1">+IF(AND(ISNUMBER(OFFSET('Sanitation Data'!$G$11,0,10*ROW('Sanitation Data'!G1))),'Data Summary'!DC7="Yes"),OFFSET('Sanitation Data'!$G$11,0,10*ROW('Sanitation Data'!G1)),NA())</f>
        <v>#N/A</v>
      </c>
      <c r="AO7" s="542" t="e">
        <f ca="1">+IF(AND(ISNUMBER(OFFSET('Sanitation Data'!$G$12,0,10*ROW('Sanitation Data'!G1))),'Data Summary'!DD7="Yes"),OFFSET('Sanitation Data'!$G$12,0,10*ROW('Sanitation Data'!G1)),NA())</f>
        <v>#N/A</v>
      </c>
      <c r="AP7" s="542">
        <f ca="1">+IF(AND(ISNUMBER(OFFSET('Sanitation Data'!$H$4,0,10*ROW('Sanitation Data'!H1))),'Data Summary'!DE7="Yes"),100-OFFSET('Sanitation Data'!$H$4,0,10*ROW('Sanitation Data'!H1)),NA())</f>
        <v>100</v>
      </c>
      <c r="AQ7" s="542" t="e">
        <f ca="1">+IF(AND(ISNUMBER(OFFSET('Sanitation Data'!$H$6,0,10*ROW('Sanitation Data'!H1))),'Data Summary'!DF7="Yes"),OFFSET('Sanitation Data'!$H$6,0,10*ROW('Sanitation Data'!H1)),NA())</f>
        <v>#N/A</v>
      </c>
      <c r="AR7" s="542" t="e">
        <f ca="1">+IF(AND(ISNUMBER(OFFSET('Sanitation Data'!$H$10,0,10*ROW('Sanitation Data'!H1))),'Data Summary'!DG7="Yes"),OFFSET('Sanitation Data'!$H$10,0,10*ROW('Sanitation Data'!H1)),NA())</f>
        <v>#N/A</v>
      </c>
      <c r="AS7" s="542" t="e">
        <f ca="1">+IF(AND(ISNUMBER(OFFSET('Sanitation Data'!$H$11,0,10*ROW('Sanitation Data'!H1))),'Data Summary'!DH7="Yes"),OFFSET('Sanitation Data'!$H$11,0,10*ROW('Sanitation Data'!H1)),NA())</f>
        <v>#N/A</v>
      </c>
      <c r="AT7" s="542" t="e">
        <f ca="1">+IF(AND(ISNUMBER(OFFSET('Sanitation Data'!$H$12,0,10*ROW('Sanitation Data'!H1))),'Data Summary'!DI7="Yes"),OFFSET('Sanitation Data'!$H$12,0,10*ROW('Sanitation Data'!H1)),NA())</f>
        <v>#N/A</v>
      </c>
      <c r="AU7" s="542">
        <f ca="1">+IF(AND(ISNUMBER(OFFSET('Sanitation Data'!$I$4,0,10*ROW('Sanitation Data'!I1))),'Data Summary'!DJ7="Yes"),100-OFFSET('Sanitation Data'!$I$4,0,10*ROW('Sanitation Data'!I1)),NA())</f>
        <v>100</v>
      </c>
      <c r="AV7" s="542" t="e">
        <f ca="1">+IF(AND(ISNUMBER(OFFSET('Sanitation Data'!$I$6,0,10*ROW('Sanitation Data'!I1))),'Data Summary'!DK7="Yes"),OFFSET('Sanitation Data'!$I$6,0,10*ROW('Sanitation Data'!I1)),NA())</f>
        <v>#N/A</v>
      </c>
      <c r="AW7" s="542" t="e">
        <f ca="1">+IF(AND(ISNUMBER(OFFSET('Sanitation Data'!$I$10,0,10*ROW('Sanitation Data'!I1))),'Data Summary'!DL7="Yes"),OFFSET('Sanitation Data'!$I$10,0,10*ROW('Sanitation Data'!I1)),NA())</f>
        <v>#N/A</v>
      </c>
      <c r="AX7" s="542" t="e">
        <f ca="1">+IF(AND(ISNUMBER(OFFSET('Sanitation Data'!$I$11,0,10*ROW('Sanitation Data'!I1))),'Data Summary'!DM7="Yes"),OFFSET('Sanitation Data'!$I$11,0,10*ROW('Sanitation Data'!I1)),NA())</f>
        <v>#N/A</v>
      </c>
      <c r="AY7" s="542" t="e">
        <f ca="1">+IF(AND(ISNUMBER(OFFSET('Sanitation Data'!$I$12,0,10*ROW('Sanitation Data'!I1))),'Data Summary'!DN7="Yes"),OFFSET('Sanitation Data'!$I$12,0,10*ROW('Sanitation Data'!I1)),NA())</f>
        <v>#N/A</v>
      </c>
      <c r="AZ7" s="543" t="e">
        <f ca="1">+IF(AND(ISNUMBER(OFFSET('Hygiene Data'!$D$5,0,10*ROW('Hygiene Data'!D1))),'Data Summary'!DO7="Yes"),OFFSET('Hygiene Data'!$D$5,0,10*ROW('Hygiene Data'!D1)),NA())</f>
        <v>#N/A</v>
      </c>
      <c r="BA7" s="543" t="e">
        <f ca="1">+IF(AND(ISNUMBER(OFFSET('Hygiene Data'!$D$7,0,10*ROW('Hygiene Data'!D1))),'Data Summary'!DP7="Yes"),OFFSET('Hygiene Data'!$D$7,0,10*ROW('Hygiene Data'!D1)),NA())</f>
        <v>#N/A</v>
      </c>
      <c r="BB7" s="543" t="e">
        <f ca="1">+IF(AND(ISNUMBER(OFFSET('Hygiene Data'!$D$9,0,10*ROW('Hygiene Data'!D1))),'Data Summary'!DQ7="Yes"),OFFSET('Hygiene Data'!$D$9,0,10*ROW('Hygiene Data'!D1)),NA())</f>
        <v>#N/A</v>
      </c>
      <c r="BC7" s="543" t="e">
        <f ca="1">+IF(AND(ISNUMBER(OFFSET('Hygiene Data'!$E$5,0,10*ROW('Hygiene Data'!E1))),'Data Summary'!DR7="Yes"),OFFSET('Hygiene Data'!$E$5,0,10*ROW('Hygiene Data'!E1)),NA())</f>
        <v>#N/A</v>
      </c>
      <c r="BD7" s="543" t="e">
        <f ca="1">+IF(AND(ISNUMBER(OFFSET('Hygiene Data'!$E$7,0,10*ROW('Hygiene Data'!E1))),'Data Summary'!DS7="Yes"),OFFSET('Hygiene Data'!$E$7,0,10*ROW('Hygiene Data'!E1)),NA())</f>
        <v>#N/A</v>
      </c>
      <c r="BE7" s="543" t="e">
        <f ca="1">+IF(AND(ISNUMBER(OFFSET('Hygiene Data'!$E$9,0,10*ROW('Hygiene Data'!E1))),'Data Summary'!DT7="Yes"),OFFSET('Hygiene Data'!$E$9,0,10*ROW('Hygiene Data'!E1)),NA())</f>
        <v>#N/A</v>
      </c>
      <c r="BF7" s="543" t="e">
        <f ca="1">+IF(AND(ISNUMBER(OFFSET('Hygiene Data'!$F$5,0,10*ROW('Hygiene Data'!F1))),'Data Summary'!DU7="Yes"),OFFSET('Hygiene Data'!$F$5,0,10*ROW('Hygiene Data'!F1)),NA())</f>
        <v>#N/A</v>
      </c>
      <c r="BG7" s="543" t="e">
        <f ca="1">+IF(AND(ISNUMBER(OFFSET('Hygiene Data'!$F$7,0,10*ROW('Hygiene Data'!F1))),'Data Summary'!DV7="Yes"),OFFSET('Hygiene Data'!$F$7,0,10*ROW('Hygiene Data'!F1)),NA())</f>
        <v>#N/A</v>
      </c>
      <c r="BH7" s="543" t="e">
        <f ca="1">+IF(AND(ISNUMBER(OFFSET('Hygiene Data'!$F$9,0,10*ROW('Hygiene Data'!F1))),'Data Summary'!DW7="Yes"),OFFSET('Hygiene Data'!$F$9,0,10*ROW('Hygiene Data'!F1)),NA())</f>
        <v>#N/A</v>
      </c>
      <c r="BI7" s="543" t="e">
        <f ca="1">+IF(AND(ISNUMBER(OFFSET('Hygiene Data'!$G$5,0,10*ROW('Hygiene Data'!G1))),'Data Summary'!DX7="Yes"),OFFSET('Hygiene Data'!$G$5,0,10*ROW('Hygiene Data'!G1)),NA())</f>
        <v>#N/A</v>
      </c>
      <c r="BJ7" s="543" t="e">
        <f ca="1">+IF(AND(ISNUMBER(OFFSET('Hygiene Data'!$G$7,0,10*ROW('Hygiene Data'!G1))),'Data Summary'!DY7="Yes"),OFFSET('Hygiene Data'!$G$7,0,10*ROW('Hygiene Data'!G1)),NA())</f>
        <v>#N/A</v>
      </c>
      <c r="BK7" s="543" t="e">
        <f ca="1">+IF(AND(ISNUMBER(OFFSET('Hygiene Data'!$G$9,0,10*ROW('Hygiene Data'!G1))),'Data Summary'!DZ7="Yes"),OFFSET('Hygiene Data'!$G$9,0,10*ROW('Hygiene Data'!G1)),NA())</f>
        <v>#N/A</v>
      </c>
      <c r="BL7" s="543" t="e">
        <f ca="1">+IF(AND(ISNUMBER(OFFSET('Hygiene Data'!$H$5,0,10*ROW('Hygiene Data'!H1))),'Data Summary'!EA7="Yes"),OFFSET('Hygiene Data'!$H$5,0,10*ROW('Hygiene Data'!H1)),NA())</f>
        <v>#N/A</v>
      </c>
      <c r="BM7" s="543" t="e">
        <f ca="1">+IF(AND(ISNUMBER(OFFSET('Hygiene Data'!$H$7,0,10*ROW('Hygiene Data'!H1))),'Data Summary'!EB7="Yes"),OFFSET('Hygiene Data'!$H$7,0,10*ROW('Hygiene Data'!H1)),NA())</f>
        <v>#N/A</v>
      </c>
      <c r="BN7" s="543" t="e">
        <f ca="1">+IF(AND(ISNUMBER(OFFSET('Hygiene Data'!$H$9,0,10*ROW('Hygiene Data'!H1))),'Data Summary'!EC7="Yes"),OFFSET('Hygiene Data'!$H$9,0,10*ROW('Hygiene Data'!H1)),NA())</f>
        <v>#N/A</v>
      </c>
      <c r="BO7" s="543" t="e">
        <f ca="1">+IF(AND(ISNUMBER(OFFSET('Hygiene Data'!$I$5,0,10*ROW('Hygiene Data'!I1))),'Data Summary'!ED7="Yes"),OFFSET('Hygiene Data'!$I$5,0,10*ROW('Hygiene Data'!I1)),NA())</f>
        <v>#N/A</v>
      </c>
      <c r="BP7" s="543" t="e">
        <f ca="1">+IF(AND(ISNUMBER(OFFSET('Hygiene Data'!$I$7,0,10*ROW('Hygiene Data'!I1))),'Data Summary'!EE7="Yes"),OFFSET('Hygiene Data'!$I$7,0,10*ROW('Hygiene Data'!I1)),NA())</f>
        <v>#N/A</v>
      </c>
      <c r="BQ7" s="543" t="e">
        <f ca="1">+IF(AND(ISNUMBER(OFFSET('Hygiene Data'!$I$9,0,10*ROW('Hygiene Data'!I1))),'Data Summary'!EF7="Yes"),OFFSET('Hygiene Data'!$I$9,0,10*ROW('Hygiene Data'!I1)),NA())</f>
        <v>#N/A</v>
      </c>
    </row>
    <row r="8" spans="1:69" x14ac:dyDescent="0.25">
      <c r="A8" s="539" t="str">
        <f ca="1">+RIGHT('Data Summary'!A8,LEN('Data Summary'!A8)-9)</f>
        <v>UIS</v>
      </c>
      <c r="B8" s="513" t="str">
        <f ca="1">+IF(ISTEXT('Data Summary'!B8),'Data Summary'!B8,"")</f>
        <v>Other</v>
      </c>
      <c r="C8" s="540">
        <f ca="1">+VALUE('Data Summary'!C8)</f>
        <v>2013</v>
      </c>
      <c r="D8" s="541" t="e">
        <f ca="1">+IF(AND(ISNUMBER(OFFSET('Water Data'!$D$4,0,10*ROW('Water Data'!D2))),'Data Summary'!BS8="Yes"),100-OFFSET('Water Data'!$D$4,0,10*ROW('Water Data'!D2)),NA())</f>
        <v>#N/A</v>
      </c>
      <c r="E8" s="541" t="e">
        <f ca="1">+IF(AND(ISNUMBER(OFFSET('Water Data'!$D$6,0,10*ROW('Water Data'!D2))),'Data Summary'!BT8="Yes"),OFFSET('Water Data'!$D$6,0,10*ROW('Water Data'!D2)),NA())</f>
        <v>#N/A</v>
      </c>
      <c r="F8" s="541" t="e">
        <f ca="1">+IF(AND(ISNUMBER(OFFSET('Water Data'!$D$9,0,10*ROW('Water Data'!D2))),'Data Summary'!BU8="Yes"),OFFSET('Water Data'!$D$9,0,10*ROW('Water Data'!D2)),NA())</f>
        <v>#N/A</v>
      </c>
      <c r="G8" s="541" t="e">
        <f ca="1">+IF(AND(ISNUMBER(OFFSET('Water Data'!$E$4,0,10*ROW('Water Data'!E2))),'Data Summary'!BV8="Yes"),100-OFFSET('Water Data'!$E$4,0,10*ROW('Water Data'!E2)),NA())</f>
        <v>#N/A</v>
      </c>
      <c r="H8" s="541" t="e">
        <f ca="1">+IF(AND(ISNUMBER(OFFSET('Water Data'!$E$6,0,10*ROW('Water Data'!E2))),'Data Summary'!BW8="Yes"),OFFSET('Water Data'!$E$6,0,10*ROW('Water Data'!E2)),NA())</f>
        <v>#N/A</v>
      </c>
      <c r="I8" s="541" t="e">
        <f ca="1">+IF(AND(ISNUMBER(OFFSET('Water Data'!$E$9,0,10*ROW('Water Data'!E2))),'Data Summary'!BX8="Yes"),OFFSET('Water Data'!$E$9,0,10*ROW('Water Data'!E2)),NA())</f>
        <v>#N/A</v>
      </c>
      <c r="J8" s="541" t="e">
        <f ca="1">+IF(AND(ISNUMBER(OFFSET('Water Data'!$F$4,0,10*ROW('Water Data'!F2))),'Data Summary'!BY8="Yes"),100-OFFSET('Water Data'!$F$4,0,10*ROW('Water Data'!F2)),NA())</f>
        <v>#N/A</v>
      </c>
      <c r="K8" s="541" t="e">
        <f ca="1">+IF(AND(ISNUMBER(OFFSET('Water Data'!$F$6,0,10*ROW('Water Data'!F2))),'Data Summary'!BZ8="Yes"),OFFSET('Water Data'!$F$6,0,10*ROW('Water Data'!F2)),NA())</f>
        <v>#N/A</v>
      </c>
      <c r="L8" s="541" t="e">
        <f ca="1">+IF(AND(ISNUMBER(OFFSET('Water Data'!$F$9,0,10*ROW('Water Data'!F2))),'Data Summary'!CA8="Yes"),OFFSET('Water Data'!$F$9,0,10*ROW('Water Data'!F2)),NA())</f>
        <v>#N/A</v>
      </c>
      <c r="M8" s="541" t="e">
        <f ca="1">+IF(AND(ISNUMBER(OFFSET('Water Data'!$G$4,0,10*ROW('Water Data'!G2))),'Data Summary'!CB8="Yes"),100-OFFSET('Water Data'!$G$4,0,10*ROW('Water Data'!G2)),NA())</f>
        <v>#N/A</v>
      </c>
      <c r="N8" s="541" t="e">
        <f ca="1">+IF(AND(ISNUMBER(OFFSET('Water Data'!$G$6,0,10*ROW('Water Data'!G2))),'Data Summary'!CC8="Yes"),OFFSET('Water Data'!$G$6,0,10*ROW('Water Data'!G2)),NA())</f>
        <v>#N/A</v>
      </c>
      <c r="O8" s="541" t="e">
        <f ca="1">+IF(AND(ISNUMBER(OFFSET('Water Data'!$G$9,0,10*ROW('Water Data'!G2))),'Data Summary'!CD8="Yes"),OFFSET('Water Data'!$G$9,0,10*ROW('Water Data'!G2)),NA())</f>
        <v>#N/A</v>
      </c>
      <c r="P8" s="541" t="e">
        <f ca="1">+IF(AND(ISNUMBER(OFFSET('Water Data'!$H$4,0,10*ROW('Water Data'!H2))),'Data Summary'!CE8="Yes"),100-OFFSET('Water Data'!$H$4,0,10*ROW('Water Data'!H2)),NA())</f>
        <v>#N/A</v>
      </c>
      <c r="Q8" s="541" t="e">
        <f ca="1">+IF(AND(ISNUMBER(OFFSET('Water Data'!$H$6,0,10*ROW('Water Data'!H2))),'Data Summary'!CF8="Yes"),OFFSET('Water Data'!$H$6,0,10*ROW('Water Data'!H2)),NA())</f>
        <v>#N/A</v>
      </c>
      <c r="R8" s="541" t="e">
        <f ca="1">+IF(AND(ISNUMBER(OFFSET('Water Data'!$H$9,0,10*ROW('Water Data'!H2))),'Data Summary'!CG8="Yes"),OFFSET('Water Data'!$H$9,0,10*ROW('Water Data'!H2)),NA())</f>
        <v>#N/A</v>
      </c>
      <c r="S8" s="541" t="e">
        <f ca="1">+IF(AND(ISNUMBER(OFFSET('Water Data'!$I$4,0,10*ROW('Water Data'!I2))),'Data Summary'!CH8="Yes"),100-OFFSET('Water Data'!$I$4,0,10*ROW('Water Data'!I2)),NA())</f>
        <v>#N/A</v>
      </c>
      <c r="T8" s="541" t="e">
        <f ca="1">+IF(AND(ISNUMBER(OFFSET('Water Data'!$I$6,0,10*ROW('Water Data'!I2))),'Data Summary'!CI8="Yes"),OFFSET('Water Data'!$I$6,0,10*ROW('Water Data'!I2)),NA())</f>
        <v>#N/A</v>
      </c>
      <c r="U8" s="541" t="e">
        <f ca="1">+IF(AND(ISNUMBER(OFFSET('Water Data'!$I$9,0,10*ROW('Water Data'!I2))),'Data Summary'!CJ8="Yes"),OFFSET('Water Data'!$I$9,0,10*ROW('Water Data'!I2)),NA())</f>
        <v>#N/A</v>
      </c>
      <c r="V8" s="542">
        <f ca="1">+IF(AND(ISNUMBER(OFFSET('Sanitation Data'!$D$4,0,10*ROW('Sanitation Data'!D2))),'Data Summary'!CK8="Yes"),100-OFFSET('Sanitation Data'!$D$4,0,10*ROW('Sanitation Data'!D2)),NA())</f>
        <v>100</v>
      </c>
      <c r="W8" s="542" t="e">
        <f ca="1">+IF(AND(ISNUMBER(OFFSET('Sanitation Data'!$D$6,0,10*ROW('Sanitation Data'!D2))),'Data Summary'!CL8="Yes"),OFFSET('Sanitation Data'!$D$6,0,10*ROW('Sanitation Data'!D2)),NA())</f>
        <v>#N/A</v>
      </c>
      <c r="X8" s="542" t="e">
        <f ca="1">+IF(AND(ISNUMBER(OFFSET('Sanitation Data'!$D$10,0,10*ROW('Sanitation Data'!D2))),'Data Summary'!CM8="Yes"),OFFSET('Sanitation Data'!$D$10,0,10*ROW('Sanitation Data'!D2)),NA())</f>
        <v>#N/A</v>
      </c>
      <c r="Y8" s="542" t="e">
        <f ca="1">+IF(AND(ISNUMBER(OFFSET('Sanitation Data'!$D$11,0,10*ROW('Sanitation Data'!D2))),'Data Summary'!CN8="Yes"),OFFSET('Sanitation Data'!$D$11,0,10*ROW('Sanitation Data'!D2)),NA())</f>
        <v>#N/A</v>
      </c>
      <c r="Z8" s="542" t="e">
        <f ca="1">+IF(AND(ISNUMBER(OFFSET('Sanitation Data'!$D$12,0,10*ROW('Sanitation Data'!D2))),'Data Summary'!CO8="Yes"),OFFSET('Sanitation Data'!$D$12,0,10*ROW('Sanitation Data'!D2)),NA())</f>
        <v>#N/A</v>
      </c>
      <c r="AA8" s="542" t="e">
        <f ca="1">+IF(AND(ISNUMBER(OFFSET('Sanitation Data'!$E$4,0,10*ROW('Sanitation Data'!E2))),'Data Summary'!CP8="Yes"),100-OFFSET('Sanitation Data'!$E$4,0,10*ROW('Sanitation Data'!E2)),NA())</f>
        <v>#N/A</v>
      </c>
      <c r="AB8" s="542" t="e">
        <f ca="1">+IF(AND(ISNUMBER(OFFSET('Sanitation Data'!$E$6,0,10*ROW('Sanitation Data'!E2))),'Data Summary'!CQ8="Yes"),OFFSET('Sanitation Data'!$E$6,0,10*ROW('Sanitation Data'!E2)),NA())</f>
        <v>#N/A</v>
      </c>
      <c r="AC8" s="542" t="e">
        <f ca="1">+IF(AND(ISNUMBER(OFFSET('Sanitation Data'!$E$10,0,10*ROW('Sanitation Data'!E2))),'Data Summary'!CR8="Yes"),OFFSET('Sanitation Data'!$E$10,0,10*ROW('Sanitation Data'!E2)),NA())</f>
        <v>#N/A</v>
      </c>
      <c r="AD8" s="542" t="e">
        <f ca="1">+IF(AND(ISNUMBER(OFFSET('Sanitation Data'!$E$11,0,10*ROW('Sanitation Data'!E2))),'Data Summary'!CS8="Yes"),OFFSET('Sanitation Data'!$E$11,0,10*ROW('Sanitation Data'!E2)),NA())</f>
        <v>#N/A</v>
      </c>
      <c r="AE8" s="542" t="e">
        <f ca="1">+IF(AND(ISNUMBER(OFFSET('Sanitation Data'!$E$12,0,10*ROW('Sanitation Data'!E2))),'Data Summary'!CT8="Yes"),OFFSET('Sanitation Data'!$E$12,0,10*ROW('Sanitation Data'!E2)),NA())</f>
        <v>#N/A</v>
      </c>
      <c r="AF8" s="542" t="e">
        <f ca="1">+IF(AND(ISNUMBER(OFFSET('Sanitation Data'!$F$4,0,10*ROW('Sanitation Data'!F2))),'Data Summary'!CU8="Yes"),100-OFFSET('Sanitation Data'!$F$4,0,10*ROW('Sanitation Data'!F2)),NA())</f>
        <v>#N/A</v>
      </c>
      <c r="AG8" s="542" t="e">
        <f ca="1">+IF(AND(ISNUMBER(OFFSET('Sanitation Data'!$F$6,0,10*ROW('Sanitation Data'!F2))),'Data Summary'!CV8="Yes"),OFFSET('Sanitation Data'!$F$6,0,10*ROW('Sanitation Data'!F2)),NA())</f>
        <v>#N/A</v>
      </c>
      <c r="AH8" s="542" t="e">
        <f ca="1">+IF(AND(ISNUMBER(OFFSET('Sanitation Data'!$F$10,0,10*ROW('Sanitation Data'!F2))),'Data Summary'!CW8="Yes"),OFFSET('Sanitation Data'!$F$10,0,10*ROW('Sanitation Data'!F2)),NA())</f>
        <v>#N/A</v>
      </c>
      <c r="AI8" s="542" t="e">
        <f ca="1">+IF(AND(ISNUMBER(OFFSET('Sanitation Data'!$F$11,0,10*ROW('Sanitation Data'!F2))),'Data Summary'!CX8="Yes"),OFFSET('Sanitation Data'!$F$11,0,10*ROW('Sanitation Data'!F2)),NA())</f>
        <v>#N/A</v>
      </c>
      <c r="AJ8" s="542" t="e">
        <f ca="1">+IF(AND(ISNUMBER(OFFSET('Sanitation Data'!$F$12,0,10*ROW('Sanitation Data'!F2))),'Data Summary'!CY8="Yes"),OFFSET('Sanitation Data'!$F$12,0,10*ROW('Sanitation Data'!F2)),NA())</f>
        <v>#N/A</v>
      </c>
      <c r="AK8" s="542" t="e">
        <f ca="1">+IF(AND(ISNUMBER(OFFSET('Sanitation Data'!$G$4,0,10*ROW('Sanitation Data'!G2))),'Data Summary'!CZ8="Yes"),100-OFFSET('Sanitation Data'!$G$4,0,10*ROW('Sanitation Data'!G2)),NA())</f>
        <v>#N/A</v>
      </c>
      <c r="AL8" s="542" t="e">
        <f ca="1">+IF(AND(ISNUMBER(OFFSET('Sanitation Data'!$G$6,0,10*ROW('Sanitation Data'!G2))),'Data Summary'!DA8="Yes"),OFFSET('Sanitation Data'!$G$6,0,10*ROW('Sanitation Data'!G2)),NA())</f>
        <v>#N/A</v>
      </c>
      <c r="AM8" s="542" t="e">
        <f ca="1">+IF(AND(ISNUMBER(OFFSET('Sanitation Data'!$G$10,0,10*ROW('Sanitation Data'!G2))),'Data Summary'!DB8="Yes"),OFFSET('Sanitation Data'!$G$10,0,10*ROW('Sanitation Data'!G2)),NA())</f>
        <v>#N/A</v>
      </c>
      <c r="AN8" s="542" t="e">
        <f ca="1">+IF(AND(ISNUMBER(OFFSET('Sanitation Data'!$G$11,0,10*ROW('Sanitation Data'!G2))),'Data Summary'!DC8="Yes"),OFFSET('Sanitation Data'!$G$11,0,10*ROW('Sanitation Data'!G2)),NA())</f>
        <v>#N/A</v>
      </c>
      <c r="AO8" s="542" t="e">
        <f ca="1">+IF(AND(ISNUMBER(OFFSET('Sanitation Data'!$G$12,0,10*ROW('Sanitation Data'!G2))),'Data Summary'!DD8="Yes"),OFFSET('Sanitation Data'!$G$12,0,10*ROW('Sanitation Data'!G2)),NA())</f>
        <v>#N/A</v>
      </c>
      <c r="AP8" s="542">
        <f ca="1">+IF(AND(ISNUMBER(OFFSET('Sanitation Data'!$H$4,0,10*ROW('Sanitation Data'!H2))),'Data Summary'!DE8="Yes"),100-OFFSET('Sanitation Data'!$H$4,0,10*ROW('Sanitation Data'!H2)),NA())</f>
        <v>100</v>
      </c>
      <c r="AQ8" s="542" t="e">
        <f ca="1">+IF(AND(ISNUMBER(OFFSET('Sanitation Data'!$H$6,0,10*ROW('Sanitation Data'!H2))),'Data Summary'!DF8="Yes"),OFFSET('Sanitation Data'!$H$6,0,10*ROW('Sanitation Data'!H2)),NA())</f>
        <v>#N/A</v>
      </c>
      <c r="AR8" s="542" t="e">
        <f ca="1">+IF(AND(ISNUMBER(OFFSET('Sanitation Data'!$H$10,0,10*ROW('Sanitation Data'!H2))),'Data Summary'!DG8="Yes"),OFFSET('Sanitation Data'!$H$10,0,10*ROW('Sanitation Data'!H2)),NA())</f>
        <v>#N/A</v>
      </c>
      <c r="AS8" s="542" t="e">
        <f ca="1">+IF(AND(ISNUMBER(OFFSET('Sanitation Data'!$H$11,0,10*ROW('Sanitation Data'!H2))),'Data Summary'!DH8="Yes"),OFFSET('Sanitation Data'!$H$11,0,10*ROW('Sanitation Data'!H2)),NA())</f>
        <v>#N/A</v>
      </c>
      <c r="AT8" s="542" t="e">
        <f ca="1">+IF(AND(ISNUMBER(OFFSET('Sanitation Data'!$H$12,0,10*ROW('Sanitation Data'!H2))),'Data Summary'!DI8="Yes"),OFFSET('Sanitation Data'!$H$12,0,10*ROW('Sanitation Data'!H2)),NA())</f>
        <v>#N/A</v>
      </c>
      <c r="AU8" s="542">
        <f ca="1">+IF(AND(ISNUMBER(OFFSET('Sanitation Data'!$I$4,0,10*ROW('Sanitation Data'!I2))),'Data Summary'!DJ8="Yes"),100-OFFSET('Sanitation Data'!$I$4,0,10*ROW('Sanitation Data'!I2)),NA())</f>
        <v>100</v>
      </c>
      <c r="AV8" s="542" t="e">
        <f ca="1">+IF(AND(ISNUMBER(OFFSET('Sanitation Data'!$I$6,0,10*ROW('Sanitation Data'!I2))),'Data Summary'!DK8="Yes"),OFFSET('Sanitation Data'!$I$6,0,10*ROW('Sanitation Data'!I2)),NA())</f>
        <v>#N/A</v>
      </c>
      <c r="AW8" s="542" t="e">
        <f ca="1">+IF(AND(ISNUMBER(OFFSET('Sanitation Data'!$I$10,0,10*ROW('Sanitation Data'!I2))),'Data Summary'!DL8="Yes"),OFFSET('Sanitation Data'!$I$10,0,10*ROW('Sanitation Data'!I2)),NA())</f>
        <v>#N/A</v>
      </c>
      <c r="AX8" s="542" t="e">
        <f ca="1">+IF(AND(ISNUMBER(OFFSET('Sanitation Data'!$I$11,0,10*ROW('Sanitation Data'!I2))),'Data Summary'!DM8="Yes"),OFFSET('Sanitation Data'!$I$11,0,10*ROW('Sanitation Data'!I2)),NA())</f>
        <v>#N/A</v>
      </c>
      <c r="AY8" s="542" t="e">
        <f ca="1">+IF(AND(ISNUMBER(OFFSET('Sanitation Data'!$I$12,0,10*ROW('Sanitation Data'!I2))),'Data Summary'!DN8="Yes"),OFFSET('Sanitation Data'!$I$12,0,10*ROW('Sanitation Data'!I2)),NA())</f>
        <v>#N/A</v>
      </c>
      <c r="AZ8" s="543" t="e">
        <f ca="1">+IF(AND(ISNUMBER(OFFSET('Hygiene Data'!$D$5,0,10*ROW('Hygiene Data'!D2))),'Data Summary'!DO8="Yes"),OFFSET('Hygiene Data'!$D$5,0,10*ROW('Hygiene Data'!D2)),NA())</f>
        <v>#N/A</v>
      </c>
      <c r="BA8" s="543" t="e">
        <f ca="1">+IF(AND(ISNUMBER(OFFSET('Hygiene Data'!$D$7,0,10*ROW('Hygiene Data'!D2))),'Data Summary'!DP8="Yes"),OFFSET('Hygiene Data'!$D$7,0,10*ROW('Hygiene Data'!D2)),NA())</f>
        <v>#N/A</v>
      </c>
      <c r="BB8" s="543" t="e">
        <f ca="1">+IF(AND(ISNUMBER(OFFSET('Hygiene Data'!$D$9,0,10*ROW('Hygiene Data'!D2))),'Data Summary'!DQ8="Yes"),OFFSET('Hygiene Data'!$D$9,0,10*ROW('Hygiene Data'!D2)),NA())</f>
        <v>#N/A</v>
      </c>
      <c r="BC8" s="543" t="e">
        <f ca="1">+IF(AND(ISNUMBER(OFFSET('Hygiene Data'!$E$5,0,10*ROW('Hygiene Data'!E2))),'Data Summary'!DR8="Yes"),OFFSET('Hygiene Data'!$E$5,0,10*ROW('Hygiene Data'!E2)),NA())</f>
        <v>#N/A</v>
      </c>
      <c r="BD8" s="543" t="e">
        <f ca="1">+IF(AND(ISNUMBER(OFFSET('Hygiene Data'!$E$7,0,10*ROW('Hygiene Data'!E2))),'Data Summary'!DS8="Yes"),OFFSET('Hygiene Data'!$E$7,0,10*ROW('Hygiene Data'!E2)),NA())</f>
        <v>#N/A</v>
      </c>
      <c r="BE8" s="543" t="e">
        <f ca="1">+IF(AND(ISNUMBER(OFFSET('Hygiene Data'!$E$9,0,10*ROW('Hygiene Data'!E2))),'Data Summary'!DT8="Yes"),OFFSET('Hygiene Data'!$E$9,0,10*ROW('Hygiene Data'!E2)),NA())</f>
        <v>#N/A</v>
      </c>
      <c r="BF8" s="543" t="e">
        <f ca="1">+IF(AND(ISNUMBER(OFFSET('Hygiene Data'!$F$5,0,10*ROW('Hygiene Data'!F2))),'Data Summary'!DU8="Yes"),OFFSET('Hygiene Data'!$F$5,0,10*ROW('Hygiene Data'!F2)),NA())</f>
        <v>#N/A</v>
      </c>
      <c r="BG8" s="543" t="e">
        <f ca="1">+IF(AND(ISNUMBER(OFFSET('Hygiene Data'!$F$7,0,10*ROW('Hygiene Data'!F2))),'Data Summary'!DV8="Yes"),OFFSET('Hygiene Data'!$F$7,0,10*ROW('Hygiene Data'!F2)),NA())</f>
        <v>#N/A</v>
      </c>
      <c r="BH8" s="543" t="e">
        <f ca="1">+IF(AND(ISNUMBER(OFFSET('Hygiene Data'!$F$9,0,10*ROW('Hygiene Data'!F2))),'Data Summary'!DW8="Yes"),OFFSET('Hygiene Data'!$F$9,0,10*ROW('Hygiene Data'!F2)),NA())</f>
        <v>#N/A</v>
      </c>
      <c r="BI8" s="543" t="e">
        <f ca="1">+IF(AND(ISNUMBER(OFFSET('Hygiene Data'!$G$5,0,10*ROW('Hygiene Data'!G2))),'Data Summary'!DX8="Yes"),OFFSET('Hygiene Data'!$G$5,0,10*ROW('Hygiene Data'!G2)),NA())</f>
        <v>#N/A</v>
      </c>
      <c r="BJ8" s="543" t="e">
        <f ca="1">+IF(AND(ISNUMBER(OFFSET('Hygiene Data'!$G$7,0,10*ROW('Hygiene Data'!G2))),'Data Summary'!DY8="Yes"),OFFSET('Hygiene Data'!$G$7,0,10*ROW('Hygiene Data'!G2)),NA())</f>
        <v>#N/A</v>
      </c>
      <c r="BK8" s="543" t="e">
        <f ca="1">+IF(AND(ISNUMBER(OFFSET('Hygiene Data'!$G$9,0,10*ROW('Hygiene Data'!G2))),'Data Summary'!DZ8="Yes"),OFFSET('Hygiene Data'!$G$9,0,10*ROW('Hygiene Data'!G2)),NA())</f>
        <v>#N/A</v>
      </c>
      <c r="BL8" s="543" t="e">
        <f ca="1">+IF(AND(ISNUMBER(OFFSET('Hygiene Data'!$H$5,0,10*ROW('Hygiene Data'!H2))),'Data Summary'!EA8="Yes"),OFFSET('Hygiene Data'!$H$5,0,10*ROW('Hygiene Data'!H2)),NA())</f>
        <v>#N/A</v>
      </c>
      <c r="BM8" s="543" t="e">
        <f ca="1">+IF(AND(ISNUMBER(OFFSET('Hygiene Data'!$H$7,0,10*ROW('Hygiene Data'!H2))),'Data Summary'!EB8="Yes"),OFFSET('Hygiene Data'!$H$7,0,10*ROW('Hygiene Data'!H2)),NA())</f>
        <v>#N/A</v>
      </c>
      <c r="BN8" s="543" t="e">
        <f ca="1">+IF(AND(ISNUMBER(OFFSET('Hygiene Data'!$H$9,0,10*ROW('Hygiene Data'!H2))),'Data Summary'!EC8="Yes"),OFFSET('Hygiene Data'!$H$9,0,10*ROW('Hygiene Data'!H2)),NA())</f>
        <v>#N/A</v>
      </c>
      <c r="BO8" s="543" t="e">
        <f ca="1">+IF(AND(ISNUMBER(OFFSET('Hygiene Data'!$I$5,0,10*ROW('Hygiene Data'!I2))),'Data Summary'!ED8="Yes"),OFFSET('Hygiene Data'!$I$5,0,10*ROW('Hygiene Data'!I2)),NA())</f>
        <v>#N/A</v>
      </c>
      <c r="BP8" s="543" t="e">
        <f ca="1">+IF(AND(ISNUMBER(OFFSET('Hygiene Data'!$I$7,0,10*ROW('Hygiene Data'!I2))),'Data Summary'!EE8="Yes"),OFFSET('Hygiene Data'!$I$7,0,10*ROW('Hygiene Data'!I2)),NA())</f>
        <v>#N/A</v>
      </c>
      <c r="BQ8" s="543" t="e">
        <f ca="1">+IF(AND(ISNUMBER(OFFSET('Hygiene Data'!$I$9,0,10*ROW('Hygiene Data'!I2))),'Data Summary'!EF8="Yes"),OFFSET('Hygiene Data'!$I$9,0,10*ROW('Hygiene Data'!I2)),NA())</f>
        <v>#N/A</v>
      </c>
    </row>
    <row r="9" spans="1:69" x14ac:dyDescent="0.25">
      <c r="A9" s="539" t="str">
        <f ca="1">+RIGHT('Data Summary'!A9,LEN('Data Summary'!A9)-9)</f>
        <v>SUR</v>
      </c>
      <c r="B9" s="513" t="str">
        <f ca="1">+IF(ISTEXT('Data Summary'!B9),'Data Summary'!B9,"")</f>
        <v>Survey</v>
      </c>
      <c r="C9" s="540">
        <f ca="1">+VALUE('Data Summary'!C9)</f>
        <v>2013</v>
      </c>
      <c r="D9" s="541" t="e">
        <f ca="1">+IF(AND(ISNUMBER(OFFSET('Water Data'!$D$4,0,10*ROW('Water Data'!D3))),'Data Summary'!BS9="Yes"),100-OFFSET('Water Data'!$D$4,0,10*ROW('Water Data'!D3)),NA())</f>
        <v>#N/A</v>
      </c>
      <c r="E9" s="541" t="e">
        <f ca="1">+IF(AND(ISNUMBER(OFFSET('Water Data'!$D$6,0,10*ROW('Water Data'!D3))),'Data Summary'!BT9="Yes"),OFFSET('Water Data'!$D$6,0,10*ROW('Water Data'!D3)),NA())</f>
        <v>#N/A</v>
      </c>
      <c r="F9" s="541" t="e">
        <f ca="1">+IF(AND(ISNUMBER(OFFSET('Water Data'!$D$9,0,10*ROW('Water Data'!D3))),'Data Summary'!BU9="Yes"),OFFSET('Water Data'!$D$9,0,10*ROW('Water Data'!D3)),NA())</f>
        <v>#N/A</v>
      </c>
      <c r="G9" s="541" t="e">
        <f ca="1">+IF(AND(ISNUMBER(OFFSET('Water Data'!$E$4,0,10*ROW('Water Data'!E3))),'Data Summary'!BV9="Yes"),100-OFFSET('Water Data'!$E$4,0,10*ROW('Water Data'!E3)),NA())</f>
        <v>#N/A</v>
      </c>
      <c r="H9" s="541" t="e">
        <f ca="1">+IF(AND(ISNUMBER(OFFSET('Water Data'!$E$6,0,10*ROW('Water Data'!E3))),'Data Summary'!BW9="Yes"),OFFSET('Water Data'!$E$6,0,10*ROW('Water Data'!E3)),NA())</f>
        <v>#N/A</v>
      </c>
      <c r="I9" s="541" t="e">
        <f ca="1">+IF(AND(ISNUMBER(OFFSET('Water Data'!$E$9,0,10*ROW('Water Data'!E3))),'Data Summary'!BX9="Yes"),OFFSET('Water Data'!$E$9,0,10*ROW('Water Data'!E3)),NA())</f>
        <v>#N/A</v>
      </c>
      <c r="J9" s="541" t="e">
        <f ca="1">+IF(AND(ISNUMBER(OFFSET('Water Data'!$F$4,0,10*ROW('Water Data'!F3))),'Data Summary'!BY9="Yes"),100-OFFSET('Water Data'!$F$4,0,10*ROW('Water Data'!F3)),NA())</f>
        <v>#N/A</v>
      </c>
      <c r="K9" s="541" t="e">
        <f ca="1">+IF(AND(ISNUMBER(OFFSET('Water Data'!$F$6,0,10*ROW('Water Data'!F3))),'Data Summary'!BZ9="Yes"),OFFSET('Water Data'!$F$6,0,10*ROW('Water Data'!F3)),NA())</f>
        <v>#N/A</v>
      </c>
      <c r="L9" s="541" t="e">
        <f ca="1">+IF(AND(ISNUMBER(OFFSET('Water Data'!$F$9,0,10*ROW('Water Data'!F3))),'Data Summary'!CA9="Yes"),OFFSET('Water Data'!$F$9,0,10*ROW('Water Data'!F3)),NA())</f>
        <v>#N/A</v>
      </c>
      <c r="M9" s="541" t="e">
        <f ca="1">+IF(AND(ISNUMBER(OFFSET('Water Data'!$G$4,0,10*ROW('Water Data'!G3))),'Data Summary'!CB9="Yes"),100-OFFSET('Water Data'!$G$4,0,10*ROW('Water Data'!G3)),NA())</f>
        <v>#N/A</v>
      </c>
      <c r="N9" s="541" t="e">
        <f ca="1">+IF(AND(ISNUMBER(OFFSET('Water Data'!$G$6,0,10*ROW('Water Data'!G3))),'Data Summary'!CC9="Yes"),OFFSET('Water Data'!$G$6,0,10*ROW('Water Data'!G3)),NA())</f>
        <v>#N/A</v>
      </c>
      <c r="O9" s="541" t="e">
        <f ca="1">+IF(AND(ISNUMBER(OFFSET('Water Data'!$G$9,0,10*ROW('Water Data'!G3))),'Data Summary'!CD9="Yes"),OFFSET('Water Data'!$G$9,0,10*ROW('Water Data'!G3)),NA())</f>
        <v>#N/A</v>
      </c>
      <c r="P9" s="541" t="e">
        <f ca="1">+IF(AND(ISNUMBER(OFFSET('Water Data'!$H$4,0,10*ROW('Water Data'!H3))),'Data Summary'!CE9="Yes"),100-OFFSET('Water Data'!$H$4,0,10*ROW('Water Data'!H3)),NA())</f>
        <v>#N/A</v>
      </c>
      <c r="Q9" s="541" t="e">
        <f ca="1">+IF(AND(ISNUMBER(OFFSET('Water Data'!$H$6,0,10*ROW('Water Data'!H3))),'Data Summary'!CF9="Yes"),OFFSET('Water Data'!$H$6,0,10*ROW('Water Data'!H3)),NA())</f>
        <v>#N/A</v>
      </c>
      <c r="R9" s="541" t="e">
        <f ca="1">+IF(AND(ISNUMBER(OFFSET('Water Data'!$H$9,0,10*ROW('Water Data'!H3))),'Data Summary'!CG9="Yes"),OFFSET('Water Data'!$H$9,0,10*ROW('Water Data'!H3)),NA())</f>
        <v>#N/A</v>
      </c>
      <c r="S9" s="541" t="e">
        <f ca="1">+IF(AND(ISNUMBER(OFFSET('Water Data'!$I$4,0,10*ROW('Water Data'!I3))),'Data Summary'!CH9="Yes"),100-OFFSET('Water Data'!$I$4,0,10*ROW('Water Data'!I3)),NA())</f>
        <v>#N/A</v>
      </c>
      <c r="T9" s="541" t="e">
        <f ca="1">+IF(AND(ISNUMBER(OFFSET('Water Data'!$I$6,0,10*ROW('Water Data'!I3))),'Data Summary'!CI9="Yes"),OFFSET('Water Data'!$I$6,0,10*ROW('Water Data'!I3)),NA())</f>
        <v>#N/A</v>
      </c>
      <c r="U9" s="541" t="e">
        <f ca="1">+IF(AND(ISNUMBER(OFFSET('Water Data'!$I$9,0,10*ROW('Water Data'!I3))),'Data Summary'!CJ9="Yes"),OFFSET('Water Data'!$I$9,0,10*ROW('Water Data'!I3)),NA())</f>
        <v>#N/A</v>
      </c>
      <c r="V9" s="542" t="e">
        <f ca="1">+IF(AND(ISNUMBER(OFFSET('Sanitation Data'!$D$4,0,10*ROW('Sanitation Data'!D3))),'Data Summary'!CK9="Yes"),100-OFFSET('Sanitation Data'!$D$4,0,10*ROW('Sanitation Data'!D3)),NA())</f>
        <v>#N/A</v>
      </c>
      <c r="W9" s="542" t="e">
        <f ca="1">+IF(AND(ISNUMBER(OFFSET('Sanitation Data'!$D$6,0,10*ROW('Sanitation Data'!D3))),'Data Summary'!CL9="Yes"),OFFSET('Sanitation Data'!$D$6,0,10*ROW('Sanitation Data'!D3)),NA())</f>
        <v>#N/A</v>
      </c>
      <c r="X9" s="542" t="e">
        <f ca="1">+IF(AND(ISNUMBER(OFFSET('Sanitation Data'!$D$10,0,10*ROW('Sanitation Data'!D3))),'Data Summary'!CM9="Yes"),OFFSET('Sanitation Data'!$D$10,0,10*ROW('Sanitation Data'!D3)),NA())</f>
        <v>#N/A</v>
      </c>
      <c r="Y9" s="542" t="e">
        <f ca="1">+IF(AND(ISNUMBER(OFFSET('Sanitation Data'!$D$11,0,10*ROW('Sanitation Data'!D3))),'Data Summary'!CN9="Yes"),OFFSET('Sanitation Data'!$D$11,0,10*ROW('Sanitation Data'!D3)),NA())</f>
        <v>#N/A</v>
      </c>
      <c r="Z9" s="542" t="e">
        <f ca="1">+IF(AND(ISNUMBER(OFFSET('Sanitation Data'!$D$12,0,10*ROW('Sanitation Data'!D3))),'Data Summary'!CO9="Yes"),OFFSET('Sanitation Data'!$D$12,0,10*ROW('Sanitation Data'!D3)),NA())</f>
        <v>#N/A</v>
      </c>
      <c r="AA9" s="542" t="e">
        <f ca="1">+IF(AND(ISNUMBER(OFFSET('Sanitation Data'!$E$4,0,10*ROW('Sanitation Data'!E3))),'Data Summary'!CP9="Yes"),100-OFFSET('Sanitation Data'!$E$4,0,10*ROW('Sanitation Data'!E3)),NA())</f>
        <v>#N/A</v>
      </c>
      <c r="AB9" s="542" t="e">
        <f ca="1">+IF(AND(ISNUMBER(OFFSET('Sanitation Data'!$E$6,0,10*ROW('Sanitation Data'!E3))),'Data Summary'!CQ9="Yes"),OFFSET('Sanitation Data'!$E$6,0,10*ROW('Sanitation Data'!E3)),NA())</f>
        <v>#N/A</v>
      </c>
      <c r="AC9" s="542" t="e">
        <f ca="1">+IF(AND(ISNUMBER(OFFSET('Sanitation Data'!$E$10,0,10*ROW('Sanitation Data'!E3))),'Data Summary'!CR9="Yes"),OFFSET('Sanitation Data'!$E$10,0,10*ROW('Sanitation Data'!E3)),NA())</f>
        <v>#N/A</v>
      </c>
      <c r="AD9" s="542" t="e">
        <f ca="1">+IF(AND(ISNUMBER(OFFSET('Sanitation Data'!$E$11,0,10*ROW('Sanitation Data'!E3))),'Data Summary'!CS9="Yes"),OFFSET('Sanitation Data'!$E$11,0,10*ROW('Sanitation Data'!E3)),NA())</f>
        <v>#N/A</v>
      </c>
      <c r="AE9" s="542" t="e">
        <f ca="1">+IF(AND(ISNUMBER(OFFSET('Sanitation Data'!$E$12,0,10*ROW('Sanitation Data'!E3))),'Data Summary'!CT9="Yes"),OFFSET('Sanitation Data'!$E$12,0,10*ROW('Sanitation Data'!E3)),NA())</f>
        <v>#N/A</v>
      </c>
      <c r="AF9" s="542" t="e">
        <f ca="1">+IF(AND(ISNUMBER(OFFSET('Sanitation Data'!$F$4,0,10*ROW('Sanitation Data'!F3))),'Data Summary'!CU9="Yes"),100-OFFSET('Sanitation Data'!$F$4,0,10*ROW('Sanitation Data'!F3)),NA())</f>
        <v>#N/A</v>
      </c>
      <c r="AG9" s="542" t="e">
        <f ca="1">+IF(AND(ISNUMBER(OFFSET('Sanitation Data'!$F$6,0,10*ROW('Sanitation Data'!F3))),'Data Summary'!CV9="Yes"),OFFSET('Sanitation Data'!$F$6,0,10*ROW('Sanitation Data'!F3)),NA())</f>
        <v>#N/A</v>
      </c>
      <c r="AH9" s="542" t="e">
        <f ca="1">+IF(AND(ISNUMBER(OFFSET('Sanitation Data'!$F$10,0,10*ROW('Sanitation Data'!F3))),'Data Summary'!CW9="Yes"),OFFSET('Sanitation Data'!$F$10,0,10*ROW('Sanitation Data'!F3)),NA())</f>
        <v>#N/A</v>
      </c>
      <c r="AI9" s="542" t="e">
        <f ca="1">+IF(AND(ISNUMBER(OFFSET('Sanitation Data'!$F$11,0,10*ROW('Sanitation Data'!F3))),'Data Summary'!CX9="Yes"),OFFSET('Sanitation Data'!$F$11,0,10*ROW('Sanitation Data'!F3)),NA())</f>
        <v>#N/A</v>
      </c>
      <c r="AJ9" s="542" t="e">
        <f ca="1">+IF(AND(ISNUMBER(OFFSET('Sanitation Data'!$F$12,0,10*ROW('Sanitation Data'!F3))),'Data Summary'!CY9="Yes"),OFFSET('Sanitation Data'!$F$12,0,10*ROW('Sanitation Data'!F3)),NA())</f>
        <v>#N/A</v>
      </c>
      <c r="AK9" s="542" t="e">
        <f ca="1">+IF(AND(ISNUMBER(OFFSET('Sanitation Data'!$G$4,0,10*ROW('Sanitation Data'!G3))),'Data Summary'!CZ9="Yes"),100-OFFSET('Sanitation Data'!$G$4,0,10*ROW('Sanitation Data'!G3)),NA())</f>
        <v>#N/A</v>
      </c>
      <c r="AL9" s="542" t="e">
        <f ca="1">+IF(AND(ISNUMBER(OFFSET('Sanitation Data'!$G$6,0,10*ROW('Sanitation Data'!G3))),'Data Summary'!DA9="Yes"),OFFSET('Sanitation Data'!$G$6,0,10*ROW('Sanitation Data'!G3)),NA())</f>
        <v>#N/A</v>
      </c>
      <c r="AM9" s="542" t="e">
        <f ca="1">+IF(AND(ISNUMBER(OFFSET('Sanitation Data'!$G$10,0,10*ROW('Sanitation Data'!G3))),'Data Summary'!DB9="Yes"),OFFSET('Sanitation Data'!$G$10,0,10*ROW('Sanitation Data'!G3)),NA())</f>
        <v>#N/A</v>
      </c>
      <c r="AN9" s="542" t="e">
        <f ca="1">+IF(AND(ISNUMBER(OFFSET('Sanitation Data'!$G$11,0,10*ROW('Sanitation Data'!G3))),'Data Summary'!DC9="Yes"),OFFSET('Sanitation Data'!$G$11,0,10*ROW('Sanitation Data'!G3)),NA())</f>
        <v>#N/A</v>
      </c>
      <c r="AO9" s="542" t="e">
        <f ca="1">+IF(AND(ISNUMBER(OFFSET('Sanitation Data'!$G$12,0,10*ROW('Sanitation Data'!G3))),'Data Summary'!DD9="Yes"),OFFSET('Sanitation Data'!$G$12,0,10*ROW('Sanitation Data'!G3)),NA())</f>
        <v>#N/A</v>
      </c>
      <c r="AP9" s="542" t="e">
        <f ca="1">+IF(AND(ISNUMBER(OFFSET('Sanitation Data'!$H$4,0,10*ROW('Sanitation Data'!H3))),'Data Summary'!DE9="Yes"),100-OFFSET('Sanitation Data'!$H$4,0,10*ROW('Sanitation Data'!H3)),NA())</f>
        <v>#N/A</v>
      </c>
      <c r="AQ9" s="542" t="e">
        <f ca="1">+IF(AND(ISNUMBER(OFFSET('Sanitation Data'!$H$6,0,10*ROW('Sanitation Data'!H3))),'Data Summary'!DF9="Yes"),OFFSET('Sanitation Data'!$H$6,0,10*ROW('Sanitation Data'!H3)),NA())</f>
        <v>#N/A</v>
      </c>
      <c r="AR9" s="542" t="e">
        <f ca="1">+IF(AND(ISNUMBER(OFFSET('Sanitation Data'!$H$10,0,10*ROW('Sanitation Data'!H3))),'Data Summary'!DG9="Yes"),OFFSET('Sanitation Data'!$H$10,0,10*ROW('Sanitation Data'!H3)),NA())</f>
        <v>#N/A</v>
      </c>
      <c r="AS9" s="542" t="e">
        <f ca="1">+IF(AND(ISNUMBER(OFFSET('Sanitation Data'!$H$11,0,10*ROW('Sanitation Data'!H3))),'Data Summary'!DH9="Yes"),OFFSET('Sanitation Data'!$H$11,0,10*ROW('Sanitation Data'!H3)),NA())</f>
        <v>#N/A</v>
      </c>
      <c r="AT9" s="542" t="e">
        <f ca="1">+IF(AND(ISNUMBER(OFFSET('Sanitation Data'!$H$12,0,10*ROW('Sanitation Data'!H3))),'Data Summary'!DI9="Yes"),OFFSET('Sanitation Data'!$H$12,0,10*ROW('Sanitation Data'!H3)),NA())</f>
        <v>#N/A</v>
      </c>
      <c r="AU9" s="542" t="e">
        <f ca="1">+IF(AND(ISNUMBER(OFFSET('Sanitation Data'!$I$4,0,10*ROW('Sanitation Data'!I3))),'Data Summary'!DJ9="Yes"),100-OFFSET('Sanitation Data'!$I$4,0,10*ROW('Sanitation Data'!I3)),NA())</f>
        <v>#N/A</v>
      </c>
      <c r="AV9" s="542" t="e">
        <f ca="1">+IF(AND(ISNUMBER(OFFSET('Sanitation Data'!$I$6,0,10*ROW('Sanitation Data'!I3))),'Data Summary'!DK9="Yes"),OFFSET('Sanitation Data'!$I$6,0,10*ROW('Sanitation Data'!I3)),NA())</f>
        <v>#N/A</v>
      </c>
      <c r="AW9" s="542" t="e">
        <f ca="1">+IF(AND(ISNUMBER(OFFSET('Sanitation Data'!$I$10,0,10*ROW('Sanitation Data'!I3))),'Data Summary'!DL9="Yes"),OFFSET('Sanitation Data'!$I$10,0,10*ROW('Sanitation Data'!I3)),NA())</f>
        <v>#N/A</v>
      </c>
      <c r="AX9" s="542" t="e">
        <f ca="1">+IF(AND(ISNUMBER(OFFSET('Sanitation Data'!$I$11,0,10*ROW('Sanitation Data'!I3))),'Data Summary'!DM9="Yes"),OFFSET('Sanitation Data'!$I$11,0,10*ROW('Sanitation Data'!I3)),NA())</f>
        <v>#N/A</v>
      </c>
      <c r="AY9" s="542" t="e">
        <f ca="1">+IF(AND(ISNUMBER(OFFSET('Sanitation Data'!$I$12,0,10*ROW('Sanitation Data'!I3))),'Data Summary'!DN9="Yes"),OFFSET('Sanitation Data'!$I$12,0,10*ROW('Sanitation Data'!I3)),NA())</f>
        <v>#N/A</v>
      </c>
      <c r="AZ9" s="543" t="e">
        <f ca="1">+IF(AND(ISNUMBER(OFFSET('Hygiene Data'!$D$5,0,10*ROW('Hygiene Data'!D3))),'Data Summary'!DO9="Yes"),OFFSET('Hygiene Data'!$D$5,0,10*ROW('Hygiene Data'!D3)),NA())</f>
        <v>#N/A</v>
      </c>
      <c r="BA9" s="543" t="e">
        <f ca="1">+IF(AND(ISNUMBER(OFFSET('Hygiene Data'!$D$7,0,10*ROW('Hygiene Data'!D3))),'Data Summary'!DP9="Yes"),OFFSET('Hygiene Data'!$D$7,0,10*ROW('Hygiene Data'!D3)),NA())</f>
        <v>#N/A</v>
      </c>
      <c r="BB9" s="543" t="e">
        <f ca="1">+IF(AND(ISNUMBER(OFFSET('Hygiene Data'!$D$9,0,10*ROW('Hygiene Data'!D3))),'Data Summary'!DQ9="Yes"),OFFSET('Hygiene Data'!$D$9,0,10*ROW('Hygiene Data'!D3)),NA())</f>
        <v>#N/A</v>
      </c>
      <c r="BC9" s="543" t="e">
        <f ca="1">+IF(AND(ISNUMBER(OFFSET('Hygiene Data'!$E$5,0,10*ROW('Hygiene Data'!E3))),'Data Summary'!DR9="Yes"),OFFSET('Hygiene Data'!$E$5,0,10*ROW('Hygiene Data'!E3)),NA())</f>
        <v>#N/A</v>
      </c>
      <c r="BD9" s="543" t="e">
        <f ca="1">+IF(AND(ISNUMBER(OFFSET('Hygiene Data'!$E$7,0,10*ROW('Hygiene Data'!E3))),'Data Summary'!DS9="Yes"),OFFSET('Hygiene Data'!$E$7,0,10*ROW('Hygiene Data'!E3)),NA())</f>
        <v>#N/A</v>
      </c>
      <c r="BE9" s="543" t="e">
        <f ca="1">+IF(AND(ISNUMBER(OFFSET('Hygiene Data'!$E$9,0,10*ROW('Hygiene Data'!E3))),'Data Summary'!DT9="Yes"),OFFSET('Hygiene Data'!$E$9,0,10*ROW('Hygiene Data'!E3)),NA())</f>
        <v>#N/A</v>
      </c>
      <c r="BF9" s="543" t="e">
        <f ca="1">+IF(AND(ISNUMBER(OFFSET('Hygiene Data'!$F$5,0,10*ROW('Hygiene Data'!F3))),'Data Summary'!DU9="Yes"),OFFSET('Hygiene Data'!$F$5,0,10*ROW('Hygiene Data'!F3)),NA())</f>
        <v>#N/A</v>
      </c>
      <c r="BG9" s="543" t="e">
        <f ca="1">+IF(AND(ISNUMBER(OFFSET('Hygiene Data'!$F$7,0,10*ROW('Hygiene Data'!F3))),'Data Summary'!DV9="Yes"),OFFSET('Hygiene Data'!$F$7,0,10*ROW('Hygiene Data'!F3)),NA())</f>
        <v>#N/A</v>
      </c>
      <c r="BH9" s="543" t="e">
        <f ca="1">+IF(AND(ISNUMBER(OFFSET('Hygiene Data'!$F$9,0,10*ROW('Hygiene Data'!F3))),'Data Summary'!DW9="Yes"),OFFSET('Hygiene Data'!$F$9,0,10*ROW('Hygiene Data'!F3)),NA())</f>
        <v>#N/A</v>
      </c>
      <c r="BI9" s="543" t="e">
        <f ca="1">+IF(AND(ISNUMBER(OFFSET('Hygiene Data'!$G$5,0,10*ROW('Hygiene Data'!G3))),'Data Summary'!DX9="Yes"),OFFSET('Hygiene Data'!$G$5,0,10*ROW('Hygiene Data'!G3)),NA())</f>
        <v>#N/A</v>
      </c>
      <c r="BJ9" s="543" t="e">
        <f ca="1">+IF(AND(ISNUMBER(OFFSET('Hygiene Data'!$G$7,0,10*ROW('Hygiene Data'!G3))),'Data Summary'!DY9="Yes"),OFFSET('Hygiene Data'!$G$7,0,10*ROW('Hygiene Data'!G3)),NA())</f>
        <v>#N/A</v>
      </c>
      <c r="BK9" s="543" t="e">
        <f ca="1">+IF(AND(ISNUMBER(OFFSET('Hygiene Data'!$G$9,0,10*ROW('Hygiene Data'!G3))),'Data Summary'!DZ9="Yes"),OFFSET('Hygiene Data'!$G$9,0,10*ROW('Hygiene Data'!G3)),NA())</f>
        <v>#N/A</v>
      </c>
      <c r="BL9" s="543" t="e">
        <f ca="1">+IF(AND(ISNUMBER(OFFSET('Hygiene Data'!$H$5,0,10*ROW('Hygiene Data'!H3))),'Data Summary'!EA9="Yes"),OFFSET('Hygiene Data'!$H$5,0,10*ROW('Hygiene Data'!H3)),NA())</f>
        <v>#N/A</v>
      </c>
      <c r="BM9" s="543" t="e">
        <f ca="1">+IF(AND(ISNUMBER(OFFSET('Hygiene Data'!$H$7,0,10*ROW('Hygiene Data'!H3))),'Data Summary'!EB9="Yes"),OFFSET('Hygiene Data'!$H$7,0,10*ROW('Hygiene Data'!H3)),NA())</f>
        <v>#N/A</v>
      </c>
      <c r="BN9" s="543" t="e">
        <f ca="1">+IF(AND(ISNUMBER(OFFSET('Hygiene Data'!$H$9,0,10*ROW('Hygiene Data'!H3))),'Data Summary'!EC9="Yes"),OFFSET('Hygiene Data'!$H$9,0,10*ROW('Hygiene Data'!H3)),NA())</f>
        <v>#N/A</v>
      </c>
      <c r="BO9" s="543" t="e">
        <f ca="1">+IF(AND(ISNUMBER(OFFSET('Hygiene Data'!$I$5,0,10*ROW('Hygiene Data'!I3))),'Data Summary'!ED9="Yes"),OFFSET('Hygiene Data'!$I$5,0,10*ROW('Hygiene Data'!I3)),NA())</f>
        <v>#N/A</v>
      </c>
      <c r="BP9" s="543" t="e">
        <f ca="1">+IF(AND(ISNUMBER(OFFSET('Hygiene Data'!$I$7,0,10*ROW('Hygiene Data'!I3))),'Data Summary'!EE9="Yes"),OFFSET('Hygiene Data'!$I$7,0,10*ROW('Hygiene Data'!I3)),NA())</f>
        <v>#N/A</v>
      </c>
      <c r="BQ9" s="543" t="e">
        <f ca="1">+IF(AND(ISNUMBER(OFFSET('Hygiene Data'!$I$9,0,10*ROW('Hygiene Data'!I3))),'Data Summary'!EF9="Yes"),OFFSET('Hygiene Data'!$I$9,0,10*ROW('Hygiene Data'!I3)),NA())</f>
        <v>#N/A</v>
      </c>
    </row>
    <row r="10" spans="1:69" x14ac:dyDescent="0.25">
      <c r="A10" s="539" t="str">
        <f ca="1">+RIGHT('Data Summary'!A10,LEN('Data Summary'!A10)-9)</f>
        <v>SDI</v>
      </c>
      <c r="B10" s="513" t="str">
        <f ca="1">+IF(ISTEXT('Data Summary'!B10),'Data Summary'!B10,"")</f>
        <v>Survey</v>
      </c>
      <c r="C10" s="540">
        <f ca="1">+VALUE('Data Summary'!C10)</f>
        <v>2014</v>
      </c>
      <c r="D10" s="541">
        <f ca="1">+IF(AND(ISNUMBER(OFFSET('Water Data'!$D$4,0,10*ROW('Water Data'!D4))),'Data Summary'!BS10="Yes"),100-OFFSET('Water Data'!$D$4,0,10*ROW('Water Data'!D4)),NA())</f>
        <v>77.099999999999994</v>
      </c>
      <c r="E10" s="541">
        <f ca="1">+IF(AND(ISNUMBER(OFFSET('Water Data'!$D$6,0,10*ROW('Water Data'!D4))),'Data Summary'!BT10="Yes"),OFFSET('Water Data'!$D$6,0,10*ROW('Water Data'!D4)),NA())</f>
        <v>62.800000000000004</v>
      </c>
      <c r="F10" s="541" t="e">
        <f ca="1">+IF(AND(ISNUMBER(OFFSET('Water Data'!$D$9,0,10*ROW('Water Data'!D4))),'Data Summary'!BU10="Yes"),OFFSET('Water Data'!$D$9,0,10*ROW('Water Data'!D4)),NA())</f>
        <v>#N/A</v>
      </c>
      <c r="G10" s="541">
        <f ca="1">+IF(AND(ISNUMBER(OFFSET('Water Data'!$E$4,0,10*ROW('Water Data'!E4))),'Data Summary'!BV10="Yes"),100-OFFSET('Water Data'!$E$4,0,10*ROW('Water Data'!E4)),NA())</f>
        <v>89.8</v>
      </c>
      <c r="H10" s="541">
        <f ca="1">+IF(AND(ISNUMBER(OFFSET('Water Data'!$E$6,0,10*ROW('Water Data'!E4))),'Data Summary'!BW10="Yes"),OFFSET('Water Data'!$E$6,0,10*ROW('Water Data'!E4)),NA())</f>
        <v>74.399999999999991</v>
      </c>
      <c r="I10" s="541" t="e">
        <f ca="1">+IF(AND(ISNUMBER(OFFSET('Water Data'!$E$9,0,10*ROW('Water Data'!E4))),'Data Summary'!BX10="Yes"),OFFSET('Water Data'!$E$9,0,10*ROW('Water Data'!E4)),NA())</f>
        <v>#N/A</v>
      </c>
      <c r="J10" s="541">
        <f ca="1">+IF(AND(ISNUMBER(OFFSET('Water Data'!$F$4,0,10*ROW('Water Data'!F4))),'Data Summary'!BY10="Yes"),100-OFFSET('Water Data'!$F$4,0,10*ROW('Water Data'!F4)),NA())</f>
        <v>75</v>
      </c>
      <c r="K10" s="541">
        <f ca="1">+IF(AND(ISNUMBER(OFFSET('Water Data'!$F$6,0,10*ROW('Water Data'!F4))),'Data Summary'!BZ10="Yes"),OFFSET('Water Data'!$F$6,0,10*ROW('Water Data'!F4)),NA())</f>
        <v>60.699999999999996</v>
      </c>
      <c r="L10" s="541" t="e">
        <f ca="1">+IF(AND(ISNUMBER(OFFSET('Water Data'!$F$9,0,10*ROW('Water Data'!F4))),'Data Summary'!CA10="Yes"),OFFSET('Water Data'!$F$9,0,10*ROW('Water Data'!F4)),NA())</f>
        <v>#N/A</v>
      </c>
      <c r="M10" s="541" t="e">
        <f ca="1">+IF(AND(ISNUMBER(OFFSET('Water Data'!$G$4,0,10*ROW('Water Data'!G4))),'Data Summary'!CB10="Yes"),100-OFFSET('Water Data'!$G$4,0,10*ROW('Water Data'!G4)),NA())</f>
        <v>#N/A</v>
      </c>
      <c r="N10" s="541" t="e">
        <f ca="1">+IF(AND(ISNUMBER(OFFSET('Water Data'!$G$6,0,10*ROW('Water Data'!G4))),'Data Summary'!CC10="Yes"),OFFSET('Water Data'!$G$6,0,10*ROW('Water Data'!G4)),NA())</f>
        <v>#N/A</v>
      </c>
      <c r="O10" s="541" t="e">
        <f ca="1">+IF(AND(ISNUMBER(OFFSET('Water Data'!$G$9,0,10*ROW('Water Data'!G4))),'Data Summary'!CD10="Yes"),OFFSET('Water Data'!$G$9,0,10*ROW('Water Data'!G4)),NA())</f>
        <v>#N/A</v>
      </c>
      <c r="P10" s="541">
        <f ca="1">+IF(AND(ISNUMBER(OFFSET('Water Data'!$H$4,0,10*ROW('Water Data'!H4))),'Data Summary'!CE10="Yes"),100-OFFSET('Water Data'!$H$4,0,10*ROW('Water Data'!H4)),NA())</f>
        <v>77.099999999999994</v>
      </c>
      <c r="Q10" s="541">
        <f ca="1">+IF(AND(ISNUMBER(OFFSET('Water Data'!$H$6,0,10*ROW('Water Data'!H4))),'Data Summary'!CF10="Yes"),OFFSET('Water Data'!$H$6,0,10*ROW('Water Data'!H4)),NA())</f>
        <v>62.800000000000004</v>
      </c>
      <c r="R10" s="541" t="e">
        <f ca="1">+IF(AND(ISNUMBER(OFFSET('Water Data'!$H$9,0,10*ROW('Water Data'!H4))),'Data Summary'!CG10="Yes"),OFFSET('Water Data'!$H$9,0,10*ROW('Water Data'!H4)),NA())</f>
        <v>#N/A</v>
      </c>
      <c r="S10" s="541" t="e">
        <f ca="1">+IF(AND(ISNUMBER(OFFSET('Water Data'!$I$4,0,10*ROW('Water Data'!I4))),'Data Summary'!CH10="Yes"),100-OFFSET('Water Data'!$I$4,0,10*ROW('Water Data'!I4)),NA())</f>
        <v>#N/A</v>
      </c>
      <c r="T10" s="541" t="e">
        <f ca="1">+IF(AND(ISNUMBER(OFFSET('Water Data'!$I$6,0,10*ROW('Water Data'!I4))),'Data Summary'!CI10="Yes"),OFFSET('Water Data'!$I$6,0,10*ROW('Water Data'!I4)),NA())</f>
        <v>#N/A</v>
      </c>
      <c r="U10" s="541" t="e">
        <f ca="1">+IF(AND(ISNUMBER(OFFSET('Water Data'!$I$9,0,10*ROW('Water Data'!I4))),'Data Summary'!CJ10="Yes"),OFFSET('Water Data'!$I$9,0,10*ROW('Water Data'!I4)),NA())</f>
        <v>#N/A</v>
      </c>
      <c r="V10" s="542">
        <f ca="1">+IF(AND(ISNUMBER(OFFSET('Sanitation Data'!$D$4,0,10*ROW('Sanitation Data'!D4))),'Data Summary'!CK10="Yes"),100-OFFSET('Sanitation Data'!$D$4,0,10*ROW('Sanitation Data'!D4)),NA())</f>
        <v>97.7</v>
      </c>
      <c r="W10" s="542">
        <f ca="1">+IF(AND(ISNUMBER(OFFSET('Sanitation Data'!$D$6,0,10*ROW('Sanitation Data'!D4))),'Data Summary'!CL10="Yes"),OFFSET('Sanitation Data'!$D$6,0,10*ROW('Sanitation Data'!D4)),NA())</f>
        <v>74.949999999999989</v>
      </c>
      <c r="X10" s="542" t="e">
        <f ca="1">+IF(AND(ISNUMBER(OFFSET('Sanitation Data'!$D$10,0,10*ROW('Sanitation Data'!D4))),'Data Summary'!CM10="Yes"),OFFSET('Sanitation Data'!$D$10,0,10*ROW('Sanitation Data'!D4)),NA())</f>
        <v>#N/A</v>
      </c>
      <c r="Y10" s="542" t="e">
        <f ca="1">+IF(AND(ISNUMBER(OFFSET('Sanitation Data'!$D$11,0,10*ROW('Sanitation Data'!D4))),'Data Summary'!CN10="Yes"),OFFSET('Sanitation Data'!$D$11,0,10*ROW('Sanitation Data'!D4)),NA())</f>
        <v>#N/A</v>
      </c>
      <c r="Z10" s="542">
        <f ca="1">+IF(AND(ISNUMBER(OFFSET('Sanitation Data'!$D$12,0,10*ROW('Sanitation Data'!D4))),'Data Summary'!CO10="Yes"),OFFSET('Sanitation Data'!$D$12,0,10*ROW('Sanitation Data'!D4)),NA())</f>
        <v>47.103428352098256</v>
      </c>
      <c r="AA10" s="542">
        <f ca="1">+IF(AND(ISNUMBER(OFFSET('Sanitation Data'!$E$4,0,10*ROW('Sanitation Data'!E4))),'Data Summary'!CP10="Yes"),100-OFFSET('Sanitation Data'!$E$4,0,10*ROW('Sanitation Data'!E4)),NA())</f>
        <v>100</v>
      </c>
      <c r="AB10" s="542">
        <f ca="1">+IF(AND(ISNUMBER(OFFSET('Sanitation Data'!$E$6,0,10*ROW('Sanitation Data'!E4))),'Data Summary'!CQ10="Yes"),OFFSET('Sanitation Data'!$E$6,0,10*ROW('Sanitation Data'!E4)),NA())</f>
        <v>86.1</v>
      </c>
      <c r="AC10" s="542" t="e">
        <f ca="1">+IF(AND(ISNUMBER(OFFSET('Sanitation Data'!$E$10,0,10*ROW('Sanitation Data'!E4))),'Data Summary'!CR10="Yes"),OFFSET('Sanitation Data'!$E$10,0,10*ROW('Sanitation Data'!E4)),NA())</f>
        <v>#N/A</v>
      </c>
      <c r="AD10" s="542" t="e">
        <f ca="1">+IF(AND(ISNUMBER(OFFSET('Sanitation Data'!$E$11,0,10*ROW('Sanitation Data'!E4))),'Data Summary'!CS10="Yes"),OFFSET('Sanitation Data'!$E$11,0,10*ROW('Sanitation Data'!E4)),NA())</f>
        <v>#N/A</v>
      </c>
      <c r="AE10" s="542">
        <f ca="1">+IF(AND(ISNUMBER(OFFSET('Sanitation Data'!$E$12,0,10*ROW('Sanitation Data'!E4))),'Data Summary'!CT10="Yes"),OFFSET('Sanitation Data'!$E$12,0,10*ROW('Sanitation Data'!E4)),NA())</f>
        <v>67.640179997096794</v>
      </c>
      <c r="AF10" s="542">
        <f ca="1">+IF(AND(ISNUMBER(OFFSET('Sanitation Data'!$F$4,0,10*ROW('Sanitation Data'!F4))),'Data Summary'!CU10="Yes"),100-OFFSET('Sanitation Data'!$F$4,0,10*ROW('Sanitation Data'!F4)),NA())</f>
        <v>97.4</v>
      </c>
      <c r="AG10" s="542">
        <f ca="1">+IF(AND(ISNUMBER(OFFSET('Sanitation Data'!$F$6,0,10*ROW('Sanitation Data'!F4))),'Data Summary'!CV10="Yes"),OFFSET('Sanitation Data'!$F$6,0,10*ROW('Sanitation Data'!F4)),NA())</f>
        <v>73.05</v>
      </c>
      <c r="AH10" s="542" t="e">
        <f ca="1">+IF(AND(ISNUMBER(OFFSET('Sanitation Data'!$F$10,0,10*ROW('Sanitation Data'!F4))),'Data Summary'!CW10="Yes"),OFFSET('Sanitation Data'!$F$10,0,10*ROW('Sanitation Data'!F4)),NA())</f>
        <v>#N/A</v>
      </c>
      <c r="AI10" s="542" t="e">
        <f ca="1">+IF(AND(ISNUMBER(OFFSET('Sanitation Data'!$F$11,0,10*ROW('Sanitation Data'!F4))),'Data Summary'!CX10="Yes"),OFFSET('Sanitation Data'!$F$11,0,10*ROW('Sanitation Data'!F4)),NA())</f>
        <v>#N/A</v>
      </c>
      <c r="AJ10" s="542">
        <f ca="1">+IF(AND(ISNUMBER(OFFSET('Sanitation Data'!$F$12,0,10*ROW('Sanitation Data'!F4))),'Data Summary'!CY10="Yes"),OFFSET('Sanitation Data'!$F$12,0,10*ROW('Sanitation Data'!F4)),NA())</f>
        <v>42.707659544825802</v>
      </c>
      <c r="AK10" s="542" t="e">
        <f ca="1">+IF(AND(ISNUMBER(OFFSET('Sanitation Data'!$G$4,0,10*ROW('Sanitation Data'!G4))),'Data Summary'!CZ10="Yes"),100-OFFSET('Sanitation Data'!$G$4,0,10*ROW('Sanitation Data'!G4)),NA())</f>
        <v>#N/A</v>
      </c>
      <c r="AL10" s="542" t="e">
        <f ca="1">+IF(AND(ISNUMBER(OFFSET('Sanitation Data'!$G$6,0,10*ROW('Sanitation Data'!G4))),'Data Summary'!DA10="Yes"),OFFSET('Sanitation Data'!$G$6,0,10*ROW('Sanitation Data'!G4)),NA())</f>
        <v>#N/A</v>
      </c>
      <c r="AM10" s="542" t="e">
        <f ca="1">+IF(AND(ISNUMBER(OFFSET('Sanitation Data'!$G$10,0,10*ROW('Sanitation Data'!G4))),'Data Summary'!DB10="Yes"),OFFSET('Sanitation Data'!$G$10,0,10*ROW('Sanitation Data'!G4)),NA())</f>
        <v>#N/A</v>
      </c>
      <c r="AN10" s="542" t="e">
        <f ca="1">+IF(AND(ISNUMBER(OFFSET('Sanitation Data'!$G$11,0,10*ROW('Sanitation Data'!G4))),'Data Summary'!DC10="Yes"),OFFSET('Sanitation Data'!$G$11,0,10*ROW('Sanitation Data'!G4)),NA())</f>
        <v>#N/A</v>
      </c>
      <c r="AO10" s="542" t="e">
        <f ca="1">+IF(AND(ISNUMBER(OFFSET('Sanitation Data'!$G$12,0,10*ROW('Sanitation Data'!G4))),'Data Summary'!DD10="Yes"),OFFSET('Sanitation Data'!$G$12,0,10*ROW('Sanitation Data'!G4)),NA())</f>
        <v>#N/A</v>
      </c>
      <c r="AP10" s="542">
        <f ca="1">+IF(AND(ISNUMBER(OFFSET('Sanitation Data'!$H$4,0,10*ROW('Sanitation Data'!H4))),'Data Summary'!DE10="Yes"),100-OFFSET('Sanitation Data'!$H$4,0,10*ROW('Sanitation Data'!H4)),NA())</f>
        <v>97.7</v>
      </c>
      <c r="AQ10" s="542">
        <f ca="1">+IF(AND(ISNUMBER(OFFSET('Sanitation Data'!$H$6,0,10*ROW('Sanitation Data'!H4))),'Data Summary'!DF10="Yes"),OFFSET('Sanitation Data'!$H$6,0,10*ROW('Sanitation Data'!H4)),NA())</f>
        <v>74.949999999999989</v>
      </c>
      <c r="AR10" s="542" t="e">
        <f ca="1">+IF(AND(ISNUMBER(OFFSET('Sanitation Data'!$H$10,0,10*ROW('Sanitation Data'!H4))),'Data Summary'!DG10="Yes"),OFFSET('Sanitation Data'!$H$10,0,10*ROW('Sanitation Data'!H4)),NA())</f>
        <v>#N/A</v>
      </c>
      <c r="AS10" s="542" t="e">
        <f ca="1">+IF(AND(ISNUMBER(OFFSET('Sanitation Data'!$H$11,0,10*ROW('Sanitation Data'!H4))),'Data Summary'!DH10="Yes"),OFFSET('Sanitation Data'!$H$11,0,10*ROW('Sanitation Data'!H4)),NA())</f>
        <v>#N/A</v>
      </c>
      <c r="AT10" s="542">
        <f ca="1">+IF(AND(ISNUMBER(OFFSET('Sanitation Data'!$H$12,0,10*ROW('Sanitation Data'!H4))),'Data Summary'!DI10="Yes"),OFFSET('Sanitation Data'!$H$12,0,10*ROW('Sanitation Data'!H4)),NA())</f>
        <v>47.103428352098256</v>
      </c>
      <c r="AU10" s="542" t="e">
        <f ca="1">+IF(AND(ISNUMBER(OFFSET('Sanitation Data'!$I$4,0,10*ROW('Sanitation Data'!I4))),'Data Summary'!DJ10="Yes"),100-OFFSET('Sanitation Data'!$I$4,0,10*ROW('Sanitation Data'!I4)),NA())</f>
        <v>#N/A</v>
      </c>
      <c r="AV10" s="542" t="e">
        <f ca="1">+IF(AND(ISNUMBER(OFFSET('Sanitation Data'!$I$6,0,10*ROW('Sanitation Data'!I4))),'Data Summary'!DK10="Yes"),OFFSET('Sanitation Data'!$I$6,0,10*ROW('Sanitation Data'!I4)),NA())</f>
        <v>#N/A</v>
      </c>
      <c r="AW10" s="542" t="e">
        <f ca="1">+IF(AND(ISNUMBER(OFFSET('Sanitation Data'!$I$10,0,10*ROW('Sanitation Data'!I4))),'Data Summary'!DL10="Yes"),OFFSET('Sanitation Data'!$I$10,0,10*ROW('Sanitation Data'!I4)),NA())</f>
        <v>#N/A</v>
      </c>
      <c r="AX10" s="542" t="e">
        <f ca="1">+IF(AND(ISNUMBER(OFFSET('Sanitation Data'!$I$11,0,10*ROW('Sanitation Data'!I4))),'Data Summary'!DM10="Yes"),OFFSET('Sanitation Data'!$I$11,0,10*ROW('Sanitation Data'!I4)),NA())</f>
        <v>#N/A</v>
      </c>
      <c r="AY10" s="542" t="e">
        <f ca="1">+IF(AND(ISNUMBER(OFFSET('Sanitation Data'!$I$12,0,10*ROW('Sanitation Data'!I4))),'Data Summary'!DN10="Yes"),OFFSET('Sanitation Data'!$I$12,0,10*ROW('Sanitation Data'!I4)),NA())</f>
        <v>#N/A</v>
      </c>
      <c r="AZ10" s="543" t="e">
        <f ca="1">+IF(AND(ISNUMBER(OFFSET('Hygiene Data'!$D$5,0,10*ROW('Hygiene Data'!D4))),'Data Summary'!DO10="Yes"),OFFSET('Hygiene Data'!$D$5,0,10*ROW('Hygiene Data'!D4)),NA())</f>
        <v>#N/A</v>
      </c>
      <c r="BA10" s="543" t="e">
        <f ca="1">+IF(AND(ISNUMBER(OFFSET('Hygiene Data'!$D$7,0,10*ROW('Hygiene Data'!D4))),'Data Summary'!DP10="Yes"),OFFSET('Hygiene Data'!$D$7,0,10*ROW('Hygiene Data'!D4)),NA())</f>
        <v>#N/A</v>
      </c>
      <c r="BB10" s="543">
        <f ca="1">+IF(AND(ISNUMBER(OFFSET('Hygiene Data'!$D$9,0,10*ROW('Hygiene Data'!D4))),'Data Summary'!DQ10="Yes"),OFFSET('Hygiene Data'!$D$9,0,10*ROW('Hygiene Data'!D4)),NA())</f>
        <v>22.5</v>
      </c>
      <c r="BC10" s="543" t="e">
        <f ca="1">+IF(AND(ISNUMBER(OFFSET('Hygiene Data'!$E$5,0,10*ROW('Hygiene Data'!E4))),'Data Summary'!DR10="Yes"),OFFSET('Hygiene Data'!$E$5,0,10*ROW('Hygiene Data'!E4)),NA())</f>
        <v>#N/A</v>
      </c>
      <c r="BD10" s="543" t="e">
        <f ca="1">+IF(AND(ISNUMBER(OFFSET('Hygiene Data'!$E$7,0,10*ROW('Hygiene Data'!E4))),'Data Summary'!DS10="Yes"),OFFSET('Hygiene Data'!$E$7,0,10*ROW('Hygiene Data'!E4)),NA())</f>
        <v>#N/A</v>
      </c>
      <c r="BE10" s="543">
        <f ca="1">+IF(AND(ISNUMBER(OFFSET('Hygiene Data'!$E$9,0,10*ROW('Hygiene Data'!E4))),'Data Summary'!DT10="Yes"),OFFSET('Hygiene Data'!$E$9,0,10*ROW('Hygiene Data'!E4)),NA())</f>
        <v>51.807228915662648</v>
      </c>
      <c r="BF10" s="543" t="e">
        <f ca="1">+IF(AND(ISNUMBER(OFFSET('Hygiene Data'!$F$5,0,10*ROW('Hygiene Data'!F4))),'Data Summary'!DU10="Yes"),OFFSET('Hygiene Data'!$F$5,0,10*ROW('Hygiene Data'!F4)),NA())</f>
        <v>#N/A</v>
      </c>
      <c r="BG10" s="543" t="e">
        <f ca="1">+IF(AND(ISNUMBER(OFFSET('Hygiene Data'!$F$7,0,10*ROW('Hygiene Data'!F4))),'Data Summary'!DV10="Yes"),OFFSET('Hygiene Data'!$F$7,0,10*ROW('Hygiene Data'!F4)),NA())</f>
        <v>#N/A</v>
      </c>
      <c r="BH10" s="543">
        <f ca="1">+IF(AND(ISNUMBER(OFFSET('Hygiene Data'!$F$9,0,10*ROW('Hygiene Data'!F4))),'Data Summary'!DW10="Yes"),OFFSET('Hygiene Data'!$F$9,0,10*ROW('Hygiene Data'!F4)),NA())</f>
        <v>14.826498422712934</v>
      </c>
      <c r="BI10" s="543" t="e">
        <f ca="1">+IF(AND(ISNUMBER(OFFSET('Hygiene Data'!$G$5,0,10*ROW('Hygiene Data'!G4))),'Data Summary'!DX10="Yes"),OFFSET('Hygiene Data'!$G$5,0,10*ROW('Hygiene Data'!G4)),NA())</f>
        <v>#N/A</v>
      </c>
      <c r="BJ10" s="543" t="e">
        <f ca="1">+IF(AND(ISNUMBER(OFFSET('Hygiene Data'!$G$7,0,10*ROW('Hygiene Data'!G4))),'Data Summary'!DY10="Yes"),OFFSET('Hygiene Data'!$G$7,0,10*ROW('Hygiene Data'!G4)),NA())</f>
        <v>#N/A</v>
      </c>
      <c r="BK10" s="543" t="e">
        <f ca="1">+IF(AND(ISNUMBER(OFFSET('Hygiene Data'!$G$9,0,10*ROW('Hygiene Data'!G4))),'Data Summary'!DZ10="Yes"),OFFSET('Hygiene Data'!$G$9,0,10*ROW('Hygiene Data'!G4)),NA())</f>
        <v>#N/A</v>
      </c>
      <c r="BL10" s="543" t="e">
        <f ca="1">+IF(AND(ISNUMBER(OFFSET('Hygiene Data'!$H$5,0,10*ROW('Hygiene Data'!H4))),'Data Summary'!EA10="Yes"),OFFSET('Hygiene Data'!$H$5,0,10*ROW('Hygiene Data'!H4)),NA())</f>
        <v>#N/A</v>
      </c>
      <c r="BM10" s="543" t="e">
        <f ca="1">+IF(AND(ISNUMBER(OFFSET('Hygiene Data'!$H$7,0,10*ROW('Hygiene Data'!H4))),'Data Summary'!EB10="Yes"),OFFSET('Hygiene Data'!$H$7,0,10*ROW('Hygiene Data'!H4)),NA())</f>
        <v>#N/A</v>
      </c>
      <c r="BN10" s="543">
        <f ca="1">+IF(AND(ISNUMBER(OFFSET('Hygiene Data'!$H$9,0,10*ROW('Hygiene Data'!H4))),'Data Summary'!EC10="Yes"),OFFSET('Hygiene Data'!$H$9,0,10*ROW('Hygiene Data'!H4)),NA())</f>
        <v>22.5</v>
      </c>
      <c r="BO10" s="543" t="e">
        <f ca="1">+IF(AND(ISNUMBER(OFFSET('Hygiene Data'!$I$5,0,10*ROW('Hygiene Data'!I4))),'Data Summary'!ED10="Yes"),OFFSET('Hygiene Data'!$I$5,0,10*ROW('Hygiene Data'!I4)),NA())</f>
        <v>#N/A</v>
      </c>
      <c r="BP10" s="543" t="e">
        <f ca="1">+IF(AND(ISNUMBER(OFFSET('Hygiene Data'!$I$7,0,10*ROW('Hygiene Data'!I4))),'Data Summary'!EE10="Yes"),OFFSET('Hygiene Data'!$I$7,0,10*ROW('Hygiene Data'!I4)),NA())</f>
        <v>#N/A</v>
      </c>
      <c r="BQ10" s="543" t="e">
        <f ca="1">+IF(AND(ISNUMBER(OFFSET('Hygiene Data'!$I$9,0,10*ROW('Hygiene Data'!I4))),'Data Summary'!EF10="Yes"),OFFSET('Hygiene Data'!$I$9,0,10*ROW('Hygiene Data'!I4)),NA())</f>
        <v>#N/A</v>
      </c>
    </row>
    <row r="11" spans="1:69" x14ac:dyDescent="0.25">
      <c r="A11" s="539" t="str">
        <f ca="1">+RIGHT('Data Summary'!A11,LEN('Data Summary'!A11)-9)</f>
        <v>UIS</v>
      </c>
      <c r="B11" s="513" t="str">
        <f ca="1">+IF(ISTEXT('Data Summary'!B11),'Data Summary'!B11,"")</f>
        <v>Other</v>
      </c>
      <c r="C11" s="540">
        <f ca="1">+VALUE('Data Summary'!C11)</f>
        <v>2016</v>
      </c>
      <c r="D11" s="541" t="e">
        <f ca="1">+IF(AND(ISNUMBER(OFFSET('Water Data'!$D$4,0,10*ROW('Water Data'!D5))),'Data Summary'!BS11="Yes"),100-OFFSET('Water Data'!$D$4,0,10*ROW('Water Data'!D5)),NA())</f>
        <v>#N/A</v>
      </c>
      <c r="E11" s="541" t="e">
        <f ca="1">+IF(AND(ISNUMBER(OFFSET('Water Data'!$D$6,0,10*ROW('Water Data'!D5))),'Data Summary'!BT11="Yes"),OFFSET('Water Data'!$D$6,0,10*ROW('Water Data'!D5)),NA())</f>
        <v>#N/A</v>
      </c>
      <c r="F11" s="541" t="e">
        <f ca="1">+IF(AND(ISNUMBER(OFFSET('Water Data'!$D$9,0,10*ROW('Water Data'!D5))),'Data Summary'!BU11="Yes"),OFFSET('Water Data'!$D$9,0,10*ROW('Water Data'!D5)),NA())</f>
        <v>#N/A</v>
      </c>
      <c r="G11" s="541" t="e">
        <f ca="1">+IF(AND(ISNUMBER(OFFSET('Water Data'!$E$4,0,10*ROW('Water Data'!E5))),'Data Summary'!BV11="Yes"),100-OFFSET('Water Data'!$E$4,0,10*ROW('Water Data'!E5)),NA())</f>
        <v>#N/A</v>
      </c>
      <c r="H11" s="541" t="e">
        <f ca="1">+IF(AND(ISNUMBER(OFFSET('Water Data'!$E$6,0,10*ROW('Water Data'!E5))),'Data Summary'!BW11="Yes"),OFFSET('Water Data'!$E$6,0,10*ROW('Water Data'!E5)),NA())</f>
        <v>#N/A</v>
      </c>
      <c r="I11" s="541" t="e">
        <f ca="1">+IF(AND(ISNUMBER(OFFSET('Water Data'!$E$9,0,10*ROW('Water Data'!E5))),'Data Summary'!BX11="Yes"),OFFSET('Water Data'!$E$9,0,10*ROW('Water Data'!E5)),NA())</f>
        <v>#N/A</v>
      </c>
      <c r="J11" s="541" t="e">
        <f ca="1">+IF(AND(ISNUMBER(OFFSET('Water Data'!$F$4,0,10*ROW('Water Data'!F5))),'Data Summary'!BY11="Yes"),100-OFFSET('Water Data'!$F$4,0,10*ROW('Water Data'!F5)),NA())</f>
        <v>#N/A</v>
      </c>
      <c r="K11" s="541" t="e">
        <f ca="1">+IF(AND(ISNUMBER(OFFSET('Water Data'!$F$6,0,10*ROW('Water Data'!F5))),'Data Summary'!BZ11="Yes"),OFFSET('Water Data'!$F$6,0,10*ROW('Water Data'!F5)),NA())</f>
        <v>#N/A</v>
      </c>
      <c r="L11" s="541" t="e">
        <f ca="1">+IF(AND(ISNUMBER(OFFSET('Water Data'!$F$9,0,10*ROW('Water Data'!F5))),'Data Summary'!CA11="Yes"),OFFSET('Water Data'!$F$9,0,10*ROW('Water Data'!F5)),NA())</f>
        <v>#N/A</v>
      </c>
      <c r="M11" s="541" t="e">
        <f ca="1">+IF(AND(ISNUMBER(OFFSET('Water Data'!$G$4,0,10*ROW('Water Data'!G5))),'Data Summary'!CB11="Yes"),100-OFFSET('Water Data'!$G$4,0,10*ROW('Water Data'!G5)),NA())</f>
        <v>#N/A</v>
      </c>
      <c r="N11" s="541" t="e">
        <f ca="1">+IF(AND(ISNUMBER(OFFSET('Water Data'!$G$6,0,10*ROW('Water Data'!G5))),'Data Summary'!CC11="Yes"),OFFSET('Water Data'!$G$6,0,10*ROW('Water Data'!G5)),NA())</f>
        <v>#N/A</v>
      </c>
      <c r="O11" s="541" t="e">
        <f ca="1">+IF(AND(ISNUMBER(OFFSET('Water Data'!$G$9,0,10*ROW('Water Data'!G5))),'Data Summary'!CD11="Yes"),OFFSET('Water Data'!$G$9,0,10*ROW('Water Data'!G5)),NA())</f>
        <v>#N/A</v>
      </c>
      <c r="P11" s="541" t="e">
        <f ca="1">+IF(AND(ISNUMBER(OFFSET('Water Data'!$H$4,0,10*ROW('Water Data'!H5))),'Data Summary'!CE11="Yes"),100-OFFSET('Water Data'!$H$4,0,10*ROW('Water Data'!H5)),NA())</f>
        <v>#N/A</v>
      </c>
      <c r="Q11" s="541" t="e">
        <f ca="1">+IF(AND(ISNUMBER(OFFSET('Water Data'!$H$6,0,10*ROW('Water Data'!H5))),'Data Summary'!CF11="Yes"),OFFSET('Water Data'!$H$6,0,10*ROW('Water Data'!H5)),NA())</f>
        <v>#N/A</v>
      </c>
      <c r="R11" s="541" t="e">
        <f ca="1">+IF(AND(ISNUMBER(OFFSET('Water Data'!$H$9,0,10*ROW('Water Data'!H5))),'Data Summary'!CG11="Yes"),OFFSET('Water Data'!$H$9,0,10*ROW('Water Data'!H5)),NA())</f>
        <v>#N/A</v>
      </c>
      <c r="S11" s="541" t="e">
        <f ca="1">+IF(AND(ISNUMBER(OFFSET('Water Data'!$I$4,0,10*ROW('Water Data'!I5))),'Data Summary'!CH11="Yes"),100-OFFSET('Water Data'!$I$4,0,10*ROW('Water Data'!I5)),NA())</f>
        <v>#N/A</v>
      </c>
      <c r="T11" s="541" t="e">
        <f ca="1">+IF(AND(ISNUMBER(OFFSET('Water Data'!$I$6,0,10*ROW('Water Data'!I5))),'Data Summary'!CI11="Yes"),OFFSET('Water Data'!$I$6,0,10*ROW('Water Data'!I5)),NA())</f>
        <v>#N/A</v>
      </c>
      <c r="U11" s="541" t="e">
        <f ca="1">+IF(AND(ISNUMBER(OFFSET('Water Data'!$I$9,0,10*ROW('Water Data'!I5))),'Data Summary'!CJ11="Yes"),OFFSET('Water Data'!$I$9,0,10*ROW('Water Data'!I5)),NA())</f>
        <v>#N/A</v>
      </c>
      <c r="V11" s="542" t="e">
        <f ca="1">+IF(AND(ISNUMBER(OFFSET('Sanitation Data'!$D$4,0,10*ROW('Sanitation Data'!D5))),'Data Summary'!CK11="Yes"),100-OFFSET('Sanitation Data'!$D$4,0,10*ROW('Sanitation Data'!D5)),NA())</f>
        <v>#N/A</v>
      </c>
      <c r="W11" s="542" t="e">
        <f ca="1">+IF(AND(ISNUMBER(OFFSET('Sanitation Data'!$D$6,0,10*ROW('Sanitation Data'!D5))),'Data Summary'!CL11="Yes"),OFFSET('Sanitation Data'!$D$6,0,10*ROW('Sanitation Data'!D5)),NA())</f>
        <v>#N/A</v>
      </c>
      <c r="X11" s="542" t="e">
        <f ca="1">+IF(AND(ISNUMBER(OFFSET('Sanitation Data'!$D$10,0,10*ROW('Sanitation Data'!D5))),'Data Summary'!CM11="Yes"),OFFSET('Sanitation Data'!$D$10,0,10*ROW('Sanitation Data'!D5)),NA())</f>
        <v>#N/A</v>
      </c>
      <c r="Y11" s="542" t="e">
        <f ca="1">+IF(AND(ISNUMBER(OFFSET('Sanitation Data'!$D$11,0,10*ROW('Sanitation Data'!D5))),'Data Summary'!CN11="Yes"),OFFSET('Sanitation Data'!$D$11,0,10*ROW('Sanitation Data'!D5)),NA())</f>
        <v>#N/A</v>
      </c>
      <c r="Z11" s="542" t="e">
        <f ca="1">+IF(AND(ISNUMBER(OFFSET('Sanitation Data'!$D$12,0,10*ROW('Sanitation Data'!D5))),'Data Summary'!CO11="Yes"),OFFSET('Sanitation Data'!$D$12,0,10*ROW('Sanitation Data'!D5)),NA())</f>
        <v>#N/A</v>
      </c>
      <c r="AA11" s="542" t="e">
        <f ca="1">+IF(AND(ISNUMBER(OFFSET('Sanitation Data'!$E$4,0,10*ROW('Sanitation Data'!E5))),'Data Summary'!CP11="Yes"),100-OFFSET('Sanitation Data'!$E$4,0,10*ROW('Sanitation Data'!E5)),NA())</f>
        <v>#N/A</v>
      </c>
      <c r="AB11" s="542" t="e">
        <f ca="1">+IF(AND(ISNUMBER(OFFSET('Sanitation Data'!$E$6,0,10*ROW('Sanitation Data'!E5))),'Data Summary'!CQ11="Yes"),OFFSET('Sanitation Data'!$E$6,0,10*ROW('Sanitation Data'!E5)),NA())</f>
        <v>#N/A</v>
      </c>
      <c r="AC11" s="542" t="e">
        <f ca="1">+IF(AND(ISNUMBER(OFFSET('Sanitation Data'!$E$10,0,10*ROW('Sanitation Data'!E5))),'Data Summary'!CR11="Yes"),OFFSET('Sanitation Data'!$E$10,0,10*ROW('Sanitation Data'!E5)),NA())</f>
        <v>#N/A</v>
      </c>
      <c r="AD11" s="542" t="e">
        <f ca="1">+IF(AND(ISNUMBER(OFFSET('Sanitation Data'!$E$11,0,10*ROW('Sanitation Data'!E5))),'Data Summary'!CS11="Yes"),OFFSET('Sanitation Data'!$E$11,0,10*ROW('Sanitation Data'!E5)),NA())</f>
        <v>#N/A</v>
      </c>
      <c r="AE11" s="542" t="e">
        <f ca="1">+IF(AND(ISNUMBER(OFFSET('Sanitation Data'!$E$12,0,10*ROW('Sanitation Data'!E5))),'Data Summary'!CT11="Yes"),OFFSET('Sanitation Data'!$E$12,0,10*ROW('Sanitation Data'!E5)),NA())</f>
        <v>#N/A</v>
      </c>
      <c r="AF11" s="542" t="e">
        <f ca="1">+IF(AND(ISNUMBER(OFFSET('Sanitation Data'!$F$4,0,10*ROW('Sanitation Data'!F5))),'Data Summary'!CU11="Yes"),100-OFFSET('Sanitation Data'!$F$4,0,10*ROW('Sanitation Data'!F5)),NA())</f>
        <v>#N/A</v>
      </c>
      <c r="AG11" s="542" t="e">
        <f ca="1">+IF(AND(ISNUMBER(OFFSET('Sanitation Data'!$F$6,0,10*ROW('Sanitation Data'!F5))),'Data Summary'!CV11="Yes"),OFFSET('Sanitation Data'!$F$6,0,10*ROW('Sanitation Data'!F5)),NA())</f>
        <v>#N/A</v>
      </c>
      <c r="AH11" s="542" t="e">
        <f ca="1">+IF(AND(ISNUMBER(OFFSET('Sanitation Data'!$F$10,0,10*ROW('Sanitation Data'!F5))),'Data Summary'!CW11="Yes"),OFFSET('Sanitation Data'!$F$10,0,10*ROW('Sanitation Data'!F5)),NA())</f>
        <v>#N/A</v>
      </c>
      <c r="AI11" s="542" t="e">
        <f ca="1">+IF(AND(ISNUMBER(OFFSET('Sanitation Data'!$F$11,0,10*ROW('Sanitation Data'!F5))),'Data Summary'!CX11="Yes"),OFFSET('Sanitation Data'!$F$11,0,10*ROW('Sanitation Data'!F5)),NA())</f>
        <v>#N/A</v>
      </c>
      <c r="AJ11" s="542" t="e">
        <f ca="1">+IF(AND(ISNUMBER(OFFSET('Sanitation Data'!$F$12,0,10*ROW('Sanitation Data'!F5))),'Data Summary'!CY11="Yes"),OFFSET('Sanitation Data'!$F$12,0,10*ROW('Sanitation Data'!F5)),NA())</f>
        <v>#N/A</v>
      </c>
      <c r="AK11" s="542" t="e">
        <f ca="1">+IF(AND(ISNUMBER(OFFSET('Sanitation Data'!$G$4,0,10*ROW('Sanitation Data'!G5))),'Data Summary'!CZ11="Yes"),100-OFFSET('Sanitation Data'!$G$4,0,10*ROW('Sanitation Data'!G5)),NA())</f>
        <v>#N/A</v>
      </c>
      <c r="AL11" s="542" t="e">
        <f ca="1">+IF(AND(ISNUMBER(OFFSET('Sanitation Data'!$G$6,0,10*ROW('Sanitation Data'!G5))),'Data Summary'!DA11="Yes"),OFFSET('Sanitation Data'!$G$6,0,10*ROW('Sanitation Data'!G5)),NA())</f>
        <v>#N/A</v>
      </c>
      <c r="AM11" s="542" t="e">
        <f ca="1">+IF(AND(ISNUMBER(OFFSET('Sanitation Data'!$G$10,0,10*ROW('Sanitation Data'!G5))),'Data Summary'!DB11="Yes"),OFFSET('Sanitation Data'!$G$10,0,10*ROW('Sanitation Data'!G5)),NA())</f>
        <v>#N/A</v>
      </c>
      <c r="AN11" s="542" t="e">
        <f ca="1">+IF(AND(ISNUMBER(OFFSET('Sanitation Data'!$G$11,0,10*ROW('Sanitation Data'!G5))),'Data Summary'!DC11="Yes"),OFFSET('Sanitation Data'!$G$11,0,10*ROW('Sanitation Data'!G5)),NA())</f>
        <v>#N/A</v>
      </c>
      <c r="AO11" s="542" t="e">
        <f ca="1">+IF(AND(ISNUMBER(OFFSET('Sanitation Data'!$G$12,0,10*ROW('Sanitation Data'!G5))),'Data Summary'!DD11="Yes"),OFFSET('Sanitation Data'!$G$12,0,10*ROW('Sanitation Data'!G5)),NA())</f>
        <v>#N/A</v>
      </c>
      <c r="AP11" s="542" t="e">
        <f ca="1">+IF(AND(ISNUMBER(OFFSET('Sanitation Data'!$H$4,0,10*ROW('Sanitation Data'!H5))),'Data Summary'!DE11="Yes"),100-OFFSET('Sanitation Data'!$H$4,0,10*ROW('Sanitation Data'!H5)),NA())</f>
        <v>#N/A</v>
      </c>
      <c r="AQ11" s="542" t="e">
        <f ca="1">+IF(AND(ISNUMBER(OFFSET('Sanitation Data'!$H$6,0,10*ROW('Sanitation Data'!H5))),'Data Summary'!DF11="Yes"),OFFSET('Sanitation Data'!$H$6,0,10*ROW('Sanitation Data'!H5)),NA())</f>
        <v>#N/A</v>
      </c>
      <c r="AR11" s="542" t="e">
        <f ca="1">+IF(AND(ISNUMBER(OFFSET('Sanitation Data'!$H$10,0,10*ROW('Sanitation Data'!H5))),'Data Summary'!DG11="Yes"),OFFSET('Sanitation Data'!$H$10,0,10*ROW('Sanitation Data'!H5)),NA())</f>
        <v>#N/A</v>
      </c>
      <c r="AS11" s="542" t="e">
        <f ca="1">+IF(AND(ISNUMBER(OFFSET('Sanitation Data'!$H$11,0,10*ROW('Sanitation Data'!H5))),'Data Summary'!DH11="Yes"),OFFSET('Sanitation Data'!$H$11,0,10*ROW('Sanitation Data'!H5)),NA())</f>
        <v>#N/A</v>
      </c>
      <c r="AT11" s="542" t="e">
        <f ca="1">+IF(AND(ISNUMBER(OFFSET('Sanitation Data'!$H$12,0,10*ROW('Sanitation Data'!H5))),'Data Summary'!DI11="Yes"),OFFSET('Sanitation Data'!$H$12,0,10*ROW('Sanitation Data'!H5)),NA())</f>
        <v>#N/A</v>
      </c>
      <c r="AU11" s="542" t="e">
        <f ca="1">+IF(AND(ISNUMBER(OFFSET('Sanitation Data'!$I$4,0,10*ROW('Sanitation Data'!I5))),'Data Summary'!DJ11="Yes"),100-OFFSET('Sanitation Data'!$I$4,0,10*ROW('Sanitation Data'!I5)),NA())</f>
        <v>#N/A</v>
      </c>
      <c r="AV11" s="542" t="e">
        <f ca="1">+IF(AND(ISNUMBER(OFFSET('Sanitation Data'!$I$6,0,10*ROW('Sanitation Data'!I5))),'Data Summary'!DK11="Yes"),OFFSET('Sanitation Data'!$I$6,0,10*ROW('Sanitation Data'!I5)),NA())</f>
        <v>#N/A</v>
      </c>
      <c r="AW11" s="542" t="e">
        <f ca="1">+IF(AND(ISNUMBER(OFFSET('Sanitation Data'!$I$10,0,10*ROW('Sanitation Data'!I5))),'Data Summary'!DL11="Yes"),OFFSET('Sanitation Data'!$I$10,0,10*ROW('Sanitation Data'!I5)),NA())</f>
        <v>#N/A</v>
      </c>
      <c r="AX11" s="542" t="e">
        <f ca="1">+IF(AND(ISNUMBER(OFFSET('Sanitation Data'!$I$11,0,10*ROW('Sanitation Data'!I5))),'Data Summary'!DM11="Yes"),OFFSET('Sanitation Data'!$I$11,0,10*ROW('Sanitation Data'!I5)),NA())</f>
        <v>#N/A</v>
      </c>
      <c r="AY11" s="542" t="e">
        <f ca="1">+IF(AND(ISNUMBER(OFFSET('Sanitation Data'!$I$12,0,10*ROW('Sanitation Data'!I5))),'Data Summary'!DN11="Yes"),OFFSET('Sanitation Data'!$I$12,0,10*ROW('Sanitation Data'!I5)),NA())</f>
        <v>#N/A</v>
      </c>
      <c r="AZ11" s="543" t="e">
        <f ca="1">+IF(AND(ISNUMBER(OFFSET('Hygiene Data'!$D$5,0,10*ROW('Hygiene Data'!D5))),'Data Summary'!DO11="Yes"),OFFSET('Hygiene Data'!$D$5,0,10*ROW('Hygiene Data'!D5)),NA())</f>
        <v>#N/A</v>
      </c>
      <c r="BA11" s="543" t="e">
        <f ca="1">+IF(AND(ISNUMBER(OFFSET('Hygiene Data'!$D$7,0,10*ROW('Hygiene Data'!D5))),'Data Summary'!DP11="Yes"),OFFSET('Hygiene Data'!$D$7,0,10*ROW('Hygiene Data'!D5)),NA())</f>
        <v>#N/A</v>
      </c>
      <c r="BB11" s="543">
        <f ca="1">+IF(AND(ISNUMBER(OFFSET('Hygiene Data'!$D$9,0,10*ROW('Hygiene Data'!D5))),'Data Summary'!DQ11="Yes"),OFFSET('Hygiene Data'!$D$9,0,10*ROW('Hygiene Data'!D5)),NA())</f>
        <v>19.649239999999999</v>
      </c>
      <c r="BC11" s="543" t="e">
        <f ca="1">+IF(AND(ISNUMBER(OFFSET('Hygiene Data'!$E$5,0,10*ROW('Hygiene Data'!E5))),'Data Summary'!DR11="Yes"),OFFSET('Hygiene Data'!$E$5,0,10*ROW('Hygiene Data'!E5)),NA())</f>
        <v>#N/A</v>
      </c>
      <c r="BD11" s="543" t="e">
        <f ca="1">+IF(AND(ISNUMBER(OFFSET('Hygiene Data'!$E$7,0,10*ROW('Hygiene Data'!E5))),'Data Summary'!DS11="Yes"),OFFSET('Hygiene Data'!$E$7,0,10*ROW('Hygiene Data'!E5)),NA())</f>
        <v>#N/A</v>
      </c>
      <c r="BE11" s="543" t="e">
        <f ca="1">+IF(AND(ISNUMBER(OFFSET('Hygiene Data'!$E$9,0,10*ROW('Hygiene Data'!E5))),'Data Summary'!DT11="Yes"),OFFSET('Hygiene Data'!$E$9,0,10*ROW('Hygiene Data'!E5)),NA())</f>
        <v>#N/A</v>
      </c>
      <c r="BF11" s="543" t="e">
        <f ca="1">+IF(AND(ISNUMBER(OFFSET('Hygiene Data'!$F$5,0,10*ROW('Hygiene Data'!F5))),'Data Summary'!DU11="Yes"),OFFSET('Hygiene Data'!$F$5,0,10*ROW('Hygiene Data'!F5)),NA())</f>
        <v>#N/A</v>
      </c>
      <c r="BG11" s="543" t="e">
        <f ca="1">+IF(AND(ISNUMBER(OFFSET('Hygiene Data'!$F$7,0,10*ROW('Hygiene Data'!F5))),'Data Summary'!DV11="Yes"),OFFSET('Hygiene Data'!$F$7,0,10*ROW('Hygiene Data'!F5)),NA())</f>
        <v>#N/A</v>
      </c>
      <c r="BH11" s="543" t="e">
        <f ca="1">+IF(AND(ISNUMBER(OFFSET('Hygiene Data'!$F$9,0,10*ROW('Hygiene Data'!F5))),'Data Summary'!DW11="Yes"),OFFSET('Hygiene Data'!$F$9,0,10*ROW('Hygiene Data'!F5)),NA())</f>
        <v>#N/A</v>
      </c>
      <c r="BI11" s="543" t="e">
        <f ca="1">+IF(AND(ISNUMBER(OFFSET('Hygiene Data'!$G$5,0,10*ROW('Hygiene Data'!G5))),'Data Summary'!DX11="Yes"),OFFSET('Hygiene Data'!$G$5,0,10*ROW('Hygiene Data'!G5)),NA())</f>
        <v>#N/A</v>
      </c>
      <c r="BJ11" s="543" t="e">
        <f ca="1">+IF(AND(ISNUMBER(OFFSET('Hygiene Data'!$G$7,0,10*ROW('Hygiene Data'!G5))),'Data Summary'!DY11="Yes"),OFFSET('Hygiene Data'!$G$7,0,10*ROW('Hygiene Data'!G5)),NA())</f>
        <v>#N/A</v>
      </c>
      <c r="BK11" s="543" t="e">
        <f ca="1">+IF(AND(ISNUMBER(OFFSET('Hygiene Data'!$G$9,0,10*ROW('Hygiene Data'!G5))),'Data Summary'!DZ11="Yes"),OFFSET('Hygiene Data'!$G$9,0,10*ROW('Hygiene Data'!G5)),NA())</f>
        <v>#N/A</v>
      </c>
      <c r="BL11" s="543" t="e">
        <f ca="1">+IF(AND(ISNUMBER(OFFSET('Hygiene Data'!$H$5,0,10*ROW('Hygiene Data'!H5))),'Data Summary'!EA11="Yes"),OFFSET('Hygiene Data'!$H$5,0,10*ROW('Hygiene Data'!H5)),NA())</f>
        <v>#N/A</v>
      </c>
      <c r="BM11" s="543" t="e">
        <f ca="1">+IF(AND(ISNUMBER(OFFSET('Hygiene Data'!$H$7,0,10*ROW('Hygiene Data'!H5))),'Data Summary'!EB11="Yes"),OFFSET('Hygiene Data'!$H$7,0,10*ROW('Hygiene Data'!H5)),NA())</f>
        <v>#N/A</v>
      </c>
      <c r="BN11" s="543">
        <f ca="1">+IF(AND(ISNUMBER(OFFSET('Hygiene Data'!$H$9,0,10*ROW('Hygiene Data'!H5))),'Data Summary'!EC11="Yes"),OFFSET('Hygiene Data'!$H$9,0,10*ROW('Hygiene Data'!H5)),NA())</f>
        <v>19.649239999999999</v>
      </c>
      <c r="BO11" s="543" t="e">
        <f ca="1">+IF(AND(ISNUMBER(OFFSET('Hygiene Data'!$I$5,0,10*ROW('Hygiene Data'!I5))),'Data Summary'!ED11="Yes"),OFFSET('Hygiene Data'!$I$5,0,10*ROW('Hygiene Data'!I5)),NA())</f>
        <v>#N/A</v>
      </c>
      <c r="BP11" s="543" t="e">
        <f ca="1">+IF(AND(ISNUMBER(OFFSET('Hygiene Data'!$I$7,0,10*ROW('Hygiene Data'!I5))),'Data Summary'!EE11="Yes"),OFFSET('Hygiene Data'!$I$7,0,10*ROW('Hygiene Data'!I5)),NA())</f>
        <v>#N/A</v>
      </c>
      <c r="BQ11" s="543" t="e">
        <f ca="1">+IF(AND(ISNUMBER(OFFSET('Hygiene Data'!$I$9,0,10*ROW('Hygiene Data'!I5))),'Data Summary'!EF11="Yes"),OFFSET('Hygiene Data'!$I$9,0,10*ROW('Hygiene Data'!I5)),NA())</f>
        <v>#N/A</v>
      </c>
    </row>
    <row r="12" spans="1:69" x14ac:dyDescent="0.25">
      <c r="A12" s="539" t="str">
        <f ca="1">+RIGHT('Data Summary'!A12,LEN('Data Summary'!A12)-9)</f>
        <v>WV</v>
      </c>
      <c r="B12" s="513" t="str">
        <f ca="1">+IF(ISTEXT('Data Summary'!B12),'Data Summary'!B12,"")</f>
        <v>Survey</v>
      </c>
      <c r="C12" s="540">
        <f ca="1">+VALUE('Data Summary'!C12)</f>
        <v>2017</v>
      </c>
      <c r="D12" s="541" t="e">
        <f ca="1">+IF(AND(ISNUMBER(OFFSET('Water Data'!$D$4,0,10*ROW('Water Data'!D6))),'Data Summary'!BS12="Yes"),100-OFFSET('Water Data'!$D$4,0,10*ROW('Water Data'!D6)),NA())</f>
        <v>#N/A</v>
      </c>
      <c r="E12" s="541" t="e">
        <f ca="1">+IF(AND(ISNUMBER(OFFSET('Water Data'!$D$6,0,10*ROW('Water Data'!D6))),'Data Summary'!BT12="Yes"),OFFSET('Water Data'!$D$6,0,10*ROW('Water Data'!D6)),NA())</f>
        <v>#N/A</v>
      </c>
      <c r="F12" s="541" t="e">
        <f ca="1">+IF(AND(ISNUMBER(OFFSET('Water Data'!$D$9,0,10*ROW('Water Data'!D6))),'Data Summary'!BU12="Yes"),OFFSET('Water Data'!$D$9,0,10*ROW('Water Data'!D6)),NA())</f>
        <v>#N/A</v>
      </c>
      <c r="G12" s="541" t="e">
        <f ca="1">+IF(AND(ISNUMBER(OFFSET('Water Data'!$E$4,0,10*ROW('Water Data'!E6))),'Data Summary'!BV12="Yes"),100-OFFSET('Water Data'!$E$4,0,10*ROW('Water Data'!E6)),NA())</f>
        <v>#N/A</v>
      </c>
      <c r="H12" s="541" t="e">
        <f ca="1">+IF(AND(ISNUMBER(OFFSET('Water Data'!$E$6,0,10*ROW('Water Data'!E6))),'Data Summary'!BW12="Yes"),OFFSET('Water Data'!$E$6,0,10*ROW('Water Data'!E6)),NA())</f>
        <v>#N/A</v>
      </c>
      <c r="I12" s="541" t="e">
        <f ca="1">+IF(AND(ISNUMBER(OFFSET('Water Data'!$E$9,0,10*ROW('Water Data'!E6))),'Data Summary'!BX12="Yes"),OFFSET('Water Data'!$E$9,0,10*ROW('Water Data'!E6)),NA())</f>
        <v>#N/A</v>
      </c>
      <c r="J12" s="541" t="e">
        <f ca="1">+IF(AND(ISNUMBER(OFFSET('Water Data'!$F$4,0,10*ROW('Water Data'!F6))),'Data Summary'!BY12="Yes"),100-OFFSET('Water Data'!$F$4,0,10*ROW('Water Data'!F6)),NA())</f>
        <v>#N/A</v>
      </c>
      <c r="K12" s="541" t="e">
        <f ca="1">+IF(AND(ISNUMBER(OFFSET('Water Data'!$F$6,0,10*ROW('Water Data'!F6))),'Data Summary'!BZ12="Yes"),OFFSET('Water Data'!$F$6,0,10*ROW('Water Data'!F6)),NA())</f>
        <v>#N/A</v>
      </c>
      <c r="L12" s="541" t="e">
        <f ca="1">+IF(AND(ISNUMBER(OFFSET('Water Data'!$F$9,0,10*ROW('Water Data'!F6))),'Data Summary'!CA12="Yes"),OFFSET('Water Data'!$F$9,0,10*ROW('Water Data'!F6)),NA())</f>
        <v>#N/A</v>
      </c>
      <c r="M12" s="541" t="e">
        <f ca="1">+IF(AND(ISNUMBER(OFFSET('Water Data'!$G$4,0,10*ROW('Water Data'!G6))),'Data Summary'!CB12="Yes"),100-OFFSET('Water Data'!$G$4,0,10*ROW('Water Data'!G6)),NA())</f>
        <v>#N/A</v>
      </c>
      <c r="N12" s="541" t="e">
        <f ca="1">+IF(AND(ISNUMBER(OFFSET('Water Data'!$G$6,0,10*ROW('Water Data'!G6))),'Data Summary'!CC12="Yes"),OFFSET('Water Data'!$G$6,0,10*ROW('Water Data'!G6)),NA())</f>
        <v>#N/A</v>
      </c>
      <c r="O12" s="541" t="e">
        <f ca="1">+IF(AND(ISNUMBER(OFFSET('Water Data'!$G$9,0,10*ROW('Water Data'!G6))),'Data Summary'!CD12="Yes"),OFFSET('Water Data'!$G$9,0,10*ROW('Water Data'!G6)),NA())</f>
        <v>#N/A</v>
      </c>
      <c r="P12" s="541" t="e">
        <f ca="1">+IF(AND(ISNUMBER(OFFSET('Water Data'!$H$4,0,10*ROW('Water Data'!H6))),'Data Summary'!CE12="Yes"),100-OFFSET('Water Data'!$H$4,0,10*ROW('Water Data'!H6)),NA())</f>
        <v>#N/A</v>
      </c>
      <c r="Q12" s="541" t="e">
        <f ca="1">+IF(AND(ISNUMBER(OFFSET('Water Data'!$H$6,0,10*ROW('Water Data'!H6))),'Data Summary'!CF12="Yes"),OFFSET('Water Data'!$H$6,0,10*ROW('Water Data'!H6)),NA())</f>
        <v>#N/A</v>
      </c>
      <c r="R12" s="541" t="e">
        <f ca="1">+IF(AND(ISNUMBER(OFFSET('Water Data'!$H$9,0,10*ROW('Water Data'!H6))),'Data Summary'!CG12="Yes"),OFFSET('Water Data'!$H$9,0,10*ROW('Water Data'!H6)),NA())</f>
        <v>#N/A</v>
      </c>
      <c r="S12" s="541" t="e">
        <f ca="1">+IF(AND(ISNUMBER(OFFSET('Water Data'!$I$4,0,10*ROW('Water Data'!I6))),'Data Summary'!CH12="Yes"),100-OFFSET('Water Data'!$I$4,0,10*ROW('Water Data'!I6)),NA())</f>
        <v>#N/A</v>
      </c>
      <c r="T12" s="541" t="e">
        <f ca="1">+IF(AND(ISNUMBER(OFFSET('Water Data'!$I$6,0,10*ROW('Water Data'!I6))),'Data Summary'!CI12="Yes"),OFFSET('Water Data'!$I$6,0,10*ROW('Water Data'!I6)),NA())</f>
        <v>#N/A</v>
      </c>
      <c r="U12" s="541" t="e">
        <f ca="1">+IF(AND(ISNUMBER(OFFSET('Water Data'!$I$9,0,10*ROW('Water Data'!I6))),'Data Summary'!CJ12="Yes"),OFFSET('Water Data'!$I$9,0,10*ROW('Water Data'!I6)),NA())</f>
        <v>#N/A</v>
      </c>
      <c r="V12" s="542" t="e">
        <f ca="1">+IF(AND(ISNUMBER(OFFSET('Sanitation Data'!$D$4,0,10*ROW('Sanitation Data'!D6))),'Data Summary'!CK12="Yes"),100-OFFSET('Sanitation Data'!$D$4,0,10*ROW('Sanitation Data'!D6)),NA())</f>
        <v>#N/A</v>
      </c>
      <c r="W12" s="542" t="e">
        <f ca="1">+IF(AND(ISNUMBER(OFFSET('Sanitation Data'!$D$6,0,10*ROW('Sanitation Data'!D6))),'Data Summary'!CL12="Yes"),OFFSET('Sanitation Data'!$D$6,0,10*ROW('Sanitation Data'!D6)),NA())</f>
        <v>#N/A</v>
      </c>
      <c r="X12" s="542" t="e">
        <f ca="1">+IF(AND(ISNUMBER(OFFSET('Sanitation Data'!$D$10,0,10*ROW('Sanitation Data'!D6))),'Data Summary'!CM12="Yes"),OFFSET('Sanitation Data'!$D$10,0,10*ROW('Sanitation Data'!D6)),NA())</f>
        <v>#N/A</v>
      </c>
      <c r="Y12" s="542" t="e">
        <f ca="1">+IF(AND(ISNUMBER(OFFSET('Sanitation Data'!$D$11,0,10*ROW('Sanitation Data'!D6))),'Data Summary'!CN12="Yes"),OFFSET('Sanitation Data'!$D$11,0,10*ROW('Sanitation Data'!D6)),NA())</f>
        <v>#N/A</v>
      </c>
      <c r="Z12" s="542" t="e">
        <f ca="1">+IF(AND(ISNUMBER(OFFSET('Sanitation Data'!$D$12,0,10*ROW('Sanitation Data'!D6))),'Data Summary'!CO12="Yes"),OFFSET('Sanitation Data'!$D$12,0,10*ROW('Sanitation Data'!D6)),NA())</f>
        <v>#N/A</v>
      </c>
      <c r="AA12" s="542" t="e">
        <f ca="1">+IF(AND(ISNUMBER(OFFSET('Sanitation Data'!$E$4,0,10*ROW('Sanitation Data'!E6))),'Data Summary'!CP12="Yes"),100-OFFSET('Sanitation Data'!$E$4,0,10*ROW('Sanitation Data'!E6)),NA())</f>
        <v>#N/A</v>
      </c>
      <c r="AB12" s="542" t="e">
        <f ca="1">+IF(AND(ISNUMBER(OFFSET('Sanitation Data'!$E$6,0,10*ROW('Sanitation Data'!E6))),'Data Summary'!CQ12="Yes"),OFFSET('Sanitation Data'!$E$6,0,10*ROW('Sanitation Data'!E6)),NA())</f>
        <v>#N/A</v>
      </c>
      <c r="AC12" s="542" t="e">
        <f ca="1">+IF(AND(ISNUMBER(OFFSET('Sanitation Data'!$E$10,0,10*ROW('Sanitation Data'!E6))),'Data Summary'!CR12="Yes"),OFFSET('Sanitation Data'!$E$10,0,10*ROW('Sanitation Data'!E6)),NA())</f>
        <v>#N/A</v>
      </c>
      <c r="AD12" s="542" t="e">
        <f ca="1">+IF(AND(ISNUMBER(OFFSET('Sanitation Data'!$E$11,0,10*ROW('Sanitation Data'!E6))),'Data Summary'!CS12="Yes"),OFFSET('Sanitation Data'!$E$11,0,10*ROW('Sanitation Data'!E6)),NA())</f>
        <v>#N/A</v>
      </c>
      <c r="AE12" s="542" t="e">
        <f ca="1">+IF(AND(ISNUMBER(OFFSET('Sanitation Data'!$E$12,0,10*ROW('Sanitation Data'!E6))),'Data Summary'!CT12="Yes"),OFFSET('Sanitation Data'!$E$12,0,10*ROW('Sanitation Data'!E6)),NA())</f>
        <v>#N/A</v>
      </c>
      <c r="AF12" s="542" t="e">
        <f ca="1">+IF(AND(ISNUMBER(OFFSET('Sanitation Data'!$F$4,0,10*ROW('Sanitation Data'!F6))),'Data Summary'!CU12="Yes"),100-OFFSET('Sanitation Data'!$F$4,0,10*ROW('Sanitation Data'!F6)),NA())</f>
        <v>#N/A</v>
      </c>
      <c r="AG12" s="542" t="e">
        <f ca="1">+IF(AND(ISNUMBER(OFFSET('Sanitation Data'!$F$6,0,10*ROW('Sanitation Data'!F6))),'Data Summary'!CV12="Yes"),OFFSET('Sanitation Data'!$F$6,0,10*ROW('Sanitation Data'!F6)),NA())</f>
        <v>#N/A</v>
      </c>
      <c r="AH12" s="542" t="e">
        <f ca="1">+IF(AND(ISNUMBER(OFFSET('Sanitation Data'!$F$10,0,10*ROW('Sanitation Data'!F6))),'Data Summary'!CW12="Yes"),OFFSET('Sanitation Data'!$F$10,0,10*ROW('Sanitation Data'!F6)),NA())</f>
        <v>#N/A</v>
      </c>
      <c r="AI12" s="542" t="e">
        <f ca="1">+IF(AND(ISNUMBER(OFFSET('Sanitation Data'!$F$11,0,10*ROW('Sanitation Data'!F6))),'Data Summary'!CX12="Yes"),OFFSET('Sanitation Data'!$F$11,0,10*ROW('Sanitation Data'!F6)),NA())</f>
        <v>#N/A</v>
      </c>
      <c r="AJ12" s="542" t="e">
        <f ca="1">+IF(AND(ISNUMBER(OFFSET('Sanitation Data'!$F$12,0,10*ROW('Sanitation Data'!F6))),'Data Summary'!CY12="Yes"),OFFSET('Sanitation Data'!$F$12,0,10*ROW('Sanitation Data'!F6)),NA())</f>
        <v>#N/A</v>
      </c>
      <c r="AK12" s="542" t="e">
        <f ca="1">+IF(AND(ISNUMBER(OFFSET('Sanitation Data'!$G$4,0,10*ROW('Sanitation Data'!G6))),'Data Summary'!CZ12="Yes"),100-OFFSET('Sanitation Data'!$G$4,0,10*ROW('Sanitation Data'!G6)),NA())</f>
        <v>#N/A</v>
      </c>
      <c r="AL12" s="542" t="e">
        <f ca="1">+IF(AND(ISNUMBER(OFFSET('Sanitation Data'!$G$6,0,10*ROW('Sanitation Data'!G6))),'Data Summary'!DA12="Yes"),OFFSET('Sanitation Data'!$G$6,0,10*ROW('Sanitation Data'!G6)),NA())</f>
        <v>#N/A</v>
      </c>
      <c r="AM12" s="542" t="e">
        <f ca="1">+IF(AND(ISNUMBER(OFFSET('Sanitation Data'!$G$10,0,10*ROW('Sanitation Data'!G6))),'Data Summary'!DB12="Yes"),OFFSET('Sanitation Data'!$G$10,0,10*ROW('Sanitation Data'!G6)),NA())</f>
        <v>#N/A</v>
      </c>
      <c r="AN12" s="542" t="e">
        <f ca="1">+IF(AND(ISNUMBER(OFFSET('Sanitation Data'!$G$11,0,10*ROW('Sanitation Data'!G6))),'Data Summary'!DC12="Yes"),OFFSET('Sanitation Data'!$G$11,0,10*ROW('Sanitation Data'!G6)),NA())</f>
        <v>#N/A</v>
      </c>
      <c r="AO12" s="542" t="e">
        <f ca="1">+IF(AND(ISNUMBER(OFFSET('Sanitation Data'!$G$12,0,10*ROW('Sanitation Data'!G6))),'Data Summary'!DD12="Yes"),OFFSET('Sanitation Data'!$G$12,0,10*ROW('Sanitation Data'!G6)),NA())</f>
        <v>#N/A</v>
      </c>
      <c r="AP12" s="542" t="e">
        <f ca="1">+IF(AND(ISNUMBER(OFFSET('Sanitation Data'!$H$4,0,10*ROW('Sanitation Data'!H6))),'Data Summary'!DE12="Yes"),100-OFFSET('Sanitation Data'!$H$4,0,10*ROW('Sanitation Data'!H6)),NA())</f>
        <v>#N/A</v>
      </c>
      <c r="AQ12" s="542" t="e">
        <f ca="1">+IF(AND(ISNUMBER(OFFSET('Sanitation Data'!$H$6,0,10*ROW('Sanitation Data'!H6))),'Data Summary'!DF12="Yes"),OFFSET('Sanitation Data'!$H$6,0,10*ROW('Sanitation Data'!H6)),NA())</f>
        <v>#N/A</v>
      </c>
      <c r="AR12" s="542" t="e">
        <f ca="1">+IF(AND(ISNUMBER(OFFSET('Sanitation Data'!$H$10,0,10*ROW('Sanitation Data'!H6))),'Data Summary'!DG12="Yes"),OFFSET('Sanitation Data'!$H$10,0,10*ROW('Sanitation Data'!H6)),NA())</f>
        <v>#N/A</v>
      </c>
      <c r="AS12" s="542" t="e">
        <f ca="1">+IF(AND(ISNUMBER(OFFSET('Sanitation Data'!$H$11,0,10*ROW('Sanitation Data'!H6))),'Data Summary'!DH12="Yes"),OFFSET('Sanitation Data'!$H$11,0,10*ROW('Sanitation Data'!H6)),NA())</f>
        <v>#N/A</v>
      </c>
      <c r="AT12" s="542" t="e">
        <f ca="1">+IF(AND(ISNUMBER(OFFSET('Sanitation Data'!$H$12,0,10*ROW('Sanitation Data'!H6))),'Data Summary'!DI12="Yes"),OFFSET('Sanitation Data'!$H$12,0,10*ROW('Sanitation Data'!H6)),NA())</f>
        <v>#N/A</v>
      </c>
      <c r="AU12" s="542" t="e">
        <f ca="1">+IF(AND(ISNUMBER(OFFSET('Sanitation Data'!$I$4,0,10*ROW('Sanitation Data'!I6))),'Data Summary'!DJ12="Yes"),100-OFFSET('Sanitation Data'!$I$4,0,10*ROW('Sanitation Data'!I6)),NA())</f>
        <v>#N/A</v>
      </c>
      <c r="AV12" s="542" t="e">
        <f ca="1">+IF(AND(ISNUMBER(OFFSET('Sanitation Data'!$I$6,0,10*ROW('Sanitation Data'!I6))),'Data Summary'!DK12="Yes"),OFFSET('Sanitation Data'!$I$6,0,10*ROW('Sanitation Data'!I6)),NA())</f>
        <v>#N/A</v>
      </c>
      <c r="AW12" s="542" t="e">
        <f ca="1">+IF(AND(ISNUMBER(OFFSET('Sanitation Data'!$I$10,0,10*ROW('Sanitation Data'!I6))),'Data Summary'!DL12="Yes"),OFFSET('Sanitation Data'!$I$10,0,10*ROW('Sanitation Data'!I6)),NA())</f>
        <v>#N/A</v>
      </c>
      <c r="AX12" s="542" t="e">
        <f ca="1">+IF(AND(ISNUMBER(OFFSET('Sanitation Data'!$I$11,0,10*ROW('Sanitation Data'!I6))),'Data Summary'!DM12="Yes"),OFFSET('Sanitation Data'!$I$11,0,10*ROW('Sanitation Data'!I6)),NA())</f>
        <v>#N/A</v>
      </c>
      <c r="AY12" s="542" t="e">
        <f ca="1">+IF(AND(ISNUMBER(OFFSET('Sanitation Data'!$I$12,0,10*ROW('Sanitation Data'!I6))),'Data Summary'!DN12="Yes"),OFFSET('Sanitation Data'!$I$12,0,10*ROW('Sanitation Data'!I6)),NA())</f>
        <v>#N/A</v>
      </c>
      <c r="AZ12" s="543" t="e">
        <f ca="1">+IF(AND(ISNUMBER(OFFSET('Hygiene Data'!$D$5,0,10*ROW('Hygiene Data'!D6))),'Data Summary'!DO12="Yes"),OFFSET('Hygiene Data'!$D$5,0,10*ROW('Hygiene Data'!D6)),NA())</f>
        <v>#N/A</v>
      </c>
      <c r="BA12" s="543" t="e">
        <f ca="1">+IF(AND(ISNUMBER(OFFSET('Hygiene Data'!$D$7,0,10*ROW('Hygiene Data'!D6))),'Data Summary'!DP12="Yes"),OFFSET('Hygiene Data'!$D$7,0,10*ROW('Hygiene Data'!D6)),NA())</f>
        <v>#N/A</v>
      </c>
      <c r="BB12" s="543" t="e">
        <f ca="1">+IF(AND(ISNUMBER(OFFSET('Hygiene Data'!$D$9,0,10*ROW('Hygiene Data'!D6))),'Data Summary'!DQ12="Yes"),OFFSET('Hygiene Data'!$D$9,0,10*ROW('Hygiene Data'!D6)),NA())</f>
        <v>#N/A</v>
      </c>
      <c r="BC12" s="543" t="e">
        <f ca="1">+IF(AND(ISNUMBER(OFFSET('Hygiene Data'!$E$5,0,10*ROW('Hygiene Data'!E6))),'Data Summary'!DR12="Yes"),OFFSET('Hygiene Data'!$E$5,0,10*ROW('Hygiene Data'!E6)),NA())</f>
        <v>#N/A</v>
      </c>
      <c r="BD12" s="543" t="e">
        <f ca="1">+IF(AND(ISNUMBER(OFFSET('Hygiene Data'!$E$7,0,10*ROW('Hygiene Data'!E6))),'Data Summary'!DS12="Yes"),OFFSET('Hygiene Data'!$E$7,0,10*ROW('Hygiene Data'!E6)),NA())</f>
        <v>#N/A</v>
      </c>
      <c r="BE12" s="543" t="e">
        <f ca="1">+IF(AND(ISNUMBER(OFFSET('Hygiene Data'!$E$9,0,10*ROW('Hygiene Data'!E6))),'Data Summary'!DT12="Yes"),OFFSET('Hygiene Data'!$E$9,0,10*ROW('Hygiene Data'!E6)),NA())</f>
        <v>#N/A</v>
      </c>
      <c r="BF12" s="543" t="e">
        <f ca="1">+IF(AND(ISNUMBER(OFFSET('Hygiene Data'!$F$5,0,10*ROW('Hygiene Data'!F6))),'Data Summary'!DU12="Yes"),OFFSET('Hygiene Data'!$F$5,0,10*ROW('Hygiene Data'!F6)),NA())</f>
        <v>#N/A</v>
      </c>
      <c r="BG12" s="543" t="e">
        <f ca="1">+IF(AND(ISNUMBER(OFFSET('Hygiene Data'!$F$7,0,10*ROW('Hygiene Data'!F6))),'Data Summary'!DV12="Yes"),OFFSET('Hygiene Data'!$F$7,0,10*ROW('Hygiene Data'!F6)),NA())</f>
        <v>#N/A</v>
      </c>
      <c r="BH12" s="543" t="e">
        <f ca="1">+IF(AND(ISNUMBER(OFFSET('Hygiene Data'!$F$9,0,10*ROW('Hygiene Data'!F6))),'Data Summary'!DW12="Yes"),OFFSET('Hygiene Data'!$F$9,0,10*ROW('Hygiene Data'!F6)),NA())</f>
        <v>#N/A</v>
      </c>
      <c r="BI12" s="543" t="e">
        <f ca="1">+IF(AND(ISNUMBER(OFFSET('Hygiene Data'!$G$5,0,10*ROW('Hygiene Data'!G6))),'Data Summary'!DX12="Yes"),OFFSET('Hygiene Data'!$G$5,0,10*ROW('Hygiene Data'!G6)),NA())</f>
        <v>#N/A</v>
      </c>
      <c r="BJ12" s="543" t="e">
        <f ca="1">+IF(AND(ISNUMBER(OFFSET('Hygiene Data'!$G$7,0,10*ROW('Hygiene Data'!G6))),'Data Summary'!DY12="Yes"),OFFSET('Hygiene Data'!$G$7,0,10*ROW('Hygiene Data'!G6)),NA())</f>
        <v>#N/A</v>
      </c>
      <c r="BK12" s="543" t="e">
        <f ca="1">+IF(AND(ISNUMBER(OFFSET('Hygiene Data'!$G$9,0,10*ROW('Hygiene Data'!G6))),'Data Summary'!DZ12="Yes"),OFFSET('Hygiene Data'!$G$9,0,10*ROW('Hygiene Data'!G6)),NA())</f>
        <v>#N/A</v>
      </c>
      <c r="BL12" s="543" t="e">
        <f ca="1">+IF(AND(ISNUMBER(OFFSET('Hygiene Data'!$H$5,0,10*ROW('Hygiene Data'!H6))),'Data Summary'!EA12="Yes"),OFFSET('Hygiene Data'!$H$5,0,10*ROW('Hygiene Data'!H6)),NA())</f>
        <v>#N/A</v>
      </c>
      <c r="BM12" s="543" t="e">
        <f ca="1">+IF(AND(ISNUMBER(OFFSET('Hygiene Data'!$H$7,0,10*ROW('Hygiene Data'!H6))),'Data Summary'!EB12="Yes"),OFFSET('Hygiene Data'!$H$7,0,10*ROW('Hygiene Data'!H6)),NA())</f>
        <v>#N/A</v>
      </c>
      <c r="BN12" s="543" t="e">
        <f ca="1">+IF(AND(ISNUMBER(OFFSET('Hygiene Data'!$H$9,0,10*ROW('Hygiene Data'!H6))),'Data Summary'!EC12="Yes"),OFFSET('Hygiene Data'!$H$9,0,10*ROW('Hygiene Data'!H6)),NA())</f>
        <v>#N/A</v>
      </c>
      <c r="BO12" s="543" t="e">
        <f ca="1">+IF(AND(ISNUMBER(OFFSET('Hygiene Data'!$I$5,0,10*ROW('Hygiene Data'!I6))),'Data Summary'!ED12="Yes"),OFFSET('Hygiene Data'!$I$5,0,10*ROW('Hygiene Data'!I6)),NA())</f>
        <v>#N/A</v>
      </c>
      <c r="BP12" s="543" t="e">
        <f ca="1">+IF(AND(ISNUMBER(OFFSET('Hygiene Data'!$I$7,0,10*ROW('Hygiene Data'!I6))),'Data Summary'!EE12="Yes"),OFFSET('Hygiene Data'!$I$7,0,10*ROW('Hygiene Data'!I6)),NA())</f>
        <v>#N/A</v>
      </c>
      <c r="BQ12" s="543" t="e">
        <f ca="1">+IF(AND(ISNUMBER(OFFSET('Hygiene Data'!$I$9,0,10*ROW('Hygiene Data'!I6))),'Data Summary'!EF12="Yes"),OFFSET('Hygiene Data'!$I$9,0,10*ROW('Hygiene Data'!I6)),NA())</f>
        <v>#N/A</v>
      </c>
    </row>
    <row r="13" spans="1:69" x14ac:dyDescent="0.25">
      <c r="A13" s="539" t="str">
        <f ca="1">+RIGHT('Data Summary'!A13,LEN('Data Summary'!A13)-9)</f>
        <v>SUR</v>
      </c>
      <c r="B13" s="513" t="str">
        <f ca="1">+IF(ISTEXT('Data Summary'!B13),'Data Summary'!B13,"")</f>
        <v>Survey</v>
      </c>
      <c r="C13" s="540">
        <f ca="1">+VALUE('Data Summary'!C13)</f>
        <v>2018</v>
      </c>
      <c r="D13" s="541">
        <f ca="1">+IF(AND(ISNUMBER(OFFSET('Water Data'!$D$4,0,10*ROW('Water Data'!D7))),'Data Summary'!BS13="Yes"),100-OFFSET('Water Data'!$D$4,0,10*ROW('Water Data'!D7)),NA())</f>
        <v>85.783619999999999</v>
      </c>
      <c r="E13" s="541">
        <f ca="1">+IF(AND(ISNUMBER(OFFSET('Water Data'!$D$6,0,10*ROW('Water Data'!D7))),'Data Summary'!BT13="Yes"),OFFSET('Water Data'!$D$6,0,10*ROW('Water Data'!D7)),NA())</f>
        <v>69.179359999999988</v>
      </c>
      <c r="F13" s="541">
        <f ca="1">+IF(AND(ISNUMBER(OFFSET('Water Data'!$D$9,0,10*ROW('Water Data'!D7))),'Data Summary'!BU13="Yes"),OFFSET('Water Data'!$D$9,0,10*ROW('Water Data'!D7)),NA())</f>
        <v>56.088700000000003</v>
      </c>
      <c r="G13" s="541">
        <f ca="1">+IF(AND(ISNUMBER(OFFSET('Water Data'!$E$4,0,10*ROW('Water Data'!E7))),'Data Summary'!BV13="Yes"),100-OFFSET('Water Data'!$E$4,0,10*ROW('Water Data'!E7)),NA())</f>
        <v>92.267039999999994</v>
      </c>
      <c r="H13" s="541">
        <f ca="1">+IF(AND(ISNUMBER(OFFSET('Water Data'!$E$6,0,10*ROW('Water Data'!E7))),'Data Summary'!BW13="Yes"),OFFSET('Water Data'!$E$6,0,10*ROW('Water Data'!E7)),NA())</f>
        <v>86.442030000000003</v>
      </c>
      <c r="I13" s="541">
        <f ca="1">+IF(AND(ISNUMBER(OFFSET('Water Data'!$E$9,0,10*ROW('Water Data'!E7))),'Data Summary'!BX13="Yes"),OFFSET('Water Data'!$E$9,0,10*ROW('Water Data'!E7)),NA())</f>
        <v>72.350830000000002</v>
      </c>
      <c r="J13" s="541">
        <f ca="1">+IF(AND(ISNUMBER(OFFSET('Water Data'!$F$4,0,10*ROW('Water Data'!F7))),'Data Summary'!BY13="Yes"),100-OFFSET('Water Data'!$F$4,0,10*ROW('Water Data'!F7)),NA())</f>
        <v>83.941609999999997</v>
      </c>
      <c r="K13" s="541">
        <f ca="1">+IF(AND(ISNUMBER(OFFSET('Water Data'!$F$6,0,10*ROW('Water Data'!F7))),'Data Summary'!BZ13="Yes"),OFFSET('Water Data'!$F$6,0,10*ROW('Water Data'!F7)),NA())</f>
        <v>64.274850000000015</v>
      </c>
      <c r="L13" s="541">
        <f ca="1">+IF(AND(ISNUMBER(OFFSET('Water Data'!$F$9,0,10*ROW('Water Data'!F7))),'Data Summary'!CA13="Yes"),OFFSET('Water Data'!$F$9,0,10*ROW('Water Data'!F7)),NA())</f>
        <v>51.46846</v>
      </c>
      <c r="M13" s="541">
        <f ca="1">+IF(AND(ISNUMBER(OFFSET('Water Data'!$G$4,0,10*ROW('Water Data'!G7))),'Data Summary'!CB13="Yes"),100-OFFSET('Water Data'!$G$4,0,10*ROW('Water Data'!G7)),NA())</f>
        <v>81.884256381846342</v>
      </c>
      <c r="N13" s="541">
        <f ca="1">+IF(AND(ISNUMBER(OFFSET('Water Data'!$G$6,0,10*ROW('Water Data'!G7))),'Data Summary'!CC13="Yes"),OFFSET('Water Data'!$G$6,0,10*ROW('Water Data'!G7)),NA())</f>
        <v>62.739780229296073</v>
      </c>
      <c r="O13" s="541">
        <f ca="1">+IF(AND(ISNUMBER(OFFSET('Water Data'!$G$9,0,10*ROW('Water Data'!G7))),'Data Summary'!CD13="Yes"),OFFSET('Water Data'!$G$9,0,10*ROW('Water Data'!G7)),NA())</f>
        <v>48.984966630334725</v>
      </c>
      <c r="P13" s="541">
        <f ca="1">+IF(AND(ISNUMBER(OFFSET('Water Data'!$H$4,0,10*ROW('Water Data'!H7))),'Data Summary'!CE13="Yes"),100-OFFSET('Water Data'!$H$4,0,10*ROW('Water Data'!H7)),NA())</f>
        <v>82.593371133136571</v>
      </c>
      <c r="Q13" s="541">
        <f ca="1">+IF(AND(ISNUMBER(OFFSET('Water Data'!$H$6,0,10*ROW('Water Data'!H7))),'Data Summary'!CF13="Yes"),OFFSET('Water Data'!$H$6,0,10*ROW('Water Data'!H7)),NA())</f>
        <v>64.066278382825118</v>
      </c>
      <c r="R13" s="541">
        <f ca="1">+IF(AND(ISNUMBER(OFFSET('Water Data'!$H$9,0,10*ROW('Water Data'!H7))),'Data Summary'!CG13="Yes"),OFFSET('Water Data'!$H$9,0,10*ROW('Water Data'!H7)),NA())</f>
        <v>50.241096619140478</v>
      </c>
      <c r="S13" s="541">
        <f ca="1">+IF(AND(ISNUMBER(OFFSET('Water Data'!$I$4,0,10*ROW('Water Data'!I7))),'Data Summary'!CH13="Yes"),100-OFFSET('Water Data'!$I$4,0,10*ROW('Water Data'!I7)),NA())</f>
        <v>93.3832122950203</v>
      </c>
      <c r="T13" s="541">
        <f ca="1">+IF(AND(ISNUMBER(OFFSET('Water Data'!$I$6,0,10*ROW('Water Data'!I7))),'Data Summary'!CI13="Yes"),OFFSET('Water Data'!$I$6,0,10*ROW('Water Data'!I7)),NA())</f>
        <v>81.623268220301995</v>
      </c>
      <c r="U13" s="541">
        <f ca="1">+IF(AND(ISNUMBER(OFFSET('Water Data'!$I$9,0,10*ROW('Water Data'!I7))),'Data Summary'!CJ13="Yes"),OFFSET('Water Data'!$I$9,0,10*ROW('Water Data'!I7)),NA())</f>
        <v>69.855067071946891</v>
      </c>
      <c r="V13" s="542">
        <f ca="1">+IF(AND(ISNUMBER(OFFSET('Sanitation Data'!$D$4,0,10*ROW('Sanitation Data'!D7))),'Data Summary'!CK13="Yes"),100-OFFSET('Sanitation Data'!$D$4,0,10*ROW('Sanitation Data'!D7)),NA())</f>
        <v>99.518649999999994</v>
      </c>
      <c r="W13" s="542">
        <f ca="1">+IF(AND(ISNUMBER(OFFSET('Sanitation Data'!$D$6,0,10*ROW('Sanitation Data'!D7))),'Data Summary'!CL13="Yes"),OFFSET('Sanitation Data'!$D$6,0,10*ROW('Sanitation Data'!D7)),NA())</f>
        <v>89.674440000000004</v>
      </c>
      <c r="X13" s="542">
        <f ca="1">+IF(AND(ISNUMBER(OFFSET('Sanitation Data'!$D$10,0,10*ROW('Sanitation Data'!D7))),'Data Summary'!CM13="Yes"),OFFSET('Sanitation Data'!$D$10,0,10*ROW('Sanitation Data'!D7)),NA())</f>
        <v>48.450940000000003</v>
      </c>
      <c r="Y13" s="542">
        <f ca="1">+IF(AND(ISNUMBER(OFFSET('Sanitation Data'!$D$11,0,10*ROW('Sanitation Data'!D7))),'Data Summary'!CN13="Yes"),OFFSET('Sanitation Data'!$D$11,0,10*ROW('Sanitation Data'!D7)),NA())</f>
        <v>82.575500000000005</v>
      </c>
      <c r="Z13" s="542">
        <f ca="1">+IF(AND(ISNUMBER(OFFSET('Sanitation Data'!$D$12,0,10*ROW('Sanitation Data'!D7))),'Data Summary'!CO13="Yes"),OFFSET('Sanitation Data'!$D$12,0,10*ROW('Sanitation Data'!D7)),NA())</f>
        <v>45.29862</v>
      </c>
      <c r="AA13" s="542">
        <f ca="1">+IF(AND(ISNUMBER(OFFSET('Sanitation Data'!$E$4,0,10*ROW('Sanitation Data'!E7))),'Data Summary'!CP13="Yes"),100-OFFSET('Sanitation Data'!$E$4,0,10*ROW('Sanitation Data'!E7)),NA())</f>
        <v>99.891059999999996</v>
      </c>
      <c r="AB13" s="542">
        <f ca="1">+IF(AND(ISNUMBER(OFFSET('Sanitation Data'!$E$6,0,10*ROW('Sanitation Data'!E7))),'Data Summary'!CQ13="Yes"),OFFSET('Sanitation Data'!$E$6,0,10*ROW('Sanitation Data'!E7)),NA())</f>
        <v>94.975310000000007</v>
      </c>
      <c r="AC13" s="542">
        <f ca="1">+IF(AND(ISNUMBER(OFFSET('Sanitation Data'!$E$10,0,10*ROW('Sanitation Data'!E7))),'Data Summary'!CR13="Yes"),OFFSET('Sanitation Data'!$E$10,0,10*ROW('Sanitation Data'!E7)),NA())</f>
        <v>66.307760000000002</v>
      </c>
      <c r="AD13" s="542">
        <f ca="1">+IF(AND(ISNUMBER(OFFSET('Sanitation Data'!$E$11,0,10*ROW('Sanitation Data'!E7))),'Data Summary'!CS13="Yes"),OFFSET('Sanitation Data'!$E$11,0,10*ROW('Sanitation Data'!E7)),NA())</f>
        <v>88.572929999999999</v>
      </c>
      <c r="AE13" s="542">
        <f ca="1">+IF(AND(ISNUMBER(OFFSET('Sanitation Data'!$E$12,0,10*ROW('Sanitation Data'!E7))),'Data Summary'!CT13="Yes"),OFFSET('Sanitation Data'!$E$12,0,10*ROW('Sanitation Data'!E7)),NA())</f>
        <v>61.651820000000001</v>
      </c>
      <c r="AF13" s="542">
        <f ca="1">+IF(AND(ISNUMBER(OFFSET('Sanitation Data'!$F$4,0,10*ROW('Sanitation Data'!F7))),'Data Summary'!CU13="Yes"),100-OFFSET('Sanitation Data'!$F$4,0,10*ROW('Sanitation Data'!F7)),NA())</f>
        <v>99.412840000000003</v>
      </c>
      <c r="AG13" s="542">
        <f ca="1">+IF(AND(ISNUMBER(OFFSET('Sanitation Data'!$F$6,0,10*ROW('Sanitation Data'!F7))),'Data Summary'!CV13="Yes"),OFFSET('Sanitation Data'!$F$6,0,10*ROW('Sanitation Data'!F7)),NA())</f>
        <v>88.168430000000001</v>
      </c>
      <c r="AH13" s="542">
        <f ca="1">+IF(AND(ISNUMBER(OFFSET('Sanitation Data'!$F$10,0,10*ROW('Sanitation Data'!F7))),'Data Summary'!CW13="Yes"),OFFSET('Sanitation Data'!$F$10,0,10*ROW('Sanitation Data'!F7)),NA())</f>
        <v>43.37762</v>
      </c>
      <c r="AI13" s="542">
        <f ca="1">+IF(AND(ISNUMBER(OFFSET('Sanitation Data'!$F$11,0,10*ROW('Sanitation Data'!F7))),'Data Summary'!CX13="Yes"),OFFSET('Sanitation Data'!$F$11,0,10*ROW('Sanitation Data'!F7)),NA())</f>
        <v>80.871570000000006</v>
      </c>
      <c r="AJ13" s="542">
        <f ca="1">+IF(AND(ISNUMBER(OFFSET('Sanitation Data'!$F$12,0,10*ROW('Sanitation Data'!F7))),'Data Summary'!CY13="Yes"),OFFSET('Sanitation Data'!$F$12,0,10*ROW('Sanitation Data'!F7)),NA())</f>
        <v>40.652500000000003</v>
      </c>
      <c r="AK13" s="542">
        <f ca="1">+IF(AND(ISNUMBER(OFFSET('Sanitation Data'!$G$4,0,10*ROW('Sanitation Data'!G7))),'Data Summary'!CZ13="Yes"),100-OFFSET('Sanitation Data'!$G$4,0,10*ROW('Sanitation Data'!G7)),NA())</f>
        <v>99.262883691747149</v>
      </c>
      <c r="AL13" s="542">
        <f ca="1">+IF(AND(ISNUMBER(OFFSET('Sanitation Data'!$G$6,0,10*ROW('Sanitation Data'!G7))),'Data Summary'!DA13="Yes"),OFFSET('Sanitation Data'!$G$6,0,10*ROW('Sanitation Data'!G7)),NA())</f>
        <v>86.877912954538658</v>
      </c>
      <c r="AM13" s="542">
        <f ca="1">+IF(AND(ISNUMBER(OFFSET('Sanitation Data'!$G$10,0,10*ROW('Sanitation Data'!G7))),'Data Summary'!DB13="Yes"),OFFSET('Sanitation Data'!$G$10,0,10*ROW('Sanitation Data'!G7)),NA())</f>
        <v>37.752906751594196</v>
      </c>
      <c r="AN13" s="542">
        <f ca="1">+IF(AND(ISNUMBER(OFFSET('Sanitation Data'!$G$11,0,10*ROW('Sanitation Data'!G7))),'Data Summary'!DC13="Yes"),OFFSET('Sanitation Data'!$G$11,0,10*ROW('Sanitation Data'!G7)),NA())</f>
        <v>80.311274098523157</v>
      </c>
      <c r="AO13" s="542">
        <f ca="1">+IF(AND(ISNUMBER(OFFSET('Sanitation Data'!$G$12,0,10*ROW('Sanitation Data'!G7))),'Data Summary'!DD13="Yes"),OFFSET('Sanitation Data'!$G$12,0,10*ROW('Sanitation Data'!G7)),NA())</f>
        <v>35.724072969486507</v>
      </c>
      <c r="AP13" s="542">
        <f ca="1">+IF(AND(ISNUMBER(OFFSET('Sanitation Data'!$H$4,0,10*ROW('Sanitation Data'!H7))),'Data Summary'!DE13="Yes"),100-OFFSET('Sanitation Data'!$H$4,0,10*ROW('Sanitation Data'!H7)),NA())</f>
        <v>99.31042535055694</v>
      </c>
      <c r="AQ13" s="542">
        <f ca="1">+IF(AND(ISNUMBER(OFFSET('Sanitation Data'!$H$6,0,10*ROW('Sanitation Data'!H7))),'Data Summary'!DF13="Yes"),OFFSET('Sanitation Data'!$H$6,0,10*ROW('Sanitation Data'!H7)),NA())</f>
        <v>86.846013844359305</v>
      </c>
      <c r="AR13" s="542">
        <f ca="1">+IF(AND(ISNUMBER(OFFSET('Sanitation Data'!$H$10,0,10*ROW('Sanitation Data'!H7))),'Data Summary'!DG13="Yes"),OFFSET('Sanitation Data'!$H$10,0,10*ROW('Sanitation Data'!H7)),NA())</f>
        <v>38.734284767605608</v>
      </c>
      <c r="AS13" s="542">
        <f ca="1">+IF(AND(ISNUMBER(OFFSET('Sanitation Data'!$H$11,0,10*ROW('Sanitation Data'!H7))),'Data Summary'!DH13="Yes"),OFFSET('Sanitation Data'!$H$11,0,10*ROW('Sanitation Data'!H7)),NA())</f>
        <v>79.597282310227044</v>
      </c>
      <c r="AT13" s="542">
        <f ca="1">+IF(AND(ISNUMBER(OFFSET('Sanitation Data'!$H$12,0,10*ROW('Sanitation Data'!H7))),'Data Summary'!DI13="Yes"),OFFSET('Sanitation Data'!$H$12,0,10*ROW('Sanitation Data'!H7)),NA())</f>
        <v>36.213728465349185</v>
      </c>
      <c r="AU13" s="542">
        <f ca="1">+IF(AND(ISNUMBER(OFFSET('Sanitation Data'!$I$4,0,10*ROW('Sanitation Data'!I7))),'Data Summary'!DJ13="Yes"),100-OFFSET('Sanitation Data'!$I$4,0,10*ROW('Sanitation Data'!I7)),NA())</f>
        <v>100</v>
      </c>
      <c r="AV13" s="542">
        <f ca="1">+IF(AND(ISNUMBER(OFFSET('Sanitation Data'!$I$6,0,10*ROW('Sanitation Data'!I7))),'Data Summary'!DK13="Yes"),OFFSET('Sanitation Data'!$I$6,0,10*ROW('Sanitation Data'!I7)),NA())</f>
        <v>96.286399469557736</v>
      </c>
      <c r="AW13" s="542">
        <f ca="1">+IF(AND(ISNUMBER(OFFSET('Sanitation Data'!$I$10,0,10*ROW('Sanitation Data'!I7))),'Data Summary'!DL13="Yes"),OFFSET('Sanitation Data'!$I$10,0,10*ROW('Sanitation Data'!I7)),NA())</f>
        <v>71.449598680848823</v>
      </c>
      <c r="AX13" s="542">
        <f ca="1">+IF(AND(ISNUMBER(OFFSET('Sanitation Data'!$I$11,0,10*ROW('Sanitation Data'!I7))),'Data Summary'!DM13="Yes"),OFFSET('Sanitation Data'!$I$11,0,10*ROW('Sanitation Data'!I7)),NA())</f>
        <v>89.095973233126585</v>
      </c>
      <c r="AY13" s="542">
        <f ca="1">+IF(AND(ISNUMBER(OFFSET('Sanitation Data'!$I$12,0,10*ROW('Sanitation Data'!I7))),'Data Summary'!DN13="Yes"),OFFSET('Sanitation Data'!$I$12,0,10*ROW('Sanitation Data'!I7)),NA())</f>
        <v>66.328820616739947</v>
      </c>
      <c r="AZ13" s="543">
        <f ca="1">+IF(AND(ISNUMBER(OFFSET('Hygiene Data'!$D$5,0,10*ROW('Hygiene Data'!D7))),'Data Summary'!DO13="Yes"),OFFSET('Hygiene Data'!$D$5,0,10*ROW('Hygiene Data'!D7)),NA())</f>
        <v>54.791670000000003</v>
      </c>
      <c r="BA13" s="543">
        <f ca="1">+IF(AND(ISNUMBER(OFFSET('Hygiene Data'!$D$7,0,10*ROW('Hygiene Data'!D7))),'Data Summary'!DP13="Yes"),OFFSET('Hygiene Data'!$D$7,0,10*ROW('Hygiene Data'!D7)),NA())</f>
        <v>45.159759999999999</v>
      </c>
      <c r="BB13" s="543">
        <f ca="1">+IF(AND(ISNUMBER(OFFSET('Hygiene Data'!$D$9,0,10*ROW('Hygiene Data'!D7))),'Data Summary'!DQ13="Yes"),OFFSET('Hygiene Data'!$D$9,0,10*ROW('Hygiene Data'!D7)),NA())</f>
        <v>17.609909999999999</v>
      </c>
      <c r="BC13" s="543">
        <f ca="1">+IF(AND(ISNUMBER(OFFSET('Hygiene Data'!$E$5,0,10*ROW('Hygiene Data'!E7))),'Data Summary'!DR13="Yes"),OFFSET('Hygiene Data'!$E$5,0,10*ROW('Hygiene Data'!E7)),NA())</f>
        <v>64.500529999999998</v>
      </c>
      <c r="BD13" s="543">
        <f ca="1">+IF(AND(ISNUMBER(OFFSET('Hygiene Data'!$E$7,0,10*ROW('Hygiene Data'!E7))),'Data Summary'!DS13="Yes"),OFFSET('Hygiene Data'!$E$7,0,10*ROW('Hygiene Data'!E7)),NA())</f>
        <v>57.086919999999999</v>
      </c>
      <c r="BE13" s="543">
        <f ca="1">+IF(AND(ISNUMBER(OFFSET('Hygiene Data'!$E$9,0,10*ROW('Hygiene Data'!E7))),'Data Summary'!DT13="Yes"),OFFSET('Hygiene Data'!$E$9,0,10*ROW('Hygiene Data'!E7)),NA())</f>
        <v>23.188610000000001</v>
      </c>
      <c r="BF13" s="543">
        <f ca="1">+IF(AND(ISNUMBER(OFFSET('Hygiene Data'!$F$5,0,10*ROW('Hygiene Data'!F7))),'Data Summary'!DU13="Yes"),OFFSET('Hygiene Data'!$F$5,0,10*ROW('Hygiene Data'!F7)),NA())</f>
        <v>52.033279999999998</v>
      </c>
      <c r="BG13" s="543">
        <f ca="1">+IF(AND(ISNUMBER(OFFSET('Hygiene Data'!$F$7,0,10*ROW('Hygiene Data'!F7))),'Data Summary'!DV13="Yes"),OFFSET('Hygiene Data'!$F$7,0,10*ROW('Hygiene Data'!F7)),NA())</f>
        <v>41.771120000000003</v>
      </c>
      <c r="BH13" s="543">
        <f ca="1">+IF(AND(ISNUMBER(OFFSET('Hygiene Data'!$F$9,0,10*ROW('Hygiene Data'!F7))),'Data Summary'!DW13="Yes"),OFFSET('Hygiene Data'!$F$9,0,10*ROW('Hygiene Data'!F7)),NA())</f>
        <v>16.024940000000001</v>
      </c>
      <c r="BI13" s="543">
        <f ca="1">+IF(AND(ISNUMBER(OFFSET('Hygiene Data'!$G$5,0,10*ROW('Hygiene Data'!G7))),'Data Summary'!DX13="Yes"),OFFSET('Hygiene Data'!$G$5,0,10*ROW('Hygiene Data'!G7)),NA())</f>
        <v>52.906601966707576</v>
      </c>
      <c r="BJ13" s="543">
        <f ca="1">+IF(AND(ISNUMBER(OFFSET('Hygiene Data'!$G$7,0,10*ROW('Hygiene Data'!G7))),'Data Summary'!DY13="Yes"),OFFSET('Hygiene Data'!$G$7,0,10*ROW('Hygiene Data'!G7)),NA())</f>
        <v>41.404526927689894</v>
      </c>
      <c r="BK13" s="543">
        <f ca="1">+IF(AND(ISNUMBER(OFFSET('Hygiene Data'!$G$9,0,10*ROW('Hygiene Data'!G7))),'Data Summary'!DZ13="Yes"),OFFSET('Hygiene Data'!$G$9,0,10*ROW('Hygiene Data'!G7)),NA())</f>
        <v>16.524790806292884</v>
      </c>
      <c r="BL13" s="543">
        <f ca="1">+IF(AND(ISNUMBER(OFFSET('Hygiene Data'!$H$5,0,10*ROW('Hygiene Data'!H7))),'Data Summary'!EA13="Yes"),OFFSET('Hygiene Data'!$H$5,0,10*ROW('Hygiene Data'!H7)),NA())</f>
        <v>53.629468022120186</v>
      </c>
      <c r="BM13" s="543">
        <f ca="1">+IF(AND(ISNUMBER(OFFSET('Hygiene Data'!$H$7,0,10*ROW('Hygiene Data'!H7))),'Data Summary'!EB13="Yes"),OFFSET('Hygiene Data'!$H$7,0,10*ROW('Hygiene Data'!H7)),NA())</f>
        <v>42.524674775272125</v>
      </c>
      <c r="BN13" s="543">
        <f ca="1">+IF(AND(ISNUMBER(OFFSET('Hygiene Data'!$H$9,0,10*ROW('Hygiene Data'!H7))),'Data Summary'!EC13="Yes"),OFFSET('Hygiene Data'!$H$9,0,10*ROW('Hygiene Data'!H7)),NA())</f>
        <v>17.506062334738573</v>
      </c>
      <c r="BO13" s="543">
        <f ca="1">+IF(AND(ISNUMBER(OFFSET('Hygiene Data'!$I$5,0,10*ROW('Hygiene Data'!I7))),'Data Summary'!ED13="Yes"),OFFSET('Hygiene Data'!$I$5,0,10*ROW('Hygiene Data'!I7)),NA())</f>
        <v>57.816188881248941</v>
      </c>
      <c r="BP13" s="543">
        <f ca="1">+IF(AND(ISNUMBER(OFFSET('Hygiene Data'!$I$7,0,10*ROW('Hygiene Data'!I7))),'Data Summary'!EE13="Yes"),OFFSET('Hygiene Data'!$I$7,0,10*ROW('Hygiene Data'!I7)),NA())</f>
        <v>51.61620253261615</v>
      </c>
      <c r="BQ13" s="543">
        <f ca="1">+IF(AND(ISNUMBER(OFFSET('Hygiene Data'!$I$9,0,10*ROW('Hygiene Data'!I7))),'Data Summary'!EF13="Yes"),OFFSET('Hygiene Data'!$I$9,0,10*ROW('Hygiene Data'!I7)),NA())</f>
        <v>18.250834844089017</v>
      </c>
    </row>
    <row r="14" spans="1:69" x14ac:dyDescent="0.25">
      <c r="A14" s="539" t="str">
        <f ca="1">+RIGHT('Data Summary'!A14,LEN('Data Summary'!A14)-9)</f>
        <v>EMIS</v>
      </c>
      <c r="B14" s="513" t="str">
        <f ca="1">+IF(ISTEXT('Data Summary'!B14),'Data Summary'!B14,"")</f>
        <v>EMIS</v>
      </c>
      <c r="C14" s="540">
        <f ca="1">+VALUE('Data Summary'!C14)</f>
        <v>2024</v>
      </c>
      <c r="D14" s="541" t="e">
        <f ca="1">+IF(AND(ISNUMBER(OFFSET('Water Data'!$D$4,0,10*ROW('Water Data'!D8))),'Data Summary'!BS14="Yes"),100-OFFSET('Water Data'!$D$4,0,10*ROW('Water Data'!D8)),NA())</f>
        <v>#N/A</v>
      </c>
      <c r="E14" s="541" t="e">
        <f ca="1">+IF(AND(ISNUMBER(OFFSET('Water Data'!$D$6,0,10*ROW('Water Data'!D8))),'Data Summary'!BT14="Yes"),OFFSET('Water Data'!$D$6,0,10*ROW('Water Data'!D8)),NA())</f>
        <v>#N/A</v>
      </c>
      <c r="F14" s="541">
        <f ca="1">+IF(AND(ISNUMBER(OFFSET('Water Data'!$D$9,0,10*ROW('Water Data'!D8))),'Data Summary'!BU14="Yes"),OFFSET('Water Data'!$D$9,0,10*ROW('Water Data'!D8)),NA())</f>
        <v>74.33250000000001</v>
      </c>
      <c r="G14" s="541" t="e">
        <f ca="1">+IF(AND(ISNUMBER(OFFSET('Water Data'!$E$4,0,10*ROW('Water Data'!E8))),'Data Summary'!BV14="Yes"),100-OFFSET('Water Data'!$E$4,0,10*ROW('Water Data'!E8)),NA())</f>
        <v>#N/A</v>
      </c>
      <c r="H14" s="541" t="e">
        <f ca="1">+IF(AND(ISNUMBER(OFFSET('Water Data'!$E$6,0,10*ROW('Water Data'!E8))),'Data Summary'!BW14="Yes"),OFFSET('Water Data'!$E$6,0,10*ROW('Water Data'!E8)),NA())</f>
        <v>#N/A</v>
      </c>
      <c r="I14" s="541" t="e">
        <f ca="1">+IF(AND(ISNUMBER(OFFSET('Water Data'!$E$9,0,10*ROW('Water Data'!E8))),'Data Summary'!BX14="Yes"),OFFSET('Water Data'!$E$9,0,10*ROW('Water Data'!E8)),NA())</f>
        <v>#N/A</v>
      </c>
      <c r="J14" s="541" t="e">
        <f ca="1">+IF(AND(ISNUMBER(OFFSET('Water Data'!$F$4,0,10*ROW('Water Data'!F8))),'Data Summary'!BY14="Yes"),100-OFFSET('Water Data'!$F$4,0,10*ROW('Water Data'!F8)),NA())</f>
        <v>#N/A</v>
      </c>
      <c r="K14" s="541" t="e">
        <f ca="1">+IF(AND(ISNUMBER(OFFSET('Water Data'!$F$6,0,10*ROW('Water Data'!F8))),'Data Summary'!BZ14="Yes"),OFFSET('Water Data'!$F$6,0,10*ROW('Water Data'!F8)),NA())</f>
        <v>#N/A</v>
      </c>
      <c r="L14" s="541" t="e">
        <f ca="1">+IF(AND(ISNUMBER(OFFSET('Water Data'!$F$9,0,10*ROW('Water Data'!F8))),'Data Summary'!CA14="Yes"),OFFSET('Water Data'!$F$9,0,10*ROW('Water Data'!F8)),NA())</f>
        <v>#N/A</v>
      </c>
      <c r="M14" s="541" t="e">
        <f ca="1">+IF(AND(ISNUMBER(OFFSET('Water Data'!$G$4,0,10*ROW('Water Data'!G8))),'Data Summary'!CB14="Yes"),100-OFFSET('Water Data'!$G$4,0,10*ROW('Water Data'!G8)),NA())</f>
        <v>#N/A</v>
      </c>
      <c r="N14" s="541" t="e">
        <f ca="1">+IF(AND(ISNUMBER(OFFSET('Water Data'!$G$6,0,10*ROW('Water Data'!G8))),'Data Summary'!CC14="Yes"),OFFSET('Water Data'!$G$6,0,10*ROW('Water Data'!G8)),NA())</f>
        <v>#N/A</v>
      </c>
      <c r="O14" s="541" t="e">
        <f ca="1">+IF(AND(ISNUMBER(OFFSET('Water Data'!$G$9,0,10*ROW('Water Data'!G8))),'Data Summary'!CD14="Yes"),OFFSET('Water Data'!$G$9,0,10*ROW('Water Data'!G8)),NA())</f>
        <v>#N/A</v>
      </c>
      <c r="P14" s="541" t="e">
        <f ca="1">+IF(AND(ISNUMBER(OFFSET('Water Data'!$H$4,0,10*ROW('Water Data'!H8))),'Data Summary'!CE14="Yes"),100-OFFSET('Water Data'!$H$4,0,10*ROW('Water Data'!H8)),NA())</f>
        <v>#N/A</v>
      </c>
      <c r="Q14" s="541" t="e">
        <f ca="1">+IF(AND(ISNUMBER(OFFSET('Water Data'!$H$6,0,10*ROW('Water Data'!H8))),'Data Summary'!CF14="Yes"),OFFSET('Water Data'!$H$6,0,10*ROW('Water Data'!H8)),NA())</f>
        <v>#N/A</v>
      </c>
      <c r="R14" s="541">
        <f ca="1">+IF(AND(ISNUMBER(OFFSET('Water Data'!$H$9,0,10*ROW('Water Data'!H8))),'Data Summary'!CG14="Yes"),OFFSET('Water Data'!$H$9,0,10*ROW('Water Data'!H8)),NA())</f>
        <v>74.765000000000001</v>
      </c>
      <c r="S14" s="541" t="e">
        <f ca="1">+IF(AND(ISNUMBER(OFFSET('Water Data'!$I$4,0,10*ROW('Water Data'!I8))),'Data Summary'!CH14="Yes"),100-OFFSET('Water Data'!$I$4,0,10*ROW('Water Data'!I8)),NA())</f>
        <v>#N/A</v>
      </c>
      <c r="T14" s="541" t="e">
        <f ca="1">+IF(AND(ISNUMBER(OFFSET('Water Data'!$I$6,0,10*ROW('Water Data'!I8))),'Data Summary'!CI14="Yes"),OFFSET('Water Data'!$I$6,0,10*ROW('Water Data'!I8)),NA())</f>
        <v>#N/A</v>
      </c>
      <c r="U14" s="541">
        <f ca="1">+IF(AND(ISNUMBER(OFFSET('Water Data'!$I$9,0,10*ROW('Water Data'!I8))),'Data Summary'!CJ14="Yes"),OFFSET('Water Data'!$I$9,0,10*ROW('Water Data'!I8)),NA())</f>
        <v>73.900000000000006</v>
      </c>
      <c r="V14" s="542" t="e">
        <f ca="1">+IF(AND(ISNUMBER(OFFSET('Sanitation Data'!$D$4,0,10*ROW('Sanitation Data'!D8))),'Data Summary'!CK14="Yes"),100-OFFSET('Sanitation Data'!$D$4,0,10*ROW('Sanitation Data'!D8)),NA())</f>
        <v>#N/A</v>
      </c>
      <c r="W14" s="542" t="e">
        <f ca="1">+IF(AND(ISNUMBER(OFFSET('Sanitation Data'!$D$6,0,10*ROW('Sanitation Data'!D8))),'Data Summary'!CL14="Yes"),OFFSET('Sanitation Data'!$D$6,0,10*ROW('Sanitation Data'!D8)),NA())</f>
        <v>#N/A</v>
      </c>
      <c r="X14" s="542" t="e">
        <f ca="1">+IF(AND(ISNUMBER(OFFSET('Sanitation Data'!$D$10,0,10*ROW('Sanitation Data'!D8))),'Data Summary'!CM14="Yes"),OFFSET('Sanitation Data'!$D$10,0,10*ROW('Sanitation Data'!D8)),NA())</f>
        <v>#N/A</v>
      </c>
      <c r="Y14" s="542" t="e">
        <f ca="1">+IF(AND(ISNUMBER(OFFSET('Sanitation Data'!$D$11,0,10*ROW('Sanitation Data'!D8))),'Data Summary'!CN14="Yes"),OFFSET('Sanitation Data'!$D$11,0,10*ROW('Sanitation Data'!D8)),NA())</f>
        <v>#N/A</v>
      </c>
      <c r="Z14" s="542" t="e">
        <f ca="1">+IF(AND(ISNUMBER(OFFSET('Sanitation Data'!$D$12,0,10*ROW('Sanitation Data'!D8))),'Data Summary'!CO14="Yes"),OFFSET('Sanitation Data'!$D$12,0,10*ROW('Sanitation Data'!D8)),NA())</f>
        <v>#N/A</v>
      </c>
      <c r="AA14" s="542" t="e">
        <f ca="1">+IF(AND(ISNUMBER(OFFSET('Sanitation Data'!$E$4,0,10*ROW('Sanitation Data'!E8))),'Data Summary'!CP14="Yes"),100-OFFSET('Sanitation Data'!$E$4,0,10*ROW('Sanitation Data'!E8)),NA())</f>
        <v>#N/A</v>
      </c>
      <c r="AB14" s="542" t="e">
        <f ca="1">+IF(AND(ISNUMBER(OFFSET('Sanitation Data'!$E$6,0,10*ROW('Sanitation Data'!E8))),'Data Summary'!CQ14="Yes"),OFFSET('Sanitation Data'!$E$6,0,10*ROW('Sanitation Data'!E8)),NA())</f>
        <v>#N/A</v>
      </c>
      <c r="AC14" s="542" t="e">
        <f ca="1">+IF(AND(ISNUMBER(OFFSET('Sanitation Data'!$E$10,0,10*ROW('Sanitation Data'!E8))),'Data Summary'!CR14="Yes"),OFFSET('Sanitation Data'!$E$10,0,10*ROW('Sanitation Data'!E8)),NA())</f>
        <v>#N/A</v>
      </c>
      <c r="AD14" s="542" t="e">
        <f ca="1">+IF(AND(ISNUMBER(OFFSET('Sanitation Data'!$E$11,0,10*ROW('Sanitation Data'!E8))),'Data Summary'!CS14="Yes"),OFFSET('Sanitation Data'!$E$11,0,10*ROW('Sanitation Data'!E8)),NA())</f>
        <v>#N/A</v>
      </c>
      <c r="AE14" s="542" t="e">
        <f ca="1">+IF(AND(ISNUMBER(OFFSET('Sanitation Data'!$E$12,0,10*ROW('Sanitation Data'!E8))),'Data Summary'!CT14="Yes"),OFFSET('Sanitation Data'!$E$12,0,10*ROW('Sanitation Data'!E8)),NA())</f>
        <v>#N/A</v>
      </c>
      <c r="AF14" s="542" t="e">
        <f ca="1">+IF(AND(ISNUMBER(OFFSET('Sanitation Data'!$F$4,0,10*ROW('Sanitation Data'!F8))),'Data Summary'!CU14="Yes"),100-OFFSET('Sanitation Data'!$F$4,0,10*ROW('Sanitation Data'!F8)),NA())</f>
        <v>#N/A</v>
      </c>
      <c r="AG14" s="542" t="e">
        <f ca="1">+IF(AND(ISNUMBER(OFFSET('Sanitation Data'!$F$6,0,10*ROW('Sanitation Data'!F8))),'Data Summary'!CV14="Yes"),OFFSET('Sanitation Data'!$F$6,0,10*ROW('Sanitation Data'!F8)),NA())</f>
        <v>#N/A</v>
      </c>
      <c r="AH14" s="542" t="e">
        <f ca="1">+IF(AND(ISNUMBER(OFFSET('Sanitation Data'!$F$10,0,10*ROW('Sanitation Data'!F8))),'Data Summary'!CW14="Yes"),OFFSET('Sanitation Data'!$F$10,0,10*ROW('Sanitation Data'!F8)),NA())</f>
        <v>#N/A</v>
      </c>
      <c r="AI14" s="542" t="e">
        <f ca="1">+IF(AND(ISNUMBER(OFFSET('Sanitation Data'!$F$11,0,10*ROW('Sanitation Data'!F8))),'Data Summary'!CX14="Yes"),OFFSET('Sanitation Data'!$F$11,0,10*ROW('Sanitation Data'!F8)),NA())</f>
        <v>#N/A</v>
      </c>
      <c r="AJ14" s="542" t="e">
        <f ca="1">+IF(AND(ISNUMBER(OFFSET('Sanitation Data'!$F$12,0,10*ROW('Sanitation Data'!F8))),'Data Summary'!CY14="Yes"),OFFSET('Sanitation Data'!$F$12,0,10*ROW('Sanitation Data'!F8)),NA())</f>
        <v>#N/A</v>
      </c>
      <c r="AK14" s="542" t="e">
        <f ca="1">+IF(AND(ISNUMBER(OFFSET('Sanitation Data'!$G$4,0,10*ROW('Sanitation Data'!G8))),'Data Summary'!CZ14="Yes"),100-OFFSET('Sanitation Data'!$G$4,0,10*ROW('Sanitation Data'!G8)),NA())</f>
        <v>#N/A</v>
      </c>
      <c r="AL14" s="542" t="e">
        <f ca="1">+IF(AND(ISNUMBER(OFFSET('Sanitation Data'!$G$6,0,10*ROW('Sanitation Data'!G8))),'Data Summary'!DA14="Yes"),OFFSET('Sanitation Data'!$G$6,0,10*ROW('Sanitation Data'!G8)),NA())</f>
        <v>#N/A</v>
      </c>
      <c r="AM14" s="542" t="e">
        <f ca="1">+IF(AND(ISNUMBER(OFFSET('Sanitation Data'!$G$10,0,10*ROW('Sanitation Data'!G8))),'Data Summary'!DB14="Yes"),OFFSET('Sanitation Data'!$G$10,0,10*ROW('Sanitation Data'!G8)),NA())</f>
        <v>#N/A</v>
      </c>
      <c r="AN14" s="542" t="e">
        <f ca="1">+IF(AND(ISNUMBER(OFFSET('Sanitation Data'!$G$11,0,10*ROW('Sanitation Data'!G8))),'Data Summary'!DC14="Yes"),OFFSET('Sanitation Data'!$G$11,0,10*ROW('Sanitation Data'!G8)),NA())</f>
        <v>#N/A</v>
      </c>
      <c r="AO14" s="542" t="e">
        <f ca="1">+IF(AND(ISNUMBER(OFFSET('Sanitation Data'!$G$12,0,10*ROW('Sanitation Data'!G8))),'Data Summary'!DD14="Yes"),OFFSET('Sanitation Data'!$G$12,0,10*ROW('Sanitation Data'!G8)),NA())</f>
        <v>#N/A</v>
      </c>
      <c r="AP14" s="542">
        <f ca="1">+IF(AND(ISNUMBER(OFFSET('Sanitation Data'!$H$4,0,10*ROW('Sanitation Data'!H8))),'Data Summary'!DE14="Yes"),100-OFFSET('Sanitation Data'!$H$4,0,10*ROW('Sanitation Data'!H8)),NA())</f>
        <v>83.567499999999995</v>
      </c>
      <c r="AQ14" s="542" t="e">
        <f ca="1">+IF(AND(ISNUMBER(OFFSET('Sanitation Data'!$H$6,0,10*ROW('Sanitation Data'!H8))),'Data Summary'!DF14="Yes"),OFFSET('Sanitation Data'!$H$6,0,10*ROW('Sanitation Data'!H8)),NA())</f>
        <v>#N/A</v>
      </c>
      <c r="AR14" s="542" t="e">
        <f ca="1">+IF(AND(ISNUMBER(OFFSET('Sanitation Data'!$H$10,0,10*ROW('Sanitation Data'!H8))),'Data Summary'!DG14="Yes"),OFFSET('Sanitation Data'!$H$10,0,10*ROW('Sanitation Data'!H8)),NA())</f>
        <v>#N/A</v>
      </c>
      <c r="AS14" s="542" t="e">
        <f ca="1">+IF(AND(ISNUMBER(OFFSET('Sanitation Data'!$H$11,0,10*ROW('Sanitation Data'!H8))),'Data Summary'!DH14="Yes"),OFFSET('Sanitation Data'!$H$11,0,10*ROW('Sanitation Data'!H8)),NA())</f>
        <v>#N/A</v>
      </c>
      <c r="AT14" s="542" t="e">
        <f ca="1">+IF(AND(ISNUMBER(OFFSET('Sanitation Data'!$H$12,0,10*ROW('Sanitation Data'!H8))),'Data Summary'!DI14="Yes"),OFFSET('Sanitation Data'!$H$12,0,10*ROW('Sanitation Data'!H8)),NA())</f>
        <v>#N/A</v>
      </c>
      <c r="AU14" s="542" t="e">
        <f ca="1">+IF(AND(ISNUMBER(OFFSET('Sanitation Data'!$I$4,0,10*ROW('Sanitation Data'!I8))),'Data Summary'!DJ14="Yes"),100-OFFSET('Sanitation Data'!$I$4,0,10*ROW('Sanitation Data'!I8)),NA())</f>
        <v>#N/A</v>
      </c>
      <c r="AV14" s="542">
        <f ca="1">+IF(AND(ISNUMBER(OFFSET('Sanitation Data'!$I$6,0,10*ROW('Sanitation Data'!I8))),'Data Summary'!DK14="Yes"),OFFSET('Sanitation Data'!$I$6,0,10*ROW('Sanitation Data'!I8)),NA())</f>
        <v>92.594999999999999</v>
      </c>
      <c r="AW14" s="542" t="e">
        <f ca="1">+IF(AND(ISNUMBER(OFFSET('Sanitation Data'!$I$10,0,10*ROW('Sanitation Data'!I8))),'Data Summary'!DL14="Yes"),OFFSET('Sanitation Data'!$I$10,0,10*ROW('Sanitation Data'!I8)),NA())</f>
        <v>#N/A</v>
      </c>
      <c r="AX14" s="542" t="e">
        <f ca="1">+IF(AND(ISNUMBER(OFFSET('Sanitation Data'!$I$11,0,10*ROW('Sanitation Data'!I8))),'Data Summary'!DM14="Yes"),OFFSET('Sanitation Data'!$I$11,0,10*ROW('Sanitation Data'!I8)),NA())</f>
        <v>#N/A</v>
      </c>
      <c r="AY14" s="542" t="e">
        <f ca="1">+IF(AND(ISNUMBER(OFFSET('Sanitation Data'!$I$12,0,10*ROW('Sanitation Data'!I8))),'Data Summary'!DN14="Yes"),OFFSET('Sanitation Data'!$I$12,0,10*ROW('Sanitation Data'!I8)),NA())</f>
        <v>#N/A</v>
      </c>
      <c r="AZ14" s="543" t="e">
        <f ca="1">+IF(AND(ISNUMBER(OFFSET('Hygiene Data'!$D$5,0,10*ROW('Hygiene Data'!D8))),'Data Summary'!DO14="Yes"),OFFSET('Hygiene Data'!$D$5,0,10*ROW('Hygiene Data'!D8)),NA())</f>
        <v>#N/A</v>
      </c>
      <c r="BA14" s="543" t="e">
        <f ca="1">+IF(AND(ISNUMBER(OFFSET('Hygiene Data'!$D$7,0,10*ROW('Hygiene Data'!D8))),'Data Summary'!DP14="Yes"),OFFSET('Hygiene Data'!$D$7,0,10*ROW('Hygiene Data'!D8)),NA())</f>
        <v>#N/A</v>
      </c>
      <c r="BB14" s="543">
        <f ca="1">+IF(AND(ISNUMBER(OFFSET('Hygiene Data'!$D$9,0,10*ROW('Hygiene Data'!D8))),'Data Summary'!DQ14="Yes"),OFFSET('Hygiene Data'!$D$9,0,10*ROW('Hygiene Data'!D8)),NA())</f>
        <v>64.987499999999997</v>
      </c>
      <c r="BC14" s="543" t="e">
        <f ca="1">+IF(AND(ISNUMBER(OFFSET('Hygiene Data'!$E$5,0,10*ROW('Hygiene Data'!E8))),'Data Summary'!DR14="Yes"),OFFSET('Hygiene Data'!$E$5,0,10*ROW('Hygiene Data'!E8)),NA())</f>
        <v>#N/A</v>
      </c>
      <c r="BD14" s="543" t="e">
        <f ca="1">+IF(AND(ISNUMBER(OFFSET('Hygiene Data'!$E$7,0,10*ROW('Hygiene Data'!E8))),'Data Summary'!DS14="Yes"),OFFSET('Hygiene Data'!$E$7,0,10*ROW('Hygiene Data'!E8)),NA())</f>
        <v>#N/A</v>
      </c>
      <c r="BE14" s="543" t="e">
        <f ca="1">+IF(AND(ISNUMBER(OFFSET('Hygiene Data'!$E$9,0,10*ROW('Hygiene Data'!E8))),'Data Summary'!DT14="Yes"),OFFSET('Hygiene Data'!$E$9,0,10*ROW('Hygiene Data'!E8)),NA())</f>
        <v>#N/A</v>
      </c>
      <c r="BF14" s="543" t="e">
        <f ca="1">+IF(AND(ISNUMBER(OFFSET('Hygiene Data'!$F$5,0,10*ROW('Hygiene Data'!F8))),'Data Summary'!DU14="Yes"),OFFSET('Hygiene Data'!$F$5,0,10*ROW('Hygiene Data'!F8)),NA())</f>
        <v>#N/A</v>
      </c>
      <c r="BG14" s="543" t="e">
        <f ca="1">+IF(AND(ISNUMBER(OFFSET('Hygiene Data'!$F$7,0,10*ROW('Hygiene Data'!F8))),'Data Summary'!DV14="Yes"),OFFSET('Hygiene Data'!$F$7,0,10*ROW('Hygiene Data'!F8)),NA())</f>
        <v>#N/A</v>
      </c>
      <c r="BH14" s="543" t="e">
        <f ca="1">+IF(AND(ISNUMBER(OFFSET('Hygiene Data'!$F$9,0,10*ROW('Hygiene Data'!F8))),'Data Summary'!DW14="Yes"),OFFSET('Hygiene Data'!$F$9,0,10*ROW('Hygiene Data'!F8)),NA())</f>
        <v>#N/A</v>
      </c>
      <c r="BI14" s="543" t="e">
        <f ca="1">+IF(AND(ISNUMBER(OFFSET('Hygiene Data'!$G$5,0,10*ROW('Hygiene Data'!G8))),'Data Summary'!DX14="Yes"),OFFSET('Hygiene Data'!$G$5,0,10*ROW('Hygiene Data'!G8)),NA())</f>
        <v>#N/A</v>
      </c>
      <c r="BJ14" s="543" t="e">
        <f ca="1">+IF(AND(ISNUMBER(OFFSET('Hygiene Data'!$G$7,0,10*ROW('Hygiene Data'!G8))),'Data Summary'!DY14="Yes"),OFFSET('Hygiene Data'!$G$7,0,10*ROW('Hygiene Data'!G8)),NA())</f>
        <v>#N/A</v>
      </c>
      <c r="BK14" s="543" t="e">
        <f ca="1">+IF(AND(ISNUMBER(OFFSET('Hygiene Data'!$G$9,0,10*ROW('Hygiene Data'!G8))),'Data Summary'!DZ14="Yes"),OFFSET('Hygiene Data'!$G$9,0,10*ROW('Hygiene Data'!G8)),NA())</f>
        <v>#N/A</v>
      </c>
      <c r="BL14" s="543" t="e">
        <f ca="1">+IF(AND(ISNUMBER(OFFSET('Hygiene Data'!$H$5,0,10*ROW('Hygiene Data'!H8))),'Data Summary'!EA14="Yes"),OFFSET('Hygiene Data'!$H$5,0,10*ROW('Hygiene Data'!H8)),NA())</f>
        <v>#N/A</v>
      </c>
      <c r="BM14" s="543" t="e">
        <f ca="1">+IF(AND(ISNUMBER(OFFSET('Hygiene Data'!$H$7,0,10*ROW('Hygiene Data'!H8))),'Data Summary'!EB14="Yes"),OFFSET('Hygiene Data'!$H$7,0,10*ROW('Hygiene Data'!H8)),NA())</f>
        <v>#N/A</v>
      </c>
      <c r="BN14" s="543">
        <f ca="1">+IF(AND(ISNUMBER(OFFSET('Hygiene Data'!$H$9,0,10*ROW('Hygiene Data'!H8))),'Data Summary'!EC14="Yes"),OFFSET('Hygiene Data'!$H$9,0,10*ROW('Hygiene Data'!H8)),NA())</f>
        <v>63.7</v>
      </c>
      <c r="BO14" s="543" t="e">
        <f ca="1">+IF(AND(ISNUMBER(OFFSET('Hygiene Data'!$I$5,0,10*ROW('Hygiene Data'!I8))),'Data Summary'!ED14="Yes"),OFFSET('Hygiene Data'!$I$5,0,10*ROW('Hygiene Data'!I8)),NA())</f>
        <v>#N/A</v>
      </c>
      <c r="BP14" s="543">
        <f ca="1">+IF(AND(ISNUMBER(OFFSET('Hygiene Data'!$I$7,0,10*ROW('Hygiene Data'!I8))),'Data Summary'!EE14="Yes"),OFFSET('Hygiene Data'!$I$7,0,10*ROW('Hygiene Data'!I8)),NA())</f>
        <v>72.375</v>
      </c>
      <c r="BQ14" s="543">
        <f ca="1">+IF(AND(ISNUMBER(OFFSET('Hygiene Data'!$I$9,0,10*ROW('Hygiene Data'!I8))),'Data Summary'!EF14="Yes"),OFFSET('Hygiene Data'!$I$9,0,10*ROW('Hygiene Data'!I8)),NA())</f>
        <v>66.274999999999991</v>
      </c>
    </row>
    <row r="15" spans="1:69" x14ac:dyDescent="0.25">
      <c r="A15" s="539" t="e">
        <f ca="1">+RIGHT('Data Summary'!A15,LEN('Data Summary'!A15)-9)</f>
        <v>#VALUE!</v>
      </c>
      <c r="B15" s="513" t="str">
        <f ca="1">+IF(ISTEXT('Data Summary'!B15),'Data Summary'!B15,"")</f>
        <v/>
      </c>
      <c r="C15" s="540" t="e">
        <f ca="1">+VALUE('Data Summary'!C15)</f>
        <v>#VALUE!</v>
      </c>
      <c r="D15" s="541" t="e">
        <f ca="1">+IF(AND(ISNUMBER(OFFSET('Water Data'!$D$4,0,10*ROW('Water Data'!D9))),'Data Summary'!BS15="Yes"),100-OFFSET('Water Data'!$D$4,0,10*ROW('Water Data'!D9)),NA())</f>
        <v>#N/A</v>
      </c>
      <c r="E15" s="541" t="e">
        <f ca="1">+IF(AND(ISNUMBER(OFFSET('Water Data'!$D$6,0,10*ROW('Water Data'!D9))),'Data Summary'!BT15="Yes"),OFFSET('Water Data'!$D$6,0,10*ROW('Water Data'!D9)),NA())</f>
        <v>#N/A</v>
      </c>
      <c r="F15" s="541" t="e">
        <f ca="1">+IF(AND(ISNUMBER(OFFSET('Water Data'!$D$9,0,10*ROW('Water Data'!D9))),'Data Summary'!BU15="Yes"),OFFSET('Water Data'!$D$9,0,10*ROW('Water Data'!D9)),NA())</f>
        <v>#N/A</v>
      </c>
      <c r="G15" s="541" t="e">
        <f ca="1">+IF(AND(ISNUMBER(OFFSET('Water Data'!$E$4,0,10*ROW('Water Data'!E9))),'Data Summary'!BV15="Yes"),100-OFFSET('Water Data'!$E$4,0,10*ROW('Water Data'!E9)),NA())</f>
        <v>#N/A</v>
      </c>
      <c r="H15" s="541" t="e">
        <f ca="1">+IF(AND(ISNUMBER(OFFSET('Water Data'!$E$6,0,10*ROW('Water Data'!E9))),'Data Summary'!BW15="Yes"),OFFSET('Water Data'!$E$6,0,10*ROW('Water Data'!E9)),NA())</f>
        <v>#N/A</v>
      </c>
      <c r="I15" s="541" t="e">
        <f ca="1">+IF(AND(ISNUMBER(OFFSET('Water Data'!$E$9,0,10*ROW('Water Data'!E9))),'Data Summary'!BX15="Yes"),OFFSET('Water Data'!$E$9,0,10*ROW('Water Data'!E9)),NA())</f>
        <v>#N/A</v>
      </c>
      <c r="J15" s="541" t="e">
        <f ca="1">+IF(AND(ISNUMBER(OFFSET('Water Data'!$F$4,0,10*ROW('Water Data'!F9))),'Data Summary'!BY15="Yes"),100-OFFSET('Water Data'!$F$4,0,10*ROW('Water Data'!F9)),NA())</f>
        <v>#N/A</v>
      </c>
      <c r="K15" s="541" t="e">
        <f ca="1">+IF(AND(ISNUMBER(OFFSET('Water Data'!$F$6,0,10*ROW('Water Data'!F9))),'Data Summary'!BZ15="Yes"),OFFSET('Water Data'!$F$6,0,10*ROW('Water Data'!F9)),NA())</f>
        <v>#N/A</v>
      </c>
      <c r="L15" s="541" t="e">
        <f ca="1">+IF(AND(ISNUMBER(OFFSET('Water Data'!$F$9,0,10*ROW('Water Data'!F9))),'Data Summary'!CA15="Yes"),OFFSET('Water Data'!$F$9,0,10*ROW('Water Data'!F9)),NA())</f>
        <v>#N/A</v>
      </c>
      <c r="M15" s="541" t="e">
        <f ca="1">+IF(AND(ISNUMBER(OFFSET('Water Data'!$G$4,0,10*ROW('Water Data'!G9))),'Data Summary'!CB15="Yes"),100-OFFSET('Water Data'!$G$4,0,10*ROW('Water Data'!G9)),NA())</f>
        <v>#N/A</v>
      </c>
      <c r="N15" s="541" t="e">
        <f ca="1">+IF(AND(ISNUMBER(OFFSET('Water Data'!$G$6,0,10*ROW('Water Data'!G9))),'Data Summary'!CC15="Yes"),OFFSET('Water Data'!$G$6,0,10*ROW('Water Data'!G9)),NA())</f>
        <v>#N/A</v>
      </c>
      <c r="O15" s="541" t="e">
        <f ca="1">+IF(AND(ISNUMBER(OFFSET('Water Data'!$G$9,0,10*ROW('Water Data'!G9))),'Data Summary'!CD15="Yes"),OFFSET('Water Data'!$G$9,0,10*ROW('Water Data'!G9)),NA())</f>
        <v>#N/A</v>
      </c>
      <c r="P15" s="541" t="e">
        <f ca="1">+IF(AND(ISNUMBER(OFFSET('Water Data'!$H$4,0,10*ROW('Water Data'!H9))),'Data Summary'!CE15="Yes"),100-OFFSET('Water Data'!$H$4,0,10*ROW('Water Data'!H9)),NA())</f>
        <v>#N/A</v>
      </c>
      <c r="Q15" s="541" t="e">
        <f ca="1">+IF(AND(ISNUMBER(OFFSET('Water Data'!$H$6,0,10*ROW('Water Data'!H9))),'Data Summary'!CF15="Yes"),OFFSET('Water Data'!$H$6,0,10*ROW('Water Data'!H9)),NA())</f>
        <v>#N/A</v>
      </c>
      <c r="R15" s="541" t="e">
        <f ca="1">+IF(AND(ISNUMBER(OFFSET('Water Data'!$H$9,0,10*ROW('Water Data'!H9))),'Data Summary'!CG15="Yes"),OFFSET('Water Data'!$H$9,0,10*ROW('Water Data'!H9)),NA())</f>
        <v>#N/A</v>
      </c>
      <c r="S15" s="541" t="e">
        <f ca="1">+IF(AND(ISNUMBER(OFFSET('Water Data'!$I$4,0,10*ROW('Water Data'!I9))),'Data Summary'!CH15="Yes"),100-OFFSET('Water Data'!$I$4,0,10*ROW('Water Data'!I9)),NA())</f>
        <v>#N/A</v>
      </c>
      <c r="T15" s="541" t="e">
        <f ca="1">+IF(AND(ISNUMBER(OFFSET('Water Data'!$I$6,0,10*ROW('Water Data'!I9))),'Data Summary'!CI15="Yes"),OFFSET('Water Data'!$I$6,0,10*ROW('Water Data'!I9)),NA())</f>
        <v>#N/A</v>
      </c>
      <c r="U15" s="541" t="e">
        <f ca="1">+IF(AND(ISNUMBER(OFFSET('Water Data'!$I$9,0,10*ROW('Water Data'!I9))),'Data Summary'!CJ15="Yes"),OFFSET('Water Data'!$I$9,0,10*ROW('Water Data'!I9)),NA())</f>
        <v>#N/A</v>
      </c>
      <c r="V15" s="542" t="e">
        <f ca="1">+IF(AND(ISNUMBER(OFFSET('Sanitation Data'!$D$4,0,10*ROW('Sanitation Data'!D9))),'Data Summary'!CK15="Yes"),100-OFFSET('Sanitation Data'!$D$4,0,10*ROW('Sanitation Data'!D9)),NA())</f>
        <v>#N/A</v>
      </c>
      <c r="W15" s="542" t="e">
        <f ca="1">+IF(AND(ISNUMBER(OFFSET('Sanitation Data'!$D$6,0,10*ROW('Sanitation Data'!D9))),'Data Summary'!CL15="Yes"),OFFSET('Sanitation Data'!$D$6,0,10*ROW('Sanitation Data'!D9)),NA())</f>
        <v>#N/A</v>
      </c>
      <c r="X15" s="542" t="e">
        <f ca="1">+IF(AND(ISNUMBER(OFFSET('Sanitation Data'!$D$10,0,10*ROW('Sanitation Data'!D9))),'Data Summary'!CM15="Yes"),OFFSET('Sanitation Data'!$D$10,0,10*ROW('Sanitation Data'!D9)),NA())</f>
        <v>#N/A</v>
      </c>
      <c r="Y15" s="542" t="e">
        <f ca="1">+IF(AND(ISNUMBER(OFFSET('Sanitation Data'!$D$11,0,10*ROW('Sanitation Data'!D9))),'Data Summary'!CN15="Yes"),OFFSET('Sanitation Data'!$D$11,0,10*ROW('Sanitation Data'!D9)),NA())</f>
        <v>#N/A</v>
      </c>
      <c r="Z15" s="542" t="e">
        <f ca="1">+IF(AND(ISNUMBER(OFFSET('Sanitation Data'!$D$12,0,10*ROW('Sanitation Data'!D9))),'Data Summary'!CO15="Yes"),OFFSET('Sanitation Data'!$D$12,0,10*ROW('Sanitation Data'!D9)),NA())</f>
        <v>#N/A</v>
      </c>
      <c r="AA15" s="542" t="e">
        <f ca="1">+IF(AND(ISNUMBER(OFFSET('Sanitation Data'!$E$4,0,10*ROW('Sanitation Data'!E9))),'Data Summary'!CP15="Yes"),100-OFFSET('Sanitation Data'!$E$4,0,10*ROW('Sanitation Data'!E9)),NA())</f>
        <v>#N/A</v>
      </c>
      <c r="AB15" s="542" t="e">
        <f ca="1">+IF(AND(ISNUMBER(OFFSET('Sanitation Data'!$E$6,0,10*ROW('Sanitation Data'!E9))),'Data Summary'!CQ15="Yes"),OFFSET('Sanitation Data'!$E$6,0,10*ROW('Sanitation Data'!E9)),NA())</f>
        <v>#N/A</v>
      </c>
      <c r="AC15" s="542" t="e">
        <f ca="1">+IF(AND(ISNUMBER(OFFSET('Sanitation Data'!$E$10,0,10*ROW('Sanitation Data'!E9))),'Data Summary'!CR15="Yes"),OFFSET('Sanitation Data'!$E$10,0,10*ROW('Sanitation Data'!E9)),NA())</f>
        <v>#N/A</v>
      </c>
      <c r="AD15" s="542" t="e">
        <f ca="1">+IF(AND(ISNUMBER(OFFSET('Sanitation Data'!$E$11,0,10*ROW('Sanitation Data'!E9))),'Data Summary'!CS15="Yes"),OFFSET('Sanitation Data'!$E$11,0,10*ROW('Sanitation Data'!E9)),NA())</f>
        <v>#N/A</v>
      </c>
      <c r="AE15" s="542" t="e">
        <f ca="1">+IF(AND(ISNUMBER(OFFSET('Sanitation Data'!$E$12,0,10*ROW('Sanitation Data'!E9))),'Data Summary'!CT15="Yes"),OFFSET('Sanitation Data'!$E$12,0,10*ROW('Sanitation Data'!E9)),NA())</f>
        <v>#N/A</v>
      </c>
      <c r="AF15" s="542" t="e">
        <f ca="1">+IF(AND(ISNUMBER(OFFSET('Sanitation Data'!$F$4,0,10*ROW('Sanitation Data'!F9))),'Data Summary'!CU15="Yes"),100-OFFSET('Sanitation Data'!$F$4,0,10*ROW('Sanitation Data'!F9)),NA())</f>
        <v>#N/A</v>
      </c>
      <c r="AG15" s="542" t="e">
        <f ca="1">+IF(AND(ISNUMBER(OFFSET('Sanitation Data'!$F$6,0,10*ROW('Sanitation Data'!F9))),'Data Summary'!CV15="Yes"),OFFSET('Sanitation Data'!$F$6,0,10*ROW('Sanitation Data'!F9)),NA())</f>
        <v>#N/A</v>
      </c>
      <c r="AH15" s="542" t="e">
        <f ca="1">+IF(AND(ISNUMBER(OFFSET('Sanitation Data'!$F$10,0,10*ROW('Sanitation Data'!F9))),'Data Summary'!CW15="Yes"),OFFSET('Sanitation Data'!$F$10,0,10*ROW('Sanitation Data'!F9)),NA())</f>
        <v>#N/A</v>
      </c>
      <c r="AI15" s="542" t="e">
        <f ca="1">+IF(AND(ISNUMBER(OFFSET('Sanitation Data'!$F$11,0,10*ROW('Sanitation Data'!F9))),'Data Summary'!CX15="Yes"),OFFSET('Sanitation Data'!$F$11,0,10*ROW('Sanitation Data'!F9)),NA())</f>
        <v>#N/A</v>
      </c>
      <c r="AJ15" s="542" t="e">
        <f ca="1">+IF(AND(ISNUMBER(OFFSET('Sanitation Data'!$F$12,0,10*ROW('Sanitation Data'!F9))),'Data Summary'!CY15="Yes"),OFFSET('Sanitation Data'!$F$12,0,10*ROW('Sanitation Data'!F9)),NA())</f>
        <v>#N/A</v>
      </c>
      <c r="AK15" s="542" t="e">
        <f ca="1">+IF(AND(ISNUMBER(OFFSET('Sanitation Data'!$G$4,0,10*ROW('Sanitation Data'!G9))),'Data Summary'!CZ15="Yes"),100-OFFSET('Sanitation Data'!$G$4,0,10*ROW('Sanitation Data'!G9)),NA())</f>
        <v>#N/A</v>
      </c>
      <c r="AL15" s="542" t="e">
        <f ca="1">+IF(AND(ISNUMBER(OFFSET('Sanitation Data'!$G$6,0,10*ROW('Sanitation Data'!G9))),'Data Summary'!DA15="Yes"),OFFSET('Sanitation Data'!$G$6,0,10*ROW('Sanitation Data'!G9)),NA())</f>
        <v>#N/A</v>
      </c>
      <c r="AM15" s="542" t="e">
        <f ca="1">+IF(AND(ISNUMBER(OFFSET('Sanitation Data'!$G$10,0,10*ROW('Sanitation Data'!G9))),'Data Summary'!DB15="Yes"),OFFSET('Sanitation Data'!$G$10,0,10*ROW('Sanitation Data'!G9)),NA())</f>
        <v>#N/A</v>
      </c>
      <c r="AN15" s="542" t="e">
        <f ca="1">+IF(AND(ISNUMBER(OFFSET('Sanitation Data'!$G$11,0,10*ROW('Sanitation Data'!G9))),'Data Summary'!DC15="Yes"),OFFSET('Sanitation Data'!$G$11,0,10*ROW('Sanitation Data'!G9)),NA())</f>
        <v>#N/A</v>
      </c>
      <c r="AO15" s="542" t="e">
        <f ca="1">+IF(AND(ISNUMBER(OFFSET('Sanitation Data'!$G$12,0,10*ROW('Sanitation Data'!G9))),'Data Summary'!DD15="Yes"),OFFSET('Sanitation Data'!$G$12,0,10*ROW('Sanitation Data'!G9)),NA())</f>
        <v>#N/A</v>
      </c>
      <c r="AP15" s="542" t="e">
        <f ca="1">+IF(AND(ISNUMBER(OFFSET('Sanitation Data'!$H$4,0,10*ROW('Sanitation Data'!H9))),'Data Summary'!DE15="Yes"),100-OFFSET('Sanitation Data'!$H$4,0,10*ROW('Sanitation Data'!H9)),NA())</f>
        <v>#N/A</v>
      </c>
      <c r="AQ15" s="542" t="e">
        <f ca="1">+IF(AND(ISNUMBER(OFFSET('Sanitation Data'!$H$6,0,10*ROW('Sanitation Data'!H9))),'Data Summary'!DF15="Yes"),OFFSET('Sanitation Data'!$H$6,0,10*ROW('Sanitation Data'!H9)),NA())</f>
        <v>#N/A</v>
      </c>
      <c r="AR15" s="542" t="e">
        <f ca="1">+IF(AND(ISNUMBER(OFFSET('Sanitation Data'!$H$10,0,10*ROW('Sanitation Data'!H9))),'Data Summary'!DG15="Yes"),OFFSET('Sanitation Data'!$H$10,0,10*ROW('Sanitation Data'!H9)),NA())</f>
        <v>#N/A</v>
      </c>
      <c r="AS15" s="542" t="e">
        <f ca="1">+IF(AND(ISNUMBER(OFFSET('Sanitation Data'!$H$11,0,10*ROW('Sanitation Data'!H9))),'Data Summary'!DH15="Yes"),OFFSET('Sanitation Data'!$H$11,0,10*ROW('Sanitation Data'!H9)),NA())</f>
        <v>#N/A</v>
      </c>
      <c r="AT15" s="542" t="e">
        <f ca="1">+IF(AND(ISNUMBER(OFFSET('Sanitation Data'!$H$12,0,10*ROW('Sanitation Data'!H9))),'Data Summary'!DI15="Yes"),OFFSET('Sanitation Data'!$H$12,0,10*ROW('Sanitation Data'!H9)),NA())</f>
        <v>#N/A</v>
      </c>
      <c r="AU15" s="542" t="e">
        <f ca="1">+IF(AND(ISNUMBER(OFFSET('Sanitation Data'!$I$4,0,10*ROW('Sanitation Data'!I9))),'Data Summary'!DJ15="Yes"),100-OFFSET('Sanitation Data'!$I$4,0,10*ROW('Sanitation Data'!I9)),NA())</f>
        <v>#N/A</v>
      </c>
      <c r="AV15" s="542" t="e">
        <f ca="1">+IF(AND(ISNUMBER(OFFSET('Sanitation Data'!$I$6,0,10*ROW('Sanitation Data'!I9))),'Data Summary'!DK15="Yes"),OFFSET('Sanitation Data'!$I$6,0,10*ROW('Sanitation Data'!I9)),NA())</f>
        <v>#N/A</v>
      </c>
      <c r="AW15" s="542" t="e">
        <f ca="1">+IF(AND(ISNUMBER(OFFSET('Sanitation Data'!$I$10,0,10*ROW('Sanitation Data'!I9))),'Data Summary'!DL15="Yes"),OFFSET('Sanitation Data'!$I$10,0,10*ROW('Sanitation Data'!I9)),NA())</f>
        <v>#N/A</v>
      </c>
      <c r="AX15" s="542" t="e">
        <f ca="1">+IF(AND(ISNUMBER(OFFSET('Sanitation Data'!$I$11,0,10*ROW('Sanitation Data'!I9))),'Data Summary'!DM15="Yes"),OFFSET('Sanitation Data'!$I$11,0,10*ROW('Sanitation Data'!I9)),NA())</f>
        <v>#N/A</v>
      </c>
      <c r="AY15" s="542" t="e">
        <f ca="1">+IF(AND(ISNUMBER(OFFSET('Sanitation Data'!$I$12,0,10*ROW('Sanitation Data'!I9))),'Data Summary'!DN15="Yes"),OFFSET('Sanitation Data'!$I$12,0,10*ROW('Sanitation Data'!I9)),NA())</f>
        <v>#N/A</v>
      </c>
      <c r="AZ15" s="543" t="e">
        <f ca="1">+IF(AND(ISNUMBER(OFFSET('Hygiene Data'!$D$5,0,10*ROW('Hygiene Data'!D9))),'Data Summary'!DO15="Yes"),OFFSET('Hygiene Data'!$D$5,0,10*ROW('Hygiene Data'!D9)),NA())</f>
        <v>#N/A</v>
      </c>
      <c r="BA15" s="543" t="e">
        <f ca="1">+IF(AND(ISNUMBER(OFFSET('Hygiene Data'!$D$7,0,10*ROW('Hygiene Data'!D9))),'Data Summary'!DP15="Yes"),OFFSET('Hygiene Data'!$D$7,0,10*ROW('Hygiene Data'!D9)),NA())</f>
        <v>#N/A</v>
      </c>
      <c r="BB15" s="543" t="e">
        <f ca="1">+IF(AND(ISNUMBER(OFFSET('Hygiene Data'!$D$9,0,10*ROW('Hygiene Data'!D9))),'Data Summary'!DQ15="Yes"),OFFSET('Hygiene Data'!$D$9,0,10*ROW('Hygiene Data'!D9)),NA())</f>
        <v>#N/A</v>
      </c>
      <c r="BC15" s="543" t="e">
        <f ca="1">+IF(AND(ISNUMBER(OFFSET('Hygiene Data'!$E$5,0,10*ROW('Hygiene Data'!E9))),'Data Summary'!DR15="Yes"),OFFSET('Hygiene Data'!$E$5,0,10*ROW('Hygiene Data'!E9)),NA())</f>
        <v>#N/A</v>
      </c>
      <c r="BD15" s="543" t="e">
        <f ca="1">+IF(AND(ISNUMBER(OFFSET('Hygiene Data'!$E$7,0,10*ROW('Hygiene Data'!E9))),'Data Summary'!DS15="Yes"),OFFSET('Hygiene Data'!$E$7,0,10*ROW('Hygiene Data'!E9)),NA())</f>
        <v>#N/A</v>
      </c>
      <c r="BE15" s="543" t="e">
        <f ca="1">+IF(AND(ISNUMBER(OFFSET('Hygiene Data'!$E$9,0,10*ROW('Hygiene Data'!E9))),'Data Summary'!DT15="Yes"),OFFSET('Hygiene Data'!$E$9,0,10*ROW('Hygiene Data'!E9)),NA())</f>
        <v>#N/A</v>
      </c>
      <c r="BF15" s="543" t="e">
        <f ca="1">+IF(AND(ISNUMBER(OFFSET('Hygiene Data'!$F$5,0,10*ROW('Hygiene Data'!F9))),'Data Summary'!DU15="Yes"),OFFSET('Hygiene Data'!$F$5,0,10*ROW('Hygiene Data'!F9)),NA())</f>
        <v>#N/A</v>
      </c>
      <c r="BG15" s="543" t="e">
        <f ca="1">+IF(AND(ISNUMBER(OFFSET('Hygiene Data'!$F$7,0,10*ROW('Hygiene Data'!F9))),'Data Summary'!DV15="Yes"),OFFSET('Hygiene Data'!$F$7,0,10*ROW('Hygiene Data'!F9)),NA())</f>
        <v>#N/A</v>
      </c>
      <c r="BH15" s="543" t="e">
        <f ca="1">+IF(AND(ISNUMBER(OFFSET('Hygiene Data'!$F$9,0,10*ROW('Hygiene Data'!F9))),'Data Summary'!DW15="Yes"),OFFSET('Hygiene Data'!$F$9,0,10*ROW('Hygiene Data'!F9)),NA())</f>
        <v>#N/A</v>
      </c>
      <c r="BI15" s="543" t="e">
        <f ca="1">+IF(AND(ISNUMBER(OFFSET('Hygiene Data'!$G$5,0,10*ROW('Hygiene Data'!G9))),'Data Summary'!DX15="Yes"),OFFSET('Hygiene Data'!$G$5,0,10*ROW('Hygiene Data'!G9)),NA())</f>
        <v>#N/A</v>
      </c>
      <c r="BJ15" s="543" t="e">
        <f ca="1">+IF(AND(ISNUMBER(OFFSET('Hygiene Data'!$G$7,0,10*ROW('Hygiene Data'!G9))),'Data Summary'!DY15="Yes"),OFFSET('Hygiene Data'!$G$7,0,10*ROW('Hygiene Data'!G9)),NA())</f>
        <v>#N/A</v>
      </c>
      <c r="BK15" s="543" t="e">
        <f ca="1">+IF(AND(ISNUMBER(OFFSET('Hygiene Data'!$G$9,0,10*ROW('Hygiene Data'!G9))),'Data Summary'!DZ15="Yes"),OFFSET('Hygiene Data'!$G$9,0,10*ROW('Hygiene Data'!G9)),NA())</f>
        <v>#N/A</v>
      </c>
      <c r="BL15" s="543" t="e">
        <f ca="1">+IF(AND(ISNUMBER(OFFSET('Hygiene Data'!$H$5,0,10*ROW('Hygiene Data'!H9))),'Data Summary'!EA15="Yes"),OFFSET('Hygiene Data'!$H$5,0,10*ROW('Hygiene Data'!H9)),NA())</f>
        <v>#N/A</v>
      </c>
      <c r="BM15" s="543" t="e">
        <f ca="1">+IF(AND(ISNUMBER(OFFSET('Hygiene Data'!$H$7,0,10*ROW('Hygiene Data'!H9))),'Data Summary'!EB15="Yes"),OFFSET('Hygiene Data'!$H$7,0,10*ROW('Hygiene Data'!H9)),NA())</f>
        <v>#N/A</v>
      </c>
      <c r="BN15" s="543" t="e">
        <f ca="1">+IF(AND(ISNUMBER(OFFSET('Hygiene Data'!$H$9,0,10*ROW('Hygiene Data'!H9))),'Data Summary'!EC15="Yes"),OFFSET('Hygiene Data'!$H$9,0,10*ROW('Hygiene Data'!H9)),NA())</f>
        <v>#N/A</v>
      </c>
      <c r="BO15" s="543" t="e">
        <f ca="1">+IF(AND(ISNUMBER(OFFSET('Hygiene Data'!$I$5,0,10*ROW('Hygiene Data'!I9))),'Data Summary'!ED15="Yes"),OFFSET('Hygiene Data'!$I$5,0,10*ROW('Hygiene Data'!I9)),NA())</f>
        <v>#N/A</v>
      </c>
      <c r="BP15" s="543" t="e">
        <f ca="1">+IF(AND(ISNUMBER(OFFSET('Hygiene Data'!$I$7,0,10*ROW('Hygiene Data'!I9))),'Data Summary'!EE15="Yes"),OFFSET('Hygiene Data'!$I$7,0,10*ROW('Hygiene Data'!I9)),NA())</f>
        <v>#N/A</v>
      </c>
      <c r="BQ15" s="543" t="e">
        <f ca="1">+IF(AND(ISNUMBER(OFFSET('Hygiene Data'!$I$9,0,10*ROW('Hygiene Data'!I9))),'Data Summary'!EF15="Yes"),OFFSET('Hygiene Data'!$I$9,0,10*ROW('Hygiene Data'!I9)),NA())</f>
        <v>#N/A</v>
      </c>
    </row>
    <row r="16" spans="1:69" x14ac:dyDescent="0.25">
      <c r="A16" s="539" t="e">
        <f ca="1">+RIGHT('Data Summary'!A16,LEN('Data Summary'!A16)-9)</f>
        <v>#VALUE!</v>
      </c>
      <c r="B16" s="513" t="str">
        <f ca="1">+IF(ISTEXT('Data Summary'!B16),'Data Summary'!B16,"")</f>
        <v/>
      </c>
      <c r="C16" s="540" t="e">
        <f ca="1">+VALUE('Data Summary'!C16)</f>
        <v>#VALUE!</v>
      </c>
      <c r="D16" s="541" t="e">
        <f ca="1">+IF(AND(ISNUMBER(OFFSET('Water Data'!$D$4,0,10*ROW('Water Data'!D10))),'Data Summary'!BS16="Yes"),100-OFFSET('Water Data'!$D$4,0,10*ROW('Water Data'!D10)),NA())</f>
        <v>#N/A</v>
      </c>
      <c r="E16" s="541" t="e">
        <f ca="1">+IF(AND(ISNUMBER(OFFSET('Water Data'!$D$6,0,10*ROW('Water Data'!D10))),'Data Summary'!BT16="Yes"),OFFSET('Water Data'!$D$6,0,10*ROW('Water Data'!D10)),NA())</f>
        <v>#N/A</v>
      </c>
      <c r="F16" s="541" t="e">
        <f ca="1">+IF(AND(ISNUMBER(OFFSET('Water Data'!$D$9,0,10*ROW('Water Data'!D10))),'Data Summary'!BU16="Yes"),OFFSET('Water Data'!$D$9,0,10*ROW('Water Data'!D10)),NA())</f>
        <v>#N/A</v>
      </c>
      <c r="G16" s="541" t="e">
        <f ca="1">+IF(AND(ISNUMBER(OFFSET('Water Data'!$E$4,0,10*ROW('Water Data'!E10))),'Data Summary'!BV16="Yes"),100-OFFSET('Water Data'!$E$4,0,10*ROW('Water Data'!E10)),NA())</f>
        <v>#N/A</v>
      </c>
      <c r="H16" s="541" t="e">
        <f ca="1">+IF(AND(ISNUMBER(OFFSET('Water Data'!$E$6,0,10*ROW('Water Data'!E10))),'Data Summary'!BW16="Yes"),OFFSET('Water Data'!$E$6,0,10*ROW('Water Data'!E10)),NA())</f>
        <v>#N/A</v>
      </c>
      <c r="I16" s="541" t="e">
        <f ca="1">+IF(AND(ISNUMBER(OFFSET('Water Data'!$E$9,0,10*ROW('Water Data'!E10))),'Data Summary'!BX16="Yes"),OFFSET('Water Data'!$E$9,0,10*ROW('Water Data'!E10)),NA())</f>
        <v>#N/A</v>
      </c>
      <c r="J16" s="541" t="e">
        <f ca="1">+IF(AND(ISNUMBER(OFFSET('Water Data'!$F$4,0,10*ROW('Water Data'!F10))),'Data Summary'!BY16="Yes"),100-OFFSET('Water Data'!$F$4,0,10*ROW('Water Data'!F10)),NA())</f>
        <v>#N/A</v>
      </c>
      <c r="K16" s="541" t="e">
        <f ca="1">+IF(AND(ISNUMBER(OFFSET('Water Data'!$F$6,0,10*ROW('Water Data'!F10))),'Data Summary'!BZ16="Yes"),OFFSET('Water Data'!$F$6,0,10*ROW('Water Data'!F10)),NA())</f>
        <v>#N/A</v>
      </c>
      <c r="L16" s="541" t="e">
        <f ca="1">+IF(AND(ISNUMBER(OFFSET('Water Data'!$F$9,0,10*ROW('Water Data'!F10))),'Data Summary'!CA16="Yes"),OFFSET('Water Data'!$F$9,0,10*ROW('Water Data'!F10)),NA())</f>
        <v>#N/A</v>
      </c>
      <c r="M16" s="541" t="e">
        <f ca="1">+IF(AND(ISNUMBER(OFFSET('Water Data'!$G$4,0,10*ROW('Water Data'!G10))),'Data Summary'!CB16="Yes"),100-OFFSET('Water Data'!$G$4,0,10*ROW('Water Data'!G10)),NA())</f>
        <v>#N/A</v>
      </c>
      <c r="N16" s="541" t="e">
        <f ca="1">+IF(AND(ISNUMBER(OFFSET('Water Data'!$G$6,0,10*ROW('Water Data'!G10))),'Data Summary'!CC16="Yes"),OFFSET('Water Data'!$G$6,0,10*ROW('Water Data'!G10)),NA())</f>
        <v>#N/A</v>
      </c>
      <c r="O16" s="541" t="e">
        <f ca="1">+IF(AND(ISNUMBER(OFFSET('Water Data'!$G$9,0,10*ROW('Water Data'!G10))),'Data Summary'!CD16="Yes"),OFFSET('Water Data'!$G$9,0,10*ROW('Water Data'!G10)),NA())</f>
        <v>#N/A</v>
      </c>
      <c r="P16" s="541" t="e">
        <f ca="1">+IF(AND(ISNUMBER(OFFSET('Water Data'!$H$4,0,10*ROW('Water Data'!H10))),'Data Summary'!CE16="Yes"),100-OFFSET('Water Data'!$H$4,0,10*ROW('Water Data'!H10)),NA())</f>
        <v>#N/A</v>
      </c>
      <c r="Q16" s="541" t="e">
        <f ca="1">+IF(AND(ISNUMBER(OFFSET('Water Data'!$H$6,0,10*ROW('Water Data'!H10))),'Data Summary'!CF16="Yes"),OFFSET('Water Data'!$H$6,0,10*ROW('Water Data'!H10)),NA())</f>
        <v>#N/A</v>
      </c>
      <c r="R16" s="541" t="e">
        <f ca="1">+IF(AND(ISNUMBER(OFFSET('Water Data'!$H$9,0,10*ROW('Water Data'!H10))),'Data Summary'!CG16="Yes"),OFFSET('Water Data'!$H$9,0,10*ROW('Water Data'!H10)),NA())</f>
        <v>#N/A</v>
      </c>
      <c r="S16" s="541" t="e">
        <f ca="1">+IF(AND(ISNUMBER(OFFSET('Water Data'!$I$4,0,10*ROW('Water Data'!I10))),'Data Summary'!CH16="Yes"),100-OFFSET('Water Data'!$I$4,0,10*ROW('Water Data'!I10)),NA())</f>
        <v>#N/A</v>
      </c>
      <c r="T16" s="541" t="e">
        <f ca="1">+IF(AND(ISNUMBER(OFFSET('Water Data'!$I$6,0,10*ROW('Water Data'!I10))),'Data Summary'!CI16="Yes"),OFFSET('Water Data'!$I$6,0,10*ROW('Water Data'!I10)),NA())</f>
        <v>#N/A</v>
      </c>
      <c r="U16" s="541" t="e">
        <f ca="1">+IF(AND(ISNUMBER(OFFSET('Water Data'!$I$9,0,10*ROW('Water Data'!I10))),'Data Summary'!CJ16="Yes"),OFFSET('Water Data'!$I$9,0,10*ROW('Water Data'!I10)),NA())</f>
        <v>#N/A</v>
      </c>
      <c r="V16" s="542" t="e">
        <f ca="1">+IF(AND(ISNUMBER(OFFSET('Sanitation Data'!$D$4,0,10*ROW('Sanitation Data'!D10))),'Data Summary'!CK16="Yes"),100-OFFSET('Sanitation Data'!$D$4,0,10*ROW('Sanitation Data'!D10)),NA())</f>
        <v>#N/A</v>
      </c>
      <c r="W16" s="542" t="e">
        <f ca="1">+IF(AND(ISNUMBER(OFFSET('Sanitation Data'!$D$6,0,10*ROW('Sanitation Data'!D10))),'Data Summary'!CL16="Yes"),OFFSET('Sanitation Data'!$D$6,0,10*ROW('Sanitation Data'!D10)),NA())</f>
        <v>#N/A</v>
      </c>
      <c r="X16" s="542" t="e">
        <f ca="1">+IF(AND(ISNUMBER(OFFSET('Sanitation Data'!$D$10,0,10*ROW('Sanitation Data'!D10))),'Data Summary'!CM16="Yes"),OFFSET('Sanitation Data'!$D$10,0,10*ROW('Sanitation Data'!D10)),NA())</f>
        <v>#N/A</v>
      </c>
      <c r="Y16" s="542" t="e">
        <f ca="1">+IF(AND(ISNUMBER(OFFSET('Sanitation Data'!$D$11,0,10*ROW('Sanitation Data'!D10))),'Data Summary'!CN16="Yes"),OFFSET('Sanitation Data'!$D$11,0,10*ROW('Sanitation Data'!D10)),NA())</f>
        <v>#N/A</v>
      </c>
      <c r="Z16" s="542" t="e">
        <f ca="1">+IF(AND(ISNUMBER(OFFSET('Sanitation Data'!$D$12,0,10*ROW('Sanitation Data'!D10))),'Data Summary'!CO16="Yes"),OFFSET('Sanitation Data'!$D$12,0,10*ROW('Sanitation Data'!D10)),NA())</f>
        <v>#N/A</v>
      </c>
      <c r="AA16" s="542" t="e">
        <f ca="1">+IF(AND(ISNUMBER(OFFSET('Sanitation Data'!$E$4,0,10*ROW('Sanitation Data'!E10))),'Data Summary'!CP16="Yes"),100-OFFSET('Sanitation Data'!$E$4,0,10*ROW('Sanitation Data'!E10)),NA())</f>
        <v>#N/A</v>
      </c>
      <c r="AB16" s="542" t="e">
        <f ca="1">+IF(AND(ISNUMBER(OFFSET('Sanitation Data'!$E$6,0,10*ROW('Sanitation Data'!E10))),'Data Summary'!CQ16="Yes"),OFFSET('Sanitation Data'!$E$6,0,10*ROW('Sanitation Data'!E10)),NA())</f>
        <v>#N/A</v>
      </c>
      <c r="AC16" s="542" t="e">
        <f ca="1">+IF(AND(ISNUMBER(OFFSET('Sanitation Data'!$E$10,0,10*ROW('Sanitation Data'!E10))),'Data Summary'!CR16="Yes"),OFFSET('Sanitation Data'!$E$10,0,10*ROW('Sanitation Data'!E10)),NA())</f>
        <v>#N/A</v>
      </c>
      <c r="AD16" s="542" t="e">
        <f ca="1">+IF(AND(ISNUMBER(OFFSET('Sanitation Data'!$E$11,0,10*ROW('Sanitation Data'!E10))),'Data Summary'!CS16="Yes"),OFFSET('Sanitation Data'!$E$11,0,10*ROW('Sanitation Data'!E10)),NA())</f>
        <v>#N/A</v>
      </c>
      <c r="AE16" s="542" t="e">
        <f ca="1">+IF(AND(ISNUMBER(OFFSET('Sanitation Data'!$E$12,0,10*ROW('Sanitation Data'!E10))),'Data Summary'!CT16="Yes"),OFFSET('Sanitation Data'!$E$12,0,10*ROW('Sanitation Data'!E10)),NA())</f>
        <v>#N/A</v>
      </c>
      <c r="AF16" s="542" t="e">
        <f ca="1">+IF(AND(ISNUMBER(OFFSET('Sanitation Data'!$F$4,0,10*ROW('Sanitation Data'!F10))),'Data Summary'!CU16="Yes"),100-OFFSET('Sanitation Data'!$F$4,0,10*ROW('Sanitation Data'!F10)),NA())</f>
        <v>#N/A</v>
      </c>
      <c r="AG16" s="542" t="e">
        <f ca="1">+IF(AND(ISNUMBER(OFFSET('Sanitation Data'!$F$6,0,10*ROW('Sanitation Data'!F10))),'Data Summary'!CV16="Yes"),OFFSET('Sanitation Data'!$F$6,0,10*ROW('Sanitation Data'!F10)),NA())</f>
        <v>#N/A</v>
      </c>
      <c r="AH16" s="542" t="e">
        <f ca="1">+IF(AND(ISNUMBER(OFFSET('Sanitation Data'!$F$10,0,10*ROW('Sanitation Data'!F10))),'Data Summary'!CW16="Yes"),OFFSET('Sanitation Data'!$F$10,0,10*ROW('Sanitation Data'!F10)),NA())</f>
        <v>#N/A</v>
      </c>
      <c r="AI16" s="542" t="e">
        <f ca="1">+IF(AND(ISNUMBER(OFFSET('Sanitation Data'!$F$11,0,10*ROW('Sanitation Data'!F10))),'Data Summary'!CX16="Yes"),OFFSET('Sanitation Data'!$F$11,0,10*ROW('Sanitation Data'!F10)),NA())</f>
        <v>#N/A</v>
      </c>
      <c r="AJ16" s="542" t="e">
        <f ca="1">+IF(AND(ISNUMBER(OFFSET('Sanitation Data'!$F$12,0,10*ROW('Sanitation Data'!F10))),'Data Summary'!CY16="Yes"),OFFSET('Sanitation Data'!$F$12,0,10*ROW('Sanitation Data'!F10)),NA())</f>
        <v>#N/A</v>
      </c>
      <c r="AK16" s="542" t="e">
        <f ca="1">+IF(AND(ISNUMBER(OFFSET('Sanitation Data'!$G$4,0,10*ROW('Sanitation Data'!G10))),'Data Summary'!CZ16="Yes"),100-OFFSET('Sanitation Data'!$G$4,0,10*ROW('Sanitation Data'!G10)),NA())</f>
        <v>#N/A</v>
      </c>
      <c r="AL16" s="542" t="e">
        <f ca="1">+IF(AND(ISNUMBER(OFFSET('Sanitation Data'!$G$6,0,10*ROW('Sanitation Data'!G10))),'Data Summary'!DA16="Yes"),OFFSET('Sanitation Data'!$G$6,0,10*ROW('Sanitation Data'!G10)),NA())</f>
        <v>#N/A</v>
      </c>
      <c r="AM16" s="542" t="e">
        <f ca="1">+IF(AND(ISNUMBER(OFFSET('Sanitation Data'!$G$10,0,10*ROW('Sanitation Data'!G10))),'Data Summary'!DB16="Yes"),OFFSET('Sanitation Data'!$G$10,0,10*ROW('Sanitation Data'!G10)),NA())</f>
        <v>#N/A</v>
      </c>
      <c r="AN16" s="542" t="e">
        <f ca="1">+IF(AND(ISNUMBER(OFFSET('Sanitation Data'!$G$11,0,10*ROW('Sanitation Data'!G10))),'Data Summary'!DC16="Yes"),OFFSET('Sanitation Data'!$G$11,0,10*ROW('Sanitation Data'!G10)),NA())</f>
        <v>#N/A</v>
      </c>
      <c r="AO16" s="542" t="e">
        <f ca="1">+IF(AND(ISNUMBER(OFFSET('Sanitation Data'!$G$12,0,10*ROW('Sanitation Data'!G10))),'Data Summary'!DD16="Yes"),OFFSET('Sanitation Data'!$G$12,0,10*ROW('Sanitation Data'!G10)),NA())</f>
        <v>#N/A</v>
      </c>
      <c r="AP16" s="542" t="e">
        <f ca="1">+IF(AND(ISNUMBER(OFFSET('Sanitation Data'!$H$4,0,10*ROW('Sanitation Data'!H10))),'Data Summary'!DE16="Yes"),100-OFFSET('Sanitation Data'!$H$4,0,10*ROW('Sanitation Data'!H10)),NA())</f>
        <v>#N/A</v>
      </c>
      <c r="AQ16" s="542" t="e">
        <f ca="1">+IF(AND(ISNUMBER(OFFSET('Sanitation Data'!$H$6,0,10*ROW('Sanitation Data'!H10))),'Data Summary'!DF16="Yes"),OFFSET('Sanitation Data'!$H$6,0,10*ROW('Sanitation Data'!H10)),NA())</f>
        <v>#N/A</v>
      </c>
      <c r="AR16" s="542" t="e">
        <f ca="1">+IF(AND(ISNUMBER(OFFSET('Sanitation Data'!$H$10,0,10*ROW('Sanitation Data'!H10))),'Data Summary'!DG16="Yes"),OFFSET('Sanitation Data'!$H$10,0,10*ROW('Sanitation Data'!H10)),NA())</f>
        <v>#N/A</v>
      </c>
      <c r="AS16" s="542" t="e">
        <f ca="1">+IF(AND(ISNUMBER(OFFSET('Sanitation Data'!$H$11,0,10*ROW('Sanitation Data'!H10))),'Data Summary'!DH16="Yes"),OFFSET('Sanitation Data'!$H$11,0,10*ROW('Sanitation Data'!H10)),NA())</f>
        <v>#N/A</v>
      </c>
      <c r="AT16" s="542" t="e">
        <f ca="1">+IF(AND(ISNUMBER(OFFSET('Sanitation Data'!$H$12,0,10*ROW('Sanitation Data'!H10))),'Data Summary'!DI16="Yes"),OFFSET('Sanitation Data'!$H$12,0,10*ROW('Sanitation Data'!H10)),NA())</f>
        <v>#N/A</v>
      </c>
      <c r="AU16" s="542" t="e">
        <f ca="1">+IF(AND(ISNUMBER(OFFSET('Sanitation Data'!$I$4,0,10*ROW('Sanitation Data'!I10))),'Data Summary'!DJ16="Yes"),100-OFFSET('Sanitation Data'!$I$4,0,10*ROW('Sanitation Data'!I10)),NA())</f>
        <v>#N/A</v>
      </c>
      <c r="AV16" s="542" t="e">
        <f ca="1">+IF(AND(ISNUMBER(OFFSET('Sanitation Data'!$I$6,0,10*ROW('Sanitation Data'!I10))),'Data Summary'!DK16="Yes"),OFFSET('Sanitation Data'!$I$6,0,10*ROW('Sanitation Data'!I10)),NA())</f>
        <v>#N/A</v>
      </c>
      <c r="AW16" s="542" t="e">
        <f ca="1">+IF(AND(ISNUMBER(OFFSET('Sanitation Data'!$I$10,0,10*ROW('Sanitation Data'!I10))),'Data Summary'!DL16="Yes"),OFFSET('Sanitation Data'!$I$10,0,10*ROW('Sanitation Data'!I10)),NA())</f>
        <v>#N/A</v>
      </c>
      <c r="AX16" s="542" t="e">
        <f ca="1">+IF(AND(ISNUMBER(OFFSET('Sanitation Data'!$I$11,0,10*ROW('Sanitation Data'!I10))),'Data Summary'!DM16="Yes"),OFFSET('Sanitation Data'!$I$11,0,10*ROW('Sanitation Data'!I10)),NA())</f>
        <v>#N/A</v>
      </c>
      <c r="AY16" s="542" t="e">
        <f ca="1">+IF(AND(ISNUMBER(OFFSET('Sanitation Data'!$I$12,0,10*ROW('Sanitation Data'!I10))),'Data Summary'!DN16="Yes"),OFFSET('Sanitation Data'!$I$12,0,10*ROW('Sanitation Data'!I10)),NA())</f>
        <v>#N/A</v>
      </c>
      <c r="AZ16" s="543" t="e">
        <f ca="1">+IF(AND(ISNUMBER(OFFSET('Hygiene Data'!$D$5,0,10*ROW('Hygiene Data'!D10))),'Data Summary'!DO16="Yes"),OFFSET('Hygiene Data'!$D$5,0,10*ROW('Hygiene Data'!D10)),NA())</f>
        <v>#N/A</v>
      </c>
      <c r="BA16" s="543" t="e">
        <f ca="1">+IF(AND(ISNUMBER(OFFSET('Hygiene Data'!$D$7,0,10*ROW('Hygiene Data'!D10))),'Data Summary'!DP16="Yes"),OFFSET('Hygiene Data'!$D$7,0,10*ROW('Hygiene Data'!D10)),NA())</f>
        <v>#N/A</v>
      </c>
      <c r="BB16" s="543" t="e">
        <f ca="1">+IF(AND(ISNUMBER(OFFSET('Hygiene Data'!$D$9,0,10*ROW('Hygiene Data'!D10))),'Data Summary'!DQ16="Yes"),OFFSET('Hygiene Data'!$D$9,0,10*ROW('Hygiene Data'!D10)),NA())</f>
        <v>#N/A</v>
      </c>
      <c r="BC16" s="543" t="e">
        <f ca="1">+IF(AND(ISNUMBER(OFFSET('Hygiene Data'!$E$5,0,10*ROW('Hygiene Data'!E10))),'Data Summary'!DR16="Yes"),OFFSET('Hygiene Data'!$E$5,0,10*ROW('Hygiene Data'!E10)),NA())</f>
        <v>#N/A</v>
      </c>
      <c r="BD16" s="543" t="e">
        <f ca="1">+IF(AND(ISNUMBER(OFFSET('Hygiene Data'!$E$7,0,10*ROW('Hygiene Data'!E10))),'Data Summary'!DS16="Yes"),OFFSET('Hygiene Data'!$E$7,0,10*ROW('Hygiene Data'!E10)),NA())</f>
        <v>#N/A</v>
      </c>
      <c r="BE16" s="543" t="e">
        <f ca="1">+IF(AND(ISNUMBER(OFFSET('Hygiene Data'!$E$9,0,10*ROW('Hygiene Data'!E10))),'Data Summary'!DT16="Yes"),OFFSET('Hygiene Data'!$E$9,0,10*ROW('Hygiene Data'!E10)),NA())</f>
        <v>#N/A</v>
      </c>
      <c r="BF16" s="543" t="e">
        <f ca="1">+IF(AND(ISNUMBER(OFFSET('Hygiene Data'!$F$5,0,10*ROW('Hygiene Data'!F10))),'Data Summary'!DU16="Yes"),OFFSET('Hygiene Data'!$F$5,0,10*ROW('Hygiene Data'!F10)),NA())</f>
        <v>#N/A</v>
      </c>
      <c r="BG16" s="543" t="e">
        <f ca="1">+IF(AND(ISNUMBER(OFFSET('Hygiene Data'!$F$7,0,10*ROW('Hygiene Data'!F10))),'Data Summary'!DV16="Yes"),OFFSET('Hygiene Data'!$F$7,0,10*ROW('Hygiene Data'!F10)),NA())</f>
        <v>#N/A</v>
      </c>
      <c r="BH16" s="543" t="e">
        <f ca="1">+IF(AND(ISNUMBER(OFFSET('Hygiene Data'!$F$9,0,10*ROW('Hygiene Data'!F10))),'Data Summary'!DW16="Yes"),OFFSET('Hygiene Data'!$F$9,0,10*ROW('Hygiene Data'!F10)),NA())</f>
        <v>#N/A</v>
      </c>
      <c r="BI16" s="543" t="e">
        <f ca="1">+IF(AND(ISNUMBER(OFFSET('Hygiene Data'!$G$5,0,10*ROW('Hygiene Data'!G10))),'Data Summary'!DX16="Yes"),OFFSET('Hygiene Data'!$G$5,0,10*ROW('Hygiene Data'!G10)),NA())</f>
        <v>#N/A</v>
      </c>
      <c r="BJ16" s="543" t="e">
        <f ca="1">+IF(AND(ISNUMBER(OFFSET('Hygiene Data'!$G$7,0,10*ROW('Hygiene Data'!G10))),'Data Summary'!DY16="Yes"),OFFSET('Hygiene Data'!$G$7,0,10*ROW('Hygiene Data'!G10)),NA())</f>
        <v>#N/A</v>
      </c>
      <c r="BK16" s="543" t="e">
        <f ca="1">+IF(AND(ISNUMBER(OFFSET('Hygiene Data'!$G$9,0,10*ROW('Hygiene Data'!G10))),'Data Summary'!DZ16="Yes"),OFFSET('Hygiene Data'!$G$9,0,10*ROW('Hygiene Data'!G10)),NA())</f>
        <v>#N/A</v>
      </c>
      <c r="BL16" s="543" t="e">
        <f ca="1">+IF(AND(ISNUMBER(OFFSET('Hygiene Data'!$H$5,0,10*ROW('Hygiene Data'!H10))),'Data Summary'!EA16="Yes"),OFFSET('Hygiene Data'!$H$5,0,10*ROW('Hygiene Data'!H10)),NA())</f>
        <v>#N/A</v>
      </c>
      <c r="BM16" s="543" t="e">
        <f ca="1">+IF(AND(ISNUMBER(OFFSET('Hygiene Data'!$H$7,0,10*ROW('Hygiene Data'!H10))),'Data Summary'!EB16="Yes"),OFFSET('Hygiene Data'!$H$7,0,10*ROW('Hygiene Data'!H10)),NA())</f>
        <v>#N/A</v>
      </c>
      <c r="BN16" s="543" t="e">
        <f ca="1">+IF(AND(ISNUMBER(OFFSET('Hygiene Data'!$H$9,0,10*ROW('Hygiene Data'!H10))),'Data Summary'!EC16="Yes"),OFFSET('Hygiene Data'!$H$9,0,10*ROW('Hygiene Data'!H10)),NA())</f>
        <v>#N/A</v>
      </c>
      <c r="BO16" s="543" t="e">
        <f ca="1">+IF(AND(ISNUMBER(OFFSET('Hygiene Data'!$I$5,0,10*ROW('Hygiene Data'!I10))),'Data Summary'!ED16="Yes"),OFFSET('Hygiene Data'!$I$5,0,10*ROW('Hygiene Data'!I10)),NA())</f>
        <v>#N/A</v>
      </c>
      <c r="BP16" s="543" t="e">
        <f ca="1">+IF(AND(ISNUMBER(OFFSET('Hygiene Data'!$I$7,0,10*ROW('Hygiene Data'!I10))),'Data Summary'!EE16="Yes"),OFFSET('Hygiene Data'!$I$7,0,10*ROW('Hygiene Data'!I10)),NA())</f>
        <v>#N/A</v>
      </c>
      <c r="BQ16" s="543" t="e">
        <f ca="1">+IF(AND(ISNUMBER(OFFSET('Hygiene Data'!$I$9,0,10*ROW('Hygiene Data'!I10))),'Data Summary'!EF16="Yes"),OFFSET('Hygiene Data'!$I$9,0,10*ROW('Hygiene Data'!I10)),NA())</f>
        <v>#N/A</v>
      </c>
    </row>
    <row r="17" spans="1:69" x14ac:dyDescent="0.25">
      <c r="A17" s="539" t="e">
        <f ca="1">+RIGHT('Data Summary'!A17,LEN('Data Summary'!A17)-9)</f>
        <v>#VALUE!</v>
      </c>
      <c r="B17" s="513" t="str">
        <f ca="1">+IF(ISTEXT('Data Summary'!B17),'Data Summary'!B17,"")</f>
        <v/>
      </c>
      <c r="C17" s="540" t="e">
        <f ca="1">+VALUE('Data Summary'!C17)</f>
        <v>#VALUE!</v>
      </c>
      <c r="D17" s="541" t="e">
        <f ca="1">+IF(AND(ISNUMBER(OFFSET('Water Data'!$D$4,0,10*ROW('Water Data'!D11))),'Data Summary'!BS17="Yes"),100-OFFSET('Water Data'!$D$4,0,10*ROW('Water Data'!D11)),NA())</f>
        <v>#N/A</v>
      </c>
      <c r="E17" s="541" t="e">
        <f ca="1">+IF(AND(ISNUMBER(OFFSET('Water Data'!$D$6,0,10*ROW('Water Data'!D11))),'Data Summary'!BT17="Yes"),OFFSET('Water Data'!$D$6,0,10*ROW('Water Data'!D11)),NA())</f>
        <v>#N/A</v>
      </c>
      <c r="F17" s="541" t="e">
        <f ca="1">+IF(AND(ISNUMBER(OFFSET('Water Data'!$D$9,0,10*ROW('Water Data'!D11))),'Data Summary'!BU17="Yes"),OFFSET('Water Data'!$D$9,0,10*ROW('Water Data'!D11)),NA())</f>
        <v>#N/A</v>
      </c>
      <c r="G17" s="541" t="e">
        <f ca="1">+IF(AND(ISNUMBER(OFFSET('Water Data'!$E$4,0,10*ROW('Water Data'!E11))),'Data Summary'!BV17="Yes"),100-OFFSET('Water Data'!$E$4,0,10*ROW('Water Data'!E11)),NA())</f>
        <v>#N/A</v>
      </c>
      <c r="H17" s="541" t="e">
        <f ca="1">+IF(AND(ISNUMBER(OFFSET('Water Data'!$E$6,0,10*ROW('Water Data'!E11))),'Data Summary'!BW17="Yes"),OFFSET('Water Data'!$E$6,0,10*ROW('Water Data'!E11)),NA())</f>
        <v>#N/A</v>
      </c>
      <c r="I17" s="541" t="e">
        <f ca="1">+IF(AND(ISNUMBER(OFFSET('Water Data'!$E$9,0,10*ROW('Water Data'!E11))),'Data Summary'!BX17="Yes"),OFFSET('Water Data'!$E$9,0,10*ROW('Water Data'!E11)),NA())</f>
        <v>#N/A</v>
      </c>
      <c r="J17" s="541" t="e">
        <f ca="1">+IF(AND(ISNUMBER(OFFSET('Water Data'!$F$4,0,10*ROW('Water Data'!F11))),'Data Summary'!BY17="Yes"),100-OFFSET('Water Data'!$F$4,0,10*ROW('Water Data'!F11)),NA())</f>
        <v>#N/A</v>
      </c>
      <c r="K17" s="541" t="e">
        <f ca="1">+IF(AND(ISNUMBER(OFFSET('Water Data'!$F$6,0,10*ROW('Water Data'!F11))),'Data Summary'!BZ17="Yes"),OFFSET('Water Data'!$F$6,0,10*ROW('Water Data'!F11)),NA())</f>
        <v>#N/A</v>
      </c>
      <c r="L17" s="541" t="e">
        <f ca="1">+IF(AND(ISNUMBER(OFFSET('Water Data'!$F$9,0,10*ROW('Water Data'!F11))),'Data Summary'!CA17="Yes"),OFFSET('Water Data'!$F$9,0,10*ROW('Water Data'!F11)),NA())</f>
        <v>#N/A</v>
      </c>
      <c r="M17" s="541" t="e">
        <f ca="1">+IF(AND(ISNUMBER(OFFSET('Water Data'!$G$4,0,10*ROW('Water Data'!G11))),'Data Summary'!CB17="Yes"),100-OFFSET('Water Data'!$G$4,0,10*ROW('Water Data'!G11)),NA())</f>
        <v>#N/A</v>
      </c>
      <c r="N17" s="541" t="e">
        <f ca="1">+IF(AND(ISNUMBER(OFFSET('Water Data'!$G$6,0,10*ROW('Water Data'!G11))),'Data Summary'!CC17="Yes"),OFFSET('Water Data'!$G$6,0,10*ROW('Water Data'!G11)),NA())</f>
        <v>#N/A</v>
      </c>
      <c r="O17" s="541" t="e">
        <f ca="1">+IF(AND(ISNUMBER(OFFSET('Water Data'!$G$9,0,10*ROW('Water Data'!G11))),'Data Summary'!CD17="Yes"),OFFSET('Water Data'!$G$9,0,10*ROW('Water Data'!G11)),NA())</f>
        <v>#N/A</v>
      </c>
      <c r="P17" s="541" t="e">
        <f ca="1">+IF(AND(ISNUMBER(OFFSET('Water Data'!$H$4,0,10*ROW('Water Data'!H11))),'Data Summary'!CE17="Yes"),100-OFFSET('Water Data'!$H$4,0,10*ROW('Water Data'!H11)),NA())</f>
        <v>#N/A</v>
      </c>
      <c r="Q17" s="541" t="e">
        <f ca="1">+IF(AND(ISNUMBER(OFFSET('Water Data'!$H$6,0,10*ROW('Water Data'!H11))),'Data Summary'!CF17="Yes"),OFFSET('Water Data'!$H$6,0,10*ROW('Water Data'!H11)),NA())</f>
        <v>#N/A</v>
      </c>
      <c r="R17" s="541" t="e">
        <f ca="1">+IF(AND(ISNUMBER(OFFSET('Water Data'!$H$9,0,10*ROW('Water Data'!H11))),'Data Summary'!CG17="Yes"),OFFSET('Water Data'!$H$9,0,10*ROW('Water Data'!H11)),NA())</f>
        <v>#N/A</v>
      </c>
      <c r="S17" s="541" t="e">
        <f ca="1">+IF(AND(ISNUMBER(OFFSET('Water Data'!$I$4,0,10*ROW('Water Data'!I11))),'Data Summary'!CH17="Yes"),100-OFFSET('Water Data'!$I$4,0,10*ROW('Water Data'!I11)),NA())</f>
        <v>#N/A</v>
      </c>
      <c r="T17" s="541" t="e">
        <f ca="1">+IF(AND(ISNUMBER(OFFSET('Water Data'!$I$6,0,10*ROW('Water Data'!I11))),'Data Summary'!CI17="Yes"),OFFSET('Water Data'!$I$6,0,10*ROW('Water Data'!I11)),NA())</f>
        <v>#N/A</v>
      </c>
      <c r="U17" s="541" t="e">
        <f ca="1">+IF(AND(ISNUMBER(OFFSET('Water Data'!$I$9,0,10*ROW('Water Data'!I11))),'Data Summary'!CJ17="Yes"),OFFSET('Water Data'!$I$9,0,10*ROW('Water Data'!I11)),NA())</f>
        <v>#N/A</v>
      </c>
      <c r="V17" s="542" t="e">
        <f ca="1">+IF(AND(ISNUMBER(OFFSET('Sanitation Data'!$D$4,0,10*ROW('Sanitation Data'!D11))),'Data Summary'!CK17="Yes"),100-OFFSET('Sanitation Data'!$D$4,0,10*ROW('Sanitation Data'!D11)),NA())</f>
        <v>#N/A</v>
      </c>
      <c r="W17" s="542" t="e">
        <f ca="1">+IF(AND(ISNUMBER(OFFSET('Sanitation Data'!$D$6,0,10*ROW('Sanitation Data'!D11))),'Data Summary'!CL17="Yes"),OFFSET('Sanitation Data'!$D$6,0,10*ROW('Sanitation Data'!D11)),NA())</f>
        <v>#N/A</v>
      </c>
      <c r="X17" s="542" t="e">
        <f ca="1">+IF(AND(ISNUMBER(OFFSET('Sanitation Data'!$D$10,0,10*ROW('Sanitation Data'!D11))),'Data Summary'!CM17="Yes"),OFFSET('Sanitation Data'!$D$10,0,10*ROW('Sanitation Data'!D11)),NA())</f>
        <v>#N/A</v>
      </c>
      <c r="Y17" s="542" t="e">
        <f ca="1">+IF(AND(ISNUMBER(OFFSET('Sanitation Data'!$D$11,0,10*ROW('Sanitation Data'!D11))),'Data Summary'!CN17="Yes"),OFFSET('Sanitation Data'!$D$11,0,10*ROW('Sanitation Data'!D11)),NA())</f>
        <v>#N/A</v>
      </c>
      <c r="Z17" s="542" t="e">
        <f ca="1">+IF(AND(ISNUMBER(OFFSET('Sanitation Data'!$D$12,0,10*ROW('Sanitation Data'!D11))),'Data Summary'!CO17="Yes"),OFFSET('Sanitation Data'!$D$12,0,10*ROW('Sanitation Data'!D11)),NA())</f>
        <v>#N/A</v>
      </c>
      <c r="AA17" s="542" t="e">
        <f ca="1">+IF(AND(ISNUMBER(OFFSET('Sanitation Data'!$E$4,0,10*ROW('Sanitation Data'!E11))),'Data Summary'!CP17="Yes"),100-OFFSET('Sanitation Data'!$E$4,0,10*ROW('Sanitation Data'!E11)),NA())</f>
        <v>#N/A</v>
      </c>
      <c r="AB17" s="542" t="e">
        <f ca="1">+IF(AND(ISNUMBER(OFFSET('Sanitation Data'!$E$6,0,10*ROW('Sanitation Data'!E11))),'Data Summary'!CQ17="Yes"),OFFSET('Sanitation Data'!$E$6,0,10*ROW('Sanitation Data'!E11)),NA())</f>
        <v>#N/A</v>
      </c>
      <c r="AC17" s="542" t="e">
        <f ca="1">+IF(AND(ISNUMBER(OFFSET('Sanitation Data'!$E$10,0,10*ROW('Sanitation Data'!E11))),'Data Summary'!CR17="Yes"),OFFSET('Sanitation Data'!$E$10,0,10*ROW('Sanitation Data'!E11)),NA())</f>
        <v>#N/A</v>
      </c>
      <c r="AD17" s="542" t="e">
        <f ca="1">+IF(AND(ISNUMBER(OFFSET('Sanitation Data'!$E$11,0,10*ROW('Sanitation Data'!E11))),'Data Summary'!CS17="Yes"),OFFSET('Sanitation Data'!$E$11,0,10*ROW('Sanitation Data'!E11)),NA())</f>
        <v>#N/A</v>
      </c>
      <c r="AE17" s="542" t="e">
        <f ca="1">+IF(AND(ISNUMBER(OFFSET('Sanitation Data'!$E$12,0,10*ROW('Sanitation Data'!E11))),'Data Summary'!CT17="Yes"),OFFSET('Sanitation Data'!$E$12,0,10*ROW('Sanitation Data'!E11)),NA())</f>
        <v>#N/A</v>
      </c>
      <c r="AF17" s="542" t="e">
        <f ca="1">+IF(AND(ISNUMBER(OFFSET('Sanitation Data'!$F$4,0,10*ROW('Sanitation Data'!F11))),'Data Summary'!CU17="Yes"),100-OFFSET('Sanitation Data'!$F$4,0,10*ROW('Sanitation Data'!F11)),NA())</f>
        <v>#N/A</v>
      </c>
      <c r="AG17" s="542" t="e">
        <f ca="1">+IF(AND(ISNUMBER(OFFSET('Sanitation Data'!$F$6,0,10*ROW('Sanitation Data'!F11))),'Data Summary'!CV17="Yes"),OFFSET('Sanitation Data'!$F$6,0,10*ROW('Sanitation Data'!F11)),NA())</f>
        <v>#N/A</v>
      </c>
      <c r="AH17" s="542" t="e">
        <f ca="1">+IF(AND(ISNUMBER(OFFSET('Sanitation Data'!$F$10,0,10*ROW('Sanitation Data'!F11))),'Data Summary'!CW17="Yes"),OFFSET('Sanitation Data'!$F$10,0,10*ROW('Sanitation Data'!F11)),NA())</f>
        <v>#N/A</v>
      </c>
      <c r="AI17" s="542" t="e">
        <f ca="1">+IF(AND(ISNUMBER(OFFSET('Sanitation Data'!$F$11,0,10*ROW('Sanitation Data'!F11))),'Data Summary'!CX17="Yes"),OFFSET('Sanitation Data'!$F$11,0,10*ROW('Sanitation Data'!F11)),NA())</f>
        <v>#N/A</v>
      </c>
      <c r="AJ17" s="542" t="e">
        <f ca="1">+IF(AND(ISNUMBER(OFFSET('Sanitation Data'!$F$12,0,10*ROW('Sanitation Data'!F11))),'Data Summary'!CY17="Yes"),OFFSET('Sanitation Data'!$F$12,0,10*ROW('Sanitation Data'!F11)),NA())</f>
        <v>#N/A</v>
      </c>
      <c r="AK17" s="542" t="e">
        <f ca="1">+IF(AND(ISNUMBER(OFFSET('Sanitation Data'!$G$4,0,10*ROW('Sanitation Data'!G11))),'Data Summary'!CZ17="Yes"),100-OFFSET('Sanitation Data'!$G$4,0,10*ROW('Sanitation Data'!G11)),NA())</f>
        <v>#N/A</v>
      </c>
      <c r="AL17" s="542" t="e">
        <f ca="1">+IF(AND(ISNUMBER(OFFSET('Sanitation Data'!$G$6,0,10*ROW('Sanitation Data'!G11))),'Data Summary'!DA17="Yes"),OFFSET('Sanitation Data'!$G$6,0,10*ROW('Sanitation Data'!G11)),NA())</f>
        <v>#N/A</v>
      </c>
      <c r="AM17" s="542" t="e">
        <f ca="1">+IF(AND(ISNUMBER(OFFSET('Sanitation Data'!$G$10,0,10*ROW('Sanitation Data'!G11))),'Data Summary'!DB17="Yes"),OFFSET('Sanitation Data'!$G$10,0,10*ROW('Sanitation Data'!G11)),NA())</f>
        <v>#N/A</v>
      </c>
      <c r="AN17" s="542" t="e">
        <f ca="1">+IF(AND(ISNUMBER(OFFSET('Sanitation Data'!$G$11,0,10*ROW('Sanitation Data'!G11))),'Data Summary'!DC17="Yes"),OFFSET('Sanitation Data'!$G$11,0,10*ROW('Sanitation Data'!G11)),NA())</f>
        <v>#N/A</v>
      </c>
      <c r="AO17" s="542" t="e">
        <f ca="1">+IF(AND(ISNUMBER(OFFSET('Sanitation Data'!$G$12,0,10*ROW('Sanitation Data'!G11))),'Data Summary'!DD17="Yes"),OFFSET('Sanitation Data'!$G$12,0,10*ROW('Sanitation Data'!G11)),NA())</f>
        <v>#N/A</v>
      </c>
      <c r="AP17" s="542" t="e">
        <f ca="1">+IF(AND(ISNUMBER(OFFSET('Sanitation Data'!$H$4,0,10*ROW('Sanitation Data'!H11))),'Data Summary'!DE17="Yes"),100-OFFSET('Sanitation Data'!$H$4,0,10*ROW('Sanitation Data'!H11)),NA())</f>
        <v>#N/A</v>
      </c>
      <c r="AQ17" s="542" t="e">
        <f ca="1">+IF(AND(ISNUMBER(OFFSET('Sanitation Data'!$H$6,0,10*ROW('Sanitation Data'!H11))),'Data Summary'!DF17="Yes"),OFFSET('Sanitation Data'!$H$6,0,10*ROW('Sanitation Data'!H11)),NA())</f>
        <v>#N/A</v>
      </c>
      <c r="AR17" s="542" t="e">
        <f ca="1">+IF(AND(ISNUMBER(OFFSET('Sanitation Data'!$H$10,0,10*ROW('Sanitation Data'!H11))),'Data Summary'!DG17="Yes"),OFFSET('Sanitation Data'!$H$10,0,10*ROW('Sanitation Data'!H11)),NA())</f>
        <v>#N/A</v>
      </c>
      <c r="AS17" s="542" t="e">
        <f ca="1">+IF(AND(ISNUMBER(OFFSET('Sanitation Data'!$H$11,0,10*ROW('Sanitation Data'!H11))),'Data Summary'!DH17="Yes"),OFFSET('Sanitation Data'!$H$11,0,10*ROW('Sanitation Data'!H11)),NA())</f>
        <v>#N/A</v>
      </c>
      <c r="AT17" s="542" t="e">
        <f ca="1">+IF(AND(ISNUMBER(OFFSET('Sanitation Data'!$H$12,0,10*ROW('Sanitation Data'!H11))),'Data Summary'!DI17="Yes"),OFFSET('Sanitation Data'!$H$12,0,10*ROW('Sanitation Data'!H11)),NA())</f>
        <v>#N/A</v>
      </c>
      <c r="AU17" s="542" t="e">
        <f ca="1">+IF(AND(ISNUMBER(OFFSET('Sanitation Data'!$I$4,0,10*ROW('Sanitation Data'!I11))),'Data Summary'!DJ17="Yes"),100-OFFSET('Sanitation Data'!$I$4,0,10*ROW('Sanitation Data'!I11)),NA())</f>
        <v>#N/A</v>
      </c>
      <c r="AV17" s="542" t="e">
        <f ca="1">+IF(AND(ISNUMBER(OFFSET('Sanitation Data'!$I$6,0,10*ROW('Sanitation Data'!I11))),'Data Summary'!DK17="Yes"),OFFSET('Sanitation Data'!$I$6,0,10*ROW('Sanitation Data'!I11)),NA())</f>
        <v>#N/A</v>
      </c>
      <c r="AW17" s="542" t="e">
        <f ca="1">+IF(AND(ISNUMBER(OFFSET('Sanitation Data'!$I$10,0,10*ROW('Sanitation Data'!I11))),'Data Summary'!DL17="Yes"),OFFSET('Sanitation Data'!$I$10,0,10*ROW('Sanitation Data'!I11)),NA())</f>
        <v>#N/A</v>
      </c>
      <c r="AX17" s="542" t="e">
        <f ca="1">+IF(AND(ISNUMBER(OFFSET('Sanitation Data'!$I$11,0,10*ROW('Sanitation Data'!I11))),'Data Summary'!DM17="Yes"),OFFSET('Sanitation Data'!$I$11,0,10*ROW('Sanitation Data'!I11)),NA())</f>
        <v>#N/A</v>
      </c>
      <c r="AY17" s="542" t="e">
        <f ca="1">+IF(AND(ISNUMBER(OFFSET('Sanitation Data'!$I$12,0,10*ROW('Sanitation Data'!I11))),'Data Summary'!DN17="Yes"),OFFSET('Sanitation Data'!$I$12,0,10*ROW('Sanitation Data'!I11)),NA())</f>
        <v>#N/A</v>
      </c>
      <c r="AZ17" s="543" t="e">
        <f ca="1">+IF(AND(ISNUMBER(OFFSET('Hygiene Data'!$D$5,0,10*ROW('Hygiene Data'!D11))),'Data Summary'!DO17="Yes"),OFFSET('Hygiene Data'!$D$5,0,10*ROW('Hygiene Data'!D11)),NA())</f>
        <v>#N/A</v>
      </c>
      <c r="BA17" s="543" t="e">
        <f ca="1">+IF(AND(ISNUMBER(OFFSET('Hygiene Data'!$D$7,0,10*ROW('Hygiene Data'!D11))),'Data Summary'!DP17="Yes"),OFFSET('Hygiene Data'!$D$7,0,10*ROW('Hygiene Data'!D11)),NA())</f>
        <v>#N/A</v>
      </c>
      <c r="BB17" s="543" t="e">
        <f ca="1">+IF(AND(ISNUMBER(OFFSET('Hygiene Data'!$D$9,0,10*ROW('Hygiene Data'!D11))),'Data Summary'!DQ17="Yes"),OFFSET('Hygiene Data'!$D$9,0,10*ROW('Hygiene Data'!D11)),NA())</f>
        <v>#N/A</v>
      </c>
      <c r="BC17" s="543" t="e">
        <f ca="1">+IF(AND(ISNUMBER(OFFSET('Hygiene Data'!$E$5,0,10*ROW('Hygiene Data'!E11))),'Data Summary'!DR17="Yes"),OFFSET('Hygiene Data'!$E$5,0,10*ROW('Hygiene Data'!E11)),NA())</f>
        <v>#N/A</v>
      </c>
      <c r="BD17" s="543" t="e">
        <f ca="1">+IF(AND(ISNUMBER(OFFSET('Hygiene Data'!$E$7,0,10*ROW('Hygiene Data'!E11))),'Data Summary'!DS17="Yes"),OFFSET('Hygiene Data'!$E$7,0,10*ROW('Hygiene Data'!E11)),NA())</f>
        <v>#N/A</v>
      </c>
      <c r="BE17" s="543" t="e">
        <f ca="1">+IF(AND(ISNUMBER(OFFSET('Hygiene Data'!$E$9,0,10*ROW('Hygiene Data'!E11))),'Data Summary'!DT17="Yes"),OFFSET('Hygiene Data'!$E$9,0,10*ROW('Hygiene Data'!E11)),NA())</f>
        <v>#N/A</v>
      </c>
      <c r="BF17" s="543" t="e">
        <f ca="1">+IF(AND(ISNUMBER(OFFSET('Hygiene Data'!$F$5,0,10*ROW('Hygiene Data'!F11))),'Data Summary'!DU17="Yes"),OFFSET('Hygiene Data'!$F$5,0,10*ROW('Hygiene Data'!F11)),NA())</f>
        <v>#N/A</v>
      </c>
      <c r="BG17" s="543" t="e">
        <f ca="1">+IF(AND(ISNUMBER(OFFSET('Hygiene Data'!$F$7,0,10*ROW('Hygiene Data'!F11))),'Data Summary'!DV17="Yes"),OFFSET('Hygiene Data'!$F$7,0,10*ROW('Hygiene Data'!F11)),NA())</f>
        <v>#N/A</v>
      </c>
      <c r="BH17" s="543" t="e">
        <f ca="1">+IF(AND(ISNUMBER(OFFSET('Hygiene Data'!$F$9,0,10*ROW('Hygiene Data'!F11))),'Data Summary'!DW17="Yes"),OFFSET('Hygiene Data'!$F$9,0,10*ROW('Hygiene Data'!F11)),NA())</f>
        <v>#N/A</v>
      </c>
      <c r="BI17" s="543" t="e">
        <f ca="1">+IF(AND(ISNUMBER(OFFSET('Hygiene Data'!$G$5,0,10*ROW('Hygiene Data'!G11))),'Data Summary'!DX17="Yes"),OFFSET('Hygiene Data'!$G$5,0,10*ROW('Hygiene Data'!G11)),NA())</f>
        <v>#N/A</v>
      </c>
      <c r="BJ17" s="543" t="e">
        <f ca="1">+IF(AND(ISNUMBER(OFFSET('Hygiene Data'!$G$7,0,10*ROW('Hygiene Data'!G11))),'Data Summary'!DY17="Yes"),OFFSET('Hygiene Data'!$G$7,0,10*ROW('Hygiene Data'!G11)),NA())</f>
        <v>#N/A</v>
      </c>
      <c r="BK17" s="543" t="e">
        <f ca="1">+IF(AND(ISNUMBER(OFFSET('Hygiene Data'!$G$9,0,10*ROW('Hygiene Data'!G11))),'Data Summary'!DZ17="Yes"),OFFSET('Hygiene Data'!$G$9,0,10*ROW('Hygiene Data'!G11)),NA())</f>
        <v>#N/A</v>
      </c>
      <c r="BL17" s="543" t="e">
        <f ca="1">+IF(AND(ISNUMBER(OFFSET('Hygiene Data'!$H$5,0,10*ROW('Hygiene Data'!H11))),'Data Summary'!EA17="Yes"),OFFSET('Hygiene Data'!$H$5,0,10*ROW('Hygiene Data'!H11)),NA())</f>
        <v>#N/A</v>
      </c>
      <c r="BM17" s="543" t="e">
        <f ca="1">+IF(AND(ISNUMBER(OFFSET('Hygiene Data'!$H$7,0,10*ROW('Hygiene Data'!H11))),'Data Summary'!EB17="Yes"),OFFSET('Hygiene Data'!$H$7,0,10*ROW('Hygiene Data'!H11)),NA())</f>
        <v>#N/A</v>
      </c>
      <c r="BN17" s="543" t="e">
        <f ca="1">+IF(AND(ISNUMBER(OFFSET('Hygiene Data'!$H$9,0,10*ROW('Hygiene Data'!H11))),'Data Summary'!EC17="Yes"),OFFSET('Hygiene Data'!$H$9,0,10*ROW('Hygiene Data'!H11)),NA())</f>
        <v>#N/A</v>
      </c>
      <c r="BO17" s="543" t="e">
        <f ca="1">+IF(AND(ISNUMBER(OFFSET('Hygiene Data'!$I$5,0,10*ROW('Hygiene Data'!I11))),'Data Summary'!ED17="Yes"),OFFSET('Hygiene Data'!$I$5,0,10*ROW('Hygiene Data'!I11)),NA())</f>
        <v>#N/A</v>
      </c>
      <c r="BP17" s="543" t="e">
        <f ca="1">+IF(AND(ISNUMBER(OFFSET('Hygiene Data'!$I$7,0,10*ROW('Hygiene Data'!I11))),'Data Summary'!EE17="Yes"),OFFSET('Hygiene Data'!$I$7,0,10*ROW('Hygiene Data'!I11)),NA())</f>
        <v>#N/A</v>
      </c>
      <c r="BQ17" s="543" t="e">
        <f ca="1">+IF(AND(ISNUMBER(OFFSET('Hygiene Data'!$I$9,0,10*ROW('Hygiene Data'!I11))),'Data Summary'!EF17="Yes"),OFFSET('Hygiene Data'!$I$9,0,10*ROW('Hygiene Data'!I11)),NA())</f>
        <v>#N/A</v>
      </c>
    </row>
    <row r="18" spans="1:69" x14ac:dyDescent="0.25">
      <c r="A18" s="539" t="e">
        <f ca="1">+RIGHT('Data Summary'!A18,LEN('Data Summary'!A18)-9)</f>
        <v>#VALUE!</v>
      </c>
      <c r="B18" s="513" t="str">
        <f ca="1">+IF(ISTEXT('Data Summary'!B18),'Data Summary'!B18,"")</f>
        <v/>
      </c>
      <c r="C18" s="540" t="e">
        <f ca="1">+VALUE('Data Summary'!C18)</f>
        <v>#VALUE!</v>
      </c>
      <c r="D18" s="541" t="e">
        <f ca="1">+IF(AND(ISNUMBER(OFFSET('Water Data'!$D$4,0,10*ROW('Water Data'!D12))),'Data Summary'!BS18="Yes"),100-OFFSET('Water Data'!$D$4,0,10*ROW('Water Data'!D12)),NA())</f>
        <v>#N/A</v>
      </c>
      <c r="E18" s="541" t="e">
        <f ca="1">+IF(AND(ISNUMBER(OFFSET('Water Data'!$D$6,0,10*ROW('Water Data'!D12))),'Data Summary'!BT18="Yes"),OFFSET('Water Data'!$D$6,0,10*ROW('Water Data'!D12)),NA())</f>
        <v>#N/A</v>
      </c>
      <c r="F18" s="541" t="e">
        <f ca="1">+IF(AND(ISNUMBER(OFFSET('Water Data'!$D$9,0,10*ROW('Water Data'!D12))),'Data Summary'!BU18="Yes"),OFFSET('Water Data'!$D$9,0,10*ROW('Water Data'!D12)),NA())</f>
        <v>#N/A</v>
      </c>
      <c r="G18" s="541" t="e">
        <f ca="1">+IF(AND(ISNUMBER(OFFSET('Water Data'!$E$4,0,10*ROW('Water Data'!E12))),'Data Summary'!BV18="Yes"),100-OFFSET('Water Data'!$E$4,0,10*ROW('Water Data'!E12)),NA())</f>
        <v>#N/A</v>
      </c>
      <c r="H18" s="541" t="e">
        <f ca="1">+IF(AND(ISNUMBER(OFFSET('Water Data'!$E$6,0,10*ROW('Water Data'!E12))),'Data Summary'!BW18="Yes"),OFFSET('Water Data'!$E$6,0,10*ROW('Water Data'!E12)),NA())</f>
        <v>#N/A</v>
      </c>
      <c r="I18" s="541" t="e">
        <f ca="1">+IF(AND(ISNUMBER(OFFSET('Water Data'!$E$9,0,10*ROW('Water Data'!E12))),'Data Summary'!BX18="Yes"),OFFSET('Water Data'!$E$9,0,10*ROW('Water Data'!E12)),NA())</f>
        <v>#N/A</v>
      </c>
      <c r="J18" s="541" t="e">
        <f ca="1">+IF(AND(ISNUMBER(OFFSET('Water Data'!$F$4,0,10*ROW('Water Data'!F12))),'Data Summary'!BY18="Yes"),100-OFFSET('Water Data'!$F$4,0,10*ROW('Water Data'!F12)),NA())</f>
        <v>#N/A</v>
      </c>
      <c r="K18" s="541" t="e">
        <f ca="1">+IF(AND(ISNUMBER(OFFSET('Water Data'!$F$6,0,10*ROW('Water Data'!F12))),'Data Summary'!BZ18="Yes"),OFFSET('Water Data'!$F$6,0,10*ROW('Water Data'!F12)),NA())</f>
        <v>#N/A</v>
      </c>
      <c r="L18" s="541" t="e">
        <f ca="1">+IF(AND(ISNUMBER(OFFSET('Water Data'!$F$9,0,10*ROW('Water Data'!F12))),'Data Summary'!CA18="Yes"),OFFSET('Water Data'!$F$9,0,10*ROW('Water Data'!F12)),NA())</f>
        <v>#N/A</v>
      </c>
      <c r="M18" s="541" t="e">
        <f ca="1">+IF(AND(ISNUMBER(OFFSET('Water Data'!$G$4,0,10*ROW('Water Data'!G12))),'Data Summary'!CB18="Yes"),100-OFFSET('Water Data'!$G$4,0,10*ROW('Water Data'!G12)),NA())</f>
        <v>#N/A</v>
      </c>
      <c r="N18" s="541" t="e">
        <f ca="1">+IF(AND(ISNUMBER(OFFSET('Water Data'!$G$6,0,10*ROW('Water Data'!G12))),'Data Summary'!CC18="Yes"),OFFSET('Water Data'!$G$6,0,10*ROW('Water Data'!G12)),NA())</f>
        <v>#N/A</v>
      </c>
      <c r="O18" s="541" t="e">
        <f ca="1">+IF(AND(ISNUMBER(OFFSET('Water Data'!$G$9,0,10*ROW('Water Data'!G12))),'Data Summary'!CD18="Yes"),OFFSET('Water Data'!$G$9,0,10*ROW('Water Data'!G12)),NA())</f>
        <v>#N/A</v>
      </c>
      <c r="P18" s="541" t="e">
        <f ca="1">+IF(AND(ISNUMBER(OFFSET('Water Data'!$H$4,0,10*ROW('Water Data'!H12))),'Data Summary'!CE18="Yes"),100-OFFSET('Water Data'!$H$4,0,10*ROW('Water Data'!H12)),NA())</f>
        <v>#N/A</v>
      </c>
      <c r="Q18" s="541" t="e">
        <f ca="1">+IF(AND(ISNUMBER(OFFSET('Water Data'!$H$6,0,10*ROW('Water Data'!H12))),'Data Summary'!CF18="Yes"),OFFSET('Water Data'!$H$6,0,10*ROW('Water Data'!H12)),NA())</f>
        <v>#N/A</v>
      </c>
      <c r="R18" s="541" t="e">
        <f ca="1">+IF(AND(ISNUMBER(OFFSET('Water Data'!$H$9,0,10*ROW('Water Data'!H12))),'Data Summary'!CG18="Yes"),OFFSET('Water Data'!$H$9,0,10*ROW('Water Data'!H12)),NA())</f>
        <v>#N/A</v>
      </c>
      <c r="S18" s="541" t="e">
        <f ca="1">+IF(AND(ISNUMBER(OFFSET('Water Data'!$I$4,0,10*ROW('Water Data'!I12))),'Data Summary'!CH18="Yes"),100-OFFSET('Water Data'!$I$4,0,10*ROW('Water Data'!I12)),NA())</f>
        <v>#N/A</v>
      </c>
      <c r="T18" s="541" t="e">
        <f ca="1">+IF(AND(ISNUMBER(OFFSET('Water Data'!$I$6,0,10*ROW('Water Data'!I12))),'Data Summary'!CI18="Yes"),OFFSET('Water Data'!$I$6,0,10*ROW('Water Data'!I12)),NA())</f>
        <v>#N/A</v>
      </c>
      <c r="U18" s="541" t="e">
        <f ca="1">+IF(AND(ISNUMBER(OFFSET('Water Data'!$I$9,0,10*ROW('Water Data'!I12))),'Data Summary'!CJ18="Yes"),OFFSET('Water Data'!$I$9,0,10*ROW('Water Data'!I12)),NA())</f>
        <v>#N/A</v>
      </c>
      <c r="V18" s="542" t="e">
        <f ca="1">+IF(AND(ISNUMBER(OFFSET('Sanitation Data'!$D$4,0,10*ROW('Sanitation Data'!D12))),'Data Summary'!CK18="Yes"),100-OFFSET('Sanitation Data'!$D$4,0,10*ROW('Sanitation Data'!D12)),NA())</f>
        <v>#N/A</v>
      </c>
      <c r="W18" s="542" t="e">
        <f ca="1">+IF(AND(ISNUMBER(OFFSET('Sanitation Data'!$D$6,0,10*ROW('Sanitation Data'!D12))),'Data Summary'!CL18="Yes"),OFFSET('Sanitation Data'!$D$6,0,10*ROW('Sanitation Data'!D12)),NA())</f>
        <v>#N/A</v>
      </c>
      <c r="X18" s="542" t="e">
        <f ca="1">+IF(AND(ISNUMBER(OFFSET('Sanitation Data'!$D$10,0,10*ROW('Sanitation Data'!D12))),'Data Summary'!CM18="Yes"),OFFSET('Sanitation Data'!$D$10,0,10*ROW('Sanitation Data'!D12)),NA())</f>
        <v>#N/A</v>
      </c>
      <c r="Y18" s="542" t="e">
        <f ca="1">+IF(AND(ISNUMBER(OFFSET('Sanitation Data'!$D$11,0,10*ROW('Sanitation Data'!D12))),'Data Summary'!CN18="Yes"),OFFSET('Sanitation Data'!$D$11,0,10*ROW('Sanitation Data'!D12)),NA())</f>
        <v>#N/A</v>
      </c>
      <c r="Z18" s="542" t="e">
        <f ca="1">+IF(AND(ISNUMBER(OFFSET('Sanitation Data'!$D$12,0,10*ROW('Sanitation Data'!D12))),'Data Summary'!CO18="Yes"),OFFSET('Sanitation Data'!$D$12,0,10*ROW('Sanitation Data'!D12)),NA())</f>
        <v>#N/A</v>
      </c>
      <c r="AA18" s="542" t="e">
        <f ca="1">+IF(AND(ISNUMBER(OFFSET('Sanitation Data'!$E$4,0,10*ROW('Sanitation Data'!E12))),'Data Summary'!CP18="Yes"),100-OFFSET('Sanitation Data'!$E$4,0,10*ROW('Sanitation Data'!E12)),NA())</f>
        <v>#N/A</v>
      </c>
      <c r="AB18" s="542" t="e">
        <f ca="1">+IF(AND(ISNUMBER(OFFSET('Sanitation Data'!$E$6,0,10*ROW('Sanitation Data'!E12))),'Data Summary'!CQ18="Yes"),OFFSET('Sanitation Data'!$E$6,0,10*ROW('Sanitation Data'!E12)),NA())</f>
        <v>#N/A</v>
      </c>
      <c r="AC18" s="542" t="e">
        <f ca="1">+IF(AND(ISNUMBER(OFFSET('Sanitation Data'!$E$10,0,10*ROW('Sanitation Data'!E12))),'Data Summary'!CR18="Yes"),OFFSET('Sanitation Data'!$E$10,0,10*ROW('Sanitation Data'!E12)),NA())</f>
        <v>#N/A</v>
      </c>
      <c r="AD18" s="542" t="e">
        <f ca="1">+IF(AND(ISNUMBER(OFFSET('Sanitation Data'!$E$11,0,10*ROW('Sanitation Data'!E12))),'Data Summary'!CS18="Yes"),OFFSET('Sanitation Data'!$E$11,0,10*ROW('Sanitation Data'!E12)),NA())</f>
        <v>#N/A</v>
      </c>
      <c r="AE18" s="542" t="e">
        <f ca="1">+IF(AND(ISNUMBER(OFFSET('Sanitation Data'!$E$12,0,10*ROW('Sanitation Data'!E12))),'Data Summary'!CT18="Yes"),OFFSET('Sanitation Data'!$E$12,0,10*ROW('Sanitation Data'!E12)),NA())</f>
        <v>#N/A</v>
      </c>
      <c r="AF18" s="542" t="e">
        <f ca="1">+IF(AND(ISNUMBER(OFFSET('Sanitation Data'!$F$4,0,10*ROW('Sanitation Data'!F12))),'Data Summary'!CU18="Yes"),100-OFFSET('Sanitation Data'!$F$4,0,10*ROW('Sanitation Data'!F12)),NA())</f>
        <v>#N/A</v>
      </c>
      <c r="AG18" s="542" t="e">
        <f ca="1">+IF(AND(ISNUMBER(OFFSET('Sanitation Data'!$F$6,0,10*ROW('Sanitation Data'!F12))),'Data Summary'!CV18="Yes"),OFFSET('Sanitation Data'!$F$6,0,10*ROW('Sanitation Data'!F12)),NA())</f>
        <v>#N/A</v>
      </c>
      <c r="AH18" s="542" t="e">
        <f ca="1">+IF(AND(ISNUMBER(OFFSET('Sanitation Data'!$F$10,0,10*ROW('Sanitation Data'!F12))),'Data Summary'!CW18="Yes"),OFFSET('Sanitation Data'!$F$10,0,10*ROW('Sanitation Data'!F12)),NA())</f>
        <v>#N/A</v>
      </c>
      <c r="AI18" s="542" t="e">
        <f ca="1">+IF(AND(ISNUMBER(OFFSET('Sanitation Data'!$F$11,0,10*ROW('Sanitation Data'!F12))),'Data Summary'!CX18="Yes"),OFFSET('Sanitation Data'!$F$11,0,10*ROW('Sanitation Data'!F12)),NA())</f>
        <v>#N/A</v>
      </c>
      <c r="AJ18" s="542" t="e">
        <f ca="1">+IF(AND(ISNUMBER(OFFSET('Sanitation Data'!$F$12,0,10*ROW('Sanitation Data'!F12))),'Data Summary'!CY18="Yes"),OFFSET('Sanitation Data'!$F$12,0,10*ROW('Sanitation Data'!F12)),NA())</f>
        <v>#N/A</v>
      </c>
      <c r="AK18" s="542" t="e">
        <f ca="1">+IF(AND(ISNUMBER(OFFSET('Sanitation Data'!$G$4,0,10*ROW('Sanitation Data'!G12))),'Data Summary'!CZ18="Yes"),100-OFFSET('Sanitation Data'!$G$4,0,10*ROW('Sanitation Data'!G12)),NA())</f>
        <v>#N/A</v>
      </c>
      <c r="AL18" s="542" t="e">
        <f ca="1">+IF(AND(ISNUMBER(OFFSET('Sanitation Data'!$G$6,0,10*ROW('Sanitation Data'!G12))),'Data Summary'!DA18="Yes"),OFFSET('Sanitation Data'!$G$6,0,10*ROW('Sanitation Data'!G12)),NA())</f>
        <v>#N/A</v>
      </c>
      <c r="AM18" s="542" t="e">
        <f ca="1">+IF(AND(ISNUMBER(OFFSET('Sanitation Data'!$G$10,0,10*ROW('Sanitation Data'!G12))),'Data Summary'!DB18="Yes"),OFFSET('Sanitation Data'!$G$10,0,10*ROW('Sanitation Data'!G12)),NA())</f>
        <v>#N/A</v>
      </c>
      <c r="AN18" s="542" t="e">
        <f ca="1">+IF(AND(ISNUMBER(OFFSET('Sanitation Data'!$G$11,0,10*ROW('Sanitation Data'!G12))),'Data Summary'!DC18="Yes"),OFFSET('Sanitation Data'!$G$11,0,10*ROW('Sanitation Data'!G12)),NA())</f>
        <v>#N/A</v>
      </c>
      <c r="AO18" s="542" t="e">
        <f ca="1">+IF(AND(ISNUMBER(OFFSET('Sanitation Data'!$G$12,0,10*ROW('Sanitation Data'!G12))),'Data Summary'!DD18="Yes"),OFFSET('Sanitation Data'!$G$12,0,10*ROW('Sanitation Data'!G12)),NA())</f>
        <v>#N/A</v>
      </c>
      <c r="AP18" s="542" t="e">
        <f ca="1">+IF(AND(ISNUMBER(OFFSET('Sanitation Data'!$H$4,0,10*ROW('Sanitation Data'!H12))),'Data Summary'!DE18="Yes"),100-OFFSET('Sanitation Data'!$H$4,0,10*ROW('Sanitation Data'!H12)),NA())</f>
        <v>#N/A</v>
      </c>
      <c r="AQ18" s="542" t="e">
        <f ca="1">+IF(AND(ISNUMBER(OFFSET('Sanitation Data'!$H$6,0,10*ROW('Sanitation Data'!H12))),'Data Summary'!DF18="Yes"),OFFSET('Sanitation Data'!$H$6,0,10*ROW('Sanitation Data'!H12)),NA())</f>
        <v>#N/A</v>
      </c>
      <c r="AR18" s="542" t="e">
        <f ca="1">+IF(AND(ISNUMBER(OFFSET('Sanitation Data'!$H$10,0,10*ROW('Sanitation Data'!H12))),'Data Summary'!DG18="Yes"),OFFSET('Sanitation Data'!$H$10,0,10*ROW('Sanitation Data'!H12)),NA())</f>
        <v>#N/A</v>
      </c>
      <c r="AS18" s="542" t="e">
        <f ca="1">+IF(AND(ISNUMBER(OFFSET('Sanitation Data'!$H$11,0,10*ROW('Sanitation Data'!H12))),'Data Summary'!DH18="Yes"),OFFSET('Sanitation Data'!$H$11,0,10*ROW('Sanitation Data'!H12)),NA())</f>
        <v>#N/A</v>
      </c>
      <c r="AT18" s="542" t="e">
        <f ca="1">+IF(AND(ISNUMBER(OFFSET('Sanitation Data'!$H$12,0,10*ROW('Sanitation Data'!H12))),'Data Summary'!DI18="Yes"),OFFSET('Sanitation Data'!$H$12,0,10*ROW('Sanitation Data'!H12)),NA())</f>
        <v>#N/A</v>
      </c>
      <c r="AU18" s="542" t="e">
        <f ca="1">+IF(AND(ISNUMBER(OFFSET('Sanitation Data'!$I$4,0,10*ROW('Sanitation Data'!I12))),'Data Summary'!DJ18="Yes"),100-OFFSET('Sanitation Data'!$I$4,0,10*ROW('Sanitation Data'!I12)),NA())</f>
        <v>#N/A</v>
      </c>
      <c r="AV18" s="542" t="e">
        <f ca="1">+IF(AND(ISNUMBER(OFFSET('Sanitation Data'!$I$6,0,10*ROW('Sanitation Data'!I12))),'Data Summary'!DK18="Yes"),OFFSET('Sanitation Data'!$I$6,0,10*ROW('Sanitation Data'!I12)),NA())</f>
        <v>#N/A</v>
      </c>
      <c r="AW18" s="542" t="e">
        <f ca="1">+IF(AND(ISNUMBER(OFFSET('Sanitation Data'!$I$10,0,10*ROW('Sanitation Data'!I12))),'Data Summary'!DL18="Yes"),OFFSET('Sanitation Data'!$I$10,0,10*ROW('Sanitation Data'!I12)),NA())</f>
        <v>#N/A</v>
      </c>
      <c r="AX18" s="542" t="e">
        <f ca="1">+IF(AND(ISNUMBER(OFFSET('Sanitation Data'!$I$11,0,10*ROW('Sanitation Data'!I12))),'Data Summary'!DM18="Yes"),OFFSET('Sanitation Data'!$I$11,0,10*ROW('Sanitation Data'!I12)),NA())</f>
        <v>#N/A</v>
      </c>
      <c r="AY18" s="542" t="e">
        <f ca="1">+IF(AND(ISNUMBER(OFFSET('Sanitation Data'!$I$12,0,10*ROW('Sanitation Data'!I12))),'Data Summary'!DN18="Yes"),OFFSET('Sanitation Data'!$I$12,0,10*ROW('Sanitation Data'!I12)),NA())</f>
        <v>#N/A</v>
      </c>
      <c r="AZ18" s="543" t="e">
        <f ca="1">+IF(AND(ISNUMBER(OFFSET('Hygiene Data'!$D$5,0,10*ROW('Hygiene Data'!D12))),'Data Summary'!DO18="Yes"),OFFSET('Hygiene Data'!$D$5,0,10*ROW('Hygiene Data'!D12)),NA())</f>
        <v>#N/A</v>
      </c>
      <c r="BA18" s="543" t="e">
        <f ca="1">+IF(AND(ISNUMBER(OFFSET('Hygiene Data'!$D$7,0,10*ROW('Hygiene Data'!D12))),'Data Summary'!DP18="Yes"),OFFSET('Hygiene Data'!$D$7,0,10*ROW('Hygiene Data'!D12)),NA())</f>
        <v>#N/A</v>
      </c>
      <c r="BB18" s="543" t="e">
        <f ca="1">+IF(AND(ISNUMBER(OFFSET('Hygiene Data'!$D$9,0,10*ROW('Hygiene Data'!D12))),'Data Summary'!DQ18="Yes"),OFFSET('Hygiene Data'!$D$9,0,10*ROW('Hygiene Data'!D12)),NA())</f>
        <v>#N/A</v>
      </c>
      <c r="BC18" s="543" t="e">
        <f ca="1">+IF(AND(ISNUMBER(OFFSET('Hygiene Data'!$E$5,0,10*ROW('Hygiene Data'!E12))),'Data Summary'!DR18="Yes"),OFFSET('Hygiene Data'!$E$5,0,10*ROW('Hygiene Data'!E12)),NA())</f>
        <v>#N/A</v>
      </c>
      <c r="BD18" s="543" t="e">
        <f ca="1">+IF(AND(ISNUMBER(OFFSET('Hygiene Data'!$E$7,0,10*ROW('Hygiene Data'!E12))),'Data Summary'!DS18="Yes"),OFFSET('Hygiene Data'!$E$7,0,10*ROW('Hygiene Data'!E12)),NA())</f>
        <v>#N/A</v>
      </c>
      <c r="BE18" s="543" t="e">
        <f ca="1">+IF(AND(ISNUMBER(OFFSET('Hygiene Data'!$E$9,0,10*ROW('Hygiene Data'!E12))),'Data Summary'!DT18="Yes"),OFFSET('Hygiene Data'!$E$9,0,10*ROW('Hygiene Data'!E12)),NA())</f>
        <v>#N/A</v>
      </c>
      <c r="BF18" s="543" t="e">
        <f ca="1">+IF(AND(ISNUMBER(OFFSET('Hygiene Data'!$F$5,0,10*ROW('Hygiene Data'!F12))),'Data Summary'!DU18="Yes"),OFFSET('Hygiene Data'!$F$5,0,10*ROW('Hygiene Data'!F12)),NA())</f>
        <v>#N/A</v>
      </c>
      <c r="BG18" s="543" t="e">
        <f ca="1">+IF(AND(ISNUMBER(OFFSET('Hygiene Data'!$F$7,0,10*ROW('Hygiene Data'!F12))),'Data Summary'!DV18="Yes"),OFFSET('Hygiene Data'!$F$7,0,10*ROW('Hygiene Data'!F12)),NA())</f>
        <v>#N/A</v>
      </c>
      <c r="BH18" s="543" t="e">
        <f ca="1">+IF(AND(ISNUMBER(OFFSET('Hygiene Data'!$F$9,0,10*ROW('Hygiene Data'!F12))),'Data Summary'!DW18="Yes"),OFFSET('Hygiene Data'!$F$9,0,10*ROW('Hygiene Data'!F12)),NA())</f>
        <v>#N/A</v>
      </c>
      <c r="BI18" s="543" t="e">
        <f ca="1">+IF(AND(ISNUMBER(OFFSET('Hygiene Data'!$G$5,0,10*ROW('Hygiene Data'!G12))),'Data Summary'!DX18="Yes"),OFFSET('Hygiene Data'!$G$5,0,10*ROW('Hygiene Data'!G12)),NA())</f>
        <v>#N/A</v>
      </c>
      <c r="BJ18" s="543" t="e">
        <f ca="1">+IF(AND(ISNUMBER(OFFSET('Hygiene Data'!$G$7,0,10*ROW('Hygiene Data'!G12))),'Data Summary'!DY18="Yes"),OFFSET('Hygiene Data'!$G$7,0,10*ROW('Hygiene Data'!G12)),NA())</f>
        <v>#N/A</v>
      </c>
      <c r="BK18" s="543" t="e">
        <f ca="1">+IF(AND(ISNUMBER(OFFSET('Hygiene Data'!$G$9,0,10*ROW('Hygiene Data'!G12))),'Data Summary'!DZ18="Yes"),OFFSET('Hygiene Data'!$G$9,0,10*ROW('Hygiene Data'!G12)),NA())</f>
        <v>#N/A</v>
      </c>
      <c r="BL18" s="543" t="e">
        <f ca="1">+IF(AND(ISNUMBER(OFFSET('Hygiene Data'!$H$5,0,10*ROW('Hygiene Data'!H12))),'Data Summary'!EA18="Yes"),OFFSET('Hygiene Data'!$H$5,0,10*ROW('Hygiene Data'!H12)),NA())</f>
        <v>#N/A</v>
      </c>
      <c r="BM18" s="543" t="e">
        <f ca="1">+IF(AND(ISNUMBER(OFFSET('Hygiene Data'!$H$7,0,10*ROW('Hygiene Data'!H12))),'Data Summary'!EB18="Yes"),OFFSET('Hygiene Data'!$H$7,0,10*ROW('Hygiene Data'!H12)),NA())</f>
        <v>#N/A</v>
      </c>
      <c r="BN18" s="543" t="e">
        <f ca="1">+IF(AND(ISNUMBER(OFFSET('Hygiene Data'!$H$9,0,10*ROW('Hygiene Data'!H12))),'Data Summary'!EC18="Yes"),OFFSET('Hygiene Data'!$H$9,0,10*ROW('Hygiene Data'!H12)),NA())</f>
        <v>#N/A</v>
      </c>
      <c r="BO18" s="543" t="e">
        <f ca="1">+IF(AND(ISNUMBER(OFFSET('Hygiene Data'!$I$5,0,10*ROW('Hygiene Data'!I12))),'Data Summary'!ED18="Yes"),OFFSET('Hygiene Data'!$I$5,0,10*ROW('Hygiene Data'!I12)),NA())</f>
        <v>#N/A</v>
      </c>
      <c r="BP18" s="543" t="e">
        <f ca="1">+IF(AND(ISNUMBER(OFFSET('Hygiene Data'!$I$7,0,10*ROW('Hygiene Data'!I12))),'Data Summary'!EE18="Yes"),OFFSET('Hygiene Data'!$I$7,0,10*ROW('Hygiene Data'!I12)),NA())</f>
        <v>#N/A</v>
      </c>
      <c r="BQ18" s="543" t="e">
        <f ca="1">+IF(AND(ISNUMBER(OFFSET('Hygiene Data'!$I$9,0,10*ROW('Hygiene Data'!I12))),'Data Summary'!EF18="Yes"),OFFSET('Hygiene Data'!$I$9,0,10*ROW('Hygiene Data'!I12)),NA())</f>
        <v>#N/A</v>
      </c>
    </row>
    <row r="19" spans="1:69" x14ac:dyDescent="0.25">
      <c r="A19" s="539" t="e">
        <f ca="1">+RIGHT('Data Summary'!A19,LEN('Data Summary'!A19)-9)</f>
        <v>#VALUE!</v>
      </c>
      <c r="B19" s="513" t="str">
        <f ca="1">+IF(ISTEXT('Data Summary'!B19),'Data Summary'!B19,"")</f>
        <v/>
      </c>
      <c r="C19" s="540" t="e">
        <f ca="1">+VALUE('Data Summary'!C19)</f>
        <v>#VALUE!</v>
      </c>
      <c r="D19" s="541" t="e">
        <f ca="1">+IF(AND(ISNUMBER(OFFSET('Water Data'!$D$4,0,10*ROW('Water Data'!D13))),'Data Summary'!BS19="Yes"),100-OFFSET('Water Data'!$D$4,0,10*ROW('Water Data'!D13)),NA())</f>
        <v>#N/A</v>
      </c>
      <c r="E19" s="541" t="e">
        <f ca="1">+IF(AND(ISNUMBER(OFFSET('Water Data'!$D$6,0,10*ROW('Water Data'!D13))),'Data Summary'!BT19="Yes"),OFFSET('Water Data'!$D$6,0,10*ROW('Water Data'!D13)),NA())</f>
        <v>#N/A</v>
      </c>
      <c r="F19" s="541" t="e">
        <f ca="1">+IF(AND(ISNUMBER(OFFSET('Water Data'!$D$9,0,10*ROW('Water Data'!D13))),'Data Summary'!BU19="Yes"),OFFSET('Water Data'!$D$9,0,10*ROW('Water Data'!D13)),NA())</f>
        <v>#N/A</v>
      </c>
      <c r="G19" s="541" t="e">
        <f ca="1">+IF(AND(ISNUMBER(OFFSET('Water Data'!$E$4,0,10*ROW('Water Data'!E13))),'Data Summary'!BV19="Yes"),100-OFFSET('Water Data'!$E$4,0,10*ROW('Water Data'!E13)),NA())</f>
        <v>#N/A</v>
      </c>
      <c r="H19" s="541" t="e">
        <f ca="1">+IF(AND(ISNUMBER(OFFSET('Water Data'!$E$6,0,10*ROW('Water Data'!E13))),'Data Summary'!BW19="Yes"),OFFSET('Water Data'!$E$6,0,10*ROW('Water Data'!E13)),NA())</f>
        <v>#N/A</v>
      </c>
      <c r="I19" s="541" t="e">
        <f ca="1">+IF(AND(ISNUMBER(OFFSET('Water Data'!$E$9,0,10*ROW('Water Data'!E13))),'Data Summary'!BX19="Yes"),OFFSET('Water Data'!$E$9,0,10*ROW('Water Data'!E13)),NA())</f>
        <v>#N/A</v>
      </c>
      <c r="J19" s="541" t="e">
        <f ca="1">+IF(AND(ISNUMBER(OFFSET('Water Data'!$F$4,0,10*ROW('Water Data'!F13))),'Data Summary'!BY19="Yes"),100-OFFSET('Water Data'!$F$4,0,10*ROW('Water Data'!F13)),NA())</f>
        <v>#N/A</v>
      </c>
      <c r="K19" s="541" t="e">
        <f ca="1">+IF(AND(ISNUMBER(OFFSET('Water Data'!$F$6,0,10*ROW('Water Data'!F13))),'Data Summary'!BZ19="Yes"),OFFSET('Water Data'!$F$6,0,10*ROW('Water Data'!F13)),NA())</f>
        <v>#N/A</v>
      </c>
      <c r="L19" s="541" t="e">
        <f ca="1">+IF(AND(ISNUMBER(OFFSET('Water Data'!$F$9,0,10*ROW('Water Data'!F13))),'Data Summary'!CA19="Yes"),OFFSET('Water Data'!$F$9,0,10*ROW('Water Data'!F13)),NA())</f>
        <v>#N/A</v>
      </c>
      <c r="M19" s="541" t="e">
        <f ca="1">+IF(AND(ISNUMBER(OFFSET('Water Data'!$G$4,0,10*ROW('Water Data'!G13))),'Data Summary'!CB19="Yes"),100-OFFSET('Water Data'!$G$4,0,10*ROW('Water Data'!G13)),NA())</f>
        <v>#N/A</v>
      </c>
      <c r="N19" s="541" t="e">
        <f ca="1">+IF(AND(ISNUMBER(OFFSET('Water Data'!$G$6,0,10*ROW('Water Data'!G13))),'Data Summary'!CC19="Yes"),OFFSET('Water Data'!$G$6,0,10*ROW('Water Data'!G13)),NA())</f>
        <v>#N/A</v>
      </c>
      <c r="O19" s="541" t="e">
        <f ca="1">+IF(AND(ISNUMBER(OFFSET('Water Data'!$G$9,0,10*ROW('Water Data'!G13))),'Data Summary'!CD19="Yes"),OFFSET('Water Data'!$G$9,0,10*ROW('Water Data'!G13)),NA())</f>
        <v>#N/A</v>
      </c>
      <c r="P19" s="541" t="e">
        <f ca="1">+IF(AND(ISNUMBER(OFFSET('Water Data'!$H$4,0,10*ROW('Water Data'!H13))),'Data Summary'!CE19="Yes"),100-OFFSET('Water Data'!$H$4,0,10*ROW('Water Data'!H13)),NA())</f>
        <v>#N/A</v>
      </c>
      <c r="Q19" s="541" t="e">
        <f ca="1">+IF(AND(ISNUMBER(OFFSET('Water Data'!$H$6,0,10*ROW('Water Data'!H13))),'Data Summary'!CF19="Yes"),OFFSET('Water Data'!$H$6,0,10*ROW('Water Data'!H13)),NA())</f>
        <v>#N/A</v>
      </c>
      <c r="R19" s="541" t="e">
        <f ca="1">+IF(AND(ISNUMBER(OFFSET('Water Data'!$H$9,0,10*ROW('Water Data'!H13))),'Data Summary'!CG19="Yes"),OFFSET('Water Data'!$H$9,0,10*ROW('Water Data'!H13)),NA())</f>
        <v>#N/A</v>
      </c>
      <c r="S19" s="541" t="e">
        <f ca="1">+IF(AND(ISNUMBER(OFFSET('Water Data'!$I$4,0,10*ROW('Water Data'!I13))),'Data Summary'!CH19="Yes"),100-OFFSET('Water Data'!$I$4,0,10*ROW('Water Data'!I13)),NA())</f>
        <v>#N/A</v>
      </c>
      <c r="T19" s="541" t="e">
        <f ca="1">+IF(AND(ISNUMBER(OFFSET('Water Data'!$I$6,0,10*ROW('Water Data'!I13))),'Data Summary'!CI19="Yes"),OFFSET('Water Data'!$I$6,0,10*ROW('Water Data'!I13)),NA())</f>
        <v>#N/A</v>
      </c>
      <c r="U19" s="541" t="e">
        <f ca="1">+IF(AND(ISNUMBER(OFFSET('Water Data'!$I$9,0,10*ROW('Water Data'!I13))),'Data Summary'!CJ19="Yes"),OFFSET('Water Data'!$I$9,0,10*ROW('Water Data'!I13)),NA())</f>
        <v>#N/A</v>
      </c>
      <c r="V19" s="542" t="e">
        <f ca="1">+IF(AND(ISNUMBER(OFFSET('Sanitation Data'!$D$4,0,10*ROW('Sanitation Data'!D13))),'Data Summary'!CK19="Yes"),100-OFFSET('Sanitation Data'!$D$4,0,10*ROW('Sanitation Data'!D13)),NA())</f>
        <v>#N/A</v>
      </c>
      <c r="W19" s="542" t="e">
        <f ca="1">+IF(AND(ISNUMBER(OFFSET('Sanitation Data'!$D$6,0,10*ROW('Sanitation Data'!D13))),'Data Summary'!CL19="Yes"),OFFSET('Sanitation Data'!$D$6,0,10*ROW('Sanitation Data'!D13)),NA())</f>
        <v>#N/A</v>
      </c>
      <c r="X19" s="542" t="e">
        <f ca="1">+IF(AND(ISNUMBER(OFFSET('Sanitation Data'!$D$10,0,10*ROW('Sanitation Data'!D13))),'Data Summary'!CM19="Yes"),OFFSET('Sanitation Data'!$D$10,0,10*ROW('Sanitation Data'!D13)),NA())</f>
        <v>#N/A</v>
      </c>
      <c r="Y19" s="542" t="e">
        <f ca="1">+IF(AND(ISNUMBER(OFFSET('Sanitation Data'!$D$11,0,10*ROW('Sanitation Data'!D13))),'Data Summary'!CN19="Yes"),OFFSET('Sanitation Data'!$D$11,0,10*ROW('Sanitation Data'!D13)),NA())</f>
        <v>#N/A</v>
      </c>
      <c r="Z19" s="542" t="e">
        <f ca="1">+IF(AND(ISNUMBER(OFFSET('Sanitation Data'!$D$12,0,10*ROW('Sanitation Data'!D13))),'Data Summary'!CO19="Yes"),OFFSET('Sanitation Data'!$D$12,0,10*ROW('Sanitation Data'!D13)),NA())</f>
        <v>#N/A</v>
      </c>
      <c r="AA19" s="542" t="e">
        <f ca="1">+IF(AND(ISNUMBER(OFFSET('Sanitation Data'!$E$4,0,10*ROW('Sanitation Data'!E13))),'Data Summary'!CP19="Yes"),100-OFFSET('Sanitation Data'!$E$4,0,10*ROW('Sanitation Data'!E13)),NA())</f>
        <v>#N/A</v>
      </c>
      <c r="AB19" s="542" t="e">
        <f ca="1">+IF(AND(ISNUMBER(OFFSET('Sanitation Data'!$E$6,0,10*ROW('Sanitation Data'!E13))),'Data Summary'!CQ19="Yes"),OFFSET('Sanitation Data'!$E$6,0,10*ROW('Sanitation Data'!E13)),NA())</f>
        <v>#N/A</v>
      </c>
      <c r="AC19" s="542" t="e">
        <f ca="1">+IF(AND(ISNUMBER(OFFSET('Sanitation Data'!$E$10,0,10*ROW('Sanitation Data'!E13))),'Data Summary'!CR19="Yes"),OFFSET('Sanitation Data'!$E$10,0,10*ROW('Sanitation Data'!E13)),NA())</f>
        <v>#N/A</v>
      </c>
      <c r="AD19" s="542" t="e">
        <f ca="1">+IF(AND(ISNUMBER(OFFSET('Sanitation Data'!$E$11,0,10*ROW('Sanitation Data'!E13))),'Data Summary'!CS19="Yes"),OFFSET('Sanitation Data'!$E$11,0,10*ROW('Sanitation Data'!E13)),NA())</f>
        <v>#N/A</v>
      </c>
      <c r="AE19" s="542" t="e">
        <f ca="1">+IF(AND(ISNUMBER(OFFSET('Sanitation Data'!$E$12,0,10*ROW('Sanitation Data'!E13))),'Data Summary'!CT19="Yes"),OFFSET('Sanitation Data'!$E$12,0,10*ROW('Sanitation Data'!E13)),NA())</f>
        <v>#N/A</v>
      </c>
      <c r="AF19" s="542" t="e">
        <f ca="1">+IF(AND(ISNUMBER(OFFSET('Sanitation Data'!$F$4,0,10*ROW('Sanitation Data'!F13))),'Data Summary'!CU19="Yes"),100-OFFSET('Sanitation Data'!$F$4,0,10*ROW('Sanitation Data'!F13)),NA())</f>
        <v>#N/A</v>
      </c>
      <c r="AG19" s="542" t="e">
        <f ca="1">+IF(AND(ISNUMBER(OFFSET('Sanitation Data'!$F$6,0,10*ROW('Sanitation Data'!F13))),'Data Summary'!CV19="Yes"),OFFSET('Sanitation Data'!$F$6,0,10*ROW('Sanitation Data'!F13)),NA())</f>
        <v>#N/A</v>
      </c>
      <c r="AH19" s="542" t="e">
        <f ca="1">+IF(AND(ISNUMBER(OFFSET('Sanitation Data'!$F$10,0,10*ROW('Sanitation Data'!F13))),'Data Summary'!CW19="Yes"),OFFSET('Sanitation Data'!$F$10,0,10*ROW('Sanitation Data'!F13)),NA())</f>
        <v>#N/A</v>
      </c>
      <c r="AI19" s="542" t="e">
        <f ca="1">+IF(AND(ISNUMBER(OFFSET('Sanitation Data'!$F$11,0,10*ROW('Sanitation Data'!F13))),'Data Summary'!CX19="Yes"),OFFSET('Sanitation Data'!$F$11,0,10*ROW('Sanitation Data'!F13)),NA())</f>
        <v>#N/A</v>
      </c>
      <c r="AJ19" s="542" t="e">
        <f ca="1">+IF(AND(ISNUMBER(OFFSET('Sanitation Data'!$F$12,0,10*ROW('Sanitation Data'!F13))),'Data Summary'!CY19="Yes"),OFFSET('Sanitation Data'!$F$12,0,10*ROW('Sanitation Data'!F13)),NA())</f>
        <v>#N/A</v>
      </c>
      <c r="AK19" s="542" t="e">
        <f ca="1">+IF(AND(ISNUMBER(OFFSET('Sanitation Data'!$G$4,0,10*ROW('Sanitation Data'!G13))),'Data Summary'!CZ19="Yes"),100-OFFSET('Sanitation Data'!$G$4,0,10*ROW('Sanitation Data'!G13)),NA())</f>
        <v>#N/A</v>
      </c>
      <c r="AL19" s="542" t="e">
        <f ca="1">+IF(AND(ISNUMBER(OFFSET('Sanitation Data'!$G$6,0,10*ROW('Sanitation Data'!G13))),'Data Summary'!DA19="Yes"),OFFSET('Sanitation Data'!$G$6,0,10*ROW('Sanitation Data'!G13)),NA())</f>
        <v>#N/A</v>
      </c>
      <c r="AM19" s="542" t="e">
        <f ca="1">+IF(AND(ISNUMBER(OFFSET('Sanitation Data'!$G$10,0,10*ROW('Sanitation Data'!G13))),'Data Summary'!DB19="Yes"),OFFSET('Sanitation Data'!$G$10,0,10*ROW('Sanitation Data'!G13)),NA())</f>
        <v>#N/A</v>
      </c>
      <c r="AN19" s="542" t="e">
        <f ca="1">+IF(AND(ISNUMBER(OFFSET('Sanitation Data'!$G$11,0,10*ROW('Sanitation Data'!G13))),'Data Summary'!DC19="Yes"),OFFSET('Sanitation Data'!$G$11,0,10*ROW('Sanitation Data'!G13)),NA())</f>
        <v>#N/A</v>
      </c>
      <c r="AO19" s="542" t="e">
        <f ca="1">+IF(AND(ISNUMBER(OFFSET('Sanitation Data'!$G$12,0,10*ROW('Sanitation Data'!G13))),'Data Summary'!DD19="Yes"),OFFSET('Sanitation Data'!$G$12,0,10*ROW('Sanitation Data'!G13)),NA())</f>
        <v>#N/A</v>
      </c>
      <c r="AP19" s="542" t="e">
        <f ca="1">+IF(AND(ISNUMBER(OFFSET('Sanitation Data'!$H$4,0,10*ROW('Sanitation Data'!H13))),'Data Summary'!DE19="Yes"),100-OFFSET('Sanitation Data'!$H$4,0,10*ROW('Sanitation Data'!H13)),NA())</f>
        <v>#N/A</v>
      </c>
      <c r="AQ19" s="542" t="e">
        <f ca="1">+IF(AND(ISNUMBER(OFFSET('Sanitation Data'!$H$6,0,10*ROW('Sanitation Data'!H13))),'Data Summary'!DF19="Yes"),OFFSET('Sanitation Data'!$H$6,0,10*ROW('Sanitation Data'!H13)),NA())</f>
        <v>#N/A</v>
      </c>
      <c r="AR19" s="542" t="e">
        <f ca="1">+IF(AND(ISNUMBER(OFFSET('Sanitation Data'!$H$10,0,10*ROW('Sanitation Data'!H13))),'Data Summary'!DG19="Yes"),OFFSET('Sanitation Data'!$H$10,0,10*ROW('Sanitation Data'!H13)),NA())</f>
        <v>#N/A</v>
      </c>
      <c r="AS19" s="542" t="e">
        <f ca="1">+IF(AND(ISNUMBER(OFFSET('Sanitation Data'!$H$11,0,10*ROW('Sanitation Data'!H13))),'Data Summary'!DH19="Yes"),OFFSET('Sanitation Data'!$H$11,0,10*ROW('Sanitation Data'!H13)),NA())</f>
        <v>#N/A</v>
      </c>
      <c r="AT19" s="542" t="e">
        <f ca="1">+IF(AND(ISNUMBER(OFFSET('Sanitation Data'!$H$12,0,10*ROW('Sanitation Data'!H13))),'Data Summary'!DI19="Yes"),OFFSET('Sanitation Data'!$H$12,0,10*ROW('Sanitation Data'!H13)),NA())</f>
        <v>#N/A</v>
      </c>
      <c r="AU19" s="542" t="e">
        <f ca="1">+IF(AND(ISNUMBER(OFFSET('Sanitation Data'!$I$4,0,10*ROW('Sanitation Data'!I13))),'Data Summary'!DJ19="Yes"),100-OFFSET('Sanitation Data'!$I$4,0,10*ROW('Sanitation Data'!I13)),NA())</f>
        <v>#N/A</v>
      </c>
      <c r="AV19" s="542" t="e">
        <f ca="1">+IF(AND(ISNUMBER(OFFSET('Sanitation Data'!$I$6,0,10*ROW('Sanitation Data'!I13))),'Data Summary'!DK19="Yes"),OFFSET('Sanitation Data'!$I$6,0,10*ROW('Sanitation Data'!I13)),NA())</f>
        <v>#N/A</v>
      </c>
      <c r="AW19" s="542" t="e">
        <f ca="1">+IF(AND(ISNUMBER(OFFSET('Sanitation Data'!$I$10,0,10*ROW('Sanitation Data'!I13))),'Data Summary'!DL19="Yes"),OFFSET('Sanitation Data'!$I$10,0,10*ROW('Sanitation Data'!I13)),NA())</f>
        <v>#N/A</v>
      </c>
      <c r="AX19" s="542" t="e">
        <f ca="1">+IF(AND(ISNUMBER(OFFSET('Sanitation Data'!$I$11,0,10*ROW('Sanitation Data'!I13))),'Data Summary'!DM19="Yes"),OFFSET('Sanitation Data'!$I$11,0,10*ROW('Sanitation Data'!I13)),NA())</f>
        <v>#N/A</v>
      </c>
      <c r="AY19" s="542" t="e">
        <f ca="1">+IF(AND(ISNUMBER(OFFSET('Sanitation Data'!$I$12,0,10*ROW('Sanitation Data'!I13))),'Data Summary'!DN19="Yes"),OFFSET('Sanitation Data'!$I$12,0,10*ROW('Sanitation Data'!I13)),NA())</f>
        <v>#N/A</v>
      </c>
      <c r="AZ19" s="543" t="e">
        <f ca="1">+IF(AND(ISNUMBER(OFFSET('Hygiene Data'!$D$5,0,10*ROW('Hygiene Data'!D13))),'Data Summary'!DO19="Yes"),OFFSET('Hygiene Data'!$D$5,0,10*ROW('Hygiene Data'!D13)),NA())</f>
        <v>#N/A</v>
      </c>
      <c r="BA19" s="543" t="e">
        <f ca="1">+IF(AND(ISNUMBER(OFFSET('Hygiene Data'!$D$7,0,10*ROW('Hygiene Data'!D13))),'Data Summary'!DP19="Yes"),OFFSET('Hygiene Data'!$D$7,0,10*ROW('Hygiene Data'!D13)),NA())</f>
        <v>#N/A</v>
      </c>
      <c r="BB19" s="543" t="e">
        <f ca="1">+IF(AND(ISNUMBER(OFFSET('Hygiene Data'!$D$9,0,10*ROW('Hygiene Data'!D13))),'Data Summary'!DQ19="Yes"),OFFSET('Hygiene Data'!$D$9,0,10*ROW('Hygiene Data'!D13)),NA())</f>
        <v>#N/A</v>
      </c>
      <c r="BC19" s="543" t="e">
        <f ca="1">+IF(AND(ISNUMBER(OFFSET('Hygiene Data'!$E$5,0,10*ROW('Hygiene Data'!E13))),'Data Summary'!DR19="Yes"),OFFSET('Hygiene Data'!$E$5,0,10*ROW('Hygiene Data'!E13)),NA())</f>
        <v>#N/A</v>
      </c>
      <c r="BD19" s="543" t="e">
        <f ca="1">+IF(AND(ISNUMBER(OFFSET('Hygiene Data'!$E$7,0,10*ROW('Hygiene Data'!E13))),'Data Summary'!DS19="Yes"),OFFSET('Hygiene Data'!$E$7,0,10*ROW('Hygiene Data'!E13)),NA())</f>
        <v>#N/A</v>
      </c>
      <c r="BE19" s="543" t="e">
        <f ca="1">+IF(AND(ISNUMBER(OFFSET('Hygiene Data'!$E$9,0,10*ROW('Hygiene Data'!E13))),'Data Summary'!DT19="Yes"),OFFSET('Hygiene Data'!$E$9,0,10*ROW('Hygiene Data'!E13)),NA())</f>
        <v>#N/A</v>
      </c>
      <c r="BF19" s="543" t="e">
        <f ca="1">+IF(AND(ISNUMBER(OFFSET('Hygiene Data'!$F$5,0,10*ROW('Hygiene Data'!F13))),'Data Summary'!DU19="Yes"),OFFSET('Hygiene Data'!$F$5,0,10*ROW('Hygiene Data'!F13)),NA())</f>
        <v>#N/A</v>
      </c>
      <c r="BG19" s="543" t="e">
        <f ca="1">+IF(AND(ISNUMBER(OFFSET('Hygiene Data'!$F$7,0,10*ROW('Hygiene Data'!F13))),'Data Summary'!DV19="Yes"),OFFSET('Hygiene Data'!$F$7,0,10*ROW('Hygiene Data'!F13)),NA())</f>
        <v>#N/A</v>
      </c>
      <c r="BH19" s="543" t="e">
        <f ca="1">+IF(AND(ISNUMBER(OFFSET('Hygiene Data'!$F$9,0,10*ROW('Hygiene Data'!F13))),'Data Summary'!DW19="Yes"),OFFSET('Hygiene Data'!$F$9,0,10*ROW('Hygiene Data'!F13)),NA())</f>
        <v>#N/A</v>
      </c>
      <c r="BI19" s="543" t="e">
        <f ca="1">+IF(AND(ISNUMBER(OFFSET('Hygiene Data'!$G$5,0,10*ROW('Hygiene Data'!G13))),'Data Summary'!DX19="Yes"),OFFSET('Hygiene Data'!$G$5,0,10*ROW('Hygiene Data'!G13)),NA())</f>
        <v>#N/A</v>
      </c>
      <c r="BJ19" s="543" t="e">
        <f ca="1">+IF(AND(ISNUMBER(OFFSET('Hygiene Data'!$G$7,0,10*ROW('Hygiene Data'!G13))),'Data Summary'!DY19="Yes"),OFFSET('Hygiene Data'!$G$7,0,10*ROW('Hygiene Data'!G13)),NA())</f>
        <v>#N/A</v>
      </c>
      <c r="BK19" s="543" t="e">
        <f ca="1">+IF(AND(ISNUMBER(OFFSET('Hygiene Data'!$G$9,0,10*ROW('Hygiene Data'!G13))),'Data Summary'!DZ19="Yes"),OFFSET('Hygiene Data'!$G$9,0,10*ROW('Hygiene Data'!G13)),NA())</f>
        <v>#N/A</v>
      </c>
      <c r="BL19" s="543" t="e">
        <f ca="1">+IF(AND(ISNUMBER(OFFSET('Hygiene Data'!$H$5,0,10*ROW('Hygiene Data'!H13))),'Data Summary'!EA19="Yes"),OFFSET('Hygiene Data'!$H$5,0,10*ROW('Hygiene Data'!H13)),NA())</f>
        <v>#N/A</v>
      </c>
      <c r="BM19" s="543" t="e">
        <f ca="1">+IF(AND(ISNUMBER(OFFSET('Hygiene Data'!$H$7,0,10*ROW('Hygiene Data'!H13))),'Data Summary'!EB19="Yes"),OFFSET('Hygiene Data'!$H$7,0,10*ROW('Hygiene Data'!H13)),NA())</f>
        <v>#N/A</v>
      </c>
      <c r="BN19" s="543" t="e">
        <f ca="1">+IF(AND(ISNUMBER(OFFSET('Hygiene Data'!$H$9,0,10*ROW('Hygiene Data'!H13))),'Data Summary'!EC19="Yes"),OFFSET('Hygiene Data'!$H$9,0,10*ROW('Hygiene Data'!H13)),NA())</f>
        <v>#N/A</v>
      </c>
      <c r="BO19" s="543" t="e">
        <f ca="1">+IF(AND(ISNUMBER(OFFSET('Hygiene Data'!$I$5,0,10*ROW('Hygiene Data'!I13))),'Data Summary'!ED19="Yes"),OFFSET('Hygiene Data'!$I$5,0,10*ROW('Hygiene Data'!I13)),NA())</f>
        <v>#N/A</v>
      </c>
      <c r="BP19" s="543" t="e">
        <f ca="1">+IF(AND(ISNUMBER(OFFSET('Hygiene Data'!$I$7,0,10*ROW('Hygiene Data'!I13))),'Data Summary'!EE19="Yes"),OFFSET('Hygiene Data'!$I$7,0,10*ROW('Hygiene Data'!I13)),NA())</f>
        <v>#N/A</v>
      </c>
      <c r="BQ19" s="543" t="e">
        <f ca="1">+IF(AND(ISNUMBER(OFFSET('Hygiene Data'!$I$9,0,10*ROW('Hygiene Data'!I13))),'Data Summary'!EF19="Yes"),OFFSET('Hygiene Data'!$I$9,0,10*ROW('Hygiene Data'!I13)),NA())</f>
        <v>#N/A</v>
      </c>
    </row>
    <row r="20" spans="1:69" x14ac:dyDescent="0.25">
      <c r="A20" s="539" t="e">
        <f ca="1">+RIGHT('Data Summary'!A20,LEN('Data Summary'!A20)-9)</f>
        <v>#VALUE!</v>
      </c>
      <c r="B20" s="513" t="str">
        <f ca="1">+IF(ISTEXT('Data Summary'!B20),'Data Summary'!B20,"")</f>
        <v/>
      </c>
      <c r="C20" s="540" t="e">
        <f ca="1">+VALUE('Data Summary'!C20)</f>
        <v>#VALUE!</v>
      </c>
      <c r="D20" s="541" t="e">
        <f ca="1">+IF(AND(ISNUMBER(OFFSET('Water Data'!$D$4,0,10*ROW('Water Data'!D14))),'Data Summary'!BS20="Yes"),100-OFFSET('Water Data'!$D$4,0,10*ROW('Water Data'!D14)),NA())</f>
        <v>#N/A</v>
      </c>
      <c r="E20" s="541" t="e">
        <f ca="1">+IF(AND(ISNUMBER(OFFSET('Water Data'!$D$6,0,10*ROW('Water Data'!D14))),'Data Summary'!BT20="Yes"),OFFSET('Water Data'!$D$6,0,10*ROW('Water Data'!D14)),NA())</f>
        <v>#N/A</v>
      </c>
      <c r="F20" s="541" t="e">
        <f ca="1">+IF(AND(ISNUMBER(OFFSET('Water Data'!$D$9,0,10*ROW('Water Data'!D14))),'Data Summary'!BU20="Yes"),OFFSET('Water Data'!$D$9,0,10*ROW('Water Data'!D14)),NA())</f>
        <v>#N/A</v>
      </c>
      <c r="G20" s="541" t="e">
        <f ca="1">+IF(AND(ISNUMBER(OFFSET('Water Data'!$E$4,0,10*ROW('Water Data'!E14))),'Data Summary'!BV20="Yes"),100-OFFSET('Water Data'!$E$4,0,10*ROW('Water Data'!E14)),NA())</f>
        <v>#N/A</v>
      </c>
      <c r="H20" s="541" t="e">
        <f ca="1">+IF(AND(ISNUMBER(OFFSET('Water Data'!$E$6,0,10*ROW('Water Data'!E14))),'Data Summary'!BW20="Yes"),OFFSET('Water Data'!$E$6,0,10*ROW('Water Data'!E14)),NA())</f>
        <v>#N/A</v>
      </c>
      <c r="I20" s="541" t="e">
        <f ca="1">+IF(AND(ISNUMBER(OFFSET('Water Data'!$E$9,0,10*ROW('Water Data'!E14))),'Data Summary'!BX20="Yes"),OFFSET('Water Data'!$E$9,0,10*ROW('Water Data'!E14)),NA())</f>
        <v>#N/A</v>
      </c>
      <c r="J20" s="541" t="e">
        <f ca="1">+IF(AND(ISNUMBER(OFFSET('Water Data'!$F$4,0,10*ROW('Water Data'!F14))),'Data Summary'!BY20="Yes"),100-OFFSET('Water Data'!$F$4,0,10*ROW('Water Data'!F14)),NA())</f>
        <v>#N/A</v>
      </c>
      <c r="K20" s="541" t="e">
        <f ca="1">+IF(AND(ISNUMBER(OFFSET('Water Data'!$F$6,0,10*ROW('Water Data'!F14))),'Data Summary'!BZ20="Yes"),OFFSET('Water Data'!$F$6,0,10*ROW('Water Data'!F14)),NA())</f>
        <v>#N/A</v>
      </c>
      <c r="L20" s="541" t="e">
        <f ca="1">+IF(AND(ISNUMBER(OFFSET('Water Data'!$F$9,0,10*ROW('Water Data'!F14))),'Data Summary'!CA20="Yes"),OFFSET('Water Data'!$F$9,0,10*ROW('Water Data'!F14)),NA())</f>
        <v>#N/A</v>
      </c>
      <c r="M20" s="541" t="e">
        <f ca="1">+IF(AND(ISNUMBER(OFFSET('Water Data'!$G$4,0,10*ROW('Water Data'!G14))),'Data Summary'!CB20="Yes"),100-OFFSET('Water Data'!$G$4,0,10*ROW('Water Data'!G14)),NA())</f>
        <v>#N/A</v>
      </c>
      <c r="N20" s="541" t="e">
        <f ca="1">+IF(AND(ISNUMBER(OFFSET('Water Data'!$G$6,0,10*ROW('Water Data'!G14))),'Data Summary'!CC20="Yes"),OFFSET('Water Data'!$G$6,0,10*ROW('Water Data'!G14)),NA())</f>
        <v>#N/A</v>
      </c>
      <c r="O20" s="541" t="e">
        <f ca="1">+IF(AND(ISNUMBER(OFFSET('Water Data'!$G$9,0,10*ROW('Water Data'!G14))),'Data Summary'!CD20="Yes"),OFFSET('Water Data'!$G$9,0,10*ROW('Water Data'!G14)),NA())</f>
        <v>#N/A</v>
      </c>
      <c r="P20" s="541" t="e">
        <f ca="1">+IF(AND(ISNUMBER(OFFSET('Water Data'!$H$4,0,10*ROW('Water Data'!H14))),'Data Summary'!CE20="Yes"),100-OFFSET('Water Data'!$H$4,0,10*ROW('Water Data'!H14)),NA())</f>
        <v>#N/A</v>
      </c>
      <c r="Q20" s="541" t="e">
        <f ca="1">+IF(AND(ISNUMBER(OFFSET('Water Data'!$H$6,0,10*ROW('Water Data'!H14))),'Data Summary'!CF20="Yes"),OFFSET('Water Data'!$H$6,0,10*ROW('Water Data'!H14)),NA())</f>
        <v>#N/A</v>
      </c>
      <c r="R20" s="541" t="e">
        <f ca="1">+IF(AND(ISNUMBER(OFFSET('Water Data'!$H$9,0,10*ROW('Water Data'!H14))),'Data Summary'!CG20="Yes"),OFFSET('Water Data'!$H$9,0,10*ROW('Water Data'!H14)),NA())</f>
        <v>#N/A</v>
      </c>
      <c r="S20" s="541" t="e">
        <f ca="1">+IF(AND(ISNUMBER(OFFSET('Water Data'!$I$4,0,10*ROW('Water Data'!I14))),'Data Summary'!CH20="Yes"),100-OFFSET('Water Data'!$I$4,0,10*ROW('Water Data'!I14)),NA())</f>
        <v>#N/A</v>
      </c>
      <c r="T20" s="541" t="e">
        <f ca="1">+IF(AND(ISNUMBER(OFFSET('Water Data'!$I$6,0,10*ROW('Water Data'!I14))),'Data Summary'!CI20="Yes"),OFFSET('Water Data'!$I$6,0,10*ROW('Water Data'!I14)),NA())</f>
        <v>#N/A</v>
      </c>
      <c r="U20" s="541" t="e">
        <f ca="1">+IF(AND(ISNUMBER(OFFSET('Water Data'!$I$9,0,10*ROW('Water Data'!I14))),'Data Summary'!CJ20="Yes"),OFFSET('Water Data'!$I$9,0,10*ROW('Water Data'!I14)),NA())</f>
        <v>#N/A</v>
      </c>
      <c r="V20" s="542" t="e">
        <f ca="1">+IF(AND(ISNUMBER(OFFSET('Sanitation Data'!$D$4,0,10*ROW('Sanitation Data'!D14))),'Data Summary'!CK20="Yes"),100-OFFSET('Sanitation Data'!$D$4,0,10*ROW('Sanitation Data'!D14)),NA())</f>
        <v>#N/A</v>
      </c>
      <c r="W20" s="542" t="e">
        <f ca="1">+IF(AND(ISNUMBER(OFFSET('Sanitation Data'!$D$6,0,10*ROW('Sanitation Data'!D14))),'Data Summary'!CL20="Yes"),OFFSET('Sanitation Data'!$D$6,0,10*ROW('Sanitation Data'!D14)),NA())</f>
        <v>#N/A</v>
      </c>
      <c r="X20" s="542" t="e">
        <f ca="1">+IF(AND(ISNUMBER(OFFSET('Sanitation Data'!$D$10,0,10*ROW('Sanitation Data'!D14))),'Data Summary'!CM20="Yes"),OFFSET('Sanitation Data'!$D$10,0,10*ROW('Sanitation Data'!D14)),NA())</f>
        <v>#N/A</v>
      </c>
      <c r="Y20" s="542" t="e">
        <f ca="1">+IF(AND(ISNUMBER(OFFSET('Sanitation Data'!$D$11,0,10*ROW('Sanitation Data'!D14))),'Data Summary'!CN20="Yes"),OFFSET('Sanitation Data'!$D$11,0,10*ROW('Sanitation Data'!D14)),NA())</f>
        <v>#N/A</v>
      </c>
      <c r="Z20" s="542" t="e">
        <f ca="1">+IF(AND(ISNUMBER(OFFSET('Sanitation Data'!$D$12,0,10*ROW('Sanitation Data'!D14))),'Data Summary'!CO20="Yes"),OFFSET('Sanitation Data'!$D$12,0,10*ROW('Sanitation Data'!D14)),NA())</f>
        <v>#N/A</v>
      </c>
      <c r="AA20" s="542" t="e">
        <f ca="1">+IF(AND(ISNUMBER(OFFSET('Sanitation Data'!$E$4,0,10*ROW('Sanitation Data'!E14))),'Data Summary'!CP20="Yes"),100-OFFSET('Sanitation Data'!$E$4,0,10*ROW('Sanitation Data'!E14)),NA())</f>
        <v>#N/A</v>
      </c>
      <c r="AB20" s="542" t="e">
        <f ca="1">+IF(AND(ISNUMBER(OFFSET('Sanitation Data'!$E$6,0,10*ROW('Sanitation Data'!E14))),'Data Summary'!CQ20="Yes"),OFFSET('Sanitation Data'!$E$6,0,10*ROW('Sanitation Data'!E14)),NA())</f>
        <v>#N/A</v>
      </c>
      <c r="AC20" s="542" t="e">
        <f ca="1">+IF(AND(ISNUMBER(OFFSET('Sanitation Data'!$E$10,0,10*ROW('Sanitation Data'!E14))),'Data Summary'!CR20="Yes"),OFFSET('Sanitation Data'!$E$10,0,10*ROW('Sanitation Data'!E14)),NA())</f>
        <v>#N/A</v>
      </c>
      <c r="AD20" s="542" t="e">
        <f ca="1">+IF(AND(ISNUMBER(OFFSET('Sanitation Data'!$E$11,0,10*ROW('Sanitation Data'!E14))),'Data Summary'!CS20="Yes"),OFFSET('Sanitation Data'!$E$11,0,10*ROW('Sanitation Data'!E14)),NA())</f>
        <v>#N/A</v>
      </c>
      <c r="AE20" s="542" t="e">
        <f ca="1">+IF(AND(ISNUMBER(OFFSET('Sanitation Data'!$E$12,0,10*ROW('Sanitation Data'!E14))),'Data Summary'!CT20="Yes"),OFFSET('Sanitation Data'!$E$12,0,10*ROW('Sanitation Data'!E14)),NA())</f>
        <v>#N/A</v>
      </c>
      <c r="AF20" s="542" t="e">
        <f ca="1">+IF(AND(ISNUMBER(OFFSET('Sanitation Data'!$F$4,0,10*ROW('Sanitation Data'!F14))),'Data Summary'!CU20="Yes"),100-OFFSET('Sanitation Data'!$F$4,0,10*ROW('Sanitation Data'!F14)),NA())</f>
        <v>#N/A</v>
      </c>
      <c r="AG20" s="542" t="e">
        <f ca="1">+IF(AND(ISNUMBER(OFFSET('Sanitation Data'!$F$6,0,10*ROW('Sanitation Data'!F14))),'Data Summary'!CV20="Yes"),OFFSET('Sanitation Data'!$F$6,0,10*ROW('Sanitation Data'!F14)),NA())</f>
        <v>#N/A</v>
      </c>
      <c r="AH20" s="542" t="e">
        <f ca="1">+IF(AND(ISNUMBER(OFFSET('Sanitation Data'!$F$10,0,10*ROW('Sanitation Data'!F14))),'Data Summary'!CW20="Yes"),OFFSET('Sanitation Data'!$F$10,0,10*ROW('Sanitation Data'!F14)),NA())</f>
        <v>#N/A</v>
      </c>
      <c r="AI20" s="542" t="e">
        <f ca="1">+IF(AND(ISNUMBER(OFFSET('Sanitation Data'!$F$11,0,10*ROW('Sanitation Data'!F14))),'Data Summary'!CX20="Yes"),OFFSET('Sanitation Data'!$F$11,0,10*ROW('Sanitation Data'!F14)),NA())</f>
        <v>#N/A</v>
      </c>
      <c r="AJ20" s="542" t="e">
        <f ca="1">+IF(AND(ISNUMBER(OFFSET('Sanitation Data'!$F$12,0,10*ROW('Sanitation Data'!F14))),'Data Summary'!CY20="Yes"),OFFSET('Sanitation Data'!$F$12,0,10*ROW('Sanitation Data'!F14)),NA())</f>
        <v>#N/A</v>
      </c>
      <c r="AK20" s="542" t="e">
        <f ca="1">+IF(AND(ISNUMBER(OFFSET('Sanitation Data'!$G$4,0,10*ROW('Sanitation Data'!G14))),'Data Summary'!CZ20="Yes"),100-OFFSET('Sanitation Data'!$G$4,0,10*ROW('Sanitation Data'!G14)),NA())</f>
        <v>#N/A</v>
      </c>
      <c r="AL20" s="542" t="e">
        <f ca="1">+IF(AND(ISNUMBER(OFFSET('Sanitation Data'!$G$6,0,10*ROW('Sanitation Data'!G14))),'Data Summary'!DA20="Yes"),OFFSET('Sanitation Data'!$G$6,0,10*ROW('Sanitation Data'!G14)),NA())</f>
        <v>#N/A</v>
      </c>
      <c r="AM20" s="542" t="e">
        <f ca="1">+IF(AND(ISNUMBER(OFFSET('Sanitation Data'!$G$10,0,10*ROW('Sanitation Data'!G14))),'Data Summary'!DB20="Yes"),OFFSET('Sanitation Data'!$G$10,0,10*ROW('Sanitation Data'!G14)),NA())</f>
        <v>#N/A</v>
      </c>
      <c r="AN20" s="542" t="e">
        <f ca="1">+IF(AND(ISNUMBER(OFFSET('Sanitation Data'!$G$11,0,10*ROW('Sanitation Data'!G14))),'Data Summary'!DC20="Yes"),OFFSET('Sanitation Data'!$G$11,0,10*ROW('Sanitation Data'!G14)),NA())</f>
        <v>#N/A</v>
      </c>
      <c r="AO20" s="542" t="e">
        <f ca="1">+IF(AND(ISNUMBER(OFFSET('Sanitation Data'!$G$12,0,10*ROW('Sanitation Data'!G14))),'Data Summary'!DD20="Yes"),OFFSET('Sanitation Data'!$G$12,0,10*ROW('Sanitation Data'!G14)),NA())</f>
        <v>#N/A</v>
      </c>
      <c r="AP20" s="542" t="e">
        <f ca="1">+IF(AND(ISNUMBER(OFFSET('Sanitation Data'!$H$4,0,10*ROW('Sanitation Data'!H14))),'Data Summary'!DE20="Yes"),100-OFFSET('Sanitation Data'!$H$4,0,10*ROW('Sanitation Data'!H14)),NA())</f>
        <v>#N/A</v>
      </c>
      <c r="AQ20" s="542" t="e">
        <f ca="1">+IF(AND(ISNUMBER(OFFSET('Sanitation Data'!$H$6,0,10*ROW('Sanitation Data'!H14))),'Data Summary'!DF20="Yes"),OFFSET('Sanitation Data'!$H$6,0,10*ROW('Sanitation Data'!H14)),NA())</f>
        <v>#N/A</v>
      </c>
      <c r="AR20" s="542" t="e">
        <f ca="1">+IF(AND(ISNUMBER(OFFSET('Sanitation Data'!$H$10,0,10*ROW('Sanitation Data'!H14))),'Data Summary'!DG20="Yes"),OFFSET('Sanitation Data'!$H$10,0,10*ROW('Sanitation Data'!H14)),NA())</f>
        <v>#N/A</v>
      </c>
      <c r="AS20" s="542" t="e">
        <f ca="1">+IF(AND(ISNUMBER(OFFSET('Sanitation Data'!$H$11,0,10*ROW('Sanitation Data'!H14))),'Data Summary'!DH20="Yes"),OFFSET('Sanitation Data'!$H$11,0,10*ROW('Sanitation Data'!H14)),NA())</f>
        <v>#N/A</v>
      </c>
      <c r="AT20" s="542" t="e">
        <f ca="1">+IF(AND(ISNUMBER(OFFSET('Sanitation Data'!$H$12,0,10*ROW('Sanitation Data'!H14))),'Data Summary'!DI20="Yes"),OFFSET('Sanitation Data'!$H$12,0,10*ROW('Sanitation Data'!H14)),NA())</f>
        <v>#N/A</v>
      </c>
      <c r="AU20" s="542" t="e">
        <f ca="1">+IF(AND(ISNUMBER(OFFSET('Sanitation Data'!$I$4,0,10*ROW('Sanitation Data'!I14))),'Data Summary'!DJ20="Yes"),100-OFFSET('Sanitation Data'!$I$4,0,10*ROW('Sanitation Data'!I14)),NA())</f>
        <v>#N/A</v>
      </c>
      <c r="AV20" s="542" t="e">
        <f ca="1">+IF(AND(ISNUMBER(OFFSET('Sanitation Data'!$I$6,0,10*ROW('Sanitation Data'!I14))),'Data Summary'!DK20="Yes"),OFFSET('Sanitation Data'!$I$6,0,10*ROW('Sanitation Data'!I14)),NA())</f>
        <v>#N/A</v>
      </c>
      <c r="AW20" s="542" t="e">
        <f ca="1">+IF(AND(ISNUMBER(OFFSET('Sanitation Data'!$I$10,0,10*ROW('Sanitation Data'!I14))),'Data Summary'!DL20="Yes"),OFFSET('Sanitation Data'!$I$10,0,10*ROW('Sanitation Data'!I14)),NA())</f>
        <v>#N/A</v>
      </c>
      <c r="AX20" s="542" t="e">
        <f ca="1">+IF(AND(ISNUMBER(OFFSET('Sanitation Data'!$I$11,0,10*ROW('Sanitation Data'!I14))),'Data Summary'!DM20="Yes"),OFFSET('Sanitation Data'!$I$11,0,10*ROW('Sanitation Data'!I14)),NA())</f>
        <v>#N/A</v>
      </c>
      <c r="AY20" s="542" t="e">
        <f ca="1">+IF(AND(ISNUMBER(OFFSET('Sanitation Data'!$I$12,0,10*ROW('Sanitation Data'!I14))),'Data Summary'!DN20="Yes"),OFFSET('Sanitation Data'!$I$12,0,10*ROW('Sanitation Data'!I14)),NA())</f>
        <v>#N/A</v>
      </c>
      <c r="AZ20" s="543" t="e">
        <f ca="1">+IF(AND(ISNUMBER(OFFSET('Hygiene Data'!$D$5,0,10*ROW('Hygiene Data'!D14))),'Data Summary'!DO20="Yes"),OFFSET('Hygiene Data'!$D$5,0,10*ROW('Hygiene Data'!D14)),NA())</f>
        <v>#N/A</v>
      </c>
      <c r="BA20" s="543" t="e">
        <f ca="1">+IF(AND(ISNUMBER(OFFSET('Hygiene Data'!$D$7,0,10*ROW('Hygiene Data'!D14))),'Data Summary'!DP20="Yes"),OFFSET('Hygiene Data'!$D$7,0,10*ROW('Hygiene Data'!D14)),NA())</f>
        <v>#N/A</v>
      </c>
      <c r="BB20" s="543" t="e">
        <f ca="1">+IF(AND(ISNUMBER(OFFSET('Hygiene Data'!$D$9,0,10*ROW('Hygiene Data'!D14))),'Data Summary'!DQ20="Yes"),OFFSET('Hygiene Data'!$D$9,0,10*ROW('Hygiene Data'!D14)),NA())</f>
        <v>#N/A</v>
      </c>
      <c r="BC20" s="543" t="e">
        <f ca="1">+IF(AND(ISNUMBER(OFFSET('Hygiene Data'!$E$5,0,10*ROW('Hygiene Data'!E14))),'Data Summary'!DR20="Yes"),OFFSET('Hygiene Data'!$E$5,0,10*ROW('Hygiene Data'!E14)),NA())</f>
        <v>#N/A</v>
      </c>
      <c r="BD20" s="543" t="e">
        <f ca="1">+IF(AND(ISNUMBER(OFFSET('Hygiene Data'!$E$7,0,10*ROW('Hygiene Data'!E14))),'Data Summary'!DS20="Yes"),OFFSET('Hygiene Data'!$E$7,0,10*ROW('Hygiene Data'!E14)),NA())</f>
        <v>#N/A</v>
      </c>
      <c r="BE20" s="543" t="e">
        <f ca="1">+IF(AND(ISNUMBER(OFFSET('Hygiene Data'!$E$9,0,10*ROW('Hygiene Data'!E14))),'Data Summary'!DT20="Yes"),OFFSET('Hygiene Data'!$E$9,0,10*ROW('Hygiene Data'!E14)),NA())</f>
        <v>#N/A</v>
      </c>
      <c r="BF20" s="543" t="e">
        <f ca="1">+IF(AND(ISNUMBER(OFFSET('Hygiene Data'!$F$5,0,10*ROW('Hygiene Data'!F14))),'Data Summary'!DU20="Yes"),OFFSET('Hygiene Data'!$F$5,0,10*ROW('Hygiene Data'!F14)),NA())</f>
        <v>#N/A</v>
      </c>
      <c r="BG20" s="543" t="e">
        <f ca="1">+IF(AND(ISNUMBER(OFFSET('Hygiene Data'!$F$7,0,10*ROW('Hygiene Data'!F14))),'Data Summary'!DV20="Yes"),OFFSET('Hygiene Data'!$F$7,0,10*ROW('Hygiene Data'!F14)),NA())</f>
        <v>#N/A</v>
      </c>
      <c r="BH20" s="543" t="e">
        <f ca="1">+IF(AND(ISNUMBER(OFFSET('Hygiene Data'!$F$9,0,10*ROW('Hygiene Data'!F14))),'Data Summary'!DW20="Yes"),OFFSET('Hygiene Data'!$F$9,0,10*ROW('Hygiene Data'!F14)),NA())</f>
        <v>#N/A</v>
      </c>
      <c r="BI20" s="543" t="e">
        <f ca="1">+IF(AND(ISNUMBER(OFFSET('Hygiene Data'!$G$5,0,10*ROW('Hygiene Data'!G14))),'Data Summary'!DX20="Yes"),OFFSET('Hygiene Data'!$G$5,0,10*ROW('Hygiene Data'!G14)),NA())</f>
        <v>#N/A</v>
      </c>
      <c r="BJ20" s="543" t="e">
        <f ca="1">+IF(AND(ISNUMBER(OFFSET('Hygiene Data'!$G$7,0,10*ROW('Hygiene Data'!G14))),'Data Summary'!DY20="Yes"),OFFSET('Hygiene Data'!$G$7,0,10*ROW('Hygiene Data'!G14)),NA())</f>
        <v>#N/A</v>
      </c>
      <c r="BK20" s="543" t="e">
        <f ca="1">+IF(AND(ISNUMBER(OFFSET('Hygiene Data'!$G$9,0,10*ROW('Hygiene Data'!G14))),'Data Summary'!DZ20="Yes"),OFFSET('Hygiene Data'!$G$9,0,10*ROW('Hygiene Data'!G14)),NA())</f>
        <v>#N/A</v>
      </c>
      <c r="BL20" s="543" t="e">
        <f ca="1">+IF(AND(ISNUMBER(OFFSET('Hygiene Data'!$H$5,0,10*ROW('Hygiene Data'!H14))),'Data Summary'!EA20="Yes"),OFFSET('Hygiene Data'!$H$5,0,10*ROW('Hygiene Data'!H14)),NA())</f>
        <v>#N/A</v>
      </c>
      <c r="BM20" s="543" t="e">
        <f ca="1">+IF(AND(ISNUMBER(OFFSET('Hygiene Data'!$H$7,0,10*ROW('Hygiene Data'!H14))),'Data Summary'!EB20="Yes"),OFFSET('Hygiene Data'!$H$7,0,10*ROW('Hygiene Data'!H14)),NA())</f>
        <v>#N/A</v>
      </c>
      <c r="BN20" s="543" t="e">
        <f ca="1">+IF(AND(ISNUMBER(OFFSET('Hygiene Data'!$H$9,0,10*ROW('Hygiene Data'!H14))),'Data Summary'!EC20="Yes"),OFFSET('Hygiene Data'!$H$9,0,10*ROW('Hygiene Data'!H14)),NA())</f>
        <v>#N/A</v>
      </c>
      <c r="BO20" s="543" t="e">
        <f ca="1">+IF(AND(ISNUMBER(OFFSET('Hygiene Data'!$I$5,0,10*ROW('Hygiene Data'!I14))),'Data Summary'!ED20="Yes"),OFFSET('Hygiene Data'!$I$5,0,10*ROW('Hygiene Data'!I14)),NA())</f>
        <v>#N/A</v>
      </c>
      <c r="BP20" s="543" t="e">
        <f ca="1">+IF(AND(ISNUMBER(OFFSET('Hygiene Data'!$I$7,0,10*ROW('Hygiene Data'!I14))),'Data Summary'!EE20="Yes"),OFFSET('Hygiene Data'!$I$7,0,10*ROW('Hygiene Data'!I14)),NA())</f>
        <v>#N/A</v>
      </c>
      <c r="BQ20" s="543" t="e">
        <f ca="1">+IF(AND(ISNUMBER(OFFSET('Hygiene Data'!$I$9,0,10*ROW('Hygiene Data'!I14))),'Data Summary'!EF20="Yes"),OFFSET('Hygiene Data'!$I$9,0,10*ROW('Hygiene Data'!I14)),NA())</f>
        <v>#N/A</v>
      </c>
    </row>
    <row r="21" spans="1:69" x14ac:dyDescent="0.25">
      <c r="A21" s="539" t="e">
        <f ca="1">+RIGHT('Data Summary'!A21,LEN('Data Summary'!A21)-9)</f>
        <v>#VALUE!</v>
      </c>
      <c r="B21" s="513" t="str">
        <f ca="1">+IF(ISTEXT('Data Summary'!B21),'Data Summary'!B21,"")</f>
        <v/>
      </c>
      <c r="C21" s="540" t="e">
        <f ca="1">+VALUE('Data Summary'!C21)</f>
        <v>#VALUE!</v>
      </c>
      <c r="D21" s="541" t="e">
        <f ca="1">+IF(AND(ISNUMBER(OFFSET('Water Data'!$D$4,0,10*ROW('Water Data'!D15))),'Data Summary'!BS21="Yes"),100-OFFSET('Water Data'!$D$4,0,10*ROW('Water Data'!D15)),NA())</f>
        <v>#N/A</v>
      </c>
      <c r="E21" s="541" t="e">
        <f ca="1">+IF(AND(ISNUMBER(OFFSET('Water Data'!$D$6,0,10*ROW('Water Data'!D15))),'Data Summary'!BT21="Yes"),OFFSET('Water Data'!$D$6,0,10*ROW('Water Data'!D15)),NA())</f>
        <v>#N/A</v>
      </c>
      <c r="F21" s="541" t="e">
        <f ca="1">+IF(AND(ISNUMBER(OFFSET('Water Data'!$D$9,0,10*ROW('Water Data'!D15))),'Data Summary'!BU21="Yes"),OFFSET('Water Data'!$D$9,0,10*ROW('Water Data'!D15)),NA())</f>
        <v>#N/A</v>
      </c>
      <c r="G21" s="541" t="e">
        <f ca="1">+IF(AND(ISNUMBER(OFFSET('Water Data'!$E$4,0,10*ROW('Water Data'!E15))),'Data Summary'!BV21="Yes"),100-OFFSET('Water Data'!$E$4,0,10*ROW('Water Data'!E15)),NA())</f>
        <v>#N/A</v>
      </c>
      <c r="H21" s="541" t="e">
        <f ca="1">+IF(AND(ISNUMBER(OFFSET('Water Data'!$E$6,0,10*ROW('Water Data'!E15))),'Data Summary'!BW21="Yes"),OFFSET('Water Data'!$E$6,0,10*ROW('Water Data'!E15)),NA())</f>
        <v>#N/A</v>
      </c>
      <c r="I21" s="541" t="e">
        <f ca="1">+IF(AND(ISNUMBER(OFFSET('Water Data'!$E$9,0,10*ROW('Water Data'!E15))),'Data Summary'!BX21="Yes"),OFFSET('Water Data'!$E$9,0,10*ROW('Water Data'!E15)),NA())</f>
        <v>#N/A</v>
      </c>
      <c r="J21" s="541" t="e">
        <f ca="1">+IF(AND(ISNUMBER(OFFSET('Water Data'!$F$4,0,10*ROW('Water Data'!F15))),'Data Summary'!BY21="Yes"),100-OFFSET('Water Data'!$F$4,0,10*ROW('Water Data'!F15)),NA())</f>
        <v>#N/A</v>
      </c>
      <c r="K21" s="541" t="e">
        <f ca="1">+IF(AND(ISNUMBER(OFFSET('Water Data'!$F$6,0,10*ROW('Water Data'!F15))),'Data Summary'!BZ21="Yes"),OFFSET('Water Data'!$F$6,0,10*ROW('Water Data'!F15)),NA())</f>
        <v>#N/A</v>
      </c>
      <c r="L21" s="541" t="e">
        <f ca="1">+IF(AND(ISNUMBER(OFFSET('Water Data'!$F$9,0,10*ROW('Water Data'!F15))),'Data Summary'!CA21="Yes"),OFFSET('Water Data'!$F$9,0,10*ROW('Water Data'!F15)),NA())</f>
        <v>#N/A</v>
      </c>
      <c r="M21" s="541" t="e">
        <f ca="1">+IF(AND(ISNUMBER(OFFSET('Water Data'!$G$4,0,10*ROW('Water Data'!G15))),'Data Summary'!CB21="Yes"),100-OFFSET('Water Data'!$G$4,0,10*ROW('Water Data'!G15)),NA())</f>
        <v>#N/A</v>
      </c>
      <c r="N21" s="541" t="e">
        <f ca="1">+IF(AND(ISNUMBER(OFFSET('Water Data'!$G$6,0,10*ROW('Water Data'!G15))),'Data Summary'!CC21="Yes"),OFFSET('Water Data'!$G$6,0,10*ROW('Water Data'!G15)),NA())</f>
        <v>#N/A</v>
      </c>
      <c r="O21" s="541" t="e">
        <f ca="1">+IF(AND(ISNUMBER(OFFSET('Water Data'!$G$9,0,10*ROW('Water Data'!G15))),'Data Summary'!CD21="Yes"),OFFSET('Water Data'!$G$9,0,10*ROW('Water Data'!G15)),NA())</f>
        <v>#N/A</v>
      </c>
      <c r="P21" s="541" t="e">
        <f ca="1">+IF(AND(ISNUMBER(OFFSET('Water Data'!$H$4,0,10*ROW('Water Data'!H15))),'Data Summary'!CE21="Yes"),100-OFFSET('Water Data'!$H$4,0,10*ROW('Water Data'!H15)),NA())</f>
        <v>#N/A</v>
      </c>
      <c r="Q21" s="541" t="e">
        <f ca="1">+IF(AND(ISNUMBER(OFFSET('Water Data'!$H$6,0,10*ROW('Water Data'!H15))),'Data Summary'!CF21="Yes"),OFFSET('Water Data'!$H$6,0,10*ROW('Water Data'!H15)),NA())</f>
        <v>#N/A</v>
      </c>
      <c r="R21" s="541" t="e">
        <f ca="1">+IF(AND(ISNUMBER(OFFSET('Water Data'!$H$9,0,10*ROW('Water Data'!H15))),'Data Summary'!CG21="Yes"),OFFSET('Water Data'!$H$9,0,10*ROW('Water Data'!H15)),NA())</f>
        <v>#N/A</v>
      </c>
      <c r="S21" s="541" t="e">
        <f ca="1">+IF(AND(ISNUMBER(OFFSET('Water Data'!$I$4,0,10*ROW('Water Data'!I15))),'Data Summary'!CH21="Yes"),100-OFFSET('Water Data'!$I$4,0,10*ROW('Water Data'!I15)),NA())</f>
        <v>#N/A</v>
      </c>
      <c r="T21" s="541" t="e">
        <f ca="1">+IF(AND(ISNUMBER(OFFSET('Water Data'!$I$6,0,10*ROW('Water Data'!I15))),'Data Summary'!CI21="Yes"),OFFSET('Water Data'!$I$6,0,10*ROW('Water Data'!I15)),NA())</f>
        <v>#N/A</v>
      </c>
      <c r="U21" s="541" t="e">
        <f ca="1">+IF(AND(ISNUMBER(OFFSET('Water Data'!$I$9,0,10*ROW('Water Data'!I15))),'Data Summary'!CJ21="Yes"),OFFSET('Water Data'!$I$9,0,10*ROW('Water Data'!I15)),NA())</f>
        <v>#N/A</v>
      </c>
      <c r="V21" s="542" t="e">
        <f ca="1">+IF(AND(ISNUMBER(OFFSET('Sanitation Data'!$D$4,0,10*ROW('Sanitation Data'!D15))),'Data Summary'!CK21="Yes"),100-OFFSET('Sanitation Data'!$D$4,0,10*ROW('Sanitation Data'!D15)),NA())</f>
        <v>#N/A</v>
      </c>
      <c r="W21" s="542" t="e">
        <f ca="1">+IF(AND(ISNUMBER(OFFSET('Sanitation Data'!$D$6,0,10*ROW('Sanitation Data'!D15))),'Data Summary'!CL21="Yes"),OFFSET('Sanitation Data'!$D$6,0,10*ROW('Sanitation Data'!D15)),NA())</f>
        <v>#N/A</v>
      </c>
      <c r="X21" s="542" t="e">
        <f ca="1">+IF(AND(ISNUMBER(OFFSET('Sanitation Data'!$D$10,0,10*ROW('Sanitation Data'!D15))),'Data Summary'!CM21="Yes"),OFFSET('Sanitation Data'!$D$10,0,10*ROW('Sanitation Data'!D15)),NA())</f>
        <v>#N/A</v>
      </c>
      <c r="Y21" s="542" t="e">
        <f ca="1">+IF(AND(ISNUMBER(OFFSET('Sanitation Data'!$D$11,0,10*ROW('Sanitation Data'!D15))),'Data Summary'!CN21="Yes"),OFFSET('Sanitation Data'!$D$11,0,10*ROW('Sanitation Data'!D15)),NA())</f>
        <v>#N/A</v>
      </c>
      <c r="Z21" s="542" t="e">
        <f ca="1">+IF(AND(ISNUMBER(OFFSET('Sanitation Data'!$D$12,0,10*ROW('Sanitation Data'!D15))),'Data Summary'!CO21="Yes"),OFFSET('Sanitation Data'!$D$12,0,10*ROW('Sanitation Data'!D15)),NA())</f>
        <v>#N/A</v>
      </c>
      <c r="AA21" s="542" t="e">
        <f ca="1">+IF(AND(ISNUMBER(OFFSET('Sanitation Data'!$E$4,0,10*ROW('Sanitation Data'!E15))),'Data Summary'!CP21="Yes"),100-OFFSET('Sanitation Data'!$E$4,0,10*ROW('Sanitation Data'!E15)),NA())</f>
        <v>#N/A</v>
      </c>
      <c r="AB21" s="542" t="e">
        <f ca="1">+IF(AND(ISNUMBER(OFFSET('Sanitation Data'!$E$6,0,10*ROW('Sanitation Data'!E15))),'Data Summary'!CQ21="Yes"),OFFSET('Sanitation Data'!$E$6,0,10*ROW('Sanitation Data'!E15)),NA())</f>
        <v>#N/A</v>
      </c>
      <c r="AC21" s="542" t="e">
        <f ca="1">+IF(AND(ISNUMBER(OFFSET('Sanitation Data'!$E$10,0,10*ROW('Sanitation Data'!E15))),'Data Summary'!CR21="Yes"),OFFSET('Sanitation Data'!$E$10,0,10*ROW('Sanitation Data'!E15)),NA())</f>
        <v>#N/A</v>
      </c>
      <c r="AD21" s="542" t="e">
        <f ca="1">+IF(AND(ISNUMBER(OFFSET('Sanitation Data'!$E$11,0,10*ROW('Sanitation Data'!E15))),'Data Summary'!CS21="Yes"),OFFSET('Sanitation Data'!$E$11,0,10*ROW('Sanitation Data'!E15)),NA())</f>
        <v>#N/A</v>
      </c>
      <c r="AE21" s="542" t="e">
        <f ca="1">+IF(AND(ISNUMBER(OFFSET('Sanitation Data'!$E$12,0,10*ROW('Sanitation Data'!E15))),'Data Summary'!CT21="Yes"),OFFSET('Sanitation Data'!$E$12,0,10*ROW('Sanitation Data'!E15)),NA())</f>
        <v>#N/A</v>
      </c>
      <c r="AF21" s="542" t="e">
        <f ca="1">+IF(AND(ISNUMBER(OFFSET('Sanitation Data'!$F$4,0,10*ROW('Sanitation Data'!F15))),'Data Summary'!CU21="Yes"),100-OFFSET('Sanitation Data'!$F$4,0,10*ROW('Sanitation Data'!F15)),NA())</f>
        <v>#N/A</v>
      </c>
      <c r="AG21" s="542" t="e">
        <f ca="1">+IF(AND(ISNUMBER(OFFSET('Sanitation Data'!$F$6,0,10*ROW('Sanitation Data'!F15))),'Data Summary'!CV21="Yes"),OFFSET('Sanitation Data'!$F$6,0,10*ROW('Sanitation Data'!F15)),NA())</f>
        <v>#N/A</v>
      </c>
      <c r="AH21" s="542" t="e">
        <f ca="1">+IF(AND(ISNUMBER(OFFSET('Sanitation Data'!$F$10,0,10*ROW('Sanitation Data'!F15))),'Data Summary'!CW21="Yes"),OFFSET('Sanitation Data'!$F$10,0,10*ROW('Sanitation Data'!F15)),NA())</f>
        <v>#N/A</v>
      </c>
      <c r="AI21" s="542" t="e">
        <f ca="1">+IF(AND(ISNUMBER(OFFSET('Sanitation Data'!$F$11,0,10*ROW('Sanitation Data'!F15))),'Data Summary'!CX21="Yes"),OFFSET('Sanitation Data'!$F$11,0,10*ROW('Sanitation Data'!F15)),NA())</f>
        <v>#N/A</v>
      </c>
      <c r="AJ21" s="542" t="e">
        <f ca="1">+IF(AND(ISNUMBER(OFFSET('Sanitation Data'!$F$12,0,10*ROW('Sanitation Data'!F15))),'Data Summary'!CY21="Yes"),OFFSET('Sanitation Data'!$F$12,0,10*ROW('Sanitation Data'!F15)),NA())</f>
        <v>#N/A</v>
      </c>
      <c r="AK21" s="542" t="e">
        <f ca="1">+IF(AND(ISNUMBER(OFFSET('Sanitation Data'!$G$4,0,10*ROW('Sanitation Data'!G15))),'Data Summary'!CZ21="Yes"),100-OFFSET('Sanitation Data'!$G$4,0,10*ROW('Sanitation Data'!G15)),NA())</f>
        <v>#N/A</v>
      </c>
      <c r="AL21" s="542" t="e">
        <f ca="1">+IF(AND(ISNUMBER(OFFSET('Sanitation Data'!$G$6,0,10*ROW('Sanitation Data'!G15))),'Data Summary'!DA21="Yes"),OFFSET('Sanitation Data'!$G$6,0,10*ROW('Sanitation Data'!G15)),NA())</f>
        <v>#N/A</v>
      </c>
      <c r="AM21" s="542" t="e">
        <f ca="1">+IF(AND(ISNUMBER(OFFSET('Sanitation Data'!$G$10,0,10*ROW('Sanitation Data'!G15))),'Data Summary'!DB21="Yes"),OFFSET('Sanitation Data'!$G$10,0,10*ROW('Sanitation Data'!G15)),NA())</f>
        <v>#N/A</v>
      </c>
      <c r="AN21" s="542" t="e">
        <f ca="1">+IF(AND(ISNUMBER(OFFSET('Sanitation Data'!$G$11,0,10*ROW('Sanitation Data'!G15))),'Data Summary'!DC21="Yes"),OFFSET('Sanitation Data'!$G$11,0,10*ROW('Sanitation Data'!G15)),NA())</f>
        <v>#N/A</v>
      </c>
      <c r="AO21" s="542" t="e">
        <f ca="1">+IF(AND(ISNUMBER(OFFSET('Sanitation Data'!$G$12,0,10*ROW('Sanitation Data'!G15))),'Data Summary'!DD21="Yes"),OFFSET('Sanitation Data'!$G$12,0,10*ROW('Sanitation Data'!G15)),NA())</f>
        <v>#N/A</v>
      </c>
      <c r="AP21" s="542" t="e">
        <f ca="1">+IF(AND(ISNUMBER(OFFSET('Sanitation Data'!$H$4,0,10*ROW('Sanitation Data'!H15))),'Data Summary'!DE21="Yes"),100-OFFSET('Sanitation Data'!$H$4,0,10*ROW('Sanitation Data'!H15)),NA())</f>
        <v>#N/A</v>
      </c>
      <c r="AQ21" s="542" t="e">
        <f ca="1">+IF(AND(ISNUMBER(OFFSET('Sanitation Data'!$H$6,0,10*ROW('Sanitation Data'!H15))),'Data Summary'!DF21="Yes"),OFFSET('Sanitation Data'!$H$6,0,10*ROW('Sanitation Data'!H15)),NA())</f>
        <v>#N/A</v>
      </c>
      <c r="AR21" s="542" t="e">
        <f ca="1">+IF(AND(ISNUMBER(OFFSET('Sanitation Data'!$H$10,0,10*ROW('Sanitation Data'!H15))),'Data Summary'!DG21="Yes"),OFFSET('Sanitation Data'!$H$10,0,10*ROW('Sanitation Data'!H15)),NA())</f>
        <v>#N/A</v>
      </c>
      <c r="AS21" s="542" t="e">
        <f ca="1">+IF(AND(ISNUMBER(OFFSET('Sanitation Data'!$H$11,0,10*ROW('Sanitation Data'!H15))),'Data Summary'!DH21="Yes"),OFFSET('Sanitation Data'!$H$11,0,10*ROW('Sanitation Data'!H15)),NA())</f>
        <v>#N/A</v>
      </c>
      <c r="AT21" s="542" t="e">
        <f ca="1">+IF(AND(ISNUMBER(OFFSET('Sanitation Data'!$H$12,0,10*ROW('Sanitation Data'!H15))),'Data Summary'!DI21="Yes"),OFFSET('Sanitation Data'!$H$12,0,10*ROW('Sanitation Data'!H15)),NA())</f>
        <v>#N/A</v>
      </c>
      <c r="AU21" s="542" t="e">
        <f ca="1">+IF(AND(ISNUMBER(OFFSET('Sanitation Data'!$I$4,0,10*ROW('Sanitation Data'!I15))),'Data Summary'!DJ21="Yes"),100-OFFSET('Sanitation Data'!$I$4,0,10*ROW('Sanitation Data'!I15)),NA())</f>
        <v>#N/A</v>
      </c>
      <c r="AV21" s="542" t="e">
        <f ca="1">+IF(AND(ISNUMBER(OFFSET('Sanitation Data'!$I$6,0,10*ROW('Sanitation Data'!I15))),'Data Summary'!DK21="Yes"),OFFSET('Sanitation Data'!$I$6,0,10*ROW('Sanitation Data'!I15)),NA())</f>
        <v>#N/A</v>
      </c>
      <c r="AW21" s="542" t="e">
        <f ca="1">+IF(AND(ISNUMBER(OFFSET('Sanitation Data'!$I$10,0,10*ROW('Sanitation Data'!I15))),'Data Summary'!DL21="Yes"),OFFSET('Sanitation Data'!$I$10,0,10*ROW('Sanitation Data'!I15)),NA())</f>
        <v>#N/A</v>
      </c>
      <c r="AX21" s="542" t="e">
        <f ca="1">+IF(AND(ISNUMBER(OFFSET('Sanitation Data'!$I$11,0,10*ROW('Sanitation Data'!I15))),'Data Summary'!DM21="Yes"),OFFSET('Sanitation Data'!$I$11,0,10*ROW('Sanitation Data'!I15)),NA())</f>
        <v>#N/A</v>
      </c>
      <c r="AY21" s="542" t="e">
        <f ca="1">+IF(AND(ISNUMBER(OFFSET('Sanitation Data'!$I$12,0,10*ROW('Sanitation Data'!I15))),'Data Summary'!DN21="Yes"),OFFSET('Sanitation Data'!$I$12,0,10*ROW('Sanitation Data'!I15)),NA())</f>
        <v>#N/A</v>
      </c>
      <c r="AZ21" s="543" t="e">
        <f ca="1">+IF(AND(ISNUMBER(OFFSET('Hygiene Data'!$D$5,0,10*ROW('Hygiene Data'!D15))),'Data Summary'!DO21="Yes"),OFFSET('Hygiene Data'!$D$5,0,10*ROW('Hygiene Data'!D15)),NA())</f>
        <v>#N/A</v>
      </c>
      <c r="BA21" s="543" t="e">
        <f ca="1">+IF(AND(ISNUMBER(OFFSET('Hygiene Data'!$D$7,0,10*ROW('Hygiene Data'!D15))),'Data Summary'!DP21="Yes"),OFFSET('Hygiene Data'!$D$7,0,10*ROW('Hygiene Data'!D15)),NA())</f>
        <v>#N/A</v>
      </c>
      <c r="BB21" s="543" t="e">
        <f ca="1">+IF(AND(ISNUMBER(OFFSET('Hygiene Data'!$D$9,0,10*ROW('Hygiene Data'!D15))),'Data Summary'!DQ21="Yes"),OFFSET('Hygiene Data'!$D$9,0,10*ROW('Hygiene Data'!D15)),NA())</f>
        <v>#N/A</v>
      </c>
      <c r="BC21" s="543" t="e">
        <f ca="1">+IF(AND(ISNUMBER(OFFSET('Hygiene Data'!$E$5,0,10*ROW('Hygiene Data'!E15))),'Data Summary'!DR21="Yes"),OFFSET('Hygiene Data'!$E$5,0,10*ROW('Hygiene Data'!E15)),NA())</f>
        <v>#N/A</v>
      </c>
      <c r="BD21" s="543" t="e">
        <f ca="1">+IF(AND(ISNUMBER(OFFSET('Hygiene Data'!$E$7,0,10*ROW('Hygiene Data'!E15))),'Data Summary'!DS21="Yes"),OFFSET('Hygiene Data'!$E$7,0,10*ROW('Hygiene Data'!E15)),NA())</f>
        <v>#N/A</v>
      </c>
      <c r="BE21" s="543" t="e">
        <f ca="1">+IF(AND(ISNUMBER(OFFSET('Hygiene Data'!$E$9,0,10*ROW('Hygiene Data'!E15))),'Data Summary'!DT21="Yes"),OFFSET('Hygiene Data'!$E$9,0,10*ROW('Hygiene Data'!E15)),NA())</f>
        <v>#N/A</v>
      </c>
      <c r="BF21" s="543" t="e">
        <f ca="1">+IF(AND(ISNUMBER(OFFSET('Hygiene Data'!$F$5,0,10*ROW('Hygiene Data'!F15))),'Data Summary'!DU21="Yes"),OFFSET('Hygiene Data'!$F$5,0,10*ROW('Hygiene Data'!F15)),NA())</f>
        <v>#N/A</v>
      </c>
      <c r="BG21" s="543" t="e">
        <f ca="1">+IF(AND(ISNUMBER(OFFSET('Hygiene Data'!$F$7,0,10*ROW('Hygiene Data'!F15))),'Data Summary'!DV21="Yes"),OFFSET('Hygiene Data'!$F$7,0,10*ROW('Hygiene Data'!F15)),NA())</f>
        <v>#N/A</v>
      </c>
      <c r="BH21" s="543" t="e">
        <f ca="1">+IF(AND(ISNUMBER(OFFSET('Hygiene Data'!$F$9,0,10*ROW('Hygiene Data'!F15))),'Data Summary'!DW21="Yes"),OFFSET('Hygiene Data'!$F$9,0,10*ROW('Hygiene Data'!F15)),NA())</f>
        <v>#N/A</v>
      </c>
      <c r="BI21" s="543" t="e">
        <f ca="1">+IF(AND(ISNUMBER(OFFSET('Hygiene Data'!$G$5,0,10*ROW('Hygiene Data'!G15))),'Data Summary'!DX21="Yes"),OFFSET('Hygiene Data'!$G$5,0,10*ROW('Hygiene Data'!G15)),NA())</f>
        <v>#N/A</v>
      </c>
      <c r="BJ21" s="543" t="e">
        <f ca="1">+IF(AND(ISNUMBER(OFFSET('Hygiene Data'!$G$7,0,10*ROW('Hygiene Data'!G15))),'Data Summary'!DY21="Yes"),OFFSET('Hygiene Data'!$G$7,0,10*ROW('Hygiene Data'!G15)),NA())</f>
        <v>#N/A</v>
      </c>
      <c r="BK21" s="543" t="e">
        <f ca="1">+IF(AND(ISNUMBER(OFFSET('Hygiene Data'!$G$9,0,10*ROW('Hygiene Data'!G15))),'Data Summary'!DZ21="Yes"),OFFSET('Hygiene Data'!$G$9,0,10*ROW('Hygiene Data'!G15)),NA())</f>
        <v>#N/A</v>
      </c>
      <c r="BL21" s="543" t="e">
        <f ca="1">+IF(AND(ISNUMBER(OFFSET('Hygiene Data'!$H$5,0,10*ROW('Hygiene Data'!H15))),'Data Summary'!EA21="Yes"),OFFSET('Hygiene Data'!$H$5,0,10*ROW('Hygiene Data'!H15)),NA())</f>
        <v>#N/A</v>
      </c>
      <c r="BM21" s="543" t="e">
        <f ca="1">+IF(AND(ISNUMBER(OFFSET('Hygiene Data'!$H$7,0,10*ROW('Hygiene Data'!H15))),'Data Summary'!EB21="Yes"),OFFSET('Hygiene Data'!$H$7,0,10*ROW('Hygiene Data'!H15)),NA())</f>
        <v>#N/A</v>
      </c>
      <c r="BN21" s="543" t="e">
        <f ca="1">+IF(AND(ISNUMBER(OFFSET('Hygiene Data'!$H$9,0,10*ROW('Hygiene Data'!H15))),'Data Summary'!EC21="Yes"),OFFSET('Hygiene Data'!$H$9,0,10*ROW('Hygiene Data'!H15)),NA())</f>
        <v>#N/A</v>
      </c>
      <c r="BO21" s="543" t="e">
        <f ca="1">+IF(AND(ISNUMBER(OFFSET('Hygiene Data'!$I$5,0,10*ROW('Hygiene Data'!I15))),'Data Summary'!ED21="Yes"),OFFSET('Hygiene Data'!$I$5,0,10*ROW('Hygiene Data'!I15)),NA())</f>
        <v>#N/A</v>
      </c>
      <c r="BP21" s="543" t="e">
        <f ca="1">+IF(AND(ISNUMBER(OFFSET('Hygiene Data'!$I$7,0,10*ROW('Hygiene Data'!I15))),'Data Summary'!EE21="Yes"),OFFSET('Hygiene Data'!$I$7,0,10*ROW('Hygiene Data'!I15)),NA())</f>
        <v>#N/A</v>
      </c>
      <c r="BQ21" s="543" t="e">
        <f ca="1">+IF(AND(ISNUMBER(OFFSET('Hygiene Data'!$I$9,0,10*ROW('Hygiene Data'!I15))),'Data Summary'!EF21="Yes"),OFFSET('Hygiene Data'!$I$9,0,10*ROW('Hygiene Data'!I15)),NA())</f>
        <v>#N/A</v>
      </c>
    </row>
    <row r="22" spans="1:69" x14ac:dyDescent="0.25">
      <c r="A22" s="539" t="e">
        <f ca="1">+RIGHT('Data Summary'!A22,LEN('Data Summary'!A22)-9)</f>
        <v>#VALUE!</v>
      </c>
      <c r="B22" s="513" t="str">
        <f ca="1">+IF(ISTEXT('Data Summary'!B22),'Data Summary'!B22,"")</f>
        <v/>
      </c>
      <c r="C22" s="540" t="e">
        <f ca="1">+VALUE('Data Summary'!C22)</f>
        <v>#VALUE!</v>
      </c>
      <c r="D22" s="541" t="e">
        <f ca="1">+IF(AND(ISNUMBER(OFFSET('Water Data'!$D$4,0,10*ROW('Water Data'!D16))),'Data Summary'!BS22="Yes"),100-OFFSET('Water Data'!$D$4,0,10*ROW('Water Data'!D16)),NA())</f>
        <v>#N/A</v>
      </c>
      <c r="E22" s="541" t="e">
        <f ca="1">+IF(AND(ISNUMBER(OFFSET('Water Data'!$D$6,0,10*ROW('Water Data'!D16))),'Data Summary'!BT22="Yes"),OFFSET('Water Data'!$D$6,0,10*ROW('Water Data'!D16)),NA())</f>
        <v>#N/A</v>
      </c>
      <c r="F22" s="541" t="e">
        <f ca="1">+IF(AND(ISNUMBER(OFFSET('Water Data'!$D$9,0,10*ROW('Water Data'!D16))),'Data Summary'!BU22="Yes"),OFFSET('Water Data'!$D$9,0,10*ROW('Water Data'!D16)),NA())</f>
        <v>#N/A</v>
      </c>
      <c r="G22" s="541" t="e">
        <f ca="1">+IF(AND(ISNUMBER(OFFSET('Water Data'!$E$4,0,10*ROW('Water Data'!E16))),'Data Summary'!BV22="Yes"),100-OFFSET('Water Data'!$E$4,0,10*ROW('Water Data'!E16)),NA())</f>
        <v>#N/A</v>
      </c>
      <c r="H22" s="541" t="e">
        <f ca="1">+IF(AND(ISNUMBER(OFFSET('Water Data'!$E$6,0,10*ROW('Water Data'!E16))),'Data Summary'!BW22="Yes"),OFFSET('Water Data'!$E$6,0,10*ROW('Water Data'!E16)),NA())</f>
        <v>#N/A</v>
      </c>
      <c r="I22" s="541" t="e">
        <f ca="1">+IF(AND(ISNUMBER(OFFSET('Water Data'!$E$9,0,10*ROW('Water Data'!E16))),'Data Summary'!BX22="Yes"),OFFSET('Water Data'!$E$9,0,10*ROW('Water Data'!E16)),NA())</f>
        <v>#N/A</v>
      </c>
      <c r="J22" s="541" t="e">
        <f ca="1">+IF(AND(ISNUMBER(OFFSET('Water Data'!$F$4,0,10*ROW('Water Data'!F16))),'Data Summary'!BY22="Yes"),100-OFFSET('Water Data'!$F$4,0,10*ROW('Water Data'!F16)),NA())</f>
        <v>#N/A</v>
      </c>
      <c r="K22" s="541" t="e">
        <f ca="1">+IF(AND(ISNUMBER(OFFSET('Water Data'!$F$6,0,10*ROW('Water Data'!F16))),'Data Summary'!BZ22="Yes"),OFFSET('Water Data'!$F$6,0,10*ROW('Water Data'!F16)),NA())</f>
        <v>#N/A</v>
      </c>
      <c r="L22" s="541" t="e">
        <f ca="1">+IF(AND(ISNUMBER(OFFSET('Water Data'!$F$9,0,10*ROW('Water Data'!F16))),'Data Summary'!CA22="Yes"),OFFSET('Water Data'!$F$9,0,10*ROW('Water Data'!F16)),NA())</f>
        <v>#N/A</v>
      </c>
      <c r="M22" s="541" t="e">
        <f ca="1">+IF(AND(ISNUMBER(OFFSET('Water Data'!$G$4,0,10*ROW('Water Data'!G16))),'Data Summary'!CB22="Yes"),100-OFFSET('Water Data'!$G$4,0,10*ROW('Water Data'!G16)),NA())</f>
        <v>#N/A</v>
      </c>
      <c r="N22" s="541" t="e">
        <f ca="1">+IF(AND(ISNUMBER(OFFSET('Water Data'!$G$6,0,10*ROW('Water Data'!G16))),'Data Summary'!CC22="Yes"),OFFSET('Water Data'!$G$6,0,10*ROW('Water Data'!G16)),NA())</f>
        <v>#N/A</v>
      </c>
      <c r="O22" s="541" t="e">
        <f ca="1">+IF(AND(ISNUMBER(OFFSET('Water Data'!$G$9,0,10*ROW('Water Data'!G16))),'Data Summary'!CD22="Yes"),OFFSET('Water Data'!$G$9,0,10*ROW('Water Data'!G16)),NA())</f>
        <v>#N/A</v>
      </c>
      <c r="P22" s="541" t="e">
        <f ca="1">+IF(AND(ISNUMBER(OFFSET('Water Data'!$H$4,0,10*ROW('Water Data'!H16))),'Data Summary'!CE22="Yes"),100-OFFSET('Water Data'!$H$4,0,10*ROW('Water Data'!H16)),NA())</f>
        <v>#N/A</v>
      </c>
      <c r="Q22" s="541" t="e">
        <f ca="1">+IF(AND(ISNUMBER(OFFSET('Water Data'!$H$6,0,10*ROW('Water Data'!H16))),'Data Summary'!CF22="Yes"),OFFSET('Water Data'!$H$6,0,10*ROW('Water Data'!H16)),NA())</f>
        <v>#N/A</v>
      </c>
      <c r="R22" s="541" t="e">
        <f ca="1">+IF(AND(ISNUMBER(OFFSET('Water Data'!$H$9,0,10*ROW('Water Data'!H16))),'Data Summary'!CG22="Yes"),OFFSET('Water Data'!$H$9,0,10*ROW('Water Data'!H16)),NA())</f>
        <v>#N/A</v>
      </c>
      <c r="S22" s="541" t="e">
        <f ca="1">+IF(AND(ISNUMBER(OFFSET('Water Data'!$I$4,0,10*ROW('Water Data'!I16))),'Data Summary'!CH22="Yes"),100-OFFSET('Water Data'!$I$4,0,10*ROW('Water Data'!I16)),NA())</f>
        <v>#N/A</v>
      </c>
      <c r="T22" s="541" t="e">
        <f ca="1">+IF(AND(ISNUMBER(OFFSET('Water Data'!$I$6,0,10*ROW('Water Data'!I16))),'Data Summary'!CI22="Yes"),OFFSET('Water Data'!$I$6,0,10*ROW('Water Data'!I16)),NA())</f>
        <v>#N/A</v>
      </c>
      <c r="U22" s="541" t="e">
        <f ca="1">+IF(AND(ISNUMBER(OFFSET('Water Data'!$I$9,0,10*ROW('Water Data'!I16))),'Data Summary'!CJ22="Yes"),OFFSET('Water Data'!$I$9,0,10*ROW('Water Data'!I16)),NA())</f>
        <v>#N/A</v>
      </c>
      <c r="V22" s="542" t="e">
        <f ca="1">+IF(AND(ISNUMBER(OFFSET('Sanitation Data'!$D$4,0,10*ROW('Sanitation Data'!D16))),'Data Summary'!CK22="Yes"),100-OFFSET('Sanitation Data'!$D$4,0,10*ROW('Sanitation Data'!D16)),NA())</f>
        <v>#N/A</v>
      </c>
      <c r="W22" s="542" t="e">
        <f ca="1">+IF(AND(ISNUMBER(OFFSET('Sanitation Data'!$D$6,0,10*ROW('Sanitation Data'!D16))),'Data Summary'!CL22="Yes"),OFFSET('Sanitation Data'!$D$6,0,10*ROW('Sanitation Data'!D16)),NA())</f>
        <v>#N/A</v>
      </c>
      <c r="X22" s="542" t="e">
        <f ca="1">+IF(AND(ISNUMBER(OFFSET('Sanitation Data'!$D$10,0,10*ROW('Sanitation Data'!D16))),'Data Summary'!CM22="Yes"),OFFSET('Sanitation Data'!$D$10,0,10*ROW('Sanitation Data'!D16)),NA())</f>
        <v>#N/A</v>
      </c>
      <c r="Y22" s="542" t="e">
        <f ca="1">+IF(AND(ISNUMBER(OFFSET('Sanitation Data'!$D$11,0,10*ROW('Sanitation Data'!D16))),'Data Summary'!CN22="Yes"),OFFSET('Sanitation Data'!$D$11,0,10*ROW('Sanitation Data'!D16)),NA())</f>
        <v>#N/A</v>
      </c>
      <c r="Z22" s="542" t="e">
        <f ca="1">+IF(AND(ISNUMBER(OFFSET('Sanitation Data'!$D$12,0,10*ROW('Sanitation Data'!D16))),'Data Summary'!CO22="Yes"),OFFSET('Sanitation Data'!$D$12,0,10*ROW('Sanitation Data'!D16)),NA())</f>
        <v>#N/A</v>
      </c>
      <c r="AA22" s="542" t="e">
        <f ca="1">+IF(AND(ISNUMBER(OFFSET('Sanitation Data'!$E$4,0,10*ROW('Sanitation Data'!E16))),'Data Summary'!CP22="Yes"),100-OFFSET('Sanitation Data'!$E$4,0,10*ROW('Sanitation Data'!E16)),NA())</f>
        <v>#N/A</v>
      </c>
      <c r="AB22" s="542" t="e">
        <f ca="1">+IF(AND(ISNUMBER(OFFSET('Sanitation Data'!$E$6,0,10*ROW('Sanitation Data'!E16))),'Data Summary'!CQ22="Yes"),OFFSET('Sanitation Data'!$E$6,0,10*ROW('Sanitation Data'!E16)),NA())</f>
        <v>#N/A</v>
      </c>
      <c r="AC22" s="542" t="e">
        <f ca="1">+IF(AND(ISNUMBER(OFFSET('Sanitation Data'!$E$10,0,10*ROW('Sanitation Data'!E16))),'Data Summary'!CR22="Yes"),OFFSET('Sanitation Data'!$E$10,0,10*ROW('Sanitation Data'!E16)),NA())</f>
        <v>#N/A</v>
      </c>
      <c r="AD22" s="542" t="e">
        <f ca="1">+IF(AND(ISNUMBER(OFFSET('Sanitation Data'!$E$11,0,10*ROW('Sanitation Data'!E16))),'Data Summary'!CS22="Yes"),OFFSET('Sanitation Data'!$E$11,0,10*ROW('Sanitation Data'!E16)),NA())</f>
        <v>#N/A</v>
      </c>
      <c r="AE22" s="542" t="e">
        <f ca="1">+IF(AND(ISNUMBER(OFFSET('Sanitation Data'!$E$12,0,10*ROW('Sanitation Data'!E16))),'Data Summary'!CT22="Yes"),OFFSET('Sanitation Data'!$E$12,0,10*ROW('Sanitation Data'!E16)),NA())</f>
        <v>#N/A</v>
      </c>
      <c r="AF22" s="542" t="e">
        <f ca="1">+IF(AND(ISNUMBER(OFFSET('Sanitation Data'!$F$4,0,10*ROW('Sanitation Data'!F16))),'Data Summary'!CU22="Yes"),100-OFFSET('Sanitation Data'!$F$4,0,10*ROW('Sanitation Data'!F16)),NA())</f>
        <v>#N/A</v>
      </c>
      <c r="AG22" s="542" t="e">
        <f ca="1">+IF(AND(ISNUMBER(OFFSET('Sanitation Data'!$F$6,0,10*ROW('Sanitation Data'!F16))),'Data Summary'!CV22="Yes"),OFFSET('Sanitation Data'!$F$6,0,10*ROW('Sanitation Data'!F16)),NA())</f>
        <v>#N/A</v>
      </c>
      <c r="AH22" s="542" t="e">
        <f ca="1">+IF(AND(ISNUMBER(OFFSET('Sanitation Data'!$F$10,0,10*ROW('Sanitation Data'!F16))),'Data Summary'!CW22="Yes"),OFFSET('Sanitation Data'!$F$10,0,10*ROW('Sanitation Data'!F16)),NA())</f>
        <v>#N/A</v>
      </c>
      <c r="AI22" s="542" t="e">
        <f ca="1">+IF(AND(ISNUMBER(OFFSET('Sanitation Data'!$F$11,0,10*ROW('Sanitation Data'!F16))),'Data Summary'!CX22="Yes"),OFFSET('Sanitation Data'!$F$11,0,10*ROW('Sanitation Data'!F16)),NA())</f>
        <v>#N/A</v>
      </c>
      <c r="AJ22" s="542" t="e">
        <f ca="1">+IF(AND(ISNUMBER(OFFSET('Sanitation Data'!$F$12,0,10*ROW('Sanitation Data'!F16))),'Data Summary'!CY22="Yes"),OFFSET('Sanitation Data'!$F$12,0,10*ROW('Sanitation Data'!F16)),NA())</f>
        <v>#N/A</v>
      </c>
      <c r="AK22" s="542" t="e">
        <f ca="1">+IF(AND(ISNUMBER(OFFSET('Sanitation Data'!$G$4,0,10*ROW('Sanitation Data'!G16))),'Data Summary'!CZ22="Yes"),100-OFFSET('Sanitation Data'!$G$4,0,10*ROW('Sanitation Data'!G16)),NA())</f>
        <v>#N/A</v>
      </c>
      <c r="AL22" s="542" t="e">
        <f ca="1">+IF(AND(ISNUMBER(OFFSET('Sanitation Data'!$G$6,0,10*ROW('Sanitation Data'!G16))),'Data Summary'!DA22="Yes"),OFFSET('Sanitation Data'!$G$6,0,10*ROW('Sanitation Data'!G16)),NA())</f>
        <v>#N/A</v>
      </c>
      <c r="AM22" s="542" t="e">
        <f ca="1">+IF(AND(ISNUMBER(OFFSET('Sanitation Data'!$G$10,0,10*ROW('Sanitation Data'!G16))),'Data Summary'!DB22="Yes"),OFFSET('Sanitation Data'!$G$10,0,10*ROW('Sanitation Data'!G16)),NA())</f>
        <v>#N/A</v>
      </c>
      <c r="AN22" s="542" t="e">
        <f ca="1">+IF(AND(ISNUMBER(OFFSET('Sanitation Data'!$G$11,0,10*ROW('Sanitation Data'!G16))),'Data Summary'!DC22="Yes"),OFFSET('Sanitation Data'!$G$11,0,10*ROW('Sanitation Data'!G16)),NA())</f>
        <v>#N/A</v>
      </c>
      <c r="AO22" s="542" t="e">
        <f ca="1">+IF(AND(ISNUMBER(OFFSET('Sanitation Data'!$G$12,0,10*ROW('Sanitation Data'!G16))),'Data Summary'!DD22="Yes"),OFFSET('Sanitation Data'!$G$12,0,10*ROW('Sanitation Data'!G16)),NA())</f>
        <v>#N/A</v>
      </c>
      <c r="AP22" s="542" t="e">
        <f ca="1">+IF(AND(ISNUMBER(OFFSET('Sanitation Data'!$H$4,0,10*ROW('Sanitation Data'!H16))),'Data Summary'!DE22="Yes"),100-OFFSET('Sanitation Data'!$H$4,0,10*ROW('Sanitation Data'!H16)),NA())</f>
        <v>#N/A</v>
      </c>
      <c r="AQ22" s="542" t="e">
        <f ca="1">+IF(AND(ISNUMBER(OFFSET('Sanitation Data'!$H$6,0,10*ROW('Sanitation Data'!H16))),'Data Summary'!DF22="Yes"),OFFSET('Sanitation Data'!$H$6,0,10*ROW('Sanitation Data'!H16)),NA())</f>
        <v>#N/A</v>
      </c>
      <c r="AR22" s="542" t="e">
        <f ca="1">+IF(AND(ISNUMBER(OFFSET('Sanitation Data'!$H$10,0,10*ROW('Sanitation Data'!H16))),'Data Summary'!DG22="Yes"),OFFSET('Sanitation Data'!$H$10,0,10*ROW('Sanitation Data'!H16)),NA())</f>
        <v>#N/A</v>
      </c>
      <c r="AS22" s="542" t="e">
        <f ca="1">+IF(AND(ISNUMBER(OFFSET('Sanitation Data'!$H$11,0,10*ROW('Sanitation Data'!H16))),'Data Summary'!DH22="Yes"),OFFSET('Sanitation Data'!$H$11,0,10*ROW('Sanitation Data'!H16)),NA())</f>
        <v>#N/A</v>
      </c>
      <c r="AT22" s="542" t="e">
        <f ca="1">+IF(AND(ISNUMBER(OFFSET('Sanitation Data'!$H$12,0,10*ROW('Sanitation Data'!H16))),'Data Summary'!DI22="Yes"),OFFSET('Sanitation Data'!$H$12,0,10*ROW('Sanitation Data'!H16)),NA())</f>
        <v>#N/A</v>
      </c>
      <c r="AU22" s="542" t="e">
        <f ca="1">+IF(AND(ISNUMBER(OFFSET('Sanitation Data'!$I$4,0,10*ROW('Sanitation Data'!I16))),'Data Summary'!DJ22="Yes"),100-OFFSET('Sanitation Data'!$I$4,0,10*ROW('Sanitation Data'!I16)),NA())</f>
        <v>#N/A</v>
      </c>
      <c r="AV22" s="542" t="e">
        <f ca="1">+IF(AND(ISNUMBER(OFFSET('Sanitation Data'!$I$6,0,10*ROW('Sanitation Data'!I16))),'Data Summary'!DK22="Yes"),OFFSET('Sanitation Data'!$I$6,0,10*ROW('Sanitation Data'!I16)),NA())</f>
        <v>#N/A</v>
      </c>
      <c r="AW22" s="542" t="e">
        <f ca="1">+IF(AND(ISNUMBER(OFFSET('Sanitation Data'!$I$10,0,10*ROW('Sanitation Data'!I16))),'Data Summary'!DL22="Yes"),OFFSET('Sanitation Data'!$I$10,0,10*ROW('Sanitation Data'!I16)),NA())</f>
        <v>#N/A</v>
      </c>
      <c r="AX22" s="542" t="e">
        <f ca="1">+IF(AND(ISNUMBER(OFFSET('Sanitation Data'!$I$11,0,10*ROW('Sanitation Data'!I16))),'Data Summary'!DM22="Yes"),OFFSET('Sanitation Data'!$I$11,0,10*ROW('Sanitation Data'!I16)),NA())</f>
        <v>#N/A</v>
      </c>
      <c r="AY22" s="542" t="e">
        <f ca="1">+IF(AND(ISNUMBER(OFFSET('Sanitation Data'!$I$12,0,10*ROW('Sanitation Data'!I16))),'Data Summary'!DN22="Yes"),OFFSET('Sanitation Data'!$I$12,0,10*ROW('Sanitation Data'!I16)),NA())</f>
        <v>#N/A</v>
      </c>
      <c r="AZ22" s="543" t="e">
        <f ca="1">+IF(AND(ISNUMBER(OFFSET('Hygiene Data'!$D$5,0,10*ROW('Hygiene Data'!D16))),'Data Summary'!DO22="Yes"),OFFSET('Hygiene Data'!$D$5,0,10*ROW('Hygiene Data'!D16)),NA())</f>
        <v>#N/A</v>
      </c>
      <c r="BA22" s="543" t="e">
        <f ca="1">+IF(AND(ISNUMBER(OFFSET('Hygiene Data'!$D$7,0,10*ROW('Hygiene Data'!D16))),'Data Summary'!DP22="Yes"),OFFSET('Hygiene Data'!$D$7,0,10*ROW('Hygiene Data'!D16)),NA())</f>
        <v>#N/A</v>
      </c>
      <c r="BB22" s="543" t="e">
        <f ca="1">+IF(AND(ISNUMBER(OFFSET('Hygiene Data'!$D$9,0,10*ROW('Hygiene Data'!D16))),'Data Summary'!DQ22="Yes"),OFFSET('Hygiene Data'!$D$9,0,10*ROW('Hygiene Data'!D16)),NA())</f>
        <v>#N/A</v>
      </c>
      <c r="BC22" s="543" t="e">
        <f ca="1">+IF(AND(ISNUMBER(OFFSET('Hygiene Data'!$E$5,0,10*ROW('Hygiene Data'!E16))),'Data Summary'!DR22="Yes"),OFFSET('Hygiene Data'!$E$5,0,10*ROW('Hygiene Data'!E16)),NA())</f>
        <v>#N/A</v>
      </c>
      <c r="BD22" s="543" t="e">
        <f ca="1">+IF(AND(ISNUMBER(OFFSET('Hygiene Data'!$E$7,0,10*ROW('Hygiene Data'!E16))),'Data Summary'!DS22="Yes"),OFFSET('Hygiene Data'!$E$7,0,10*ROW('Hygiene Data'!E16)),NA())</f>
        <v>#N/A</v>
      </c>
      <c r="BE22" s="543" t="e">
        <f ca="1">+IF(AND(ISNUMBER(OFFSET('Hygiene Data'!$E$9,0,10*ROW('Hygiene Data'!E16))),'Data Summary'!DT22="Yes"),OFFSET('Hygiene Data'!$E$9,0,10*ROW('Hygiene Data'!E16)),NA())</f>
        <v>#N/A</v>
      </c>
      <c r="BF22" s="543" t="e">
        <f ca="1">+IF(AND(ISNUMBER(OFFSET('Hygiene Data'!$F$5,0,10*ROW('Hygiene Data'!F16))),'Data Summary'!DU22="Yes"),OFFSET('Hygiene Data'!$F$5,0,10*ROW('Hygiene Data'!F16)),NA())</f>
        <v>#N/A</v>
      </c>
      <c r="BG22" s="543" t="e">
        <f ca="1">+IF(AND(ISNUMBER(OFFSET('Hygiene Data'!$F$7,0,10*ROW('Hygiene Data'!F16))),'Data Summary'!DV22="Yes"),OFFSET('Hygiene Data'!$F$7,0,10*ROW('Hygiene Data'!F16)),NA())</f>
        <v>#N/A</v>
      </c>
      <c r="BH22" s="543" t="e">
        <f ca="1">+IF(AND(ISNUMBER(OFFSET('Hygiene Data'!$F$9,0,10*ROW('Hygiene Data'!F16))),'Data Summary'!DW22="Yes"),OFFSET('Hygiene Data'!$F$9,0,10*ROW('Hygiene Data'!F16)),NA())</f>
        <v>#N/A</v>
      </c>
      <c r="BI22" s="543" t="e">
        <f ca="1">+IF(AND(ISNUMBER(OFFSET('Hygiene Data'!$G$5,0,10*ROW('Hygiene Data'!G16))),'Data Summary'!DX22="Yes"),OFFSET('Hygiene Data'!$G$5,0,10*ROW('Hygiene Data'!G16)),NA())</f>
        <v>#N/A</v>
      </c>
      <c r="BJ22" s="543" t="e">
        <f ca="1">+IF(AND(ISNUMBER(OFFSET('Hygiene Data'!$G$7,0,10*ROW('Hygiene Data'!G16))),'Data Summary'!DY22="Yes"),OFFSET('Hygiene Data'!$G$7,0,10*ROW('Hygiene Data'!G16)),NA())</f>
        <v>#N/A</v>
      </c>
      <c r="BK22" s="543" t="e">
        <f ca="1">+IF(AND(ISNUMBER(OFFSET('Hygiene Data'!$G$9,0,10*ROW('Hygiene Data'!G16))),'Data Summary'!DZ22="Yes"),OFFSET('Hygiene Data'!$G$9,0,10*ROW('Hygiene Data'!G16)),NA())</f>
        <v>#N/A</v>
      </c>
      <c r="BL22" s="543" t="e">
        <f ca="1">+IF(AND(ISNUMBER(OFFSET('Hygiene Data'!$H$5,0,10*ROW('Hygiene Data'!H16))),'Data Summary'!EA22="Yes"),OFFSET('Hygiene Data'!$H$5,0,10*ROW('Hygiene Data'!H16)),NA())</f>
        <v>#N/A</v>
      </c>
      <c r="BM22" s="543" t="e">
        <f ca="1">+IF(AND(ISNUMBER(OFFSET('Hygiene Data'!$H$7,0,10*ROW('Hygiene Data'!H16))),'Data Summary'!EB22="Yes"),OFFSET('Hygiene Data'!$H$7,0,10*ROW('Hygiene Data'!H16)),NA())</f>
        <v>#N/A</v>
      </c>
      <c r="BN22" s="543" t="e">
        <f ca="1">+IF(AND(ISNUMBER(OFFSET('Hygiene Data'!$H$9,0,10*ROW('Hygiene Data'!H16))),'Data Summary'!EC22="Yes"),OFFSET('Hygiene Data'!$H$9,0,10*ROW('Hygiene Data'!H16)),NA())</f>
        <v>#N/A</v>
      </c>
      <c r="BO22" s="543" t="e">
        <f ca="1">+IF(AND(ISNUMBER(OFFSET('Hygiene Data'!$I$5,0,10*ROW('Hygiene Data'!I16))),'Data Summary'!ED22="Yes"),OFFSET('Hygiene Data'!$I$5,0,10*ROW('Hygiene Data'!I16)),NA())</f>
        <v>#N/A</v>
      </c>
      <c r="BP22" s="543" t="e">
        <f ca="1">+IF(AND(ISNUMBER(OFFSET('Hygiene Data'!$I$7,0,10*ROW('Hygiene Data'!I16))),'Data Summary'!EE22="Yes"),OFFSET('Hygiene Data'!$I$7,0,10*ROW('Hygiene Data'!I16)),NA())</f>
        <v>#N/A</v>
      </c>
      <c r="BQ22" s="543" t="e">
        <f ca="1">+IF(AND(ISNUMBER(OFFSET('Hygiene Data'!$I$9,0,10*ROW('Hygiene Data'!I16))),'Data Summary'!EF22="Yes"),OFFSET('Hygiene Data'!$I$9,0,10*ROW('Hygiene Data'!I16)),NA())</f>
        <v>#N/A</v>
      </c>
    </row>
    <row r="23" spans="1:69" x14ac:dyDescent="0.25">
      <c r="A23" s="539" t="e">
        <f ca="1">+RIGHT('Data Summary'!A23,LEN('Data Summary'!A23)-9)</f>
        <v>#VALUE!</v>
      </c>
      <c r="B23" s="513" t="str">
        <f ca="1">+IF(ISTEXT('Data Summary'!B23),'Data Summary'!B23,"")</f>
        <v/>
      </c>
      <c r="C23" s="540" t="e">
        <f ca="1">+VALUE('Data Summary'!C23)</f>
        <v>#VALUE!</v>
      </c>
      <c r="D23" s="541" t="e">
        <f ca="1">+IF(AND(ISNUMBER(OFFSET('Water Data'!$D$4,0,10*ROW('Water Data'!D17))),'Data Summary'!BS23="Yes"),100-OFFSET('Water Data'!$D$4,0,10*ROW('Water Data'!D17)),NA())</f>
        <v>#N/A</v>
      </c>
      <c r="E23" s="541" t="e">
        <f ca="1">+IF(AND(ISNUMBER(OFFSET('Water Data'!$D$6,0,10*ROW('Water Data'!D17))),'Data Summary'!BT23="Yes"),OFFSET('Water Data'!$D$6,0,10*ROW('Water Data'!D17)),NA())</f>
        <v>#N/A</v>
      </c>
      <c r="F23" s="541" t="e">
        <f ca="1">+IF(AND(ISNUMBER(OFFSET('Water Data'!$D$9,0,10*ROW('Water Data'!D17))),'Data Summary'!BU23="Yes"),OFFSET('Water Data'!$D$9,0,10*ROW('Water Data'!D17)),NA())</f>
        <v>#N/A</v>
      </c>
      <c r="G23" s="541" t="e">
        <f ca="1">+IF(AND(ISNUMBER(OFFSET('Water Data'!$E$4,0,10*ROW('Water Data'!E17))),'Data Summary'!BV23="Yes"),100-OFFSET('Water Data'!$E$4,0,10*ROW('Water Data'!E17)),NA())</f>
        <v>#N/A</v>
      </c>
      <c r="H23" s="541" t="e">
        <f ca="1">+IF(AND(ISNUMBER(OFFSET('Water Data'!$E$6,0,10*ROW('Water Data'!E17))),'Data Summary'!BW23="Yes"),OFFSET('Water Data'!$E$6,0,10*ROW('Water Data'!E17)),NA())</f>
        <v>#N/A</v>
      </c>
      <c r="I23" s="541" t="e">
        <f ca="1">+IF(AND(ISNUMBER(OFFSET('Water Data'!$E$9,0,10*ROW('Water Data'!E17))),'Data Summary'!BX23="Yes"),OFFSET('Water Data'!$E$9,0,10*ROW('Water Data'!E17)),NA())</f>
        <v>#N/A</v>
      </c>
      <c r="J23" s="541" t="e">
        <f ca="1">+IF(AND(ISNUMBER(OFFSET('Water Data'!$F$4,0,10*ROW('Water Data'!F17))),'Data Summary'!BY23="Yes"),100-OFFSET('Water Data'!$F$4,0,10*ROW('Water Data'!F17)),NA())</f>
        <v>#N/A</v>
      </c>
      <c r="K23" s="541" t="e">
        <f ca="1">+IF(AND(ISNUMBER(OFFSET('Water Data'!$F$6,0,10*ROW('Water Data'!F17))),'Data Summary'!BZ23="Yes"),OFFSET('Water Data'!$F$6,0,10*ROW('Water Data'!F17)),NA())</f>
        <v>#N/A</v>
      </c>
      <c r="L23" s="541" t="e">
        <f ca="1">+IF(AND(ISNUMBER(OFFSET('Water Data'!$F$9,0,10*ROW('Water Data'!F17))),'Data Summary'!CA23="Yes"),OFFSET('Water Data'!$F$9,0,10*ROW('Water Data'!F17)),NA())</f>
        <v>#N/A</v>
      </c>
      <c r="M23" s="541" t="e">
        <f ca="1">+IF(AND(ISNUMBER(OFFSET('Water Data'!$G$4,0,10*ROW('Water Data'!G17))),'Data Summary'!CB23="Yes"),100-OFFSET('Water Data'!$G$4,0,10*ROW('Water Data'!G17)),NA())</f>
        <v>#N/A</v>
      </c>
      <c r="N23" s="541" t="e">
        <f ca="1">+IF(AND(ISNUMBER(OFFSET('Water Data'!$G$6,0,10*ROW('Water Data'!G17))),'Data Summary'!CC23="Yes"),OFFSET('Water Data'!$G$6,0,10*ROW('Water Data'!G17)),NA())</f>
        <v>#N/A</v>
      </c>
      <c r="O23" s="541" t="e">
        <f ca="1">+IF(AND(ISNUMBER(OFFSET('Water Data'!$G$9,0,10*ROW('Water Data'!G17))),'Data Summary'!CD23="Yes"),OFFSET('Water Data'!$G$9,0,10*ROW('Water Data'!G17)),NA())</f>
        <v>#N/A</v>
      </c>
      <c r="P23" s="541" t="e">
        <f ca="1">+IF(AND(ISNUMBER(OFFSET('Water Data'!$H$4,0,10*ROW('Water Data'!H17))),'Data Summary'!CE23="Yes"),100-OFFSET('Water Data'!$H$4,0,10*ROW('Water Data'!H17)),NA())</f>
        <v>#N/A</v>
      </c>
      <c r="Q23" s="541" t="e">
        <f ca="1">+IF(AND(ISNUMBER(OFFSET('Water Data'!$H$6,0,10*ROW('Water Data'!H17))),'Data Summary'!CF23="Yes"),OFFSET('Water Data'!$H$6,0,10*ROW('Water Data'!H17)),NA())</f>
        <v>#N/A</v>
      </c>
      <c r="R23" s="541" t="e">
        <f ca="1">+IF(AND(ISNUMBER(OFFSET('Water Data'!$H$9,0,10*ROW('Water Data'!H17))),'Data Summary'!CG23="Yes"),OFFSET('Water Data'!$H$9,0,10*ROW('Water Data'!H17)),NA())</f>
        <v>#N/A</v>
      </c>
      <c r="S23" s="541" t="e">
        <f ca="1">+IF(AND(ISNUMBER(OFFSET('Water Data'!$I$4,0,10*ROW('Water Data'!I17))),'Data Summary'!CH23="Yes"),100-OFFSET('Water Data'!$I$4,0,10*ROW('Water Data'!I17)),NA())</f>
        <v>#N/A</v>
      </c>
      <c r="T23" s="541" t="e">
        <f ca="1">+IF(AND(ISNUMBER(OFFSET('Water Data'!$I$6,0,10*ROW('Water Data'!I17))),'Data Summary'!CI23="Yes"),OFFSET('Water Data'!$I$6,0,10*ROW('Water Data'!I17)),NA())</f>
        <v>#N/A</v>
      </c>
      <c r="U23" s="541" t="e">
        <f ca="1">+IF(AND(ISNUMBER(OFFSET('Water Data'!$I$9,0,10*ROW('Water Data'!I17))),'Data Summary'!CJ23="Yes"),OFFSET('Water Data'!$I$9,0,10*ROW('Water Data'!I17)),NA())</f>
        <v>#N/A</v>
      </c>
      <c r="V23" s="542" t="e">
        <f ca="1">+IF(AND(ISNUMBER(OFFSET('Sanitation Data'!$D$4,0,10*ROW('Sanitation Data'!D17))),'Data Summary'!CK23="Yes"),100-OFFSET('Sanitation Data'!$D$4,0,10*ROW('Sanitation Data'!D17)),NA())</f>
        <v>#N/A</v>
      </c>
      <c r="W23" s="542" t="e">
        <f ca="1">+IF(AND(ISNUMBER(OFFSET('Sanitation Data'!$D$6,0,10*ROW('Sanitation Data'!D17))),'Data Summary'!CL23="Yes"),OFFSET('Sanitation Data'!$D$6,0,10*ROW('Sanitation Data'!D17)),NA())</f>
        <v>#N/A</v>
      </c>
      <c r="X23" s="542" t="e">
        <f ca="1">+IF(AND(ISNUMBER(OFFSET('Sanitation Data'!$D$10,0,10*ROW('Sanitation Data'!D17))),'Data Summary'!CM23="Yes"),OFFSET('Sanitation Data'!$D$10,0,10*ROW('Sanitation Data'!D17)),NA())</f>
        <v>#N/A</v>
      </c>
      <c r="Y23" s="542" t="e">
        <f ca="1">+IF(AND(ISNUMBER(OFFSET('Sanitation Data'!$D$11,0,10*ROW('Sanitation Data'!D17))),'Data Summary'!CN23="Yes"),OFFSET('Sanitation Data'!$D$11,0,10*ROW('Sanitation Data'!D17)),NA())</f>
        <v>#N/A</v>
      </c>
      <c r="Z23" s="542" t="e">
        <f ca="1">+IF(AND(ISNUMBER(OFFSET('Sanitation Data'!$D$12,0,10*ROW('Sanitation Data'!D17))),'Data Summary'!CO23="Yes"),OFFSET('Sanitation Data'!$D$12,0,10*ROW('Sanitation Data'!D17)),NA())</f>
        <v>#N/A</v>
      </c>
      <c r="AA23" s="542" t="e">
        <f ca="1">+IF(AND(ISNUMBER(OFFSET('Sanitation Data'!$E$4,0,10*ROW('Sanitation Data'!E17))),'Data Summary'!CP23="Yes"),100-OFFSET('Sanitation Data'!$E$4,0,10*ROW('Sanitation Data'!E17)),NA())</f>
        <v>#N/A</v>
      </c>
      <c r="AB23" s="542" t="e">
        <f ca="1">+IF(AND(ISNUMBER(OFFSET('Sanitation Data'!$E$6,0,10*ROW('Sanitation Data'!E17))),'Data Summary'!CQ23="Yes"),OFFSET('Sanitation Data'!$E$6,0,10*ROW('Sanitation Data'!E17)),NA())</f>
        <v>#N/A</v>
      </c>
      <c r="AC23" s="542" t="e">
        <f ca="1">+IF(AND(ISNUMBER(OFFSET('Sanitation Data'!$E$10,0,10*ROW('Sanitation Data'!E17))),'Data Summary'!CR23="Yes"),OFFSET('Sanitation Data'!$E$10,0,10*ROW('Sanitation Data'!E17)),NA())</f>
        <v>#N/A</v>
      </c>
      <c r="AD23" s="542" t="e">
        <f ca="1">+IF(AND(ISNUMBER(OFFSET('Sanitation Data'!$E$11,0,10*ROW('Sanitation Data'!E17))),'Data Summary'!CS23="Yes"),OFFSET('Sanitation Data'!$E$11,0,10*ROW('Sanitation Data'!E17)),NA())</f>
        <v>#N/A</v>
      </c>
      <c r="AE23" s="542" t="e">
        <f ca="1">+IF(AND(ISNUMBER(OFFSET('Sanitation Data'!$E$12,0,10*ROW('Sanitation Data'!E17))),'Data Summary'!CT23="Yes"),OFFSET('Sanitation Data'!$E$12,0,10*ROW('Sanitation Data'!E17)),NA())</f>
        <v>#N/A</v>
      </c>
      <c r="AF23" s="542" t="e">
        <f ca="1">+IF(AND(ISNUMBER(OFFSET('Sanitation Data'!$F$4,0,10*ROW('Sanitation Data'!F17))),'Data Summary'!CU23="Yes"),100-OFFSET('Sanitation Data'!$F$4,0,10*ROW('Sanitation Data'!F17)),NA())</f>
        <v>#N/A</v>
      </c>
      <c r="AG23" s="542" t="e">
        <f ca="1">+IF(AND(ISNUMBER(OFFSET('Sanitation Data'!$F$6,0,10*ROW('Sanitation Data'!F17))),'Data Summary'!CV23="Yes"),OFFSET('Sanitation Data'!$F$6,0,10*ROW('Sanitation Data'!F17)),NA())</f>
        <v>#N/A</v>
      </c>
      <c r="AH23" s="542" t="e">
        <f ca="1">+IF(AND(ISNUMBER(OFFSET('Sanitation Data'!$F$10,0,10*ROW('Sanitation Data'!F17))),'Data Summary'!CW23="Yes"),OFFSET('Sanitation Data'!$F$10,0,10*ROW('Sanitation Data'!F17)),NA())</f>
        <v>#N/A</v>
      </c>
      <c r="AI23" s="542" t="e">
        <f ca="1">+IF(AND(ISNUMBER(OFFSET('Sanitation Data'!$F$11,0,10*ROW('Sanitation Data'!F17))),'Data Summary'!CX23="Yes"),OFFSET('Sanitation Data'!$F$11,0,10*ROW('Sanitation Data'!F17)),NA())</f>
        <v>#N/A</v>
      </c>
      <c r="AJ23" s="542" t="e">
        <f ca="1">+IF(AND(ISNUMBER(OFFSET('Sanitation Data'!$F$12,0,10*ROW('Sanitation Data'!F17))),'Data Summary'!CY23="Yes"),OFFSET('Sanitation Data'!$F$12,0,10*ROW('Sanitation Data'!F17)),NA())</f>
        <v>#N/A</v>
      </c>
      <c r="AK23" s="542" t="e">
        <f ca="1">+IF(AND(ISNUMBER(OFFSET('Sanitation Data'!$G$4,0,10*ROW('Sanitation Data'!G17))),'Data Summary'!CZ23="Yes"),100-OFFSET('Sanitation Data'!$G$4,0,10*ROW('Sanitation Data'!G17)),NA())</f>
        <v>#N/A</v>
      </c>
      <c r="AL23" s="542" t="e">
        <f ca="1">+IF(AND(ISNUMBER(OFFSET('Sanitation Data'!$G$6,0,10*ROW('Sanitation Data'!G17))),'Data Summary'!DA23="Yes"),OFFSET('Sanitation Data'!$G$6,0,10*ROW('Sanitation Data'!G17)),NA())</f>
        <v>#N/A</v>
      </c>
      <c r="AM23" s="542" t="e">
        <f ca="1">+IF(AND(ISNUMBER(OFFSET('Sanitation Data'!$G$10,0,10*ROW('Sanitation Data'!G17))),'Data Summary'!DB23="Yes"),OFFSET('Sanitation Data'!$G$10,0,10*ROW('Sanitation Data'!G17)),NA())</f>
        <v>#N/A</v>
      </c>
      <c r="AN23" s="542" t="e">
        <f ca="1">+IF(AND(ISNUMBER(OFFSET('Sanitation Data'!$G$11,0,10*ROW('Sanitation Data'!G17))),'Data Summary'!DC23="Yes"),OFFSET('Sanitation Data'!$G$11,0,10*ROW('Sanitation Data'!G17)),NA())</f>
        <v>#N/A</v>
      </c>
      <c r="AO23" s="542" t="e">
        <f ca="1">+IF(AND(ISNUMBER(OFFSET('Sanitation Data'!$G$12,0,10*ROW('Sanitation Data'!G17))),'Data Summary'!DD23="Yes"),OFFSET('Sanitation Data'!$G$12,0,10*ROW('Sanitation Data'!G17)),NA())</f>
        <v>#N/A</v>
      </c>
      <c r="AP23" s="542" t="e">
        <f ca="1">+IF(AND(ISNUMBER(OFFSET('Sanitation Data'!$H$4,0,10*ROW('Sanitation Data'!H17))),'Data Summary'!DE23="Yes"),100-OFFSET('Sanitation Data'!$H$4,0,10*ROW('Sanitation Data'!H17)),NA())</f>
        <v>#N/A</v>
      </c>
      <c r="AQ23" s="542" t="e">
        <f ca="1">+IF(AND(ISNUMBER(OFFSET('Sanitation Data'!$H$6,0,10*ROW('Sanitation Data'!H17))),'Data Summary'!DF23="Yes"),OFFSET('Sanitation Data'!$H$6,0,10*ROW('Sanitation Data'!H17)),NA())</f>
        <v>#N/A</v>
      </c>
      <c r="AR23" s="542" t="e">
        <f ca="1">+IF(AND(ISNUMBER(OFFSET('Sanitation Data'!$H$10,0,10*ROW('Sanitation Data'!H17))),'Data Summary'!DG23="Yes"),OFFSET('Sanitation Data'!$H$10,0,10*ROW('Sanitation Data'!H17)),NA())</f>
        <v>#N/A</v>
      </c>
      <c r="AS23" s="542" t="e">
        <f ca="1">+IF(AND(ISNUMBER(OFFSET('Sanitation Data'!$H$11,0,10*ROW('Sanitation Data'!H17))),'Data Summary'!DH23="Yes"),OFFSET('Sanitation Data'!$H$11,0,10*ROW('Sanitation Data'!H17)),NA())</f>
        <v>#N/A</v>
      </c>
      <c r="AT23" s="542" t="e">
        <f ca="1">+IF(AND(ISNUMBER(OFFSET('Sanitation Data'!$H$12,0,10*ROW('Sanitation Data'!H17))),'Data Summary'!DI23="Yes"),OFFSET('Sanitation Data'!$H$12,0,10*ROW('Sanitation Data'!H17)),NA())</f>
        <v>#N/A</v>
      </c>
      <c r="AU23" s="542" t="e">
        <f ca="1">+IF(AND(ISNUMBER(OFFSET('Sanitation Data'!$I$4,0,10*ROW('Sanitation Data'!I17))),'Data Summary'!DJ23="Yes"),100-OFFSET('Sanitation Data'!$I$4,0,10*ROW('Sanitation Data'!I17)),NA())</f>
        <v>#N/A</v>
      </c>
      <c r="AV23" s="542" t="e">
        <f ca="1">+IF(AND(ISNUMBER(OFFSET('Sanitation Data'!$I$6,0,10*ROW('Sanitation Data'!I17))),'Data Summary'!DK23="Yes"),OFFSET('Sanitation Data'!$I$6,0,10*ROW('Sanitation Data'!I17)),NA())</f>
        <v>#N/A</v>
      </c>
      <c r="AW23" s="542" t="e">
        <f ca="1">+IF(AND(ISNUMBER(OFFSET('Sanitation Data'!$I$10,0,10*ROW('Sanitation Data'!I17))),'Data Summary'!DL23="Yes"),OFFSET('Sanitation Data'!$I$10,0,10*ROW('Sanitation Data'!I17)),NA())</f>
        <v>#N/A</v>
      </c>
      <c r="AX23" s="542" t="e">
        <f ca="1">+IF(AND(ISNUMBER(OFFSET('Sanitation Data'!$I$11,0,10*ROW('Sanitation Data'!I17))),'Data Summary'!DM23="Yes"),OFFSET('Sanitation Data'!$I$11,0,10*ROW('Sanitation Data'!I17)),NA())</f>
        <v>#N/A</v>
      </c>
      <c r="AY23" s="542" t="e">
        <f ca="1">+IF(AND(ISNUMBER(OFFSET('Sanitation Data'!$I$12,0,10*ROW('Sanitation Data'!I17))),'Data Summary'!DN23="Yes"),OFFSET('Sanitation Data'!$I$12,0,10*ROW('Sanitation Data'!I17)),NA())</f>
        <v>#N/A</v>
      </c>
      <c r="AZ23" s="543" t="e">
        <f ca="1">+IF(AND(ISNUMBER(OFFSET('Hygiene Data'!$D$5,0,10*ROW('Hygiene Data'!D17))),'Data Summary'!DO23="Yes"),OFFSET('Hygiene Data'!$D$5,0,10*ROW('Hygiene Data'!D17)),NA())</f>
        <v>#N/A</v>
      </c>
      <c r="BA23" s="543" t="e">
        <f ca="1">+IF(AND(ISNUMBER(OFFSET('Hygiene Data'!$D$7,0,10*ROW('Hygiene Data'!D17))),'Data Summary'!DP23="Yes"),OFFSET('Hygiene Data'!$D$7,0,10*ROW('Hygiene Data'!D17)),NA())</f>
        <v>#N/A</v>
      </c>
      <c r="BB23" s="543" t="e">
        <f ca="1">+IF(AND(ISNUMBER(OFFSET('Hygiene Data'!$D$9,0,10*ROW('Hygiene Data'!D17))),'Data Summary'!DQ23="Yes"),OFFSET('Hygiene Data'!$D$9,0,10*ROW('Hygiene Data'!D17)),NA())</f>
        <v>#N/A</v>
      </c>
      <c r="BC23" s="543" t="e">
        <f ca="1">+IF(AND(ISNUMBER(OFFSET('Hygiene Data'!$E$5,0,10*ROW('Hygiene Data'!E17))),'Data Summary'!DR23="Yes"),OFFSET('Hygiene Data'!$E$5,0,10*ROW('Hygiene Data'!E17)),NA())</f>
        <v>#N/A</v>
      </c>
      <c r="BD23" s="543" t="e">
        <f ca="1">+IF(AND(ISNUMBER(OFFSET('Hygiene Data'!$E$7,0,10*ROW('Hygiene Data'!E17))),'Data Summary'!DS23="Yes"),OFFSET('Hygiene Data'!$E$7,0,10*ROW('Hygiene Data'!E17)),NA())</f>
        <v>#N/A</v>
      </c>
      <c r="BE23" s="543" t="e">
        <f ca="1">+IF(AND(ISNUMBER(OFFSET('Hygiene Data'!$E$9,0,10*ROW('Hygiene Data'!E17))),'Data Summary'!DT23="Yes"),OFFSET('Hygiene Data'!$E$9,0,10*ROW('Hygiene Data'!E17)),NA())</f>
        <v>#N/A</v>
      </c>
      <c r="BF23" s="543" t="e">
        <f ca="1">+IF(AND(ISNUMBER(OFFSET('Hygiene Data'!$F$5,0,10*ROW('Hygiene Data'!F17))),'Data Summary'!DU23="Yes"),OFFSET('Hygiene Data'!$F$5,0,10*ROW('Hygiene Data'!F17)),NA())</f>
        <v>#N/A</v>
      </c>
      <c r="BG23" s="543" t="e">
        <f ca="1">+IF(AND(ISNUMBER(OFFSET('Hygiene Data'!$F$7,0,10*ROW('Hygiene Data'!F17))),'Data Summary'!DV23="Yes"),OFFSET('Hygiene Data'!$F$7,0,10*ROW('Hygiene Data'!F17)),NA())</f>
        <v>#N/A</v>
      </c>
      <c r="BH23" s="543" t="e">
        <f ca="1">+IF(AND(ISNUMBER(OFFSET('Hygiene Data'!$F$9,0,10*ROW('Hygiene Data'!F17))),'Data Summary'!DW23="Yes"),OFFSET('Hygiene Data'!$F$9,0,10*ROW('Hygiene Data'!F17)),NA())</f>
        <v>#N/A</v>
      </c>
      <c r="BI23" s="543" t="e">
        <f ca="1">+IF(AND(ISNUMBER(OFFSET('Hygiene Data'!$G$5,0,10*ROW('Hygiene Data'!G17))),'Data Summary'!DX23="Yes"),OFFSET('Hygiene Data'!$G$5,0,10*ROW('Hygiene Data'!G17)),NA())</f>
        <v>#N/A</v>
      </c>
      <c r="BJ23" s="543" t="e">
        <f ca="1">+IF(AND(ISNUMBER(OFFSET('Hygiene Data'!$G$7,0,10*ROW('Hygiene Data'!G17))),'Data Summary'!DY23="Yes"),OFFSET('Hygiene Data'!$G$7,0,10*ROW('Hygiene Data'!G17)),NA())</f>
        <v>#N/A</v>
      </c>
      <c r="BK23" s="543" t="e">
        <f ca="1">+IF(AND(ISNUMBER(OFFSET('Hygiene Data'!$G$9,0,10*ROW('Hygiene Data'!G17))),'Data Summary'!DZ23="Yes"),OFFSET('Hygiene Data'!$G$9,0,10*ROW('Hygiene Data'!G17)),NA())</f>
        <v>#N/A</v>
      </c>
      <c r="BL23" s="543" t="e">
        <f ca="1">+IF(AND(ISNUMBER(OFFSET('Hygiene Data'!$H$5,0,10*ROW('Hygiene Data'!H17))),'Data Summary'!EA23="Yes"),OFFSET('Hygiene Data'!$H$5,0,10*ROW('Hygiene Data'!H17)),NA())</f>
        <v>#N/A</v>
      </c>
      <c r="BM23" s="543" t="e">
        <f ca="1">+IF(AND(ISNUMBER(OFFSET('Hygiene Data'!$H$7,0,10*ROW('Hygiene Data'!H17))),'Data Summary'!EB23="Yes"),OFFSET('Hygiene Data'!$H$7,0,10*ROW('Hygiene Data'!H17)),NA())</f>
        <v>#N/A</v>
      </c>
      <c r="BN23" s="543" t="e">
        <f ca="1">+IF(AND(ISNUMBER(OFFSET('Hygiene Data'!$H$9,0,10*ROW('Hygiene Data'!H17))),'Data Summary'!EC23="Yes"),OFFSET('Hygiene Data'!$H$9,0,10*ROW('Hygiene Data'!H17)),NA())</f>
        <v>#N/A</v>
      </c>
      <c r="BO23" s="543" t="e">
        <f ca="1">+IF(AND(ISNUMBER(OFFSET('Hygiene Data'!$I$5,0,10*ROW('Hygiene Data'!I17))),'Data Summary'!ED23="Yes"),OFFSET('Hygiene Data'!$I$5,0,10*ROW('Hygiene Data'!I17)),NA())</f>
        <v>#N/A</v>
      </c>
      <c r="BP23" s="543" t="e">
        <f ca="1">+IF(AND(ISNUMBER(OFFSET('Hygiene Data'!$I$7,0,10*ROW('Hygiene Data'!I17))),'Data Summary'!EE23="Yes"),OFFSET('Hygiene Data'!$I$7,0,10*ROW('Hygiene Data'!I17)),NA())</f>
        <v>#N/A</v>
      </c>
      <c r="BQ23" s="543" t="e">
        <f ca="1">+IF(AND(ISNUMBER(OFFSET('Hygiene Data'!$I$9,0,10*ROW('Hygiene Data'!I17))),'Data Summary'!EF23="Yes"),OFFSET('Hygiene Data'!$I$9,0,10*ROW('Hygiene Data'!I17)),NA())</f>
        <v>#N/A</v>
      </c>
    </row>
    <row r="24" spans="1:69" x14ac:dyDescent="0.25">
      <c r="A24" s="539" t="e">
        <f ca="1">+RIGHT('Data Summary'!A24,LEN('Data Summary'!A24)-9)</f>
        <v>#VALUE!</v>
      </c>
      <c r="B24" s="513" t="str">
        <f ca="1">+IF(ISTEXT('Data Summary'!B24),'Data Summary'!B24,"")</f>
        <v/>
      </c>
      <c r="C24" s="540" t="e">
        <f ca="1">+VALUE('Data Summary'!C24)</f>
        <v>#VALUE!</v>
      </c>
      <c r="D24" s="541" t="e">
        <f ca="1">+IF(AND(ISNUMBER(OFFSET('Water Data'!$D$4,0,10*ROW('Water Data'!D18))),'Data Summary'!BS24="Yes"),100-OFFSET('Water Data'!$D$4,0,10*ROW('Water Data'!D18)),NA())</f>
        <v>#N/A</v>
      </c>
      <c r="E24" s="541" t="e">
        <f ca="1">+IF(AND(ISNUMBER(OFFSET('Water Data'!$D$6,0,10*ROW('Water Data'!D18))),'Data Summary'!BT24="Yes"),OFFSET('Water Data'!$D$6,0,10*ROW('Water Data'!D18)),NA())</f>
        <v>#N/A</v>
      </c>
      <c r="F24" s="541" t="e">
        <f ca="1">+IF(AND(ISNUMBER(OFFSET('Water Data'!$D$9,0,10*ROW('Water Data'!D18))),'Data Summary'!BU24="Yes"),OFFSET('Water Data'!$D$9,0,10*ROW('Water Data'!D18)),NA())</f>
        <v>#N/A</v>
      </c>
      <c r="G24" s="541" t="e">
        <f ca="1">+IF(AND(ISNUMBER(OFFSET('Water Data'!$E$4,0,10*ROW('Water Data'!E18))),'Data Summary'!BV24="Yes"),100-OFFSET('Water Data'!$E$4,0,10*ROW('Water Data'!E18)),NA())</f>
        <v>#N/A</v>
      </c>
      <c r="H24" s="541" t="e">
        <f ca="1">+IF(AND(ISNUMBER(OFFSET('Water Data'!$E$6,0,10*ROW('Water Data'!E18))),'Data Summary'!BW24="Yes"),OFFSET('Water Data'!$E$6,0,10*ROW('Water Data'!E18)),NA())</f>
        <v>#N/A</v>
      </c>
      <c r="I24" s="541" t="e">
        <f ca="1">+IF(AND(ISNUMBER(OFFSET('Water Data'!$E$9,0,10*ROW('Water Data'!E18))),'Data Summary'!BX24="Yes"),OFFSET('Water Data'!$E$9,0,10*ROW('Water Data'!E18)),NA())</f>
        <v>#N/A</v>
      </c>
      <c r="J24" s="541" t="e">
        <f ca="1">+IF(AND(ISNUMBER(OFFSET('Water Data'!$F$4,0,10*ROW('Water Data'!F18))),'Data Summary'!BY24="Yes"),100-OFFSET('Water Data'!$F$4,0,10*ROW('Water Data'!F18)),NA())</f>
        <v>#N/A</v>
      </c>
      <c r="K24" s="541" t="e">
        <f ca="1">+IF(AND(ISNUMBER(OFFSET('Water Data'!$F$6,0,10*ROW('Water Data'!F18))),'Data Summary'!BZ24="Yes"),OFFSET('Water Data'!$F$6,0,10*ROW('Water Data'!F18)),NA())</f>
        <v>#N/A</v>
      </c>
      <c r="L24" s="541" t="e">
        <f ca="1">+IF(AND(ISNUMBER(OFFSET('Water Data'!$F$9,0,10*ROW('Water Data'!F18))),'Data Summary'!CA24="Yes"),OFFSET('Water Data'!$F$9,0,10*ROW('Water Data'!F18)),NA())</f>
        <v>#N/A</v>
      </c>
      <c r="M24" s="541" t="e">
        <f ca="1">+IF(AND(ISNUMBER(OFFSET('Water Data'!$G$4,0,10*ROW('Water Data'!G18))),'Data Summary'!CB24="Yes"),100-OFFSET('Water Data'!$G$4,0,10*ROW('Water Data'!G18)),NA())</f>
        <v>#N/A</v>
      </c>
      <c r="N24" s="541" t="e">
        <f ca="1">+IF(AND(ISNUMBER(OFFSET('Water Data'!$G$6,0,10*ROW('Water Data'!G18))),'Data Summary'!CC24="Yes"),OFFSET('Water Data'!$G$6,0,10*ROW('Water Data'!G18)),NA())</f>
        <v>#N/A</v>
      </c>
      <c r="O24" s="541" t="e">
        <f ca="1">+IF(AND(ISNUMBER(OFFSET('Water Data'!$G$9,0,10*ROW('Water Data'!G18))),'Data Summary'!CD24="Yes"),OFFSET('Water Data'!$G$9,0,10*ROW('Water Data'!G18)),NA())</f>
        <v>#N/A</v>
      </c>
      <c r="P24" s="541" t="e">
        <f ca="1">+IF(AND(ISNUMBER(OFFSET('Water Data'!$H$4,0,10*ROW('Water Data'!H18))),'Data Summary'!CE24="Yes"),100-OFFSET('Water Data'!$H$4,0,10*ROW('Water Data'!H18)),NA())</f>
        <v>#N/A</v>
      </c>
      <c r="Q24" s="541" t="e">
        <f ca="1">+IF(AND(ISNUMBER(OFFSET('Water Data'!$H$6,0,10*ROW('Water Data'!H18))),'Data Summary'!CF24="Yes"),OFFSET('Water Data'!$H$6,0,10*ROW('Water Data'!H18)),NA())</f>
        <v>#N/A</v>
      </c>
      <c r="R24" s="541" t="e">
        <f ca="1">+IF(AND(ISNUMBER(OFFSET('Water Data'!$H$9,0,10*ROW('Water Data'!H18))),'Data Summary'!CG24="Yes"),OFFSET('Water Data'!$H$9,0,10*ROW('Water Data'!H18)),NA())</f>
        <v>#N/A</v>
      </c>
      <c r="S24" s="541" t="e">
        <f ca="1">+IF(AND(ISNUMBER(OFFSET('Water Data'!$I$4,0,10*ROW('Water Data'!I18))),'Data Summary'!CH24="Yes"),100-OFFSET('Water Data'!$I$4,0,10*ROW('Water Data'!I18)),NA())</f>
        <v>#N/A</v>
      </c>
      <c r="T24" s="541" t="e">
        <f ca="1">+IF(AND(ISNUMBER(OFFSET('Water Data'!$I$6,0,10*ROW('Water Data'!I18))),'Data Summary'!CI24="Yes"),OFFSET('Water Data'!$I$6,0,10*ROW('Water Data'!I18)),NA())</f>
        <v>#N/A</v>
      </c>
      <c r="U24" s="541" t="e">
        <f ca="1">+IF(AND(ISNUMBER(OFFSET('Water Data'!$I$9,0,10*ROW('Water Data'!I18))),'Data Summary'!CJ24="Yes"),OFFSET('Water Data'!$I$9,0,10*ROW('Water Data'!I18)),NA())</f>
        <v>#N/A</v>
      </c>
      <c r="V24" s="542" t="e">
        <f ca="1">+IF(AND(ISNUMBER(OFFSET('Sanitation Data'!$D$4,0,10*ROW('Sanitation Data'!D18))),'Data Summary'!CK24="Yes"),100-OFFSET('Sanitation Data'!$D$4,0,10*ROW('Sanitation Data'!D18)),NA())</f>
        <v>#N/A</v>
      </c>
      <c r="W24" s="542" t="e">
        <f ca="1">+IF(AND(ISNUMBER(OFFSET('Sanitation Data'!$D$6,0,10*ROW('Sanitation Data'!D18))),'Data Summary'!CL24="Yes"),OFFSET('Sanitation Data'!$D$6,0,10*ROW('Sanitation Data'!D18)),NA())</f>
        <v>#N/A</v>
      </c>
      <c r="X24" s="542" t="e">
        <f ca="1">+IF(AND(ISNUMBER(OFFSET('Sanitation Data'!$D$10,0,10*ROW('Sanitation Data'!D18))),'Data Summary'!CM24="Yes"),OFFSET('Sanitation Data'!$D$10,0,10*ROW('Sanitation Data'!D18)),NA())</f>
        <v>#N/A</v>
      </c>
      <c r="Y24" s="542" t="e">
        <f ca="1">+IF(AND(ISNUMBER(OFFSET('Sanitation Data'!$D$11,0,10*ROW('Sanitation Data'!D18))),'Data Summary'!CN24="Yes"),OFFSET('Sanitation Data'!$D$11,0,10*ROW('Sanitation Data'!D18)),NA())</f>
        <v>#N/A</v>
      </c>
      <c r="Z24" s="542" t="e">
        <f ca="1">+IF(AND(ISNUMBER(OFFSET('Sanitation Data'!$D$12,0,10*ROW('Sanitation Data'!D18))),'Data Summary'!CO24="Yes"),OFFSET('Sanitation Data'!$D$12,0,10*ROW('Sanitation Data'!D18)),NA())</f>
        <v>#N/A</v>
      </c>
      <c r="AA24" s="542" t="e">
        <f ca="1">+IF(AND(ISNUMBER(OFFSET('Sanitation Data'!$E$4,0,10*ROW('Sanitation Data'!E18))),'Data Summary'!CP24="Yes"),100-OFFSET('Sanitation Data'!$E$4,0,10*ROW('Sanitation Data'!E18)),NA())</f>
        <v>#N/A</v>
      </c>
      <c r="AB24" s="542" t="e">
        <f ca="1">+IF(AND(ISNUMBER(OFFSET('Sanitation Data'!$E$6,0,10*ROW('Sanitation Data'!E18))),'Data Summary'!CQ24="Yes"),OFFSET('Sanitation Data'!$E$6,0,10*ROW('Sanitation Data'!E18)),NA())</f>
        <v>#N/A</v>
      </c>
      <c r="AC24" s="542" t="e">
        <f ca="1">+IF(AND(ISNUMBER(OFFSET('Sanitation Data'!$E$10,0,10*ROW('Sanitation Data'!E18))),'Data Summary'!CR24="Yes"),OFFSET('Sanitation Data'!$E$10,0,10*ROW('Sanitation Data'!E18)),NA())</f>
        <v>#N/A</v>
      </c>
      <c r="AD24" s="542" t="e">
        <f ca="1">+IF(AND(ISNUMBER(OFFSET('Sanitation Data'!$E$11,0,10*ROW('Sanitation Data'!E18))),'Data Summary'!CS24="Yes"),OFFSET('Sanitation Data'!$E$11,0,10*ROW('Sanitation Data'!E18)),NA())</f>
        <v>#N/A</v>
      </c>
      <c r="AE24" s="542" t="e">
        <f ca="1">+IF(AND(ISNUMBER(OFFSET('Sanitation Data'!$E$12,0,10*ROW('Sanitation Data'!E18))),'Data Summary'!CT24="Yes"),OFFSET('Sanitation Data'!$E$12,0,10*ROW('Sanitation Data'!E18)),NA())</f>
        <v>#N/A</v>
      </c>
      <c r="AF24" s="542" t="e">
        <f ca="1">+IF(AND(ISNUMBER(OFFSET('Sanitation Data'!$F$4,0,10*ROW('Sanitation Data'!F18))),'Data Summary'!CU24="Yes"),100-OFFSET('Sanitation Data'!$F$4,0,10*ROW('Sanitation Data'!F18)),NA())</f>
        <v>#N/A</v>
      </c>
      <c r="AG24" s="542" t="e">
        <f ca="1">+IF(AND(ISNUMBER(OFFSET('Sanitation Data'!$F$6,0,10*ROW('Sanitation Data'!F18))),'Data Summary'!CV24="Yes"),OFFSET('Sanitation Data'!$F$6,0,10*ROW('Sanitation Data'!F18)),NA())</f>
        <v>#N/A</v>
      </c>
      <c r="AH24" s="542" t="e">
        <f ca="1">+IF(AND(ISNUMBER(OFFSET('Sanitation Data'!$F$10,0,10*ROW('Sanitation Data'!F18))),'Data Summary'!CW24="Yes"),OFFSET('Sanitation Data'!$F$10,0,10*ROW('Sanitation Data'!F18)),NA())</f>
        <v>#N/A</v>
      </c>
      <c r="AI24" s="542" t="e">
        <f ca="1">+IF(AND(ISNUMBER(OFFSET('Sanitation Data'!$F$11,0,10*ROW('Sanitation Data'!F18))),'Data Summary'!CX24="Yes"),OFFSET('Sanitation Data'!$F$11,0,10*ROW('Sanitation Data'!F18)),NA())</f>
        <v>#N/A</v>
      </c>
      <c r="AJ24" s="542" t="e">
        <f ca="1">+IF(AND(ISNUMBER(OFFSET('Sanitation Data'!$F$12,0,10*ROW('Sanitation Data'!F18))),'Data Summary'!CY24="Yes"),OFFSET('Sanitation Data'!$F$12,0,10*ROW('Sanitation Data'!F18)),NA())</f>
        <v>#N/A</v>
      </c>
      <c r="AK24" s="542" t="e">
        <f ca="1">+IF(AND(ISNUMBER(OFFSET('Sanitation Data'!$G$4,0,10*ROW('Sanitation Data'!G18))),'Data Summary'!CZ24="Yes"),100-OFFSET('Sanitation Data'!$G$4,0,10*ROW('Sanitation Data'!G18)),NA())</f>
        <v>#N/A</v>
      </c>
      <c r="AL24" s="542" t="e">
        <f ca="1">+IF(AND(ISNUMBER(OFFSET('Sanitation Data'!$G$6,0,10*ROW('Sanitation Data'!G18))),'Data Summary'!DA24="Yes"),OFFSET('Sanitation Data'!$G$6,0,10*ROW('Sanitation Data'!G18)),NA())</f>
        <v>#N/A</v>
      </c>
      <c r="AM24" s="542" t="e">
        <f ca="1">+IF(AND(ISNUMBER(OFFSET('Sanitation Data'!$G$10,0,10*ROW('Sanitation Data'!G18))),'Data Summary'!DB24="Yes"),OFFSET('Sanitation Data'!$G$10,0,10*ROW('Sanitation Data'!G18)),NA())</f>
        <v>#N/A</v>
      </c>
      <c r="AN24" s="542" t="e">
        <f ca="1">+IF(AND(ISNUMBER(OFFSET('Sanitation Data'!$G$11,0,10*ROW('Sanitation Data'!G18))),'Data Summary'!DC24="Yes"),OFFSET('Sanitation Data'!$G$11,0,10*ROW('Sanitation Data'!G18)),NA())</f>
        <v>#N/A</v>
      </c>
      <c r="AO24" s="542" t="e">
        <f ca="1">+IF(AND(ISNUMBER(OFFSET('Sanitation Data'!$G$12,0,10*ROW('Sanitation Data'!G18))),'Data Summary'!DD24="Yes"),OFFSET('Sanitation Data'!$G$12,0,10*ROW('Sanitation Data'!G18)),NA())</f>
        <v>#N/A</v>
      </c>
      <c r="AP24" s="542" t="e">
        <f ca="1">+IF(AND(ISNUMBER(OFFSET('Sanitation Data'!$H$4,0,10*ROW('Sanitation Data'!H18))),'Data Summary'!DE24="Yes"),100-OFFSET('Sanitation Data'!$H$4,0,10*ROW('Sanitation Data'!H18)),NA())</f>
        <v>#N/A</v>
      </c>
      <c r="AQ24" s="542" t="e">
        <f ca="1">+IF(AND(ISNUMBER(OFFSET('Sanitation Data'!$H$6,0,10*ROW('Sanitation Data'!H18))),'Data Summary'!DF24="Yes"),OFFSET('Sanitation Data'!$H$6,0,10*ROW('Sanitation Data'!H18)),NA())</f>
        <v>#N/A</v>
      </c>
      <c r="AR24" s="542" t="e">
        <f ca="1">+IF(AND(ISNUMBER(OFFSET('Sanitation Data'!$H$10,0,10*ROW('Sanitation Data'!H18))),'Data Summary'!DG24="Yes"),OFFSET('Sanitation Data'!$H$10,0,10*ROW('Sanitation Data'!H18)),NA())</f>
        <v>#N/A</v>
      </c>
      <c r="AS24" s="542" t="e">
        <f ca="1">+IF(AND(ISNUMBER(OFFSET('Sanitation Data'!$H$11,0,10*ROW('Sanitation Data'!H18))),'Data Summary'!DH24="Yes"),OFFSET('Sanitation Data'!$H$11,0,10*ROW('Sanitation Data'!H18)),NA())</f>
        <v>#N/A</v>
      </c>
      <c r="AT24" s="542" t="e">
        <f ca="1">+IF(AND(ISNUMBER(OFFSET('Sanitation Data'!$H$12,0,10*ROW('Sanitation Data'!H18))),'Data Summary'!DI24="Yes"),OFFSET('Sanitation Data'!$H$12,0,10*ROW('Sanitation Data'!H18)),NA())</f>
        <v>#N/A</v>
      </c>
      <c r="AU24" s="542" t="e">
        <f ca="1">+IF(AND(ISNUMBER(OFFSET('Sanitation Data'!$I$4,0,10*ROW('Sanitation Data'!I18))),'Data Summary'!DJ24="Yes"),100-OFFSET('Sanitation Data'!$I$4,0,10*ROW('Sanitation Data'!I18)),NA())</f>
        <v>#N/A</v>
      </c>
      <c r="AV24" s="542" t="e">
        <f ca="1">+IF(AND(ISNUMBER(OFFSET('Sanitation Data'!$I$6,0,10*ROW('Sanitation Data'!I18))),'Data Summary'!DK24="Yes"),OFFSET('Sanitation Data'!$I$6,0,10*ROW('Sanitation Data'!I18)),NA())</f>
        <v>#N/A</v>
      </c>
      <c r="AW24" s="542" t="e">
        <f ca="1">+IF(AND(ISNUMBER(OFFSET('Sanitation Data'!$I$10,0,10*ROW('Sanitation Data'!I18))),'Data Summary'!DL24="Yes"),OFFSET('Sanitation Data'!$I$10,0,10*ROW('Sanitation Data'!I18)),NA())</f>
        <v>#N/A</v>
      </c>
      <c r="AX24" s="542" t="e">
        <f ca="1">+IF(AND(ISNUMBER(OFFSET('Sanitation Data'!$I$11,0,10*ROW('Sanitation Data'!I18))),'Data Summary'!DM24="Yes"),OFFSET('Sanitation Data'!$I$11,0,10*ROW('Sanitation Data'!I18)),NA())</f>
        <v>#N/A</v>
      </c>
      <c r="AY24" s="542" t="e">
        <f ca="1">+IF(AND(ISNUMBER(OFFSET('Sanitation Data'!$I$12,0,10*ROW('Sanitation Data'!I18))),'Data Summary'!DN24="Yes"),OFFSET('Sanitation Data'!$I$12,0,10*ROW('Sanitation Data'!I18)),NA())</f>
        <v>#N/A</v>
      </c>
      <c r="AZ24" s="543" t="e">
        <f ca="1">+IF(AND(ISNUMBER(OFFSET('Hygiene Data'!$D$5,0,10*ROW('Hygiene Data'!D18))),'Data Summary'!DO24="Yes"),OFFSET('Hygiene Data'!$D$5,0,10*ROW('Hygiene Data'!D18)),NA())</f>
        <v>#N/A</v>
      </c>
      <c r="BA24" s="543" t="e">
        <f ca="1">+IF(AND(ISNUMBER(OFFSET('Hygiene Data'!$D$7,0,10*ROW('Hygiene Data'!D18))),'Data Summary'!DP24="Yes"),OFFSET('Hygiene Data'!$D$7,0,10*ROW('Hygiene Data'!D18)),NA())</f>
        <v>#N/A</v>
      </c>
      <c r="BB24" s="543" t="e">
        <f ca="1">+IF(AND(ISNUMBER(OFFSET('Hygiene Data'!$D$9,0,10*ROW('Hygiene Data'!D18))),'Data Summary'!DQ24="Yes"),OFFSET('Hygiene Data'!$D$9,0,10*ROW('Hygiene Data'!D18)),NA())</f>
        <v>#N/A</v>
      </c>
      <c r="BC24" s="543" t="e">
        <f ca="1">+IF(AND(ISNUMBER(OFFSET('Hygiene Data'!$E$5,0,10*ROW('Hygiene Data'!E18))),'Data Summary'!DR24="Yes"),OFFSET('Hygiene Data'!$E$5,0,10*ROW('Hygiene Data'!E18)),NA())</f>
        <v>#N/A</v>
      </c>
      <c r="BD24" s="543" t="e">
        <f ca="1">+IF(AND(ISNUMBER(OFFSET('Hygiene Data'!$E$7,0,10*ROW('Hygiene Data'!E18))),'Data Summary'!DS24="Yes"),OFFSET('Hygiene Data'!$E$7,0,10*ROW('Hygiene Data'!E18)),NA())</f>
        <v>#N/A</v>
      </c>
      <c r="BE24" s="543" t="e">
        <f ca="1">+IF(AND(ISNUMBER(OFFSET('Hygiene Data'!$E$9,0,10*ROW('Hygiene Data'!E18))),'Data Summary'!DT24="Yes"),OFFSET('Hygiene Data'!$E$9,0,10*ROW('Hygiene Data'!E18)),NA())</f>
        <v>#N/A</v>
      </c>
      <c r="BF24" s="543" t="e">
        <f ca="1">+IF(AND(ISNUMBER(OFFSET('Hygiene Data'!$F$5,0,10*ROW('Hygiene Data'!F18))),'Data Summary'!DU24="Yes"),OFFSET('Hygiene Data'!$F$5,0,10*ROW('Hygiene Data'!F18)),NA())</f>
        <v>#N/A</v>
      </c>
      <c r="BG24" s="543" t="e">
        <f ca="1">+IF(AND(ISNUMBER(OFFSET('Hygiene Data'!$F$7,0,10*ROW('Hygiene Data'!F18))),'Data Summary'!DV24="Yes"),OFFSET('Hygiene Data'!$F$7,0,10*ROW('Hygiene Data'!F18)),NA())</f>
        <v>#N/A</v>
      </c>
      <c r="BH24" s="543" t="e">
        <f ca="1">+IF(AND(ISNUMBER(OFFSET('Hygiene Data'!$F$9,0,10*ROW('Hygiene Data'!F18))),'Data Summary'!DW24="Yes"),OFFSET('Hygiene Data'!$F$9,0,10*ROW('Hygiene Data'!F18)),NA())</f>
        <v>#N/A</v>
      </c>
      <c r="BI24" s="543" t="e">
        <f ca="1">+IF(AND(ISNUMBER(OFFSET('Hygiene Data'!$G$5,0,10*ROW('Hygiene Data'!G18))),'Data Summary'!DX24="Yes"),OFFSET('Hygiene Data'!$G$5,0,10*ROW('Hygiene Data'!G18)),NA())</f>
        <v>#N/A</v>
      </c>
      <c r="BJ24" s="543" t="e">
        <f ca="1">+IF(AND(ISNUMBER(OFFSET('Hygiene Data'!$G$7,0,10*ROW('Hygiene Data'!G18))),'Data Summary'!DY24="Yes"),OFFSET('Hygiene Data'!$G$7,0,10*ROW('Hygiene Data'!G18)),NA())</f>
        <v>#N/A</v>
      </c>
      <c r="BK24" s="543" t="e">
        <f ca="1">+IF(AND(ISNUMBER(OFFSET('Hygiene Data'!$G$9,0,10*ROW('Hygiene Data'!G18))),'Data Summary'!DZ24="Yes"),OFFSET('Hygiene Data'!$G$9,0,10*ROW('Hygiene Data'!G18)),NA())</f>
        <v>#N/A</v>
      </c>
      <c r="BL24" s="543" t="e">
        <f ca="1">+IF(AND(ISNUMBER(OFFSET('Hygiene Data'!$H$5,0,10*ROW('Hygiene Data'!H18))),'Data Summary'!EA24="Yes"),OFFSET('Hygiene Data'!$H$5,0,10*ROW('Hygiene Data'!H18)),NA())</f>
        <v>#N/A</v>
      </c>
      <c r="BM24" s="543" t="e">
        <f ca="1">+IF(AND(ISNUMBER(OFFSET('Hygiene Data'!$H$7,0,10*ROW('Hygiene Data'!H18))),'Data Summary'!EB24="Yes"),OFFSET('Hygiene Data'!$H$7,0,10*ROW('Hygiene Data'!H18)),NA())</f>
        <v>#N/A</v>
      </c>
      <c r="BN24" s="543" t="e">
        <f ca="1">+IF(AND(ISNUMBER(OFFSET('Hygiene Data'!$H$9,0,10*ROW('Hygiene Data'!H18))),'Data Summary'!EC24="Yes"),OFFSET('Hygiene Data'!$H$9,0,10*ROW('Hygiene Data'!H18)),NA())</f>
        <v>#N/A</v>
      </c>
      <c r="BO24" s="543" t="e">
        <f ca="1">+IF(AND(ISNUMBER(OFFSET('Hygiene Data'!$I$5,0,10*ROW('Hygiene Data'!I18))),'Data Summary'!ED24="Yes"),OFFSET('Hygiene Data'!$I$5,0,10*ROW('Hygiene Data'!I18)),NA())</f>
        <v>#N/A</v>
      </c>
      <c r="BP24" s="543" t="e">
        <f ca="1">+IF(AND(ISNUMBER(OFFSET('Hygiene Data'!$I$7,0,10*ROW('Hygiene Data'!I18))),'Data Summary'!EE24="Yes"),OFFSET('Hygiene Data'!$I$7,0,10*ROW('Hygiene Data'!I18)),NA())</f>
        <v>#N/A</v>
      </c>
      <c r="BQ24" s="543" t="e">
        <f ca="1">+IF(AND(ISNUMBER(OFFSET('Hygiene Data'!$I$9,0,10*ROW('Hygiene Data'!I18))),'Data Summary'!EF24="Yes"),OFFSET('Hygiene Data'!$I$9,0,10*ROW('Hygiene Data'!I18)),NA())</f>
        <v>#N/A</v>
      </c>
    </row>
    <row r="25" spans="1:69" x14ac:dyDescent="0.25">
      <c r="A25" s="539" t="e">
        <f ca="1">+RIGHT('Data Summary'!A25,LEN('Data Summary'!A25)-9)</f>
        <v>#VALUE!</v>
      </c>
      <c r="B25" s="513" t="str">
        <f ca="1">+IF(ISTEXT('Data Summary'!B25),'Data Summary'!B25,"")</f>
        <v/>
      </c>
      <c r="C25" s="540" t="e">
        <f ca="1">+VALUE('Data Summary'!C25)</f>
        <v>#VALUE!</v>
      </c>
      <c r="D25" s="541" t="e">
        <f ca="1">+IF(AND(ISNUMBER(OFFSET('Water Data'!$D$4,0,10*ROW('Water Data'!D19))),'Data Summary'!BS25="Yes"),100-OFFSET('Water Data'!$D$4,0,10*ROW('Water Data'!D19)),NA())</f>
        <v>#N/A</v>
      </c>
      <c r="E25" s="541" t="e">
        <f ca="1">+IF(AND(ISNUMBER(OFFSET('Water Data'!$D$6,0,10*ROW('Water Data'!D19))),'Data Summary'!BT25="Yes"),OFFSET('Water Data'!$D$6,0,10*ROW('Water Data'!D19)),NA())</f>
        <v>#N/A</v>
      </c>
      <c r="F25" s="541" t="e">
        <f ca="1">+IF(AND(ISNUMBER(OFFSET('Water Data'!$D$9,0,10*ROW('Water Data'!D19))),'Data Summary'!BU25="Yes"),OFFSET('Water Data'!$D$9,0,10*ROW('Water Data'!D19)),NA())</f>
        <v>#N/A</v>
      </c>
      <c r="G25" s="541" t="e">
        <f ca="1">+IF(AND(ISNUMBER(OFFSET('Water Data'!$E$4,0,10*ROW('Water Data'!E19))),'Data Summary'!BV25="Yes"),100-OFFSET('Water Data'!$E$4,0,10*ROW('Water Data'!E19)),NA())</f>
        <v>#N/A</v>
      </c>
      <c r="H25" s="541" t="e">
        <f ca="1">+IF(AND(ISNUMBER(OFFSET('Water Data'!$E$6,0,10*ROW('Water Data'!E19))),'Data Summary'!BW25="Yes"),OFFSET('Water Data'!$E$6,0,10*ROW('Water Data'!E19)),NA())</f>
        <v>#N/A</v>
      </c>
      <c r="I25" s="541" t="e">
        <f ca="1">+IF(AND(ISNUMBER(OFFSET('Water Data'!$E$9,0,10*ROW('Water Data'!E19))),'Data Summary'!BX25="Yes"),OFFSET('Water Data'!$E$9,0,10*ROW('Water Data'!E19)),NA())</f>
        <v>#N/A</v>
      </c>
      <c r="J25" s="541" t="e">
        <f ca="1">+IF(AND(ISNUMBER(OFFSET('Water Data'!$F$4,0,10*ROW('Water Data'!F19))),'Data Summary'!BY25="Yes"),100-OFFSET('Water Data'!$F$4,0,10*ROW('Water Data'!F19)),NA())</f>
        <v>#N/A</v>
      </c>
      <c r="K25" s="541" t="e">
        <f ca="1">+IF(AND(ISNUMBER(OFFSET('Water Data'!$F$6,0,10*ROW('Water Data'!F19))),'Data Summary'!BZ25="Yes"),OFFSET('Water Data'!$F$6,0,10*ROW('Water Data'!F19)),NA())</f>
        <v>#N/A</v>
      </c>
      <c r="L25" s="541" t="e">
        <f ca="1">+IF(AND(ISNUMBER(OFFSET('Water Data'!$F$9,0,10*ROW('Water Data'!F19))),'Data Summary'!CA25="Yes"),OFFSET('Water Data'!$F$9,0,10*ROW('Water Data'!F19)),NA())</f>
        <v>#N/A</v>
      </c>
      <c r="M25" s="541" t="e">
        <f ca="1">+IF(AND(ISNUMBER(OFFSET('Water Data'!$G$4,0,10*ROW('Water Data'!G19))),'Data Summary'!CB25="Yes"),100-OFFSET('Water Data'!$G$4,0,10*ROW('Water Data'!G19)),NA())</f>
        <v>#N/A</v>
      </c>
      <c r="N25" s="541" t="e">
        <f ca="1">+IF(AND(ISNUMBER(OFFSET('Water Data'!$G$6,0,10*ROW('Water Data'!G19))),'Data Summary'!CC25="Yes"),OFFSET('Water Data'!$G$6,0,10*ROW('Water Data'!G19)),NA())</f>
        <v>#N/A</v>
      </c>
      <c r="O25" s="541" t="e">
        <f ca="1">+IF(AND(ISNUMBER(OFFSET('Water Data'!$G$9,0,10*ROW('Water Data'!G19))),'Data Summary'!CD25="Yes"),OFFSET('Water Data'!$G$9,0,10*ROW('Water Data'!G19)),NA())</f>
        <v>#N/A</v>
      </c>
      <c r="P25" s="541" t="e">
        <f ca="1">+IF(AND(ISNUMBER(OFFSET('Water Data'!$H$4,0,10*ROW('Water Data'!H19))),'Data Summary'!CE25="Yes"),100-OFFSET('Water Data'!$H$4,0,10*ROW('Water Data'!H19)),NA())</f>
        <v>#N/A</v>
      </c>
      <c r="Q25" s="541" t="e">
        <f ca="1">+IF(AND(ISNUMBER(OFFSET('Water Data'!$H$6,0,10*ROW('Water Data'!H19))),'Data Summary'!CF25="Yes"),OFFSET('Water Data'!$H$6,0,10*ROW('Water Data'!H19)),NA())</f>
        <v>#N/A</v>
      </c>
      <c r="R25" s="541" t="e">
        <f ca="1">+IF(AND(ISNUMBER(OFFSET('Water Data'!$H$9,0,10*ROW('Water Data'!H19))),'Data Summary'!CG25="Yes"),OFFSET('Water Data'!$H$9,0,10*ROW('Water Data'!H19)),NA())</f>
        <v>#N/A</v>
      </c>
      <c r="S25" s="541" t="e">
        <f ca="1">+IF(AND(ISNUMBER(OFFSET('Water Data'!$I$4,0,10*ROW('Water Data'!I19))),'Data Summary'!CH25="Yes"),100-OFFSET('Water Data'!$I$4,0,10*ROW('Water Data'!I19)),NA())</f>
        <v>#N/A</v>
      </c>
      <c r="T25" s="541" t="e">
        <f ca="1">+IF(AND(ISNUMBER(OFFSET('Water Data'!$I$6,0,10*ROW('Water Data'!I19))),'Data Summary'!CI25="Yes"),OFFSET('Water Data'!$I$6,0,10*ROW('Water Data'!I19)),NA())</f>
        <v>#N/A</v>
      </c>
      <c r="U25" s="541" t="e">
        <f ca="1">+IF(AND(ISNUMBER(OFFSET('Water Data'!$I$9,0,10*ROW('Water Data'!I19))),'Data Summary'!CJ25="Yes"),OFFSET('Water Data'!$I$9,0,10*ROW('Water Data'!I19)),NA())</f>
        <v>#N/A</v>
      </c>
      <c r="V25" s="542" t="e">
        <f ca="1">+IF(AND(ISNUMBER(OFFSET('Sanitation Data'!$D$4,0,10*ROW('Sanitation Data'!D19))),'Data Summary'!CK25="Yes"),100-OFFSET('Sanitation Data'!$D$4,0,10*ROW('Sanitation Data'!D19)),NA())</f>
        <v>#N/A</v>
      </c>
      <c r="W25" s="542" t="e">
        <f ca="1">+IF(AND(ISNUMBER(OFFSET('Sanitation Data'!$D$6,0,10*ROW('Sanitation Data'!D19))),'Data Summary'!CL25="Yes"),OFFSET('Sanitation Data'!$D$6,0,10*ROW('Sanitation Data'!D19)),NA())</f>
        <v>#N/A</v>
      </c>
      <c r="X25" s="542" t="e">
        <f ca="1">+IF(AND(ISNUMBER(OFFSET('Sanitation Data'!$D$10,0,10*ROW('Sanitation Data'!D19))),'Data Summary'!CM25="Yes"),OFFSET('Sanitation Data'!$D$10,0,10*ROW('Sanitation Data'!D19)),NA())</f>
        <v>#N/A</v>
      </c>
      <c r="Y25" s="542" t="e">
        <f ca="1">+IF(AND(ISNUMBER(OFFSET('Sanitation Data'!$D$11,0,10*ROW('Sanitation Data'!D19))),'Data Summary'!CN25="Yes"),OFFSET('Sanitation Data'!$D$11,0,10*ROW('Sanitation Data'!D19)),NA())</f>
        <v>#N/A</v>
      </c>
      <c r="Z25" s="542" t="e">
        <f ca="1">+IF(AND(ISNUMBER(OFFSET('Sanitation Data'!$D$12,0,10*ROW('Sanitation Data'!D19))),'Data Summary'!CO25="Yes"),OFFSET('Sanitation Data'!$D$12,0,10*ROW('Sanitation Data'!D19)),NA())</f>
        <v>#N/A</v>
      </c>
      <c r="AA25" s="542" t="e">
        <f ca="1">+IF(AND(ISNUMBER(OFFSET('Sanitation Data'!$E$4,0,10*ROW('Sanitation Data'!E19))),'Data Summary'!CP25="Yes"),100-OFFSET('Sanitation Data'!$E$4,0,10*ROW('Sanitation Data'!E19)),NA())</f>
        <v>#N/A</v>
      </c>
      <c r="AB25" s="542" t="e">
        <f ca="1">+IF(AND(ISNUMBER(OFFSET('Sanitation Data'!$E$6,0,10*ROW('Sanitation Data'!E19))),'Data Summary'!CQ25="Yes"),OFFSET('Sanitation Data'!$E$6,0,10*ROW('Sanitation Data'!E19)),NA())</f>
        <v>#N/A</v>
      </c>
      <c r="AC25" s="542" t="e">
        <f ca="1">+IF(AND(ISNUMBER(OFFSET('Sanitation Data'!$E$10,0,10*ROW('Sanitation Data'!E19))),'Data Summary'!CR25="Yes"),OFFSET('Sanitation Data'!$E$10,0,10*ROW('Sanitation Data'!E19)),NA())</f>
        <v>#N/A</v>
      </c>
      <c r="AD25" s="542" t="e">
        <f ca="1">+IF(AND(ISNUMBER(OFFSET('Sanitation Data'!$E$11,0,10*ROW('Sanitation Data'!E19))),'Data Summary'!CS25="Yes"),OFFSET('Sanitation Data'!$E$11,0,10*ROW('Sanitation Data'!E19)),NA())</f>
        <v>#N/A</v>
      </c>
      <c r="AE25" s="542" t="e">
        <f ca="1">+IF(AND(ISNUMBER(OFFSET('Sanitation Data'!$E$12,0,10*ROW('Sanitation Data'!E19))),'Data Summary'!CT25="Yes"),OFFSET('Sanitation Data'!$E$12,0,10*ROW('Sanitation Data'!E19)),NA())</f>
        <v>#N/A</v>
      </c>
      <c r="AF25" s="542" t="e">
        <f ca="1">+IF(AND(ISNUMBER(OFFSET('Sanitation Data'!$F$4,0,10*ROW('Sanitation Data'!F19))),'Data Summary'!CU25="Yes"),100-OFFSET('Sanitation Data'!$F$4,0,10*ROW('Sanitation Data'!F19)),NA())</f>
        <v>#N/A</v>
      </c>
      <c r="AG25" s="542" t="e">
        <f ca="1">+IF(AND(ISNUMBER(OFFSET('Sanitation Data'!$F$6,0,10*ROW('Sanitation Data'!F19))),'Data Summary'!CV25="Yes"),OFFSET('Sanitation Data'!$F$6,0,10*ROW('Sanitation Data'!F19)),NA())</f>
        <v>#N/A</v>
      </c>
      <c r="AH25" s="542" t="e">
        <f ca="1">+IF(AND(ISNUMBER(OFFSET('Sanitation Data'!$F$10,0,10*ROW('Sanitation Data'!F19))),'Data Summary'!CW25="Yes"),OFFSET('Sanitation Data'!$F$10,0,10*ROW('Sanitation Data'!F19)),NA())</f>
        <v>#N/A</v>
      </c>
      <c r="AI25" s="542" t="e">
        <f ca="1">+IF(AND(ISNUMBER(OFFSET('Sanitation Data'!$F$11,0,10*ROW('Sanitation Data'!F19))),'Data Summary'!CX25="Yes"),OFFSET('Sanitation Data'!$F$11,0,10*ROW('Sanitation Data'!F19)),NA())</f>
        <v>#N/A</v>
      </c>
      <c r="AJ25" s="542" t="e">
        <f ca="1">+IF(AND(ISNUMBER(OFFSET('Sanitation Data'!$F$12,0,10*ROW('Sanitation Data'!F19))),'Data Summary'!CY25="Yes"),OFFSET('Sanitation Data'!$F$12,0,10*ROW('Sanitation Data'!F19)),NA())</f>
        <v>#N/A</v>
      </c>
      <c r="AK25" s="542" t="e">
        <f ca="1">+IF(AND(ISNUMBER(OFFSET('Sanitation Data'!$G$4,0,10*ROW('Sanitation Data'!G19))),'Data Summary'!CZ25="Yes"),100-OFFSET('Sanitation Data'!$G$4,0,10*ROW('Sanitation Data'!G19)),NA())</f>
        <v>#N/A</v>
      </c>
      <c r="AL25" s="542" t="e">
        <f ca="1">+IF(AND(ISNUMBER(OFFSET('Sanitation Data'!$G$6,0,10*ROW('Sanitation Data'!G19))),'Data Summary'!DA25="Yes"),OFFSET('Sanitation Data'!$G$6,0,10*ROW('Sanitation Data'!G19)),NA())</f>
        <v>#N/A</v>
      </c>
      <c r="AM25" s="542" t="e">
        <f ca="1">+IF(AND(ISNUMBER(OFFSET('Sanitation Data'!$G$10,0,10*ROW('Sanitation Data'!G19))),'Data Summary'!DB25="Yes"),OFFSET('Sanitation Data'!$G$10,0,10*ROW('Sanitation Data'!G19)),NA())</f>
        <v>#N/A</v>
      </c>
      <c r="AN25" s="542" t="e">
        <f ca="1">+IF(AND(ISNUMBER(OFFSET('Sanitation Data'!$G$11,0,10*ROW('Sanitation Data'!G19))),'Data Summary'!DC25="Yes"),OFFSET('Sanitation Data'!$G$11,0,10*ROW('Sanitation Data'!G19)),NA())</f>
        <v>#N/A</v>
      </c>
      <c r="AO25" s="542" t="e">
        <f ca="1">+IF(AND(ISNUMBER(OFFSET('Sanitation Data'!$G$12,0,10*ROW('Sanitation Data'!G19))),'Data Summary'!DD25="Yes"),OFFSET('Sanitation Data'!$G$12,0,10*ROW('Sanitation Data'!G19)),NA())</f>
        <v>#N/A</v>
      </c>
      <c r="AP25" s="542" t="e">
        <f ca="1">+IF(AND(ISNUMBER(OFFSET('Sanitation Data'!$H$4,0,10*ROW('Sanitation Data'!H19))),'Data Summary'!DE25="Yes"),100-OFFSET('Sanitation Data'!$H$4,0,10*ROW('Sanitation Data'!H19)),NA())</f>
        <v>#N/A</v>
      </c>
      <c r="AQ25" s="542" t="e">
        <f ca="1">+IF(AND(ISNUMBER(OFFSET('Sanitation Data'!$H$6,0,10*ROW('Sanitation Data'!H19))),'Data Summary'!DF25="Yes"),OFFSET('Sanitation Data'!$H$6,0,10*ROW('Sanitation Data'!H19)),NA())</f>
        <v>#N/A</v>
      </c>
      <c r="AR25" s="542" t="e">
        <f ca="1">+IF(AND(ISNUMBER(OFFSET('Sanitation Data'!$H$10,0,10*ROW('Sanitation Data'!H19))),'Data Summary'!DG25="Yes"),OFFSET('Sanitation Data'!$H$10,0,10*ROW('Sanitation Data'!H19)),NA())</f>
        <v>#N/A</v>
      </c>
      <c r="AS25" s="542" t="e">
        <f ca="1">+IF(AND(ISNUMBER(OFFSET('Sanitation Data'!$H$11,0,10*ROW('Sanitation Data'!H19))),'Data Summary'!DH25="Yes"),OFFSET('Sanitation Data'!$H$11,0,10*ROW('Sanitation Data'!H19)),NA())</f>
        <v>#N/A</v>
      </c>
      <c r="AT25" s="542" t="e">
        <f ca="1">+IF(AND(ISNUMBER(OFFSET('Sanitation Data'!$H$12,0,10*ROW('Sanitation Data'!H19))),'Data Summary'!DI25="Yes"),OFFSET('Sanitation Data'!$H$12,0,10*ROW('Sanitation Data'!H19)),NA())</f>
        <v>#N/A</v>
      </c>
      <c r="AU25" s="542" t="e">
        <f ca="1">+IF(AND(ISNUMBER(OFFSET('Sanitation Data'!$I$4,0,10*ROW('Sanitation Data'!I19))),'Data Summary'!DJ25="Yes"),100-OFFSET('Sanitation Data'!$I$4,0,10*ROW('Sanitation Data'!I19)),NA())</f>
        <v>#N/A</v>
      </c>
      <c r="AV25" s="542" t="e">
        <f ca="1">+IF(AND(ISNUMBER(OFFSET('Sanitation Data'!$I$6,0,10*ROW('Sanitation Data'!I19))),'Data Summary'!DK25="Yes"),OFFSET('Sanitation Data'!$I$6,0,10*ROW('Sanitation Data'!I19)),NA())</f>
        <v>#N/A</v>
      </c>
      <c r="AW25" s="542" t="e">
        <f ca="1">+IF(AND(ISNUMBER(OFFSET('Sanitation Data'!$I$10,0,10*ROW('Sanitation Data'!I19))),'Data Summary'!DL25="Yes"),OFFSET('Sanitation Data'!$I$10,0,10*ROW('Sanitation Data'!I19)),NA())</f>
        <v>#N/A</v>
      </c>
      <c r="AX25" s="542" t="e">
        <f ca="1">+IF(AND(ISNUMBER(OFFSET('Sanitation Data'!$I$11,0,10*ROW('Sanitation Data'!I19))),'Data Summary'!DM25="Yes"),OFFSET('Sanitation Data'!$I$11,0,10*ROW('Sanitation Data'!I19)),NA())</f>
        <v>#N/A</v>
      </c>
      <c r="AY25" s="542" t="e">
        <f ca="1">+IF(AND(ISNUMBER(OFFSET('Sanitation Data'!$I$12,0,10*ROW('Sanitation Data'!I19))),'Data Summary'!DN25="Yes"),OFFSET('Sanitation Data'!$I$12,0,10*ROW('Sanitation Data'!I19)),NA())</f>
        <v>#N/A</v>
      </c>
      <c r="AZ25" s="543" t="e">
        <f ca="1">+IF(AND(ISNUMBER(OFFSET('Hygiene Data'!$D$5,0,10*ROW('Hygiene Data'!D19))),'Data Summary'!DO25="Yes"),OFFSET('Hygiene Data'!$D$5,0,10*ROW('Hygiene Data'!D19)),NA())</f>
        <v>#N/A</v>
      </c>
      <c r="BA25" s="543" t="e">
        <f ca="1">+IF(AND(ISNUMBER(OFFSET('Hygiene Data'!$D$7,0,10*ROW('Hygiene Data'!D19))),'Data Summary'!DP25="Yes"),OFFSET('Hygiene Data'!$D$7,0,10*ROW('Hygiene Data'!D19)),NA())</f>
        <v>#N/A</v>
      </c>
      <c r="BB25" s="543" t="e">
        <f ca="1">+IF(AND(ISNUMBER(OFFSET('Hygiene Data'!$D$9,0,10*ROW('Hygiene Data'!D19))),'Data Summary'!DQ25="Yes"),OFFSET('Hygiene Data'!$D$9,0,10*ROW('Hygiene Data'!D19)),NA())</f>
        <v>#N/A</v>
      </c>
      <c r="BC25" s="543" t="e">
        <f ca="1">+IF(AND(ISNUMBER(OFFSET('Hygiene Data'!$E$5,0,10*ROW('Hygiene Data'!E19))),'Data Summary'!DR25="Yes"),OFFSET('Hygiene Data'!$E$5,0,10*ROW('Hygiene Data'!E19)),NA())</f>
        <v>#N/A</v>
      </c>
      <c r="BD25" s="543" t="e">
        <f ca="1">+IF(AND(ISNUMBER(OFFSET('Hygiene Data'!$E$7,0,10*ROW('Hygiene Data'!E19))),'Data Summary'!DS25="Yes"),OFFSET('Hygiene Data'!$E$7,0,10*ROW('Hygiene Data'!E19)),NA())</f>
        <v>#N/A</v>
      </c>
      <c r="BE25" s="543" t="e">
        <f ca="1">+IF(AND(ISNUMBER(OFFSET('Hygiene Data'!$E$9,0,10*ROW('Hygiene Data'!E19))),'Data Summary'!DT25="Yes"),OFFSET('Hygiene Data'!$E$9,0,10*ROW('Hygiene Data'!E19)),NA())</f>
        <v>#N/A</v>
      </c>
      <c r="BF25" s="543" t="e">
        <f ca="1">+IF(AND(ISNUMBER(OFFSET('Hygiene Data'!$F$5,0,10*ROW('Hygiene Data'!F19))),'Data Summary'!DU25="Yes"),OFFSET('Hygiene Data'!$F$5,0,10*ROW('Hygiene Data'!F19)),NA())</f>
        <v>#N/A</v>
      </c>
      <c r="BG25" s="543" t="e">
        <f ca="1">+IF(AND(ISNUMBER(OFFSET('Hygiene Data'!$F$7,0,10*ROW('Hygiene Data'!F19))),'Data Summary'!DV25="Yes"),OFFSET('Hygiene Data'!$F$7,0,10*ROW('Hygiene Data'!F19)),NA())</f>
        <v>#N/A</v>
      </c>
      <c r="BH25" s="543" t="e">
        <f ca="1">+IF(AND(ISNUMBER(OFFSET('Hygiene Data'!$F$9,0,10*ROW('Hygiene Data'!F19))),'Data Summary'!DW25="Yes"),OFFSET('Hygiene Data'!$F$9,0,10*ROW('Hygiene Data'!F19)),NA())</f>
        <v>#N/A</v>
      </c>
      <c r="BI25" s="543" t="e">
        <f ca="1">+IF(AND(ISNUMBER(OFFSET('Hygiene Data'!$G$5,0,10*ROW('Hygiene Data'!G19))),'Data Summary'!DX25="Yes"),OFFSET('Hygiene Data'!$G$5,0,10*ROW('Hygiene Data'!G19)),NA())</f>
        <v>#N/A</v>
      </c>
      <c r="BJ25" s="543" t="e">
        <f ca="1">+IF(AND(ISNUMBER(OFFSET('Hygiene Data'!$G$7,0,10*ROW('Hygiene Data'!G19))),'Data Summary'!DY25="Yes"),OFFSET('Hygiene Data'!$G$7,0,10*ROW('Hygiene Data'!G19)),NA())</f>
        <v>#N/A</v>
      </c>
      <c r="BK25" s="543" t="e">
        <f ca="1">+IF(AND(ISNUMBER(OFFSET('Hygiene Data'!$G$9,0,10*ROW('Hygiene Data'!G19))),'Data Summary'!DZ25="Yes"),OFFSET('Hygiene Data'!$G$9,0,10*ROW('Hygiene Data'!G19)),NA())</f>
        <v>#N/A</v>
      </c>
      <c r="BL25" s="543" t="e">
        <f ca="1">+IF(AND(ISNUMBER(OFFSET('Hygiene Data'!$H$5,0,10*ROW('Hygiene Data'!H19))),'Data Summary'!EA25="Yes"),OFFSET('Hygiene Data'!$H$5,0,10*ROW('Hygiene Data'!H19)),NA())</f>
        <v>#N/A</v>
      </c>
      <c r="BM25" s="543" t="e">
        <f ca="1">+IF(AND(ISNUMBER(OFFSET('Hygiene Data'!$H$7,0,10*ROW('Hygiene Data'!H19))),'Data Summary'!EB25="Yes"),OFFSET('Hygiene Data'!$H$7,0,10*ROW('Hygiene Data'!H19)),NA())</f>
        <v>#N/A</v>
      </c>
      <c r="BN25" s="543" t="e">
        <f ca="1">+IF(AND(ISNUMBER(OFFSET('Hygiene Data'!$H$9,0,10*ROW('Hygiene Data'!H19))),'Data Summary'!EC25="Yes"),OFFSET('Hygiene Data'!$H$9,0,10*ROW('Hygiene Data'!H19)),NA())</f>
        <v>#N/A</v>
      </c>
      <c r="BO25" s="543" t="e">
        <f ca="1">+IF(AND(ISNUMBER(OFFSET('Hygiene Data'!$I$5,0,10*ROW('Hygiene Data'!I19))),'Data Summary'!ED25="Yes"),OFFSET('Hygiene Data'!$I$5,0,10*ROW('Hygiene Data'!I19)),NA())</f>
        <v>#N/A</v>
      </c>
      <c r="BP25" s="543" t="e">
        <f ca="1">+IF(AND(ISNUMBER(OFFSET('Hygiene Data'!$I$7,0,10*ROW('Hygiene Data'!I19))),'Data Summary'!EE25="Yes"),OFFSET('Hygiene Data'!$I$7,0,10*ROW('Hygiene Data'!I19)),NA())</f>
        <v>#N/A</v>
      </c>
      <c r="BQ25" s="543" t="e">
        <f ca="1">+IF(AND(ISNUMBER(OFFSET('Hygiene Data'!$I$9,0,10*ROW('Hygiene Data'!I19))),'Data Summary'!EF25="Yes"),OFFSET('Hygiene Data'!$I$9,0,10*ROW('Hygiene Data'!I19)),NA())</f>
        <v>#N/A</v>
      </c>
    </row>
    <row r="26" spans="1:69" x14ac:dyDescent="0.25">
      <c r="A26" s="539" t="e">
        <f ca="1">+RIGHT('Data Summary'!A26,LEN('Data Summary'!A26)-9)</f>
        <v>#VALUE!</v>
      </c>
      <c r="B26" s="513" t="str">
        <f ca="1">+IF(ISTEXT('Data Summary'!B26),'Data Summary'!B26,"")</f>
        <v/>
      </c>
      <c r="C26" s="540" t="e">
        <f ca="1">+VALUE('Data Summary'!C26)</f>
        <v>#VALUE!</v>
      </c>
      <c r="D26" s="541" t="e">
        <f ca="1">+IF(AND(ISNUMBER(OFFSET('Water Data'!$D$4,0,10*ROW('Water Data'!D20))),'Data Summary'!BS26="Yes"),100-OFFSET('Water Data'!$D$4,0,10*ROW('Water Data'!D20)),NA())</f>
        <v>#N/A</v>
      </c>
      <c r="E26" s="541" t="e">
        <f ca="1">+IF(AND(ISNUMBER(OFFSET('Water Data'!$D$6,0,10*ROW('Water Data'!D20))),'Data Summary'!BT26="Yes"),OFFSET('Water Data'!$D$6,0,10*ROW('Water Data'!D20)),NA())</f>
        <v>#N/A</v>
      </c>
      <c r="F26" s="541" t="e">
        <f ca="1">+IF(AND(ISNUMBER(OFFSET('Water Data'!$D$9,0,10*ROW('Water Data'!D20))),'Data Summary'!BU26="Yes"),OFFSET('Water Data'!$D$9,0,10*ROW('Water Data'!D20)),NA())</f>
        <v>#N/A</v>
      </c>
      <c r="G26" s="541" t="e">
        <f ca="1">+IF(AND(ISNUMBER(OFFSET('Water Data'!$E$4,0,10*ROW('Water Data'!E20))),'Data Summary'!BV26="Yes"),100-OFFSET('Water Data'!$E$4,0,10*ROW('Water Data'!E20)),NA())</f>
        <v>#N/A</v>
      </c>
      <c r="H26" s="541" t="e">
        <f ca="1">+IF(AND(ISNUMBER(OFFSET('Water Data'!$E$6,0,10*ROW('Water Data'!E20))),'Data Summary'!BW26="Yes"),OFFSET('Water Data'!$E$6,0,10*ROW('Water Data'!E20)),NA())</f>
        <v>#N/A</v>
      </c>
      <c r="I26" s="541" t="e">
        <f ca="1">+IF(AND(ISNUMBER(OFFSET('Water Data'!$E$9,0,10*ROW('Water Data'!E20))),'Data Summary'!BX26="Yes"),OFFSET('Water Data'!$E$9,0,10*ROW('Water Data'!E20)),NA())</f>
        <v>#N/A</v>
      </c>
      <c r="J26" s="541" t="e">
        <f ca="1">+IF(AND(ISNUMBER(OFFSET('Water Data'!$F$4,0,10*ROW('Water Data'!F20))),'Data Summary'!BY26="Yes"),100-OFFSET('Water Data'!$F$4,0,10*ROW('Water Data'!F20)),NA())</f>
        <v>#N/A</v>
      </c>
      <c r="K26" s="541" t="e">
        <f ca="1">+IF(AND(ISNUMBER(OFFSET('Water Data'!$F$6,0,10*ROW('Water Data'!F20))),'Data Summary'!BZ26="Yes"),OFFSET('Water Data'!$F$6,0,10*ROW('Water Data'!F20)),NA())</f>
        <v>#N/A</v>
      </c>
      <c r="L26" s="541" t="e">
        <f ca="1">+IF(AND(ISNUMBER(OFFSET('Water Data'!$F$9,0,10*ROW('Water Data'!F20))),'Data Summary'!CA26="Yes"),OFFSET('Water Data'!$F$9,0,10*ROW('Water Data'!F20)),NA())</f>
        <v>#N/A</v>
      </c>
      <c r="M26" s="541" t="e">
        <f ca="1">+IF(AND(ISNUMBER(OFFSET('Water Data'!$G$4,0,10*ROW('Water Data'!G20))),'Data Summary'!CB26="Yes"),100-OFFSET('Water Data'!$G$4,0,10*ROW('Water Data'!G20)),NA())</f>
        <v>#N/A</v>
      </c>
      <c r="N26" s="541" t="e">
        <f ca="1">+IF(AND(ISNUMBER(OFFSET('Water Data'!$G$6,0,10*ROW('Water Data'!G20))),'Data Summary'!CC26="Yes"),OFFSET('Water Data'!$G$6,0,10*ROW('Water Data'!G20)),NA())</f>
        <v>#N/A</v>
      </c>
      <c r="O26" s="541" t="e">
        <f ca="1">+IF(AND(ISNUMBER(OFFSET('Water Data'!$G$9,0,10*ROW('Water Data'!G20))),'Data Summary'!CD26="Yes"),OFFSET('Water Data'!$G$9,0,10*ROW('Water Data'!G20)),NA())</f>
        <v>#N/A</v>
      </c>
      <c r="P26" s="541" t="e">
        <f ca="1">+IF(AND(ISNUMBER(OFFSET('Water Data'!$H$4,0,10*ROW('Water Data'!H20))),'Data Summary'!CE26="Yes"),100-OFFSET('Water Data'!$H$4,0,10*ROW('Water Data'!H20)),NA())</f>
        <v>#N/A</v>
      </c>
      <c r="Q26" s="541" t="e">
        <f ca="1">+IF(AND(ISNUMBER(OFFSET('Water Data'!$H$6,0,10*ROW('Water Data'!H20))),'Data Summary'!CF26="Yes"),OFFSET('Water Data'!$H$6,0,10*ROW('Water Data'!H20)),NA())</f>
        <v>#N/A</v>
      </c>
      <c r="R26" s="541" t="e">
        <f ca="1">+IF(AND(ISNUMBER(OFFSET('Water Data'!$H$9,0,10*ROW('Water Data'!H20))),'Data Summary'!CG26="Yes"),OFFSET('Water Data'!$H$9,0,10*ROW('Water Data'!H20)),NA())</f>
        <v>#N/A</v>
      </c>
      <c r="S26" s="541" t="e">
        <f ca="1">+IF(AND(ISNUMBER(OFFSET('Water Data'!$I$4,0,10*ROW('Water Data'!I20))),'Data Summary'!CH26="Yes"),100-OFFSET('Water Data'!$I$4,0,10*ROW('Water Data'!I20)),NA())</f>
        <v>#N/A</v>
      </c>
      <c r="T26" s="541" t="e">
        <f ca="1">+IF(AND(ISNUMBER(OFFSET('Water Data'!$I$6,0,10*ROW('Water Data'!I20))),'Data Summary'!CI26="Yes"),OFFSET('Water Data'!$I$6,0,10*ROW('Water Data'!I20)),NA())</f>
        <v>#N/A</v>
      </c>
      <c r="U26" s="541" t="e">
        <f ca="1">+IF(AND(ISNUMBER(OFFSET('Water Data'!$I$9,0,10*ROW('Water Data'!I20))),'Data Summary'!CJ26="Yes"),OFFSET('Water Data'!$I$9,0,10*ROW('Water Data'!I20)),NA())</f>
        <v>#N/A</v>
      </c>
      <c r="V26" s="542" t="e">
        <f ca="1">+IF(AND(ISNUMBER(OFFSET('Sanitation Data'!$D$4,0,10*ROW('Sanitation Data'!D20))),'Data Summary'!CK26="Yes"),100-OFFSET('Sanitation Data'!$D$4,0,10*ROW('Sanitation Data'!D20)),NA())</f>
        <v>#N/A</v>
      </c>
      <c r="W26" s="542" t="e">
        <f ca="1">+IF(AND(ISNUMBER(OFFSET('Sanitation Data'!$D$6,0,10*ROW('Sanitation Data'!D20))),'Data Summary'!CL26="Yes"),OFFSET('Sanitation Data'!$D$6,0,10*ROW('Sanitation Data'!D20)),NA())</f>
        <v>#N/A</v>
      </c>
      <c r="X26" s="542" t="e">
        <f ca="1">+IF(AND(ISNUMBER(OFFSET('Sanitation Data'!$D$10,0,10*ROW('Sanitation Data'!D20))),'Data Summary'!CM26="Yes"),OFFSET('Sanitation Data'!$D$10,0,10*ROW('Sanitation Data'!D20)),NA())</f>
        <v>#N/A</v>
      </c>
      <c r="Y26" s="542" t="e">
        <f ca="1">+IF(AND(ISNUMBER(OFFSET('Sanitation Data'!$D$11,0,10*ROW('Sanitation Data'!D20))),'Data Summary'!CN26="Yes"),OFFSET('Sanitation Data'!$D$11,0,10*ROW('Sanitation Data'!D20)),NA())</f>
        <v>#N/A</v>
      </c>
      <c r="Z26" s="542" t="e">
        <f ca="1">+IF(AND(ISNUMBER(OFFSET('Sanitation Data'!$D$12,0,10*ROW('Sanitation Data'!D20))),'Data Summary'!CO26="Yes"),OFFSET('Sanitation Data'!$D$12,0,10*ROW('Sanitation Data'!D20)),NA())</f>
        <v>#N/A</v>
      </c>
      <c r="AA26" s="542" t="e">
        <f ca="1">+IF(AND(ISNUMBER(OFFSET('Sanitation Data'!$E$4,0,10*ROW('Sanitation Data'!E20))),'Data Summary'!CP26="Yes"),100-OFFSET('Sanitation Data'!$E$4,0,10*ROW('Sanitation Data'!E20)),NA())</f>
        <v>#N/A</v>
      </c>
      <c r="AB26" s="542" t="e">
        <f ca="1">+IF(AND(ISNUMBER(OFFSET('Sanitation Data'!$E$6,0,10*ROW('Sanitation Data'!E20))),'Data Summary'!CQ26="Yes"),OFFSET('Sanitation Data'!$E$6,0,10*ROW('Sanitation Data'!E20)),NA())</f>
        <v>#N/A</v>
      </c>
      <c r="AC26" s="542" t="e">
        <f ca="1">+IF(AND(ISNUMBER(OFFSET('Sanitation Data'!$E$10,0,10*ROW('Sanitation Data'!E20))),'Data Summary'!CR26="Yes"),OFFSET('Sanitation Data'!$E$10,0,10*ROW('Sanitation Data'!E20)),NA())</f>
        <v>#N/A</v>
      </c>
      <c r="AD26" s="542" t="e">
        <f ca="1">+IF(AND(ISNUMBER(OFFSET('Sanitation Data'!$E$11,0,10*ROW('Sanitation Data'!E20))),'Data Summary'!CS26="Yes"),OFFSET('Sanitation Data'!$E$11,0,10*ROW('Sanitation Data'!E20)),NA())</f>
        <v>#N/A</v>
      </c>
      <c r="AE26" s="542" t="e">
        <f ca="1">+IF(AND(ISNUMBER(OFFSET('Sanitation Data'!$E$12,0,10*ROW('Sanitation Data'!E20))),'Data Summary'!CT26="Yes"),OFFSET('Sanitation Data'!$E$12,0,10*ROW('Sanitation Data'!E20)),NA())</f>
        <v>#N/A</v>
      </c>
      <c r="AF26" s="542" t="e">
        <f ca="1">+IF(AND(ISNUMBER(OFFSET('Sanitation Data'!$F$4,0,10*ROW('Sanitation Data'!F20))),'Data Summary'!CU26="Yes"),100-OFFSET('Sanitation Data'!$F$4,0,10*ROW('Sanitation Data'!F20)),NA())</f>
        <v>#N/A</v>
      </c>
      <c r="AG26" s="542" t="e">
        <f ca="1">+IF(AND(ISNUMBER(OFFSET('Sanitation Data'!$F$6,0,10*ROW('Sanitation Data'!F20))),'Data Summary'!CV26="Yes"),OFFSET('Sanitation Data'!$F$6,0,10*ROW('Sanitation Data'!F20)),NA())</f>
        <v>#N/A</v>
      </c>
      <c r="AH26" s="542" t="e">
        <f ca="1">+IF(AND(ISNUMBER(OFFSET('Sanitation Data'!$F$10,0,10*ROW('Sanitation Data'!F20))),'Data Summary'!CW26="Yes"),OFFSET('Sanitation Data'!$F$10,0,10*ROW('Sanitation Data'!F20)),NA())</f>
        <v>#N/A</v>
      </c>
      <c r="AI26" s="542" t="e">
        <f ca="1">+IF(AND(ISNUMBER(OFFSET('Sanitation Data'!$F$11,0,10*ROW('Sanitation Data'!F20))),'Data Summary'!CX26="Yes"),OFFSET('Sanitation Data'!$F$11,0,10*ROW('Sanitation Data'!F20)),NA())</f>
        <v>#N/A</v>
      </c>
      <c r="AJ26" s="542" t="e">
        <f ca="1">+IF(AND(ISNUMBER(OFFSET('Sanitation Data'!$F$12,0,10*ROW('Sanitation Data'!F20))),'Data Summary'!CY26="Yes"),OFFSET('Sanitation Data'!$F$12,0,10*ROW('Sanitation Data'!F20)),NA())</f>
        <v>#N/A</v>
      </c>
      <c r="AK26" s="542" t="e">
        <f ca="1">+IF(AND(ISNUMBER(OFFSET('Sanitation Data'!$G$4,0,10*ROW('Sanitation Data'!G20))),'Data Summary'!CZ26="Yes"),100-OFFSET('Sanitation Data'!$G$4,0,10*ROW('Sanitation Data'!G20)),NA())</f>
        <v>#N/A</v>
      </c>
      <c r="AL26" s="542" t="e">
        <f ca="1">+IF(AND(ISNUMBER(OFFSET('Sanitation Data'!$G$6,0,10*ROW('Sanitation Data'!G20))),'Data Summary'!DA26="Yes"),OFFSET('Sanitation Data'!$G$6,0,10*ROW('Sanitation Data'!G20)),NA())</f>
        <v>#N/A</v>
      </c>
      <c r="AM26" s="542" t="e">
        <f ca="1">+IF(AND(ISNUMBER(OFFSET('Sanitation Data'!$G$10,0,10*ROW('Sanitation Data'!G20))),'Data Summary'!DB26="Yes"),OFFSET('Sanitation Data'!$G$10,0,10*ROW('Sanitation Data'!G20)),NA())</f>
        <v>#N/A</v>
      </c>
      <c r="AN26" s="542" t="e">
        <f ca="1">+IF(AND(ISNUMBER(OFFSET('Sanitation Data'!$G$11,0,10*ROW('Sanitation Data'!G20))),'Data Summary'!DC26="Yes"),OFFSET('Sanitation Data'!$G$11,0,10*ROW('Sanitation Data'!G20)),NA())</f>
        <v>#N/A</v>
      </c>
      <c r="AO26" s="542" t="e">
        <f ca="1">+IF(AND(ISNUMBER(OFFSET('Sanitation Data'!$G$12,0,10*ROW('Sanitation Data'!G20))),'Data Summary'!DD26="Yes"),OFFSET('Sanitation Data'!$G$12,0,10*ROW('Sanitation Data'!G20)),NA())</f>
        <v>#N/A</v>
      </c>
      <c r="AP26" s="542" t="e">
        <f ca="1">+IF(AND(ISNUMBER(OFFSET('Sanitation Data'!$H$4,0,10*ROW('Sanitation Data'!H20))),'Data Summary'!DE26="Yes"),100-OFFSET('Sanitation Data'!$H$4,0,10*ROW('Sanitation Data'!H20)),NA())</f>
        <v>#N/A</v>
      </c>
      <c r="AQ26" s="542" t="e">
        <f ca="1">+IF(AND(ISNUMBER(OFFSET('Sanitation Data'!$H$6,0,10*ROW('Sanitation Data'!H20))),'Data Summary'!DF26="Yes"),OFFSET('Sanitation Data'!$H$6,0,10*ROW('Sanitation Data'!H20)),NA())</f>
        <v>#N/A</v>
      </c>
      <c r="AR26" s="542" t="e">
        <f ca="1">+IF(AND(ISNUMBER(OFFSET('Sanitation Data'!$H$10,0,10*ROW('Sanitation Data'!H20))),'Data Summary'!DG26="Yes"),OFFSET('Sanitation Data'!$H$10,0,10*ROW('Sanitation Data'!H20)),NA())</f>
        <v>#N/A</v>
      </c>
      <c r="AS26" s="542" t="e">
        <f ca="1">+IF(AND(ISNUMBER(OFFSET('Sanitation Data'!$H$11,0,10*ROW('Sanitation Data'!H20))),'Data Summary'!DH26="Yes"),OFFSET('Sanitation Data'!$H$11,0,10*ROW('Sanitation Data'!H20)),NA())</f>
        <v>#N/A</v>
      </c>
      <c r="AT26" s="542" t="e">
        <f ca="1">+IF(AND(ISNUMBER(OFFSET('Sanitation Data'!$H$12,0,10*ROW('Sanitation Data'!H20))),'Data Summary'!DI26="Yes"),OFFSET('Sanitation Data'!$H$12,0,10*ROW('Sanitation Data'!H20)),NA())</f>
        <v>#N/A</v>
      </c>
      <c r="AU26" s="542" t="e">
        <f ca="1">+IF(AND(ISNUMBER(OFFSET('Sanitation Data'!$I$4,0,10*ROW('Sanitation Data'!I20))),'Data Summary'!DJ26="Yes"),100-OFFSET('Sanitation Data'!$I$4,0,10*ROW('Sanitation Data'!I20)),NA())</f>
        <v>#N/A</v>
      </c>
      <c r="AV26" s="542" t="e">
        <f ca="1">+IF(AND(ISNUMBER(OFFSET('Sanitation Data'!$I$6,0,10*ROW('Sanitation Data'!I20))),'Data Summary'!DK26="Yes"),OFFSET('Sanitation Data'!$I$6,0,10*ROW('Sanitation Data'!I20)),NA())</f>
        <v>#N/A</v>
      </c>
      <c r="AW26" s="542" t="e">
        <f ca="1">+IF(AND(ISNUMBER(OFFSET('Sanitation Data'!$I$10,0,10*ROW('Sanitation Data'!I20))),'Data Summary'!DL26="Yes"),OFFSET('Sanitation Data'!$I$10,0,10*ROW('Sanitation Data'!I20)),NA())</f>
        <v>#N/A</v>
      </c>
      <c r="AX26" s="542" t="e">
        <f ca="1">+IF(AND(ISNUMBER(OFFSET('Sanitation Data'!$I$11,0,10*ROW('Sanitation Data'!I20))),'Data Summary'!DM26="Yes"),OFFSET('Sanitation Data'!$I$11,0,10*ROW('Sanitation Data'!I20)),NA())</f>
        <v>#N/A</v>
      </c>
      <c r="AY26" s="542" t="e">
        <f ca="1">+IF(AND(ISNUMBER(OFFSET('Sanitation Data'!$I$12,0,10*ROW('Sanitation Data'!I20))),'Data Summary'!DN26="Yes"),OFFSET('Sanitation Data'!$I$12,0,10*ROW('Sanitation Data'!I20)),NA())</f>
        <v>#N/A</v>
      </c>
      <c r="AZ26" s="543" t="e">
        <f ca="1">+IF(AND(ISNUMBER(OFFSET('Hygiene Data'!$D$5,0,10*ROW('Hygiene Data'!D20))),'Data Summary'!DO26="Yes"),OFFSET('Hygiene Data'!$D$5,0,10*ROW('Hygiene Data'!D20)),NA())</f>
        <v>#N/A</v>
      </c>
      <c r="BA26" s="543" t="e">
        <f ca="1">+IF(AND(ISNUMBER(OFFSET('Hygiene Data'!$D$7,0,10*ROW('Hygiene Data'!D20))),'Data Summary'!DP26="Yes"),OFFSET('Hygiene Data'!$D$7,0,10*ROW('Hygiene Data'!D20)),NA())</f>
        <v>#N/A</v>
      </c>
      <c r="BB26" s="543" t="e">
        <f ca="1">+IF(AND(ISNUMBER(OFFSET('Hygiene Data'!$D$9,0,10*ROW('Hygiene Data'!D20))),'Data Summary'!DQ26="Yes"),OFFSET('Hygiene Data'!$D$9,0,10*ROW('Hygiene Data'!D20)),NA())</f>
        <v>#N/A</v>
      </c>
      <c r="BC26" s="543" t="e">
        <f ca="1">+IF(AND(ISNUMBER(OFFSET('Hygiene Data'!$E$5,0,10*ROW('Hygiene Data'!E20))),'Data Summary'!DR26="Yes"),OFFSET('Hygiene Data'!$E$5,0,10*ROW('Hygiene Data'!E20)),NA())</f>
        <v>#N/A</v>
      </c>
      <c r="BD26" s="543" t="e">
        <f ca="1">+IF(AND(ISNUMBER(OFFSET('Hygiene Data'!$E$7,0,10*ROW('Hygiene Data'!E20))),'Data Summary'!DS26="Yes"),OFFSET('Hygiene Data'!$E$7,0,10*ROW('Hygiene Data'!E20)),NA())</f>
        <v>#N/A</v>
      </c>
      <c r="BE26" s="543" t="e">
        <f ca="1">+IF(AND(ISNUMBER(OFFSET('Hygiene Data'!$E$9,0,10*ROW('Hygiene Data'!E20))),'Data Summary'!DT26="Yes"),OFFSET('Hygiene Data'!$E$9,0,10*ROW('Hygiene Data'!E20)),NA())</f>
        <v>#N/A</v>
      </c>
      <c r="BF26" s="543" t="e">
        <f ca="1">+IF(AND(ISNUMBER(OFFSET('Hygiene Data'!$F$5,0,10*ROW('Hygiene Data'!F20))),'Data Summary'!DU26="Yes"),OFFSET('Hygiene Data'!$F$5,0,10*ROW('Hygiene Data'!F20)),NA())</f>
        <v>#N/A</v>
      </c>
      <c r="BG26" s="543" t="e">
        <f ca="1">+IF(AND(ISNUMBER(OFFSET('Hygiene Data'!$F$7,0,10*ROW('Hygiene Data'!F20))),'Data Summary'!DV26="Yes"),OFFSET('Hygiene Data'!$F$7,0,10*ROW('Hygiene Data'!F20)),NA())</f>
        <v>#N/A</v>
      </c>
      <c r="BH26" s="543" t="e">
        <f ca="1">+IF(AND(ISNUMBER(OFFSET('Hygiene Data'!$F$9,0,10*ROW('Hygiene Data'!F20))),'Data Summary'!DW26="Yes"),OFFSET('Hygiene Data'!$F$9,0,10*ROW('Hygiene Data'!F20)),NA())</f>
        <v>#N/A</v>
      </c>
      <c r="BI26" s="543" t="e">
        <f ca="1">+IF(AND(ISNUMBER(OFFSET('Hygiene Data'!$G$5,0,10*ROW('Hygiene Data'!G20))),'Data Summary'!DX26="Yes"),OFFSET('Hygiene Data'!$G$5,0,10*ROW('Hygiene Data'!G20)),NA())</f>
        <v>#N/A</v>
      </c>
      <c r="BJ26" s="543" t="e">
        <f ca="1">+IF(AND(ISNUMBER(OFFSET('Hygiene Data'!$G$7,0,10*ROW('Hygiene Data'!G20))),'Data Summary'!DY26="Yes"),OFFSET('Hygiene Data'!$G$7,0,10*ROW('Hygiene Data'!G20)),NA())</f>
        <v>#N/A</v>
      </c>
      <c r="BK26" s="543" t="e">
        <f ca="1">+IF(AND(ISNUMBER(OFFSET('Hygiene Data'!$G$9,0,10*ROW('Hygiene Data'!G20))),'Data Summary'!DZ26="Yes"),OFFSET('Hygiene Data'!$G$9,0,10*ROW('Hygiene Data'!G20)),NA())</f>
        <v>#N/A</v>
      </c>
      <c r="BL26" s="543" t="e">
        <f ca="1">+IF(AND(ISNUMBER(OFFSET('Hygiene Data'!$H$5,0,10*ROW('Hygiene Data'!H20))),'Data Summary'!EA26="Yes"),OFFSET('Hygiene Data'!$H$5,0,10*ROW('Hygiene Data'!H20)),NA())</f>
        <v>#N/A</v>
      </c>
      <c r="BM26" s="543" t="e">
        <f ca="1">+IF(AND(ISNUMBER(OFFSET('Hygiene Data'!$H$7,0,10*ROW('Hygiene Data'!H20))),'Data Summary'!EB26="Yes"),OFFSET('Hygiene Data'!$H$7,0,10*ROW('Hygiene Data'!H20)),NA())</f>
        <v>#N/A</v>
      </c>
      <c r="BN26" s="543" t="e">
        <f ca="1">+IF(AND(ISNUMBER(OFFSET('Hygiene Data'!$H$9,0,10*ROW('Hygiene Data'!H20))),'Data Summary'!EC26="Yes"),OFFSET('Hygiene Data'!$H$9,0,10*ROW('Hygiene Data'!H20)),NA())</f>
        <v>#N/A</v>
      </c>
      <c r="BO26" s="543" t="e">
        <f ca="1">+IF(AND(ISNUMBER(OFFSET('Hygiene Data'!$I$5,0,10*ROW('Hygiene Data'!I20))),'Data Summary'!ED26="Yes"),OFFSET('Hygiene Data'!$I$5,0,10*ROW('Hygiene Data'!I20)),NA())</f>
        <v>#N/A</v>
      </c>
      <c r="BP26" s="543" t="e">
        <f ca="1">+IF(AND(ISNUMBER(OFFSET('Hygiene Data'!$I$7,0,10*ROW('Hygiene Data'!I20))),'Data Summary'!EE26="Yes"),OFFSET('Hygiene Data'!$I$7,0,10*ROW('Hygiene Data'!I20)),NA())</f>
        <v>#N/A</v>
      </c>
      <c r="BQ26" s="543" t="e">
        <f ca="1">+IF(AND(ISNUMBER(OFFSET('Hygiene Data'!$I$9,0,10*ROW('Hygiene Data'!I20))),'Data Summary'!EF26="Yes"),OFFSET('Hygiene Data'!$I$9,0,10*ROW('Hygiene Data'!I20)),NA())</f>
        <v>#N/A</v>
      </c>
    </row>
    <row r="27" spans="1:69" x14ac:dyDescent="0.25">
      <c r="A27" s="539" t="e">
        <f ca="1">+RIGHT('Data Summary'!A27,LEN('Data Summary'!A27)-9)</f>
        <v>#VALUE!</v>
      </c>
      <c r="B27" s="513" t="str">
        <f ca="1">+IF(ISTEXT('Data Summary'!B27),'Data Summary'!B27,"")</f>
        <v/>
      </c>
      <c r="C27" s="540" t="e">
        <f ca="1">+VALUE('Data Summary'!C27)</f>
        <v>#VALUE!</v>
      </c>
      <c r="D27" s="541" t="e">
        <f ca="1">+IF(AND(ISNUMBER(OFFSET('Water Data'!$D$4,0,10*ROW('Water Data'!D21))),'Data Summary'!BS27="Yes"),100-OFFSET('Water Data'!$D$4,0,10*ROW('Water Data'!D21)),NA())</f>
        <v>#N/A</v>
      </c>
      <c r="E27" s="541" t="e">
        <f ca="1">+IF(AND(ISNUMBER(OFFSET('Water Data'!$D$6,0,10*ROW('Water Data'!D21))),'Data Summary'!BT27="Yes"),OFFSET('Water Data'!$D$6,0,10*ROW('Water Data'!D21)),NA())</f>
        <v>#N/A</v>
      </c>
      <c r="F27" s="541" t="e">
        <f ca="1">+IF(AND(ISNUMBER(OFFSET('Water Data'!$D$9,0,10*ROW('Water Data'!D21))),'Data Summary'!BU27="Yes"),OFFSET('Water Data'!$D$9,0,10*ROW('Water Data'!D21)),NA())</f>
        <v>#N/A</v>
      </c>
      <c r="G27" s="541" t="e">
        <f ca="1">+IF(AND(ISNUMBER(OFFSET('Water Data'!$E$4,0,10*ROW('Water Data'!E21))),'Data Summary'!BV27="Yes"),100-OFFSET('Water Data'!$E$4,0,10*ROW('Water Data'!E21)),NA())</f>
        <v>#N/A</v>
      </c>
      <c r="H27" s="541" t="e">
        <f ca="1">+IF(AND(ISNUMBER(OFFSET('Water Data'!$E$6,0,10*ROW('Water Data'!E21))),'Data Summary'!BW27="Yes"),OFFSET('Water Data'!$E$6,0,10*ROW('Water Data'!E21)),NA())</f>
        <v>#N/A</v>
      </c>
      <c r="I27" s="541" t="e">
        <f ca="1">+IF(AND(ISNUMBER(OFFSET('Water Data'!$E$9,0,10*ROW('Water Data'!E21))),'Data Summary'!BX27="Yes"),OFFSET('Water Data'!$E$9,0,10*ROW('Water Data'!E21)),NA())</f>
        <v>#N/A</v>
      </c>
      <c r="J27" s="541" t="e">
        <f ca="1">+IF(AND(ISNUMBER(OFFSET('Water Data'!$F$4,0,10*ROW('Water Data'!F21))),'Data Summary'!BY27="Yes"),100-OFFSET('Water Data'!$F$4,0,10*ROW('Water Data'!F21)),NA())</f>
        <v>#N/A</v>
      </c>
      <c r="K27" s="541" t="e">
        <f ca="1">+IF(AND(ISNUMBER(OFFSET('Water Data'!$F$6,0,10*ROW('Water Data'!F21))),'Data Summary'!BZ27="Yes"),OFFSET('Water Data'!$F$6,0,10*ROW('Water Data'!F21)),NA())</f>
        <v>#N/A</v>
      </c>
      <c r="L27" s="541" t="e">
        <f ca="1">+IF(AND(ISNUMBER(OFFSET('Water Data'!$F$9,0,10*ROW('Water Data'!F21))),'Data Summary'!CA27="Yes"),OFFSET('Water Data'!$F$9,0,10*ROW('Water Data'!F21)),NA())</f>
        <v>#N/A</v>
      </c>
      <c r="M27" s="541" t="e">
        <f ca="1">+IF(AND(ISNUMBER(OFFSET('Water Data'!$G$4,0,10*ROW('Water Data'!G21))),'Data Summary'!CB27="Yes"),100-OFFSET('Water Data'!$G$4,0,10*ROW('Water Data'!G21)),NA())</f>
        <v>#N/A</v>
      </c>
      <c r="N27" s="541" t="e">
        <f ca="1">+IF(AND(ISNUMBER(OFFSET('Water Data'!$G$6,0,10*ROW('Water Data'!G21))),'Data Summary'!CC27="Yes"),OFFSET('Water Data'!$G$6,0,10*ROW('Water Data'!G21)),NA())</f>
        <v>#N/A</v>
      </c>
      <c r="O27" s="541" t="e">
        <f ca="1">+IF(AND(ISNUMBER(OFFSET('Water Data'!$G$9,0,10*ROW('Water Data'!G21))),'Data Summary'!CD27="Yes"),OFFSET('Water Data'!$G$9,0,10*ROW('Water Data'!G21)),NA())</f>
        <v>#N/A</v>
      </c>
      <c r="P27" s="541" t="e">
        <f ca="1">+IF(AND(ISNUMBER(OFFSET('Water Data'!$H$4,0,10*ROW('Water Data'!H21))),'Data Summary'!CE27="Yes"),100-OFFSET('Water Data'!$H$4,0,10*ROW('Water Data'!H21)),NA())</f>
        <v>#N/A</v>
      </c>
      <c r="Q27" s="541" t="e">
        <f ca="1">+IF(AND(ISNUMBER(OFFSET('Water Data'!$H$6,0,10*ROW('Water Data'!H21))),'Data Summary'!CF27="Yes"),OFFSET('Water Data'!$H$6,0,10*ROW('Water Data'!H21)),NA())</f>
        <v>#N/A</v>
      </c>
      <c r="R27" s="541" t="e">
        <f ca="1">+IF(AND(ISNUMBER(OFFSET('Water Data'!$H$9,0,10*ROW('Water Data'!H21))),'Data Summary'!CG27="Yes"),OFFSET('Water Data'!$H$9,0,10*ROW('Water Data'!H21)),NA())</f>
        <v>#N/A</v>
      </c>
      <c r="S27" s="541" t="e">
        <f ca="1">+IF(AND(ISNUMBER(OFFSET('Water Data'!$I$4,0,10*ROW('Water Data'!I21))),'Data Summary'!CH27="Yes"),100-OFFSET('Water Data'!$I$4,0,10*ROW('Water Data'!I21)),NA())</f>
        <v>#N/A</v>
      </c>
      <c r="T27" s="541" t="e">
        <f ca="1">+IF(AND(ISNUMBER(OFFSET('Water Data'!$I$6,0,10*ROW('Water Data'!I21))),'Data Summary'!CI27="Yes"),OFFSET('Water Data'!$I$6,0,10*ROW('Water Data'!I21)),NA())</f>
        <v>#N/A</v>
      </c>
      <c r="U27" s="541" t="e">
        <f ca="1">+IF(AND(ISNUMBER(OFFSET('Water Data'!$I$9,0,10*ROW('Water Data'!I21))),'Data Summary'!CJ27="Yes"),OFFSET('Water Data'!$I$9,0,10*ROW('Water Data'!I21)),NA())</f>
        <v>#N/A</v>
      </c>
      <c r="V27" s="542" t="e">
        <f ca="1">+IF(AND(ISNUMBER(OFFSET('Sanitation Data'!$D$4,0,10*ROW('Sanitation Data'!D21))),'Data Summary'!CK27="Yes"),100-OFFSET('Sanitation Data'!$D$4,0,10*ROW('Sanitation Data'!D21)),NA())</f>
        <v>#N/A</v>
      </c>
      <c r="W27" s="542" t="e">
        <f ca="1">+IF(AND(ISNUMBER(OFFSET('Sanitation Data'!$D$6,0,10*ROW('Sanitation Data'!D21))),'Data Summary'!CL27="Yes"),OFFSET('Sanitation Data'!$D$6,0,10*ROW('Sanitation Data'!D21)),NA())</f>
        <v>#N/A</v>
      </c>
      <c r="X27" s="542" t="e">
        <f ca="1">+IF(AND(ISNUMBER(OFFSET('Sanitation Data'!$D$10,0,10*ROW('Sanitation Data'!D21))),'Data Summary'!CM27="Yes"),OFFSET('Sanitation Data'!$D$10,0,10*ROW('Sanitation Data'!D21)),NA())</f>
        <v>#N/A</v>
      </c>
      <c r="Y27" s="542" t="e">
        <f ca="1">+IF(AND(ISNUMBER(OFFSET('Sanitation Data'!$D$11,0,10*ROW('Sanitation Data'!D21))),'Data Summary'!CN27="Yes"),OFFSET('Sanitation Data'!$D$11,0,10*ROW('Sanitation Data'!D21)),NA())</f>
        <v>#N/A</v>
      </c>
      <c r="Z27" s="542" t="e">
        <f ca="1">+IF(AND(ISNUMBER(OFFSET('Sanitation Data'!$D$12,0,10*ROW('Sanitation Data'!D21))),'Data Summary'!CO27="Yes"),OFFSET('Sanitation Data'!$D$12,0,10*ROW('Sanitation Data'!D21)),NA())</f>
        <v>#N/A</v>
      </c>
      <c r="AA27" s="542" t="e">
        <f ca="1">+IF(AND(ISNUMBER(OFFSET('Sanitation Data'!$E$4,0,10*ROW('Sanitation Data'!E21))),'Data Summary'!CP27="Yes"),100-OFFSET('Sanitation Data'!$E$4,0,10*ROW('Sanitation Data'!E21)),NA())</f>
        <v>#N/A</v>
      </c>
      <c r="AB27" s="542" t="e">
        <f ca="1">+IF(AND(ISNUMBER(OFFSET('Sanitation Data'!$E$6,0,10*ROW('Sanitation Data'!E21))),'Data Summary'!CQ27="Yes"),OFFSET('Sanitation Data'!$E$6,0,10*ROW('Sanitation Data'!E21)),NA())</f>
        <v>#N/A</v>
      </c>
      <c r="AC27" s="542" t="e">
        <f ca="1">+IF(AND(ISNUMBER(OFFSET('Sanitation Data'!$E$10,0,10*ROW('Sanitation Data'!E21))),'Data Summary'!CR27="Yes"),OFFSET('Sanitation Data'!$E$10,0,10*ROW('Sanitation Data'!E21)),NA())</f>
        <v>#N/A</v>
      </c>
      <c r="AD27" s="542" t="e">
        <f ca="1">+IF(AND(ISNUMBER(OFFSET('Sanitation Data'!$E$11,0,10*ROW('Sanitation Data'!E21))),'Data Summary'!CS27="Yes"),OFFSET('Sanitation Data'!$E$11,0,10*ROW('Sanitation Data'!E21)),NA())</f>
        <v>#N/A</v>
      </c>
      <c r="AE27" s="542" t="e">
        <f ca="1">+IF(AND(ISNUMBER(OFFSET('Sanitation Data'!$E$12,0,10*ROW('Sanitation Data'!E21))),'Data Summary'!CT27="Yes"),OFFSET('Sanitation Data'!$E$12,0,10*ROW('Sanitation Data'!E21)),NA())</f>
        <v>#N/A</v>
      </c>
      <c r="AF27" s="542" t="e">
        <f ca="1">+IF(AND(ISNUMBER(OFFSET('Sanitation Data'!$F$4,0,10*ROW('Sanitation Data'!F21))),'Data Summary'!CU27="Yes"),100-OFFSET('Sanitation Data'!$F$4,0,10*ROW('Sanitation Data'!F21)),NA())</f>
        <v>#N/A</v>
      </c>
      <c r="AG27" s="542" t="e">
        <f ca="1">+IF(AND(ISNUMBER(OFFSET('Sanitation Data'!$F$6,0,10*ROW('Sanitation Data'!F21))),'Data Summary'!CV27="Yes"),OFFSET('Sanitation Data'!$F$6,0,10*ROW('Sanitation Data'!F21)),NA())</f>
        <v>#N/A</v>
      </c>
      <c r="AH27" s="542" t="e">
        <f ca="1">+IF(AND(ISNUMBER(OFFSET('Sanitation Data'!$F$10,0,10*ROW('Sanitation Data'!F21))),'Data Summary'!CW27="Yes"),OFFSET('Sanitation Data'!$F$10,0,10*ROW('Sanitation Data'!F21)),NA())</f>
        <v>#N/A</v>
      </c>
      <c r="AI27" s="542" t="e">
        <f ca="1">+IF(AND(ISNUMBER(OFFSET('Sanitation Data'!$F$11,0,10*ROW('Sanitation Data'!F21))),'Data Summary'!CX27="Yes"),OFFSET('Sanitation Data'!$F$11,0,10*ROW('Sanitation Data'!F21)),NA())</f>
        <v>#N/A</v>
      </c>
      <c r="AJ27" s="542" t="e">
        <f ca="1">+IF(AND(ISNUMBER(OFFSET('Sanitation Data'!$F$12,0,10*ROW('Sanitation Data'!F21))),'Data Summary'!CY27="Yes"),OFFSET('Sanitation Data'!$F$12,0,10*ROW('Sanitation Data'!F21)),NA())</f>
        <v>#N/A</v>
      </c>
      <c r="AK27" s="542" t="e">
        <f ca="1">+IF(AND(ISNUMBER(OFFSET('Sanitation Data'!$G$4,0,10*ROW('Sanitation Data'!G21))),'Data Summary'!CZ27="Yes"),100-OFFSET('Sanitation Data'!$G$4,0,10*ROW('Sanitation Data'!G21)),NA())</f>
        <v>#N/A</v>
      </c>
      <c r="AL27" s="542" t="e">
        <f ca="1">+IF(AND(ISNUMBER(OFFSET('Sanitation Data'!$G$6,0,10*ROW('Sanitation Data'!G21))),'Data Summary'!DA27="Yes"),OFFSET('Sanitation Data'!$G$6,0,10*ROW('Sanitation Data'!G21)),NA())</f>
        <v>#N/A</v>
      </c>
      <c r="AM27" s="542" t="e">
        <f ca="1">+IF(AND(ISNUMBER(OFFSET('Sanitation Data'!$G$10,0,10*ROW('Sanitation Data'!G21))),'Data Summary'!DB27="Yes"),OFFSET('Sanitation Data'!$G$10,0,10*ROW('Sanitation Data'!G21)),NA())</f>
        <v>#N/A</v>
      </c>
      <c r="AN27" s="542" t="e">
        <f ca="1">+IF(AND(ISNUMBER(OFFSET('Sanitation Data'!$G$11,0,10*ROW('Sanitation Data'!G21))),'Data Summary'!DC27="Yes"),OFFSET('Sanitation Data'!$G$11,0,10*ROW('Sanitation Data'!G21)),NA())</f>
        <v>#N/A</v>
      </c>
      <c r="AO27" s="542" t="e">
        <f ca="1">+IF(AND(ISNUMBER(OFFSET('Sanitation Data'!$G$12,0,10*ROW('Sanitation Data'!G21))),'Data Summary'!DD27="Yes"),OFFSET('Sanitation Data'!$G$12,0,10*ROW('Sanitation Data'!G21)),NA())</f>
        <v>#N/A</v>
      </c>
      <c r="AP27" s="542" t="e">
        <f ca="1">+IF(AND(ISNUMBER(OFFSET('Sanitation Data'!$H$4,0,10*ROW('Sanitation Data'!H21))),'Data Summary'!DE27="Yes"),100-OFFSET('Sanitation Data'!$H$4,0,10*ROW('Sanitation Data'!H21)),NA())</f>
        <v>#N/A</v>
      </c>
      <c r="AQ27" s="542" t="e">
        <f ca="1">+IF(AND(ISNUMBER(OFFSET('Sanitation Data'!$H$6,0,10*ROW('Sanitation Data'!H21))),'Data Summary'!DF27="Yes"),OFFSET('Sanitation Data'!$H$6,0,10*ROW('Sanitation Data'!H21)),NA())</f>
        <v>#N/A</v>
      </c>
      <c r="AR27" s="542" t="e">
        <f ca="1">+IF(AND(ISNUMBER(OFFSET('Sanitation Data'!$H$10,0,10*ROW('Sanitation Data'!H21))),'Data Summary'!DG27="Yes"),OFFSET('Sanitation Data'!$H$10,0,10*ROW('Sanitation Data'!H21)),NA())</f>
        <v>#N/A</v>
      </c>
      <c r="AS27" s="542" t="e">
        <f ca="1">+IF(AND(ISNUMBER(OFFSET('Sanitation Data'!$H$11,0,10*ROW('Sanitation Data'!H21))),'Data Summary'!DH27="Yes"),OFFSET('Sanitation Data'!$H$11,0,10*ROW('Sanitation Data'!H21)),NA())</f>
        <v>#N/A</v>
      </c>
      <c r="AT27" s="542" t="e">
        <f ca="1">+IF(AND(ISNUMBER(OFFSET('Sanitation Data'!$H$12,0,10*ROW('Sanitation Data'!H21))),'Data Summary'!DI27="Yes"),OFFSET('Sanitation Data'!$H$12,0,10*ROW('Sanitation Data'!H21)),NA())</f>
        <v>#N/A</v>
      </c>
      <c r="AU27" s="542" t="e">
        <f ca="1">+IF(AND(ISNUMBER(OFFSET('Sanitation Data'!$I$4,0,10*ROW('Sanitation Data'!I21))),'Data Summary'!DJ27="Yes"),100-OFFSET('Sanitation Data'!$I$4,0,10*ROW('Sanitation Data'!I21)),NA())</f>
        <v>#N/A</v>
      </c>
      <c r="AV27" s="542" t="e">
        <f ca="1">+IF(AND(ISNUMBER(OFFSET('Sanitation Data'!$I$6,0,10*ROW('Sanitation Data'!I21))),'Data Summary'!DK27="Yes"),OFFSET('Sanitation Data'!$I$6,0,10*ROW('Sanitation Data'!I21)),NA())</f>
        <v>#N/A</v>
      </c>
      <c r="AW27" s="542" t="e">
        <f ca="1">+IF(AND(ISNUMBER(OFFSET('Sanitation Data'!$I$10,0,10*ROW('Sanitation Data'!I21))),'Data Summary'!DL27="Yes"),OFFSET('Sanitation Data'!$I$10,0,10*ROW('Sanitation Data'!I21)),NA())</f>
        <v>#N/A</v>
      </c>
      <c r="AX27" s="542" t="e">
        <f ca="1">+IF(AND(ISNUMBER(OFFSET('Sanitation Data'!$I$11,0,10*ROW('Sanitation Data'!I21))),'Data Summary'!DM27="Yes"),OFFSET('Sanitation Data'!$I$11,0,10*ROW('Sanitation Data'!I21)),NA())</f>
        <v>#N/A</v>
      </c>
      <c r="AY27" s="542" t="e">
        <f ca="1">+IF(AND(ISNUMBER(OFFSET('Sanitation Data'!$I$12,0,10*ROW('Sanitation Data'!I21))),'Data Summary'!DN27="Yes"),OFFSET('Sanitation Data'!$I$12,0,10*ROW('Sanitation Data'!I21)),NA())</f>
        <v>#N/A</v>
      </c>
      <c r="AZ27" s="543" t="e">
        <f ca="1">+IF(AND(ISNUMBER(OFFSET('Hygiene Data'!$D$5,0,10*ROW('Hygiene Data'!D21))),'Data Summary'!DO27="Yes"),OFFSET('Hygiene Data'!$D$5,0,10*ROW('Hygiene Data'!D21)),NA())</f>
        <v>#N/A</v>
      </c>
      <c r="BA27" s="543" t="e">
        <f ca="1">+IF(AND(ISNUMBER(OFFSET('Hygiene Data'!$D$7,0,10*ROW('Hygiene Data'!D21))),'Data Summary'!DP27="Yes"),OFFSET('Hygiene Data'!$D$7,0,10*ROW('Hygiene Data'!D21)),NA())</f>
        <v>#N/A</v>
      </c>
      <c r="BB27" s="543" t="e">
        <f ca="1">+IF(AND(ISNUMBER(OFFSET('Hygiene Data'!$D$9,0,10*ROW('Hygiene Data'!D21))),'Data Summary'!DQ27="Yes"),OFFSET('Hygiene Data'!$D$9,0,10*ROW('Hygiene Data'!D21)),NA())</f>
        <v>#N/A</v>
      </c>
      <c r="BC27" s="543" t="e">
        <f ca="1">+IF(AND(ISNUMBER(OFFSET('Hygiene Data'!$E$5,0,10*ROW('Hygiene Data'!E21))),'Data Summary'!DR27="Yes"),OFFSET('Hygiene Data'!$E$5,0,10*ROW('Hygiene Data'!E21)),NA())</f>
        <v>#N/A</v>
      </c>
      <c r="BD27" s="543" t="e">
        <f ca="1">+IF(AND(ISNUMBER(OFFSET('Hygiene Data'!$E$7,0,10*ROW('Hygiene Data'!E21))),'Data Summary'!DS27="Yes"),OFFSET('Hygiene Data'!$E$7,0,10*ROW('Hygiene Data'!E21)),NA())</f>
        <v>#N/A</v>
      </c>
      <c r="BE27" s="543" t="e">
        <f ca="1">+IF(AND(ISNUMBER(OFFSET('Hygiene Data'!$E$9,0,10*ROW('Hygiene Data'!E21))),'Data Summary'!DT27="Yes"),OFFSET('Hygiene Data'!$E$9,0,10*ROW('Hygiene Data'!E21)),NA())</f>
        <v>#N/A</v>
      </c>
      <c r="BF27" s="543" t="e">
        <f ca="1">+IF(AND(ISNUMBER(OFFSET('Hygiene Data'!$F$5,0,10*ROW('Hygiene Data'!F21))),'Data Summary'!DU27="Yes"),OFFSET('Hygiene Data'!$F$5,0,10*ROW('Hygiene Data'!F21)),NA())</f>
        <v>#N/A</v>
      </c>
      <c r="BG27" s="543" t="e">
        <f ca="1">+IF(AND(ISNUMBER(OFFSET('Hygiene Data'!$F$7,0,10*ROW('Hygiene Data'!F21))),'Data Summary'!DV27="Yes"),OFFSET('Hygiene Data'!$F$7,0,10*ROW('Hygiene Data'!F21)),NA())</f>
        <v>#N/A</v>
      </c>
      <c r="BH27" s="543" t="e">
        <f ca="1">+IF(AND(ISNUMBER(OFFSET('Hygiene Data'!$F$9,0,10*ROW('Hygiene Data'!F21))),'Data Summary'!DW27="Yes"),OFFSET('Hygiene Data'!$F$9,0,10*ROW('Hygiene Data'!F21)),NA())</f>
        <v>#N/A</v>
      </c>
      <c r="BI27" s="543" t="e">
        <f ca="1">+IF(AND(ISNUMBER(OFFSET('Hygiene Data'!$G$5,0,10*ROW('Hygiene Data'!G21))),'Data Summary'!DX27="Yes"),OFFSET('Hygiene Data'!$G$5,0,10*ROW('Hygiene Data'!G21)),NA())</f>
        <v>#N/A</v>
      </c>
      <c r="BJ27" s="543" t="e">
        <f ca="1">+IF(AND(ISNUMBER(OFFSET('Hygiene Data'!$G$7,0,10*ROW('Hygiene Data'!G21))),'Data Summary'!DY27="Yes"),OFFSET('Hygiene Data'!$G$7,0,10*ROW('Hygiene Data'!G21)),NA())</f>
        <v>#N/A</v>
      </c>
      <c r="BK27" s="543" t="e">
        <f ca="1">+IF(AND(ISNUMBER(OFFSET('Hygiene Data'!$G$9,0,10*ROW('Hygiene Data'!G21))),'Data Summary'!DZ27="Yes"),OFFSET('Hygiene Data'!$G$9,0,10*ROW('Hygiene Data'!G21)),NA())</f>
        <v>#N/A</v>
      </c>
      <c r="BL27" s="543" t="e">
        <f ca="1">+IF(AND(ISNUMBER(OFFSET('Hygiene Data'!$H$5,0,10*ROW('Hygiene Data'!H21))),'Data Summary'!EA27="Yes"),OFFSET('Hygiene Data'!$H$5,0,10*ROW('Hygiene Data'!H21)),NA())</f>
        <v>#N/A</v>
      </c>
      <c r="BM27" s="543" t="e">
        <f ca="1">+IF(AND(ISNUMBER(OFFSET('Hygiene Data'!$H$7,0,10*ROW('Hygiene Data'!H21))),'Data Summary'!EB27="Yes"),OFFSET('Hygiene Data'!$H$7,0,10*ROW('Hygiene Data'!H21)),NA())</f>
        <v>#N/A</v>
      </c>
      <c r="BN27" s="543" t="e">
        <f ca="1">+IF(AND(ISNUMBER(OFFSET('Hygiene Data'!$H$9,0,10*ROW('Hygiene Data'!H21))),'Data Summary'!EC27="Yes"),OFFSET('Hygiene Data'!$H$9,0,10*ROW('Hygiene Data'!H21)),NA())</f>
        <v>#N/A</v>
      </c>
      <c r="BO27" s="543" t="e">
        <f ca="1">+IF(AND(ISNUMBER(OFFSET('Hygiene Data'!$I$5,0,10*ROW('Hygiene Data'!I21))),'Data Summary'!ED27="Yes"),OFFSET('Hygiene Data'!$I$5,0,10*ROW('Hygiene Data'!I21)),NA())</f>
        <v>#N/A</v>
      </c>
      <c r="BP27" s="543" t="e">
        <f ca="1">+IF(AND(ISNUMBER(OFFSET('Hygiene Data'!$I$7,0,10*ROW('Hygiene Data'!I21))),'Data Summary'!EE27="Yes"),OFFSET('Hygiene Data'!$I$7,0,10*ROW('Hygiene Data'!I21)),NA())</f>
        <v>#N/A</v>
      </c>
      <c r="BQ27" s="543" t="e">
        <f ca="1">+IF(AND(ISNUMBER(OFFSET('Hygiene Data'!$I$9,0,10*ROW('Hygiene Data'!I21))),'Data Summary'!EF27="Yes"),OFFSET('Hygiene Data'!$I$9,0,10*ROW('Hygiene Data'!I21)),NA())</f>
        <v>#N/A</v>
      </c>
    </row>
    <row r="28" spans="1:69" x14ac:dyDescent="0.25">
      <c r="A28" s="539" t="e">
        <f ca="1">+RIGHT('Data Summary'!A28,LEN('Data Summary'!A28)-9)</f>
        <v>#VALUE!</v>
      </c>
      <c r="B28" s="513" t="str">
        <f ca="1">+IF(ISTEXT('Data Summary'!B28),'Data Summary'!B28,"")</f>
        <v/>
      </c>
      <c r="C28" s="540" t="e">
        <f ca="1">+VALUE('Data Summary'!C28)</f>
        <v>#VALUE!</v>
      </c>
      <c r="D28" s="541" t="e">
        <f ca="1">+IF(AND(ISNUMBER(OFFSET('Water Data'!$D$4,0,10*ROW('Water Data'!D22))),'Data Summary'!BS28="Yes"),100-OFFSET('Water Data'!$D$4,0,10*ROW('Water Data'!D22)),NA())</f>
        <v>#N/A</v>
      </c>
      <c r="E28" s="541" t="e">
        <f ca="1">+IF(AND(ISNUMBER(OFFSET('Water Data'!$D$6,0,10*ROW('Water Data'!D22))),'Data Summary'!BT28="Yes"),OFFSET('Water Data'!$D$6,0,10*ROW('Water Data'!D22)),NA())</f>
        <v>#N/A</v>
      </c>
      <c r="F28" s="541" t="e">
        <f ca="1">+IF(AND(ISNUMBER(OFFSET('Water Data'!$D$9,0,10*ROW('Water Data'!D22))),'Data Summary'!BU28="Yes"),OFFSET('Water Data'!$D$9,0,10*ROW('Water Data'!D22)),NA())</f>
        <v>#N/A</v>
      </c>
      <c r="G28" s="541" t="e">
        <f ca="1">+IF(AND(ISNUMBER(OFFSET('Water Data'!$E$4,0,10*ROW('Water Data'!E22))),'Data Summary'!BV28="Yes"),100-OFFSET('Water Data'!$E$4,0,10*ROW('Water Data'!E22)),NA())</f>
        <v>#N/A</v>
      </c>
      <c r="H28" s="541" t="e">
        <f ca="1">+IF(AND(ISNUMBER(OFFSET('Water Data'!$E$6,0,10*ROW('Water Data'!E22))),'Data Summary'!BW28="Yes"),OFFSET('Water Data'!$E$6,0,10*ROW('Water Data'!E22)),NA())</f>
        <v>#N/A</v>
      </c>
      <c r="I28" s="541" t="e">
        <f ca="1">+IF(AND(ISNUMBER(OFFSET('Water Data'!$E$9,0,10*ROW('Water Data'!E22))),'Data Summary'!BX28="Yes"),OFFSET('Water Data'!$E$9,0,10*ROW('Water Data'!E22)),NA())</f>
        <v>#N/A</v>
      </c>
      <c r="J28" s="541" t="e">
        <f ca="1">+IF(AND(ISNUMBER(OFFSET('Water Data'!$F$4,0,10*ROW('Water Data'!F22))),'Data Summary'!BY28="Yes"),100-OFFSET('Water Data'!$F$4,0,10*ROW('Water Data'!F22)),NA())</f>
        <v>#N/A</v>
      </c>
      <c r="K28" s="541" t="e">
        <f ca="1">+IF(AND(ISNUMBER(OFFSET('Water Data'!$F$6,0,10*ROW('Water Data'!F22))),'Data Summary'!BZ28="Yes"),OFFSET('Water Data'!$F$6,0,10*ROW('Water Data'!F22)),NA())</f>
        <v>#N/A</v>
      </c>
      <c r="L28" s="541" t="e">
        <f ca="1">+IF(AND(ISNUMBER(OFFSET('Water Data'!$F$9,0,10*ROW('Water Data'!F22))),'Data Summary'!CA28="Yes"),OFFSET('Water Data'!$F$9,0,10*ROW('Water Data'!F22)),NA())</f>
        <v>#N/A</v>
      </c>
      <c r="M28" s="541" t="e">
        <f ca="1">+IF(AND(ISNUMBER(OFFSET('Water Data'!$G$4,0,10*ROW('Water Data'!G22))),'Data Summary'!CB28="Yes"),100-OFFSET('Water Data'!$G$4,0,10*ROW('Water Data'!G22)),NA())</f>
        <v>#N/A</v>
      </c>
      <c r="N28" s="541" t="e">
        <f ca="1">+IF(AND(ISNUMBER(OFFSET('Water Data'!$G$6,0,10*ROW('Water Data'!G22))),'Data Summary'!CC28="Yes"),OFFSET('Water Data'!$G$6,0,10*ROW('Water Data'!G22)),NA())</f>
        <v>#N/A</v>
      </c>
      <c r="O28" s="541" t="e">
        <f ca="1">+IF(AND(ISNUMBER(OFFSET('Water Data'!$G$9,0,10*ROW('Water Data'!G22))),'Data Summary'!CD28="Yes"),OFFSET('Water Data'!$G$9,0,10*ROW('Water Data'!G22)),NA())</f>
        <v>#N/A</v>
      </c>
      <c r="P28" s="541" t="e">
        <f ca="1">+IF(AND(ISNUMBER(OFFSET('Water Data'!$H$4,0,10*ROW('Water Data'!H22))),'Data Summary'!CE28="Yes"),100-OFFSET('Water Data'!$H$4,0,10*ROW('Water Data'!H22)),NA())</f>
        <v>#N/A</v>
      </c>
      <c r="Q28" s="541" t="e">
        <f ca="1">+IF(AND(ISNUMBER(OFFSET('Water Data'!$H$6,0,10*ROW('Water Data'!H22))),'Data Summary'!CF28="Yes"),OFFSET('Water Data'!$H$6,0,10*ROW('Water Data'!H22)),NA())</f>
        <v>#N/A</v>
      </c>
      <c r="R28" s="541" t="e">
        <f ca="1">+IF(AND(ISNUMBER(OFFSET('Water Data'!$H$9,0,10*ROW('Water Data'!H22))),'Data Summary'!CG28="Yes"),OFFSET('Water Data'!$H$9,0,10*ROW('Water Data'!H22)),NA())</f>
        <v>#N/A</v>
      </c>
      <c r="S28" s="541" t="e">
        <f ca="1">+IF(AND(ISNUMBER(OFFSET('Water Data'!$I$4,0,10*ROW('Water Data'!I22))),'Data Summary'!CH28="Yes"),100-OFFSET('Water Data'!$I$4,0,10*ROW('Water Data'!I22)),NA())</f>
        <v>#N/A</v>
      </c>
      <c r="T28" s="541" t="e">
        <f ca="1">+IF(AND(ISNUMBER(OFFSET('Water Data'!$I$6,0,10*ROW('Water Data'!I22))),'Data Summary'!CI28="Yes"),OFFSET('Water Data'!$I$6,0,10*ROW('Water Data'!I22)),NA())</f>
        <v>#N/A</v>
      </c>
      <c r="U28" s="541" t="e">
        <f ca="1">+IF(AND(ISNUMBER(OFFSET('Water Data'!$I$9,0,10*ROW('Water Data'!I22))),'Data Summary'!CJ28="Yes"),OFFSET('Water Data'!$I$9,0,10*ROW('Water Data'!I22)),NA())</f>
        <v>#N/A</v>
      </c>
      <c r="V28" s="542" t="e">
        <f ca="1">+IF(AND(ISNUMBER(OFFSET('Sanitation Data'!$D$4,0,10*ROW('Sanitation Data'!D22))),'Data Summary'!CK28="Yes"),100-OFFSET('Sanitation Data'!$D$4,0,10*ROW('Sanitation Data'!D22)),NA())</f>
        <v>#N/A</v>
      </c>
      <c r="W28" s="542" t="e">
        <f ca="1">+IF(AND(ISNUMBER(OFFSET('Sanitation Data'!$D$6,0,10*ROW('Sanitation Data'!D22))),'Data Summary'!CL28="Yes"),OFFSET('Sanitation Data'!$D$6,0,10*ROW('Sanitation Data'!D22)),NA())</f>
        <v>#N/A</v>
      </c>
      <c r="X28" s="542" t="e">
        <f ca="1">+IF(AND(ISNUMBER(OFFSET('Sanitation Data'!$D$10,0,10*ROW('Sanitation Data'!D22))),'Data Summary'!CM28="Yes"),OFFSET('Sanitation Data'!$D$10,0,10*ROW('Sanitation Data'!D22)),NA())</f>
        <v>#N/A</v>
      </c>
      <c r="Y28" s="542" t="e">
        <f ca="1">+IF(AND(ISNUMBER(OFFSET('Sanitation Data'!$D$11,0,10*ROW('Sanitation Data'!D22))),'Data Summary'!CN28="Yes"),OFFSET('Sanitation Data'!$D$11,0,10*ROW('Sanitation Data'!D22)),NA())</f>
        <v>#N/A</v>
      </c>
      <c r="Z28" s="542" t="e">
        <f ca="1">+IF(AND(ISNUMBER(OFFSET('Sanitation Data'!$D$12,0,10*ROW('Sanitation Data'!D22))),'Data Summary'!CO28="Yes"),OFFSET('Sanitation Data'!$D$12,0,10*ROW('Sanitation Data'!D22)),NA())</f>
        <v>#N/A</v>
      </c>
      <c r="AA28" s="542" t="e">
        <f ca="1">+IF(AND(ISNUMBER(OFFSET('Sanitation Data'!$E$4,0,10*ROW('Sanitation Data'!E22))),'Data Summary'!CP28="Yes"),100-OFFSET('Sanitation Data'!$E$4,0,10*ROW('Sanitation Data'!E22)),NA())</f>
        <v>#N/A</v>
      </c>
      <c r="AB28" s="542" t="e">
        <f ca="1">+IF(AND(ISNUMBER(OFFSET('Sanitation Data'!$E$6,0,10*ROW('Sanitation Data'!E22))),'Data Summary'!CQ28="Yes"),OFFSET('Sanitation Data'!$E$6,0,10*ROW('Sanitation Data'!E22)),NA())</f>
        <v>#N/A</v>
      </c>
      <c r="AC28" s="542" t="e">
        <f ca="1">+IF(AND(ISNUMBER(OFFSET('Sanitation Data'!$E$10,0,10*ROW('Sanitation Data'!E22))),'Data Summary'!CR28="Yes"),OFFSET('Sanitation Data'!$E$10,0,10*ROW('Sanitation Data'!E22)),NA())</f>
        <v>#N/A</v>
      </c>
      <c r="AD28" s="542" t="e">
        <f ca="1">+IF(AND(ISNUMBER(OFFSET('Sanitation Data'!$E$11,0,10*ROW('Sanitation Data'!E22))),'Data Summary'!CS28="Yes"),OFFSET('Sanitation Data'!$E$11,0,10*ROW('Sanitation Data'!E22)),NA())</f>
        <v>#N/A</v>
      </c>
      <c r="AE28" s="542" t="e">
        <f ca="1">+IF(AND(ISNUMBER(OFFSET('Sanitation Data'!$E$12,0,10*ROW('Sanitation Data'!E22))),'Data Summary'!CT28="Yes"),OFFSET('Sanitation Data'!$E$12,0,10*ROW('Sanitation Data'!E22)),NA())</f>
        <v>#N/A</v>
      </c>
      <c r="AF28" s="542" t="e">
        <f ca="1">+IF(AND(ISNUMBER(OFFSET('Sanitation Data'!$F$4,0,10*ROW('Sanitation Data'!F22))),'Data Summary'!CU28="Yes"),100-OFFSET('Sanitation Data'!$F$4,0,10*ROW('Sanitation Data'!F22)),NA())</f>
        <v>#N/A</v>
      </c>
      <c r="AG28" s="542" t="e">
        <f ca="1">+IF(AND(ISNUMBER(OFFSET('Sanitation Data'!$F$6,0,10*ROW('Sanitation Data'!F22))),'Data Summary'!CV28="Yes"),OFFSET('Sanitation Data'!$F$6,0,10*ROW('Sanitation Data'!F22)),NA())</f>
        <v>#N/A</v>
      </c>
      <c r="AH28" s="542" t="e">
        <f ca="1">+IF(AND(ISNUMBER(OFFSET('Sanitation Data'!$F$10,0,10*ROW('Sanitation Data'!F22))),'Data Summary'!CW28="Yes"),OFFSET('Sanitation Data'!$F$10,0,10*ROW('Sanitation Data'!F22)),NA())</f>
        <v>#N/A</v>
      </c>
      <c r="AI28" s="542" t="e">
        <f ca="1">+IF(AND(ISNUMBER(OFFSET('Sanitation Data'!$F$11,0,10*ROW('Sanitation Data'!F22))),'Data Summary'!CX28="Yes"),OFFSET('Sanitation Data'!$F$11,0,10*ROW('Sanitation Data'!F22)),NA())</f>
        <v>#N/A</v>
      </c>
      <c r="AJ28" s="542" t="e">
        <f ca="1">+IF(AND(ISNUMBER(OFFSET('Sanitation Data'!$F$12,0,10*ROW('Sanitation Data'!F22))),'Data Summary'!CY28="Yes"),OFFSET('Sanitation Data'!$F$12,0,10*ROW('Sanitation Data'!F22)),NA())</f>
        <v>#N/A</v>
      </c>
      <c r="AK28" s="542" t="e">
        <f ca="1">+IF(AND(ISNUMBER(OFFSET('Sanitation Data'!$G$4,0,10*ROW('Sanitation Data'!G22))),'Data Summary'!CZ28="Yes"),100-OFFSET('Sanitation Data'!$G$4,0,10*ROW('Sanitation Data'!G22)),NA())</f>
        <v>#N/A</v>
      </c>
      <c r="AL28" s="542" t="e">
        <f ca="1">+IF(AND(ISNUMBER(OFFSET('Sanitation Data'!$G$6,0,10*ROW('Sanitation Data'!G22))),'Data Summary'!DA28="Yes"),OFFSET('Sanitation Data'!$G$6,0,10*ROW('Sanitation Data'!G22)),NA())</f>
        <v>#N/A</v>
      </c>
      <c r="AM28" s="542" t="e">
        <f ca="1">+IF(AND(ISNUMBER(OFFSET('Sanitation Data'!$G$10,0,10*ROW('Sanitation Data'!G22))),'Data Summary'!DB28="Yes"),OFFSET('Sanitation Data'!$G$10,0,10*ROW('Sanitation Data'!G22)),NA())</f>
        <v>#N/A</v>
      </c>
      <c r="AN28" s="542" t="e">
        <f ca="1">+IF(AND(ISNUMBER(OFFSET('Sanitation Data'!$G$11,0,10*ROW('Sanitation Data'!G22))),'Data Summary'!DC28="Yes"),OFFSET('Sanitation Data'!$G$11,0,10*ROW('Sanitation Data'!G22)),NA())</f>
        <v>#N/A</v>
      </c>
      <c r="AO28" s="542" t="e">
        <f ca="1">+IF(AND(ISNUMBER(OFFSET('Sanitation Data'!$G$12,0,10*ROW('Sanitation Data'!G22))),'Data Summary'!DD28="Yes"),OFFSET('Sanitation Data'!$G$12,0,10*ROW('Sanitation Data'!G22)),NA())</f>
        <v>#N/A</v>
      </c>
      <c r="AP28" s="542" t="e">
        <f ca="1">+IF(AND(ISNUMBER(OFFSET('Sanitation Data'!$H$4,0,10*ROW('Sanitation Data'!H22))),'Data Summary'!DE28="Yes"),100-OFFSET('Sanitation Data'!$H$4,0,10*ROW('Sanitation Data'!H22)),NA())</f>
        <v>#N/A</v>
      </c>
      <c r="AQ28" s="542" t="e">
        <f ca="1">+IF(AND(ISNUMBER(OFFSET('Sanitation Data'!$H$6,0,10*ROW('Sanitation Data'!H22))),'Data Summary'!DF28="Yes"),OFFSET('Sanitation Data'!$H$6,0,10*ROW('Sanitation Data'!H22)),NA())</f>
        <v>#N/A</v>
      </c>
      <c r="AR28" s="542" t="e">
        <f ca="1">+IF(AND(ISNUMBER(OFFSET('Sanitation Data'!$H$10,0,10*ROW('Sanitation Data'!H22))),'Data Summary'!DG28="Yes"),OFFSET('Sanitation Data'!$H$10,0,10*ROW('Sanitation Data'!H22)),NA())</f>
        <v>#N/A</v>
      </c>
      <c r="AS28" s="542" t="e">
        <f ca="1">+IF(AND(ISNUMBER(OFFSET('Sanitation Data'!$H$11,0,10*ROW('Sanitation Data'!H22))),'Data Summary'!DH28="Yes"),OFFSET('Sanitation Data'!$H$11,0,10*ROW('Sanitation Data'!H22)),NA())</f>
        <v>#N/A</v>
      </c>
      <c r="AT28" s="542" t="e">
        <f ca="1">+IF(AND(ISNUMBER(OFFSET('Sanitation Data'!$H$12,0,10*ROW('Sanitation Data'!H22))),'Data Summary'!DI28="Yes"),OFFSET('Sanitation Data'!$H$12,0,10*ROW('Sanitation Data'!H22)),NA())</f>
        <v>#N/A</v>
      </c>
      <c r="AU28" s="542" t="e">
        <f ca="1">+IF(AND(ISNUMBER(OFFSET('Sanitation Data'!$I$4,0,10*ROW('Sanitation Data'!I22))),'Data Summary'!DJ28="Yes"),100-OFFSET('Sanitation Data'!$I$4,0,10*ROW('Sanitation Data'!I22)),NA())</f>
        <v>#N/A</v>
      </c>
      <c r="AV28" s="542" t="e">
        <f ca="1">+IF(AND(ISNUMBER(OFFSET('Sanitation Data'!$I$6,0,10*ROW('Sanitation Data'!I22))),'Data Summary'!DK28="Yes"),OFFSET('Sanitation Data'!$I$6,0,10*ROW('Sanitation Data'!I22)),NA())</f>
        <v>#N/A</v>
      </c>
      <c r="AW28" s="542" t="e">
        <f ca="1">+IF(AND(ISNUMBER(OFFSET('Sanitation Data'!$I$10,0,10*ROW('Sanitation Data'!I22))),'Data Summary'!DL28="Yes"),OFFSET('Sanitation Data'!$I$10,0,10*ROW('Sanitation Data'!I22)),NA())</f>
        <v>#N/A</v>
      </c>
      <c r="AX28" s="542" t="e">
        <f ca="1">+IF(AND(ISNUMBER(OFFSET('Sanitation Data'!$I$11,0,10*ROW('Sanitation Data'!I22))),'Data Summary'!DM28="Yes"),OFFSET('Sanitation Data'!$I$11,0,10*ROW('Sanitation Data'!I22)),NA())</f>
        <v>#N/A</v>
      </c>
      <c r="AY28" s="542" t="e">
        <f ca="1">+IF(AND(ISNUMBER(OFFSET('Sanitation Data'!$I$12,0,10*ROW('Sanitation Data'!I22))),'Data Summary'!DN28="Yes"),OFFSET('Sanitation Data'!$I$12,0,10*ROW('Sanitation Data'!I22)),NA())</f>
        <v>#N/A</v>
      </c>
      <c r="AZ28" s="543" t="e">
        <f ca="1">+IF(AND(ISNUMBER(OFFSET('Hygiene Data'!$D$5,0,10*ROW('Hygiene Data'!D22))),'Data Summary'!DO28="Yes"),OFFSET('Hygiene Data'!$D$5,0,10*ROW('Hygiene Data'!D22)),NA())</f>
        <v>#N/A</v>
      </c>
      <c r="BA28" s="543" t="e">
        <f ca="1">+IF(AND(ISNUMBER(OFFSET('Hygiene Data'!$D$7,0,10*ROW('Hygiene Data'!D22))),'Data Summary'!DP28="Yes"),OFFSET('Hygiene Data'!$D$7,0,10*ROW('Hygiene Data'!D22)),NA())</f>
        <v>#N/A</v>
      </c>
      <c r="BB28" s="543" t="e">
        <f ca="1">+IF(AND(ISNUMBER(OFFSET('Hygiene Data'!$D$9,0,10*ROW('Hygiene Data'!D22))),'Data Summary'!DQ28="Yes"),OFFSET('Hygiene Data'!$D$9,0,10*ROW('Hygiene Data'!D22)),NA())</f>
        <v>#N/A</v>
      </c>
      <c r="BC28" s="543" t="e">
        <f ca="1">+IF(AND(ISNUMBER(OFFSET('Hygiene Data'!$E$5,0,10*ROW('Hygiene Data'!E22))),'Data Summary'!DR28="Yes"),OFFSET('Hygiene Data'!$E$5,0,10*ROW('Hygiene Data'!E22)),NA())</f>
        <v>#N/A</v>
      </c>
      <c r="BD28" s="543" t="e">
        <f ca="1">+IF(AND(ISNUMBER(OFFSET('Hygiene Data'!$E$7,0,10*ROW('Hygiene Data'!E22))),'Data Summary'!DS28="Yes"),OFFSET('Hygiene Data'!$E$7,0,10*ROW('Hygiene Data'!E22)),NA())</f>
        <v>#N/A</v>
      </c>
      <c r="BE28" s="543" t="e">
        <f ca="1">+IF(AND(ISNUMBER(OFFSET('Hygiene Data'!$E$9,0,10*ROW('Hygiene Data'!E22))),'Data Summary'!DT28="Yes"),OFFSET('Hygiene Data'!$E$9,0,10*ROW('Hygiene Data'!E22)),NA())</f>
        <v>#N/A</v>
      </c>
      <c r="BF28" s="543" t="e">
        <f ca="1">+IF(AND(ISNUMBER(OFFSET('Hygiene Data'!$F$5,0,10*ROW('Hygiene Data'!F22))),'Data Summary'!DU28="Yes"),OFFSET('Hygiene Data'!$F$5,0,10*ROW('Hygiene Data'!F22)),NA())</f>
        <v>#N/A</v>
      </c>
      <c r="BG28" s="543" t="e">
        <f ca="1">+IF(AND(ISNUMBER(OFFSET('Hygiene Data'!$F$7,0,10*ROW('Hygiene Data'!F22))),'Data Summary'!DV28="Yes"),OFFSET('Hygiene Data'!$F$7,0,10*ROW('Hygiene Data'!F22)),NA())</f>
        <v>#N/A</v>
      </c>
      <c r="BH28" s="543" t="e">
        <f ca="1">+IF(AND(ISNUMBER(OFFSET('Hygiene Data'!$F$9,0,10*ROW('Hygiene Data'!F22))),'Data Summary'!DW28="Yes"),OFFSET('Hygiene Data'!$F$9,0,10*ROW('Hygiene Data'!F22)),NA())</f>
        <v>#N/A</v>
      </c>
      <c r="BI28" s="543" t="e">
        <f ca="1">+IF(AND(ISNUMBER(OFFSET('Hygiene Data'!$G$5,0,10*ROW('Hygiene Data'!G22))),'Data Summary'!DX28="Yes"),OFFSET('Hygiene Data'!$G$5,0,10*ROW('Hygiene Data'!G22)),NA())</f>
        <v>#N/A</v>
      </c>
      <c r="BJ28" s="543" t="e">
        <f ca="1">+IF(AND(ISNUMBER(OFFSET('Hygiene Data'!$G$7,0,10*ROW('Hygiene Data'!G22))),'Data Summary'!DY28="Yes"),OFFSET('Hygiene Data'!$G$7,0,10*ROW('Hygiene Data'!G22)),NA())</f>
        <v>#N/A</v>
      </c>
      <c r="BK28" s="543" t="e">
        <f ca="1">+IF(AND(ISNUMBER(OFFSET('Hygiene Data'!$G$9,0,10*ROW('Hygiene Data'!G22))),'Data Summary'!DZ28="Yes"),OFFSET('Hygiene Data'!$G$9,0,10*ROW('Hygiene Data'!G22)),NA())</f>
        <v>#N/A</v>
      </c>
      <c r="BL28" s="543" t="e">
        <f ca="1">+IF(AND(ISNUMBER(OFFSET('Hygiene Data'!$H$5,0,10*ROW('Hygiene Data'!H22))),'Data Summary'!EA28="Yes"),OFFSET('Hygiene Data'!$H$5,0,10*ROW('Hygiene Data'!H22)),NA())</f>
        <v>#N/A</v>
      </c>
      <c r="BM28" s="543" t="e">
        <f ca="1">+IF(AND(ISNUMBER(OFFSET('Hygiene Data'!$H$7,0,10*ROW('Hygiene Data'!H22))),'Data Summary'!EB28="Yes"),OFFSET('Hygiene Data'!$H$7,0,10*ROW('Hygiene Data'!H22)),NA())</f>
        <v>#N/A</v>
      </c>
      <c r="BN28" s="543" t="e">
        <f ca="1">+IF(AND(ISNUMBER(OFFSET('Hygiene Data'!$H$9,0,10*ROW('Hygiene Data'!H22))),'Data Summary'!EC28="Yes"),OFFSET('Hygiene Data'!$H$9,0,10*ROW('Hygiene Data'!H22)),NA())</f>
        <v>#N/A</v>
      </c>
      <c r="BO28" s="543" t="e">
        <f ca="1">+IF(AND(ISNUMBER(OFFSET('Hygiene Data'!$I$5,0,10*ROW('Hygiene Data'!I22))),'Data Summary'!ED28="Yes"),OFFSET('Hygiene Data'!$I$5,0,10*ROW('Hygiene Data'!I22)),NA())</f>
        <v>#N/A</v>
      </c>
      <c r="BP28" s="543" t="e">
        <f ca="1">+IF(AND(ISNUMBER(OFFSET('Hygiene Data'!$I$7,0,10*ROW('Hygiene Data'!I22))),'Data Summary'!EE28="Yes"),OFFSET('Hygiene Data'!$I$7,0,10*ROW('Hygiene Data'!I22)),NA())</f>
        <v>#N/A</v>
      </c>
      <c r="BQ28" s="543" t="e">
        <f ca="1">+IF(AND(ISNUMBER(OFFSET('Hygiene Data'!$I$9,0,10*ROW('Hygiene Data'!I22))),'Data Summary'!EF28="Yes"),OFFSET('Hygiene Data'!$I$9,0,10*ROW('Hygiene Data'!I22)),NA())</f>
        <v>#N/A</v>
      </c>
    </row>
    <row r="29" spans="1:69" x14ac:dyDescent="0.25">
      <c r="A29" s="539" t="e">
        <f ca="1">+RIGHT('Data Summary'!A29,LEN('Data Summary'!A29)-9)</f>
        <v>#VALUE!</v>
      </c>
      <c r="B29" s="513" t="str">
        <f ca="1">+IF(ISTEXT('Data Summary'!B29),'Data Summary'!B29,"")</f>
        <v/>
      </c>
      <c r="C29" s="540" t="e">
        <f ca="1">+VALUE('Data Summary'!C29)</f>
        <v>#VALUE!</v>
      </c>
      <c r="D29" s="541" t="e">
        <f ca="1">+IF(AND(ISNUMBER(OFFSET('Water Data'!$D$4,0,10*ROW('Water Data'!D23))),'Data Summary'!BS29="Yes"),100-OFFSET('Water Data'!$D$4,0,10*ROW('Water Data'!D23)),NA())</f>
        <v>#N/A</v>
      </c>
      <c r="E29" s="541" t="e">
        <f ca="1">+IF(AND(ISNUMBER(OFFSET('Water Data'!$D$6,0,10*ROW('Water Data'!D23))),'Data Summary'!BT29="Yes"),OFFSET('Water Data'!$D$6,0,10*ROW('Water Data'!D23)),NA())</f>
        <v>#N/A</v>
      </c>
      <c r="F29" s="541" t="e">
        <f ca="1">+IF(AND(ISNUMBER(OFFSET('Water Data'!$D$9,0,10*ROW('Water Data'!D23))),'Data Summary'!BU29="Yes"),OFFSET('Water Data'!$D$9,0,10*ROW('Water Data'!D23)),NA())</f>
        <v>#N/A</v>
      </c>
      <c r="G29" s="541" t="e">
        <f ca="1">+IF(AND(ISNUMBER(OFFSET('Water Data'!$E$4,0,10*ROW('Water Data'!E23))),'Data Summary'!BV29="Yes"),100-OFFSET('Water Data'!$E$4,0,10*ROW('Water Data'!E23)),NA())</f>
        <v>#N/A</v>
      </c>
      <c r="H29" s="541" t="e">
        <f ca="1">+IF(AND(ISNUMBER(OFFSET('Water Data'!$E$6,0,10*ROW('Water Data'!E23))),'Data Summary'!BW29="Yes"),OFFSET('Water Data'!$E$6,0,10*ROW('Water Data'!E23)),NA())</f>
        <v>#N/A</v>
      </c>
      <c r="I29" s="541" t="e">
        <f ca="1">+IF(AND(ISNUMBER(OFFSET('Water Data'!$E$9,0,10*ROW('Water Data'!E23))),'Data Summary'!BX29="Yes"),OFFSET('Water Data'!$E$9,0,10*ROW('Water Data'!E23)),NA())</f>
        <v>#N/A</v>
      </c>
      <c r="J29" s="541" t="e">
        <f ca="1">+IF(AND(ISNUMBER(OFFSET('Water Data'!$F$4,0,10*ROW('Water Data'!F23))),'Data Summary'!BY29="Yes"),100-OFFSET('Water Data'!$F$4,0,10*ROW('Water Data'!F23)),NA())</f>
        <v>#N/A</v>
      </c>
      <c r="K29" s="541" t="e">
        <f ca="1">+IF(AND(ISNUMBER(OFFSET('Water Data'!$F$6,0,10*ROW('Water Data'!F23))),'Data Summary'!BZ29="Yes"),OFFSET('Water Data'!$F$6,0,10*ROW('Water Data'!F23)),NA())</f>
        <v>#N/A</v>
      </c>
      <c r="L29" s="541" t="e">
        <f ca="1">+IF(AND(ISNUMBER(OFFSET('Water Data'!$F$9,0,10*ROW('Water Data'!F23))),'Data Summary'!CA29="Yes"),OFFSET('Water Data'!$F$9,0,10*ROW('Water Data'!F23)),NA())</f>
        <v>#N/A</v>
      </c>
      <c r="M29" s="541" t="e">
        <f ca="1">+IF(AND(ISNUMBER(OFFSET('Water Data'!$G$4,0,10*ROW('Water Data'!G23))),'Data Summary'!CB29="Yes"),100-OFFSET('Water Data'!$G$4,0,10*ROW('Water Data'!G23)),NA())</f>
        <v>#N/A</v>
      </c>
      <c r="N29" s="541" t="e">
        <f ca="1">+IF(AND(ISNUMBER(OFFSET('Water Data'!$G$6,0,10*ROW('Water Data'!G23))),'Data Summary'!CC29="Yes"),OFFSET('Water Data'!$G$6,0,10*ROW('Water Data'!G23)),NA())</f>
        <v>#N/A</v>
      </c>
      <c r="O29" s="541" t="e">
        <f ca="1">+IF(AND(ISNUMBER(OFFSET('Water Data'!$G$9,0,10*ROW('Water Data'!G23))),'Data Summary'!CD29="Yes"),OFFSET('Water Data'!$G$9,0,10*ROW('Water Data'!G23)),NA())</f>
        <v>#N/A</v>
      </c>
      <c r="P29" s="541" t="e">
        <f ca="1">+IF(AND(ISNUMBER(OFFSET('Water Data'!$H$4,0,10*ROW('Water Data'!H23))),'Data Summary'!CE29="Yes"),100-OFFSET('Water Data'!$H$4,0,10*ROW('Water Data'!H23)),NA())</f>
        <v>#N/A</v>
      </c>
      <c r="Q29" s="541" t="e">
        <f ca="1">+IF(AND(ISNUMBER(OFFSET('Water Data'!$H$6,0,10*ROW('Water Data'!H23))),'Data Summary'!CF29="Yes"),OFFSET('Water Data'!$H$6,0,10*ROW('Water Data'!H23)),NA())</f>
        <v>#N/A</v>
      </c>
      <c r="R29" s="541" t="e">
        <f ca="1">+IF(AND(ISNUMBER(OFFSET('Water Data'!$H$9,0,10*ROW('Water Data'!H23))),'Data Summary'!CG29="Yes"),OFFSET('Water Data'!$H$9,0,10*ROW('Water Data'!H23)),NA())</f>
        <v>#N/A</v>
      </c>
      <c r="S29" s="541" t="e">
        <f ca="1">+IF(AND(ISNUMBER(OFFSET('Water Data'!$I$4,0,10*ROW('Water Data'!I23))),'Data Summary'!CH29="Yes"),100-OFFSET('Water Data'!$I$4,0,10*ROW('Water Data'!I23)),NA())</f>
        <v>#N/A</v>
      </c>
      <c r="T29" s="541" t="e">
        <f ca="1">+IF(AND(ISNUMBER(OFFSET('Water Data'!$I$6,0,10*ROW('Water Data'!I23))),'Data Summary'!CI29="Yes"),OFFSET('Water Data'!$I$6,0,10*ROW('Water Data'!I23)),NA())</f>
        <v>#N/A</v>
      </c>
      <c r="U29" s="541" t="e">
        <f ca="1">+IF(AND(ISNUMBER(OFFSET('Water Data'!$I$9,0,10*ROW('Water Data'!I23))),'Data Summary'!CJ29="Yes"),OFFSET('Water Data'!$I$9,0,10*ROW('Water Data'!I23)),NA())</f>
        <v>#N/A</v>
      </c>
      <c r="V29" s="542" t="e">
        <f ca="1">+IF(AND(ISNUMBER(OFFSET('Sanitation Data'!$D$4,0,10*ROW('Sanitation Data'!D23))),'Data Summary'!CK29="Yes"),100-OFFSET('Sanitation Data'!$D$4,0,10*ROW('Sanitation Data'!D23)),NA())</f>
        <v>#N/A</v>
      </c>
      <c r="W29" s="542" t="e">
        <f ca="1">+IF(AND(ISNUMBER(OFFSET('Sanitation Data'!$D$6,0,10*ROW('Sanitation Data'!D23))),'Data Summary'!CL29="Yes"),OFFSET('Sanitation Data'!$D$6,0,10*ROW('Sanitation Data'!D23)),NA())</f>
        <v>#N/A</v>
      </c>
      <c r="X29" s="542" t="e">
        <f ca="1">+IF(AND(ISNUMBER(OFFSET('Sanitation Data'!$D$10,0,10*ROW('Sanitation Data'!D23))),'Data Summary'!CM29="Yes"),OFFSET('Sanitation Data'!$D$10,0,10*ROW('Sanitation Data'!D23)),NA())</f>
        <v>#N/A</v>
      </c>
      <c r="Y29" s="542" t="e">
        <f ca="1">+IF(AND(ISNUMBER(OFFSET('Sanitation Data'!$D$11,0,10*ROW('Sanitation Data'!D23))),'Data Summary'!CN29="Yes"),OFFSET('Sanitation Data'!$D$11,0,10*ROW('Sanitation Data'!D23)),NA())</f>
        <v>#N/A</v>
      </c>
      <c r="Z29" s="542" t="e">
        <f ca="1">+IF(AND(ISNUMBER(OFFSET('Sanitation Data'!$D$12,0,10*ROW('Sanitation Data'!D23))),'Data Summary'!CO29="Yes"),OFFSET('Sanitation Data'!$D$12,0,10*ROW('Sanitation Data'!D23)),NA())</f>
        <v>#N/A</v>
      </c>
      <c r="AA29" s="542" t="e">
        <f ca="1">+IF(AND(ISNUMBER(OFFSET('Sanitation Data'!$E$4,0,10*ROW('Sanitation Data'!E23))),'Data Summary'!CP29="Yes"),100-OFFSET('Sanitation Data'!$E$4,0,10*ROW('Sanitation Data'!E23)),NA())</f>
        <v>#N/A</v>
      </c>
      <c r="AB29" s="542" t="e">
        <f ca="1">+IF(AND(ISNUMBER(OFFSET('Sanitation Data'!$E$6,0,10*ROW('Sanitation Data'!E23))),'Data Summary'!CQ29="Yes"),OFFSET('Sanitation Data'!$E$6,0,10*ROW('Sanitation Data'!E23)),NA())</f>
        <v>#N/A</v>
      </c>
      <c r="AC29" s="542" t="e">
        <f ca="1">+IF(AND(ISNUMBER(OFFSET('Sanitation Data'!$E$10,0,10*ROW('Sanitation Data'!E23))),'Data Summary'!CR29="Yes"),OFFSET('Sanitation Data'!$E$10,0,10*ROW('Sanitation Data'!E23)),NA())</f>
        <v>#N/A</v>
      </c>
      <c r="AD29" s="542" t="e">
        <f ca="1">+IF(AND(ISNUMBER(OFFSET('Sanitation Data'!$E$11,0,10*ROW('Sanitation Data'!E23))),'Data Summary'!CS29="Yes"),OFFSET('Sanitation Data'!$E$11,0,10*ROW('Sanitation Data'!E23)),NA())</f>
        <v>#N/A</v>
      </c>
      <c r="AE29" s="542" t="e">
        <f ca="1">+IF(AND(ISNUMBER(OFFSET('Sanitation Data'!$E$12,0,10*ROW('Sanitation Data'!E23))),'Data Summary'!CT29="Yes"),OFFSET('Sanitation Data'!$E$12,0,10*ROW('Sanitation Data'!E23)),NA())</f>
        <v>#N/A</v>
      </c>
      <c r="AF29" s="542" t="e">
        <f ca="1">+IF(AND(ISNUMBER(OFFSET('Sanitation Data'!$F$4,0,10*ROW('Sanitation Data'!F23))),'Data Summary'!CU29="Yes"),100-OFFSET('Sanitation Data'!$F$4,0,10*ROW('Sanitation Data'!F23)),NA())</f>
        <v>#N/A</v>
      </c>
      <c r="AG29" s="542" t="e">
        <f ca="1">+IF(AND(ISNUMBER(OFFSET('Sanitation Data'!$F$6,0,10*ROW('Sanitation Data'!F23))),'Data Summary'!CV29="Yes"),OFFSET('Sanitation Data'!$F$6,0,10*ROW('Sanitation Data'!F23)),NA())</f>
        <v>#N/A</v>
      </c>
      <c r="AH29" s="542" t="e">
        <f ca="1">+IF(AND(ISNUMBER(OFFSET('Sanitation Data'!$F$10,0,10*ROW('Sanitation Data'!F23))),'Data Summary'!CW29="Yes"),OFFSET('Sanitation Data'!$F$10,0,10*ROW('Sanitation Data'!F23)),NA())</f>
        <v>#N/A</v>
      </c>
      <c r="AI29" s="542" t="e">
        <f ca="1">+IF(AND(ISNUMBER(OFFSET('Sanitation Data'!$F$11,0,10*ROW('Sanitation Data'!F23))),'Data Summary'!CX29="Yes"),OFFSET('Sanitation Data'!$F$11,0,10*ROW('Sanitation Data'!F23)),NA())</f>
        <v>#N/A</v>
      </c>
      <c r="AJ29" s="542" t="e">
        <f ca="1">+IF(AND(ISNUMBER(OFFSET('Sanitation Data'!$F$12,0,10*ROW('Sanitation Data'!F23))),'Data Summary'!CY29="Yes"),OFFSET('Sanitation Data'!$F$12,0,10*ROW('Sanitation Data'!F23)),NA())</f>
        <v>#N/A</v>
      </c>
      <c r="AK29" s="542" t="e">
        <f ca="1">+IF(AND(ISNUMBER(OFFSET('Sanitation Data'!$G$4,0,10*ROW('Sanitation Data'!G23))),'Data Summary'!CZ29="Yes"),100-OFFSET('Sanitation Data'!$G$4,0,10*ROW('Sanitation Data'!G23)),NA())</f>
        <v>#N/A</v>
      </c>
      <c r="AL29" s="542" t="e">
        <f ca="1">+IF(AND(ISNUMBER(OFFSET('Sanitation Data'!$G$6,0,10*ROW('Sanitation Data'!G23))),'Data Summary'!DA29="Yes"),OFFSET('Sanitation Data'!$G$6,0,10*ROW('Sanitation Data'!G23)),NA())</f>
        <v>#N/A</v>
      </c>
      <c r="AM29" s="542" t="e">
        <f ca="1">+IF(AND(ISNUMBER(OFFSET('Sanitation Data'!$G$10,0,10*ROW('Sanitation Data'!G23))),'Data Summary'!DB29="Yes"),OFFSET('Sanitation Data'!$G$10,0,10*ROW('Sanitation Data'!G23)),NA())</f>
        <v>#N/A</v>
      </c>
      <c r="AN29" s="542" t="e">
        <f ca="1">+IF(AND(ISNUMBER(OFFSET('Sanitation Data'!$G$11,0,10*ROW('Sanitation Data'!G23))),'Data Summary'!DC29="Yes"),OFFSET('Sanitation Data'!$G$11,0,10*ROW('Sanitation Data'!G23)),NA())</f>
        <v>#N/A</v>
      </c>
      <c r="AO29" s="542" t="e">
        <f ca="1">+IF(AND(ISNUMBER(OFFSET('Sanitation Data'!$G$12,0,10*ROW('Sanitation Data'!G23))),'Data Summary'!DD29="Yes"),OFFSET('Sanitation Data'!$G$12,0,10*ROW('Sanitation Data'!G23)),NA())</f>
        <v>#N/A</v>
      </c>
      <c r="AP29" s="542" t="e">
        <f ca="1">+IF(AND(ISNUMBER(OFFSET('Sanitation Data'!$H$4,0,10*ROW('Sanitation Data'!H23))),'Data Summary'!DE29="Yes"),100-OFFSET('Sanitation Data'!$H$4,0,10*ROW('Sanitation Data'!H23)),NA())</f>
        <v>#N/A</v>
      </c>
      <c r="AQ29" s="542" t="e">
        <f ca="1">+IF(AND(ISNUMBER(OFFSET('Sanitation Data'!$H$6,0,10*ROW('Sanitation Data'!H23))),'Data Summary'!DF29="Yes"),OFFSET('Sanitation Data'!$H$6,0,10*ROW('Sanitation Data'!H23)),NA())</f>
        <v>#N/A</v>
      </c>
      <c r="AR29" s="542" t="e">
        <f ca="1">+IF(AND(ISNUMBER(OFFSET('Sanitation Data'!$H$10,0,10*ROW('Sanitation Data'!H23))),'Data Summary'!DG29="Yes"),OFFSET('Sanitation Data'!$H$10,0,10*ROW('Sanitation Data'!H23)),NA())</f>
        <v>#N/A</v>
      </c>
      <c r="AS29" s="542" t="e">
        <f ca="1">+IF(AND(ISNUMBER(OFFSET('Sanitation Data'!$H$11,0,10*ROW('Sanitation Data'!H23))),'Data Summary'!DH29="Yes"),OFFSET('Sanitation Data'!$H$11,0,10*ROW('Sanitation Data'!H23)),NA())</f>
        <v>#N/A</v>
      </c>
      <c r="AT29" s="542" t="e">
        <f ca="1">+IF(AND(ISNUMBER(OFFSET('Sanitation Data'!$H$12,0,10*ROW('Sanitation Data'!H23))),'Data Summary'!DI29="Yes"),OFFSET('Sanitation Data'!$H$12,0,10*ROW('Sanitation Data'!H23)),NA())</f>
        <v>#N/A</v>
      </c>
      <c r="AU29" s="542" t="e">
        <f ca="1">+IF(AND(ISNUMBER(OFFSET('Sanitation Data'!$I$4,0,10*ROW('Sanitation Data'!I23))),'Data Summary'!DJ29="Yes"),100-OFFSET('Sanitation Data'!$I$4,0,10*ROW('Sanitation Data'!I23)),NA())</f>
        <v>#N/A</v>
      </c>
      <c r="AV29" s="542" t="e">
        <f ca="1">+IF(AND(ISNUMBER(OFFSET('Sanitation Data'!$I$6,0,10*ROW('Sanitation Data'!I23))),'Data Summary'!DK29="Yes"),OFFSET('Sanitation Data'!$I$6,0,10*ROW('Sanitation Data'!I23)),NA())</f>
        <v>#N/A</v>
      </c>
      <c r="AW29" s="542" t="e">
        <f ca="1">+IF(AND(ISNUMBER(OFFSET('Sanitation Data'!$I$10,0,10*ROW('Sanitation Data'!I23))),'Data Summary'!DL29="Yes"),OFFSET('Sanitation Data'!$I$10,0,10*ROW('Sanitation Data'!I23)),NA())</f>
        <v>#N/A</v>
      </c>
      <c r="AX29" s="542" t="e">
        <f ca="1">+IF(AND(ISNUMBER(OFFSET('Sanitation Data'!$I$11,0,10*ROW('Sanitation Data'!I23))),'Data Summary'!DM29="Yes"),OFFSET('Sanitation Data'!$I$11,0,10*ROW('Sanitation Data'!I23)),NA())</f>
        <v>#N/A</v>
      </c>
      <c r="AY29" s="542" t="e">
        <f ca="1">+IF(AND(ISNUMBER(OFFSET('Sanitation Data'!$I$12,0,10*ROW('Sanitation Data'!I23))),'Data Summary'!DN29="Yes"),OFFSET('Sanitation Data'!$I$12,0,10*ROW('Sanitation Data'!I23)),NA())</f>
        <v>#N/A</v>
      </c>
      <c r="AZ29" s="543" t="e">
        <f ca="1">+IF(AND(ISNUMBER(OFFSET('Hygiene Data'!$D$5,0,10*ROW('Hygiene Data'!D23))),'Data Summary'!DO29="Yes"),OFFSET('Hygiene Data'!$D$5,0,10*ROW('Hygiene Data'!D23)),NA())</f>
        <v>#N/A</v>
      </c>
      <c r="BA29" s="543" t="e">
        <f ca="1">+IF(AND(ISNUMBER(OFFSET('Hygiene Data'!$D$7,0,10*ROW('Hygiene Data'!D23))),'Data Summary'!DP29="Yes"),OFFSET('Hygiene Data'!$D$7,0,10*ROW('Hygiene Data'!D23)),NA())</f>
        <v>#N/A</v>
      </c>
      <c r="BB29" s="543" t="e">
        <f ca="1">+IF(AND(ISNUMBER(OFFSET('Hygiene Data'!$D$9,0,10*ROW('Hygiene Data'!D23))),'Data Summary'!DQ29="Yes"),OFFSET('Hygiene Data'!$D$9,0,10*ROW('Hygiene Data'!D23)),NA())</f>
        <v>#N/A</v>
      </c>
      <c r="BC29" s="543" t="e">
        <f ca="1">+IF(AND(ISNUMBER(OFFSET('Hygiene Data'!$E$5,0,10*ROW('Hygiene Data'!E23))),'Data Summary'!DR29="Yes"),OFFSET('Hygiene Data'!$E$5,0,10*ROW('Hygiene Data'!E23)),NA())</f>
        <v>#N/A</v>
      </c>
      <c r="BD29" s="543" t="e">
        <f ca="1">+IF(AND(ISNUMBER(OFFSET('Hygiene Data'!$E$7,0,10*ROW('Hygiene Data'!E23))),'Data Summary'!DS29="Yes"),OFFSET('Hygiene Data'!$E$7,0,10*ROW('Hygiene Data'!E23)),NA())</f>
        <v>#N/A</v>
      </c>
      <c r="BE29" s="543" t="e">
        <f ca="1">+IF(AND(ISNUMBER(OFFSET('Hygiene Data'!$E$9,0,10*ROW('Hygiene Data'!E23))),'Data Summary'!DT29="Yes"),OFFSET('Hygiene Data'!$E$9,0,10*ROW('Hygiene Data'!E23)),NA())</f>
        <v>#N/A</v>
      </c>
      <c r="BF29" s="543" t="e">
        <f ca="1">+IF(AND(ISNUMBER(OFFSET('Hygiene Data'!$F$5,0,10*ROW('Hygiene Data'!F23))),'Data Summary'!DU29="Yes"),OFFSET('Hygiene Data'!$F$5,0,10*ROW('Hygiene Data'!F23)),NA())</f>
        <v>#N/A</v>
      </c>
      <c r="BG29" s="543" t="e">
        <f ca="1">+IF(AND(ISNUMBER(OFFSET('Hygiene Data'!$F$7,0,10*ROW('Hygiene Data'!F23))),'Data Summary'!DV29="Yes"),OFFSET('Hygiene Data'!$F$7,0,10*ROW('Hygiene Data'!F23)),NA())</f>
        <v>#N/A</v>
      </c>
      <c r="BH29" s="543" t="e">
        <f ca="1">+IF(AND(ISNUMBER(OFFSET('Hygiene Data'!$F$9,0,10*ROW('Hygiene Data'!F23))),'Data Summary'!DW29="Yes"),OFFSET('Hygiene Data'!$F$9,0,10*ROW('Hygiene Data'!F23)),NA())</f>
        <v>#N/A</v>
      </c>
      <c r="BI29" s="543" t="e">
        <f ca="1">+IF(AND(ISNUMBER(OFFSET('Hygiene Data'!$G$5,0,10*ROW('Hygiene Data'!G23))),'Data Summary'!DX29="Yes"),OFFSET('Hygiene Data'!$G$5,0,10*ROW('Hygiene Data'!G23)),NA())</f>
        <v>#N/A</v>
      </c>
      <c r="BJ29" s="543" t="e">
        <f ca="1">+IF(AND(ISNUMBER(OFFSET('Hygiene Data'!$G$7,0,10*ROW('Hygiene Data'!G23))),'Data Summary'!DY29="Yes"),OFFSET('Hygiene Data'!$G$7,0,10*ROW('Hygiene Data'!G23)),NA())</f>
        <v>#N/A</v>
      </c>
      <c r="BK29" s="543" t="e">
        <f ca="1">+IF(AND(ISNUMBER(OFFSET('Hygiene Data'!$G$9,0,10*ROW('Hygiene Data'!G23))),'Data Summary'!DZ29="Yes"),OFFSET('Hygiene Data'!$G$9,0,10*ROW('Hygiene Data'!G23)),NA())</f>
        <v>#N/A</v>
      </c>
      <c r="BL29" s="543" t="e">
        <f ca="1">+IF(AND(ISNUMBER(OFFSET('Hygiene Data'!$H$5,0,10*ROW('Hygiene Data'!H23))),'Data Summary'!EA29="Yes"),OFFSET('Hygiene Data'!$H$5,0,10*ROW('Hygiene Data'!H23)),NA())</f>
        <v>#N/A</v>
      </c>
      <c r="BM29" s="543" t="e">
        <f ca="1">+IF(AND(ISNUMBER(OFFSET('Hygiene Data'!$H$7,0,10*ROW('Hygiene Data'!H23))),'Data Summary'!EB29="Yes"),OFFSET('Hygiene Data'!$H$7,0,10*ROW('Hygiene Data'!H23)),NA())</f>
        <v>#N/A</v>
      </c>
      <c r="BN29" s="543" t="e">
        <f ca="1">+IF(AND(ISNUMBER(OFFSET('Hygiene Data'!$H$9,0,10*ROW('Hygiene Data'!H23))),'Data Summary'!EC29="Yes"),OFFSET('Hygiene Data'!$H$9,0,10*ROW('Hygiene Data'!H23)),NA())</f>
        <v>#N/A</v>
      </c>
      <c r="BO29" s="543" t="e">
        <f ca="1">+IF(AND(ISNUMBER(OFFSET('Hygiene Data'!$I$5,0,10*ROW('Hygiene Data'!I23))),'Data Summary'!ED29="Yes"),OFFSET('Hygiene Data'!$I$5,0,10*ROW('Hygiene Data'!I23)),NA())</f>
        <v>#N/A</v>
      </c>
      <c r="BP29" s="543" t="e">
        <f ca="1">+IF(AND(ISNUMBER(OFFSET('Hygiene Data'!$I$7,0,10*ROW('Hygiene Data'!I23))),'Data Summary'!EE29="Yes"),OFFSET('Hygiene Data'!$I$7,0,10*ROW('Hygiene Data'!I23)),NA())</f>
        <v>#N/A</v>
      </c>
      <c r="BQ29" s="543" t="e">
        <f ca="1">+IF(AND(ISNUMBER(OFFSET('Hygiene Data'!$I$9,0,10*ROW('Hygiene Data'!I23))),'Data Summary'!EF29="Yes"),OFFSET('Hygiene Data'!$I$9,0,10*ROW('Hygiene Data'!I23)),NA())</f>
        <v>#N/A</v>
      </c>
    </row>
    <row r="30" spans="1:69" x14ac:dyDescent="0.25">
      <c r="A30" s="539" t="e">
        <f ca="1">+RIGHT('Data Summary'!A30,LEN('Data Summary'!A30)-9)</f>
        <v>#VALUE!</v>
      </c>
      <c r="B30" s="513" t="str">
        <f ca="1">+IF(ISTEXT('Data Summary'!B30),'Data Summary'!B30,"")</f>
        <v/>
      </c>
      <c r="C30" s="540" t="e">
        <f ca="1">+VALUE('Data Summary'!C30)</f>
        <v>#VALUE!</v>
      </c>
      <c r="D30" s="541" t="e">
        <f ca="1">+IF(AND(ISNUMBER(OFFSET('Water Data'!$D$4,0,10*ROW('Water Data'!D24))),'Data Summary'!BS30="Yes"),100-OFFSET('Water Data'!$D$4,0,10*ROW('Water Data'!D24)),NA())</f>
        <v>#N/A</v>
      </c>
      <c r="E30" s="541" t="e">
        <f ca="1">+IF(AND(ISNUMBER(OFFSET('Water Data'!$D$6,0,10*ROW('Water Data'!D24))),'Data Summary'!BT30="Yes"),OFFSET('Water Data'!$D$6,0,10*ROW('Water Data'!D24)),NA())</f>
        <v>#N/A</v>
      </c>
      <c r="F30" s="541" t="e">
        <f ca="1">+IF(AND(ISNUMBER(OFFSET('Water Data'!$D$9,0,10*ROW('Water Data'!D24))),'Data Summary'!BU30="Yes"),OFFSET('Water Data'!$D$9,0,10*ROW('Water Data'!D24)),NA())</f>
        <v>#N/A</v>
      </c>
      <c r="G30" s="541" t="e">
        <f ca="1">+IF(AND(ISNUMBER(OFFSET('Water Data'!$E$4,0,10*ROW('Water Data'!E24))),'Data Summary'!BV30="Yes"),100-OFFSET('Water Data'!$E$4,0,10*ROW('Water Data'!E24)),NA())</f>
        <v>#N/A</v>
      </c>
      <c r="H30" s="541" t="e">
        <f ca="1">+IF(AND(ISNUMBER(OFFSET('Water Data'!$E$6,0,10*ROW('Water Data'!E24))),'Data Summary'!BW30="Yes"),OFFSET('Water Data'!$E$6,0,10*ROW('Water Data'!E24)),NA())</f>
        <v>#N/A</v>
      </c>
      <c r="I30" s="541" t="e">
        <f ca="1">+IF(AND(ISNUMBER(OFFSET('Water Data'!$E$9,0,10*ROW('Water Data'!E24))),'Data Summary'!BX30="Yes"),OFFSET('Water Data'!$E$9,0,10*ROW('Water Data'!E24)),NA())</f>
        <v>#N/A</v>
      </c>
      <c r="J30" s="541" t="e">
        <f ca="1">+IF(AND(ISNUMBER(OFFSET('Water Data'!$F$4,0,10*ROW('Water Data'!F24))),'Data Summary'!BY30="Yes"),100-OFFSET('Water Data'!$F$4,0,10*ROW('Water Data'!F24)),NA())</f>
        <v>#N/A</v>
      </c>
      <c r="K30" s="541" t="e">
        <f ca="1">+IF(AND(ISNUMBER(OFFSET('Water Data'!$F$6,0,10*ROW('Water Data'!F24))),'Data Summary'!BZ30="Yes"),OFFSET('Water Data'!$F$6,0,10*ROW('Water Data'!F24)),NA())</f>
        <v>#N/A</v>
      </c>
      <c r="L30" s="541" t="e">
        <f ca="1">+IF(AND(ISNUMBER(OFFSET('Water Data'!$F$9,0,10*ROW('Water Data'!F24))),'Data Summary'!CA30="Yes"),OFFSET('Water Data'!$F$9,0,10*ROW('Water Data'!F24)),NA())</f>
        <v>#N/A</v>
      </c>
      <c r="M30" s="541" t="e">
        <f ca="1">+IF(AND(ISNUMBER(OFFSET('Water Data'!$G$4,0,10*ROW('Water Data'!G24))),'Data Summary'!CB30="Yes"),100-OFFSET('Water Data'!$G$4,0,10*ROW('Water Data'!G24)),NA())</f>
        <v>#N/A</v>
      </c>
      <c r="N30" s="541" t="e">
        <f ca="1">+IF(AND(ISNUMBER(OFFSET('Water Data'!$G$6,0,10*ROW('Water Data'!G24))),'Data Summary'!CC30="Yes"),OFFSET('Water Data'!$G$6,0,10*ROW('Water Data'!G24)),NA())</f>
        <v>#N/A</v>
      </c>
      <c r="O30" s="541" t="e">
        <f ca="1">+IF(AND(ISNUMBER(OFFSET('Water Data'!$G$9,0,10*ROW('Water Data'!G24))),'Data Summary'!CD30="Yes"),OFFSET('Water Data'!$G$9,0,10*ROW('Water Data'!G24)),NA())</f>
        <v>#N/A</v>
      </c>
      <c r="P30" s="541" t="e">
        <f ca="1">+IF(AND(ISNUMBER(OFFSET('Water Data'!$H$4,0,10*ROW('Water Data'!H24))),'Data Summary'!CE30="Yes"),100-OFFSET('Water Data'!$H$4,0,10*ROW('Water Data'!H24)),NA())</f>
        <v>#N/A</v>
      </c>
      <c r="Q30" s="541" t="e">
        <f ca="1">+IF(AND(ISNUMBER(OFFSET('Water Data'!$H$6,0,10*ROW('Water Data'!H24))),'Data Summary'!CF30="Yes"),OFFSET('Water Data'!$H$6,0,10*ROW('Water Data'!H24)),NA())</f>
        <v>#N/A</v>
      </c>
      <c r="R30" s="541" t="e">
        <f ca="1">+IF(AND(ISNUMBER(OFFSET('Water Data'!$H$9,0,10*ROW('Water Data'!H24))),'Data Summary'!CG30="Yes"),OFFSET('Water Data'!$H$9,0,10*ROW('Water Data'!H24)),NA())</f>
        <v>#N/A</v>
      </c>
      <c r="S30" s="541" t="e">
        <f ca="1">+IF(AND(ISNUMBER(OFFSET('Water Data'!$I$4,0,10*ROW('Water Data'!I24))),'Data Summary'!CH30="Yes"),100-OFFSET('Water Data'!$I$4,0,10*ROW('Water Data'!I24)),NA())</f>
        <v>#N/A</v>
      </c>
      <c r="T30" s="541" t="e">
        <f ca="1">+IF(AND(ISNUMBER(OFFSET('Water Data'!$I$6,0,10*ROW('Water Data'!I24))),'Data Summary'!CI30="Yes"),OFFSET('Water Data'!$I$6,0,10*ROW('Water Data'!I24)),NA())</f>
        <v>#N/A</v>
      </c>
      <c r="U30" s="541" t="e">
        <f ca="1">+IF(AND(ISNUMBER(OFFSET('Water Data'!$I$9,0,10*ROW('Water Data'!I24))),'Data Summary'!CJ30="Yes"),OFFSET('Water Data'!$I$9,0,10*ROW('Water Data'!I24)),NA())</f>
        <v>#N/A</v>
      </c>
      <c r="V30" s="542" t="e">
        <f ca="1">+IF(AND(ISNUMBER(OFFSET('Sanitation Data'!$D$4,0,10*ROW('Sanitation Data'!D24))),'Data Summary'!CK30="Yes"),100-OFFSET('Sanitation Data'!$D$4,0,10*ROW('Sanitation Data'!D24)),NA())</f>
        <v>#N/A</v>
      </c>
      <c r="W30" s="542" t="e">
        <f ca="1">+IF(AND(ISNUMBER(OFFSET('Sanitation Data'!$D$6,0,10*ROW('Sanitation Data'!D24))),'Data Summary'!CL30="Yes"),OFFSET('Sanitation Data'!$D$6,0,10*ROW('Sanitation Data'!D24)),NA())</f>
        <v>#N/A</v>
      </c>
      <c r="X30" s="542" t="e">
        <f ca="1">+IF(AND(ISNUMBER(OFFSET('Sanitation Data'!$D$10,0,10*ROW('Sanitation Data'!D24))),'Data Summary'!CM30="Yes"),OFFSET('Sanitation Data'!$D$10,0,10*ROW('Sanitation Data'!D24)),NA())</f>
        <v>#N/A</v>
      </c>
      <c r="Y30" s="542" t="e">
        <f ca="1">+IF(AND(ISNUMBER(OFFSET('Sanitation Data'!$D$11,0,10*ROW('Sanitation Data'!D24))),'Data Summary'!CN30="Yes"),OFFSET('Sanitation Data'!$D$11,0,10*ROW('Sanitation Data'!D24)),NA())</f>
        <v>#N/A</v>
      </c>
      <c r="Z30" s="542" t="e">
        <f ca="1">+IF(AND(ISNUMBER(OFFSET('Sanitation Data'!$D$12,0,10*ROW('Sanitation Data'!D24))),'Data Summary'!CO30="Yes"),OFFSET('Sanitation Data'!$D$12,0,10*ROW('Sanitation Data'!D24)),NA())</f>
        <v>#N/A</v>
      </c>
      <c r="AA30" s="542" t="e">
        <f ca="1">+IF(AND(ISNUMBER(OFFSET('Sanitation Data'!$E$4,0,10*ROW('Sanitation Data'!E24))),'Data Summary'!CP30="Yes"),100-OFFSET('Sanitation Data'!$E$4,0,10*ROW('Sanitation Data'!E24)),NA())</f>
        <v>#N/A</v>
      </c>
      <c r="AB30" s="542" t="e">
        <f ca="1">+IF(AND(ISNUMBER(OFFSET('Sanitation Data'!$E$6,0,10*ROW('Sanitation Data'!E24))),'Data Summary'!CQ30="Yes"),OFFSET('Sanitation Data'!$E$6,0,10*ROW('Sanitation Data'!E24)),NA())</f>
        <v>#N/A</v>
      </c>
      <c r="AC30" s="542" t="e">
        <f ca="1">+IF(AND(ISNUMBER(OFFSET('Sanitation Data'!$E$10,0,10*ROW('Sanitation Data'!E24))),'Data Summary'!CR30="Yes"),OFFSET('Sanitation Data'!$E$10,0,10*ROW('Sanitation Data'!E24)),NA())</f>
        <v>#N/A</v>
      </c>
      <c r="AD30" s="542" t="e">
        <f ca="1">+IF(AND(ISNUMBER(OFFSET('Sanitation Data'!$E$11,0,10*ROW('Sanitation Data'!E24))),'Data Summary'!CS30="Yes"),OFFSET('Sanitation Data'!$E$11,0,10*ROW('Sanitation Data'!E24)),NA())</f>
        <v>#N/A</v>
      </c>
      <c r="AE30" s="542" t="e">
        <f ca="1">+IF(AND(ISNUMBER(OFFSET('Sanitation Data'!$E$12,0,10*ROW('Sanitation Data'!E24))),'Data Summary'!CT30="Yes"),OFFSET('Sanitation Data'!$E$12,0,10*ROW('Sanitation Data'!E24)),NA())</f>
        <v>#N/A</v>
      </c>
      <c r="AF30" s="542" t="e">
        <f ca="1">+IF(AND(ISNUMBER(OFFSET('Sanitation Data'!$F$4,0,10*ROW('Sanitation Data'!F24))),'Data Summary'!CU30="Yes"),100-OFFSET('Sanitation Data'!$F$4,0,10*ROW('Sanitation Data'!F24)),NA())</f>
        <v>#N/A</v>
      </c>
      <c r="AG30" s="542" t="e">
        <f ca="1">+IF(AND(ISNUMBER(OFFSET('Sanitation Data'!$F$6,0,10*ROW('Sanitation Data'!F24))),'Data Summary'!CV30="Yes"),OFFSET('Sanitation Data'!$F$6,0,10*ROW('Sanitation Data'!F24)),NA())</f>
        <v>#N/A</v>
      </c>
      <c r="AH30" s="542" t="e">
        <f ca="1">+IF(AND(ISNUMBER(OFFSET('Sanitation Data'!$F$10,0,10*ROW('Sanitation Data'!F24))),'Data Summary'!CW30="Yes"),OFFSET('Sanitation Data'!$F$10,0,10*ROW('Sanitation Data'!F24)),NA())</f>
        <v>#N/A</v>
      </c>
      <c r="AI30" s="542" t="e">
        <f ca="1">+IF(AND(ISNUMBER(OFFSET('Sanitation Data'!$F$11,0,10*ROW('Sanitation Data'!F24))),'Data Summary'!CX30="Yes"),OFFSET('Sanitation Data'!$F$11,0,10*ROW('Sanitation Data'!F24)),NA())</f>
        <v>#N/A</v>
      </c>
      <c r="AJ30" s="542" t="e">
        <f ca="1">+IF(AND(ISNUMBER(OFFSET('Sanitation Data'!$F$12,0,10*ROW('Sanitation Data'!F24))),'Data Summary'!CY30="Yes"),OFFSET('Sanitation Data'!$F$12,0,10*ROW('Sanitation Data'!F24)),NA())</f>
        <v>#N/A</v>
      </c>
      <c r="AK30" s="542" t="e">
        <f ca="1">+IF(AND(ISNUMBER(OFFSET('Sanitation Data'!$G$4,0,10*ROW('Sanitation Data'!G24))),'Data Summary'!CZ30="Yes"),100-OFFSET('Sanitation Data'!$G$4,0,10*ROW('Sanitation Data'!G24)),NA())</f>
        <v>#N/A</v>
      </c>
      <c r="AL30" s="542" t="e">
        <f ca="1">+IF(AND(ISNUMBER(OFFSET('Sanitation Data'!$G$6,0,10*ROW('Sanitation Data'!G24))),'Data Summary'!DA30="Yes"),OFFSET('Sanitation Data'!$G$6,0,10*ROW('Sanitation Data'!G24)),NA())</f>
        <v>#N/A</v>
      </c>
      <c r="AM30" s="542" t="e">
        <f ca="1">+IF(AND(ISNUMBER(OFFSET('Sanitation Data'!$G$10,0,10*ROW('Sanitation Data'!G24))),'Data Summary'!DB30="Yes"),OFFSET('Sanitation Data'!$G$10,0,10*ROW('Sanitation Data'!G24)),NA())</f>
        <v>#N/A</v>
      </c>
      <c r="AN30" s="542" t="e">
        <f ca="1">+IF(AND(ISNUMBER(OFFSET('Sanitation Data'!$G$11,0,10*ROW('Sanitation Data'!G24))),'Data Summary'!DC30="Yes"),OFFSET('Sanitation Data'!$G$11,0,10*ROW('Sanitation Data'!G24)),NA())</f>
        <v>#N/A</v>
      </c>
      <c r="AO30" s="542" t="e">
        <f ca="1">+IF(AND(ISNUMBER(OFFSET('Sanitation Data'!$G$12,0,10*ROW('Sanitation Data'!G24))),'Data Summary'!DD30="Yes"),OFFSET('Sanitation Data'!$G$12,0,10*ROW('Sanitation Data'!G24)),NA())</f>
        <v>#N/A</v>
      </c>
      <c r="AP30" s="542" t="e">
        <f ca="1">+IF(AND(ISNUMBER(OFFSET('Sanitation Data'!$H$4,0,10*ROW('Sanitation Data'!H24))),'Data Summary'!DE30="Yes"),100-OFFSET('Sanitation Data'!$H$4,0,10*ROW('Sanitation Data'!H24)),NA())</f>
        <v>#N/A</v>
      </c>
      <c r="AQ30" s="542" t="e">
        <f ca="1">+IF(AND(ISNUMBER(OFFSET('Sanitation Data'!$H$6,0,10*ROW('Sanitation Data'!H24))),'Data Summary'!DF30="Yes"),OFFSET('Sanitation Data'!$H$6,0,10*ROW('Sanitation Data'!H24)),NA())</f>
        <v>#N/A</v>
      </c>
      <c r="AR30" s="542" t="e">
        <f ca="1">+IF(AND(ISNUMBER(OFFSET('Sanitation Data'!$H$10,0,10*ROW('Sanitation Data'!H24))),'Data Summary'!DG30="Yes"),OFFSET('Sanitation Data'!$H$10,0,10*ROW('Sanitation Data'!H24)),NA())</f>
        <v>#N/A</v>
      </c>
      <c r="AS30" s="542" t="e">
        <f ca="1">+IF(AND(ISNUMBER(OFFSET('Sanitation Data'!$H$11,0,10*ROW('Sanitation Data'!H24))),'Data Summary'!DH30="Yes"),OFFSET('Sanitation Data'!$H$11,0,10*ROW('Sanitation Data'!H24)),NA())</f>
        <v>#N/A</v>
      </c>
      <c r="AT30" s="542" t="e">
        <f ca="1">+IF(AND(ISNUMBER(OFFSET('Sanitation Data'!$H$12,0,10*ROW('Sanitation Data'!H24))),'Data Summary'!DI30="Yes"),OFFSET('Sanitation Data'!$H$12,0,10*ROW('Sanitation Data'!H24)),NA())</f>
        <v>#N/A</v>
      </c>
      <c r="AU30" s="542" t="e">
        <f ca="1">+IF(AND(ISNUMBER(OFFSET('Sanitation Data'!$I$4,0,10*ROW('Sanitation Data'!I24))),'Data Summary'!DJ30="Yes"),100-OFFSET('Sanitation Data'!$I$4,0,10*ROW('Sanitation Data'!I24)),NA())</f>
        <v>#N/A</v>
      </c>
      <c r="AV30" s="542" t="e">
        <f ca="1">+IF(AND(ISNUMBER(OFFSET('Sanitation Data'!$I$6,0,10*ROW('Sanitation Data'!I24))),'Data Summary'!DK30="Yes"),OFFSET('Sanitation Data'!$I$6,0,10*ROW('Sanitation Data'!I24)),NA())</f>
        <v>#N/A</v>
      </c>
      <c r="AW30" s="542" t="e">
        <f ca="1">+IF(AND(ISNUMBER(OFFSET('Sanitation Data'!$I$10,0,10*ROW('Sanitation Data'!I24))),'Data Summary'!DL30="Yes"),OFFSET('Sanitation Data'!$I$10,0,10*ROW('Sanitation Data'!I24)),NA())</f>
        <v>#N/A</v>
      </c>
      <c r="AX30" s="542" t="e">
        <f ca="1">+IF(AND(ISNUMBER(OFFSET('Sanitation Data'!$I$11,0,10*ROW('Sanitation Data'!I24))),'Data Summary'!DM30="Yes"),OFFSET('Sanitation Data'!$I$11,0,10*ROW('Sanitation Data'!I24)),NA())</f>
        <v>#N/A</v>
      </c>
      <c r="AY30" s="542" t="e">
        <f ca="1">+IF(AND(ISNUMBER(OFFSET('Sanitation Data'!$I$12,0,10*ROW('Sanitation Data'!I24))),'Data Summary'!DN30="Yes"),OFFSET('Sanitation Data'!$I$12,0,10*ROW('Sanitation Data'!I24)),NA())</f>
        <v>#N/A</v>
      </c>
      <c r="AZ30" s="543" t="e">
        <f ca="1">+IF(AND(ISNUMBER(OFFSET('Hygiene Data'!$D$5,0,10*ROW('Hygiene Data'!D24))),'Data Summary'!DO30="Yes"),OFFSET('Hygiene Data'!$D$5,0,10*ROW('Hygiene Data'!D24)),NA())</f>
        <v>#N/A</v>
      </c>
      <c r="BA30" s="543" t="e">
        <f ca="1">+IF(AND(ISNUMBER(OFFSET('Hygiene Data'!$D$7,0,10*ROW('Hygiene Data'!D24))),'Data Summary'!DP30="Yes"),OFFSET('Hygiene Data'!$D$7,0,10*ROW('Hygiene Data'!D24)),NA())</f>
        <v>#N/A</v>
      </c>
      <c r="BB30" s="543" t="e">
        <f ca="1">+IF(AND(ISNUMBER(OFFSET('Hygiene Data'!$D$9,0,10*ROW('Hygiene Data'!D24))),'Data Summary'!DQ30="Yes"),OFFSET('Hygiene Data'!$D$9,0,10*ROW('Hygiene Data'!D24)),NA())</f>
        <v>#N/A</v>
      </c>
      <c r="BC30" s="543" t="e">
        <f ca="1">+IF(AND(ISNUMBER(OFFSET('Hygiene Data'!$E$5,0,10*ROW('Hygiene Data'!E24))),'Data Summary'!DR30="Yes"),OFFSET('Hygiene Data'!$E$5,0,10*ROW('Hygiene Data'!E24)),NA())</f>
        <v>#N/A</v>
      </c>
      <c r="BD30" s="543" t="e">
        <f ca="1">+IF(AND(ISNUMBER(OFFSET('Hygiene Data'!$E$7,0,10*ROW('Hygiene Data'!E24))),'Data Summary'!DS30="Yes"),OFFSET('Hygiene Data'!$E$7,0,10*ROW('Hygiene Data'!E24)),NA())</f>
        <v>#N/A</v>
      </c>
      <c r="BE30" s="543" t="e">
        <f ca="1">+IF(AND(ISNUMBER(OFFSET('Hygiene Data'!$E$9,0,10*ROW('Hygiene Data'!E24))),'Data Summary'!DT30="Yes"),OFFSET('Hygiene Data'!$E$9,0,10*ROW('Hygiene Data'!E24)),NA())</f>
        <v>#N/A</v>
      </c>
      <c r="BF30" s="543" t="e">
        <f ca="1">+IF(AND(ISNUMBER(OFFSET('Hygiene Data'!$F$5,0,10*ROW('Hygiene Data'!F24))),'Data Summary'!DU30="Yes"),OFFSET('Hygiene Data'!$F$5,0,10*ROW('Hygiene Data'!F24)),NA())</f>
        <v>#N/A</v>
      </c>
      <c r="BG30" s="543" t="e">
        <f ca="1">+IF(AND(ISNUMBER(OFFSET('Hygiene Data'!$F$7,0,10*ROW('Hygiene Data'!F24))),'Data Summary'!DV30="Yes"),OFFSET('Hygiene Data'!$F$7,0,10*ROW('Hygiene Data'!F24)),NA())</f>
        <v>#N/A</v>
      </c>
      <c r="BH30" s="543" t="e">
        <f ca="1">+IF(AND(ISNUMBER(OFFSET('Hygiene Data'!$F$9,0,10*ROW('Hygiene Data'!F24))),'Data Summary'!DW30="Yes"),OFFSET('Hygiene Data'!$F$9,0,10*ROW('Hygiene Data'!F24)),NA())</f>
        <v>#N/A</v>
      </c>
      <c r="BI30" s="543" t="e">
        <f ca="1">+IF(AND(ISNUMBER(OFFSET('Hygiene Data'!$G$5,0,10*ROW('Hygiene Data'!G24))),'Data Summary'!DX30="Yes"),OFFSET('Hygiene Data'!$G$5,0,10*ROW('Hygiene Data'!G24)),NA())</f>
        <v>#N/A</v>
      </c>
      <c r="BJ30" s="543" t="e">
        <f ca="1">+IF(AND(ISNUMBER(OFFSET('Hygiene Data'!$G$7,0,10*ROW('Hygiene Data'!G24))),'Data Summary'!DY30="Yes"),OFFSET('Hygiene Data'!$G$7,0,10*ROW('Hygiene Data'!G24)),NA())</f>
        <v>#N/A</v>
      </c>
      <c r="BK30" s="543" t="e">
        <f ca="1">+IF(AND(ISNUMBER(OFFSET('Hygiene Data'!$G$9,0,10*ROW('Hygiene Data'!G24))),'Data Summary'!DZ30="Yes"),OFFSET('Hygiene Data'!$G$9,0,10*ROW('Hygiene Data'!G24)),NA())</f>
        <v>#N/A</v>
      </c>
      <c r="BL30" s="543" t="e">
        <f ca="1">+IF(AND(ISNUMBER(OFFSET('Hygiene Data'!$H$5,0,10*ROW('Hygiene Data'!H24))),'Data Summary'!EA30="Yes"),OFFSET('Hygiene Data'!$H$5,0,10*ROW('Hygiene Data'!H24)),NA())</f>
        <v>#N/A</v>
      </c>
      <c r="BM30" s="543" t="e">
        <f ca="1">+IF(AND(ISNUMBER(OFFSET('Hygiene Data'!$H$7,0,10*ROW('Hygiene Data'!H24))),'Data Summary'!EB30="Yes"),OFFSET('Hygiene Data'!$H$7,0,10*ROW('Hygiene Data'!H24)),NA())</f>
        <v>#N/A</v>
      </c>
      <c r="BN30" s="543" t="e">
        <f ca="1">+IF(AND(ISNUMBER(OFFSET('Hygiene Data'!$H$9,0,10*ROW('Hygiene Data'!H24))),'Data Summary'!EC30="Yes"),OFFSET('Hygiene Data'!$H$9,0,10*ROW('Hygiene Data'!H24)),NA())</f>
        <v>#N/A</v>
      </c>
      <c r="BO30" s="543" t="e">
        <f ca="1">+IF(AND(ISNUMBER(OFFSET('Hygiene Data'!$I$5,0,10*ROW('Hygiene Data'!I24))),'Data Summary'!ED30="Yes"),OFFSET('Hygiene Data'!$I$5,0,10*ROW('Hygiene Data'!I24)),NA())</f>
        <v>#N/A</v>
      </c>
      <c r="BP30" s="543" t="e">
        <f ca="1">+IF(AND(ISNUMBER(OFFSET('Hygiene Data'!$I$7,0,10*ROW('Hygiene Data'!I24))),'Data Summary'!EE30="Yes"),OFFSET('Hygiene Data'!$I$7,0,10*ROW('Hygiene Data'!I24)),NA())</f>
        <v>#N/A</v>
      </c>
      <c r="BQ30" s="543" t="e">
        <f ca="1">+IF(AND(ISNUMBER(OFFSET('Hygiene Data'!$I$9,0,10*ROW('Hygiene Data'!I24))),'Data Summary'!EF30="Yes"),OFFSET('Hygiene Data'!$I$9,0,10*ROW('Hygiene Data'!I24)),NA())</f>
        <v>#N/A</v>
      </c>
    </row>
    <row r="31" spans="1:69" x14ac:dyDescent="0.25">
      <c r="A31" s="539" t="e">
        <f ca="1">+RIGHT('Data Summary'!A31,LEN('Data Summary'!A31)-9)</f>
        <v>#VALUE!</v>
      </c>
      <c r="B31" s="513" t="str">
        <f ca="1">+IF(ISTEXT('Data Summary'!B31),'Data Summary'!B31,"")</f>
        <v/>
      </c>
      <c r="C31" s="540" t="e">
        <f ca="1">+VALUE('Data Summary'!C31)</f>
        <v>#VALUE!</v>
      </c>
      <c r="D31" s="541" t="e">
        <f ca="1">+IF(AND(ISNUMBER(OFFSET('Water Data'!$D$4,0,10*ROW('Water Data'!D25))),'Data Summary'!BS31="Yes"),100-OFFSET('Water Data'!$D$4,0,10*ROW('Water Data'!D25)),NA())</f>
        <v>#N/A</v>
      </c>
      <c r="E31" s="541" t="e">
        <f ca="1">+IF(AND(ISNUMBER(OFFSET('Water Data'!$D$6,0,10*ROW('Water Data'!D25))),'Data Summary'!BT31="Yes"),OFFSET('Water Data'!$D$6,0,10*ROW('Water Data'!D25)),NA())</f>
        <v>#N/A</v>
      </c>
      <c r="F31" s="541" t="e">
        <f ca="1">+IF(AND(ISNUMBER(OFFSET('Water Data'!$D$9,0,10*ROW('Water Data'!D25))),'Data Summary'!BU31="Yes"),OFFSET('Water Data'!$D$9,0,10*ROW('Water Data'!D25)),NA())</f>
        <v>#N/A</v>
      </c>
      <c r="G31" s="541" t="e">
        <f ca="1">+IF(AND(ISNUMBER(OFFSET('Water Data'!$E$4,0,10*ROW('Water Data'!E25))),'Data Summary'!BV31="Yes"),100-OFFSET('Water Data'!$E$4,0,10*ROW('Water Data'!E25)),NA())</f>
        <v>#N/A</v>
      </c>
      <c r="H31" s="541" t="e">
        <f ca="1">+IF(AND(ISNUMBER(OFFSET('Water Data'!$E$6,0,10*ROW('Water Data'!E25))),'Data Summary'!BW31="Yes"),OFFSET('Water Data'!$E$6,0,10*ROW('Water Data'!E25)),NA())</f>
        <v>#N/A</v>
      </c>
      <c r="I31" s="541" t="e">
        <f ca="1">+IF(AND(ISNUMBER(OFFSET('Water Data'!$E$9,0,10*ROW('Water Data'!E25))),'Data Summary'!BX31="Yes"),OFFSET('Water Data'!$E$9,0,10*ROW('Water Data'!E25)),NA())</f>
        <v>#N/A</v>
      </c>
      <c r="J31" s="541" t="e">
        <f ca="1">+IF(AND(ISNUMBER(OFFSET('Water Data'!$F$4,0,10*ROW('Water Data'!F25))),'Data Summary'!BY31="Yes"),100-OFFSET('Water Data'!$F$4,0,10*ROW('Water Data'!F25)),NA())</f>
        <v>#N/A</v>
      </c>
      <c r="K31" s="541" t="e">
        <f ca="1">+IF(AND(ISNUMBER(OFFSET('Water Data'!$F$6,0,10*ROW('Water Data'!F25))),'Data Summary'!BZ31="Yes"),OFFSET('Water Data'!$F$6,0,10*ROW('Water Data'!F25)),NA())</f>
        <v>#N/A</v>
      </c>
      <c r="L31" s="541" t="e">
        <f ca="1">+IF(AND(ISNUMBER(OFFSET('Water Data'!$F$9,0,10*ROW('Water Data'!F25))),'Data Summary'!CA31="Yes"),OFFSET('Water Data'!$F$9,0,10*ROW('Water Data'!F25)),NA())</f>
        <v>#N/A</v>
      </c>
      <c r="M31" s="541" t="e">
        <f ca="1">+IF(AND(ISNUMBER(OFFSET('Water Data'!$G$4,0,10*ROW('Water Data'!G25))),'Data Summary'!CB31="Yes"),100-OFFSET('Water Data'!$G$4,0,10*ROW('Water Data'!G25)),NA())</f>
        <v>#N/A</v>
      </c>
      <c r="N31" s="541" t="e">
        <f ca="1">+IF(AND(ISNUMBER(OFFSET('Water Data'!$G$6,0,10*ROW('Water Data'!G25))),'Data Summary'!CC31="Yes"),OFFSET('Water Data'!$G$6,0,10*ROW('Water Data'!G25)),NA())</f>
        <v>#N/A</v>
      </c>
      <c r="O31" s="541" t="e">
        <f ca="1">+IF(AND(ISNUMBER(OFFSET('Water Data'!$G$9,0,10*ROW('Water Data'!G25))),'Data Summary'!CD31="Yes"),OFFSET('Water Data'!$G$9,0,10*ROW('Water Data'!G25)),NA())</f>
        <v>#N/A</v>
      </c>
      <c r="P31" s="541" t="e">
        <f ca="1">+IF(AND(ISNUMBER(OFFSET('Water Data'!$H$4,0,10*ROW('Water Data'!H25))),'Data Summary'!CE31="Yes"),100-OFFSET('Water Data'!$H$4,0,10*ROW('Water Data'!H25)),NA())</f>
        <v>#N/A</v>
      </c>
      <c r="Q31" s="541" t="e">
        <f ca="1">+IF(AND(ISNUMBER(OFFSET('Water Data'!$H$6,0,10*ROW('Water Data'!H25))),'Data Summary'!CF31="Yes"),OFFSET('Water Data'!$H$6,0,10*ROW('Water Data'!H25)),NA())</f>
        <v>#N/A</v>
      </c>
      <c r="R31" s="541" t="e">
        <f ca="1">+IF(AND(ISNUMBER(OFFSET('Water Data'!$H$9,0,10*ROW('Water Data'!H25))),'Data Summary'!CG31="Yes"),OFFSET('Water Data'!$H$9,0,10*ROW('Water Data'!H25)),NA())</f>
        <v>#N/A</v>
      </c>
      <c r="S31" s="541" t="e">
        <f ca="1">+IF(AND(ISNUMBER(OFFSET('Water Data'!$I$4,0,10*ROW('Water Data'!I25))),'Data Summary'!CH31="Yes"),100-OFFSET('Water Data'!$I$4,0,10*ROW('Water Data'!I25)),NA())</f>
        <v>#N/A</v>
      </c>
      <c r="T31" s="541" t="e">
        <f ca="1">+IF(AND(ISNUMBER(OFFSET('Water Data'!$I$6,0,10*ROW('Water Data'!I25))),'Data Summary'!CI31="Yes"),OFFSET('Water Data'!$I$6,0,10*ROW('Water Data'!I25)),NA())</f>
        <v>#N/A</v>
      </c>
      <c r="U31" s="541" t="e">
        <f ca="1">+IF(AND(ISNUMBER(OFFSET('Water Data'!$I$9,0,10*ROW('Water Data'!I25))),'Data Summary'!CJ31="Yes"),OFFSET('Water Data'!$I$9,0,10*ROW('Water Data'!I25)),NA())</f>
        <v>#N/A</v>
      </c>
      <c r="V31" s="542" t="e">
        <f ca="1">+IF(AND(ISNUMBER(OFFSET('Sanitation Data'!$D$4,0,10*ROW('Sanitation Data'!D25))),'Data Summary'!CK31="Yes"),100-OFFSET('Sanitation Data'!$D$4,0,10*ROW('Sanitation Data'!D25)),NA())</f>
        <v>#N/A</v>
      </c>
      <c r="W31" s="542" t="e">
        <f ca="1">+IF(AND(ISNUMBER(OFFSET('Sanitation Data'!$D$6,0,10*ROW('Sanitation Data'!D25))),'Data Summary'!CL31="Yes"),OFFSET('Sanitation Data'!$D$6,0,10*ROW('Sanitation Data'!D25)),NA())</f>
        <v>#N/A</v>
      </c>
      <c r="X31" s="542" t="e">
        <f ca="1">+IF(AND(ISNUMBER(OFFSET('Sanitation Data'!$D$10,0,10*ROW('Sanitation Data'!D25))),'Data Summary'!CM31="Yes"),OFFSET('Sanitation Data'!$D$10,0,10*ROW('Sanitation Data'!D25)),NA())</f>
        <v>#N/A</v>
      </c>
      <c r="Y31" s="542" t="e">
        <f ca="1">+IF(AND(ISNUMBER(OFFSET('Sanitation Data'!$D$11,0,10*ROW('Sanitation Data'!D25))),'Data Summary'!CN31="Yes"),OFFSET('Sanitation Data'!$D$11,0,10*ROW('Sanitation Data'!D25)),NA())</f>
        <v>#N/A</v>
      </c>
      <c r="Z31" s="542" t="e">
        <f ca="1">+IF(AND(ISNUMBER(OFFSET('Sanitation Data'!$D$12,0,10*ROW('Sanitation Data'!D25))),'Data Summary'!CO31="Yes"),OFFSET('Sanitation Data'!$D$12,0,10*ROW('Sanitation Data'!D25)),NA())</f>
        <v>#N/A</v>
      </c>
      <c r="AA31" s="542" t="e">
        <f ca="1">+IF(AND(ISNUMBER(OFFSET('Sanitation Data'!$E$4,0,10*ROW('Sanitation Data'!E25))),'Data Summary'!CP31="Yes"),100-OFFSET('Sanitation Data'!$E$4,0,10*ROW('Sanitation Data'!E25)),NA())</f>
        <v>#N/A</v>
      </c>
      <c r="AB31" s="542" t="e">
        <f ca="1">+IF(AND(ISNUMBER(OFFSET('Sanitation Data'!$E$6,0,10*ROW('Sanitation Data'!E25))),'Data Summary'!CQ31="Yes"),OFFSET('Sanitation Data'!$E$6,0,10*ROW('Sanitation Data'!E25)),NA())</f>
        <v>#N/A</v>
      </c>
      <c r="AC31" s="542" t="e">
        <f ca="1">+IF(AND(ISNUMBER(OFFSET('Sanitation Data'!$E$10,0,10*ROW('Sanitation Data'!E25))),'Data Summary'!CR31="Yes"),OFFSET('Sanitation Data'!$E$10,0,10*ROW('Sanitation Data'!E25)),NA())</f>
        <v>#N/A</v>
      </c>
      <c r="AD31" s="542" t="e">
        <f ca="1">+IF(AND(ISNUMBER(OFFSET('Sanitation Data'!$E$11,0,10*ROW('Sanitation Data'!E25))),'Data Summary'!CS31="Yes"),OFFSET('Sanitation Data'!$E$11,0,10*ROW('Sanitation Data'!E25)),NA())</f>
        <v>#N/A</v>
      </c>
      <c r="AE31" s="542" t="e">
        <f ca="1">+IF(AND(ISNUMBER(OFFSET('Sanitation Data'!$E$12,0,10*ROW('Sanitation Data'!E25))),'Data Summary'!CT31="Yes"),OFFSET('Sanitation Data'!$E$12,0,10*ROW('Sanitation Data'!E25)),NA())</f>
        <v>#N/A</v>
      </c>
      <c r="AF31" s="542" t="e">
        <f ca="1">+IF(AND(ISNUMBER(OFFSET('Sanitation Data'!$F$4,0,10*ROW('Sanitation Data'!F25))),'Data Summary'!CU31="Yes"),100-OFFSET('Sanitation Data'!$F$4,0,10*ROW('Sanitation Data'!F25)),NA())</f>
        <v>#N/A</v>
      </c>
      <c r="AG31" s="542" t="e">
        <f ca="1">+IF(AND(ISNUMBER(OFFSET('Sanitation Data'!$F$6,0,10*ROW('Sanitation Data'!F25))),'Data Summary'!CV31="Yes"),OFFSET('Sanitation Data'!$F$6,0,10*ROW('Sanitation Data'!F25)),NA())</f>
        <v>#N/A</v>
      </c>
      <c r="AH31" s="542" t="e">
        <f ca="1">+IF(AND(ISNUMBER(OFFSET('Sanitation Data'!$F$10,0,10*ROW('Sanitation Data'!F25))),'Data Summary'!CW31="Yes"),OFFSET('Sanitation Data'!$F$10,0,10*ROW('Sanitation Data'!F25)),NA())</f>
        <v>#N/A</v>
      </c>
      <c r="AI31" s="542" t="e">
        <f ca="1">+IF(AND(ISNUMBER(OFFSET('Sanitation Data'!$F$11,0,10*ROW('Sanitation Data'!F25))),'Data Summary'!CX31="Yes"),OFFSET('Sanitation Data'!$F$11,0,10*ROW('Sanitation Data'!F25)),NA())</f>
        <v>#N/A</v>
      </c>
      <c r="AJ31" s="542" t="e">
        <f ca="1">+IF(AND(ISNUMBER(OFFSET('Sanitation Data'!$F$12,0,10*ROW('Sanitation Data'!F25))),'Data Summary'!CY31="Yes"),OFFSET('Sanitation Data'!$F$12,0,10*ROW('Sanitation Data'!F25)),NA())</f>
        <v>#N/A</v>
      </c>
      <c r="AK31" s="542" t="e">
        <f ca="1">+IF(AND(ISNUMBER(OFFSET('Sanitation Data'!$G$4,0,10*ROW('Sanitation Data'!G25))),'Data Summary'!CZ31="Yes"),100-OFFSET('Sanitation Data'!$G$4,0,10*ROW('Sanitation Data'!G25)),NA())</f>
        <v>#N/A</v>
      </c>
      <c r="AL31" s="542" t="e">
        <f ca="1">+IF(AND(ISNUMBER(OFFSET('Sanitation Data'!$G$6,0,10*ROW('Sanitation Data'!G25))),'Data Summary'!DA31="Yes"),OFFSET('Sanitation Data'!$G$6,0,10*ROW('Sanitation Data'!G25)),NA())</f>
        <v>#N/A</v>
      </c>
      <c r="AM31" s="542" t="e">
        <f ca="1">+IF(AND(ISNUMBER(OFFSET('Sanitation Data'!$G$10,0,10*ROW('Sanitation Data'!G25))),'Data Summary'!DB31="Yes"),OFFSET('Sanitation Data'!$G$10,0,10*ROW('Sanitation Data'!G25)),NA())</f>
        <v>#N/A</v>
      </c>
      <c r="AN31" s="542" t="e">
        <f ca="1">+IF(AND(ISNUMBER(OFFSET('Sanitation Data'!$G$11,0,10*ROW('Sanitation Data'!G25))),'Data Summary'!DC31="Yes"),OFFSET('Sanitation Data'!$G$11,0,10*ROW('Sanitation Data'!G25)),NA())</f>
        <v>#N/A</v>
      </c>
      <c r="AO31" s="542" t="e">
        <f ca="1">+IF(AND(ISNUMBER(OFFSET('Sanitation Data'!$G$12,0,10*ROW('Sanitation Data'!G25))),'Data Summary'!DD31="Yes"),OFFSET('Sanitation Data'!$G$12,0,10*ROW('Sanitation Data'!G25)),NA())</f>
        <v>#N/A</v>
      </c>
      <c r="AP31" s="542" t="e">
        <f ca="1">+IF(AND(ISNUMBER(OFFSET('Sanitation Data'!$H$4,0,10*ROW('Sanitation Data'!H25))),'Data Summary'!DE31="Yes"),100-OFFSET('Sanitation Data'!$H$4,0,10*ROW('Sanitation Data'!H25)),NA())</f>
        <v>#N/A</v>
      </c>
      <c r="AQ31" s="542" t="e">
        <f ca="1">+IF(AND(ISNUMBER(OFFSET('Sanitation Data'!$H$6,0,10*ROW('Sanitation Data'!H25))),'Data Summary'!DF31="Yes"),OFFSET('Sanitation Data'!$H$6,0,10*ROW('Sanitation Data'!H25)),NA())</f>
        <v>#N/A</v>
      </c>
      <c r="AR31" s="542" t="e">
        <f ca="1">+IF(AND(ISNUMBER(OFFSET('Sanitation Data'!$H$10,0,10*ROW('Sanitation Data'!H25))),'Data Summary'!DG31="Yes"),OFFSET('Sanitation Data'!$H$10,0,10*ROW('Sanitation Data'!H25)),NA())</f>
        <v>#N/A</v>
      </c>
      <c r="AS31" s="542" t="e">
        <f ca="1">+IF(AND(ISNUMBER(OFFSET('Sanitation Data'!$H$11,0,10*ROW('Sanitation Data'!H25))),'Data Summary'!DH31="Yes"),OFFSET('Sanitation Data'!$H$11,0,10*ROW('Sanitation Data'!H25)),NA())</f>
        <v>#N/A</v>
      </c>
      <c r="AT31" s="542" t="e">
        <f ca="1">+IF(AND(ISNUMBER(OFFSET('Sanitation Data'!$H$12,0,10*ROW('Sanitation Data'!H25))),'Data Summary'!DI31="Yes"),OFFSET('Sanitation Data'!$H$12,0,10*ROW('Sanitation Data'!H25)),NA())</f>
        <v>#N/A</v>
      </c>
      <c r="AU31" s="542" t="e">
        <f ca="1">+IF(AND(ISNUMBER(OFFSET('Sanitation Data'!$I$4,0,10*ROW('Sanitation Data'!I25))),'Data Summary'!DJ31="Yes"),100-OFFSET('Sanitation Data'!$I$4,0,10*ROW('Sanitation Data'!I25)),NA())</f>
        <v>#N/A</v>
      </c>
      <c r="AV31" s="542" t="e">
        <f ca="1">+IF(AND(ISNUMBER(OFFSET('Sanitation Data'!$I$6,0,10*ROW('Sanitation Data'!I25))),'Data Summary'!DK31="Yes"),OFFSET('Sanitation Data'!$I$6,0,10*ROW('Sanitation Data'!I25)),NA())</f>
        <v>#N/A</v>
      </c>
      <c r="AW31" s="542" t="e">
        <f ca="1">+IF(AND(ISNUMBER(OFFSET('Sanitation Data'!$I$10,0,10*ROW('Sanitation Data'!I25))),'Data Summary'!DL31="Yes"),OFFSET('Sanitation Data'!$I$10,0,10*ROW('Sanitation Data'!I25)),NA())</f>
        <v>#N/A</v>
      </c>
      <c r="AX31" s="542" t="e">
        <f ca="1">+IF(AND(ISNUMBER(OFFSET('Sanitation Data'!$I$11,0,10*ROW('Sanitation Data'!I25))),'Data Summary'!DM31="Yes"),OFFSET('Sanitation Data'!$I$11,0,10*ROW('Sanitation Data'!I25)),NA())</f>
        <v>#N/A</v>
      </c>
      <c r="AY31" s="542" t="e">
        <f ca="1">+IF(AND(ISNUMBER(OFFSET('Sanitation Data'!$I$12,0,10*ROW('Sanitation Data'!I25))),'Data Summary'!DN31="Yes"),OFFSET('Sanitation Data'!$I$12,0,10*ROW('Sanitation Data'!I25)),NA())</f>
        <v>#N/A</v>
      </c>
      <c r="AZ31" s="543" t="e">
        <f ca="1">+IF(AND(ISNUMBER(OFFSET('Hygiene Data'!$D$5,0,10*ROW('Hygiene Data'!D25))),'Data Summary'!DO31="Yes"),OFFSET('Hygiene Data'!$D$5,0,10*ROW('Hygiene Data'!D25)),NA())</f>
        <v>#N/A</v>
      </c>
      <c r="BA31" s="543" t="e">
        <f ca="1">+IF(AND(ISNUMBER(OFFSET('Hygiene Data'!$D$7,0,10*ROW('Hygiene Data'!D25))),'Data Summary'!DP31="Yes"),OFFSET('Hygiene Data'!$D$7,0,10*ROW('Hygiene Data'!D25)),NA())</f>
        <v>#N/A</v>
      </c>
      <c r="BB31" s="543" t="e">
        <f ca="1">+IF(AND(ISNUMBER(OFFSET('Hygiene Data'!$D$9,0,10*ROW('Hygiene Data'!D25))),'Data Summary'!DQ31="Yes"),OFFSET('Hygiene Data'!$D$9,0,10*ROW('Hygiene Data'!D25)),NA())</f>
        <v>#N/A</v>
      </c>
      <c r="BC31" s="543" t="e">
        <f ca="1">+IF(AND(ISNUMBER(OFFSET('Hygiene Data'!$E$5,0,10*ROW('Hygiene Data'!E25))),'Data Summary'!DR31="Yes"),OFFSET('Hygiene Data'!$E$5,0,10*ROW('Hygiene Data'!E25)),NA())</f>
        <v>#N/A</v>
      </c>
      <c r="BD31" s="543" t="e">
        <f ca="1">+IF(AND(ISNUMBER(OFFSET('Hygiene Data'!$E$7,0,10*ROW('Hygiene Data'!E25))),'Data Summary'!DS31="Yes"),OFFSET('Hygiene Data'!$E$7,0,10*ROW('Hygiene Data'!E25)),NA())</f>
        <v>#N/A</v>
      </c>
      <c r="BE31" s="543" t="e">
        <f ca="1">+IF(AND(ISNUMBER(OFFSET('Hygiene Data'!$E$9,0,10*ROW('Hygiene Data'!E25))),'Data Summary'!DT31="Yes"),OFFSET('Hygiene Data'!$E$9,0,10*ROW('Hygiene Data'!E25)),NA())</f>
        <v>#N/A</v>
      </c>
      <c r="BF31" s="543" t="e">
        <f ca="1">+IF(AND(ISNUMBER(OFFSET('Hygiene Data'!$F$5,0,10*ROW('Hygiene Data'!F25))),'Data Summary'!DU31="Yes"),OFFSET('Hygiene Data'!$F$5,0,10*ROW('Hygiene Data'!F25)),NA())</f>
        <v>#N/A</v>
      </c>
      <c r="BG31" s="543" t="e">
        <f ca="1">+IF(AND(ISNUMBER(OFFSET('Hygiene Data'!$F$7,0,10*ROW('Hygiene Data'!F25))),'Data Summary'!DV31="Yes"),OFFSET('Hygiene Data'!$F$7,0,10*ROW('Hygiene Data'!F25)),NA())</f>
        <v>#N/A</v>
      </c>
      <c r="BH31" s="543" t="e">
        <f ca="1">+IF(AND(ISNUMBER(OFFSET('Hygiene Data'!$F$9,0,10*ROW('Hygiene Data'!F25))),'Data Summary'!DW31="Yes"),OFFSET('Hygiene Data'!$F$9,0,10*ROW('Hygiene Data'!F25)),NA())</f>
        <v>#N/A</v>
      </c>
      <c r="BI31" s="543" t="e">
        <f ca="1">+IF(AND(ISNUMBER(OFFSET('Hygiene Data'!$G$5,0,10*ROW('Hygiene Data'!G25))),'Data Summary'!DX31="Yes"),OFFSET('Hygiene Data'!$G$5,0,10*ROW('Hygiene Data'!G25)),NA())</f>
        <v>#N/A</v>
      </c>
      <c r="BJ31" s="543" t="e">
        <f ca="1">+IF(AND(ISNUMBER(OFFSET('Hygiene Data'!$G$7,0,10*ROW('Hygiene Data'!G25))),'Data Summary'!DY31="Yes"),OFFSET('Hygiene Data'!$G$7,0,10*ROW('Hygiene Data'!G25)),NA())</f>
        <v>#N/A</v>
      </c>
      <c r="BK31" s="543" t="e">
        <f ca="1">+IF(AND(ISNUMBER(OFFSET('Hygiene Data'!$G$9,0,10*ROW('Hygiene Data'!G25))),'Data Summary'!DZ31="Yes"),OFFSET('Hygiene Data'!$G$9,0,10*ROW('Hygiene Data'!G25)),NA())</f>
        <v>#N/A</v>
      </c>
      <c r="BL31" s="543" t="e">
        <f ca="1">+IF(AND(ISNUMBER(OFFSET('Hygiene Data'!$H$5,0,10*ROW('Hygiene Data'!H25))),'Data Summary'!EA31="Yes"),OFFSET('Hygiene Data'!$H$5,0,10*ROW('Hygiene Data'!H25)),NA())</f>
        <v>#N/A</v>
      </c>
      <c r="BM31" s="543" t="e">
        <f ca="1">+IF(AND(ISNUMBER(OFFSET('Hygiene Data'!$H$7,0,10*ROW('Hygiene Data'!H25))),'Data Summary'!EB31="Yes"),OFFSET('Hygiene Data'!$H$7,0,10*ROW('Hygiene Data'!H25)),NA())</f>
        <v>#N/A</v>
      </c>
      <c r="BN31" s="543" t="e">
        <f ca="1">+IF(AND(ISNUMBER(OFFSET('Hygiene Data'!$H$9,0,10*ROW('Hygiene Data'!H25))),'Data Summary'!EC31="Yes"),OFFSET('Hygiene Data'!$H$9,0,10*ROW('Hygiene Data'!H25)),NA())</f>
        <v>#N/A</v>
      </c>
      <c r="BO31" s="543" t="e">
        <f ca="1">+IF(AND(ISNUMBER(OFFSET('Hygiene Data'!$I$5,0,10*ROW('Hygiene Data'!I25))),'Data Summary'!ED31="Yes"),OFFSET('Hygiene Data'!$I$5,0,10*ROW('Hygiene Data'!I25)),NA())</f>
        <v>#N/A</v>
      </c>
      <c r="BP31" s="543" t="e">
        <f ca="1">+IF(AND(ISNUMBER(OFFSET('Hygiene Data'!$I$7,0,10*ROW('Hygiene Data'!I25))),'Data Summary'!EE31="Yes"),OFFSET('Hygiene Data'!$I$7,0,10*ROW('Hygiene Data'!I25)),NA())</f>
        <v>#N/A</v>
      </c>
      <c r="BQ31" s="543" t="e">
        <f ca="1">+IF(AND(ISNUMBER(OFFSET('Hygiene Data'!$I$9,0,10*ROW('Hygiene Data'!I25))),'Data Summary'!EF31="Yes"),OFFSET('Hygiene Data'!$I$9,0,10*ROW('Hygiene Data'!I25)),NA())</f>
        <v>#N/A</v>
      </c>
    </row>
    <row r="32" spans="1:69" x14ac:dyDescent="0.25">
      <c r="A32" s="539" t="e">
        <f ca="1">+RIGHT('Data Summary'!A32,LEN('Data Summary'!A32)-9)</f>
        <v>#VALUE!</v>
      </c>
      <c r="B32" s="513" t="str">
        <f ca="1">+IF(ISTEXT('Data Summary'!B32),'Data Summary'!B32,"")</f>
        <v/>
      </c>
      <c r="C32" s="540" t="e">
        <f ca="1">+VALUE('Data Summary'!C32)</f>
        <v>#VALUE!</v>
      </c>
      <c r="D32" s="541" t="e">
        <f ca="1">+IF(AND(ISNUMBER(OFFSET('Water Data'!$D$4,0,10*ROW('Water Data'!D26))),'Data Summary'!BS32="Yes"),100-OFFSET('Water Data'!$D$4,0,10*ROW('Water Data'!D26)),NA())</f>
        <v>#N/A</v>
      </c>
      <c r="E32" s="541" t="e">
        <f ca="1">+IF(AND(ISNUMBER(OFFSET('Water Data'!$D$6,0,10*ROW('Water Data'!D26))),'Data Summary'!BT32="Yes"),OFFSET('Water Data'!$D$6,0,10*ROW('Water Data'!D26)),NA())</f>
        <v>#N/A</v>
      </c>
      <c r="F32" s="541" t="e">
        <f ca="1">+IF(AND(ISNUMBER(OFFSET('Water Data'!$D$9,0,10*ROW('Water Data'!D26))),'Data Summary'!BU32="Yes"),OFFSET('Water Data'!$D$9,0,10*ROW('Water Data'!D26)),NA())</f>
        <v>#N/A</v>
      </c>
      <c r="G32" s="541" t="e">
        <f ca="1">+IF(AND(ISNUMBER(OFFSET('Water Data'!$E$4,0,10*ROW('Water Data'!E26))),'Data Summary'!BV32="Yes"),100-OFFSET('Water Data'!$E$4,0,10*ROW('Water Data'!E26)),NA())</f>
        <v>#N/A</v>
      </c>
      <c r="H32" s="541" t="e">
        <f ca="1">+IF(AND(ISNUMBER(OFFSET('Water Data'!$E$6,0,10*ROW('Water Data'!E26))),'Data Summary'!BW32="Yes"),OFFSET('Water Data'!$E$6,0,10*ROW('Water Data'!E26)),NA())</f>
        <v>#N/A</v>
      </c>
      <c r="I32" s="541" t="e">
        <f ca="1">+IF(AND(ISNUMBER(OFFSET('Water Data'!$E$9,0,10*ROW('Water Data'!E26))),'Data Summary'!BX32="Yes"),OFFSET('Water Data'!$E$9,0,10*ROW('Water Data'!E26)),NA())</f>
        <v>#N/A</v>
      </c>
      <c r="J32" s="541" t="e">
        <f ca="1">+IF(AND(ISNUMBER(OFFSET('Water Data'!$F$4,0,10*ROW('Water Data'!F26))),'Data Summary'!BY32="Yes"),100-OFFSET('Water Data'!$F$4,0,10*ROW('Water Data'!F26)),NA())</f>
        <v>#N/A</v>
      </c>
      <c r="K32" s="541" t="e">
        <f ca="1">+IF(AND(ISNUMBER(OFFSET('Water Data'!$F$6,0,10*ROW('Water Data'!F26))),'Data Summary'!BZ32="Yes"),OFFSET('Water Data'!$F$6,0,10*ROW('Water Data'!F26)),NA())</f>
        <v>#N/A</v>
      </c>
      <c r="L32" s="541" t="e">
        <f ca="1">+IF(AND(ISNUMBER(OFFSET('Water Data'!$F$9,0,10*ROW('Water Data'!F26))),'Data Summary'!CA32="Yes"),OFFSET('Water Data'!$F$9,0,10*ROW('Water Data'!F26)),NA())</f>
        <v>#N/A</v>
      </c>
      <c r="M32" s="541" t="e">
        <f ca="1">+IF(AND(ISNUMBER(OFFSET('Water Data'!$G$4,0,10*ROW('Water Data'!G26))),'Data Summary'!CB32="Yes"),100-OFFSET('Water Data'!$G$4,0,10*ROW('Water Data'!G26)),NA())</f>
        <v>#N/A</v>
      </c>
      <c r="N32" s="541" t="e">
        <f ca="1">+IF(AND(ISNUMBER(OFFSET('Water Data'!$G$6,0,10*ROW('Water Data'!G26))),'Data Summary'!CC32="Yes"),OFFSET('Water Data'!$G$6,0,10*ROW('Water Data'!G26)),NA())</f>
        <v>#N/A</v>
      </c>
      <c r="O32" s="541" t="e">
        <f ca="1">+IF(AND(ISNUMBER(OFFSET('Water Data'!$G$9,0,10*ROW('Water Data'!G26))),'Data Summary'!CD32="Yes"),OFFSET('Water Data'!$G$9,0,10*ROW('Water Data'!G26)),NA())</f>
        <v>#N/A</v>
      </c>
      <c r="P32" s="541" t="e">
        <f ca="1">+IF(AND(ISNUMBER(OFFSET('Water Data'!$H$4,0,10*ROW('Water Data'!H26))),'Data Summary'!CE32="Yes"),100-OFFSET('Water Data'!$H$4,0,10*ROW('Water Data'!H26)),NA())</f>
        <v>#N/A</v>
      </c>
      <c r="Q32" s="541" t="e">
        <f ca="1">+IF(AND(ISNUMBER(OFFSET('Water Data'!$H$6,0,10*ROW('Water Data'!H26))),'Data Summary'!CF32="Yes"),OFFSET('Water Data'!$H$6,0,10*ROW('Water Data'!H26)),NA())</f>
        <v>#N/A</v>
      </c>
      <c r="R32" s="541" t="e">
        <f ca="1">+IF(AND(ISNUMBER(OFFSET('Water Data'!$H$9,0,10*ROW('Water Data'!H26))),'Data Summary'!CG32="Yes"),OFFSET('Water Data'!$H$9,0,10*ROW('Water Data'!H26)),NA())</f>
        <v>#N/A</v>
      </c>
      <c r="S32" s="541" t="e">
        <f ca="1">+IF(AND(ISNUMBER(OFFSET('Water Data'!$I$4,0,10*ROW('Water Data'!I26))),'Data Summary'!CH32="Yes"),100-OFFSET('Water Data'!$I$4,0,10*ROW('Water Data'!I26)),NA())</f>
        <v>#N/A</v>
      </c>
      <c r="T32" s="541" t="e">
        <f ca="1">+IF(AND(ISNUMBER(OFFSET('Water Data'!$I$6,0,10*ROW('Water Data'!I26))),'Data Summary'!CI32="Yes"),OFFSET('Water Data'!$I$6,0,10*ROW('Water Data'!I26)),NA())</f>
        <v>#N/A</v>
      </c>
      <c r="U32" s="541" t="e">
        <f ca="1">+IF(AND(ISNUMBER(OFFSET('Water Data'!$I$9,0,10*ROW('Water Data'!I26))),'Data Summary'!CJ32="Yes"),OFFSET('Water Data'!$I$9,0,10*ROW('Water Data'!I26)),NA())</f>
        <v>#N/A</v>
      </c>
      <c r="V32" s="542" t="e">
        <f ca="1">+IF(AND(ISNUMBER(OFFSET('Sanitation Data'!$D$4,0,10*ROW('Sanitation Data'!D26))),'Data Summary'!CK32="Yes"),100-OFFSET('Sanitation Data'!$D$4,0,10*ROW('Sanitation Data'!D26)),NA())</f>
        <v>#N/A</v>
      </c>
      <c r="W32" s="542" t="e">
        <f ca="1">+IF(AND(ISNUMBER(OFFSET('Sanitation Data'!$D$6,0,10*ROW('Sanitation Data'!D26))),'Data Summary'!CL32="Yes"),OFFSET('Sanitation Data'!$D$6,0,10*ROW('Sanitation Data'!D26)),NA())</f>
        <v>#N/A</v>
      </c>
      <c r="X32" s="542" t="e">
        <f ca="1">+IF(AND(ISNUMBER(OFFSET('Sanitation Data'!$D$10,0,10*ROW('Sanitation Data'!D26))),'Data Summary'!CM32="Yes"),OFFSET('Sanitation Data'!$D$10,0,10*ROW('Sanitation Data'!D26)),NA())</f>
        <v>#N/A</v>
      </c>
      <c r="Y32" s="542" t="e">
        <f ca="1">+IF(AND(ISNUMBER(OFFSET('Sanitation Data'!$D$11,0,10*ROW('Sanitation Data'!D26))),'Data Summary'!CN32="Yes"),OFFSET('Sanitation Data'!$D$11,0,10*ROW('Sanitation Data'!D26)),NA())</f>
        <v>#N/A</v>
      </c>
      <c r="Z32" s="542" t="e">
        <f ca="1">+IF(AND(ISNUMBER(OFFSET('Sanitation Data'!$D$12,0,10*ROW('Sanitation Data'!D26))),'Data Summary'!CO32="Yes"),OFFSET('Sanitation Data'!$D$12,0,10*ROW('Sanitation Data'!D26)),NA())</f>
        <v>#N/A</v>
      </c>
      <c r="AA32" s="542" t="e">
        <f ca="1">+IF(AND(ISNUMBER(OFFSET('Sanitation Data'!$E$4,0,10*ROW('Sanitation Data'!E26))),'Data Summary'!CP32="Yes"),100-OFFSET('Sanitation Data'!$E$4,0,10*ROW('Sanitation Data'!E26)),NA())</f>
        <v>#N/A</v>
      </c>
      <c r="AB32" s="542" t="e">
        <f ca="1">+IF(AND(ISNUMBER(OFFSET('Sanitation Data'!$E$6,0,10*ROW('Sanitation Data'!E26))),'Data Summary'!CQ32="Yes"),OFFSET('Sanitation Data'!$E$6,0,10*ROW('Sanitation Data'!E26)),NA())</f>
        <v>#N/A</v>
      </c>
      <c r="AC32" s="542" t="e">
        <f ca="1">+IF(AND(ISNUMBER(OFFSET('Sanitation Data'!$E$10,0,10*ROW('Sanitation Data'!E26))),'Data Summary'!CR32="Yes"),OFFSET('Sanitation Data'!$E$10,0,10*ROW('Sanitation Data'!E26)),NA())</f>
        <v>#N/A</v>
      </c>
      <c r="AD32" s="542" t="e">
        <f ca="1">+IF(AND(ISNUMBER(OFFSET('Sanitation Data'!$E$11,0,10*ROW('Sanitation Data'!E26))),'Data Summary'!CS32="Yes"),OFFSET('Sanitation Data'!$E$11,0,10*ROW('Sanitation Data'!E26)),NA())</f>
        <v>#N/A</v>
      </c>
      <c r="AE32" s="542" t="e">
        <f ca="1">+IF(AND(ISNUMBER(OFFSET('Sanitation Data'!$E$12,0,10*ROW('Sanitation Data'!E26))),'Data Summary'!CT32="Yes"),OFFSET('Sanitation Data'!$E$12,0,10*ROW('Sanitation Data'!E26)),NA())</f>
        <v>#N/A</v>
      </c>
      <c r="AF32" s="542" t="e">
        <f ca="1">+IF(AND(ISNUMBER(OFFSET('Sanitation Data'!$F$4,0,10*ROW('Sanitation Data'!F26))),'Data Summary'!CU32="Yes"),100-OFFSET('Sanitation Data'!$F$4,0,10*ROW('Sanitation Data'!F26)),NA())</f>
        <v>#N/A</v>
      </c>
      <c r="AG32" s="542" t="e">
        <f ca="1">+IF(AND(ISNUMBER(OFFSET('Sanitation Data'!$F$6,0,10*ROW('Sanitation Data'!F26))),'Data Summary'!CV32="Yes"),OFFSET('Sanitation Data'!$F$6,0,10*ROW('Sanitation Data'!F26)),NA())</f>
        <v>#N/A</v>
      </c>
      <c r="AH32" s="542" t="e">
        <f ca="1">+IF(AND(ISNUMBER(OFFSET('Sanitation Data'!$F$10,0,10*ROW('Sanitation Data'!F26))),'Data Summary'!CW32="Yes"),OFFSET('Sanitation Data'!$F$10,0,10*ROW('Sanitation Data'!F26)),NA())</f>
        <v>#N/A</v>
      </c>
      <c r="AI32" s="542" t="e">
        <f ca="1">+IF(AND(ISNUMBER(OFFSET('Sanitation Data'!$F$11,0,10*ROW('Sanitation Data'!F26))),'Data Summary'!CX32="Yes"),OFFSET('Sanitation Data'!$F$11,0,10*ROW('Sanitation Data'!F26)),NA())</f>
        <v>#N/A</v>
      </c>
      <c r="AJ32" s="542" t="e">
        <f ca="1">+IF(AND(ISNUMBER(OFFSET('Sanitation Data'!$F$12,0,10*ROW('Sanitation Data'!F26))),'Data Summary'!CY32="Yes"),OFFSET('Sanitation Data'!$F$12,0,10*ROW('Sanitation Data'!F26)),NA())</f>
        <v>#N/A</v>
      </c>
      <c r="AK32" s="542" t="e">
        <f ca="1">+IF(AND(ISNUMBER(OFFSET('Sanitation Data'!$G$4,0,10*ROW('Sanitation Data'!G26))),'Data Summary'!CZ32="Yes"),100-OFFSET('Sanitation Data'!$G$4,0,10*ROW('Sanitation Data'!G26)),NA())</f>
        <v>#N/A</v>
      </c>
      <c r="AL32" s="542" t="e">
        <f ca="1">+IF(AND(ISNUMBER(OFFSET('Sanitation Data'!$G$6,0,10*ROW('Sanitation Data'!G26))),'Data Summary'!DA32="Yes"),OFFSET('Sanitation Data'!$G$6,0,10*ROW('Sanitation Data'!G26)),NA())</f>
        <v>#N/A</v>
      </c>
      <c r="AM32" s="542" t="e">
        <f ca="1">+IF(AND(ISNUMBER(OFFSET('Sanitation Data'!$G$10,0,10*ROW('Sanitation Data'!G26))),'Data Summary'!DB32="Yes"),OFFSET('Sanitation Data'!$G$10,0,10*ROW('Sanitation Data'!G26)),NA())</f>
        <v>#N/A</v>
      </c>
      <c r="AN32" s="542" t="e">
        <f ca="1">+IF(AND(ISNUMBER(OFFSET('Sanitation Data'!$G$11,0,10*ROW('Sanitation Data'!G26))),'Data Summary'!DC32="Yes"),OFFSET('Sanitation Data'!$G$11,0,10*ROW('Sanitation Data'!G26)),NA())</f>
        <v>#N/A</v>
      </c>
      <c r="AO32" s="542" t="e">
        <f ca="1">+IF(AND(ISNUMBER(OFFSET('Sanitation Data'!$G$12,0,10*ROW('Sanitation Data'!G26))),'Data Summary'!DD32="Yes"),OFFSET('Sanitation Data'!$G$12,0,10*ROW('Sanitation Data'!G26)),NA())</f>
        <v>#N/A</v>
      </c>
      <c r="AP32" s="542" t="e">
        <f ca="1">+IF(AND(ISNUMBER(OFFSET('Sanitation Data'!$H$4,0,10*ROW('Sanitation Data'!H26))),'Data Summary'!DE32="Yes"),100-OFFSET('Sanitation Data'!$H$4,0,10*ROW('Sanitation Data'!H26)),NA())</f>
        <v>#N/A</v>
      </c>
      <c r="AQ32" s="542" t="e">
        <f ca="1">+IF(AND(ISNUMBER(OFFSET('Sanitation Data'!$H$6,0,10*ROW('Sanitation Data'!H26))),'Data Summary'!DF32="Yes"),OFFSET('Sanitation Data'!$H$6,0,10*ROW('Sanitation Data'!H26)),NA())</f>
        <v>#N/A</v>
      </c>
      <c r="AR32" s="542" t="e">
        <f ca="1">+IF(AND(ISNUMBER(OFFSET('Sanitation Data'!$H$10,0,10*ROW('Sanitation Data'!H26))),'Data Summary'!DG32="Yes"),OFFSET('Sanitation Data'!$H$10,0,10*ROW('Sanitation Data'!H26)),NA())</f>
        <v>#N/A</v>
      </c>
      <c r="AS32" s="542" t="e">
        <f ca="1">+IF(AND(ISNUMBER(OFFSET('Sanitation Data'!$H$11,0,10*ROW('Sanitation Data'!H26))),'Data Summary'!DH32="Yes"),OFFSET('Sanitation Data'!$H$11,0,10*ROW('Sanitation Data'!H26)),NA())</f>
        <v>#N/A</v>
      </c>
      <c r="AT32" s="542" t="e">
        <f ca="1">+IF(AND(ISNUMBER(OFFSET('Sanitation Data'!$H$12,0,10*ROW('Sanitation Data'!H26))),'Data Summary'!DI32="Yes"),OFFSET('Sanitation Data'!$H$12,0,10*ROW('Sanitation Data'!H26)),NA())</f>
        <v>#N/A</v>
      </c>
      <c r="AU32" s="542" t="e">
        <f ca="1">+IF(AND(ISNUMBER(OFFSET('Sanitation Data'!$I$4,0,10*ROW('Sanitation Data'!I26))),'Data Summary'!DJ32="Yes"),100-OFFSET('Sanitation Data'!$I$4,0,10*ROW('Sanitation Data'!I26)),NA())</f>
        <v>#N/A</v>
      </c>
      <c r="AV32" s="542" t="e">
        <f ca="1">+IF(AND(ISNUMBER(OFFSET('Sanitation Data'!$I$6,0,10*ROW('Sanitation Data'!I26))),'Data Summary'!DK32="Yes"),OFFSET('Sanitation Data'!$I$6,0,10*ROW('Sanitation Data'!I26)),NA())</f>
        <v>#N/A</v>
      </c>
      <c r="AW32" s="542" t="e">
        <f ca="1">+IF(AND(ISNUMBER(OFFSET('Sanitation Data'!$I$10,0,10*ROW('Sanitation Data'!I26))),'Data Summary'!DL32="Yes"),OFFSET('Sanitation Data'!$I$10,0,10*ROW('Sanitation Data'!I26)),NA())</f>
        <v>#N/A</v>
      </c>
      <c r="AX32" s="542" t="e">
        <f ca="1">+IF(AND(ISNUMBER(OFFSET('Sanitation Data'!$I$11,0,10*ROW('Sanitation Data'!I26))),'Data Summary'!DM32="Yes"),OFFSET('Sanitation Data'!$I$11,0,10*ROW('Sanitation Data'!I26)),NA())</f>
        <v>#N/A</v>
      </c>
      <c r="AY32" s="542" t="e">
        <f ca="1">+IF(AND(ISNUMBER(OFFSET('Sanitation Data'!$I$12,0,10*ROW('Sanitation Data'!I26))),'Data Summary'!DN32="Yes"),OFFSET('Sanitation Data'!$I$12,0,10*ROW('Sanitation Data'!I26)),NA())</f>
        <v>#N/A</v>
      </c>
      <c r="AZ32" s="543" t="e">
        <f ca="1">+IF(AND(ISNUMBER(OFFSET('Hygiene Data'!$D$5,0,10*ROW('Hygiene Data'!D26))),'Data Summary'!DO32="Yes"),OFFSET('Hygiene Data'!$D$5,0,10*ROW('Hygiene Data'!D26)),NA())</f>
        <v>#N/A</v>
      </c>
      <c r="BA32" s="543" t="e">
        <f ca="1">+IF(AND(ISNUMBER(OFFSET('Hygiene Data'!$D$7,0,10*ROW('Hygiene Data'!D26))),'Data Summary'!DP32="Yes"),OFFSET('Hygiene Data'!$D$7,0,10*ROW('Hygiene Data'!D26)),NA())</f>
        <v>#N/A</v>
      </c>
      <c r="BB32" s="543" t="e">
        <f ca="1">+IF(AND(ISNUMBER(OFFSET('Hygiene Data'!$D$9,0,10*ROW('Hygiene Data'!D26))),'Data Summary'!DQ32="Yes"),OFFSET('Hygiene Data'!$D$9,0,10*ROW('Hygiene Data'!D26)),NA())</f>
        <v>#N/A</v>
      </c>
      <c r="BC32" s="543" t="e">
        <f ca="1">+IF(AND(ISNUMBER(OFFSET('Hygiene Data'!$E$5,0,10*ROW('Hygiene Data'!E26))),'Data Summary'!DR32="Yes"),OFFSET('Hygiene Data'!$E$5,0,10*ROW('Hygiene Data'!E26)),NA())</f>
        <v>#N/A</v>
      </c>
      <c r="BD32" s="543" t="e">
        <f ca="1">+IF(AND(ISNUMBER(OFFSET('Hygiene Data'!$E$7,0,10*ROW('Hygiene Data'!E26))),'Data Summary'!DS32="Yes"),OFFSET('Hygiene Data'!$E$7,0,10*ROW('Hygiene Data'!E26)),NA())</f>
        <v>#N/A</v>
      </c>
      <c r="BE32" s="543" t="e">
        <f ca="1">+IF(AND(ISNUMBER(OFFSET('Hygiene Data'!$E$9,0,10*ROW('Hygiene Data'!E26))),'Data Summary'!DT32="Yes"),OFFSET('Hygiene Data'!$E$9,0,10*ROW('Hygiene Data'!E26)),NA())</f>
        <v>#N/A</v>
      </c>
      <c r="BF32" s="543" t="e">
        <f ca="1">+IF(AND(ISNUMBER(OFFSET('Hygiene Data'!$F$5,0,10*ROW('Hygiene Data'!F26))),'Data Summary'!DU32="Yes"),OFFSET('Hygiene Data'!$F$5,0,10*ROW('Hygiene Data'!F26)),NA())</f>
        <v>#N/A</v>
      </c>
      <c r="BG32" s="543" t="e">
        <f ca="1">+IF(AND(ISNUMBER(OFFSET('Hygiene Data'!$F$7,0,10*ROW('Hygiene Data'!F26))),'Data Summary'!DV32="Yes"),OFFSET('Hygiene Data'!$F$7,0,10*ROW('Hygiene Data'!F26)),NA())</f>
        <v>#N/A</v>
      </c>
      <c r="BH32" s="543" t="e">
        <f ca="1">+IF(AND(ISNUMBER(OFFSET('Hygiene Data'!$F$9,0,10*ROW('Hygiene Data'!F26))),'Data Summary'!DW32="Yes"),OFFSET('Hygiene Data'!$F$9,0,10*ROW('Hygiene Data'!F26)),NA())</f>
        <v>#N/A</v>
      </c>
      <c r="BI32" s="543" t="e">
        <f ca="1">+IF(AND(ISNUMBER(OFFSET('Hygiene Data'!$G$5,0,10*ROW('Hygiene Data'!G26))),'Data Summary'!DX32="Yes"),OFFSET('Hygiene Data'!$G$5,0,10*ROW('Hygiene Data'!G26)),NA())</f>
        <v>#N/A</v>
      </c>
      <c r="BJ32" s="543" t="e">
        <f ca="1">+IF(AND(ISNUMBER(OFFSET('Hygiene Data'!$G$7,0,10*ROW('Hygiene Data'!G26))),'Data Summary'!DY32="Yes"),OFFSET('Hygiene Data'!$G$7,0,10*ROW('Hygiene Data'!G26)),NA())</f>
        <v>#N/A</v>
      </c>
      <c r="BK32" s="543" t="e">
        <f ca="1">+IF(AND(ISNUMBER(OFFSET('Hygiene Data'!$G$9,0,10*ROW('Hygiene Data'!G26))),'Data Summary'!DZ32="Yes"),OFFSET('Hygiene Data'!$G$9,0,10*ROW('Hygiene Data'!G26)),NA())</f>
        <v>#N/A</v>
      </c>
      <c r="BL32" s="543" t="e">
        <f ca="1">+IF(AND(ISNUMBER(OFFSET('Hygiene Data'!$H$5,0,10*ROW('Hygiene Data'!H26))),'Data Summary'!EA32="Yes"),OFFSET('Hygiene Data'!$H$5,0,10*ROW('Hygiene Data'!H26)),NA())</f>
        <v>#N/A</v>
      </c>
      <c r="BM32" s="543" t="e">
        <f ca="1">+IF(AND(ISNUMBER(OFFSET('Hygiene Data'!$H$7,0,10*ROW('Hygiene Data'!H26))),'Data Summary'!EB32="Yes"),OFFSET('Hygiene Data'!$H$7,0,10*ROW('Hygiene Data'!H26)),NA())</f>
        <v>#N/A</v>
      </c>
      <c r="BN32" s="543" t="e">
        <f ca="1">+IF(AND(ISNUMBER(OFFSET('Hygiene Data'!$H$9,0,10*ROW('Hygiene Data'!H26))),'Data Summary'!EC32="Yes"),OFFSET('Hygiene Data'!$H$9,0,10*ROW('Hygiene Data'!H26)),NA())</f>
        <v>#N/A</v>
      </c>
      <c r="BO32" s="543" t="e">
        <f ca="1">+IF(AND(ISNUMBER(OFFSET('Hygiene Data'!$I$5,0,10*ROW('Hygiene Data'!I26))),'Data Summary'!ED32="Yes"),OFFSET('Hygiene Data'!$I$5,0,10*ROW('Hygiene Data'!I26)),NA())</f>
        <v>#N/A</v>
      </c>
      <c r="BP32" s="543" t="e">
        <f ca="1">+IF(AND(ISNUMBER(OFFSET('Hygiene Data'!$I$7,0,10*ROW('Hygiene Data'!I26))),'Data Summary'!EE32="Yes"),OFFSET('Hygiene Data'!$I$7,0,10*ROW('Hygiene Data'!I26)),NA())</f>
        <v>#N/A</v>
      </c>
      <c r="BQ32" s="543" t="e">
        <f ca="1">+IF(AND(ISNUMBER(OFFSET('Hygiene Data'!$I$9,0,10*ROW('Hygiene Data'!I26))),'Data Summary'!EF32="Yes"),OFFSET('Hygiene Data'!$I$9,0,10*ROW('Hygiene Data'!I26)),NA())</f>
        <v>#N/A</v>
      </c>
    </row>
    <row r="33" spans="1:69" x14ac:dyDescent="0.25">
      <c r="A33" s="539" t="e">
        <f ca="1">+RIGHT('Data Summary'!A33,LEN('Data Summary'!A33)-9)</f>
        <v>#VALUE!</v>
      </c>
      <c r="B33" s="513" t="str">
        <f ca="1">+IF(ISTEXT('Data Summary'!B33),'Data Summary'!B33,"")</f>
        <v/>
      </c>
      <c r="C33" s="540" t="e">
        <f ca="1">+VALUE('Data Summary'!C33)</f>
        <v>#VALUE!</v>
      </c>
      <c r="D33" s="541" t="e">
        <f ca="1">+IF(AND(ISNUMBER(OFFSET('Water Data'!$D$4,0,10*ROW('Water Data'!D27))),'Data Summary'!BS33="Yes"),100-OFFSET('Water Data'!$D$4,0,10*ROW('Water Data'!D27)),NA())</f>
        <v>#N/A</v>
      </c>
      <c r="E33" s="541" t="e">
        <f ca="1">+IF(AND(ISNUMBER(OFFSET('Water Data'!$D$6,0,10*ROW('Water Data'!D27))),'Data Summary'!BT33="Yes"),OFFSET('Water Data'!$D$6,0,10*ROW('Water Data'!D27)),NA())</f>
        <v>#N/A</v>
      </c>
      <c r="F33" s="541" t="e">
        <f ca="1">+IF(AND(ISNUMBER(OFFSET('Water Data'!$D$9,0,10*ROW('Water Data'!D27))),'Data Summary'!BU33="Yes"),OFFSET('Water Data'!$D$9,0,10*ROW('Water Data'!D27)),NA())</f>
        <v>#N/A</v>
      </c>
      <c r="G33" s="541" t="e">
        <f ca="1">+IF(AND(ISNUMBER(OFFSET('Water Data'!$E$4,0,10*ROW('Water Data'!E27))),'Data Summary'!BV33="Yes"),100-OFFSET('Water Data'!$E$4,0,10*ROW('Water Data'!E27)),NA())</f>
        <v>#N/A</v>
      </c>
      <c r="H33" s="541" t="e">
        <f ca="1">+IF(AND(ISNUMBER(OFFSET('Water Data'!$E$6,0,10*ROW('Water Data'!E27))),'Data Summary'!BW33="Yes"),OFFSET('Water Data'!$E$6,0,10*ROW('Water Data'!E27)),NA())</f>
        <v>#N/A</v>
      </c>
      <c r="I33" s="541" t="e">
        <f ca="1">+IF(AND(ISNUMBER(OFFSET('Water Data'!$E$9,0,10*ROW('Water Data'!E27))),'Data Summary'!BX33="Yes"),OFFSET('Water Data'!$E$9,0,10*ROW('Water Data'!E27)),NA())</f>
        <v>#N/A</v>
      </c>
      <c r="J33" s="541" t="e">
        <f ca="1">+IF(AND(ISNUMBER(OFFSET('Water Data'!$F$4,0,10*ROW('Water Data'!F27))),'Data Summary'!BY33="Yes"),100-OFFSET('Water Data'!$F$4,0,10*ROW('Water Data'!F27)),NA())</f>
        <v>#N/A</v>
      </c>
      <c r="K33" s="541" t="e">
        <f ca="1">+IF(AND(ISNUMBER(OFFSET('Water Data'!$F$6,0,10*ROW('Water Data'!F27))),'Data Summary'!BZ33="Yes"),OFFSET('Water Data'!$F$6,0,10*ROW('Water Data'!F27)),NA())</f>
        <v>#N/A</v>
      </c>
      <c r="L33" s="541" t="e">
        <f ca="1">+IF(AND(ISNUMBER(OFFSET('Water Data'!$F$9,0,10*ROW('Water Data'!F27))),'Data Summary'!CA33="Yes"),OFFSET('Water Data'!$F$9,0,10*ROW('Water Data'!F27)),NA())</f>
        <v>#N/A</v>
      </c>
      <c r="M33" s="541" t="e">
        <f ca="1">+IF(AND(ISNUMBER(OFFSET('Water Data'!$G$4,0,10*ROW('Water Data'!G27))),'Data Summary'!CB33="Yes"),100-OFFSET('Water Data'!$G$4,0,10*ROW('Water Data'!G27)),NA())</f>
        <v>#N/A</v>
      </c>
      <c r="N33" s="541" t="e">
        <f ca="1">+IF(AND(ISNUMBER(OFFSET('Water Data'!$G$6,0,10*ROW('Water Data'!G27))),'Data Summary'!CC33="Yes"),OFFSET('Water Data'!$G$6,0,10*ROW('Water Data'!G27)),NA())</f>
        <v>#N/A</v>
      </c>
      <c r="O33" s="541" t="e">
        <f ca="1">+IF(AND(ISNUMBER(OFFSET('Water Data'!$G$9,0,10*ROW('Water Data'!G27))),'Data Summary'!CD33="Yes"),OFFSET('Water Data'!$G$9,0,10*ROW('Water Data'!G27)),NA())</f>
        <v>#N/A</v>
      </c>
      <c r="P33" s="541" t="e">
        <f ca="1">+IF(AND(ISNUMBER(OFFSET('Water Data'!$H$4,0,10*ROW('Water Data'!H27))),'Data Summary'!CE33="Yes"),100-OFFSET('Water Data'!$H$4,0,10*ROW('Water Data'!H27)),NA())</f>
        <v>#N/A</v>
      </c>
      <c r="Q33" s="541" t="e">
        <f ca="1">+IF(AND(ISNUMBER(OFFSET('Water Data'!$H$6,0,10*ROW('Water Data'!H27))),'Data Summary'!CF33="Yes"),OFFSET('Water Data'!$H$6,0,10*ROW('Water Data'!H27)),NA())</f>
        <v>#N/A</v>
      </c>
      <c r="R33" s="541" t="e">
        <f ca="1">+IF(AND(ISNUMBER(OFFSET('Water Data'!$H$9,0,10*ROW('Water Data'!H27))),'Data Summary'!CG33="Yes"),OFFSET('Water Data'!$H$9,0,10*ROW('Water Data'!H27)),NA())</f>
        <v>#N/A</v>
      </c>
      <c r="S33" s="541" t="e">
        <f ca="1">+IF(AND(ISNUMBER(OFFSET('Water Data'!$I$4,0,10*ROW('Water Data'!I27))),'Data Summary'!CH33="Yes"),100-OFFSET('Water Data'!$I$4,0,10*ROW('Water Data'!I27)),NA())</f>
        <v>#N/A</v>
      </c>
      <c r="T33" s="541" t="e">
        <f ca="1">+IF(AND(ISNUMBER(OFFSET('Water Data'!$I$6,0,10*ROW('Water Data'!I27))),'Data Summary'!CI33="Yes"),OFFSET('Water Data'!$I$6,0,10*ROW('Water Data'!I27)),NA())</f>
        <v>#N/A</v>
      </c>
      <c r="U33" s="541" t="e">
        <f ca="1">+IF(AND(ISNUMBER(OFFSET('Water Data'!$I$9,0,10*ROW('Water Data'!I27))),'Data Summary'!CJ33="Yes"),OFFSET('Water Data'!$I$9,0,10*ROW('Water Data'!I27)),NA())</f>
        <v>#N/A</v>
      </c>
      <c r="V33" s="542" t="e">
        <f ca="1">+IF(AND(ISNUMBER(OFFSET('Sanitation Data'!$D$4,0,10*ROW('Sanitation Data'!D27))),'Data Summary'!CK33="Yes"),100-OFFSET('Sanitation Data'!$D$4,0,10*ROW('Sanitation Data'!D27)),NA())</f>
        <v>#N/A</v>
      </c>
      <c r="W33" s="542" t="e">
        <f ca="1">+IF(AND(ISNUMBER(OFFSET('Sanitation Data'!$D$6,0,10*ROW('Sanitation Data'!D27))),'Data Summary'!CL33="Yes"),OFFSET('Sanitation Data'!$D$6,0,10*ROW('Sanitation Data'!D27)),NA())</f>
        <v>#N/A</v>
      </c>
      <c r="X33" s="542" t="e">
        <f ca="1">+IF(AND(ISNUMBER(OFFSET('Sanitation Data'!$D$10,0,10*ROW('Sanitation Data'!D27))),'Data Summary'!CM33="Yes"),OFFSET('Sanitation Data'!$D$10,0,10*ROW('Sanitation Data'!D27)),NA())</f>
        <v>#N/A</v>
      </c>
      <c r="Y33" s="542" t="e">
        <f ca="1">+IF(AND(ISNUMBER(OFFSET('Sanitation Data'!$D$11,0,10*ROW('Sanitation Data'!D27))),'Data Summary'!CN33="Yes"),OFFSET('Sanitation Data'!$D$11,0,10*ROW('Sanitation Data'!D27)),NA())</f>
        <v>#N/A</v>
      </c>
      <c r="Z33" s="542" t="e">
        <f ca="1">+IF(AND(ISNUMBER(OFFSET('Sanitation Data'!$D$12,0,10*ROW('Sanitation Data'!D27))),'Data Summary'!CO33="Yes"),OFFSET('Sanitation Data'!$D$12,0,10*ROW('Sanitation Data'!D27)),NA())</f>
        <v>#N/A</v>
      </c>
      <c r="AA33" s="542" t="e">
        <f ca="1">+IF(AND(ISNUMBER(OFFSET('Sanitation Data'!$E$4,0,10*ROW('Sanitation Data'!E27))),'Data Summary'!CP33="Yes"),100-OFFSET('Sanitation Data'!$E$4,0,10*ROW('Sanitation Data'!E27)),NA())</f>
        <v>#N/A</v>
      </c>
      <c r="AB33" s="542" t="e">
        <f ca="1">+IF(AND(ISNUMBER(OFFSET('Sanitation Data'!$E$6,0,10*ROW('Sanitation Data'!E27))),'Data Summary'!CQ33="Yes"),OFFSET('Sanitation Data'!$E$6,0,10*ROW('Sanitation Data'!E27)),NA())</f>
        <v>#N/A</v>
      </c>
      <c r="AC33" s="542" t="e">
        <f ca="1">+IF(AND(ISNUMBER(OFFSET('Sanitation Data'!$E$10,0,10*ROW('Sanitation Data'!E27))),'Data Summary'!CR33="Yes"),OFFSET('Sanitation Data'!$E$10,0,10*ROW('Sanitation Data'!E27)),NA())</f>
        <v>#N/A</v>
      </c>
      <c r="AD33" s="542" t="e">
        <f ca="1">+IF(AND(ISNUMBER(OFFSET('Sanitation Data'!$E$11,0,10*ROW('Sanitation Data'!E27))),'Data Summary'!CS33="Yes"),OFFSET('Sanitation Data'!$E$11,0,10*ROW('Sanitation Data'!E27)),NA())</f>
        <v>#N/A</v>
      </c>
      <c r="AE33" s="542" t="e">
        <f ca="1">+IF(AND(ISNUMBER(OFFSET('Sanitation Data'!$E$12,0,10*ROW('Sanitation Data'!E27))),'Data Summary'!CT33="Yes"),OFFSET('Sanitation Data'!$E$12,0,10*ROW('Sanitation Data'!E27)),NA())</f>
        <v>#N/A</v>
      </c>
      <c r="AF33" s="542" t="e">
        <f ca="1">+IF(AND(ISNUMBER(OFFSET('Sanitation Data'!$F$4,0,10*ROW('Sanitation Data'!F27))),'Data Summary'!CU33="Yes"),100-OFFSET('Sanitation Data'!$F$4,0,10*ROW('Sanitation Data'!F27)),NA())</f>
        <v>#N/A</v>
      </c>
      <c r="AG33" s="542" t="e">
        <f ca="1">+IF(AND(ISNUMBER(OFFSET('Sanitation Data'!$F$6,0,10*ROW('Sanitation Data'!F27))),'Data Summary'!CV33="Yes"),OFFSET('Sanitation Data'!$F$6,0,10*ROW('Sanitation Data'!F27)),NA())</f>
        <v>#N/A</v>
      </c>
      <c r="AH33" s="542" t="e">
        <f ca="1">+IF(AND(ISNUMBER(OFFSET('Sanitation Data'!$F$10,0,10*ROW('Sanitation Data'!F27))),'Data Summary'!CW33="Yes"),OFFSET('Sanitation Data'!$F$10,0,10*ROW('Sanitation Data'!F27)),NA())</f>
        <v>#N/A</v>
      </c>
      <c r="AI33" s="542" t="e">
        <f ca="1">+IF(AND(ISNUMBER(OFFSET('Sanitation Data'!$F$11,0,10*ROW('Sanitation Data'!F27))),'Data Summary'!CX33="Yes"),OFFSET('Sanitation Data'!$F$11,0,10*ROW('Sanitation Data'!F27)),NA())</f>
        <v>#N/A</v>
      </c>
      <c r="AJ33" s="542" t="e">
        <f ca="1">+IF(AND(ISNUMBER(OFFSET('Sanitation Data'!$F$12,0,10*ROW('Sanitation Data'!F27))),'Data Summary'!CY33="Yes"),OFFSET('Sanitation Data'!$F$12,0,10*ROW('Sanitation Data'!F27)),NA())</f>
        <v>#N/A</v>
      </c>
      <c r="AK33" s="542" t="e">
        <f ca="1">+IF(AND(ISNUMBER(OFFSET('Sanitation Data'!$G$4,0,10*ROW('Sanitation Data'!G27))),'Data Summary'!CZ33="Yes"),100-OFFSET('Sanitation Data'!$G$4,0,10*ROW('Sanitation Data'!G27)),NA())</f>
        <v>#N/A</v>
      </c>
      <c r="AL33" s="542" t="e">
        <f ca="1">+IF(AND(ISNUMBER(OFFSET('Sanitation Data'!$G$6,0,10*ROW('Sanitation Data'!G27))),'Data Summary'!DA33="Yes"),OFFSET('Sanitation Data'!$G$6,0,10*ROW('Sanitation Data'!G27)),NA())</f>
        <v>#N/A</v>
      </c>
      <c r="AM33" s="542" t="e">
        <f ca="1">+IF(AND(ISNUMBER(OFFSET('Sanitation Data'!$G$10,0,10*ROW('Sanitation Data'!G27))),'Data Summary'!DB33="Yes"),OFFSET('Sanitation Data'!$G$10,0,10*ROW('Sanitation Data'!G27)),NA())</f>
        <v>#N/A</v>
      </c>
      <c r="AN33" s="542" t="e">
        <f ca="1">+IF(AND(ISNUMBER(OFFSET('Sanitation Data'!$G$11,0,10*ROW('Sanitation Data'!G27))),'Data Summary'!DC33="Yes"),OFFSET('Sanitation Data'!$G$11,0,10*ROW('Sanitation Data'!G27)),NA())</f>
        <v>#N/A</v>
      </c>
      <c r="AO33" s="542" t="e">
        <f ca="1">+IF(AND(ISNUMBER(OFFSET('Sanitation Data'!$G$12,0,10*ROW('Sanitation Data'!G27))),'Data Summary'!DD33="Yes"),OFFSET('Sanitation Data'!$G$12,0,10*ROW('Sanitation Data'!G27)),NA())</f>
        <v>#N/A</v>
      </c>
      <c r="AP33" s="542" t="e">
        <f ca="1">+IF(AND(ISNUMBER(OFFSET('Sanitation Data'!$H$4,0,10*ROW('Sanitation Data'!H27))),'Data Summary'!DE33="Yes"),100-OFFSET('Sanitation Data'!$H$4,0,10*ROW('Sanitation Data'!H27)),NA())</f>
        <v>#N/A</v>
      </c>
      <c r="AQ33" s="542" t="e">
        <f ca="1">+IF(AND(ISNUMBER(OFFSET('Sanitation Data'!$H$6,0,10*ROW('Sanitation Data'!H27))),'Data Summary'!DF33="Yes"),OFFSET('Sanitation Data'!$H$6,0,10*ROW('Sanitation Data'!H27)),NA())</f>
        <v>#N/A</v>
      </c>
      <c r="AR33" s="542" t="e">
        <f ca="1">+IF(AND(ISNUMBER(OFFSET('Sanitation Data'!$H$10,0,10*ROW('Sanitation Data'!H27))),'Data Summary'!DG33="Yes"),OFFSET('Sanitation Data'!$H$10,0,10*ROW('Sanitation Data'!H27)),NA())</f>
        <v>#N/A</v>
      </c>
      <c r="AS33" s="542" t="e">
        <f ca="1">+IF(AND(ISNUMBER(OFFSET('Sanitation Data'!$H$11,0,10*ROW('Sanitation Data'!H27))),'Data Summary'!DH33="Yes"),OFFSET('Sanitation Data'!$H$11,0,10*ROW('Sanitation Data'!H27)),NA())</f>
        <v>#N/A</v>
      </c>
      <c r="AT33" s="542" t="e">
        <f ca="1">+IF(AND(ISNUMBER(OFFSET('Sanitation Data'!$H$12,0,10*ROW('Sanitation Data'!H27))),'Data Summary'!DI33="Yes"),OFFSET('Sanitation Data'!$H$12,0,10*ROW('Sanitation Data'!H27)),NA())</f>
        <v>#N/A</v>
      </c>
      <c r="AU33" s="542" t="e">
        <f ca="1">+IF(AND(ISNUMBER(OFFSET('Sanitation Data'!$I$4,0,10*ROW('Sanitation Data'!I27))),'Data Summary'!DJ33="Yes"),100-OFFSET('Sanitation Data'!$I$4,0,10*ROW('Sanitation Data'!I27)),NA())</f>
        <v>#N/A</v>
      </c>
      <c r="AV33" s="542" t="e">
        <f ca="1">+IF(AND(ISNUMBER(OFFSET('Sanitation Data'!$I$6,0,10*ROW('Sanitation Data'!I27))),'Data Summary'!DK33="Yes"),OFFSET('Sanitation Data'!$I$6,0,10*ROW('Sanitation Data'!I27)),NA())</f>
        <v>#N/A</v>
      </c>
      <c r="AW33" s="542" t="e">
        <f ca="1">+IF(AND(ISNUMBER(OFFSET('Sanitation Data'!$I$10,0,10*ROW('Sanitation Data'!I27))),'Data Summary'!DL33="Yes"),OFFSET('Sanitation Data'!$I$10,0,10*ROW('Sanitation Data'!I27)),NA())</f>
        <v>#N/A</v>
      </c>
      <c r="AX33" s="542" t="e">
        <f ca="1">+IF(AND(ISNUMBER(OFFSET('Sanitation Data'!$I$11,0,10*ROW('Sanitation Data'!I27))),'Data Summary'!DM33="Yes"),OFFSET('Sanitation Data'!$I$11,0,10*ROW('Sanitation Data'!I27)),NA())</f>
        <v>#N/A</v>
      </c>
      <c r="AY33" s="542" t="e">
        <f ca="1">+IF(AND(ISNUMBER(OFFSET('Sanitation Data'!$I$12,0,10*ROW('Sanitation Data'!I27))),'Data Summary'!DN33="Yes"),OFFSET('Sanitation Data'!$I$12,0,10*ROW('Sanitation Data'!I27)),NA())</f>
        <v>#N/A</v>
      </c>
      <c r="AZ33" s="543" t="e">
        <f ca="1">+IF(AND(ISNUMBER(OFFSET('Hygiene Data'!$D$5,0,10*ROW('Hygiene Data'!D27))),'Data Summary'!DO33="Yes"),OFFSET('Hygiene Data'!$D$5,0,10*ROW('Hygiene Data'!D27)),NA())</f>
        <v>#N/A</v>
      </c>
      <c r="BA33" s="543" t="e">
        <f ca="1">+IF(AND(ISNUMBER(OFFSET('Hygiene Data'!$D$7,0,10*ROW('Hygiene Data'!D27))),'Data Summary'!DP33="Yes"),OFFSET('Hygiene Data'!$D$7,0,10*ROW('Hygiene Data'!D27)),NA())</f>
        <v>#N/A</v>
      </c>
      <c r="BB33" s="543" t="e">
        <f ca="1">+IF(AND(ISNUMBER(OFFSET('Hygiene Data'!$D$9,0,10*ROW('Hygiene Data'!D27))),'Data Summary'!DQ33="Yes"),OFFSET('Hygiene Data'!$D$9,0,10*ROW('Hygiene Data'!D27)),NA())</f>
        <v>#N/A</v>
      </c>
      <c r="BC33" s="543" t="e">
        <f ca="1">+IF(AND(ISNUMBER(OFFSET('Hygiene Data'!$E$5,0,10*ROW('Hygiene Data'!E27))),'Data Summary'!DR33="Yes"),OFFSET('Hygiene Data'!$E$5,0,10*ROW('Hygiene Data'!E27)),NA())</f>
        <v>#N/A</v>
      </c>
      <c r="BD33" s="543" t="e">
        <f ca="1">+IF(AND(ISNUMBER(OFFSET('Hygiene Data'!$E$7,0,10*ROW('Hygiene Data'!E27))),'Data Summary'!DS33="Yes"),OFFSET('Hygiene Data'!$E$7,0,10*ROW('Hygiene Data'!E27)),NA())</f>
        <v>#N/A</v>
      </c>
      <c r="BE33" s="543" t="e">
        <f ca="1">+IF(AND(ISNUMBER(OFFSET('Hygiene Data'!$E$9,0,10*ROW('Hygiene Data'!E27))),'Data Summary'!DT33="Yes"),OFFSET('Hygiene Data'!$E$9,0,10*ROW('Hygiene Data'!E27)),NA())</f>
        <v>#N/A</v>
      </c>
      <c r="BF33" s="543" t="e">
        <f ca="1">+IF(AND(ISNUMBER(OFFSET('Hygiene Data'!$F$5,0,10*ROW('Hygiene Data'!F27))),'Data Summary'!DU33="Yes"),OFFSET('Hygiene Data'!$F$5,0,10*ROW('Hygiene Data'!F27)),NA())</f>
        <v>#N/A</v>
      </c>
      <c r="BG33" s="543" t="e">
        <f ca="1">+IF(AND(ISNUMBER(OFFSET('Hygiene Data'!$F$7,0,10*ROW('Hygiene Data'!F27))),'Data Summary'!DV33="Yes"),OFFSET('Hygiene Data'!$F$7,0,10*ROW('Hygiene Data'!F27)),NA())</f>
        <v>#N/A</v>
      </c>
      <c r="BH33" s="543" t="e">
        <f ca="1">+IF(AND(ISNUMBER(OFFSET('Hygiene Data'!$F$9,0,10*ROW('Hygiene Data'!F27))),'Data Summary'!DW33="Yes"),OFFSET('Hygiene Data'!$F$9,0,10*ROW('Hygiene Data'!F27)),NA())</f>
        <v>#N/A</v>
      </c>
      <c r="BI33" s="543" t="e">
        <f ca="1">+IF(AND(ISNUMBER(OFFSET('Hygiene Data'!$G$5,0,10*ROW('Hygiene Data'!G27))),'Data Summary'!DX33="Yes"),OFFSET('Hygiene Data'!$G$5,0,10*ROW('Hygiene Data'!G27)),NA())</f>
        <v>#N/A</v>
      </c>
      <c r="BJ33" s="543" t="e">
        <f ca="1">+IF(AND(ISNUMBER(OFFSET('Hygiene Data'!$G$7,0,10*ROW('Hygiene Data'!G27))),'Data Summary'!DY33="Yes"),OFFSET('Hygiene Data'!$G$7,0,10*ROW('Hygiene Data'!G27)),NA())</f>
        <v>#N/A</v>
      </c>
      <c r="BK33" s="543" t="e">
        <f ca="1">+IF(AND(ISNUMBER(OFFSET('Hygiene Data'!$G$9,0,10*ROW('Hygiene Data'!G27))),'Data Summary'!DZ33="Yes"),OFFSET('Hygiene Data'!$G$9,0,10*ROW('Hygiene Data'!G27)),NA())</f>
        <v>#N/A</v>
      </c>
      <c r="BL33" s="543" t="e">
        <f ca="1">+IF(AND(ISNUMBER(OFFSET('Hygiene Data'!$H$5,0,10*ROW('Hygiene Data'!H27))),'Data Summary'!EA33="Yes"),OFFSET('Hygiene Data'!$H$5,0,10*ROW('Hygiene Data'!H27)),NA())</f>
        <v>#N/A</v>
      </c>
      <c r="BM33" s="543" t="e">
        <f ca="1">+IF(AND(ISNUMBER(OFFSET('Hygiene Data'!$H$7,0,10*ROW('Hygiene Data'!H27))),'Data Summary'!EB33="Yes"),OFFSET('Hygiene Data'!$H$7,0,10*ROW('Hygiene Data'!H27)),NA())</f>
        <v>#N/A</v>
      </c>
      <c r="BN33" s="543" t="e">
        <f ca="1">+IF(AND(ISNUMBER(OFFSET('Hygiene Data'!$H$9,0,10*ROW('Hygiene Data'!H27))),'Data Summary'!EC33="Yes"),OFFSET('Hygiene Data'!$H$9,0,10*ROW('Hygiene Data'!H27)),NA())</f>
        <v>#N/A</v>
      </c>
      <c r="BO33" s="543" t="e">
        <f ca="1">+IF(AND(ISNUMBER(OFFSET('Hygiene Data'!$I$5,0,10*ROW('Hygiene Data'!I27))),'Data Summary'!ED33="Yes"),OFFSET('Hygiene Data'!$I$5,0,10*ROW('Hygiene Data'!I27)),NA())</f>
        <v>#N/A</v>
      </c>
      <c r="BP33" s="543" t="e">
        <f ca="1">+IF(AND(ISNUMBER(OFFSET('Hygiene Data'!$I$7,0,10*ROW('Hygiene Data'!I27))),'Data Summary'!EE33="Yes"),OFFSET('Hygiene Data'!$I$7,0,10*ROW('Hygiene Data'!I27)),NA())</f>
        <v>#N/A</v>
      </c>
      <c r="BQ33" s="543" t="e">
        <f ca="1">+IF(AND(ISNUMBER(OFFSET('Hygiene Data'!$I$9,0,10*ROW('Hygiene Data'!I27))),'Data Summary'!EF33="Yes"),OFFSET('Hygiene Data'!$I$9,0,10*ROW('Hygiene Data'!I27)),NA())</f>
        <v>#N/A</v>
      </c>
    </row>
    <row r="34" spans="1:69" x14ac:dyDescent="0.25">
      <c r="A34" s="539" t="e">
        <f ca="1">+RIGHT('Data Summary'!A34,LEN('Data Summary'!A34)-9)</f>
        <v>#VALUE!</v>
      </c>
      <c r="B34" s="513" t="str">
        <f ca="1">+IF(ISTEXT('Data Summary'!B34),'Data Summary'!B34,"")</f>
        <v/>
      </c>
      <c r="C34" s="540" t="e">
        <f ca="1">+VALUE('Data Summary'!C34)</f>
        <v>#VALUE!</v>
      </c>
      <c r="D34" s="541" t="e">
        <f ca="1">+IF(AND(ISNUMBER(OFFSET('Water Data'!$D$4,0,10*ROW('Water Data'!D28))),'Data Summary'!BS34="Yes"),100-OFFSET('Water Data'!$D$4,0,10*ROW('Water Data'!D28)),NA())</f>
        <v>#N/A</v>
      </c>
      <c r="E34" s="541" t="e">
        <f ca="1">+IF(AND(ISNUMBER(OFFSET('Water Data'!$D$6,0,10*ROW('Water Data'!D28))),'Data Summary'!BT34="Yes"),OFFSET('Water Data'!$D$6,0,10*ROW('Water Data'!D28)),NA())</f>
        <v>#N/A</v>
      </c>
      <c r="F34" s="541" t="e">
        <f ca="1">+IF(AND(ISNUMBER(OFFSET('Water Data'!$D$9,0,10*ROW('Water Data'!D28))),'Data Summary'!BU34="Yes"),OFFSET('Water Data'!$D$9,0,10*ROW('Water Data'!D28)),NA())</f>
        <v>#N/A</v>
      </c>
      <c r="G34" s="541" t="e">
        <f ca="1">+IF(AND(ISNUMBER(OFFSET('Water Data'!$E$4,0,10*ROW('Water Data'!E28))),'Data Summary'!BV34="Yes"),100-OFFSET('Water Data'!$E$4,0,10*ROW('Water Data'!E28)),NA())</f>
        <v>#N/A</v>
      </c>
      <c r="H34" s="541" t="e">
        <f ca="1">+IF(AND(ISNUMBER(OFFSET('Water Data'!$E$6,0,10*ROW('Water Data'!E28))),'Data Summary'!BW34="Yes"),OFFSET('Water Data'!$E$6,0,10*ROW('Water Data'!E28)),NA())</f>
        <v>#N/A</v>
      </c>
      <c r="I34" s="541" t="e">
        <f ca="1">+IF(AND(ISNUMBER(OFFSET('Water Data'!$E$9,0,10*ROW('Water Data'!E28))),'Data Summary'!BX34="Yes"),OFFSET('Water Data'!$E$9,0,10*ROW('Water Data'!E28)),NA())</f>
        <v>#N/A</v>
      </c>
      <c r="J34" s="541" t="e">
        <f ca="1">+IF(AND(ISNUMBER(OFFSET('Water Data'!$F$4,0,10*ROW('Water Data'!F28))),'Data Summary'!BY34="Yes"),100-OFFSET('Water Data'!$F$4,0,10*ROW('Water Data'!F28)),NA())</f>
        <v>#N/A</v>
      </c>
      <c r="K34" s="541" t="e">
        <f ca="1">+IF(AND(ISNUMBER(OFFSET('Water Data'!$F$6,0,10*ROW('Water Data'!F28))),'Data Summary'!BZ34="Yes"),OFFSET('Water Data'!$F$6,0,10*ROW('Water Data'!F28)),NA())</f>
        <v>#N/A</v>
      </c>
      <c r="L34" s="541" t="e">
        <f ca="1">+IF(AND(ISNUMBER(OFFSET('Water Data'!$F$9,0,10*ROW('Water Data'!F28))),'Data Summary'!CA34="Yes"),OFFSET('Water Data'!$F$9,0,10*ROW('Water Data'!F28)),NA())</f>
        <v>#N/A</v>
      </c>
      <c r="M34" s="541" t="e">
        <f ca="1">+IF(AND(ISNUMBER(OFFSET('Water Data'!$G$4,0,10*ROW('Water Data'!G28))),'Data Summary'!CB34="Yes"),100-OFFSET('Water Data'!$G$4,0,10*ROW('Water Data'!G28)),NA())</f>
        <v>#N/A</v>
      </c>
      <c r="N34" s="541" t="e">
        <f ca="1">+IF(AND(ISNUMBER(OFFSET('Water Data'!$G$6,0,10*ROW('Water Data'!G28))),'Data Summary'!CC34="Yes"),OFFSET('Water Data'!$G$6,0,10*ROW('Water Data'!G28)),NA())</f>
        <v>#N/A</v>
      </c>
      <c r="O34" s="541" t="e">
        <f ca="1">+IF(AND(ISNUMBER(OFFSET('Water Data'!$G$9,0,10*ROW('Water Data'!G28))),'Data Summary'!CD34="Yes"),OFFSET('Water Data'!$G$9,0,10*ROW('Water Data'!G28)),NA())</f>
        <v>#N/A</v>
      </c>
      <c r="P34" s="541" t="e">
        <f ca="1">+IF(AND(ISNUMBER(OFFSET('Water Data'!$H$4,0,10*ROW('Water Data'!H28))),'Data Summary'!CE34="Yes"),100-OFFSET('Water Data'!$H$4,0,10*ROW('Water Data'!H28)),NA())</f>
        <v>#N/A</v>
      </c>
      <c r="Q34" s="541" t="e">
        <f ca="1">+IF(AND(ISNUMBER(OFFSET('Water Data'!$H$6,0,10*ROW('Water Data'!H28))),'Data Summary'!CF34="Yes"),OFFSET('Water Data'!$H$6,0,10*ROW('Water Data'!H28)),NA())</f>
        <v>#N/A</v>
      </c>
      <c r="R34" s="541" t="e">
        <f ca="1">+IF(AND(ISNUMBER(OFFSET('Water Data'!$H$9,0,10*ROW('Water Data'!H28))),'Data Summary'!CG34="Yes"),OFFSET('Water Data'!$H$9,0,10*ROW('Water Data'!H28)),NA())</f>
        <v>#N/A</v>
      </c>
      <c r="S34" s="541" t="e">
        <f ca="1">+IF(AND(ISNUMBER(OFFSET('Water Data'!$I$4,0,10*ROW('Water Data'!I28))),'Data Summary'!CH34="Yes"),100-OFFSET('Water Data'!$I$4,0,10*ROW('Water Data'!I28)),NA())</f>
        <v>#N/A</v>
      </c>
      <c r="T34" s="541" t="e">
        <f ca="1">+IF(AND(ISNUMBER(OFFSET('Water Data'!$I$6,0,10*ROW('Water Data'!I28))),'Data Summary'!CI34="Yes"),OFFSET('Water Data'!$I$6,0,10*ROW('Water Data'!I28)),NA())</f>
        <v>#N/A</v>
      </c>
      <c r="U34" s="541" t="e">
        <f ca="1">+IF(AND(ISNUMBER(OFFSET('Water Data'!$I$9,0,10*ROW('Water Data'!I28))),'Data Summary'!CJ34="Yes"),OFFSET('Water Data'!$I$9,0,10*ROW('Water Data'!I28)),NA())</f>
        <v>#N/A</v>
      </c>
      <c r="V34" s="542" t="e">
        <f ca="1">+IF(AND(ISNUMBER(OFFSET('Sanitation Data'!$D$4,0,10*ROW('Sanitation Data'!D28))),'Data Summary'!CK34="Yes"),100-OFFSET('Sanitation Data'!$D$4,0,10*ROW('Sanitation Data'!D28)),NA())</f>
        <v>#N/A</v>
      </c>
      <c r="W34" s="542" t="e">
        <f ca="1">+IF(AND(ISNUMBER(OFFSET('Sanitation Data'!$D$6,0,10*ROW('Sanitation Data'!D28))),'Data Summary'!CL34="Yes"),OFFSET('Sanitation Data'!$D$6,0,10*ROW('Sanitation Data'!D28)),NA())</f>
        <v>#N/A</v>
      </c>
      <c r="X34" s="542" t="e">
        <f ca="1">+IF(AND(ISNUMBER(OFFSET('Sanitation Data'!$D$10,0,10*ROW('Sanitation Data'!D28))),'Data Summary'!CM34="Yes"),OFFSET('Sanitation Data'!$D$10,0,10*ROW('Sanitation Data'!D28)),NA())</f>
        <v>#N/A</v>
      </c>
      <c r="Y34" s="542" t="e">
        <f ca="1">+IF(AND(ISNUMBER(OFFSET('Sanitation Data'!$D$11,0,10*ROW('Sanitation Data'!D28))),'Data Summary'!CN34="Yes"),OFFSET('Sanitation Data'!$D$11,0,10*ROW('Sanitation Data'!D28)),NA())</f>
        <v>#N/A</v>
      </c>
      <c r="Z34" s="542" t="e">
        <f ca="1">+IF(AND(ISNUMBER(OFFSET('Sanitation Data'!$D$12,0,10*ROW('Sanitation Data'!D28))),'Data Summary'!CO34="Yes"),OFFSET('Sanitation Data'!$D$12,0,10*ROW('Sanitation Data'!D28)),NA())</f>
        <v>#N/A</v>
      </c>
      <c r="AA34" s="542" t="e">
        <f ca="1">+IF(AND(ISNUMBER(OFFSET('Sanitation Data'!$E$4,0,10*ROW('Sanitation Data'!E28))),'Data Summary'!CP34="Yes"),100-OFFSET('Sanitation Data'!$E$4,0,10*ROW('Sanitation Data'!E28)),NA())</f>
        <v>#N/A</v>
      </c>
      <c r="AB34" s="542" t="e">
        <f ca="1">+IF(AND(ISNUMBER(OFFSET('Sanitation Data'!$E$6,0,10*ROW('Sanitation Data'!E28))),'Data Summary'!CQ34="Yes"),OFFSET('Sanitation Data'!$E$6,0,10*ROW('Sanitation Data'!E28)),NA())</f>
        <v>#N/A</v>
      </c>
      <c r="AC34" s="542" t="e">
        <f ca="1">+IF(AND(ISNUMBER(OFFSET('Sanitation Data'!$E$10,0,10*ROW('Sanitation Data'!E28))),'Data Summary'!CR34="Yes"),OFFSET('Sanitation Data'!$E$10,0,10*ROW('Sanitation Data'!E28)),NA())</f>
        <v>#N/A</v>
      </c>
      <c r="AD34" s="542" t="e">
        <f ca="1">+IF(AND(ISNUMBER(OFFSET('Sanitation Data'!$E$11,0,10*ROW('Sanitation Data'!E28))),'Data Summary'!CS34="Yes"),OFFSET('Sanitation Data'!$E$11,0,10*ROW('Sanitation Data'!E28)),NA())</f>
        <v>#N/A</v>
      </c>
      <c r="AE34" s="542" t="e">
        <f ca="1">+IF(AND(ISNUMBER(OFFSET('Sanitation Data'!$E$12,0,10*ROW('Sanitation Data'!E28))),'Data Summary'!CT34="Yes"),OFFSET('Sanitation Data'!$E$12,0,10*ROW('Sanitation Data'!E28)),NA())</f>
        <v>#N/A</v>
      </c>
      <c r="AF34" s="542" t="e">
        <f ca="1">+IF(AND(ISNUMBER(OFFSET('Sanitation Data'!$F$4,0,10*ROW('Sanitation Data'!F28))),'Data Summary'!CU34="Yes"),100-OFFSET('Sanitation Data'!$F$4,0,10*ROW('Sanitation Data'!F28)),NA())</f>
        <v>#N/A</v>
      </c>
      <c r="AG34" s="542" t="e">
        <f ca="1">+IF(AND(ISNUMBER(OFFSET('Sanitation Data'!$F$6,0,10*ROW('Sanitation Data'!F28))),'Data Summary'!CV34="Yes"),OFFSET('Sanitation Data'!$F$6,0,10*ROW('Sanitation Data'!F28)),NA())</f>
        <v>#N/A</v>
      </c>
      <c r="AH34" s="542" t="e">
        <f ca="1">+IF(AND(ISNUMBER(OFFSET('Sanitation Data'!$F$10,0,10*ROW('Sanitation Data'!F28))),'Data Summary'!CW34="Yes"),OFFSET('Sanitation Data'!$F$10,0,10*ROW('Sanitation Data'!F28)),NA())</f>
        <v>#N/A</v>
      </c>
      <c r="AI34" s="542" t="e">
        <f ca="1">+IF(AND(ISNUMBER(OFFSET('Sanitation Data'!$F$11,0,10*ROW('Sanitation Data'!F28))),'Data Summary'!CX34="Yes"),OFFSET('Sanitation Data'!$F$11,0,10*ROW('Sanitation Data'!F28)),NA())</f>
        <v>#N/A</v>
      </c>
      <c r="AJ34" s="542" t="e">
        <f ca="1">+IF(AND(ISNUMBER(OFFSET('Sanitation Data'!$F$12,0,10*ROW('Sanitation Data'!F28))),'Data Summary'!CY34="Yes"),OFFSET('Sanitation Data'!$F$12,0,10*ROW('Sanitation Data'!F28)),NA())</f>
        <v>#N/A</v>
      </c>
      <c r="AK34" s="542" t="e">
        <f ca="1">+IF(AND(ISNUMBER(OFFSET('Sanitation Data'!$G$4,0,10*ROW('Sanitation Data'!G28))),'Data Summary'!CZ34="Yes"),100-OFFSET('Sanitation Data'!$G$4,0,10*ROW('Sanitation Data'!G28)),NA())</f>
        <v>#N/A</v>
      </c>
      <c r="AL34" s="542" t="e">
        <f ca="1">+IF(AND(ISNUMBER(OFFSET('Sanitation Data'!$G$6,0,10*ROW('Sanitation Data'!G28))),'Data Summary'!DA34="Yes"),OFFSET('Sanitation Data'!$G$6,0,10*ROW('Sanitation Data'!G28)),NA())</f>
        <v>#N/A</v>
      </c>
      <c r="AM34" s="542" t="e">
        <f ca="1">+IF(AND(ISNUMBER(OFFSET('Sanitation Data'!$G$10,0,10*ROW('Sanitation Data'!G28))),'Data Summary'!DB34="Yes"),OFFSET('Sanitation Data'!$G$10,0,10*ROW('Sanitation Data'!G28)),NA())</f>
        <v>#N/A</v>
      </c>
      <c r="AN34" s="542" t="e">
        <f ca="1">+IF(AND(ISNUMBER(OFFSET('Sanitation Data'!$G$11,0,10*ROW('Sanitation Data'!G28))),'Data Summary'!DC34="Yes"),OFFSET('Sanitation Data'!$G$11,0,10*ROW('Sanitation Data'!G28)),NA())</f>
        <v>#N/A</v>
      </c>
      <c r="AO34" s="542" t="e">
        <f ca="1">+IF(AND(ISNUMBER(OFFSET('Sanitation Data'!$G$12,0,10*ROW('Sanitation Data'!G28))),'Data Summary'!DD34="Yes"),OFFSET('Sanitation Data'!$G$12,0,10*ROW('Sanitation Data'!G28)),NA())</f>
        <v>#N/A</v>
      </c>
      <c r="AP34" s="542" t="e">
        <f ca="1">+IF(AND(ISNUMBER(OFFSET('Sanitation Data'!$H$4,0,10*ROW('Sanitation Data'!H28))),'Data Summary'!DE34="Yes"),100-OFFSET('Sanitation Data'!$H$4,0,10*ROW('Sanitation Data'!H28)),NA())</f>
        <v>#N/A</v>
      </c>
      <c r="AQ34" s="542" t="e">
        <f ca="1">+IF(AND(ISNUMBER(OFFSET('Sanitation Data'!$H$6,0,10*ROW('Sanitation Data'!H28))),'Data Summary'!DF34="Yes"),OFFSET('Sanitation Data'!$H$6,0,10*ROW('Sanitation Data'!H28)),NA())</f>
        <v>#N/A</v>
      </c>
      <c r="AR34" s="542" t="e">
        <f ca="1">+IF(AND(ISNUMBER(OFFSET('Sanitation Data'!$H$10,0,10*ROW('Sanitation Data'!H28))),'Data Summary'!DG34="Yes"),OFFSET('Sanitation Data'!$H$10,0,10*ROW('Sanitation Data'!H28)),NA())</f>
        <v>#N/A</v>
      </c>
      <c r="AS34" s="542" t="e">
        <f ca="1">+IF(AND(ISNUMBER(OFFSET('Sanitation Data'!$H$11,0,10*ROW('Sanitation Data'!H28))),'Data Summary'!DH34="Yes"),OFFSET('Sanitation Data'!$H$11,0,10*ROW('Sanitation Data'!H28)),NA())</f>
        <v>#N/A</v>
      </c>
      <c r="AT34" s="542" t="e">
        <f ca="1">+IF(AND(ISNUMBER(OFFSET('Sanitation Data'!$H$12,0,10*ROW('Sanitation Data'!H28))),'Data Summary'!DI34="Yes"),OFFSET('Sanitation Data'!$H$12,0,10*ROW('Sanitation Data'!H28)),NA())</f>
        <v>#N/A</v>
      </c>
      <c r="AU34" s="542" t="e">
        <f ca="1">+IF(AND(ISNUMBER(OFFSET('Sanitation Data'!$I$4,0,10*ROW('Sanitation Data'!I28))),'Data Summary'!DJ34="Yes"),100-OFFSET('Sanitation Data'!$I$4,0,10*ROW('Sanitation Data'!I28)),NA())</f>
        <v>#N/A</v>
      </c>
      <c r="AV34" s="542" t="e">
        <f ca="1">+IF(AND(ISNUMBER(OFFSET('Sanitation Data'!$I$6,0,10*ROW('Sanitation Data'!I28))),'Data Summary'!DK34="Yes"),OFFSET('Sanitation Data'!$I$6,0,10*ROW('Sanitation Data'!I28)),NA())</f>
        <v>#N/A</v>
      </c>
      <c r="AW34" s="542" t="e">
        <f ca="1">+IF(AND(ISNUMBER(OFFSET('Sanitation Data'!$I$10,0,10*ROW('Sanitation Data'!I28))),'Data Summary'!DL34="Yes"),OFFSET('Sanitation Data'!$I$10,0,10*ROW('Sanitation Data'!I28)),NA())</f>
        <v>#N/A</v>
      </c>
      <c r="AX34" s="542" t="e">
        <f ca="1">+IF(AND(ISNUMBER(OFFSET('Sanitation Data'!$I$11,0,10*ROW('Sanitation Data'!I28))),'Data Summary'!DM34="Yes"),OFFSET('Sanitation Data'!$I$11,0,10*ROW('Sanitation Data'!I28)),NA())</f>
        <v>#N/A</v>
      </c>
      <c r="AY34" s="542" t="e">
        <f ca="1">+IF(AND(ISNUMBER(OFFSET('Sanitation Data'!$I$12,0,10*ROW('Sanitation Data'!I28))),'Data Summary'!DN34="Yes"),OFFSET('Sanitation Data'!$I$12,0,10*ROW('Sanitation Data'!I28)),NA())</f>
        <v>#N/A</v>
      </c>
      <c r="AZ34" s="543" t="e">
        <f ca="1">+IF(AND(ISNUMBER(OFFSET('Hygiene Data'!$D$5,0,10*ROW('Hygiene Data'!D28))),'Data Summary'!DO34="Yes"),OFFSET('Hygiene Data'!$D$5,0,10*ROW('Hygiene Data'!D28)),NA())</f>
        <v>#N/A</v>
      </c>
      <c r="BA34" s="543" t="e">
        <f ca="1">+IF(AND(ISNUMBER(OFFSET('Hygiene Data'!$D$7,0,10*ROW('Hygiene Data'!D28))),'Data Summary'!DP34="Yes"),OFFSET('Hygiene Data'!$D$7,0,10*ROW('Hygiene Data'!D28)),NA())</f>
        <v>#N/A</v>
      </c>
      <c r="BB34" s="543" t="e">
        <f ca="1">+IF(AND(ISNUMBER(OFFSET('Hygiene Data'!$D$9,0,10*ROW('Hygiene Data'!D28))),'Data Summary'!DQ34="Yes"),OFFSET('Hygiene Data'!$D$9,0,10*ROW('Hygiene Data'!D28)),NA())</f>
        <v>#N/A</v>
      </c>
      <c r="BC34" s="543" t="e">
        <f ca="1">+IF(AND(ISNUMBER(OFFSET('Hygiene Data'!$E$5,0,10*ROW('Hygiene Data'!E28))),'Data Summary'!DR34="Yes"),OFFSET('Hygiene Data'!$E$5,0,10*ROW('Hygiene Data'!E28)),NA())</f>
        <v>#N/A</v>
      </c>
      <c r="BD34" s="543" t="e">
        <f ca="1">+IF(AND(ISNUMBER(OFFSET('Hygiene Data'!$E$7,0,10*ROW('Hygiene Data'!E28))),'Data Summary'!DS34="Yes"),OFFSET('Hygiene Data'!$E$7,0,10*ROW('Hygiene Data'!E28)),NA())</f>
        <v>#N/A</v>
      </c>
      <c r="BE34" s="543" t="e">
        <f ca="1">+IF(AND(ISNUMBER(OFFSET('Hygiene Data'!$E$9,0,10*ROW('Hygiene Data'!E28))),'Data Summary'!DT34="Yes"),OFFSET('Hygiene Data'!$E$9,0,10*ROW('Hygiene Data'!E28)),NA())</f>
        <v>#N/A</v>
      </c>
      <c r="BF34" s="543" t="e">
        <f ca="1">+IF(AND(ISNUMBER(OFFSET('Hygiene Data'!$F$5,0,10*ROW('Hygiene Data'!F28))),'Data Summary'!DU34="Yes"),OFFSET('Hygiene Data'!$F$5,0,10*ROW('Hygiene Data'!F28)),NA())</f>
        <v>#N/A</v>
      </c>
      <c r="BG34" s="543" t="e">
        <f ca="1">+IF(AND(ISNUMBER(OFFSET('Hygiene Data'!$F$7,0,10*ROW('Hygiene Data'!F28))),'Data Summary'!DV34="Yes"),OFFSET('Hygiene Data'!$F$7,0,10*ROW('Hygiene Data'!F28)),NA())</f>
        <v>#N/A</v>
      </c>
      <c r="BH34" s="543" t="e">
        <f ca="1">+IF(AND(ISNUMBER(OFFSET('Hygiene Data'!$F$9,0,10*ROW('Hygiene Data'!F28))),'Data Summary'!DW34="Yes"),OFFSET('Hygiene Data'!$F$9,0,10*ROW('Hygiene Data'!F28)),NA())</f>
        <v>#N/A</v>
      </c>
      <c r="BI34" s="543" t="e">
        <f ca="1">+IF(AND(ISNUMBER(OFFSET('Hygiene Data'!$G$5,0,10*ROW('Hygiene Data'!G28))),'Data Summary'!DX34="Yes"),OFFSET('Hygiene Data'!$G$5,0,10*ROW('Hygiene Data'!G28)),NA())</f>
        <v>#N/A</v>
      </c>
      <c r="BJ34" s="543" t="e">
        <f ca="1">+IF(AND(ISNUMBER(OFFSET('Hygiene Data'!$G$7,0,10*ROW('Hygiene Data'!G28))),'Data Summary'!DY34="Yes"),OFFSET('Hygiene Data'!$G$7,0,10*ROW('Hygiene Data'!G28)),NA())</f>
        <v>#N/A</v>
      </c>
      <c r="BK34" s="543" t="e">
        <f ca="1">+IF(AND(ISNUMBER(OFFSET('Hygiene Data'!$G$9,0,10*ROW('Hygiene Data'!G28))),'Data Summary'!DZ34="Yes"),OFFSET('Hygiene Data'!$G$9,0,10*ROW('Hygiene Data'!G28)),NA())</f>
        <v>#N/A</v>
      </c>
      <c r="BL34" s="543" t="e">
        <f ca="1">+IF(AND(ISNUMBER(OFFSET('Hygiene Data'!$H$5,0,10*ROW('Hygiene Data'!H28))),'Data Summary'!EA34="Yes"),OFFSET('Hygiene Data'!$H$5,0,10*ROW('Hygiene Data'!H28)),NA())</f>
        <v>#N/A</v>
      </c>
      <c r="BM34" s="543" t="e">
        <f ca="1">+IF(AND(ISNUMBER(OFFSET('Hygiene Data'!$H$7,0,10*ROW('Hygiene Data'!H28))),'Data Summary'!EB34="Yes"),OFFSET('Hygiene Data'!$H$7,0,10*ROW('Hygiene Data'!H28)),NA())</f>
        <v>#N/A</v>
      </c>
      <c r="BN34" s="543" t="e">
        <f ca="1">+IF(AND(ISNUMBER(OFFSET('Hygiene Data'!$H$9,0,10*ROW('Hygiene Data'!H28))),'Data Summary'!EC34="Yes"),OFFSET('Hygiene Data'!$H$9,0,10*ROW('Hygiene Data'!H28)),NA())</f>
        <v>#N/A</v>
      </c>
      <c r="BO34" s="543" t="e">
        <f ca="1">+IF(AND(ISNUMBER(OFFSET('Hygiene Data'!$I$5,0,10*ROW('Hygiene Data'!I28))),'Data Summary'!ED34="Yes"),OFFSET('Hygiene Data'!$I$5,0,10*ROW('Hygiene Data'!I28)),NA())</f>
        <v>#N/A</v>
      </c>
      <c r="BP34" s="543" t="e">
        <f ca="1">+IF(AND(ISNUMBER(OFFSET('Hygiene Data'!$I$7,0,10*ROW('Hygiene Data'!I28))),'Data Summary'!EE34="Yes"),OFFSET('Hygiene Data'!$I$7,0,10*ROW('Hygiene Data'!I28)),NA())</f>
        <v>#N/A</v>
      </c>
      <c r="BQ34" s="543" t="e">
        <f ca="1">+IF(AND(ISNUMBER(OFFSET('Hygiene Data'!$I$9,0,10*ROW('Hygiene Data'!I28))),'Data Summary'!EF34="Yes"),OFFSET('Hygiene Data'!$I$9,0,10*ROW('Hygiene Data'!I28)),NA())</f>
        <v>#N/A</v>
      </c>
    </row>
    <row r="35" spans="1:69" x14ac:dyDescent="0.25">
      <c r="A35" s="539" t="e">
        <f ca="1">+RIGHT('Data Summary'!A35,LEN('Data Summary'!A35)-9)</f>
        <v>#VALUE!</v>
      </c>
      <c r="B35" s="513" t="str">
        <f ca="1">+IF(ISTEXT('Data Summary'!B35),'Data Summary'!B35,"")</f>
        <v/>
      </c>
      <c r="C35" s="540" t="e">
        <f ca="1">+VALUE('Data Summary'!C35)</f>
        <v>#VALUE!</v>
      </c>
      <c r="D35" s="541" t="e">
        <f ca="1">+IF(AND(ISNUMBER(OFFSET('Water Data'!$D$4,0,10*ROW('Water Data'!D29))),'Data Summary'!BS35="Yes"),100-OFFSET('Water Data'!$D$4,0,10*ROW('Water Data'!D29)),NA())</f>
        <v>#N/A</v>
      </c>
      <c r="E35" s="541" t="e">
        <f ca="1">+IF(AND(ISNUMBER(OFFSET('Water Data'!$D$6,0,10*ROW('Water Data'!D29))),'Data Summary'!BT35="Yes"),OFFSET('Water Data'!$D$6,0,10*ROW('Water Data'!D29)),NA())</f>
        <v>#N/A</v>
      </c>
      <c r="F35" s="541" t="e">
        <f ca="1">+IF(AND(ISNUMBER(OFFSET('Water Data'!$D$9,0,10*ROW('Water Data'!D29))),'Data Summary'!BU35="Yes"),OFFSET('Water Data'!$D$9,0,10*ROW('Water Data'!D29)),NA())</f>
        <v>#N/A</v>
      </c>
      <c r="G35" s="541" t="e">
        <f ca="1">+IF(AND(ISNUMBER(OFFSET('Water Data'!$E$4,0,10*ROW('Water Data'!E29))),'Data Summary'!BV35="Yes"),100-OFFSET('Water Data'!$E$4,0,10*ROW('Water Data'!E29)),NA())</f>
        <v>#N/A</v>
      </c>
      <c r="H35" s="541" t="e">
        <f ca="1">+IF(AND(ISNUMBER(OFFSET('Water Data'!$E$6,0,10*ROW('Water Data'!E29))),'Data Summary'!BW35="Yes"),OFFSET('Water Data'!$E$6,0,10*ROW('Water Data'!E29)),NA())</f>
        <v>#N/A</v>
      </c>
      <c r="I35" s="541" t="e">
        <f ca="1">+IF(AND(ISNUMBER(OFFSET('Water Data'!$E$9,0,10*ROW('Water Data'!E29))),'Data Summary'!BX35="Yes"),OFFSET('Water Data'!$E$9,0,10*ROW('Water Data'!E29)),NA())</f>
        <v>#N/A</v>
      </c>
      <c r="J35" s="541" t="e">
        <f ca="1">+IF(AND(ISNUMBER(OFFSET('Water Data'!$F$4,0,10*ROW('Water Data'!F29))),'Data Summary'!BY35="Yes"),100-OFFSET('Water Data'!$F$4,0,10*ROW('Water Data'!F29)),NA())</f>
        <v>#N/A</v>
      </c>
      <c r="K35" s="541" t="e">
        <f ca="1">+IF(AND(ISNUMBER(OFFSET('Water Data'!$F$6,0,10*ROW('Water Data'!F29))),'Data Summary'!BZ35="Yes"),OFFSET('Water Data'!$F$6,0,10*ROW('Water Data'!F29)),NA())</f>
        <v>#N/A</v>
      </c>
      <c r="L35" s="541" t="e">
        <f ca="1">+IF(AND(ISNUMBER(OFFSET('Water Data'!$F$9,0,10*ROW('Water Data'!F29))),'Data Summary'!CA35="Yes"),OFFSET('Water Data'!$F$9,0,10*ROW('Water Data'!F29)),NA())</f>
        <v>#N/A</v>
      </c>
      <c r="M35" s="541" t="e">
        <f ca="1">+IF(AND(ISNUMBER(OFFSET('Water Data'!$G$4,0,10*ROW('Water Data'!G29))),'Data Summary'!CB35="Yes"),100-OFFSET('Water Data'!$G$4,0,10*ROW('Water Data'!G29)),NA())</f>
        <v>#N/A</v>
      </c>
      <c r="N35" s="541" t="e">
        <f ca="1">+IF(AND(ISNUMBER(OFFSET('Water Data'!$G$6,0,10*ROW('Water Data'!G29))),'Data Summary'!CC35="Yes"),OFFSET('Water Data'!$G$6,0,10*ROW('Water Data'!G29)),NA())</f>
        <v>#N/A</v>
      </c>
      <c r="O35" s="541" t="e">
        <f ca="1">+IF(AND(ISNUMBER(OFFSET('Water Data'!$G$9,0,10*ROW('Water Data'!G29))),'Data Summary'!CD35="Yes"),OFFSET('Water Data'!$G$9,0,10*ROW('Water Data'!G29)),NA())</f>
        <v>#N/A</v>
      </c>
      <c r="P35" s="541" t="e">
        <f ca="1">+IF(AND(ISNUMBER(OFFSET('Water Data'!$H$4,0,10*ROW('Water Data'!H29))),'Data Summary'!CE35="Yes"),100-OFFSET('Water Data'!$H$4,0,10*ROW('Water Data'!H29)),NA())</f>
        <v>#N/A</v>
      </c>
      <c r="Q35" s="541" t="e">
        <f ca="1">+IF(AND(ISNUMBER(OFFSET('Water Data'!$H$6,0,10*ROW('Water Data'!H29))),'Data Summary'!CF35="Yes"),OFFSET('Water Data'!$H$6,0,10*ROW('Water Data'!H29)),NA())</f>
        <v>#N/A</v>
      </c>
      <c r="R35" s="541" t="e">
        <f ca="1">+IF(AND(ISNUMBER(OFFSET('Water Data'!$H$9,0,10*ROW('Water Data'!H29))),'Data Summary'!CG35="Yes"),OFFSET('Water Data'!$H$9,0,10*ROW('Water Data'!H29)),NA())</f>
        <v>#N/A</v>
      </c>
      <c r="S35" s="541" t="e">
        <f ca="1">+IF(AND(ISNUMBER(OFFSET('Water Data'!$I$4,0,10*ROW('Water Data'!I29))),'Data Summary'!CH35="Yes"),100-OFFSET('Water Data'!$I$4,0,10*ROW('Water Data'!I29)),NA())</f>
        <v>#N/A</v>
      </c>
      <c r="T35" s="541" t="e">
        <f ca="1">+IF(AND(ISNUMBER(OFFSET('Water Data'!$I$6,0,10*ROW('Water Data'!I29))),'Data Summary'!CI35="Yes"),OFFSET('Water Data'!$I$6,0,10*ROW('Water Data'!I29)),NA())</f>
        <v>#N/A</v>
      </c>
      <c r="U35" s="541" t="e">
        <f ca="1">+IF(AND(ISNUMBER(OFFSET('Water Data'!$I$9,0,10*ROW('Water Data'!I29))),'Data Summary'!CJ35="Yes"),OFFSET('Water Data'!$I$9,0,10*ROW('Water Data'!I29)),NA())</f>
        <v>#N/A</v>
      </c>
      <c r="V35" s="542" t="e">
        <f ca="1">+IF(AND(ISNUMBER(OFFSET('Sanitation Data'!$D$4,0,10*ROW('Sanitation Data'!D29))),'Data Summary'!CK35="Yes"),100-OFFSET('Sanitation Data'!$D$4,0,10*ROW('Sanitation Data'!D29)),NA())</f>
        <v>#N/A</v>
      </c>
      <c r="W35" s="542" t="e">
        <f ca="1">+IF(AND(ISNUMBER(OFFSET('Sanitation Data'!$D$6,0,10*ROW('Sanitation Data'!D29))),'Data Summary'!CL35="Yes"),OFFSET('Sanitation Data'!$D$6,0,10*ROW('Sanitation Data'!D29)),NA())</f>
        <v>#N/A</v>
      </c>
      <c r="X35" s="542" t="e">
        <f ca="1">+IF(AND(ISNUMBER(OFFSET('Sanitation Data'!$D$10,0,10*ROW('Sanitation Data'!D29))),'Data Summary'!CM35="Yes"),OFFSET('Sanitation Data'!$D$10,0,10*ROW('Sanitation Data'!D29)),NA())</f>
        <v>#N/A</v>
      </c>
      <c r="Y35" s="542" t="e">
        <f ca="1">+IF(AND(ISNUMBER(OFFSET('Sanitation Data'!$D$11,0,10*ROW('Sanitation Data'!D29))),'Data Summary'!CN35="Yes"),OFFSET('Sanitation Data'!$D$11,0,10*ROW('Sanitation Data'!D29)),NA())</f>
        <v>#N/A</v>
      </c>
      <c r="Z35" s="542" t="e">
        <f ca="1">+IF(AND(ISNUMBER(OFFSET('Sanitation Data'!$D$12,0,10*ROW('Sanitation Data'!D29))),'Data Summary'!CO35="Yes"),OFFSET('Sanitation Data'!$D$12,0,10*ROW('Sanitation Data'!D29)),NA())</f>
        <v>#N/A</v>
      </c>
      <c r="AA35" s="542" t="e">
        <f ca="1">+IF(AND(ISNUMBER(OFFSET('Sanitation Data'!$E$4,0,10*ROW('Sanitation Data'!E29))),'Data Summary'!CP35="Yes"),100-OFFSET('Sanitation Data'!$E$4,0,10*ROW('Sanitation Data'!E29)),NA())</f>
        <v>#N/A</v>
      </c>
      <c r="AB35" s="542" t="e">
        <f ca="1">+IF(AND(ISNUMBER(OFFSET('Sanitation Data'!$E$6,0,10*ROW('Sanitation Data'!E29))),'Data Summary'!CQ35="Yes"),OFFSET('Sanitation Data'!$E$6,0,10*ROW('Sanitation Data'!E29)),NA())</f>
        <v>#N/A</v>
      </c>
      <c r="AC35" s="542" t="e">
        <f ca="1">+IF(AND(ISNUMBER(OFFSET('Sanitation Data'!$E$10,0,10*ROW('Sanitation Data'!E29))),'Data Summary'!CR35="Yes"),OFFSET('Sanitation Data'!$E$10,0,10*ROW('Sanitation Data'!E29)),NA())</f>
        <v>#N/A</v>
      </c>
      <c r="AD35" s="542" t="e">
        <f ca="1">+IF(AND(ISNUMBER(OFFSET('Sanitation Data'!$E$11,0,10*ROW('Sanitation Data'!E29))),'Data Summary'!CS35="Yes"),OFFSET('Sanitation Data'!$E$11,0,10*ROW('Sanitation Data'!E29)),NA())</f>
        <v>#N/A</v>
      </c>
      <c r="AE35" s="542" t="e">
        <f ca="1">+IF(AND(ISNUMBER(OFFSET('Sanitation Data'!$E$12,0,10*ROW('Sanitation Data'!E29))),'Data Summary'!CT35="Yes"),OFFSET('Sanitation Data'!$E$12,0,10*ROW('Sanitation Data'!E29)),NA())</f>
        <v>#N/A</v>
      </c>
      <c r="AF35" s="542" t="e">
        <f ca="1">+IF(AND(ISNUMBER(OFFSET('Sanitation Data'!$F$4,0,10*ROW('Sanitation Data'!F29))),'Data Summary'!CU35="Yes"),100-OFFSET('Sanitation Data'!$F$4,0,10*ROW('Sanitation Data'!F29)),NA())</f>
        <v>#N/A</v>
      </c>
      <c r="AG35" s="542" t="e">
        <f ca="1">+IF(AND(ISNUMBER(OFFSET('Sanitation Data'!$F$6,0,10*ROW('Sanitation Data'!F29))),'Data Summary'!CV35="Yes"),OFFSET('Sanitation Data'!$F$6,0,10*ROW('Sanitation Data'!F29)),NA())</f>
        <v>#N/A</v>
      </c>
      <c r="AH35" s="542" t="e">
        <f ca="1">+IF(AND(ISNUMBER(OFFSET('Sanitation Data'!$F$10,0,10*ROW('Sanitation Data'!F29))),'Data Summary'!CW35="Yes"),OFFSET('Sanitation Data'!$F$10,0,10*ROW('Sanitation Data'!F29)),NA())</f>
        <v>#N/A</v>
      </c>
      <c r="AI35" s="542" t="e">
        <f ca="1">+IF(AND(ISNUMBER(OFFSET('Sanitation Data'!$F$11,0,10*ROW('Sanitation Data'!F29))),'Data Summary'!CX35="Yes"),OFFSET('Sanitation Data'!$F$11,0,10*ROW('Sanitation Data'!F29)),NA())</f>
        <v>#N/A</v>
      </c>
      <c r="AJ35" s="542" t="e">
        <f ca="1">+IF(AND(ISNUMBER(OFFSET('Sanitation Data'!$F$12,0,10*ROW('Sanitation Data'!F29))),'Data Summary'!CY35="Yes"),OFFSET('Sanitation Data'!$F$12,0,10*ROW('Sanitation Data'!F29)),NA())</f>
        <v>#N/A</v>
      </c>
      <c r="AK35" s="542" t="e">
        <f ca="1">+IF(AND(ISNUMBER(OFFSET('Sanitation Data'!$G$4,0,10*ROW('Sanitation Data'!G29))),'Data Summary'!CZ35="Yes"),100-OFFSET('Sanitation Data'!$G$4,0,10*ROW('Sanitation Data'!G29)),NA())</f>
        <v>#N/A</v>
      </c>
      <c r="AL35" s="542" t="e">
        <f ca="1">+IF(AND(ISNUMBER(OFFSET('Sanitation Data'!$G$6,0,10*ROW('Sanitation Data'!G29))),'Data Summary'!DA35="Yes"),OFFSET('Sanitation Data'!$G$6,0,10*ROW('Sanitation Data'!G29)),NA())</f>
        <v>#N/A</v>
      </c>
      <c r="AM35" s="542" t="e">
        <f ca="1">+IF(AND(ISNUMBER(OFFSET('Sanitation Data'!$G$10,0,10*ROW('Sanitation Data'!G29))),'Data Summary'!DB35="Yes"),OFFSET('Sanitation Data'!$G$10,0,10*ROW('Sanitation Data'!G29)),NA())</f>
        <v>#N/A</v>
      </c>
      <c r="AN35" s="542" t="e">
        <f ca="1">+IF(AND(ISNUMBER(OFFSET('Sanitation Data'!$G$11,0,10*ROW('Sanitation Data'!G29))),'Data Summary'!DC35="Yes"),OFFSET('Sanitation Data'!$G$11,0,10*ROW('Sanitation Data'!G29)),NA())</f>
        <v>#N/A</v>
      </c>
      <c r="AO35" s="542" t="e">
        <f ca="1">+IF(AND(ISNUMBER(OFFSET('Sanitation Data'!$G$12,0,10*ROW('Sanitation Data'!G29))),'Data Summary'!DD35="Yes"),OFFSET('Sanitation Data'!$G$12,0,10*ROW('Sanitation Data'!G29)),NA())</f>
        <v>#N/A</v>
      </c>
      <c r="AP35" s="542" t="e">
        <f ca="1">+IF(AND(ISNUMBER(OFFSET('Sanitation Data'!$H$4,0,10*ROW('Sanitation Data'!H29))),'Data Summary'!DE35="Yes"),100-OFFSET('Sanitation Data'!$H$4,0,10*ROW('Sanitation Data'!H29)),NA())</f>
        <v>#N/A</v>
      </c>
      <c r="AQ35" s="542" t="e">
        <f ca="1">+IF(AND(ISNUMBER(OFFSET('Sanitation Data'!$H$6,0,10*ROW('Sanitation Data'!H29))),'Data Summary'!DF35="Yes"),OFFSET('Sanitation Data'!$H$6,0,10*ROW('Sanitation Data'!H29)),NA())</f>
        <v>#N/A</v>
      </c>
      <c r="AR35" s="542" t="e">
        <f ca="1">+IF(AND(ISNUMBER(OFFSET('Sanitation Data'!$H$10,0,10*ROW('Sanitation Data'!H29))),'Data Summary'!DG35="Yes"),OFFSET('Sanitation Data'!$H$10,0,10*ROW('Sanitation Data'!H29)),NA())</f>
        <v>#N/A</v>
      </c>
      <c r="AS35" s="542" t="e">
        <f ca="1">+IF(AND(ISNUMBER(OFFSET('Sanitation Data'!$H$11,0,10*ROW('Sanitation Data'!H29))),'Data Summary'!DH35="Yes"),OFFSET('Sanitation Data'!$H$11,0,10*ROW('Sanitation Data'!H29)),NA())</f>
        <v>#N/A</v>
      </c>
      <c r="AT35" s="542" t="e">
        <f ca="1">+IF(AND(ISNUMBER(OFFSET('Sanitation Data'!$H$12,0,10*ROW('Sanitation Data'!H29))),'Data Summary'!DI35="Yes"),OFFSET('Sanitation Data'!$H$12,0,10*ROW('Sanitation Data'!H29)),NA())</f>
        <v>#N/A</v>
      </c>
      <c r="AU35" s="542" t="e">
        <f ca="1">+IF(AND(ISNUMBER(OFFSET('Sanitation Data'!$I$4,0,10*ROW('Sanitation Data'!I29))),'Data Summary'!DJ35="Yes"),100-OFFSET('Sanitation Data'!$I$4,0,10*ROW('Sanitation Data'!I29)),NA())</f>
        <v>#N/A</v>
      </c>
      <c r="AV35" s="542" t="e">
        <f ca="1">+IF(AND(ISNUMBER(OFFSET('Sanitation Data'!$I$6,0,10*ROW('Sanitation Data'!I29))),'Data Summary'!DK35="Yes"),OFFSET('Sanitation Data'!$I$6,0,10*ROW('Sanitation Data'!I29)),NA())</f>
        <v>#N/A</v>
      </c>
      <c r="AW35" s="542" t="e">
        <f ca="1">+IF(AND(ISNUMBER(OFFSET('Sanitation Data'!$I$10,0,10*ROW('Sanitation Data'!I29))),'Data Summary'!DL35="Yes"),OFFSET('Sanitation Data'!$I$10,0,10*ROW('Sanitation Data'!I29)),NA())</f>
        <v>#N/A</v>
      </c>
      <c r="AX35" s="542" t="e">
        <f ca="1">+IF(AND(ISNUMBER(OFFSET('Sanitation Data'!$I$11,0,10*ROW('Sanitation Data'!I29))),'Data Summary'!DM35="Yes"),OFFSET('Sanitation Data'!$I$11,0,10*ROW('Sanitation Data'!I29)),NA())</f>
        <v>#N/A</v>
      </c>
      <c r="AY35" s="542" t="e">
        <f ca="1">+IF(AND(ISNUMBER(OFFSET('Sanitation Data'!$I$12,0,10*ROW('Sanitation Data'!I29))),'Data Summary'!DN35="Yes"),OFFSET('Sanitation Data'!$I$12,0,10*ROW('Sanitation Data'!I29)),NA())</f>
        <v>#N/A</v>
      </c>
      <c r="AZ35" s="543" t="e">
        <f ca="1">+IF(AND(ISNUMBER(OFFSET('Hygiene Data'!$D$5,0,10*ROW('Hygiene Data'!D29))),'Data Summary'!DO35="Yes"),OFFSET('Hygiene Data'!$D$5,0,10*ROW('Hygiene Data'!D29)),NA())</f>
        <v>#N/A</v>
      </c>
      <c r="BA35" s="543" t="e">
        <f ca="1">+IF(AND(ISNUMBER(OFFSET('Hygiene Data'!$D$7,0,10*ROW('Hygiene Data'!D29))),'Data Summary'!DP35="Yes"),OFFSET('Hygiene Data'!$D$7,0,10*ROW('Hygiene Data'!D29)),NA())</f>
        <v>#N/A</v>
      </c>
      <c r="BB35" s="543" t="e">
        <f ca="1">+IF(AND(ISNUMBER(OFFSET('Hygiene Data'!$D$9,0,10*ROW('Hygiene Data'!D29))),'Data Summary'!DQ35="Yes"),OFFSET('Hygiene Data'!$D$9,0,10*ROW('Hygiene Data'!D29)),NA())</f>
        <v>#N/A</v>
      </c>
      <c r="BC35" s="543" t="e">
        <f ca="1">+IF(AND(ISNUMBER(OFFSET('Hygiene Data'!$E$5,0,10*ROW('Hygiene Data'!E29))),'Data Summary'!DR35="Yes"),OFFSET('Hygiene Data'!$E$5,0,10*ROW('Hygiene Data'!E29)),NA())</f>
        <v>#N/A</v>
      </c>
      <c r="BD35" s="543" t="e">
        <f ca="1">+IF(AND(ISNUMBER(OFFSET('Hygiene Data'!$E$7,0,10*ROW('Hygiene Data'!E29))),'Data Summary'!DS35="Yes"),OFFSET('Hygiene Data'!$E$7,0,10*ROW('Hygiene Data'!E29)),NA())</f>
        <v>#N/A</v>
      </c>
      <c r="BE35" s="543" t="e">
        <f ca="1">+IF(AND(ISNUMBER(OFFSET('Hygiene Data'!$E$9,0,10*ROW('Hygiene Data'!E29))),'Data Summary'!DT35="Yes"),OFFSET('Hygiene Data'!$E$9,0,10*ROW('Hygiene Data'!E29)),NA())</f>
        <v>#N/A</v>
      </c>
      <c r="BF35" s="543" t="e">
        <f ca="1">+IF(AND(ISNUMBER(OFFSET('Hygiene Data'!$F$5,0,10*ROW('Hygiene Data'!F29))),'Data Summary'!DU35="Yes"),OFFSET('Hygiene Data'!$F$5,0,10*ROW('Hygiene Data'!F29)),NA())</f>
        <v>#N/A</v>
      </c>
      <c r="BG35" s="543" t="e">
        <f ca="1">+IF(AND(ISNUMBER(OFFSET('Hygiene Data'!$F$7,0,10*ROW('Hygiene Data'!F29))),'Data Summary'!DV35="Yes"),OFFSET('Hygiene Data'!$F$7,0,10*ROW('Hygiene Data'!F29)),NA())</f>
        <v>#N/A</v>
      </c>
      <c r="BH35" s="543" t="e">
        <f ca="1">+IF(AND(ISNUMBER(OFFSET('Hygiene Data'!$F$9,0,10*ROW('Hygiene Data'!F29))),'Data Summary'!DW35="Yes"),OFFSET('Hygiene Data'!$F$9,0,10*ROW('Hygiene Data'!F29)),NA())</f>
        <v>#N/A</v>
      </c>
      <c r="BI35" s="543" t="e">
        <f ca="1">+IF(AND(ISNUMBER(OFFSET('Hygiene Data'!$G$5,0,10*ROW('Hygiene Data'!G29))),'Data Summary'!DX35="Yes"),OFFSET('Hygiene Data'!$G$5,0,10*ROW('Hygiene Data'!G29)),NA())</f>
        <v>#N/A</v>
      </c>
      <c r="BJ35" s="543" t="e">
        <f ca="1">+IF(AND(ISNUMBER(OFFSET('Hygiene Data'!$G$7,0,10*ROW('Hygiene Data'!G29))),'Data Summary'!DY35="Yes"),OFFSET('Hygiene Data'!$G$7,0,10*ROW('Hygiene Data'!G29)),NA())</f>
        <v>#N/A</v>
      </c>
      <c r="BK35" s="543" t="e">
        <f ca="1">+IF(AND(ISNUMBER(OFFSET('Hygiene Data'!$G$9,0,10*ROW('Hygiene Data'!G29))),'Data Summary'!DZ35="Yes"),OFFSET('Hygiene Data'!$G$9,0,10*ROW('Hygiene Data'!G29)),NA())</f>
        <v>#N/A</v>
      </c>
      <c r="BL35" s="543" t="e">
        <f ca="1">+IF(AND(ISNUMBER(OFFSET('Hygiene Data'!$H$5,0,10*ROW('Hygiene Data'!H29))),'Data Summary'!EA35="Yes"),OFFSET('Hygiene Data'!$H$5,0,10*ROW('Hygiene Data'!H29)),NA())</f>
        <v>#N/A</v>
      </c>
      <c r="BM35" s="543" t="e">
        <f ca="1">+IF(AND(ISNUMBER(OFFSET('Hygiene Data'!$H$7,0,10*ROW('Hygiene Data'!H29))),'Data Summary'!EB35="Yes"),OFFSET('Hygiene Data'!$H$7,0,10*ROW('Hygiene Data'!H29)),NA())</f>
        <v>#N/A</v>
      </c>
      <c r="BN35" s="543" t="e">
        <f ca="1">+IF(AND(ISNUMBER(OFFSET('Hygiene Data'!$H$9,0,10*ROW('Hygiene Data'!H29))),'Data Summary'!EC35="Yes"),OFFSET('Hygiene Data'!$H$9,0,10*ROW('Hygiene Data'!H29)),NA())</f>
        <v>#N/A</v>
      </c>
      <c r="BO35" s="543" t="e">
        <f ca="1">+IF(AND(ISNUMBER(OFFSET('Hygiene Data'!$I$5,0,10*ROW('Hygiene Data'!I29))),'Data Summary'!ED35="Yes"),OFFSET('Hygiene Data'!$I$5,0,10*ROW('Hygiene Data'!I29)),NA())</f>
        <v>#N/A</v>
      </c>
      <c r="BP35" s="543" t="e">
        <f ca="1">+IF(AND(ISNUMBER(OFFSET('Hygiene Data'!$I$7,0,10*ROW('Hygiene Data'!I29))),'Data Summary'!EE35="Yes"),OFFSET('Hygiene Data'!$I$7,0,10*ROW('Hygiene Data'!I29)),NA())</f>
        <v>#N/A</v>
      </c>
      <c r="BQ35" s="543" t="e">
        <f ca="1">+IF(AND(ISNUMBER(OFFSET('Hygiene Data'!$I$9,0,10*ROW('Hygiene Data'!I29))),'Data Summary'!EF35="Yes"),OFFSET('Hygiene Data'!$I$9,0,10*ROW('Hygiene Data'!I29)),NA())</f>
        <v>#N/A</v>
      </c>
    </row>
    <row r="36" spans="1:69" x14ac:dyDescent="0.25">
      <c r="A36" s="539" t="e">
        <f ca="1">+RIGHT('Data Summary'!A36,LEN('Data Summary'!A36)-9)</f>
        <v>#VALUE!</v>
      </c>
      <c r="B36" s="513" t="str">
        <f ca="1">+IF(ISTEXT('Data Summary'!B36),'Data Summary'!B36,"")</f>
        <v/>
      </c>
      <c r="C36" s="540" t="e">
        <f ca="1">+VALUE('Data Summary'!C36)</f>
        <v>#VALUE!</v>
      </c>
      <c r="D36" s="541" t="e">
        <f ca="1">+IF(AND(ISNUMBER(OFFSET('Water Data'!$D$4,0,10*ROW('Water Data'!D30))),'Data Summary'!BS36="Yes"),100-OFFSET('Water Data'!$D$4,0,10*ROW('Water Data'!D30)),NA())</f>
        <v>#N/A</v>
      </c>
      <c r="E36" s="541" t="e">
        <f ca="1">+IF(AND(ISNUMBER(OFFSET('Water Data'!$D$6,0,10*ROW('Water Data'!D30))),'Data Summary'!BT36="Yes"),OFFSET('Water Data'!$D$6,0,10*ROW('Water Data'!D30)),NA())</f>
        <v>#N/A</v>
      </c>
      <c r="F36" s="541" t="e">
        <f ca="1">+IF(AND(ISNUMBER(OFFSET('Water Data'!$D$9,0,10*ROW('Water Data'!D30))),'Data Summary'!BU36="Yes"),OFFSET('Water Data'!$D$9,0,10*ROW('Water Data'!D30)),NA())</f>
        <v>#N/A</v>
      </c>
      <c r="G36" s="541" t="e">
        <f ca="1">+IF(AND(ISNUMBER(OFFSET('Water Data'!$E$4,0,10*ROW('Water Data'!E30))),'Data Summary'!BV36="Yes"),100-OFFSET('Water Data'!$E$4,0,10*ROW('Water Data'!E30)),NA())</f>
        <v>#N/A</v>
      </c>
      <c r="H36" s="541" t="e">
        <f ca="1">+IF(AND(ISNUMBER(OFFSET('Water Data'!$E$6,0,10*ROW('Water Data'!E30))),'Data Summary'!BW36="Yes"),OFFSET('Water Data'!$E$6,0,10*ROW('Water Data'!E30)),NA())</f>
        <v>#N/A</v>
      </c>
      <c r="I36" s="541" t="e">
        <f ca="1">+IF(AND(ISNUMBER(OFFSET('Water Data'!$E$9,0,10*ROW('Water Data'!E30))),'Data Summary'!BX36="Yes"),OFFSET('Water Data'!$E$9,0,10*ROW('Water Data'!E30)),NA())</f>
        <v>#N/A</v>
      </c>
      <c r="J36" s="541" t="e">
        <f ca="1">+IF(AND(ISNUMBER(OFFSET('Water Data'!$F$4,0,10*ROW('Water Data'!F30))),'Data Summary'!BY36="Yes"),100-OFFSET('Water Data'!$F$4,0,10*ROW('Water Data'!F30)),NA())</f>
        <v>#N/A</v>
      </c>
      <c r="K36" s="541" t="e">
        <f ca="1">+IF(AND(ISNUMBER(OFFSET('Water Data'!$F$6,0,10*ROW('Water Data'!F30))),'Data Summary'!BZ36="Yes"),OFFSET('Water Data'!$F$6,0,10*ROW('Water Data'!F30)),NA())</f>
        <v>#N/A</v>
      </c>
      <c r="L36" s="541" t="e">
        <f ca="1">+IF(AND(ISNUMBER(OFFSET('Water Data'!$F$9,0,10*ROW('Water Data'!F30))),'Data Summary'!CA36="Yes"),OFFSET('Water Data'!$F$9,0,10*ROW('Water Data'!F30)),NA())</f>
        <v>#N/A</v>
      </c>
      <c r="M36" s="541" t="e">
        <f ca="1">+IF(AND(ISNUMBER(OFFSET('Water Data'!$G$4,0,10*ROW('Water Data'!G30))),'Data Summary'!CB36="Yes"),100-OFFSET('Water Data'!$G$4,0,10*ROW('Water Data'!G30)),NA())</f>
        <v>#N/A</v>
      </c>
      <c r="N36" s="541" t="e">
        <f ca="1">+IF(AND(ISNUMBER(OFFSET('Water Data'!$G$6,0,10*ROW('Water Data'!G30))),'Data Summary'!CC36="Yes"),OFFSET('Water Data'!$G$6,0,10*ROW('Water Data'!G30)),NA())</f>
        <v>#N/A</v>
      </c>
      <c r="O36" s="541" t="e">
        <f ca="1">+IF(AND(ISNUMBER(OFFSET('Water Data'!$G$9,0,10*ROW('Water Data'!G30))),'Data Summary'!CD36="Yes"),OFFSET('Water Data'!$G$9,0,10*ROW('Water Data'!G30)),NA())</f>
        <v>#N/A</v>
      </c>
      <c r="P36" s="541" t="e">
        <f ca="1">+IF(AND(ISNUMBER(OFFSET('Water Data'!$H$4,0,10*ROW('Water Data'!H30))),'Data Summary'!CE36="Yes"),100-OFFSET('Water Data'!$H$4,0,10*ROW('Water Data'!H30)),NA())</f>
        <v>#N/A</v>
      </c>
      <c r="Q36" s="541" t="e">
        <f ca="1">+IF(AND(ISNUMBER(OFFSET('Water Data'!$H$6,0,10*ROW('Water Data'!H30))),'Data Summary'!CF36="Yes"),OFFSET('Water Data'!$H$6,0,10*ROW('Water Data'!H30)),NA())</f>
        <v>#N/A</v>
      </c>
      <c r="R36" s="541" t="e">
        <f ca="1">+IF(AND(ISNUMBER(OFFSET('Water Data'!$H$9,0,10*ROW('Water Data'!H30))),'Data Summary'!CG36="Yes"),OFFSET('Water Data'!$H$9,0,10*ROW('Water Data'!H30)),NA())</f>
        <v>#N/A</v>
      </c>
      <c r="S36" s="541" t="e">
        <f ca="1">+IF(AND(ISNUMBER(OFFSET('Water Data'!$I$4,0,10*ROW('Water Data'!I30))),'Data Summary'!CH36="Yes"),100-OFFSET('Water Data'!$I$4,0,10*ROW('Water Data'!I30)),NA())</f>
        <v>#N/A</v>
      </c>
      <c r="T36" s="541" t="e">
        <f ca="1">+IF(AND(ISNUMBER(OFFSET('Water Data'!$I$6,0,10*ROW('Water Data'!I30))),'Data Summary'!CI36="Yes"),OFFSET('Water Data'!$I$6,0,10*ROW('Water Data'!I30)),NA())</f>
        <v>#N/A</v>
      </c>
      <c r="U36" s="541" t="e">
        <f ca="1">+IF(AND(ISNUMBER(OFFSET('Water Data'!$I$9,0,10*ROW('Water Data'!I30))),'Data Summary'!CJ36="Yes"),OFFSET('Water Data'!$I$9,0,10*ROW('Water Data'!I30)),NA())</f>
        <v>#N/A</v>
      </c>
      <c r="V36" s="542" t="e">
        <f ca="1">+IF(AND(ISNUMBER(OFFSET('Sanitation Data'!$D$4,0,10*ROW('Sanitation Data'!D30))),'Data Summary'!CK36="Yes"),100-OFFSET('Sanitation Data'!$D$4,0,10*ROW('Sanitation Data'!D30)),NA())</f>
        <v>#N/A</v>
      </c>
      <c r="W36" s="542" t="e">
        <f ca="1">+IF(AND(ISNUMBER(OFFSET('Sanitation Data'!$D$6,0,10*ROW('Sanitation Data'!D30))),'Data Summary'!CL36="Yes"),OFFSET('Sanitation Data'!$D$6,0,10*ROW('Sanitation Data'!D30)),NA())</f>
        <v>#N/A</v>
      </c>
      <c r="X36" s="542" t="e">
        <f ca="1">+IF(AND(ISNUMBER(OFFSET('Sanitation Data'!$D$10,0,10*ROW('Sanitation Data'!D30))),'Data Summary'!CM36="Yes"),OFFSET('Sanitation Data'!$D$10,0,10*ROW('Sanitation Data'!D30)),NA())</f>
        <v>#N/A</v>
      </c>
      <c r="Y36" s="542" t="e">
        <f ca="1">+IF(AND(ISNUMBER(OFFSET('Sanitation Data'!$D$11,0,10*ROW('Sanitation Data'!D30))),'Data Summary'!CN36="Yes"),OFFSET('Sanitation Data'!$D$11,0,10*ROW('Sanitation Data'!D30)),NA())</f>
        <v>#N/A</v>
      </c>
      <c r="Z36" s="542" t="e">
        <f ca="1">+IF(AND(ISNUMBER(OFFSET('Sanitation Data'!$D$12,0,10*ROW('Sanitation Data'!D30))),'Data Summary'!CO36="Yes"),OFFSET('Sanitation Data'!$D$12,0,10*ROW('Sanitation Data'!D30)),NA())</f>
        <v>#N/A</v>
      </c>
      <c r="AA36" s="542" t="e">
        <f ca="1">+IF(AND(ISNUMBER(OFFSET('Sanitation Data'!$E$4,0,10*ROW('Sanitation Data'!E30))),'Data Summary'!CP36="Yes"),100-OFFSET('Sanitation Data'!$E$4,0,10*ROW('Sanitation Data'!E30)),NA())</f>
        <v>#N/A</v>
      </c>
      <c r="AB36" s="542" t="e">
        <f ca="1">+IF(AND(ISNUMBER(OFFSET('Sanitation Data'!$E$6,0,10*ROW('Sanitation Data'!E30))),'Data Summary'!CQ36="Yes"),OFFSET('Sanitation Data'!$E$6,0,10*ROW('Sanitation Data'!E30)),NA())</f>
        <v>#N/A</v>
      </c>
      <c r="AC36" s="542" t="e">
        <f ca="1">+IF(AND(ISNUMBER(OFFSET('Sanitation Data'!$E$10,0,10*ROW('Sanitation Data'!E30))),'Data Summary'!CR36="Yes"),OFFSET('Sanitation Data'!$E$10,0,10*ROW('Sanitation Data'!E30)),NA())</f>
        <v>#N/A</v>
      </c>
      <c r="AD36" s="542" t="e">
        <f ca="1">+IF(AND(ISNUMBER(OFFSET('Sanitation Data'!$E$11,0,10*ROW('Sanitation Data'!E30))),'Data Summary'!CS36="Yes"),OFFSET('Sanitation Data'!$E$11,0,10*ROW('Sanitation Data'!E30)),NA())</f>
        <v>#N/A</v>
      </c>
      <c r="AE36" s="542" t="e">
        <f ca="1">+IF(AND(ISNUMBER(OFFSET('Sanitation Data'!$E$12,0,10*ROW('Sanitation Data'!E30))),'Data Summary'!CT36="Yes"),OFFSET('Sanitation Data'!$E$12,0,10*ROW('Sanitation Data'!E30)),NA())</f>
        <v>#N/A</v>
      </c>
      <c r="AF36" s="542" t="e">
        <f ca="1">+IF(AND(ISNUMBER(OFFSET('Sanitation Data'!$F$4,0,10*ROW('Sanitation Data'!F30))),'Data Summary'!CU36="Yes"),100-OFFSET('Sanitation Data'!$F$4,0,10*ROW('Sanitation Data'!F30)),NA())</f>
        <v>#N/A</v>
      </c>
      <c r="AG36" s="542" t="e">
        <f ca="1">+IF(AND(ISNUMBER(OFFSET('Sanitation Data'!$F$6,0,10*ROW('Sanitation Data'!F30))),'Data Summary'!CV36="Yes"),OFFSET('Sanitation Data'!$F$6,0,10*ROW('Sanitation Data'!F30)),NA())</f>
        <v>#N/A</v>
      </c>
      <c r="AH36" s="542" t="e">
        <f ca="1">+IF(AND(ISNUMBER(OFFSET('Sanitation Data'!$F$10,0,10*ROW('Sanitation Data'!F30))),'Data Summary'!CW36="Yes"),OFFSET('Sanitation Data'!$F$10,0,10*ROW('Sanitation Data'!F30)),NA())</f>
        <v>#N/A</v>
      </c>
      <c r="AI36" s="542" t="e">
        <f ca="1">+IF(AND(ISNUMBER(OFFSET('Sanitation Data'!$F$11,0,10*ROW('Sanitation Data'!F30))),'Data Summary'!CX36="Yes"),OFFSET('Sanitation Data'!$F$11,0,10*ROW('Sanitation Data'!F30)),NA())</f>
        <v>#N/A</v>
      </c>
      <c r="AJ36" s="542" t="e">
        <f ca="1">+IF(AND(ISNUMBER(OFFSET('Sanitation Data'!$F$12,0,10*ROW('Sanitation Data'!F30))),'Data Summary'!CY36="Yes"),OFFSET('Sanitation Data'!$F$12,0,10*ROW('Sanitation Data'!F30)),NA())</f>
        <v>#N/A</v>
      </c>
      <c r="AK36" s="542" t="e">
        <f ca="1">+IF(AND(ISNUMBER(OFFSET('Sanitation Data'!$G$4,0,10*ROW('Sanitation Data'!G30))),'Data Summary'!CZ36="Yes"),100-OFFSET('Sanitation Data'!$G$4,0,10*ROW('Sanitation Data'!G30)),NA())</f>
        <v>#N/A</v>
      </c>
      <c r="AL36" s="542" t="e">
        <f ca="1">+IF(AND(ISNUMBER(OFFSET('Sanitation Data'!$G$6,0,10*ROW('Sanitation Data'!G30))),'Data Summary'!DA36="Yes"),OFFSET('Sanitation Data'!$G$6,0,10*ROW('Sanitation Data'!G30)),NA())</f>
        <v>#N/A</v>
      </c>
      <c r="AM36" s="542" t="e">
        <f ca="1">+IF(AND(ISNUMBER(OFFSET('Sanitation Data'!$G$10,0,10*ROW('Sanitation Data'!G30))),'Data Summary'!DB36="Yes"),OFFSET('Sanitation Data'!$G$10,0,10*ROW('Sanitation Data'!G30)),NA())</f>
        <v>#N/A</v>
      </c>
      <c r="AN36" s="542" t="e">
        <f ca="1">+IF(AND(ISNUMBER(OFFSET('Sanitation Data'!$G$11,0,10*ROW('Sanitation Data'!G30))),'Data Summary'!DC36="Yes"),OFFSET('Sanitation Data'!$G$11,0,10*ROW('Sanitation Data'!G30)),NA())</f>
        <v>#N/A</v>
      </c>
      <c r="AO36" s="542" t="e">
        <f ca="1">+IF(AND(ISNUMBER(OFFSET('Sanitation Data'!$G$12,0,10*ROW('Sanitation Data'!G30))),'Data Summary'!DD36="Yes"),OFFSET('Sanitation Data'!$G$12,0,10*ROW('Sanitation Data'!G30)),NA())</f>
        <v>#N/A</v>
      </c>
      <c r="AP36" s="542" t="e">
        <f ca="1">+IF(AND(ISNUMBER(OFFSET('Sanitation Data'!$H$4,0,10*ROW('Sanitation Data'!H30))),'Data Summary'!DE36="Yes"),100-OFFSET('Sanitation Data'!$H$4,0,10*ROW('Sanitation Data'!H30)),NA())</f>
        <v>#N/A</v>
      </c>
      <c r="AQ36" s="542" t="e">
        <f ca="1">+IF(AND(ISNUMBER(OFFSET('Sanitation Data'!$H$6,0,10*ROW('Sanitation Data'!H30))),'Data Summary'!DF36="Yes"),OFFSET('Sanitation Data'!$H$6,0,10*ROW('Sanitation Data'!H30)),NA())</f>
        <v>#N/A</v>
      </c>
      <c r="AR36" s="542" t="e">
        <f ca="1">+IF(AND(ISNUMBER(OFFSET('Sanitation Data'!$H$10,0,10*ROW('Sanitation Data'!H30))),'Data Summary'!DG36="Yes"),OFFSET('Sanitation Data'!$H$10,0,10*ROW('Sanitation Data'!H30)),NA())</f>
        <v>#N/A</v>
      </c>
      <c r="AS36" s="542" t="e">
        <f ca="1">+IF(AND(ISNUMBER(OFFSET('Sanitation Data'!$H$11,0,10*ROW('Sanitation Data'!H30))),'Data Summary'!DH36="Yes"),OFFSET('Sanitation Data'!$H$11,0,10*ROW('Sanitation Data'!H30)),NA())</f>
        <v>#N/A</v>
      </c>
      <c r="AT36" s="542" t="e">
        <f ca="1">+IF(AND(ISNUMBER(OFFSET('Sanitation Data'!$H$12,0,10*ROW('Sanitation Data'!H30))),'Data Summary'!DI36="Yes"),OFFSET('Sanitation Data'!$H$12,0,10*ROW('Sanitation Data'!H30)),NA())</f>
        <v>#N/A</v>
      </c>
      <c r="AU36" s="542" t="e">
        <f ca="1">+IF(AND(ISNUMBER(OFFSET('Sanitation Data'!$I$4,0,10*ROW('Sanitation Data'!I30))),'Data Summary'!DJ36="Yes"),100-OFFSET('Sanitation Data'!$I$4,0,10*ROW('Sanitation Data'!I30)),NA())</f>
        <v>#N/A</v>
      </c>
      <c r="AV36" s="542" t="e">
        <f ca="1">+IF(AND(ISNUMBER(OFFSET('Sanitation Data'!$I$6,0,10*ROW('Sanitation Data'!I30))),'Data Summary'!DK36="Yes"),OFFSET('Sanitation Data'!$I$6,0,10*ROW('Sanitation Data'!I30)),NA())</f>
        <v>#N/A</v>
      </c>
      <c r="AW36" s="542" t="e">
        <f ca="1">+IF(AND(ISNUMBER(OFFSET('Sanitation Data'!$I$10,0,10*ROW('Sanitation Data'!I30))),'Data Summary'!DL36="Yes"),OFFSET('Sanitation Data'!$I$10,0,10*ROW('Sanitation Data'!I30)),NA())</f>
        <v>#N/A</v>
      </c>
      <c r="AX36" s="542" t="e">
        <f ca="1">+IF(AND(ISNUMBER(OFFSET('Sanitation Data'!$I$11,0,10*ROW('Sanitation Data'!I30))),'Data Summary'!DM36="Yes"),OFFSET('Sanitation Data'!$I$11,0,10*ROW('Sanitation Data'!I30)),NA())</f>
        <v>#N/A</v>
      </c>
      <c r="AY36" s="542" t="e">
        <f ca="1">+IF(AND(ISNUMBER(OFFSET('Sanitation Data'!$I$12,0,10*ROW('Sanitation Data'!I30))),'Data Summary'!DN36="Yes"),OFFSET('Sanitation Data'!$I$12,0,10*ROW('Sanitation Data'!I30)),NA())</f>
        <v>#N/A</v>
      </c>
      <c r="AZ36" s="543" t="e">
        <f ca="1">+IF(AND(ISNUMBER(OFFSET('Hygiene Data'!$D$5,0,10*ROW('Hygiene Data'!D30))),'Data Summary'!DO36="Yes"),OFFSET('Hygiene Data'!$D$5,0,10*ROW('Hygiene Data'!D30)),NA())</f>
        <v>#N/A</v>
      </c>
      <c r="BA36" s="543" t="e">
        <f ca="1">+IF(AND(ISNUMBER(OFFSET('Hygiene Data'!$D$7,0,10*ROW('Hygiene Data'!D30))),'Data Summary'!DP36="Yes"),OFFSET('Hygiene Data'!$D$7,0,10*ROW('Hygiene Data'!D30)),NA())</f>
        <v>#N/A</v>
      </c>
      <c r="BB36" s="543" t="e">
        <f ca="1">+IF(AND(ISNUMBER(OFFSET('Hygiene Data'!$D$9,0,10*ROW('Hygiene Data'!D30))),'Data Summary'!DQ36="Yes"),OFFSET('Hygiene Data'!$D$9,0,10*ROW('Hygiene Data'!D30)),NA())</f>
        <v>#N/A</v>
      </c>
      <c r="BC36" s="543" t="e">
        <f ca="1">+IF(AND(ISNUMBER(OFFSET('Hygiene Data'!$E$5,0,10*ROW('Hygiene Data'!E30))),'Data Summary'!DR36="Yes"),OFFSET('Hygiene Data'!$E$5,0,10*ROW('Hygiene Data'!E30)),NA())</f>
        <v>#N/A</v>
      </c>
      <c r="BD36" s="543" t="e">
        <f ca="1">+IF(AND(ISNUMBER(OFFSET('Hygiene Data'!$E$7,0,10*ROW('Hygiene Data'!E30))),'Data Summary'!DS36="Yes"),OFFSET('Hygiene Data'!$E$7,0,10*ROW('Hygiene Data'!E30)),NA())</f>
        <v>#N/A</v>
      </c>
      <c r="BE36" s="543" t="e">
        <f ca="1">+IF(AND(ISNUMBER(OFFSET('Hygiene Data'!$E$9,0,10*ROW('Hygiene Data'!E30))),'Data Summary'!DT36="Yes"),OFFSET('Hygiene Data'!$E$9,0,10*ROW('Hygiene Data'!E30)),NA())</f>
        <v>#N/A</v>
      </c>
      <c r="BF36" s="543" t="e">
        <f ca="1">+IF(AND(ISNUMBER(OFFSET('Hygiene Data'!$F$5,0,10*ROW('Hygiene Data'!F30))),'Data Summary'!DU36="Yes"),OFFSET('Hygiene Data'!$F$5,0,10*ROW('Hygiene Data'!F30)),NA())</f>
        <v>#N/A</v>
      </c>
      <c r="BG36" s="543" t="e">
        <f ca="1">+IF(AND(ISNUMBER(OFFSET('Hygiene Data'!$F$7,0,10*ROW('Hygiene Data'!F30))),'Data Summary'!DV36="Yes"),OFFSET('Hygiene Data'!$F$7,0,10*ROW('Hygiene Data'!F30)),NA())</f>
        <v>#N/A</v>
      </c>
      <c r="BH36" s="543" t="e">
        <f ca="1">+IF(AND(ISNUMBER(OFFSET('Hygiene Data'!$F$9,0,10*ROW('Hygiene Data'!F30))),'Data Summary'!DW36="Yes"),OFFSET('Hygiene Data'!$F$9,0,10*ROW('Hygiene Data'!F30)),NA())</f>
        <v>#N/A</v>
      </c>
      <c r="BI36" s="543" t="e">
        <f ca="1">+IF(AND(ISNUMBER(OFFSET('Hygiene Data'!$G$5,0,10*ROW('Hygiene Data'!G30))),'Data Summary'!DX36="Yes"),OFFSET('Hygiene Data'!$G$5,0,10*ROW('Hygiene Data'!G30)),NA())</f>
        <v>#N/A</v>
      </c>
      <c r="BJ36" s="543" t="e">
        <f ca="1">+IF(AND(ISNUMBER(OFFSET('Hygiene Data'!$G$7,0,10*ROW('Hygiene Data'!G30))),'Data Summary'!DY36="Yes"),OFFSET('Hygiene Data'!$G$7,0,10*ROW('Hygiene Data'!G30)),NA())</f>
        <v>#N/A</v>
      </c>
      <c r="BK36" s="543" t="e">
        <f ca="1">+IF(AND(ISNUMBER(OFFSET('Hygiene Data'!$G$9,0,10*ROW('Hygiene Data'!G30))),'Data Summary'!DZ36="Yes"),OFFSET('Hygiene Data'!$G$9,0,10*ROW('Hygiene Data'!G30)),NA())</f>
        <v>#N/A</v>
      </c>
      <c r="BL36" s="543" t="e">
        <f ca="1">+IF(AND(ISNUMBER(OFFSET('Hygiene Data'!$H$5,0,10*ROW('Hygiene Data'!H30))),'Data Summary'!EA36="Yes"),OFFSET('Hygiene Data'!$H$5,0,10*ROW('Hygiene Data'!H30)),NA())</f>
        <v>#N/A</v>
      </c>
      <c r="BM36" s="543" t="e">
        <f ca="1">+IF(AND(ISNUMBER(OFFSET('Hygiene Data'!$H$7,0,10*ROW('Hygiene Data'!H30))),'Data Summary'!EB36="Yes"),OFFSET('Hygiene Data'!$H$7,0,10*ROW('Hygiene Data'!H30)),NA())</f>
        <v>#N/A</v>
      </c>
      <c r="BN36" s="543" t="e">
        <f ca="1">+IF(AND(ISNUMBER(OFFSET('Hygiene Data'!$H$9,0,10*ROW('Hygiene Data'!H30))),'Data Summary'!EC36="Yes"),OFFSET('Hygiene Data'!$H$9,0,10*ROW('Hygiene Data'!H30)),NA())</f>
        <v>#N/A</v>
      </c>
      <c r="BO36" s="543" t="e">
        <f ca="1">+IF(AND(ISNUMBER(OFFSET('Hygiene Data'!$I$5,0,10*ROW('Hygiene Data'!I30))),'Data Summary'!ED36="Yes"),OFFSET('Hygiene Data'!$I$5,0,10*ROW('Hygiene Data'!I30)),NA())</f>
        <v>#N/A</v>
      </c>
      <c r="BP36" s="543" t="e">
        <f ca="1">+IF(AND(ISNUMBER(OFFSET('Hygiene Data'!$I$7,0,10*ROW('Hygiene Data'!I30))),'Data Summary'!EE36="Yes"),OFFSET('Hygiene Data'!$I$7,0,10*ROW('Hygiene Data'!I30)),NA())</f>
        <v>#N/A</v>
      </c>
      <c r="BQ36" s="543" t="e">
        <f ca="1">+IF(AND(ISNUMBER(OFFSET('Hygiene Data'!$I$9,0,10*ROW('Hygiene Data'!I30))),'Data Summary'!EF36="Yes"),OFFSET('Hygiene Data'!$I$9,0,10*ROW('Hygiene Data'!I30)),NA())</f>
        <v>#N/A</v>
      </c>
    </row>
    <row r="37" spans="1:69" x14ac:dyDescent="0.25">
      <c r="A37" s="539" t="e">
        <f ca="1">+RIGHT('Data Summary'!A37,LEN('Data Summary'!A37)-9)</f>
        <v>#VALUE!</v>
      </c>
      <c r="B37" s="513" t="str">
        <f ca="1">+IF(ISTEXT('Data Summary'!B37),'Data Summary'!B37,"")</f>
        <v/>
      </c>
      <c r="C37" s="540" t="e">
        <f ca="1">+VALUE('Data Summary'!C37)</f>
        <v>#VALUE!</v>
      </c>
      <c r="D37" s="541" t="e">
        <f ca="1">+IF(AND(ISNUMBER(OFFSET('Water Data'!$D$4,0,10*ROW('Water Data'!D31))),'Data Summary'!BS37="Yes"),100-OFFSET('Water Data'!$D$4,0,10*ROW('Water Data'!D31)),NA())</f>
        <v>#N/A</v>
      </c>
      <c r="E37" s="541" t="e">
        <f ca="1">+IF(AND(ISNUMBER(OFFSET('Water Data'!$D$6,0,10*ROW('Water Data'!D31))),'Data Summary'!BT37="Yes"),OFFSET('Water Data'!$D$6,0,10*ROW('Water Data'!D31)),NA())</f>
        <v>#N/A</v>
      </c>
      <c r="F37" s="541" t="e">
        <f ca="1">+IF(AND(ISNUMBER(OFFSET('Water Data'!$D$9,0,10*ROW('Water Data'!D31))),'Data Summary'!BU37="Yes"),OFFSET('Water Data'!$D$9,0,10*ROW('Water Data'!D31)),NA())</f>
        <v>#N/A</v>
      </c>
      <c r="G37" s="541" t="e">
        <f ca="1">+IF(AND(ISNUMBER(OFFSET('Water Data'!$E$4,0,10*ROW('Water Data'!E31))),'Data Summary'!BV37="Yes"),100-OFFSET('Water Data'!$E$4,0,10*ROW('Water Data'!E31)),NA())</f>
        <v>#N/A</v>
      </c>
      <c r="H37" s="541" t="e">
        <f ca="1">+IF(AND(ISNUMBER(OFFSET('Water Data'!$E$6,0,10*ROW('Water Data'!E31))),'Data Summary'!BW37="Yes"),OFFSET('Water Data'!$E$6,0,10*ROW('Water Data'!E31)),NA())</f>
        <v>#N/A</v>
      </c>
      <c r="I37" s="541" t="e">
        <f ca="1">+IF(AND(ISNUMBER(OFFSET('Water Data'!$E$9,0,10*ROW('Water Data'!E31))),'Data Summary'!BX37="Yes"),OFFSET('Water Data'!$E$9,0,10*ROW('Water Data'!E31)),NA())</f>
        <v>#N/A</v>
      </c>
      <c r="J37" s="541" t="e">
        <f ca="1">+IF(AND(ISNUMBER(OFFSET('Water Data'!$F$4,0,10*ROW('Water Data'!F31))),'Data Summary'!BY37="Yes"),100-OFFSET('Water Data'!$F$4,0,10*ROW('Water Data'!F31)),NA())</f>
        <v>#N/A</v>
      </c>
      <c r="K37" s="541" t="e">
        <f ca="1">+IF(AND(ISNUMBER(OFFSET('Water Data'!$F$6,0,10*ROW('Water Data'!F31))),'Data Summary'!BZ37="Yes"),OFFSET('Water Data'!$F$6,0,10*ROW('Water Data'!F31)),NA())</f>
        <v>#N/A</v>
      </c>
      <c r="L37" s="541" t="e">
        <f ca="1">+IF(AND(ISNUMBER(OFFSET('Water Data'!$F$9,0,10*ROW('Water Data'!F31))),'Data Summary'!CA37="Yes"),OFFSET('Water Data'!$F$9,0,10*ROW('Water Data'!F31)),NA())</f>
        <v>#N/A</v>
      </c>
      <c r="M37" s="541" t="e">
        <f ca="1">+IF(AND(ISNUMBER(OFFSET('Water Data'!$G$4,0,10*ROW('Water Data'!G31))),'Data Summary'!CB37="Yes"),100-OFFSET('Water Data'!$G$4,0,10*ROW('Water Data'!G31)),NA())</f>
        <v>#N/A</v>
      </c>
      <c r="N37" s="541" t="e">
        <f ca="1">+IF(AND(ISNUMBER(OFFSET('Water Data'!$G$6,0,10*ROW('Water Data'!G31))),'Data Summary'!CC37="Yes"),OFFSET('Water Data'!$G$6,0,10*ROW('Water Data'!G31)),NA())</f>
        <v>#N/A</v>
      </c>
      <c r="O37" s="541" t="e">
        <f ca="1">+IF(AND(ISNUMBER(OFFSET('Water Data'!$G$9,0,10*ROW('Water Data'!G31))),'Data Summary'!CD37="Yes"),OFFSET('Water Data'!$G$9,0,10*ROW('Water Data'!G31)),NA())</f>
        <v>#N/A</v>
      </c>
      <c r="P37" s="541" t="e">
        <f ca="1">+IF(AND(ISNUMBER(OFFSET('Water Data'!$H$4,0,10*ROW('Water Data'!H31))),'Data Summary'!CE37="Yes"),100-OFFSET('Water Data'!$H$4,0,10*ROW('Water Data'!H31)),NA())</f>
        <v>#N/A</v>
      </c>
      <c r="Q37" s="541" t="e">
        <f ca="1">+IF(AND(ISNUMBER(OFFSET('Water Data'!$H$6,0,10*ROW('Water Data'!H31))),'Data Summary'!CF37="Yes"),OFFSET('Water Data'!$H$6,0,10*ROW('Water Data'!H31)),NA())</f>
        <v>#N/A</v>
      </c>
      <c r="R37" s="541" t="e">
        <f ca="1">+IF(AND(ISNUMBER(OFFSET('Water Data'!$H$9,0,10*ROW('Water Data'!H31))),'Data Summary'!CG37="Yes"),OFFSET('Water Data'!$H$9,0,10*ROW('Water Data'!H31)),NA())</f>
        <v>#N/A</v>
      </c>
      <c r="S37" s="541" t="e">
        <f ca="1">+IF(AND(ISNUMBER(OFFSET('Water Data'!$I$4,0,10*ROW('Water Data'!I31))),'Data Summary'!CH37="Yes"),100-OFFSET('Water Data'!$I$4,0,10*ROW('Water Data'!I31)),NA())</f>
        <v>#N/A</v>
      </c>
      <c r="T37" s="541" t="e">
        <f ca="1">+IF(AND(ISNUMBER(OFFSET('Water Data'!$I$6,0,10*ROW('Water Data'!I31))),'Data Summary'!CI37="Yes"),OFFSET('Water Data'!$I$6,0,10*ROW('Water Data'!I31)),NA())</f>
        <v>#N/A</v>
      </c>
      <c r="U37" s="541" t="e">
        <f ca="1">+IF(AND(ISNUMBER(OFFSET('Water Data'!$I$9,0,10*ROW('Water Data'!I31))),'Data Summary'!CJ37="Yes"),OFFSET('Water Data'!$I$9,0,10*ROW('Water Data'!I31)),NA())</f>
        <v>#N/A</v>
      </c>
      <c r="V37" s="542" t="e">
        <f ca="1">+IF(AND(ISNUMBER(OFFSET('Sanitation Data'!$D$4,0,10*ROW('Sanitation Data'!D31))),'Data Summary'!CK37="Yes"),100-OFFSET('Sanitation Data'!$D$4,0,10*ROW('Sanitation Data'!D31)),NA())</f>
        <v>#N/A</v>
      </c>
      <c r="W37" s="542" t="e">
        <f ca="1">+IF(AND(ISNUMBER(OFFSET('Sanitation Data'!$D$6,0,10*ROW('Sanitation Data'!D31))),'Data Summary'!CL37="Yes"),OFFSET('Sanitation Data'!$D$6,0,10*ROW('Sanitation Data'!D31)),NA())</f>
        <v>#N/A</v>
      </c>
      <c r="X37" s="542" t="e">
        <f ca="1">+IF(AND(ISNUMBER(OFFSET('Sanitation Data'!$D$10,0,10*ROW('Sanitation Data'!D31))),'Data Summary'!CM37="Yes"),OFFSET('Sanitation Data'!$D$10,0,10*ROW('Sanitation Data'!D31)),NA())</f>
        <v>#N/A</v>
      </c>
      <c r="Y37" s="542" t="e">
        <f ca="1">+IF(AND(ISNUMBER(OFFSET('Sanitation Data'!$D$11,0,10*ROW('Sanitation Data'!D31))),'Data Summary'!CN37="Yes"),OFFSET('Sanitation Data'!$D$11,0,10*ROW('Sanitation Data'!D31)),NA())</f>
        <v>#N/A</v>
      </c>
      <c r="Z37" s="542" t="e">
        <f ca="1">+IF(AND(ISNUMBER(OFFSET('Sanitation Data'!$D$12,0,10*ROW('Sanitation Data'!D31))),'Data Summary'!CO37="Yes"),OFFSET('Sanitation Data'!$D$12,0,10*ROW('Sanitation Data'!D31)),NA())</f>
        <v>#N/A</v>
      </c>
      <c r="AA37" s="542" t="e">
        <f ca="1">+IF(AND(ISNUMBER(OFFSET('Sanitation Data'!$E$4,0,10*ROW('Sanitation Data'!E31))),'Data Summary'!CP37="Yes"),100-OFFSET('Sanitation Data'!$E$4,0,10*ROW('Sanitation Data'!E31)),NA())</f>
        <v>#N/A</v>
      </c>
      <c r="AB37" s="542" t="e">
        <f ca="1">+IF(AND(ISNUMBER(OFFSET('Sanitation Data'!$E$6,0,10*ROW('Sanitation Data'!E31))),'Data Summary'!CQ37="Yes"),OFFSET('Sanitation Data'!$E$6,0,10*ROW('Sanitation Data'!E31)),NA())</f>
        <v>#N/A</v>
      </c>
      <c r="AC37" s="542" t="e">
        <f ca="1">+IF(AND(ISNUMBER(OFFSET('Sanitation Data'!$E$10,0,10*ROW('Sanitation Data'!E31))),'Data Summary'!CR37="Yes"),OFFSET('Sanitation Data'!$E$10,0,10*ROW('Sanitation Data'!E31)),NA())</f>
        <v>#N/A</v>
      </c>
      <c r="AD37" s="542" t="e">
        <f ca="1">+IF(AND(ISNUMBER(OFFSET('Sanitation Data'!$E$11,0,10*ROW('Sanitation Data'!E31))),'Data Summary'!CS37="Yes"),OFFSET('Sanitation Data'!$E$11,0,10*ROW('Sanitation Data'!E31)),NA())</f>
        <v>#N/A</v>
      </c>
      <c r="AE37" s="542" t="e">
        <f ca="1">+IF(AND(ISNUMBER(OFFSET('Sanitation Data'!$E$12,0,10*ROW('Sanitation Data'!E31))),'Data Summary'!CT37="Yes"),OFFSET('Sanitation Data'!$E$12,0,10*ROW('Sanitation Data'!E31)),NA())</f>
        <v>#N/A</v>
      </c>
      <c r="AF37" s="542" t="e">
        <f ca="1">+IF(AND(ISNUMBER(OFFSET('Sanitation Data'!$F$4,0,10*ROW('Sanitation Data'!F31))),'Data Summary'!CU37="Yes"),100-OFFSET('Sanitation Data'!$F$4,0,10*ROW('Sanitation Data'!F31)),NA())</f>
        <v>#N/A</v>
      </c>
      <c r="AG37" s="542" t="e">
        <f ca="1">+IF(AND(ISNUMBER(OFFSET('Sanitation Data'!$F$6,0,10*ROW('Sanitation Data'!F31))),'Data Summary'!CV37="Yes"),OFFSET('Sanitation Data'!$F$6,0,10*ROW('Sanitation Data'!F31)),NA())</f>
        <v>#N/A</v>
      </c>
      <c r="AH37" s="542" t="e">
        <f ca="1">+IF(AND(ISNUMBER(OFFSET('Sanitation Data'!$F$10,0,10*ROW('Sanitation Data'!F31))),'Data Summary'!CW37="Yes"),OFFSET('Sanitation Data'!$F$10,0,10*ROW('Sanitation Data'!F31)),NA())</f>
        <v>#N/A</v>
      </c>
      <c r="AI37" s="542" t="e">
        <f ca="1">+IF(AND(ISNUMBER(OFFSET('Sanitation Data'!$F$11,0,10*ROW('Sanitation Data'!F31))),'Data Summary'!CX37="Yes"),OFFSET('Sanitation Data'!$F$11,0,10*ROW('Sanitation Data'!F31)),NA())</f>
        <v>#N/A</v>
      </c>
      <c r="AJ37" s="542" t="e">
        <f ca="1">+IF(AND(ISNUMBER(OFFSET('Sanitation Data'!$F$12,0,10*ROW('Sanitation Data'!F31))),'Data Summary'!CY37="Yes"),OFFSET('Sanitation Data'!$F$12,0,10*ROW('Sanitation Data'!F31)),NA())</f>
        <v>#N/A</v>
      </c>
      <c r="AK37" s="542" t="e">
        <f ca="1">+IF(AND(ISNUMBER(OFFSET('Sanitation Data'!$G$4,0,10*ROW('Sanitation Data'!G31))),'Data Summary'!CZ37="Yes"),100-OFFSET('Sanitation Data'!$G$4,0,10*ROW('Sanitation Data'!G31)),NA())</f>
        <v>#N/A</v>
      </c>
      <c r="AL37" s="542" t="e">
        <f ca="1">+IF(AND(ISNUMBER(OFFSET('Sanitation Data'!$G$6,0,10*ROW('Sanitation Data'!G31))),'Data Summary'!DA37="Yes"),OFFSET('Sanitation Data'!$G$6,0,10*ROW('Sanitation Data'!G31)),NA())</f>
        <v>#N/A</v>
      </c>
      <c r="AM37" s="542" t="e">
        <f ca="1">+IF(AND(ISNUMBER(OFFSET('Sanitation Data'!$G$10,0,10*ROW('Sanitation Data'!G31))),'Data Summary'!DB37="Yes"),OFFSET('Sanitation Data'!$G$10,0,10*ROW('Sanitation Data'!G31)),NA())</f>
        <v>#N/A</v>
      </c>
      <c r="AN37" s="542" t="e">
        <f ca="1">+IF(AND(ISNUMBER(OFFSET('Sanitation Data'!$G$11,0,10*ROW('Sanitation Data'!G31))),'Data Summary'!DC37="Yes"),OFFSET('Sanitation Data'!$G$11,0,10*ROW('Sanitation Data'!G31)),NA())</f>
        <v>#N/A</v>
      </c>
      <c r="AO37" s="542" t="e">
        <f ca="1">+IF(AND(ISNUMBER(OFFSET('Sanitation Data'!$G$12,0,10*ROW('Sanitation Data'!G31))),'Data Summary'!DD37="Yes"),OFFSET('Sanitation Data'!$G$12,0,10*ROW('Sanitation Data'!G31)),NA())</f>
        <v>#N/A</v>
      </c>
      <c r="AP37" s="542" t="e">
        <f ca="1">+IF(AND(ISNUMBER(OFFSET('Sanitation Data'!$H$4,0,10*ROW('Sanitation Data'!H31))),'Data Summary'!DE37="Yes"),100-OFFSET('Sanitation Data'!$H$4,0,10*ROW('Sanitation Data'!H31)),NA())</f>
        <v>#N/A</v>
      </c>
      <c r="AQ37" s="542" t="e">
        <f ca="1">+IF(AND(ISNUMBER(OFFSET('Sanitation Data'!$H$6,0,10*ROW('Sanitation Data'!H31))),'Data Summary'!DF37="Yes"),OFFSET('Sanitation Data'!$H$6,0,10*ROW('Sanitation Data'!H31)),NA())</f>
        <v>#N/A</v>
      </c>
      <c r="AR37" s="542" t="e">
        <f ca="1">+IF(AND(ISNUMBER(OFFSET('Sanitation Data'!$H$10,0,10*ROW('Sanitation Data'!H31))),'Data Summary'!DG37="Yes"),OFFSET('Sanitation Data'!$H$10,0,10*ROW('Sanitation Data'!H31)),NA())</f>
        <v>#N/A</v>
      </c>
      <c r="AS37" s="542" t="e">
        <f ca="1">+IF(AND(ISNUMBER(OFFSET('Sanitation Data'!$H$11,0,10*ROW('Sanitation Data'!H31))),'Data Summary'!DH37="Yes"),OFFSET('Sanitation Data'!$H$11,0,10*ROW('Sanitation Data'!H31)),NA())</f>
        <v>#N/A</v>
      </c>
      <c r="AT37" s="542" t="e">
        <f ca="1">+IF(AND(ISNUMBER(OFFSET('Sanitation Data'!$H$12,0,10*ROW('Sanitation Data'!H31))),'Data Summary'!DI37="Yes"),OFFSET('Sanitation Data'!$H$12,0,10*ROW('Sanitation Data'!H31)),NA())</f>
        <v>#N/A</v>
      </c>
      <c r="AU37" s="542" t="e">
        <f ca="1">+IF(AND(ISNUMBER(OFFSET('Sanitation Data'!$I$4,0,10*ROW('Sanitation Data'!I31))),'Data Summary'!DJ37="Yes"),100-OFFSET('Sanitation Data'!$I$4,0,10*ROW('Sanitation Data'!I31)),NA())</f>
        <v>#N/A</v>
      </c>
      <c r="AV37" s="542" t="e">
        <f ca="1">+IF(AND(ISNUMBER(OFFSET('Sanitation Data'!$I$6,0,10*ROW('Sanitation Data'!I31))),'Data Summary'!DK37="Yes"),OFFSET('Sanitation Data'!$I$6,0,10*ROW('Sanitation Data'!I31)),NA())</f>
        <v>#N/A</v>
      </c>
      <c r="AW37" s="542" t="e">
        <f ca="1">+IF(AND(ISNUMBER(OFFSET('Sanitation Data'!$I$10,0,10*ROW('Sanitation Data'!I31))),'Data Summary'!DL37="Yes"),OFFSET('Sanitation Data'!$I$10,0,10*ROW('Sanitation Data'!I31)),NA())</f>
        <v>#N/A</v>
      </c>
      <c r="AX37" s="542" t="e">
        <f ca="1">+IF(AND(ISNUMBER(OFFSET('Sanitation Data'!$I$11,0,10*ROW('Sanitation Data'!I31))),'Data Summary'!DM37="Yes"),OFFSET('Sanitation Data'!$I$11,0,10*ROW('Sanitation Data'!I31)),NA())</f>
        <v>#N/A</v>
      </c>
      <c r="AY37" s="542" t="e">
        <f ca="1">+IF(AND(ISNUMBER(OFFSET('Sanitation Data'!$I$12,0,10*ROW('Sanitation Data'!I31))),'Data Summary'!DN37="Yes"),OFFSET('Sanitation Data'!$I$12,0,10*ROW('Sanitation Data'!I31)),NA())</f>
        <v>#N/A</v>
      </c>
      <c r="AZ37" s="543" t="e">
        <f ca="1">+IF(AND(ISNUMBER(OFFSET('Hygiene Data'!$D$5,0,10*ROW('Hygiene Data'!D31))),'Data Summary'!DO37="Yes"),OFFSET('Hygiene Data'!$D$5,0,10*ROW('Hygiene Data'!D31)),NA())</f>
        <v>#N/A</v>
      </c>
      <c r="BA37" s="543" t="e">
        <f ca="1">+IF(AND(ISNUMBER(OFFSET('Hygiene Data'!$D$7,0,10*ROW('Hygiene Data'!D31))),'Data Summary'!DP37="Yes"),OFFSET('Hygiene Data'!$D$7,0,10*ROW('Hygiene Data'!D31)),NA())</f>
        <v>#N/A</v>
      </c>
      <c r="BB37" s="543" t="e">
        <f ca="1">+IF(AND(ISNUMBER(OFFSET('Hygiene Data'!$D$9,0,10*ROW('Hygiene Data'!D31))),'Data Summary'!DQ37="Yes"),OFFSET('Hygiene Data'!$D$9,0,10*ROW('Hygiene Data'!D31)),NA())</f>
        <v>#N/A</v>
      </c>
      <c r="BC37" s="543" t="e">
        <f ca="1">+IF(AND(ISNUMBER(OFFSET('Hygiene Data'!$E$5,0,10*ROW('Hygiene Data'!E31))),'Data Summary'!DR37="Yes"),OFFSET('Hygiene Data'!$E$5,0,10*ROW('Hygiene Data'!E31)),NA())</f>
        <v>#N/A</v>
      </c>
      <c r="BD37" s="543" t="e">
        <f ca="1">+IF(AND(ISNUMBER(OFFSET('Hygiene Data'!$E$7,0,10*ROW('Hygiene Data'!E31))),'Data Summary'!DS37="Yes"),OFFSET('Hygiene Data'!$E$7,0,10*ROW('Hygiene Data'!E31)),NA())</f>
        <v>#N/A</v>
      </c>
      <c r="BE37" s="543" t="e">
        <f ca="1">+IF(AND(ISNUMBER(OFFSET('Hygiene Data'!$E$9,0,10*ROW('Hygiene Data'!E31))),'Data Summary'!DT37="Yes"),OFFSET('Hygiene Data'!$E$9,0,10*ROW('Hygiene Data'!E31)),NA())</f>
        <v>#N/A</v>
      </c>
      <c r="BF37" s="543" t="e">
        <f ca="1">+IF(AND(ISNUMBER(OFFSET('Hygiene Data'!$F$5,0,10*ROW('Hygiene Data'!F31))),'Data Summary'!DU37="Yes"),OFFSET('Hygiene Data'!$F$5,0,10*ROW('Hygiene Data'!F31)),NA())</f>
        <v>#N/A</v>
      </c>
      <c r="BG37" s="543" t="e">
        <f ca="1">+IF(AND(ISNUMBER(OFFSET('Hygiene Data'!$F$7,0,10*ROW('Hygiene Data'!F31))),'Data Summary'!DV37="Yes"),OFFSET('Hygiene Data'!$F$7,0,10*ROW('Hygiene Data'!F31)),NA())</f>
        <v>#N/A</v>
      </c>
      <c r="BH37" s="543" t="e">
        <f ca="1">+IF(AND(ISNUMBER(OFFSET('Hygiene Data'!$F$9,0,10*ROW('Hygiene Data'!F31))),'Data Summary'!DW37="Yes"),OFFSET('Hygiene Data'!$F$9,0,10*ROW('Hygiene Data'!F31)),NA())</f>
        <v>#N/A</v>
      </c>
      <c r="BI37" s="543" t="e">
        <f ca="1">+IF(AND(ISNUMBER(OFFSET('Hygiene Data'!$G$5,0,10*ROW('Hygiene Data'!G31))),'Data Summary'!DX37="Yes"),OFFSET('Hygiene Data'!$G$5,0,10*ROW('Hygiene Data'!G31)),NA())</f>
        <v>#N/A</v>
      </c>
      <c r="BJ37" s="543" t="e">
        <f ca="1">+IF(AND(ISNUMBER(OFFSET('Hygiene Data'!$G$7,0,10*ROW('Hygiene Data'!G31))),'Data Summary'!DY37="Yes"),OFFSET('Hygiene Data'!$G$7,0,10*ROW('Hygiene Data'!G31)),NA())</f>
        <v>#N/A</v>
      </c>
      <c r="BK37" s="543" t="e">
        <f ca="1">+IF(AND(ISNUMBER(OFFSET('Hygiene Data'!$G$9,0,10*ROW('Hygiene Data'!G31))),'Data Summary'!DZ37="Yes"),OFFSET('Hygiene Data'!$G$9,0,10*ROW('Hygiene Data'!G31)),NA())</f>
        <v>#N/A</v>
      </c>
      <c r="BL37" s="543" t="e">
        <f ca="1">+IF(AND(ISNUMBER(OFFSET('Hygiene Data'!$H$5,0,10*ROW('Hygiene Data'!H31))),'Data Summary'!EA37="Yes"),OFFSET('Hygiene Data'!$H$5,0,10*ROW('Hygiene Data'!H31)),NA())</f>
        <v>#N/A</v>
      </c>
      <c r="BM37" s="543" t="e">
        <f ca="1">+IF(AND(ISNUMBER(OFFSET('Hygiene Data'!$H$7,0,10*ROW('Hygiene Data'!H31))),'Data Summary'!EB37="Yes"),OFFSET('Hygiene Data'!$H$7,0,10*ROW('Hygiene Data'!H31)),NA())</f>
        <v>#N/A</v>
      </c>
      <c r="BN37" s="543" t="e">
        <f ca="1">+IF(AND(ISNUMBER(OFFSET('Hygiene Data'!$H$9,0,10*ROW('Hygiene Data'!H31))),'Data Summary'!EC37="Yes"),OFFSET('Hygiene Data'!$H$9,0,10*ROW('Hygiene Data'!H31)),NA())</f>
        <v>#N/A</v>
      </c>
      <c r="BO37" s="543" t="e">
        <f ca="1">+IF(AND(ISNUMBER(OFFSET('Hygiene Data'!$I$5,0,10*ROW('Hygiene Data'!I31))),'Data Summary'!ED37="Yes"),OFFSET('Hygiene Data'!$I$5,0,10*ROW('Hygiene Data'!I31)),NA())</f>
        <v>#N/A</v>
      </c>
      <c r="BP37" s="543" t="e">
        <f ca="1">+IF(AND(ISNUMBER(OFFSET('Hygiene Data'!$I$7,0,10*ROW('Hygiene Data'!I31))),'Data Summary'!EE37="Yes"),OFFSET('Hygiene Data'!$I$7,0,10*ROW('Hygiene Data'!I31)),NA())</f>
        <v>#N/A</v>
      </c>
      <c r="BQ37" s="543" t="e">
        <f ca="1">+IF(AND(ISNUMBER(OFFSET('Hygiene Data'!$I$9,0,10*ROW('Hygiene Data'!I31))),'Data Summary'!EF37="Yes"),OFFSET('Hygiene Data'!$I$9,0,10*ROW('Hygiene Data'!I31)),NA())</f>
        <v>#N/A</v>
      </c>
    </row>
    <row r="38" spans="1:69" x14ac:dyDescent="0.25">
      <c r="A38" s="539" t="e">
        <f ca="1">+RIGHT('Data Summary'!A38,LEN('Data Summary'!A38)-9)</f>
        <v>#VALUE!</v>
      </c>
      <c r="B38" s="513" t="str">
        <f ca="1">+IF(ISTEXT('Data Summary'!B38),'Data Summary'!B38,"")</f>
        <v/>
      </c>
      <c r="C38" s="540" t="e">
        <f ca="1">+VALUE('Data Summary'!C38)</f>
        <v>#VALUE!</v>
      </c>
      <c r="D38" s="541" t="e">
        <f ca="1">+IF(AND(ISNUMBER(OFFSET('Water Data'!$D$4,0,10*ROW('Water Data'!D32))),'Data Summary'!BS38="Yes"),100-OFFSET('Water Data'!$D$4,0,10*ROW('Water Data'!D32)),NA())</f>
        <v>#N/A</v>
      </c>
      <c r="E38" s="541" t="e">
        <f ca="1">+IF(AND(ISNUMBER(OFFSET('Water Data'!$D$6,0,10*ROW('Water Data'!D32))),'Data Summary'!BT38="Yes"),OFFSET('Water Data'!$D$6,0,10*ROW('Water Data'!D32)),NA())</f>
        <v>#N/A</v>
      </c>
      <c r="F38" s="541" t="e">
        <f ca="1">+IF(AND(ISNUMBER(OFFSET('Water Data'!$D$9,0,10*ROW('Water Data'!D32))),'Data Summary'!BU38="Yes"),OFFSET('Water Data'!$D$9,0,10*ROW('Water Data'!D32)),NA())</f>
        <v>#N/A</v>
      </c>
      <c r="G38" s="541" t="e">
        <f ca="1">+IF(AND(ISNUMBER(OFFSET('Water Data'!$E$4,0,10*ROW('Water Data'!E32))),'Data Summary'!BV38="Yes"),100-OFFSET('Water Data'!$E$4,0,10*ROW('Water Data'!E32)),NA())</f>
        <v>#N/A</v>
      </c>
      <c r="H38" s="541" t="e">
        <f ca="1">+IF(AND(ISNUMBER(OFFSET('Water Data'!$E$6,0,10*ROW('Water Data'!E32))),'Data Summary'!BW38="Yes"),OFFSET('Water Data'!$E$6,0,10*ROW('Water Data'!E32)),NA())</f>
        <v>#N/A</v>
      </c>
      <c r="I38" s="541" t="e">
        <f ca="1">+IF(AND(ISNUMBER(OFFSET('Water Data'!$E$9,0,10*ROW('Water Data'!E32))),'Data Summary'!BX38="Yes"),OFFSET('Water Data'!$E$9,0,10*ROW('Water Data'!E32)),NA())</f>
        <v>#N/A</v>
      </c>
      <c r="J38" s="541" t="e">
        <f ca="1">+IF(AND(ISNUMBER(OFFSET('Water Data'!$F$4,0,10*ROW('Water Data'!F32))),'Data Summary'!BY38="Yes"),100-OFFSET('Water Data'!$F$4,0,10*ROW('Water Data'!F32)),NA())</f>
        <v>#N/A</v>
      </c>
      <c r="K38" s="541" t="e">
        <f ca="1">+IF(AND(ISNUMBER(OFFSET('Water Data'!$F$6,0,10*ROW('Water Data'!F32))),'Data Summary'!BZ38="Yes"),OFFSET('Water Data'!$F$6,0,10*ROW('Water Data'!F32)),NA())</f>
        <v>#N/A</v>
      </c>
      <c r="L38" s="541" t="e">
        <f ca="1">+IF(AND(ISNUMBER(OFFSET('Water Data'!$F$9,0,10*ROW('Water Data'!F32))),'Data Summary'!CA38="Yes"),OFFSET('Water Data'!$F$9,0,10*ROW('Water Data'!F32)),NA())</f>
        <v>#N/A</v>
      </c>
      <c r="M38" s="541" t="e">
        <f ca="1">+IF(AND(ISNUMBER(OFFSET('Water Data'!$G$4,0,10*ROW('Water Data'!G32))),'Data Summary'!CB38="Yes"),100-OFFSET('Water Data'!$G$4,0,10*ROW('Water Data'!G32)),NA())</f>
        <v>#N/A</v>
      </c>
      <c r="N38" s="541" t="e">
        <f ca="1">+IF(AND(ISNUMBER(OFFSET('Water Data'!$G$6,0,10*ROW('Water Data'!G32))),'Data Summary'!CC38="Yes"),OFFSET('Water Data'!$G$6,0,10*ROW('Water Data'!G32)),NA())</f>
        <v>#N/A</v>
      </c>
      <c r="O38" s="541" t="e">
        <f ca="1">+IF(AND(ISNUMBER(OFFSET('Water Data'!$G$9,0,10*ROW('Water Data'!G32))),'Data Summary'!CD38="Yes"),OFFSET('Water Data'!$G$9,0,10*ROW('Water Data'!G32)),NA())</f>
        <v>#N/A</v>
      </c>
      <c r="P38" s="541" t="e">
        <f ca="1">+IF(AND(ISNUMBER(OFFSET('Water Data'!$H$4,0,10*ROW('Water Data'!H32))),'Data Summary'!CE38="Yes"),100-OFFSET('Water Data'!$H$4,0,10*ROW('Water Data'!H32)),NA())</f>
        <v>#N/A</v>
      </c>
      <c r="Q38" s="541" t="e">
        <f ca="1">+IF(AND(ISNUMBER(OFFSET('Water Data'!$H$6,0,10*ROW('Water Data'!H32))),'Data Summary'!CF38="Yes"),OFFSET('Water Data'!$H$6,0,10*ROW('Water Data'!H32)),NA())</f>
        <v>#N/A</v>
      </c>
      <c r="R38" s="541" t="e">
        <f ca="1">+IF(AND(ISNUMBER(OFFSET('Water Data'!$H$9,0,10*ROW('Water Data'!H32))),'Data Summary'!CG38="Yes"),OFFSET('Water Data'!$H$9,0,10*ROW('Water Data'!H32)),NA())</f>
        <v>#N/A</v>
      </c>
      <c r="S38" s="541" t="e">
        <f ca="1">+IF(AND(ISNUMBER(OFFSET('Water Data'!$I$4,0,10*ROW('Water Data'!I32))),'Data Summary'!CH38="Yes"),100-OFFSET('Water Data'!$I$4,0,10*ROW('Water Data'!I32)),NA())</f>
        <v>#N/A</v>
      </c>
      <c r="T38" s="541" t="e">
        <f ca="1">+IF(AND(ISNUMBER(OFFSET('Water Data'!$I$6,0,10*ROW('Water Data'!I32))),'Data Summary'!CI38="Yes"),OFFSET('Water Data'!$I$6,0,10*ROW('Water Data'!I32)),NA())</f>
        <v>#N/A</v>
      </c>
      <c r="U38" s="541" t="e">
        <f ca="1">+IF(AND(ISNUMBER(OFFSET('Water Data'!$I$9,0,10*ROW('Water Data'!I32))),'Data Summary'!CJ38="Yes"),OFFSET('Water Data'!$I$9,0,10*ROW('Water Data'!I32)),NA())</f>
        <v>#N/A</v>
      </c>
      <c r="V38" s="542" t="e">
        <f ca="1">+IF(AND(ISNUMBER(OFFSET('Sanitation Data'!$D$4,0,10*ROW('Sanitation Data'!D32))),'Data Summary'!CK38="Yes"),100-OFFSET('Sanitation Data'!$D$4,0,10*ROW('Sanitation Data'!D32)),NA())</f>
        <v>#N/A</v>
      </c>
      <c r="W38" s="542" t="e">
        <f ca="1">+IF(AND(ISNUMBER(OFFSET('Sanitation Data'!$D$6,0,10*ROW('Sanitation Data'!D32))),'Data Summary'!CL38="Yes"),OFFSET('Sanitation Data'!$D$6,0,10*ROW('Sanitation Data'!D32)),NA())</f>
        <v>#N/A</v>
      </c>
      <c r="X38" s="542" t="e">
        <f ca="1">+IF(AND(ISNUMBER(OFFSET('Sanitation Data'!$D$10,0,10*ROW('Sanitation Data'!D32))),'Data Summary'!CM38="Yes"),OFFSET('Sanitation Data'!$D$10,0,10*ROW('Sanitation Data'!D32)),NA())</f>
        <v>#N/A</v>
      </c>
      <c r="Y38" s="542" t="e">
        <f ca="1">+IF(AND(ISNUMBER(OFFSET('Sanitation Data'!$D$11,0,10*ROW('Sanitation Data'!D32))),'Data Summary'!CN38="Yes"),OFFSET('Sanitation Data'!$D$11,0,10*ROW('Sanitation Data'!D32)),NA())</f>
        <v>#N/A</v>
      </c>
      <c r="Z38" s="542" t="e">
        <f ca="1">+IF(AND(ISNUMBER(OFFSET('Sanitation Data'!$D$12,0,10*ROW('Sanitation Data'!D32))),'Data Summary'!CO38="Yes"),OFFSET('Sanitation Data'!$D$12,0,10*ROW('Sanitation Data'!D32)),NA())</f>
        <v>#N/A</v>
      </c>
      <c r="AA38" s="542" t="e">
        <f ca="1">+IF(AND(ISNUMBER(OFFSET('Sanitation Data'!$E$4,0,10*ROW('Sanitation Data'!E32))),'Data Summary'!CP38="Yes"),100-OFFSET('Sanitation Data'!$E$4,0,10*ROW('Sanitation Data'!E32)),NA())</f>
        <v>#N/A</v>
      </c>
      <c r="AB38" s="542" t="e">
        <f ca="1">+IF(AND(ISNUMBER(OFFSET('Sanitation Data'!$E$6,0,10*ROW('Sanitation Data'!E32))),'Data Summary'!CQ38="Yes"),OFFSET('Sanitation Data'!$E$6,0,10*ROW('Sanitation Data'!E32)),NA())</f>
        <v>#N/A</v>
      </c>
      <c r="AC38" s="542" t="e">
        <f ca="1">+IF(AND(ISNUMBER(OFFSET('Sanitation Data'!$E$10,0,10*ROW('Sanitation Data'!E32))),'Data Summary'!CR38="Yes"),OFFSET('Sanitation Data'!$E$10,0,10*ROW('Sanitation Data'!E32)),NA())</f>
        <v>#N/A</v>
      </c>
      <c r="AD38" s="542" t="e">
        <f ca="1">+IF(AND(ISNUMBER(OFFSET('Sanitation Data'!$E$11,0,10*ROW('Sanitation Data'!E32))),'Data Summary'!CS38="Yes"),OFFSET('Sanitation Data'!$E$11,0,10*ROW('Sanitation Data'!E32)),NA())</f>
        <v>#N/A</v>
      </c>
      <c r="AE38" s="542" t="e">
        <f ca="1">+IF(AND(ISNUMBER(OFFSET('Sanitation Data'!$E$12,0,10*ROW('Sanitation Data'!E32))),'Data Summary'!CT38="Yes"),OFFSET('Sanitation Data'!$E$12,0,10*ROW('Sanitation Data'!E32)),NA())</f>
        <v>#N/A</v>
      </c>
      <c r="AF38" s="542" t="e">
        <f ca="1">+IF(AND(ISNUMBER(OFFSET('Sanitation Data'!$F$4,0,10*ROW('Sanitation Data'!F32))),'Data Summary'!CU38="Yes"),100-OFFSET('Sanitation Data'!$F$4,0,10*ROW('Sanitation Data'!F32)),NA())</f>
        <v>#N/A</v>
      </c>
      <c r="AG38" s="542" t="e">
        <f ca="1">+IF(AND(ISNUMBER(OFFSET('Sanitation Data'!$F$6,0,10*ROW('Sanitation Data'!F32))),'Data Summary'!CV38="Yes"),OFFSET('Sanitation Data'!$F$6,0,10*ROW('Sanitation Data'!F32)),NA())</f>
        <v>#N/A</v>
      </c>
      <c r="AH38" s="542" t="e">
        <f ca="1">+IF(AND(ISNUMBER(OFFSET('Sanitation Data'!$F$10,0,10*ROW('Sanitation Data'!F32))),'Data Summary'!CW38="Yes"),OFFSET('Sanitation Data'!$F$10,0,10*ROW('Sanitation Data'!F32)),NA())</f>
        <v>#N/A</v>
      </c>
      <c r="AI38" s="542" t="e">
        <f ca="1">+IF(AND(ISNUMBER(OFFSET('Sanitation Data'!$F$11,0,10*ROW('Sanitation Data'!F32))),'Data Summary'!CX38="Yes"),OFFSET('Sanitation Data'!$F$11,0,10*ROW('Sanitation Data'!F32)),NA())</f>
        <v>#N/A</v>
      </c>
      <c r="AJ38" s="542" t="e">
        <f ca="1">+IF(AND(ISNUMBER(OFFSET('Sanitation Data'!$F$12,0,10*ROW('Sanitation Data'!F32))),'Data Summary'!CY38="Yes"),OFFSET('Sanitation Data'!$F$12,0,10*ROW('Sanitation Data'!F32)),NA())</f>
        <v>#N/A</v>
      </c>
      <c r="AK38" s="542" t="e">
        <f ca="1">+IF(AND(ISNUMBER(OFFSET('Sanitation Data'!$G$4,0,10*ROW('Sanitation Data'!G32))),'Data Summary'!CZ38="Yes"),100-OFFSET('Sanitation Data'!$G$4,0,10*ROW('Sanitation Data'!G32)),NA())</f>
        <v>#N/A</v>
      </c>
      <c r="AL38" s="542" t="e">
        <f ca="1">+IF(AND(ISNUMBER(OFFSET('Sanitation Data'!$G$6,0,10*ROW('Sanitation Data'!G32))),'Data Summary'!DA38="Yes"),OFFSET('Sanitation Data'!$G$6,0,10*ROW('Sanitation Data'!G32)),NA())</f>
        <v>#N/A</v>
      </c>
      <c r="AM38" s="542" t="e">
        <f ca="1">+IF(AND(ISNUMBER(OFFSET('Sanitation Data'!$G$10,0,10*ROW('Sanitation Data'!G32))),'Data Summary'!DB38="Yes"),OFFSET('Sanitation Data'!$G$10,0,10*ROW('Sanitation Data'!G32)),NA())</f>
        <v>#N/A</v>
      </c>
      <c r="AN38" s="542" t="e">
        <f ca="1">+IF(AND(ISNUMBER(OFFSET('Sanitation Data'!$G$11,0,10*ROW('Sanitation Data'!G32))),'Data Summary'!DC38="Yes"),OFFSET('Sanitation Data'!$G$11,0,10*ROW('Sanitation Data'!G32)),NA())</f>
        <v>#N/A</v>
      </c>
      <c r="AO38" s="542" t="e">
        <f ca="1">+IF(AND(ISNUMBER(OFFSET('Sanitation Data'!$G$12,0,10*ROW('Sanitation Data'!G32))),'Data Summary'!DD38="Yes"),OFFSET('Sanitation Data'!$G$12,0,10*ROW('Sanitation Data'!G32)),NA())</f>
        <v>#N/A</v>
      </c>
      <c r="AP38" s="542" t="e">
        <f ca="1">+IF(AND(ISNUMBER(OFFSET('Sanitation Data'!$H$4,0,10*ROW('Sanitation Data'!H32))),'Data Summary'!DE38="Yes"),100-OFFSET('Sanitation Data'!$H$4,0,10*ROW('Sanitation Data'!H32)),NA())</f>
        <v>#N/A</v>
      </c>
      <c r="AQ38" s="542" t="e">
        <f ca="1">+IF(AND(ISNUMBER(OFFSET('Sanitation Data'!$H$6,0,10*ROW('Sanitation Data'!H32))),'Data Summary'!DF38="Yes"),OFFSET('Sanitation Data'!$H$6,0,10*ROW('Sanitation Data'!H32)),NA())</f>
        <v>#N/A</v>
      </c>
      <c r="AR38" s="542" t="e">
        <f ca="1">+IF(AND(ISNUMBER(OFFSET('Sanitation Data'!$H$10,0,10*ROW('Sanitation Data'!H32))),'Data Summary'!DG38="Yes"),OFFSET('Sanitation Data'!$H$10,0,10*ROW('Sanitation Data'!H32)),NA())</f>
        <v>#N/A</v>
      </c>
      <c r="AS38" s="542" t="e">
        <f ca="1">+IF(AND(ISNUMBER(OFFSET('Sanitation Data'!$H$11,0,10*ROW('Sanitation Data'!H32))),'Data Summary'!DH38="Yes"),OFFSET('Sanitation Data'!$H$11,0,10*ROW('Sanitation Data'!H32)),NA())</f>
        <v>#N/A</v>
      </c>
      <c r="AT38" s="542" t="e">
        <f ca="1">+IF(AND(ISNUMBER(OFFSET('Sanitation Data'!$H$12,0,10*ROW('Sanitation Data'!H32))),'Data Summary'!DI38="Yes"),OFFSET('Sanitation Data'!$H$12,0,10*ROW('Sanitation Data'!H32)),NA())</f>
        <v>#N/A</v>
      </c>
      <c r="AU38" s="542" t="e">
        <f ca="1">+IF(AND(ISNUMBER(OFFSET('Sanitation Data'!$I$4,0,10*ROW('Sanitation Data'!I32))),'Data Summary'!DJ38="Yes"),100-OFFSET('Sanitation Data'!$I$4,0,10*ROW('Sanitation Data'!I32)),NA())</f>
        <v>#N/A</v>
      </c>
      <c r="AV38" s="542" t="e">
        <f ca="1">+IF(AND(ISNUMBER(OFFSET('Sanitation Data'!$I$6,0,10*ROW('Sanitation Data'!I32))),'Data Summary'!DK38="Yes"),OFFSET('Sanitation Data'!$I$6,0,10*ROW('Sanitation Data'!I32)),NA())</f>
        <v>#N/A</v>
      </c>
      <c r="AW38" s="542" t="e">
        <f ca="1">+IF(AND(ISNUMBER(OFFSET('Sanitation Data'!$I$10,0,10*ROW('Sanitation Data'!I32))),'Data Summary'!DL38="Yes"),OFFSET('Sanitation Data'!$I$10,0,10*ROW('Sanitation Data'!I32)),NA())</f>
        <v>#N/A</v>
      </c>
      <c r="AX38" s="542" t="e">
        <f ca="1">+IF(AND(ISNUMBER(OFFSET('Sanitation Data'!$I$11,0,10*ROW('Sanitation Data'!I32))),'Data Summary'!DM38="Yes"),OFFSET('Sanitation Data'!$I$11,0,10*ROW('Sanitation Data'!I32)),NA())</f>
        <v>#N/A</v>
      </c>
      <c r="AY38" s="542" t="e">
        <f ca="1">+IF(AND(ISNUMBER(OFFSET('Sanitation Data'!$I$12,0,10*ROW('Sanitation Data'!I32))),'Data Summary'!DN38="Yes"),OFFSET('Sanitation Data'!$I$12,0,10*ROW('Sanitation Data'!I32)),NA())</f>
        <v>#N/A</v>
      </c>
      <c r="AZ38" s="543" t="e">
        <f ca="1">+IF(AND(ISNUMBER(OFFSET('Hygiene Data'!$D$5,0,10*ROW('Hygiene Data'!D32))),'Data Summary'!DO38="Yes"),OFFSET('Hygiene Data'!$D$5,0,10*ROW('Hygiene Data'!D32)),NA())</f>
        <v>#N/A</v>
      </c>
      <c r="BA38" s="543" t="e">
        <f ca="1">+IF(AND(ISNUMBER(OFFSET('Hygiene Data'!$D$7,0,10*ROW('Hygiene Data'!D32))),'Data Summary'!DP38="Yes"),OFFSET('Hygiene Data'!$D$7,0,10*ROW('Hygiene Data'!D32)),NA())</f>
        <v>#N/A</v>
      </c>
      <c r="BB38" s="543" t="e">
        <f ca="1">+IF(AND(ISNUMBER(OFFSET('Hygiene Data'!$D$9,0,10*ROW('Hygiene Data'!D32))),'Data Summary'!DQ38="Yes"),OFFSET('Hygiene Data'!$D$9,0,10*ROW('Hygiene Data'!D32)),NA())</f>
        <v>#N/A</v>
      </c>
      <c r="BC38" s="543" t="e">
        <f ca="1">+IF(AND(ISNUMBER(OFFSET('Hygiene Data'!$E$5,0,10*ROW('Hygiene Data'!E32))),'Data Summary'!DR38="Yes"),OFFSET('Hygiene Data'!$E$5,0,10*ROW('Hygiene Data'!E32)),NA())</f>
        <v>#N/A</v>
      </c>
      <c r="BD38" s="543" t="e">
        <f ca="1">+IF(AND(ISNUMBER(OFFSET('Hygiene Data'!$E$7,0,10*ROW('Hygiene Data'!E32))),'Data Summary'!DS38="Yes"),OFFSET('Hygiene Data'!$E$7,0,10*ROW('Hygiene Data'!E32)),NA())</f>
        <v>#N/A</v>
      </c>
      <c r="BE38" s="543" t="e">
        <f ca="1">+IF(AND(ISNUMBER(OFFSET('Hygiene Data'!$E$9,0,10*ROW('Hygiene Data'!E32))),'Data Summary'!DT38="Yes"),OFFSET('Hygiene Data'!$E$9,0,10*ROW('Hygiene Data'!E32)),NA())</f>
        <v>#N/A</v>
      </c>
      <c r="BF38" s="543" t="e">
        <f ca="1">+IF(AND(ISNUMBER(OFFSET('Hygiene Data'!$F$5,0,10*ROW('Hygiene Data'!F32))),'Data Summary'!DU38="Yes"),OFFSET('Hygiene Data'!$F$5,0,10*ROW('Hygiene Data'!F32)),NA())</f>
        <v>#N/A</v>
      </c>
      <c r="BG38" s="543" t="e">
        <f ca="1">+IF(AND(ISNUMBER(OFFSET('Hygiene Data'!$F$7,0,10*ROW('Hygiene Data'!F32))),'Data Summary'!DV38="Yes"),OFFSET('Hygiene Data'!$F$7,0,10*ROW('Hygiene Data'!F32)),NA())</f>
        <v>#N/A</v>
      </c>
      <c r="BH38" s="543" t="e">
        <f ca="1">+IF(AND(ISNUMBER(OFFSET('Hygiene Data'!$F$9,0,10*ROW('Hygiene Data'!F32))),'Data Summary'!DW38="Yes"),OFFSET('Hygiene Data'!$F$9,0,10*ROW('Hygiene Data'!F32)),NA())</f>
        <v>#N/A</v>
      </c>
      <c r="BI38" s="543" t="e">
        <f ca="1">+IF(AND(ISNUMBER(OFFSET('Hygiene Data'!$G$5,0,10*ROW('Hygiene Data'!G32))),'Data Summary'!DX38="Yes"),OFFSET('Hygiene Data'!$G$5,0,10*ROW('Hygiene Data'!G32)),NA())</f>
        <v>#N/A</v>
      </c>
      <c r="BJ38" s="543" t="e">
        <f ca="1">+IF(AND(ISNUMBER(OFFSET('Hygiene Data'!$G$7,0,10*ROW('Hygiene Data'!G32))),'Data Summary'!DY38="Yes"),OFFSET('Hygiene Data'!$G$7,0,10*ROW('Hygiene Data'!G32)),NA())</f>
        <v>#N/A</v>
      </c>
      <c r="BK38" s="543" t="e">
        <f ca="1">+IF(AND(ISNUMBER(OFFSET('Hygiene Data'!$G$9,0,10*ROW('Hygiene Data'!G32))),'Data Summary'!DZ38="Yes"),OFFSET('Hygiene Data'!$G$9,0,10*ROW('Hygiene Data'!G32)),NA())</f>
        <v>#N/A</v>
      </c>
      <c r="BL38" s="543" t="e">
        <f ca="1">+IF(AND(ISNUMBER(OFFSET('Hygiene Data'!$H$5,0,10*ROW('Hygiene Data'!H32))),'Data Summary'!EA38="Yes"),OFFSET('Hygiene Data'!$H$5,0,10*ROW('Hygiene Data'!H32)),NA())</f>
        <v>#N/A</v>
      </c>
      <c r="BM38" s="543" t="e">
        <f ca="1">+IF(AND(ISNUMBER(OFFSET('Hygiene Data'!$H$7,0,10*ROW('Hygiene Data'!H32))),'Data Summary'!EB38="Yes"),OFFSET('Hygiene Data'!$H$7,0,10*ROW('Hygiene Data'!H32)),NA())</f>
        <v>#N/A</v>
      </c>
      <c r="BN38" s="543" t="e">
        <f ca="1">+IF(AND(ISNUMBER(OFFSET('Hygiene Data'!$H$9,0,10*ROW('Hygiene Data'!H32))),'Data Summary'!EC38="Yes"),OFFSET('Hygiene Data'!$H$9,0,10*ROW('Hygiene Data'!H32)),NA())</f>
        <v>#N/A</v>
      </c>
      <c r="BO38" s="543" t="e">
        <f ca="1">+IF(AND(ISNUMBER(OFFSET('Hygiene Data'!$I$5,0,10*ROW('Hygiene Data'!I32))),'Data Summary'!ED38="Yes"),OFFSET('Hygiene Data'!$I$5,0,10*ROW('Hygiene Data'!I32)),NA())</f>
        <v>#N/A</v>
      </c>
      <c r="BP38" s="543" t="e">
        <f ca="1">+IF(AND(ISNUMBER(OFFSET('Hygiene Data'!$I$7,0,10*ROW('Hygiene Data'!I32))),'Data Summary'!EE38="Yes"),OFFSET('Hygiene Data'!$I$7,0,10*ROW('Hygiene Data'!I32)),NA())</f>
        <v>#N/A</v>
      </c>
      <c r="BQ38" s="543" t="e">
        <f ca="1">+IF(AND(ISNUMBER(OFFSET('Hygiene Data'!$I$9,0,10*ROW('Hygiene Data'!I32))),'Data Summary'!EF38="Yes"),OFFSET('Hygiene Data'!$I$9,0,10*ROW('Hygiene Data'!I32)),NA())</f>
        <v>#N/A</v>
      </c>
    </row>
    <row r="39" spans="1:69" x14ac:dyDescent="0.25">
      <c r="A39" s="539" t="e">
        <f ca="1">+RIGHT('Data Summary'!A39,LEN('Data Summary'!A39)-9)</f>
        <v>#VALUE!</v>
      </c>
      <c r="B39" s="513" t="str">
        <f ca="1">+IF(ISTEXT('Data Summary'!B39),'Data Summary'!B39,"")</f>
        <v/>
      </c>
      <c r="C39" s="540" t="e">
        <f ca="1">+VALUE('Data Summary'!C39)</f>
        <v>#VALUE!</v>
      </c>
      <c r="D39" s="541" t="e">
        <f ca="1">+IF(AND(ISNUMBER(OFFSET('Water Data'!$D$4,0,10*ROW('Water Data'!D33))),'Data Summary'!BS39="Yes"),100-OFFSET('Water Data'!$D$4,0,10*ROW('Water Data'!D33)),NA())</f>
        <v>#N/A</v>
      </c>
      <c r="E39" s="541" t="e">
        <f ca="1">+IF(AND(ISNUMBER(OFFSET('Water Data'!$D$6,0,10*ROW('Water Data'!D33))),'Data Summary'!BT39="Yes"),OFFSET('Water Data'!$D$6,0,10*ROW('Water Data'!D33)),NA())</f>
        <v>#N/A</v>
      </c>
      <c r="F39" s="541" t="e">
        <f ca="1">+IF(AND(ISNUMBER(OFFSET('Water Data'!$D$9,0,10*ROW('Water Data'!D33))),'Data Summary'!BU39="Yes"),OFFSET('Water Data'!$D$9,0,10*ROW('Water Data'!D33)),NA())</f>
        <v>#N/A</v>
      </c>
      <c r="G39" s="541" t="e">
        <f ca="1">+IF(AND(ISNUMBER(OFFSET('Water Data'!$E$4,0,10*ROW('Water Data'!E33))),'Data Summary'!BV39="Yes"),100-OFFSET('Water Data'!$E$4,0,10*ROW('Water Data'!E33)),NA())</f>
        <v>#N/A</v>
      </c>
      <c r="H39" s="541" t="e">
        <f ca="1">+IF(AND(ISNUMBER(OFFSET('Water Data'!$E$6,0,10*ROW('Water Data'!E33))),'Data Summary'!BW39="Yes"),OFFSET('Water Data'!$E$6,0,10*ROW('Water Data'!E33)),NA())</f>
        <v>#N/A</v>
      </c>
      <c r="I39" s="541" t="e">
        <f ca="1">+IF(AND(ISNUMBER(OFFSET('Water Data'!$E$9,0,10*ROW('Water Data'!E33))),'Data Summary'!BX39="Yes"),OFFSET('Water Data'!$E$9,0,10*ROW('Water Data'!E33)),NA())</f>
        <v>#N/A</v>
      </c>
      <c r="J39" s="541" t="e">
        <f ca="1">+IF(AND(ISNUMBER(OFFSET('Water Data'!$F$4,0,10*ROW('Water Data'!F33))),'Data Summary'!BY39="Yes"),100-OFFSET('Water Data'!$F$4,0,10*ROW('Water Data'!F33)),NA())</f>
        <v>#N/A</v>
      </c>
      <c r="K39" s="541" t="e">
        <f ca="1">+IF(AND(ISNUMBER(OFFSET('Water Data'!$F$6,0,10*ROW('Water Data'!F33))),'Data Summary'!BZ39="Yes"),OFFSET('Water Data'!$F$6,0,10*ROW('Water Data'!F33)),NA())</f>
        <v>#N/A</v>
      </c>
      <c r="L39" s="541" t="e">
        <f ca="1">+IF(AND(ISNUMBER(OFFSET('Water Data'!$F$9,0,10*ROW('Water Data'!F33))),'Data Summary'!CA39="Yes"),OFFSET('Water Data'!$F$9,0,10*ROW('Water Data'!F33)),NA())</f>
        <v>#N/A</v>
      </c>
      <c r="M39" s="541" t="e">
        <f ca="1">+IF(AND(ISNUMBER(OFFSET('Water Data'!$G$4,0,10*ROW('Water Data'!G33))),'Data Summary'!CB39="Yes"),100-OFFSET('Water Data'!$G$4,0,10*ROW('Water Data'!G33)),NA())</f>
        <v>#N/A</v>
      </c>
      <c r="N39" s="541" t="e">
        <f ca="1">+IF(AND(ISNUMBER(OFFSET('Water Data'!$G$6,0,10*ROW('Water Data'!G33))),'Data Summary'!CC39="Yes"),OFFSET('Water Data'!$G$6,0,10*ROW('Water Data'!G33)),NA())</f>
        <v>#N/A</v>
      </c>
      <c r="O39" s="541" t="e">
        <f ca="1">+IF(AND(ISNUMBER(OFFSET('Water Data'!$G$9,0,10*ROW('Water Data'!G33))),'Data Summary'!CD39="Yes"),OFFSET('Water Data'!$G$9,0,10*ROW('Water Data'!G33)),NA())</f>
        <v>#N/A</v>
      </c>
      <c r="P39" s="541" t="e">
        <f ca="1">+IF(AND(ISNUMBER(OFFSET('Water Data'!$H$4,0,10*ROW('Water Data'!H33))),'Data Summary'!CE39="Yes"),100-OFFSET('Water Data'!$H$4,0,10*ROW('Water Data'!H33)),NA())</f>
        <v>#N/A</v>
      </c>
      <c r="Q39" s="541" t="e">
        <f ca="1">+IF(AND(ISNUMBER(OFFSET('Water Data'!$H$6,0,10*ROW('Water Data'!H33))),'Data Summary'!CF39="Yes"),OFFSET('Water Data'!$H$6,0,10*ROW('Water Data'!H33)),NA())</f>
        <v>#N/A</v>
      </c>
      <c r="R39" s="541" t="e">
        <f ca="1">+IF(AND(ISNUMBER(OFFSET('Water Data'!$H$9,0,10*ROW('Water Data'!H33))),'Data Summary'!CG39="Yes"),OFFSET('Water Data'!$H$9,0,10*ROW('Water Data'!H33)),NA())</f>
        <v>#N/A</v>
      </c>
      <c r="S39" s="541" t="e">
        <f ca="1">+IF(AND(ISNUMBER(OFFSET('Water Data'!$I$4,0,10*ROW('Water Data'!I33))),'Data Summary'!CH39="Yes"),100-OFFSET('Water Data'!$I$4,0,10*ROW('Water Data'!I33)),NA())</f>
        <v>#N/A</v>
      </c>
      <c r="T39" s="541" t="e">
        <f ca="1">+IF(AND(ISNUMBER(OFFSET('Water Data'!$I$6,0,10*ROW('Water Data'!I33))),'Data Summary'!CI39="Yes"),OFFSET('Water Data'!$I$6,0,10*ROW('Water Data'!I33)),NA())</f>
        <v>#N/A</v>
      </c>
      <c r="U39" s="541" t="e">
        <f ca="1">+IF(AND(ISNUMBER(OFFSET('Water Data'!$I$9,0,10*ROW('Water Data'!I33))),'Data Summary'!CJ39="Yes"),OFFSET('Water Data'!$I$9,0,10*ROW('Water Data'!I33)),NA())</f>
        <v>#N/A</v>
      </c>
      <c r="V39" s="542" t="e">
        <f ca="1">+IF(AND(ISNUMBER(OFFSET('Sanitation Data'!$D$4,0,10*ROW('Sanitation Data'!D33))),'Data Summary'!CK39="Yes"),100-OFFSET('Sanitation Data'!$D$4,0,10*ROW('Sanitation Data'!D33)),NA())</f>
        <v>#N/A</v>
      </c>
      <c r="W39" s="542" t="e">
        <f ca="1">+IF(AND(ISNUMBER(OFFSET('Sanitation Data'!$D$6,0,10*ROW('Sanitation Data'!D33))),'Data Summary'!CL39="Yes"),OFFSET('Sanitation Data'!$D$6,0,10*ROW('Sanitation Data'!D33)),NA())</f>
        <v>#N/A</v>
      </c>
      <c r="X39" s="542" t="e">
        <f ca="1">+IF(AND(ISNUMBER(OFFSET('Sanitation Data'!$D$10,0,10*ROW('Sanitation Data'!D33))),'Data Summary'!CM39="Yes"),OFFSET('Sanitation Data'!$D$10,0,10*ROW('Sanitation Data'!D33)),NA())</f>
        <v>#N/A</v>
      </c>
      <c r="Y39" s="542" t="e">
        <f ca="1">+IF(AND(ISNUMBER(OFFSET('Sanitation Data'!$D$11,0,10*ROW('Sanitation Data'!D33))),'Data Summary'!CN39="Yes"),OFFSET('Sanitation Data'!$D$11,0,10*ROW('Sanitation Data'!D33)),NA())</f>
        <v>#N/A</v>
      </c>
      <c r="Z39" s="542" t="e">
        <f ca="1">+IF(AND(ISNUMBER(OFFSET('Sanitation Data'!$D$12,0,10*ROW('Sanitation Data'!D33))),'Data Summary'!CO39="Yes"),OFFSET('Sanitation Data'!$D$12,0,10*ROW('Sanitation Data'!D33)),NA())</f>
        <v>#N/A</v>
      </c>
      <c r="AA39" s="542" t="e">
        <f ca="1">+IF(AND(ISNUMBER(OFFSET('Sanitation Data'!$E$4,0,10*ROW('Sanitation Data'!E33))),'Data Summary'!CP39="Yes"),100-OFFSET('Sanitation Data'!$E$4,0,10*ROW('Sanitation Data'!E33)),NA())</f>
        <v>#N/A</v>
      </c>
      <c r="AB39" s="542" t="e">
        <f ca="1">+IF(AND(ISNUMBER(OFFSET('Sanitation Data'!$E$6,0,10*ROW('Sanitation Data'!E33))),'Data Summary'!CQ39="Yes"),OFFSET('Sanitation Data'!$E$6,0,10*ROW('Sanitation Data'!E33)),NA())</f>
        <v>#N/A</v>
      </c>
      <c r="AC39" s="542" t="e">
        <f ca="1">+IF(AND(ISNUMBER(OFFSET('Sanitation Data'!$E$10,0,10*ROW('Sanitation Data'!E33))),'Data Summary'!CR39="Yes"),OFFSET('Sanitation Data'!$E$10,0,10*ROW('Sanitation Data'!E33)),NA())</f>
        <v>#N/A</v>
      </c>
      <c r="AD39" s="542" t="e">
        <f ca="1">+IF(AND(ISNUMBER(OFFSET('Sanitation Data'!$E$11,0,10*ROW('Sanitation Data'!E33))),'Data Summary'!CS39="Yes"),OFFSET('Sanitation Data'!$E$11,0,10*ROW('Sanitation Data'!E33)),NA())</f>
        <v>#N/A</v>
      </c>
      <c r="AE39" s="542" t="e">
        <f ca="1">+IF(AND(ISNUMBER(OFFSET('Sanitation Data'!$E$12,0,10*ROW('Sanitation Data'!E33))),'Data Summary'!CT39="Yes"),OFFSET('Sanitation Data'!$E$12,0,10*ROW('Sanitation Data'!E33)),NA())</f>
        <v>#N/A</v>
      </c>
      <c r="AF39" s="542" t="e">
        <f ca="1">+IF(AND(ISNUMBER(OFFSET('Sanitation Data'!$F$4,0,10*ROW('Sanitation Data'!F33))),'Data Summary'!CU39="Yes"),100-OFFSET('Sanitation Data'!$F$4,0,10*ROW('Sanitation Data'!F33)),NA())</f>
        <v>#N/A</v>
      </c>
      <c r="AG39" s="542" t="e">
        <f ca="1">+IF(AND(ISNUMBER(OFFSET('Sanitation Data'!$F$6,0,10*ROW('Sanitation Data'!F33))),'Data Summary'!CV39="Yes"),OFFSET('Sanitation Data'!$F$6,0,10*ROW('Sanitation Data'!F33)),NA())</f>
        <v>#N/A</v>
      </c>
      <c r="AH39" s="542" t="e">
        <f ca="1">+IF(AND(ISNUMBER(OFFSET('Sanitation Data'!$F$10,0,10*ROW('Sanitation Data'!F33))),'Data Summary'!CW39="Yes"),OFFSET('Sanitation Data'!$F$10,0,10*ROW('Sanitation Data'!F33)),NA())</f>
        <v>#N/A</v>
      </c>
      <c r="AI39" s="542" t="e">
        <f ca="1">+IF(AND(ISNUMBER(OFFSET('Sanitation Data'!$F$11,0,10*ROW('Sanitation Data'!F33))),'Data Summary'!CX39="Yes"),OFFSET('Sanitation Data'!$F$11,0,10*ROW('Sanitation Data'!F33)),NA())</f>
        <v>#N/A</v>
      </c>
      <c r="AJ39" s="542" t="e">
        <f ca="1">+IF(AND(ISNUMBER(OFFSET('Sanitation Data'!$F$12,0,10*ROW('Sanitation Data'!F33))),'Data Summary'!CY39="Yes"),OFFSET('Sanitation Data'!$F$12,0,10*ROW('Sanitation Data'!F33)),NA())</f>
        <v>#N/A</v>
      </c>
      <c r="AK39" s="542" t="e">
        <f ca="1">+IF(AND(ISNUMBER(OFFSET('Sanitation Data'!$G$4,0,10*ROW('Sanitation Data'!G33))),'Data Summary'!CZ39="Yes"),100-OFFSET('Sanitation Data'!$G$4,0,10*ROW('Sanitation Data'!G33)),NA())</f>
        <v>#N/A</v>
      </c>
      <c r="AL39" s="542" t="e">
        <f ca="1">+IF(AND(ISNUMBER(OFFSET('Sanitation Data'!$G$6,0,10*ROW('Sanitation Data'!G33))),'Data Summary'!DA39="Yes"),OFFSET('Sanitation Data'!$G$6,0,10*ROW('Sanitation Data'!G33)),NA())</f>
        <v>#N/A</v>
      </c>
      <c r="AM39" s="542" t="e">
        <f ca="1">+IF(AND(ISNUMBER(OFFSET('Sanitation Data'!$G$10,0,10*ROW('Sanitation Data'!G33))),'Data Summary'!DB39="Yes"),OFFSET('Sanitation Data'!$G$10,0,10*ROW('Sanitation Data'!G33)),NA())</f>
        <v>#N/A</v>
      </c>
      <c r="AN39" s="542" t="e">
        <f ca="1">+IF(AND(ISNUMBER(OFFSET('Sanitation Data'!$G$11,0,10*ROW('Sanitation Data'!G33))),'Data Summary'!DC39="Yes"),OFFSET('Sanitation Data'!$G$11,0,10*ROW('Sanitation Data'!G33)),NA())</f>
        <v>#N/A</v>
      </c>
      <c r="AO39" s="542" t="e">
        <f ca="1">+IF(AND(ISNUMBER(OFFSET('Sanitation Data'!$G$12,0,10*ROW('Sanitation Data'!G33))),'Data Summary'!DD39="Yes"),OFFSET('Sanitation Data'!$G$12,0,10*ROW('Sanitation Data'!G33)),NA())</f>
        <v>#N/A</v>
      </c>
      <c r="AP39" s="542" t="e">
        <f ca="1">+IF(AND(ISNUMBER(OFFSET('Sanitation Data'!$H$4,0,10*ROW('Sanitation Data'!H33))),'Data Summary'!DE39="Yes"),100-OFFSET('Sanitation Data'!$H$4,0,10*ROW('Sanitation Data'!H33)),NA())</f>
        <v>#N/A</v>
      </c>
      <c r="AQ39" s="542" t="e">
        <f ca="1">+IF(AND(ISNUMBER(OFFSET('Sanitation Data'!$H$6,0,10*ROW('Sanitation Data'!H33))),'Data Summary'!DF39="Yes"),OFFSET('Sanitation Data'!$H$6,0,10*ROW('Sanitation Data'!H33)),NA())</f>
        <v>#N/A</v>
      </c>
      <c r="AR39" s="542" t="e">
        <f ca="1">+IF(AND(ISNUMBER(OFFSET('Sanitation Data'!$H$10,0,10*ROW('Sanitation Data'!H33))),'Data Summary'!DG39="Yes"),OFFSET('Sanitation Data'!$H$10,0,10*ROW('Sanitation Data'!H33)),NA())</f>
        <v>#N/A</v>
      </c>
      <c r="AS39" s="542" t="e">
        <f ca="1">+IF(AND(ISNUMBER(OFFSET('Sanitation Data'!$H$11,0,10*ROW('Sanitation Data'!H33))),'Data Summary'!DH39="Yes"),OFFSET('Sanitation Data'!$H$11,0,10*ROW('Sanitation Data'!H33)),NA())</f>
        <v>#N/A</v>
      </c>
      <c r="AT39" s="542" t="e">
        <f ca="1">+IF(AND(ISNUMBER(OFFSET('Sanitation Data'!$H$12,0,10*ROW('Sanitation Data'!H33))),'Data Summary'!DI39="Yes"),OFFSET('Sanitation Data'!$H$12,0,10*ROW('Sanitation Data'!H33)),NA())</f>
        <v>#N/A</v>
      </c>
      <c r="AU39" s="542" t="e">
        <f ca="1">+IF(AND(ISNUMBER(OFFSET('Sanitation Data'!$I$4,0,10*ROW('Sanitation Data'!I33))),'Data Summary'!DJ39="Yes"),100-OFFSET('Sanitation Data'!$I$4,0,10*ROW('Sanitation Data'!I33)),NA())</f>
        <v>#N/A</v>
      </c>
      <c r="AV39" s="542" t="e">
        <f ca="1">+IF(AND(ISNUMBER(OFFSET('Sanitation Data'!$I$6,0,10*ROW('Sanitation Data'!I33))),'Data Summary'!DK39="Yes"),OFFSET('Sanitation Data'!$I$6,0,10*ROW('Sanitation Data'!I33)),NA())</f>
        <v>#N/A</v>
      </c>
      <c r="AW39" s="542" t="e">
        <f ca="1">+IF(AND(ISNUMBER(OFFSET('Sanitation Data'!$I$10,0,10*ROW('Sanitation Data'!I33))),'Data Summary'!DL39="Yes"),OFFSET('Sanitation Data'!$I$10,0,10*ROW('Sanitation Data'!I33)),NA())</f>
        <v>#N/A</v>
      </c>
      <c r="AX39" s="542" t="e">
        <f ca="1">+IF(AND(ISNUMBER(OFFSET('Sanitation Data'!$I$11,0,10*ROW('Sanitation Data'!I33))),'Data Summary'!DM39="Yes"),OFFSET('Sanitation Data'!$I$11,0,10*ROW('Sanitation Data'!I33)),NA())</f>
        <v>#N/A</v>
      </c>
      <c r="AY39" s="542" t="e">
        <f ca="1">+IF(AND(ISNUMBER(OFFSET('Sanitation Data'!$I$12,0,10*ROW('Sanitation Data'!I33))),'Data Summary'!DN39="Yes"),OFFSET('Sanitation Data'!$I$12,0,10*ROW('Sanitation Data'!I33)),NA())</f>
        <v>#N/A</v>
      </c>
      <c r="AZ39" s="543" t="e">
        <f ca="1">+IF(AND(ISNUMBER(OFFSET('Hygiene Data'!$D$5,0,10*ROW('Hygiene Data'!D33))),'Data Summary'!DO39="Yes"),OFFSET('Hygiene Data'!$D$5,0,10*ROW('Hygiene Data'!D33)),NA())</f>
        <v>#N/A</v>
      </c>
      <c r="BA39" s="543" t="e">
        <f ca="1">+IF(AND(ISNUMBER(OFFSET('Hygiene Data'!$D$7,0,10*ROW('Hygiene Data'!D33))),'Data Summary'!DP39="Yes"),OFFSET('Hygiene Data'!$D$7,0,10*ROW('Hygiene Data'!D33)),NA())</f>
        <v>#N/A</v>
      </c>
      <c r="BB39" s="543" t="e">
        <f ca="1">+IF(AND(ISNUMBER(OFFSET('Hygiene Data'!$D$9,0,10*ROW('Hygiene Data'!D33))),'Data Summary'!DQ39="Yes"),OFFSET('Hygiene Data'!$D$9,0,10*ROW('Hygiene Data'!D33)),NA())</f>
        <v>#N/A</v>
      </c>
      <c r="BC39" s="543" t="e">
        <f ca="1">+IF(AND(ISNUMBER(OFFSET('Hygiene Data'!$E$5,0,10*ROW('Hygiene Data'!E33))),'Data Summary'!DR39="Yes"),OFFSET('Hygiene Data'!$E$5,0,10*ROW('Hygiene Data'!E33)),NA())</f>
        <v>#N/A</v>
      </c>
      <c r="BD39" s="543" t="e">
        <f ca="1">+IF(AND(ISNUMBER(OFFSET('Hygiene Data'!$E$7,0,10*ROW('Hygiene Data'!E33))),'Data Summary'!DS39="Yes"),OFFSET('Hygiene Data'!$E$7,0,10*ROW('Hygiene Data'!E33)),NA())</f>
        <v>#N/A</v>
      </c>
      <c r="BE39" s="543" t="e">
        <f ca="1">+IF(AND(ISNUMBER(OFFSET('Hygiene Data'!$E$9,0,10*ROW('Hygiene Data'!E33))),'Data Summary'!DT39="Yes"),OFFSET('Hygiene Data'!$E$9,0,10*ROW('Hygiene Data'!E33)),NA())</f>
        <v>#N/A</v>
      </c>
      <c r="BF39" s="543" t="e">
        <f ca="1">+IF(AND(ISNUMBER(OFFSET('Hygiene Data'!$F$5,0,10*ROW('Hygiene Data'!F33))),'Data Summary'!DU39="Yes"),OFFSET('Hygiene Data'!$F$5,0,10*ROW('Hygiene Data'!F33)),NA())</f>
        <v>#N/A</v>
      </c>
      <c r="BG39" s="543" t="e">
        <f ca="1">+IF(AND(ISNUMBER(OFFSET('Hygiene Data'!$F$7,0,10*ROW('Hygiene Data'!F33))),'Data Summary'!DV39="Yes"),OFFSET('Hygiene Data'!$F$7,0,10*ROW('Hygiene Data'!F33)),NA())</f>
        <v>#N/A</v>
      </c>
      <c r="BH39" s="543" t="e">
        <f ca="1">+IF(AND(ISNUMBER(OFFSET('Hygiene Data'!$F$9,0,10*ROW('Hygiene Data'!F33))),'Data Summary'!DW39="Yes"),OFFSET('Hygiene Data'!$F$9,0,10*ROW('Hygiene Data'!F33)),NA())</f>
        <v>#N/A</v>
      </c>
      <c r="BI39" s="543" t="e">
        <f ca="1">+IF(AND(ISNUMBER(OFFSET('Hygiene Data'!$G$5,0,10*ROW('Hygiene Data'!G33))),'Data Summary'!DX39="Yes"),OFFSET('Hygiene Data'!$G$5,0,10*ROW('Hygiene Data'!G33)),NA())</f>
        <v>#N/A</v>
      </c>
      <c r="BJ39" s="543" t="e">
        <f ca="1">+IF(AND(ISNUMBER(OFFSET('Hygiene Data'!$G$7,0,10*ROW('Hygiene Data'!G33))),'Data Summary'!DY39="Yes"),OFFSET('Hygiene Data'!$G$7,0,10*ROW('Hygiene Data'!G33)),NA())</f>
        <v>#N/A</v>
      </c>
      <c r="BK39" s="543" t="e">
        <f ca="1">+IF(AND(ISNUMBER(OFFSET('Hygiene Data'!$G$9,0,10*ROW('Hygiene Data'!G33))),'Data Summary'!DZ39="Yes"),OFFSET('Hygiene Data'!$G$9,0,10*ROW('Hygiene Data'!G33)),NA())</f>
        <v>#N/A</v>
      </c>
      <c r="BL39" s="543" t="e">
        <f ca="1">+IF(AND(ISNUMBER(OFFSET('Hygiene Data'!$H$5,0,10*ROW('Hygiene Data'!H33))),'Data Summary'!EA39="Yes"),OFFSET('Hygiene Data'!$H$5,0,10*ROW('Hygiene Data'!H33)),NA())</f>
        <v>#N/A</v>
      </c>
      <c r="BM39" s="543" t="e">
        <f ca="1">+IF(AND(ISNUMBER(OFFSET('Hygiene Data'!$H$7,0,10*ROW('Hygiene Data'!H33))),'Data Summary'!EB39="Yes"),OFFSET('Hygiene Data'!$H$7,0,10*ROW('Hygiene Data'!H33)),NA())</f>
        <v>#N/A</v>
      </c>
      <c r="BN39" s="543" t="e">
        <f ca="1">+IF(AND(ISNUMBER(OFFSET('Hygiene Data'!$H$9,0,10*ROW('Hygiene Data'!H33))),'Data Summary'!EC39="Yes"),OFFSET('Hygiene Data'!$H$9,0,10*ROW('Hygiene Data'!H33)),NA())</f>
        <v>#N/A</v>
      </c>
      <c r="BO39" s="543" t="e">
        <f ca="1">+IF(AND(ISNUMBER(OFFSET('Hygiene Data'!$I$5,0,10*ROW('Hygiene Data'!I33))),'Data Summary'!ED39="Yes"),OFFSET('Hygiene Data'!$I$5,0,10*ROW('Hygiene Data'!I33)),NA())</f>
        <v>#N/A</v>
      </c>
      <c r="BP39" s="543" t="e">
        <f ca="1">+IF(AND(ISNUMBER(OFFSET('Hygiene Data'!$I$7,0,10*ROW('Hygiene Data'!I33))),'Data Summary'!EE39="Yes"),OFFSET('Hygiene Data'!$I$7,0,10*ROW('Hygiene Data'!I33)),NA())</f>
        <v>#N/A</v>
      </c>
      <c r="BQ39" s="543" t="e">
        <f ca="1">+IF(AND(ISNUMBER(OFFSET('Hygiene Data'!$I$9,0,10*ROW('Hygiene Data'!I33))),'Data Summary'!EF39="Yes"),OFFSET('Hygiene Data'!$I$9,0,10*ROW('Hygiene Data'!I33)),NA())</f>
        <v>#N/A</v>
      </c>
    </row>
    <row r="40" spans="1:69" x14ac:dyDescent="0.25">
      <c r="A40" s="539" t="e">
        <f ca="1">+RIGHT('Data Summary'!A40,LEN('Data Summary'!A40)-9)</f>
        <v>#VALUE!</v>
      </c>
      <c r="B40" s="513" t="str">
        <f ca="1">+IF(ISTEXT('Data Summary'!B40),'Data Summary'!B40,"")</f>
        <v/>
      </c>
      <c r="C40" s="540" t="e">
        <f ca="1">+VALUE('Data Summary'!C40)</f>
        <v>#VALUE!</v>
      </c>
      <c r="D40" s="541" t="e">
        <f ca="1">+IF(AND(ISNUMBER(OFFSET('Water Data'!$D$4,0,10*ROW('Water Data'!D34))),'Data Summary'!BS40="Yes"),100-OFFSET('Water Data'!$D$4,0,10*ROW('Water Data'!D34)),NA())</f>
        <v>#N/A</v>
      </c>
      <c r="E40" s="541" t="e">
        <f ca="1">+IF(AND(ISNUMBER(OFFSET('Water Data'!$D$6,0,10*ROW('Water Data'!D34))),'Data Summary'!BT40="Yes"),OFFSET('Water Data'!$D$6,0,10*ROW('Water Data'!D34)),NA())</f>
        <v>#N/A</v>
      </c>
      <c r="F40" s="541" t="e">
        <f ca="1">+IF(AND(ISNUMBER(OFFSET('Water Data'!$D$9,0,10*ROW('Water Data'!D34))),'Data Summary'!BU40="Yes"),OFFSET('Water Data'!$D$9,0,10*ROW('Water Data'!D34)),NA())</f>
        <v>#N/A</v>
      </c>
      <c r="G40" s="541" t="e">
        <f ca="1">+IF(AND(ISNUMBER(OFFSET('Water Data'!$E$4,0,10*ROW('Water Data'!E34))),'Data Summary'!BV40="Yes"),100-OFFSET('Water Data'!$E$4,0,10*ROW('Water Data'!E34)),NA())</f>
        <v>#N/A</v>
      </c>
      <c r="H40" s="541" t="e">
        <f ca="1">+IF(AND(ISNUMBER(OFFSET('Water Data'!$E$6,0,10*ROW('Water Data'!E34))),'Data Summary'!BW40="Yes"),OFFSET('Water Data'!$E$6,0,10*ROW('Water Data'!E34)),NA())</f>
        <v>#N/A</v>
      </c>
      <c r="I40" s="541" t="e">
        <f ca="1">+IF(AND(ISNUMBER(OFFSET('Water Data'!$E$9,0,10*ROW('Water Data'!E34))),'Data Summary'!BX40="Yes"),OFFSET('Water Data'!$E$9,0,10*ROW('Water Data'!E34)),NA())</f>
        <v>#N/A</v>
      </c>
      <c r="J40" s="541" t="e">
        <f ca="1">+IF(AND(ISNUMBER(OFFSET('Water Data'!$F$4,0,10*ROW('Water Data'!F34))),'Data Summary'!BY40="Yes"),100-OFFSET('Water Data'!$F$4,0,10*ROW('Water Data'!F34)),NA())</f>
        <v>#N/A</v>
      </c>
      <c r="K40" s="541" t="e">
        <f ca="1">+IF(AND(ISNUMBER(OFFSET('Water Data'!$F$6,0,10*ROW('Water Data'!F34))),'Data Summary'!BZ40="Yes"),OFFSET('Water Data'!$F$6,0,10*ROW('Water Data'!F34)),NA())</f>
        <v>#N/A</v>
      </c>
      <c r="L40" s="541" t="e">
        <f ca="1">+IF(AND(ISNUMBER(OFFSET('Water Data'!$F$9,0,10*ROW('Water Data'!F34))),'Data Summary'!CA40="Yes"),OFFSET('Water Data'!$F$9,0,10*ROW('Water Data'!F34)),NA())</f>
        <v>#N/A</v>
      </c>
      <c r="M40" s="541" t="e">
        <f ca="1">+IF(AND(ISNUMBER(OFFSET('Water Data'!$G$4,0,10*ROW('Water Data'!G34))),'Data Summary'!CB40="Yes"),100-OFFSET('Water Data'!$G$4,0,10*ROW('Water Data'!G34)),NA())</f>
        <v>#N/A</v>
      </c>
      <c r="N40" s="541" t="e">
        <f ca="1">+IF(AND(ISNUMBER(OFFSET('Water Data'!$G$6,0,10*ROW('Water Data'!G34))),'Data Summary'!CC40="Yes"),OFFSET('Water Data'!$G$6,0,10*ROW('Water Data'!G34)),NA())</f>
        <v>#N/A</v>
      </c>
      <c r="O40" s="541" t="e">
        <f ca="1">+IF(AND(ISNUMBER(OFFSET('Water Data'!$G$9,0,10*ROW('Water Data'!G34))),'Data Summary'!CD40="Yes"),OFFSET('Water Data'!$G$9,0,10*ROW('Water Data'!G34)),NA())</f>
        <v>#N/A</v>
      </c>
      <c r="P40" s="541" t="e">
        <f ca="1">+IF(AND(ISNUMBER(OFFSET('Water Data'!$H$4,0,10*ROW('Water Data'!H34))),'Data Summary'!CE40="Yes"),100-OFFSET('Water Data'!$H$4,0,10*ROW('Water Data'!H34)),NA())</f>
        <v>#N/A</v>
      </c>
      <c r="Q40" s="541" t="e">
        <f ca="1">+IF(AND(ISNUMBER(OFFSET('Water Data'!$H$6,0,10*ROW('Water Data'!H34))),'Data Summary'!CF40="Yes"),OFFSET('Water Data'!$H$6,0,10*ROW('Water Data'!H34)),NA())</f>
        <v>#N/A</v>
      </c>
      <c r="R40" s="541" t="e">
        <f ca="1">+IF(AND(ISNUMBER(OFFSET('Water Data'!$H$9,0,10*ROW('Water Data'!H34))),'Data Summary'!CG40="Yes"),OFFSET('Water Data'!$H$9,0,10*ROW('Water Data'!H34)),NA())</f>
        <v>#N/A</v>
      </c>
      <c r="S40" s="541" t="e">
        <f ca="1">+IF(AND(ISNUMBER(OFFSET('Water Data'!$I$4,0,10*ROW('Water Data'!I34))),'Data Summary'!CH40="Yes"),100-OFFSET('Water Data'!$I$4,0,10*ROW('Water Data'!I34)),NA())</f>
        <v>#N/A</v>
      </c>
      <c r="T40" s="541" t="e">
        <f ca="1">+IF(AND(ISNUMBER(OFFSET('Water Data'!$I$6,0,10*ROW('Water Data'!I34))),'Data Summary'!CI40="Yes"),OFFSET('Water Data'!$I$6,0,10*ROW('Water Data'!I34)),NA())</f>
        <v>#N/A</v>
      </c>
      <c r="U40" s="541" t="e">
        <f ca="1">+IF(AND(ISNUMBER(OFFSET('Water Data'!$I$9,0,10*ROW('Water Data'!I34))),'Data Summary'!CJ40="Yes"),OFFSET('Water Data'!$I$9,0,10*ROW('Water Data'!I34)),NA())</f>
        <v>#N/A</v>
      </c>
      <c r="V40" s="542" t="e">
        <f ca="1">+IF(AND(ISNUMBER(OFFSET('Sanitation Data'!$D$4,0,10*ROW('Sanitation Data'!D34))),'Data Summary'!CK40="Yes"),100-OFFSET('Sanitation Data'!$D$4,0,10*ROW('Sanitation Data'!D34)),NA())</f>
        <v>#N/A</v>
      </c>
      <c r="W40" s="542" t="e">
        <f ca="1">+IF(AND(ISNUMBER(OFFSET('Sanitation Data'!$D$6,0,10*ROW('Sanitation Data'!D34))),'Data Summary'!CL40="Yes"),OFFSET('Sanitation Data'!$D$6,0,10*ROW('Sanitation Data'!D34)),NA())</f>
        <v>#N/A</v>
      </c>
      <c r="X40" s="542" t="e">
        <f ca="1">+IF(AND(ISNUMBER(OFFSET('Sanitation Data'!$D$10,0,10*ROW('Sanitation Data'!D34))),'Data Summary'!CM40="Yes"),OFFSET('Sanitation Data'!$D$10,0,10*ROW('Sanitation Data'!D34)),NA())</f>
        <v>#N/A</v>
      </c>
      <c r="Y40" s="542" t="e">
        <f ca="1">+IF(AND(ISNUMBER(OFFSET('Sanitation Data'!$D$11,0,10*ROW('Sanitation Data'!D34))),'Data Summary'!CN40="Yes"),OFFSET('Sanitation Data'!$D$11,0,10*ROW('Sanitation Data'!D34)),NA())</f>
        <v>#N/A</v>
      </c>
      <c r="Z40" s="542" t="e">
        <f ca="1">+IF(AND(ISNUMBER(OFFSET('Sanitation Data'!$D$12,0,10*ROW('Sanitation Data'!D34))),'Data Summary'!CO40="Yes"),OFFSET('Sanitation Data'!$D$12,0,10*ROW('Sanitation Data'!D34)),NA())</f>
        <v>#N/A</v>
      </c>
      <c r="AA40" s="542" t="e">
        <f ca="1">+IF(AND(ISNUMBER(OFFSET('Sanitation Data'!$E$4,0,10*ROW('Sanitation Data'!E34))),'Data Summary'!CP40="Yes"),100-OFFSET('Sanitation Data'!$E$4,0,10*ROW('Sanitation Data'!E34)),NA())</f>
        <v>#N/A</v>
      </c>
      <c r="AB40" s="542" t="e">
        <f ca="1">+IF(AND(ISNUMBER(OFFSET('Sanitation Data'!$E$6,0,10*ROW('Sanitation Data'!E34))),'Data Summary'!CQ40="Yes"),OFFSET('Sanitation Data'!$E$6,0,10*ROW('Sanitation Data'!E34)),NA())</f>
        <v>#N/A</v>
      </c>
      <c r="AC40" s="542" t="e">
        <f ca="1">+IF(AND(ISNUMBER(OFFSET('Sanitation Data'!$E$10,0,10*ROW('Sanitation Data'!E34))),'Data Summary'!CR40="Yes"),OFFSET('Sanitation Data'!$E$10,0,10*ROW('Sanitation Data'!E34)),NA())</f>
        <v>#N/A</v>
      </c>
      <c r="AD40" s="542" t="e">
        <f ca="1">+IF(AND(ISNUMBER(OFFSET('Sanitation Data'!$E$11,0,10*ROW('Sanitation Data'!E34))),'Data Summary'!CS40="Yes"),OFFSET('Sanitation Data'!$E$11,0,10*ROW('Sanitation Data'!E34)),NA())</f>
        <v>#N/A</v>
      </c>
      <c r="AE40" s="542" t="e">
        <f ca="1">+IF(AND(ISNUMBER(OFFSET('Sanitation Data'!$E$12,0,10*ROW('Sanitation Data'!E34))),'Data Summary'!CT40="Yes"),OFFSET('Sanitation Data'!$E$12,0,10*ROW('Sanitation Data'!E34)),NA())</f>
        <v>#N/A</v>
      </c>
      <c r="AF40" s="542" t="e">
        <f ca="1">+IF(AND(ISNUMBER(OFFSET('Sanitation Data'!$F$4,0,10*ROW('Sanitation Data'!F34))),'Data Summary'!CU40="Yes"),100-OFFSET('Sanitation Data'!$F$4,0,10*ROW('Sanitation Data'!F34)),NA())</f>
        <v>#N/A</v>
      </c>
      <c r="AG40" s="542" t="e">
        <f ca="1">+IF(AND(ISNUMBER(OFFSET('Sanitation Data'!$F$6,0,10*ROW('Sanitation Data'!F34))),'Data Summary'!CV40="Yes"),OFFSET('Sanitation Data'!$F$6,0,10*ROW('Sanitation Data'!F34)),NA())</f>
        <v>#N/A</v>
      </c>
      <c r="AH40" s="542" t="e">
        <f ca="1">+IF(AND(ISNUMBER(OFFSET('Sanitation Data'!$F$10,0,10*ROW('Sanitation Data'!F34))),'Data Summary'!CW40="Yes"),OFFSET('Sanitation Data'!$F$10,0,10*ROW('Sanitation Data'!F34)),NA())</f>
        <v>#N/A</v>
      </c>
      <c r="AI40" s="542" t="e">
        <f ca="1">+IF(AND(ISNUMBER(OFFSET('Sanitation Data'!$F$11,0,10*ROW('Sanitation Data'!F34))),'Data Summary'!CX40="Yes"),OFFSET('Sanitation Data'!$F$11,0,10*ROW('Sanitation Data'!F34)),NA())</f>
        <v>#N/A</v>
      </c>
      <c r="AJ40" s="542" t="e">
        <f ca="1">+IF(AND(ISNUMBER(OFFSET('Sanitation Data'!$F$12,0,10*ROW('Sanitation Data'!F34))),'Data Summary'!CY40="Yes"),OFFSET('Sanitation Data'!$F$12,0,10*ROW('Sanitation Data'!F34)),NA())</f>
        <v>#N/A</v>
      </c>
      <c r="AK40" s="542" t="e">
        <f ca="1">+IF(AND(ISNUMBER(OFFSET('Sanitation Data'!$G$4,0,10*ROW('Sanitation Data'!G34))),'Data Summary'!CZ40="Yes"),100-OFFSET('Sanitation Data'!$G$4,0,10*ROW('Sanitation Data'!G34)),NA())</f>
        <v>#N/A</v>
      </c>
      <c r="AL40" s="542" t="e">
        <f ca="1">+IF(AND(ISNUMBER(OFFSET('Sanitation Data'!$G$6,0,10*ROW('Sanitation Data'!G34))),'Data Summary'!DA40="Yes"),OFFSET('Sanitation Data'!$G$6,0,10*ROW('Sanitation Data'!G34)),NA())</f>
        <v>#N/A</v>
      </c>
      <c r="AM40" s="542" t="e">
        <f ca="1">+IF(AND(ISNUMBER(OFFSET('Sanitation Data'!$G$10,0,10*ROW('Sanitation Data'!G34))),'Data Summary'!DB40="Yes"),OFFSET('Sanitation Data'!$G$10,0,10*ROW('Sanitation Data'!G34)),NA())</f>
        <v>#N/A</v>
      </c>
      <c r="AN40" s="542" t="e">
        <f ca="1">+IF(AND(ISNUMBER(OFFSET('Sanitation Data'!$G$11,0,10*ROW('Sanitation Data'!G34))),'Data Summary'!DC40="Yes"),OFFSET('Sanitation Data'!$G$11,0,10*ROW('Sanitation Data'!G34)),NA())</f>
        <v>#N/A</v>
      </c>
      <c r="AO40" s="542" t="e">
        <f ca="1">+IF(AND(ISNUMBER(OFFSET('Sanitation Data'!$G$12,0,10*ROW('Sanitation Data'!G34))),'Data Summary'!DD40="Yes"),OFFSET('Sanitation Data'!$G$12,0,10*ROW('Sanitation Data'!G34)),NA())</f>
        <v>#N/A</v>
      </c>
      <c r="AP40" s="542" t="e">
        <f ca="1">+IF(AND(ISNUMBER(OFFSET('Sanitation Data'!$H$4,0,10*ROW('Sanitation Data'!H34))),'Data Summary'!DE40="Yes"),100-OFFSET('Sanitation Data'!$H$4,0,10*ROW('Sanitation Data'!H34)),NA())</f>
        <v>#N/A</v>
      </c>
      <c r="AQ40" s="542" t="e">
        <f ca="1">+IF(AND(ISNUMBER(OFFSET('Sanitation Data'!$H$6,0,10*ROW('Sanitation Data'!H34))),'Data Summary'!DF40="Yes"),OFFSET('Sanitation Data'!$H$6,0,10*ROW('Sanitation Data'!H34)),NA())</f>
        <v>#N/A</v>
      </c>
      <c r="AR40" s="542" t="e">
        <f ca="1">+IF(AND(ISNUMBER(OFFSET('Sanitation Data'!$H$10,0,10*ROW('Sanitation Data'!H34))),'Data Summary'!DG40="Yes"),OFFSET('Sanitation Data'!$H$10,0,10*ROW('Sanitation Data'!H34)),NA())</f>
        <v>#N/A</v>
      </c>
      <c r="AS40" s="542" t="e">
        <f ca="1">+IF(AND(ISNUMBER(OFFSET('Sanitation Data'!$H$11,0,10*ROW('Sanitation Data'!H34))),'Data Summary'!DH40="Yes"),OFFSET('Sanitation Data'!$H$11,0,10*ROW('Sanitation Data'!H34)),NA())</f>
        <v>#N/A</v>
      </c>
      <c r="AT40" s="542" t="e">
        <f ca="1">+IF(AND(ISNUMBER(OFFSET('Sanitation Data'!$H$12,0,10*ROW('Sanitation Data'!H34))),'Data Summary'!DI40="Yes"),OFFSET('Sanitation Data'!$H$12,0,10*ROW('Sanitation Data'!H34)),NA())</f>
        <v>#N/A</v>
      </c>
      <c r="AU40" s="542" t="e">
        <f ca="1">+IF(AND(ISNUMBER(OFFSET('Sanitation Data'!$I$4,0,10*ROW('Sanitation Data'!I34))),'Data Summary'!DJ40="Yes"),100-OFFSET('Sanitation Data'!$I$4,0,10*ROW('Sanitation Data'!I34)),NA())</f>
        <v>#N/A</v>
      </c>
      <c r="AV40" s="542" t="e">
        <f ca="1">+IF(AND(ISNUMBER(OFFSET('Sanitation Data'!$I$6,0,10*ROW('Sanitation Data'!I34))),'Data Summary'!DK40="Yes"),OFFSET('Sanitation Data'!$I$6,0,10*ROW('Sanitation Data'!I34)),NA())</f>
        <v>#N/A</v>
      </c>
      <c r="AW40" s="542" t="e">
        <f ca="1">+IF(AND(ISNUMBER(OFFSET('Sanitation Data'!$I$10,0,10*ROW('Sanitation Data'!I34))),'Data Summary'!DL40="Yes"),OFFSET('Sanitation Data'!$I$10,0,10*ROW('Sanitation Data'!I34)),NA())</f>
        <v>#N/A</v>
      </c>
      <c r="AX40" s="542" t="e">
        <f ca="1">+IF(AND(ISNUMBER(OFFSET('Sanitation Data'!$I$11,0,10*ROW('Sanitation Data'!I34))),'Data Summary'!DM40="Yes"),OFFSET('Sanitation Data'!$I$11,0,10*ROW('Sanitation Data'!I34)),NA())</f>
        <v>#N/A</v>
      </c>
      <c r="AY40" s="542" t="e">
        <f ca="1">+IF(AND(ISNUMBER(OFFSET('Sanitation Data'!$I$12,0,10*ROW('Sanitation Data'!I34))),'Data Summary'!DN40="Yes"),OFFSET('Sanitation Data'!$I$12,0,10*ROW('Sanitation Data'!I34)),NA())</f>
        <v>#N/A</v>
      </c>
      <c r="AZ40" s="543" t="e">
        <f ca="1">+IF(AND(ISNUMBER(OFFSET('Hygiene Data'!$D$5,0,10*ROW('Hygiene Data'!D34))),'Data Summary'!DO40="Yes"),OFFSET('Hygiene Data'!$D$5,0,10*ROW('Hygiene Data'!D34)),NA())</f>
        <v>#N/A</v>
      </c>
      <c r="BA40" s="543" t="e">
        <f ca="1">+IF(AND(ISNUMBER(OFFSET('Hygiene Data'!$D$7,0,10*ROW('Hygiene Data'!D34))),'Data Summary'!DP40="Yes"),OFFSET('Hygiene Data'!$D$7,0,10*ROW('Hygiene Data'!D34)),NA())</f>
        <v>#N/A</v>
      </c>
      <c r="BB40" s="543" t="e">
        <f ca="1">+IF(AND(ISNUMBER(OFFSET('Hygiene Data'!$D$9,0,10*ROW('Hygiene Data'!D34))),'Data Summary'!DQ40="Yes"),OFFSET('Hygiene Data'!$D$9,0,10*ROW('Hygiene Data'!D34)),NA())</f>
        <v>#N/A</v>
      </c>
      <c r="BC40" s="543" t="e">
        <f ca="1">+IF(AND(ISNUMBER(OFFSET('Hygiene Data'!$E$5,0,10*ROW('Hygiene Data'!E34))),'Data Summary'!DR40="Yes"),OFFSET('Hygiene Data'!$E$5,0,10*ROW('Hygiene Data'!E34)),NA())</f>
        <v>#N/A</v>
      </c>
      <c r="BD40" s="543" t="e">
        <f ca="1">+IF(AND(ISNUMBER(OFFSET('Hygiene Data'!$E$7,0,10*ROW('Hygiene Data'!E34))),'Data Summary'!DS40="Yes"),OFFSET('Hygiene Data'!$E$7,0,10*ROW('Hygiene Data'!E34)),NA())</f>
        <v>#N/A</v>
      </c>
      <c r="BE40" s="543" t="e">
        <f ca="1">+IF(AND(ISNUMBER(OFFSET('Hygiene Data'!$E$9,0,10*ROW('Hygiene Data'!E34))),'Data Summary'!DT40="Yes"),OFFSET('Hygiene Data'!$E$9,0,10*ROW('Hygiene Data'!E34)),NA())</f>
        <v>#N/A</v>
      </c>
      <c r="BF40" s="543" t="e">
        <f ca="1">+IF(AND(ISNUMBER(OFFSET('Hygiene Data'!$F$5,0,10*ROW('Hygiene Data'!F34))),'Data Summary'!DU40="Yes"),OFFSET('Hygiene Data'!$F$5,0,10*ROW('Hygiene Data'!F34)),NA())</f>
        <v>#N/A</v>
      </c>
      <c r="BG40" s="543" t="e">
        <f ca="1">+IF(AND(ISNUMBER(OFFSET('Hygiene Data'!$F$7,0,10*ROW('Hygiene Data'!F34))),'Data Summary'!DV40="Yes"),OFFSET('Hygiene Data'!$F$7,0,10*ROW('Hygiene Data'!F34)),NA())</f>
        <v>#N/A</v>
      </c>
      <c r="BH40" s="543" t="e">
        <f ca="1">+IF(AND(ISNUMBER(OFFSET('Hygiene Data'!$F$9,0,10*ROW('Hygiene Data'!F34))),'Data Summary'!DW40="Yes"),OFFSET('Hygiene Data'!$F$9,0,10*ROW('Hygiene Data'!F34)),NA())</f>
        <v>#N/A</v>
      </c>
      <c r="BI40" s="543" t="e">
        <f ca="1">+IF(AND(ISNUMBER(OFFSET('Hygiene Data'!$G$5,0,10*ROW('Hygiene Data'!G34))),'Data Summary'!DX40="Yes"),OFFSET('Hygiene Data'!$G$5,0,10*ROW('Hygiene Data'!G34)),NA())</f>
        <v>#N/A</v>
      </c>
      <c r="BJ40" s="543" t="e">
        <f ca="1">+IF(AND(ISNUMBER(OFFSET('Hygiene Data'!$G$7,0,10*ROW('Hygiene Data'!G34))),'Data Summary'!DY40="Yes"),OFFSET('Hygiene Data'!$G$7,0,10*ROW('Hygiene Data'!G34)),NA())</f>
        <v>#N/A</v>
      </c>
      <c r="BK40" s="543" t="e">
        <f ca="1">+IF(AND(ISNUMBER(OFFSET('Hygiene Data'!$G$9,0,10*ROW('Hygiene Data'!G34))),'Data Summary'!DZ40="Yes"),OFFSET('Hygiene Data'!$G$9,0,10*ROW('Hygiene Data'!G34)),NA())</f>
        <v>#N/A</v>
      </c>
      <c r="BL40" s="543" t="e">
        <f ca="1">+IF(AND(ISNUMBER(OFFSET('Hygiene Data'!$H$5,0,10*ROW('Hygiene Data'!H34))),'Data Summary'!EA40="Yes"),OFFSET('Hygiene Data'!$H$5,0,10*ROW('Hygiene Data'!H34)),NA())</f>
        <v>#N/A</v>
      </c>
      <c r="BM40" s="543" t="e">
        <f ca="1">+IF(AND(ISNUMBER(OFFSET('Hygiene Data'!$H$7,0,10*ROW('Hygiene Data'!H34))),'Data Summary'!EB40="Yes"),OFFSET('Hygiene Data'!$H$7,0,10*ROW('Hygiene Data'!H34)),NA())</f>
        <v>#N/A</v>
      </c>
      <c r="BN40" s="543" t="e">
        <f ca="1">+IF(AND(ISNUMBER(OFFSET('Hygiene Data'!$H$9,0,10*ROW('Hygiene Data'!H34))),'Data Summary'!EC40="Yes"),OFFSET('Hygiene Data'!$H$9,0,10*ROW('Hygiene Data'!H34)),NA())</f>
        <v>#N/A</v>
      </c>
      <c r="BO40" s="543" t="e">
        <f ca="1">+IF(AND(ISNUMBER(OFFSET('Hygiene Data'!$I$5,0,10*ROW('Hygiene Data'!I34))),'Data Summary'!ED40="Yes"),OFFSET('Hygiene Data'!$I$5,0,10*ROW('Hygiene Data'!I34)),NA())</f>
        <v>#N/A</v>
      </c>
      <c r="BP40" s="543" t="e">
        <f ca="1">+IF(AND(ISNUMBER(OFFSET('Hygiene Data'!$I$7,0,10*ROW('Hygiene Data'!I34))),'Data Summary'!EE40="Yes"),OFFSET('Hygiene Data'!$I$7,0,10*ROW('Hygiene Data'!I34)),NA())</f>
        <v>#N/A</v>
      </c>
      <c r="BQ40" s="543" t="e">
        <f ca="1">+IF(AND(ISNUMBER(OFFSET('Hygiene Data'!$I$9,0,10*ROW('Hygiene Data'!I34))),'Data Summary'!EF40="Yes"),OFFSET('Hygiene Data'!$I$9,0,10*ROW('Hygiene Data'!I34)),NA())</f>
        <v>#N/A</v>
      </c>
    </row>
    <row r="41" spans="1:69" x14ac:dyDescent="0.25">
      <c r="A41" s="539" t="e">
        <f ca="1">+RIGHT('Data Summary'!A41,LEN('Data Summary'!A41)-9)</f>
        <v>#VALUE!</v>
      </c>
      <c r="B41" s="513" t="str">
        <f ca="1">+IF(ISTEXT('Data Summary'!B41),'Data Summary'!B41,"")</f>
        <v/>
      </c>
      <c r="C41" s="540" t="e">
        <f ca="1">+VALUE('Data Summary'!C41)</f>
        <v>#VALUE!</v>
      </c>
      <c r="D41" s="541" t="e">
        <f ca="1">+IF(AND(ISNUMBER(OFFSET('Water Data'!$D$4,0,10*ROW('Water Data'!D35))),'Data Summary'!BS41="Yes"),100-OFFSET('Water Data'!$D$4,0,10*ROW('Water Data'!D35)),NA())</f>
        <v>#N/A</v>
      </c>
      <c r="E41" s="541" t="e">
        <f ca="1">+IF(AND(ISNUMBER(OFFSET('Water Data'!$D$6,0,10*ROW('Water Data'!D35))),'Data Summary'!BT41="Yes"),OFFSET('Water Data'!$D$6,0,10*ROW('Water Data'!D35)),NA())</f>
        <v>#N/A</v>
      </c>
      <c r="F41" s="541" t="e">
        <f ca="1">+IF(AND(ISNUMBER(OFFSET('Water Data'!$D$9,0,10*ROW('Water Data'!D35))),'Data Summary'!BU41="Yes"),OFFSET('Water Data'!$D$9,0,10*ROW('Water Data'!D35)),NA())</f>
        <v>#N/A</v>
      </c>
      <c r="G41" s="541" t="e">
        <f ca="1">+IF(AND(ISNUMBER(OFFSET('Water Data'!$E$4,0,10*ROW('Water Data'!E35))),'Data Summary'!BV41="Yes"),100-OFFSET('Water Data'!$E$4,0,10*ROW('Water Data'!E35)),NA())</f>
        <v>#N/A</v>
      </c>
      <c r="H41" s="541" t="e">
        <f ca="1">+IF(AND(ISNUMBER(OFFSET('Water Data'!$E$6,0,10*ROW('Water Data'!E35))),'Data Summary'!BW41="Yes"),OFFSET('Water Data'!$E$6,0,10*ROW('Water Data'!E35)),NA())</f>
        <v>#N/A</v>
      </c>
      <c r="I41" s="541" t="e">
        <f ca="1">+IF(AND(ISNUMBER(OFFSET('Water Data'!$E$9,0,10*ROW('Water Data'!E35))),'Data Summary'!BX41="Yes"),OFFSET('Water Data'!$E$9,0,10*ROW('Water Data'!E35)),NA())</f>
        <v>#N/A</v>
      </c>
      <c r="J41" s="541" t="e">
        <f ca="1">+IF(AND(ISNUMBER(OFFSET('Water Data'!$F$4,0,10*ROW('Water Data'!F35))),'Data Summary'!BY41="Yes"),100-OFFSET('Water Data'!$F$4,0,10*ROW('Water Data'!F35)),NA())</f>
        <v>#N/A</v>
      </c>
      <c r="K41" s="541" t="e">
        <f ca="1">+IF(AND(ISNUMBER(OFFSET('Water Data'!$F$6,0,10*ROW('Water Data'!F35))),'Data Summary'!BZ41="Yes"),OFFSET('Water Data'!$F$6,0,10*ROW('Water Data'!F35)),NA())</f>
        <v>#N/A</v>
      </c>
      <c r="L41" s="541" t="e">
        <f ca="1">+IF(AND(ISNUMBER(OFFSET('Water Data'!$F$9,0,10*ROW('Water Data'!F35))),'Data Summary'!CA41="Yes"),OFFSET('Water Data'!$F$9,0,10*ROW('Water Data'!F35)),NA())</f>
        <v>#N/A</v>
      </c>
      <c r="M41" s="541" t="e">
        <f ca="1">+IF(AND(ISNUMBER(OFFSET('Water Data'!$G$4,0,10*ROW('Water Data'!G35))),'Data Summary'!CB41="Yes"),100-OFFSET('Water Data'!$G$4,0,10*ROW('Water Data'!G35)),NA())</f>
        <v>#N/A</v>
      </c>
      <c r="N41" s="541" t="e">
        <f ca="1">+IF(AND(ISNUMBER(OFFSET('Water Data'!$G$6,0,10*ROW('Water Data'!G35))),'Data Summary'!CC41="Yes"),OFFSET('Water Data'!$G$6,0,10*ROW('Water Data'!G35)),NA())</f>
        <v>#N/A</v>
      </c>
      <c r="O41" s="541" t="e">
        <f ca="1">+IF(AND(ISNUMBER(OFFSET('Water Data'!$G$9,0,10*ROW('Water Data'!G35))),'Data Summary'!CD41="Yes"),OFFSET('Water Data'!$G$9,0,10*ROW('Water Data'!G35)),NA())</f>
        <v>#N/A</v>
      </c>
      <c r="P41" s="541" t="e">
        <f ca="1">+IF(AND(ISNUMBER(OFFSET('Water Data'!$H$4,0,10*ROW('Water Data'!H35))),'Data Summary'!CE41="Yes"),100-OFFSET('Water Data'!$H$4,0,10*ROW('Water Data'!H35)),NA())</f>
        <v>#N/A</v>
      </c>
      <c r="Q41" s="541" t="e">
        <f ca="1">+IF(AND(ISNUMBER(OFFSET('Water Data'!$H$6,0,10*ROW('Water Data'!H35))),'Data Summary'!CF41="Yes"),OFFSET('Water Data'!$H$6,0,10*ROW('Water Data'!H35)),NA())</f>
        <v>#N/A</v>
      </c>
      <c r="R41" s="541" t="e">
        <f ca="1">+IF(AND(ISNUMBER(OFFSET('Water Data'!$H$9,0,10*ROW('Water Data'!H35))),'Data Summary'!CG41="Yes"),OFFSET('Water Data'!$H$9,0,10*ROW('Water Data'!H35)),NA())</f>
        <v>#N/A</v>
      </c>
      <c r="S41" s="541" t="e">
        <f ca="1">+IF(AND(ISNUMBER(OFFSET('Water Data'!$I$4,0,10*ROW('Water Data'!I35))),'Data Summary'!CH41="Yes"),100-OFFSET('Water Data'!$I$4,0,10*ROW('Water Data'!I35)),NA())</f>
        <v>#N/A</v>
      </c>
      <c r="T41" s="541" t="e">
        <f ca="1">+IF(AND(ISNUMBER(OFFSET('Water Data'!$I$6,0,10*ROW('Water Data'!I35))),'Data Summary'!CI41="Yes"),OFFSET('Water Data'!$I$6,0,10*ROW('Water Data'!I35)),NA())</f>
        <v>#N/A</v>
      </c>
      <c r="U41" s="541" t="e">
        <f ca="1">+IF(AND(ISNUMBER(OFFSET('Water Data'!$I$9,0,10*ROW('Water Data'!I35))),'Data Summary'!CJ41="Yes"),OFFSET('Water Data'!$I$9,0,10*ROW('Water Data'!I35)),NA())</f>
        <v>#N/A</v>
      </c>
      <c r="V41" s="542" t="e">
        <f ca="1">+IF(AND(ISNUMBER(OFFSET('Sanitation Data'!$D$4,0,10*ROW('Sanitation Data'!D35))),'Data Summary'!CK41="Yes"),100-OFFSET('Sanitation Data'!$D$4,0,10*ROW('Sanitation Data'!D35)),NA())</f>
        <v>#N/A</v>
      </c>
      <c r="W41" s="542" t="e">
        <f ca="1">+IF(AND(ISNUMBER(OFFSET('Sanitation Data'!$D$6,0,10*ROW('Sanitation Data'!D35))),'Data Summary'!CL41="Yes"),OFFSET('Sanitation Data'!$D$6,0,10*ROW('Sanitation Data'!D35)),NA())</f>
        <v>#N/A</v>
      </c>
      <c r="X41" s="542" t="e">
        <f ca="1">+IF(AND(ISNUMBER(OFFSET('Sanitation Data'!$D$10,0,10*ROW('Sanitation Data'!D35))),'Data Summary'!CM41="Yes"),OFFSET('Sanitation Data'!$D$10,0,10*ROW('Sanitation Data'!D35)),NA())</f>
        <v>#N/A</v>
      </c>
      <c r="Y41" s="542" t="e">
        <f ca="1">+IF(AND(ISNUMBER(OFFSET('Sanitation Data'!$D$11,0,10*ROW('Sanitation Data'!D35))),'Data Summary'!CN41="Yes"),OFFSET('Sanitation Data'!$D$11,0,10*ROW('Sanitation Data'!D35)),NA())</f>
        <v>#N/A</v>
      </c>
      <c r="Z41" s="542" t="e">
        <f ca="1">+IF(AND(ISNUMBER(OFFSET('Sanitation Data'!$D$12,0,10*ROW('Sanitation Data'!D35))),'Data Summary'!CO41="Yes"),OFFSET('Sanitation Data'!$D$12,0,10*ROW('Sanitation Data'!D35)),NA())</f>
        <v>#N/A</v>
      </c>
      <c r="AA41" s="542" t="e">
        <f ca="1">+IF(AND(ISNUMBER(OFFSET('Sanitation Data'!$E$4,0,10*ROW('Sanitation Data'!E35))),'Data Summary'!CP41="Yes"),100-OFFSET('Sanitation Data'!$E$4,0,10*ROW('Sanitation Data'!E35)),NA())</f>
        <v>#N/A</v>
      </c>
      <c r="AB41" s="542" t="e">
        <f ca="1">+IF(AND(ISNUMBER(OFFSET('Sanitation Data'!$E$6,0,10*ROW('Sanitation Data'!E35))),'Data Summary'!CQ41="Yes"),OFFSET('Sanitation Data'!$E$6,0,10*ROW('Sanitation Data'!E35)),NA())</f>
        <v>#N/A</v>
      </c>
      <c r="AC41" s="542" t="e">
        <f ca="1">+IF(AND(ISNUMBER(OFFSET('Sanitation Data'!$E$10,0,10*ROW('Sanitation Data'!E35))),'Data Summary'!CR41="Yes"),OFFSET('Sanitation Data'!$E$10,0,10*ROW('Sanitation Data'!E35)),NA())</f>
        <v>#N/A</v>
      </c>
      <c r="AD41" s="542" t="e">
        <f ca="1">+IF(AND(ISNUMBER(OFFSET('Sanitation Data'!$E$11,0,10*ROW('Sanitation Data'!E35))),'Data Summary'!CS41="Yes"),OFFSET('Sanitation Data'!$E$11,0,10*ROW('Sanitation Data'!E35)),NA())</f>
        <v>#N/A</v>
      </c>
      <c r="AE41" s="542" t="e">
        <f ca="1">+IF(AND(ISNUMBER(OFFSET('Sanitation Data'!$E$12,0,10*ROW('Sanitation Data'!E35))),'Data Summary'!CT41="Yes"),OFFSET('Sanitation Data'!$E$12,0,10*ROW('Sanitation Data'!E35)),NA())</f>
        <v>#N/A</v>
      </c>
      <c r="AF41" s="542" t="e">
        <f ca="1">+IF(AND(ISNUMBER(OFFSET('Sanitation Data'!$F$4,0,10*ROW('Sanitation Data'!F35))),'Data Summary'!CU41="Yes"),100-OFFSET('Sanitation Data'!$F$4,0,10*ROW('Sanitation Data'!F35)),NA())</f>
        <v>#N/A</v>
      </c>
      <c r="AG41" s="542" t="e">
        <f ca="1">+IF(AND(ISNUMBER(OFFSET('Sanitation Data'!$F$6,0,10*ROW('Sanitation Data'!F35))),'Data Summary'!CV41="Yes"),OFFSET('Sanitation Data'!$F$6,0,10*ROW('Sanitation Data'!F35)),NA())</f>
        <v>#N/A</v>
      </c>
      <c r="AH41" s="542" t="e">
        <f ca="1">+IF(AND(ISNUMBER(OFFSET('Sanitation Data'!$F$10,0,10*ROW('Sanitation Data'!F35))),'Data Summary'!CW41="Yes"),OFFSET('Sanitation Data'!$F$10,0,10*ROW('Sanitation Data'!F35)),NA())</f>
        <v>#N/A</v>
      </c>
      <c r="AI41" s="542" t="e">
        <f ca="1">+IF(AND(ISNUMBER(OFFSET('Sanitation Data'!$F$11,0,10*ROW('Sanitation Data'!F35))),'Data Summary'!CX41="Yes"),OFFSET('Sanitation Data'!$F$11,0,10*ROW('Sanitation Data'!F35)),NA())</f>
        <v>#N/A</v>
      </c>
      <c r="AJ41" s="542" t="e">
        <f ca="1">+IF(AND(ISNUMBER(OFFSET('Sanitation Data'!$F$12,0,10*ROW('Sanitation Data'!F35))),'Data Summary'!CY41="Yes"),OFFSET('Sanitation Data'!$F$12,0,10*ROW('Sanitation Data'!F35)),NA())</f>
        <v>#N/A</v>
      </c>
      <c r="AK41" s="542" t="e">
        <f ca="1">+IF(AND(ISNUMBER(OFFSET('Sanitation Data'!$G$4,0,10*ROW('Sanitation Data'!G35))),'Data Summary'!CZ41="Yes"),100-OFFSET('Sanitation Data'!$G$4,0,10*ROW('Sanitation Data'!G35)),NA())</f>
        <v>#N/A</v>
      </c>
      <c r="AL41" s="542" t="e">
        <f ca="1">+IF(AND(ISNUMBER(OFFSET('Sanitation Data'!$G$6,0,10*ROW('Sanitation Data'!G35))),'Data Summary'!DA41="Yes"),OFFSET('Sanitation Data'!$G$6,0,10*ROW('Sanitation Data'!G35)),NA())</f>
        <v>#N/A</v>
      </c>
      <c r="AM41" s="542" t="e">
        <f ca="1">+IF(AND(ISNUMBER(OFFSET('Sanitation Data'!$G$10,0,10*ROW('Sanitation Data'!G35))),'Data Summary'!DB41="Yes"),OFFSET('Sanitation Data'!$G$10,0,10*ROW('Sanitation Data'!G35)),NA())</f>
        <v>#N/A</v>
      </c>
      <c r="AN41" s="542" t="e">
        <f ca="1">+IF(AND(ISNUMBER(OFFSET('Sanitation Data'!$G$11,0,10*ROW('Sanitation Data'!G35))),'Data Summary'!DC41="Yes"),OFFSET('Sanitation Data'!$G$11,0,10*ROW('Sanitation Data'!G35)),NA())</f>
        <v>#N/A</v>
      </c>
      <c r="AO41" s="542" t="e">
        <f ca="1">+IF(AND(ISNUMBER(OFFSET('Sanitation Data'!$G$12,0,10*ROW('Sanitation Data'!G35))),'Data Summary'!DD41="Yes"),OFFSET('Sanitation Data'!$G$12,0,10*ROW('Sanitation Data'!G35)),NA())</f>
        <v>#N/A</v>
      </c>
      <c r="AP41" s="542" t="e">
        <f ca="1">+IF(AND(ISNUMBER(OFFSET('Sanitation Data'!$H$4,0,10*ROW('Sanitation Data'!H35))),'Data Summary'!DE41="Yes"),100-OFFSET('Sanitation Data'!$H$4,0,10*ROW('Sanitation Data'!H35)),NA())</f>
        <v>#N/A</v>
      </c>
      <c r="AQ41" s="542" t="e">
        <f ca="1">+IF(AND(ISNUMBER(OFFSET('Sanitation Data'!$H$6,0,10*ROW('Sanitation Data'!H35))),'Data Summary'!DF41="Yes"),OFFSET('Sanitation Data'!$H$6,0,10*ROW('Sanitation Data'!H35)),NA())</f>
        <v>#N/A</v>
      </c>
      <c r="AR41" s="542" t="e">
        <f ca="1">+IF(AND(ISNUMBER(OFFSET('Sanitation Data'!$H$10,0,10*ROW('Sanitation Data'!H35))),'Data Summary'!DG41="Yes"),OFFSET('Sanitation Data'!$H$10,0,10*ROW('Sanitation Data'!H35)),NA())</f>
        <v>#N/A</v>
      </c>
      <c r="AS41" s="542" t="e">
        <f ca="1">+IF(AND(ISNUMBER(OFFSET('Sanitation Data'!$H$11,0,10*ROW('Sanitation Data'!H35))),'Data Summary'!DH41="Yes"),OFFSET('Sanitation Data'!$H$11,0,10*ROW('Sanitation Data'!H35)),NA())</f>
        <v>#N/A</v>
      </c>
      <c r="AT41" s="542" t="e">
        <f ca="1">+IF(AND(ISNUMBER(OFFSET('Sanitation Data'!$H$12,0,10*ROW('Sanitation Data'!H35))),'Data Summary'!DI41="Yes"),OFFSET('Sanitation Data'!$H$12,0,10*ROW('Sanitation Data'!H35)),NA())</f>
        <v>#N/A</v>
      </c>
      <c r="AU41" s="542" t="e">
        <f ca="1">+IF(AND(ISNUMBER(OFFSET('Sanitation Data'!$I$4,0,10*ROW('Sanitation Data'!I35))),'Data Summary'!DJ41="Yes"),100-OFFSET('Sanitation Data'!$I$4,0,10*ROW('Sanitation Data'!I35)),NA())</f>
        <v>#N/A</v>
      </c>
      <c r="AV41" s="542" t="e">
        <f ca="1">+IF(AND(ISNUMBER(OFFSET('Sanitation Data'!$I$6,0,10*ROW('Sanitation Data'!I35))),'Data Summary'!DK41="Yes"),OFFSET('Sanitation Data'!$I$6,0,10*ROW('Sanitation Data'!I35)),NA())</f>
        <v>#N/A</v>
      </c>
      <c r="AW41" s="542" t="e">
        <f ca="1">+IF(AND(ISNUMBER(OFFSET('Sanitation Data'!$I$10,0,10*ROW('Sanitation Data'!I35))),'Data Summary'!DL41="Yes"),OFFSET('Sanitation Data'!$I$10,0,10*ROW('Sanitation Data'!I35)),NA())</f>
        <v>#N/A</v>
      </c>
      <c r="AX41" s="542" t="e">
        <f ca="1">+IF(AND(ISNUMBER(OFFSET('Sanitation Data'!$I$11,0,10*ROW('Sanitation Data'!I35))),'Data Summary'!DM41="Yes"),OFFSET('Sanitation Data'!$I$11,0,10*ROW('Sanitation Data'!I35)),NA())</f>
        <v>#N/A</v>
      </c>
      <c r="AY41" s="542" t="e">
        <f ca="1">+IF(AND(ISNUMBER(OFFSET('Sanitation Data'!$I$12,0,10*ROW('Sanitation Data'!I35))),'Data Summary'!DN41="Yes"),OFFSET('Sanitation Data'!$I$12,0,10*ROW('Sanitation Data'!I35)),NA())</f>
        <v>#N/A</v>
      </c>
      <c r="AZ41" s="543" t="e">
        <f ca="1">+IF(AND(ISNUMBER(OFFSET('Hygiene Data'!$D$5,0,10*ROW('Hygiene Data'!D35))),'Data Summary'!DO41="Yes"),OFFSET('Hygiene Data'!$D$5,0,10*ROW('Hygiene Data'!D35)),NA())</f>
        <v>#N/A</v>
      </c>
      <c r="BA41" s="543" t="e">
        <f ca="1">+IF(AND(ISNUMBER(OFFSET('Hygiene Data'!$D$7,0,10*ROW('Hygiene Data'!D35))),'Data Summary'!DP41="Yes"),OFFSET('Hygiene Data'!$D$7,0,10*ROW('Hygiene Data'!D35)),NA())</f>
        <v>#N/A</v>
      </c>
      <c r="BB41" s="543" t="e">
        <f ca="1">+IF(AND(ISNUMBER(OFFSET('Hygiene Data'!$D$9,0,10*ROW('Hygiene Data'!D35))),'Data Summary'!DQ41="Yes"),OFFSET('Hygiene Data'!$D$9,0,10*ROW('Hygiene Data'!D35)),NA())</f>
        <v>#N/A</v>
      </c>
      <c r="BC41" s="543" t="e">
        <f ca="1">+IF(AND(ISNUMBER(OFFSET('Hygiene Data'!$E$5,0,10*ROW('Hygiene Data'!E35))),'Data Summary'!DR41="Yes"),OFFSET('Hygiene Data'!$E$5,0,10*ROW('Hygiene Data'!E35)),NA())</f>
        <v>#N/A</v>
      </c>
      <c r="BD41" s="543" t="e">
        <f ca="1">+IF(AND(ISNUMBER(OFFSET('Hygiene Data'!$E$7,0,10*ROW('Hygiene Data'!E35))),'Data Summary'!DS41="Yes"),OFFSET('Hygiene Data'!$E$7,0,10*ROW('Hygiene Data'!E35)),NA())</f>
        <v>#N/A</v>
      </c>
      <c r="BE41" s="543" t="e">
        <f ca="1">+IF(AND(ISNUMBER(OFFSET('Hygiene Data'!$E$9,0,10*ROW('Hygiene Data'!E35))),'Data Summary'!DT41="Yes"),OFFSET('Hygiene Data'!$E$9,0,10*ROW('Hygiene Data'!E35)),NA())</f>
        <v>#N/A</v>
      </c>
      <c r="BF41" s="543" t="e">
        <f ca="1">+IF(AND(ISNUMBER(OFFSET('Hygiene Data'!$F$5,0,10*ROW('Hygiene Data'!F35))),'Data Summary'!DU41="Yes"),OFFSET('Hygiene Data'!$F$5,0,10*ROW('Hygiene Data'!F35)),NA())</f>
        <v>#N/A</v>
      </c>
      <c r="BG41" s="543" t="e">
        <f ca="1">+IF(AND(ISNUMBER(OFFSET('Hygiene Data'!$F$7,0,10*ROW('Hygiene Data'!F35))),'Data Summary'!DV41="Yes"),OFFSET('Hygiene Data'!$F$7,0,10*ROW('Hygiene Data'!F35)),NA())</f>
        <v>#N/A</v>
      </c>
      <c r="BH41" s="543" t="e">
        <f ca="1">+IF(AND(ISNUMBER(OFFSET('Hygiene Data'!$F$9,0,10*ROW('Hygiene Data'!F35))),'Data Summary'!DW41="Yes"),OFFSET('Hygiene Data'!$F$9,0,10*ROW('Hygiene Data'!F35)),NA())</f>
        <v>#N/A</v>
      </c>
      <c r="BI41" s="543" t="e">
        <f ca="1">+IF(AND(ISNUMBER(OFFSET('Hygiene Data'!$G$5,0,10*ROW('Hygiene Data'!G35))),'Data Summary'!DX41="Yes"),OFFSET('Hygiene Data'!$G$5,0,10*ROW('Hygiene Data'!G35)),NA())</f>
        <v>#N/A</v>
      </c>
      <c r="BJ41" s="543" t="e">
        <f ca="1">+IF(AND(ISNUMBER(OFFSET('Hygiene Data'!$G$7,0,10*ROW('Hygiene Data'!G35))),'Data Summary'!DY41="Yes"),OFFSET('Hygiene Data'!$G$7,0,10*ROW('Hygiene Data'!G35)),NA())</f>
        <v>#N/A</v>
      </c>
      <c r="BK41" s="543" t="e">
        <f ca="1">+IF(AND(ISNUMBER(OFFSET('Hygiene Data'!$G$9,0,10*ROW('Hygiene Data'!G35))),'Data Summary'!DZ41="Yes"),OFFSET('Hygiene Data'!$G$9,0,10*ROW('Hygiene Data'!G35)),NA())</f>
        <v>#N/A</v>
      </c>
      <c r="BL41" s="543" t="e">
        <f ca="1">+IF(AND(ISNUMBER(OFFSET('Hygiene Data'!$H$5,0,10*ROW('Hygiene Data'!H35))),'Data Summary'!EA41="Yes"),OFFSET('Hygiene Data'!$H$5,0,10*ROW('Hygiene Data'!H35)),NA())</f>
        <v>#N/A</v>
      </c>
      <c r="BM41" s="543" t="e">
        <f ca="1">+IF(AND(ISNUMBER(OFFSET('Hygiene Data'!$H$7,0,10*ROW('Hygiene Data'!H35))),'Data Summary'!EB41="Yes"),OFFSET('Hygiene Data'!$H$7,0,10*ROW('Hygiene Data'!H35)),NA())</f>
        <v>#N/A</v>
      </c>
      <c r="BN41" s="543" t="e">
        <f ca="1">+IF(AND(ISNUMBER(OFFSET('Hygiene Data'!$H$9,0,10*ROW('Hygiene Data'!H35))),'Data Summary'!EC41="Yes"),OFFSET('Hygiene Data'!$H$9,0,10*ROW('Hygiene Data'!H35)),NA())</f>
        <v>#N/A</v>
      </c>
      <c r="BO41" s="543" t="e">
        <f ca="1">+IF(AND(ISNUMBER(OFFSET('Hygiene Data'!$I$5,0,10*ROW('Hygiene Data'!I35))),'Data Summary'!ED41="Yes"),OFFSET('Hygiene Data'!$I$5,0,10*ROW('Hygiene Data'!I35)),NA())</f>
        <v>#N/A</v>
      </c>
      <c r="BP41" s="543" t="e">
        <f ca="1">+IF(AND(ISNUMBER(OFFSET('Hygiene Data'!$I$7,0,10*ROW('Hygiene Data'!I35))),'Data Summary'!EE41="Yes"),OFFSET('Hygiene Data'!$I$7,0,10*ROW('Hygiene Data'!I35)),NA())</f>
        <v>#N/A</v>
      </c>
      <c r="BQ41" s="543" t="e">
        <f ca="1">+IF(AND(ISNUMBER(OFFSET('Hygiene Data'!$I$9,0,10*ROW('Hygiene Data'!I35))),'Data Summary'!EF41="Yes"),OFFSET('Hygiene Data'!$I$9,0,10*ROW('Hygiene Data'!I35)),NA())</f>
        <v>#N/A</v>
      </c>
    </row>
    <row r="42" spans="1:69" x14ac:dyDescent="0.25">
      <c r="A42" s="539" t="e">
        <f ca="1">+RIGHT('Data Summary'!A42,LEN('Data Summary'!A42)-9)</f>
        <v>#VALUE!</v>
      </c>
      <c r="B42" s="513" t="str">
        <f ca="1">+IF(ISTEXT('Data Summary'!B42),'Data Summary'!B42,"")</f>
        <v/>
      </c>
      <c r="C42" s="540" t="e">
        <f ca="1">+VALUE('Data Summary'!C42)</f>
        <v>#VALUE!</v>
      </c>
      <c r="D42" s="541" t="e">
        <f ca="1">+IF(AND(ISNUMBER(OFFSET('Water Data'!$D$4,0,10*ROW('Water Data'!D36))),'Data Summary'!BS42="Yes"),100-OFFSET('Water Data'!$D$4,0,10*ROW('Water Data'!D36)),NA())</f>
        <v>#N/A</v>
      </c>
      <c r="E42" s="541" t="e">
        <f ca="1">+IF(AND(ISNUMBER(OFFSET('Water Data'!$D$6,0,10*ROW('Water Data'!D36))),'Data Summary'!BT42="Yes"),OFFSET('Water Data'!$D$6,0,10*ROW('Water Data'!D36)),NA())</f>
        <v>#N/A</v>
      </c>
      <c r="F42" s="541" t="e">
        <f ca="1">+IF(AND(ISNUMBER(OFFSET('Water Data'!$D$9,0,10*ROW('Water Data'!D36))),'Data Summary'!BU42="Yes"),OFFSET('Water Data'!$D$9,0,10*ROW('Water Data'!D36)),NA())</f>
        <v>#N/A</v>
      </c>
      <c r="G42" s="541" t="e">
        <f ca="1">+IF(AND(ISNUMBER(OFFSET('Water Data'!$E$4,0,10*ROW('Water Data'!E36))),'Data Summary'!BV42="Yes"),100-OFFSET('Water Data'!$E$4,0,10*ROW('Water Data'!E36)),NA())</f>
        <v>#N/A</v>
      </c>
      <c r="H42" s="541" t="e">
        <f ca="1">+IF(AND(ISNUMBER(OFFSET('Water Data'!$E$6,0,10*ROW('Water Data'!E36))),'Data Summary'!BW42="Yes"),OFFSET('Water Data'!$E$6,0,10*ROW('Water Data'!E36)),NA())</f>
        <v>#N/A</v>
      </c>
      <c r="I42" s="541" t="e">
        <f ca="1">+IF(AND(ISNUMBER(OFFSET('Water Data'!$E$9,0,10*ROW('Water Data'!E36))),'Data Summary'!BX42="Yes"),OFFSET('Water Data'!$E$9,0,10*ROW('Water Data'!E36)),NA())</f>
        <v>#N/A</v>
      </c>
      <c r="J42" s="541" t="e">
        <f ca="1">+IF(AND(ISNUMBER(OFFSET('Water Data'!$F$4,0,10*ROW('Water Data'!F36))),'Data Summary'!BY42="Yes"),100-OFFSET('Water Data'!$F$4,0,10*ROW('Water Data'!F36)),NA())</f>
        <v>#N/A</v>
      </c>
      <c r="K42" s="541" t="e">
        <f ca="1">+IF(AND(ISNUMBER(OFFSET('Water Data'!$F$6,0,10*ROW('Water Data'!F36))),'Data Summary'!BZ42="Yes"),OFFSET('Water Data'!$F$6,0,10*ROW('Water Data'!F36)),NA())</f>
        <v>#N/A</v>
      </c>
      <c r="L42" s="541" t="e">
        <f ca="1">+IF(AND(ISNUMBER(OFFSET('Water Data'!$F$9,0,10*ROW('Water Data'!F36))),'Data Summary'!CA42="Yes"),OFFSET('Water Data'!$F$9,0,10*ROW('Water Data'!F36)),NA())</f>
        <v>#N/A</v>
      </c>
      <c r="M42" s="541" t="e">
        <f ca="1">+IF(AND(ISNUMBER(OFFSET('Water Data'!$G$4,0,10*ROW('Water Data'!G36))),'Data Summary'!CB42="Yes"),100-OFFSET('Water Data'!$G$4,0,10*ROW('Water Data'!G36)),NA())</f>
        <v>#N/A</v>
      </c>
      <c r="N42" s="541" t="e">
        <f ca="1">+IF(AND(ISNUMBER(OFFSET('Water Data'!$G$6,0,10*ROW('Water Data'!G36))),'Data Summary'!CC42="Yes"),OFFSET('Water Data'!$G$6,0,10*ROW('Water Data'!G36)),NA())</f>
        <v>#N/A</v>
      </c>
      <c r="O42" s="541" t="e">
        <f ca="1">+IF(AND(ISNUMBER(OFFSET('Water Data'!$G$9,0,10*ROW('Water Data'!G36))),'Data Summary'!CD42="Yes"),OFFSET('Water Data'!$G$9,0,10*ROW('Water Data'!G36)),NA())</f>
        <v>#N/A</v>
      </c>
      <c r="P42" s="541" t="e">
        <f ca="1">+IF(AND(ISNUMBER(OFFSET('Water Data'!$H$4,0,10*ROW('Water Data'!H36))),'Data Summary'!CE42="Yes"),100-OFFSET('Water Data'!$H$4,0,10*ROW('Water Data'!H36)),NA())</f>
        <v>#N/A</v>
      </c>
      <c r="Q42" s="541" t="e">
        <f ca="1">+IF(AND(ISNUMBER(OFFSET('Water Data'!$H$6,0,10*ROW('Water Data'!H36))),'Data Summary'!CF42="Yes"),OFFSET('Water Data'!$H$6,0,10*ROW('Water Data'!H36)),NA())</f>
        <v>#N/A</v>
      </c>
      <c r="R42" s="541" t="e">
        <f ca="1">+IF(AND(ISNUMBER(OFFSET('Water Data'!$H$9,0,10*ROW('Water Data'!H36))),'Data Summary'!CG42="Yes"),OFFSET('Water Data'!$H$9,0,10*ROW('Water Data'!H36)),NA())</f>
        <v>#N/A</v>
      </c>
      <c r="S42" s="541" t="e">
        <f ca="1">+IF(AND(ISNUMBER(OFFSET('Water Data'!$I$4,0,10*ROW('Water Data'!I36))),'Data Summary'!CH42="Yes"),100-OFFSET('Water Data'!$I$4,0,10*ROW('Water Data'!I36)),NA())</f>
        <v>#N/A</v>
      </c>
      <c r="T42" s="541" t="e">
        <f ca="1">+IF(AND(ISNUMBER(OFFSET('Water Data'!$I$6,0,10*ROW('Water Data'!I36))),'Data Summary'!CI42="Yes"),OFFSET('Water Data'!$I$6,0,10*ROW('Water Data'!I36)),NA())</f>
        <v>#N/A</v>
      </c>
      <c r="U42" s="541" t="e">
        <f ca="1">+IF(AND(ISNUMBER(OFFSET('Water Data'!$I$9,0,10*ROW('Water Data'!I36))),'Data Summary'!CJ42="Yes"),OFFSET('Water Data'!$I$9,0,10*ROW('Water Data'!I36)),NA())</f>
        <v>#N/A</v>
      </c>
      <c r="V42" s="542" t="e">
        <f ca="1">+IF(AND(ISNUMBER(OFFSET('Sanitation Data'!$D$4,0,10*ROW('Sanitation Data'!D36))),'Data Summary'!CK42="Yes"),100-OFFSET('Sanitation Data'!$D$4,0,10*ROW('Sanitation Data'!D36)),NA())</f>
        <v>#N/A</v>
      </c>
      <c r="W42" s="542" t="e">
        <f ca="1">+IF(AND(ISNUMBER(OFFSET('Sanitation Data'!$D$6,0,10*ROW('Sanitation Data'!D36))),'Data Summary'!CL42="Yes"),OFFSET('Sanitation Data'!$D$6,0,10*ROW('Sanitation Data'!D36)),NA())</f>
        <v>#N/A</v>
      </c>
      <c r="X42" s="542" t="e">
        <f ca="1">+IF(AND(ISNUMBER(OFFSET('Sanitation Data'!$D$10,0,10*ROW('Sanitation Data'!D36))),'Data Summary'!CM42="Yes"),OFFSET('Sanitation Data'!$D$10,0,10*ROW('Sanitation Data'!D36)),NA())</f>
        <v>#N/A</v>
      </c>
      <c r="Y42" s="542" t="e">
        <f ca="1">+IF(AND(ISNUMBER(OFFSET('Sanitation Data'!$D$11,0,10*ROW('Sanitation Data'!D36))),'Data Summary'!CN42="Yes"),OFFSET('Sanitation Data'!$D$11,0,10*ROW('Sanitation Data'!D36)),NA())</f>
        <v>#N/A</v>
      </c>
      <c r="Z42" s="542" t="e">
        <f ca="1">+IF(AND(ISNUMBER(OFFSET('Sanitation Data'!$D$12,0,10*ROW('Sanitation Data'!D36))),'Data Summary'!CO42="Yes"),OFFSET('Sanitation Data'!$D$12,0,10*ROW('Sanitation Data'!D36)),NA())</f>
        <v>#N/A</v>
      </c>
      <c r="AA42" s="542" t="e">
        <f ca="1">+IF(AND(ISNUMBER(OFFSET('Sanitation Data'!$E$4,0,10*ROW('Sanitation Data'!E36))),'Data Summary'!CP42="Yes"),100-OFFSET('Sanitation Data'!$E$4,0,10*ROW('Sanitation Data'!E36)),NA())</f>
        <v>#N/A</v>
      </c>
      <c r="AB42" s="542" t="e">
        <f ca="1">+IF(AND(ISNUMBER(OFFSET('Sanitation Data'!$E$6,0,10*ROW('Sanitation Data'!E36))),'Data Summary'!CQ42="Yes"),OFFSET('Sanitation Data'!$E$6,0,10*ROW('Sanitation Data'!E36)),NA())</f>
        <v>#N/A</v>
      </c>
      <c r="AC42" s="542" t="e">
        <f ca="1">+IF(AND(ISNUMBER(OFFSET('Sanitation Data'!$E$10,0,10*ROW('Sanitation Data'!E36))),'Data Summary'!CR42="Yes"),OFFSET('Sanitation Data'!$E$10,0,10*ROW('Sanitation Data'!E36)),NA())</f>
        <v>#N/A</v>
      </c>
      <c r="AD42" s="542" t="e">
        <f ca="1">+IF(AND(ISNUMBER(OFFSET('Sanitation Data'!$E$11,0,10*ROW('Sanitation Data'!E36))),'Data Summary'!CS42="Yes"),OFFSET('Sanitation Data'!$E$11,0,10*ROW('Sanitation Data'!E36)),NA())</f>
        <v>#N/A</v>
      </c>
      <c r="AE42" s="542" t="e">
        <f ca="1">+IF(AND(ISNUMBER(OFFSET('Sanitation Data'!$E$12,0,10*ROW('Sanitation Data'!E36))),'Data Summary'!CT42="Yes"),OFFSET('Sanitation Data'!$E$12,0,10*ROW('Sanitation Data'!E36)),NA())</f>
        <v>#N/A</v>
      </c>
      <c r="AF42" s="542" t="e">
        <f ca="1">+IF(AND(ISNUMBER(OFFSET('Sanitation Data'!$F$4,0,10*ROW('Sanitation Data'!F36))),'Data Summary'!CU42="Yes"),100-OFFSET('Sanitation Data'!$F$4,0,10*ROW('Sanitation Data'!F36)),NA())</f>
        <v>#N/A</v>
      </c>
      <c r="AG42" s="542" t="e">
        <f ca="1">+IF(AND(ISNUMBER(OFFSET('Sanitation Data'!$F$6,0,10*ROW('Sanitation Data'!F36))),'Data Summary'!CV42="Yes"),OFFSET('Sanitation Data'!$F$6,0,10*ROW('Sanitation Data'!F36)),NA())</f>
        <v>#N/A</v>
      </c>
      <c r="AH42" s="542" t="e">
        <f ca="1">+IF(AND(ISNUMBER(OFFSET('Sanitation Data'!$F$10,0,10*ROW('Sanitation Data'!F36))),'Data Summary'!CW42="Yes"),OFFSET('Sanitation Data'!$F$10,0,10*ROW('Sanitation Data'!F36)),NA())</f>
        <v>#N/A</v>
      </c>
      <c r="AI42" s="542" t="e">
        <f ca="1">+IF(AND(ISNUMBER(OFFSET('Sanitation Data'!$F$11,0,10*ROW('Sanitation Data'!F36))),'Data Summary'!CX42="Yes"),OFFSET('Sanitation Data'!$F$11,0,10*ROW('Sanitation Data'!F36)),NA())</f>
        <v>#N/A</v>
      </c>
      <c r="AJ42" s="542" t="e">
        <f ca="1">+IF(AND(ISNUMBER(OFFSET('Sanitation Data'!$F$12,0,10*ROW('Sanitation Data'!F36))),'Data Summary'!CY42="Yes"),OFFSET('Sanitation Data'!$F$12,0,10*ROW('Sanitation Data'!F36)),NA())</f>
        <v>#N/A</v>
      </c>
      <c r="AK42" s="542" t="e">
        <f ca="1">+IF(AND(ISNUMBER(OFFSET('Sanitation Data'!$G$4,0,10*ROW('Sanitation Data'!G36))),'Data Summary'!CZ42="Yes"),100-OFFSET('Sanitation Data'!$G$4,0,10*ROW('Sanitation Data'!G36)),NA())</f>
        <v>#N/A</v>
      </c>
      <c r="AL42" s="542" t="e">
        <f ca="1">+IF(AND(ISNUMBER(OFFSET('Sanitation Data'!$G$6,0,10*ROW('Sanitation Data'!G36))),'Data Summary'!DA42="Yes"),OFFSET('Sanitation Data'!$G$6,0,10*ROW('Sanitation Data'!G36)),NA())</f>
        <v>#N/A</v>
      </c>
      <c r="AM42" s="542" t="e">
        <f ca="1">+IF(AND(ISNUMBER(OFFSET('Sanitation Data'!$G$10,0,10*ROW('Sanitation Data'!G36))),'Data Summary'!DB42="Yes"),OFFSET('Sanitation Data'!$G$10,0,10*ROW('Sanitation Data'!G36)),NA())</f>
        <v>#N/A</v>
      </c>
      <c r="AN42" s="542" t="e">
        <f ca="1">+IF(AND(ISNUMBER(OFFSET('Sanitation Data'!$G$11,0,10*ROW('Sanitation Data'!G36))),'Data Summary'!DC42="Yes"),OFFSET('Sanitation Data'!$G$11,0,10*ROW('Sanitation Data'!G36)),NA())</f>
        <v>#N/A</v>
      </c>
      <c r="AO42" s="542" t="e">
        <f ca="1">+IF(AND(ISNUMBER(OFFSET('Sanitation Data'!$G$12,0,10*ROW('Sanitation Data'!G36))),'Data Summary'!DD42="Yes"),OFFSET('Sanitation Data'!$G$12,0,10*ROW('Sanitation Data'!G36)),NA())</f>
        <v>#N/A</v>
      </c>
      <c r="AP42" s="542" t="e">
        <f ca="1">+IF(AND(ISNUMBER(OFFSET('Sanitation Data'!$H$4,0,10*ROW('Sanitation Data'!H36))),'Data Summary'!DE42="Yes"),100-OFFSET('Sanitation Data'!$H$4,0,10*ROW('Sanitation Data'!H36)),NA())</f>
        <v>#N/A</v>
      </c>
      <c r="AQ42" s="542" t="e">
        <f ca="1">+IF(AND(ISNUMBER(OFFSET('Sanitation Data'!$H$6,0,10*ROW('Sanitation Data'!H36))),'Data Summary'!DF42="Yes"),OFFSET('Sanitation Data'!$H$6,0,10*ROW('Sanitation Data'!H36)),NA())</f>
        <v>#N/A</v>
      </c>
      <c r="AR42" s="542" t="e">
        <f ca="1">+IF(AND(ISNUMBER(OFFSET('Sanitation Data'!$H$10,0,10*ROW('Sanitation Data'!H36))),'Data Summary'!DG42="Yes"),OFFSET('Sanitation Data'!$H$10,0,10*ROW('Sanitation Data'!H36)),NA())</f>
        <v>#N/A</v>
      </c>
      <c r="AS42" s="542" t="e">
        <f ca="1">+IF(AND(ISNUMBER(OFFSET('Sanitation Data'!$H$11,0,10*ROW('Sanitation Data'!H36))),'Data Summary'!DH42="Yes"),OFFSET('Sanitation Data'!$H$11,0,10*ROW('Sanitation Data'!H36)),NA())</f>
        <v>#N/A</v>
      </c>
      <c r="AT42" s="542" t="e">
        <f ca="1">+IF(AND(ISNUMBER(OFFSET('Sanitation Data'!$H$12,0,10*ROW('Sanitation Data'!H36))),'Data Summary'!DI42="Yes"),OFFSET('Sanitation Data'!$H$12,0,10*ROW('Sanitation Data'!H36)),NA())</f>
        <v>#N/A</v>
      </c>
      <c r="AU42" s="542" t="e">
        <f ca="1">+IF(AND(ISNUMBER(OFFSET('Sanitation Data'!$I$4,0,10*ROW('Sanitation Data'!I36))),'Data Summary'!DJ42="Yes"),100-OFFSET('Sanitation Data'!$I$4,0,10*ROW('Sanitation Data'!I36)),NA())</f>
        <v>#N/A</v>
      </c>
      <c r="AV42" s="542" t="e">
        <f ca="1">+IF(AND(ISNUMBER(OFFSET('Sanitation Data'!$I$6,0,10*ROW('Sanitation Data'!I36))),'Data Summary'!DK42="Yes"),OFFSET('Sanitation Data'!$I$6,0,10*ROW('Sanitation Data'!I36)),NA())</f>
        <v>#N/A</v>
      </c>
      <c r="AW42" s="542" t="e">
        <f ca="1">+IF(AND(ISNUMBER(OFFSET('Sanitation Data'!$I$10,0,10*ROW('Sanitation Data'!I36))),'Data Summary'!DL42="Yes"),OFFSET('Sanitation Data'!$I$10,0,10*ROW('Sanitation Data'!I36)),NA())</f>
        <v>#N/A</v>
      </c>
      <c r="AX42" s="542" t="e">
        <f ca="1">+IF(AND(ISNUMBER(OFFSET('Sanitation Data'!$I$11,0,10*ROW('Sanitation Data'!I36))),'Data Summary'!DM42="Yes"),OFFSET('Sanitation Data'!$I$11,0,10*ROW('Sanitation Data'!I36)),NA())</f>
        <v>#N/A</v>
      </c>
      <c r="AY42" s="542" t="e">
        <f ca="1">+IF(AND(ISNUMBER(OFFSET('Sanitation Data'!$I$12,0,10*ROW('Sanitation Data'!I36))),'Data Summary'!DN42="Yes"),OFFSET('Sanitation Data'!$I$12,0,10*ROW('Sanitation Data'!I36)),NA())</f>
        <v>#N/A</v>
      </c>
      <c r="AZ42" s="543" t="e">
        <f ca="1">+IF(AND(ISNUMBER(OFFSET('Hygiene Data'!$D$5,0,10*ROW('Hygiene Data'!D36))),'Data Summary'!DO42="Yes"),OFFSET('Hygiene Data'!$D$5,0,10*ROW('Hygiene Data'!D36)),NA())</f>
        <v>#N/A</v>
      </c>
      <c r="BA42" s="543" t="e">
        <f ca="1">+IF(AND(ISNUMBER(OFFSET('Hygiene Data'!$D$7,0,10*ROW('Hygiene Data'!D36))),'Data Summary'!DP42="Yes"),OFFSET('Hygiene Data'!$D$7,0,10*ROW('Hygiene Data'!D36)),NA())</f>
        <v>#N/A</v>
      </c>
      <c r="BB42" s="543" t="e">
        <f ca="1">+IF(AND(ISNUMBER(OFFSET('Hygiene Data'!$D$9,0,10*ROW('Hygiene Data'!D36))),'Data Summary'!DQ42="Yes"),OFFSET('Hygiene Data'!$D$9,0,10*ROW('Hygiene Data'!D36)),NA())</f>
        <v>#N/A</v>
      </c>
      <c r="BC42" s="543" t="e">
        <f ca="1">+IF(AND(ISNUMBER(OFFSET('Hygiene Data'!$E$5,0,10*ROW('Hygiene Data'!E36))),'Data Summary'!DR42="Yes"),OFFSET('Hygiene Data'!$E$5,0,10*ROW('Hygiene Data'!E36)),NA())</f>
        <v>#N/A</v>
      </c>
      <c r="BD42" s="543" t="e">
        <f ca="1">+IF(AND(ISNUMBER(OFFSET('Hygiene Data'!$E$7,0,10*ROW('Hygiene Data'!E36))),'Data Summary'!DS42="Yes"),OFFSET('Hygiene Data'!$E$7,0,10*ROW('Hygiene Data'!E36)),NA())</f>
        <v>#N/A</v>
      </c>
      <c r="BE42" s="543" t="e">
        <f ca="1">+IF(AND(ISNUMBER(OFFSET('Hygiene Data'!$E$9,0,10*ROW('Hygiene Data'!E36))),'Data Summary'!DT42="Yes"),OFFSET('Hygiene Data'!$E$9,0,10*ROW('Hygiene Data'!E36)),NA())</f>
        <v>#N/A</v>
      </c>
      <c r="BF42" s="543" t="e">
        <f ca="1">+IF(AND(ISNUMBER(OFFSET('Hygiene Data'!$F$5,0,10*ROW('Hygiene Data'!F36))),'Data Summary'!DU42="Yes"),OFFSET('Hygiene Data'!$F$5,0,10*ROW('Hygiene Data'!F36)),NA())</f>
        <v>#N/A</v>
      </c>
      <c r="BG42" s="543" t="e">
        <f ca="1">+IF(AND(ISNUMBER(OFFSET('Hygiene Data'!$F$7,0,10*ROW('Hygiene Data'!F36))),'Data Summary'!DV42="Yes"),OFFSET('Hygiene Data'!$F$7,0,10*ROW('Hygiene Data'!F36)),NA())</f>
        <v>#N/A</v>
      </c>
      <c r="BH42" s="543" t="e">
        <f ca="1">+IF(AND(ISNUMBER(OFFSET('Hygiene Data'!$F$9,0,10*ROW('Hygiene Data'!F36))),'Data Summary'!DW42="Yes"),OFFSET('Hygiene Data'!$F$9,0,10*ROW('Hygiene Data'!F36)),NA())</f>
        <v>#N/A</v>
      </c>
      <c r="BI42" s="543" t="e">
        <f ca="1">+IF(AND(ISNUMBER(OFFSET('Hygiene Data'!$G$5,0,10*ROW('Hygiene Data'!G36))),'Data Summary'!DX42="Yes"),OFFSET('Hygiene Data'!$G$5,0,10*ROW('Hygiene Data'!G36)),NA())</f>
        <v>#N/A</v>
      </c>
      <c r="BJ42" s="543" t="e">
        <f ca="1">+IF(AND(ISNUMBER(OFFSET('Hygiene Data'!$G$7,0,10*ROW('Hygiene Data'!G36))),'Data Summary'!DY42="Yes"),OFFSET('Hygiene Data'!$G$7,0,10*ROW('Hygiene Data'!G36)),NA())</f>
        <v>#N/A</v>
      </c>
      <c r="BK42" s="543" t="e">
        <f ca="1">+IF(AND(ISNUMBER(OFFSET('Hygiene Data'!$G$9,0,10*ROW('Hygiene Data'!G36))),'Data Summary'!DZ42="Yes"),OFFSET('Hygiene Data'!$G$9,0,10*ROW('Hygiene Data'!G36)),NA())</f>
        <v>#N/A</v>
      </c>
      <c r="BL42" s="543" t="e">
        <f ca="1">+IF(AND(ISNUMBER(OFFSET('Hygiene Data'!$H$5,0,10*ROW('Hygiene Data'!H36))),'Data Summary'!EA42="Yes"),OFFSET('Hygiene Data'!$H$5,0,10*ROW('Hygiene Data'!H36)),NA())</f>
        <v>#N/A</v>
      </c>
      <c r="BM42" s="543" t="e">
        <f ca="1">+IF(AND(ISNUMBER(OFFSET('Hygiene Data'!$H$7,0,10*ROW('Hygiene Data'!H36))),'Data Summary'!EB42="Yes"),OFFSET('Hygiene Data'!$H$7,0,10*ROW('Hygiene Data'!H36)),NA())</f>
        <v>#N/A</v>
      </c>
      <c r="BN42" s="543" t="e">
        <f ca="1">+IF(AND(ISNUMBER(OFFSET('Hygiene Data'!$H$9,0,10*ROW('Hygiene Data'!H36))),'Data Summary'!EC42="Yes"),OFFSET('Hygiene Data'!$H$9,0,10*ROW('Hygiene Data'!H36)),NA())</f>
        <v>#N/A</v>
      </c>
      <c r="BO42" s="543" t="e">
        <f ca="1">+IF(AND(ISNUMBER(OFFSET('Hygiene Data'!$I$5,0,10*ROW('Hygiene Data'!I36))),'Data Summary'!ED42="Yes"),OFFSET('Hygiene Data'!$I$5,0,10*ROW('Hygiene Data'!I36)),NA())</f>
        <v>#N/A</v>
      </c>
      <c r="BP42" s="543" t="e">
        <f ca="1">+IF(AND(ISNUMBER(OFFSET('Hygiene Data'!$I$7,0,10*ROW('Hygiene Data'!I36))),'Data Summary'!EE42="Yes"),OFFSET('Hygiene Data'!$I$7,0,10*ROW('Hygiene Data'!I36)),NA())</f>
        <v>#N/A</v>
      </c>
      <c r="BQ42" s="543" t="e">
        <f ca="1">+IF(AND(ISNUMBER(OFFSET('Hygiene Data'!$I$9,0,10*ROW('Hygiene Data'!I36))),'Data Summary'!EF42="Yes"),OFFSET('Hygiene Data'!$I$9,0,10*ROW('Hygiene Data'!I36)),NA())</f>
        <v>#N/A</v>
      </c>
    </row>
    <row r="43" spans="1:69" x14ac:dyDescent="0.25">
      <c r="A43" s="539" t="e">
        <f ca="1">+RIGHT('Data Summary'!A43,LEN('Data Summary'!A43)-9)</f>
        <v>#VALUE!</v>
      </c>
      <c r="B43" s="513" t="str">
        <f ca="1">+IF(ISTEXT('Data Summary'!B43),'Data Summary'!B43,"")</f>
        <v/>
      </c>
      <c r="C43" s="540" t="e">
        <f ca="1">+VALUE('Data Summary'!C43)</f>
        <v>#VALUE!</v>
      </c>
      <c r="D43" s="541" t="e">
        <f ca="1">+IF(AND(ISNUMBER(OFFSET('Water Data'!$D$4,0,10*ROW('Water Data'!D37))),'Data Summary'!BS43="Yes"),100-OFFSET('Water Data'!$D$4,0,10*ROW('Water Data'!D37)),NA())</f>
        <v>#N/A</v>
      </c>
      <c r="E43" s="541" t="e">
        <f ca="1">+IF(AND(ISNUMBER(OFFSET('Water Data'!$D$6,0,10*ROW('Water Data'!D37))),'Data Summary'!BT43="Yes"),OFFSET('Water Data'!$D$6,0,10*ROW('Water Data'!D37)),NA())</f>
        <v>#N/A</v>
      </c>
      <c r="F43" s="541" t="e">
        <f ca="1">+IF(AND(ISNUMBER(OFFSET('Water Data'!$D$9,0,10*ROW('Water Data'!D37))),'Data Summary'!BU43="Yes"),OFFSET('Water Data'!$D$9,0,10*ROW('Water Data'!D37)),NA())</f>
        <v>#N/A</v>
      </c>
      <c r="G43" s="541" t="e">
        <f ca="1">+IF(AND(ISNUMBER(OFFSET('Water Data'!$E$4,0,10*ROW('Water Data'!E37))),'Data Summary'!BV43="Yes"),100-OFFSET('Water Data'!$E$4,0,10*ROW('Water Data'!E37)),NA())</f>
        <v>#N/A</v>
      </c>
      <c r="H43" s="541" t="e">
        <f ca="1">+IF(AND(ISNUMBER(OFFSET('Water Data'!$E$6,0,10*ROW('Water Data'!E37))),'Data Summary'!BW43="Yes"),OFFSET('Water Data'!$E$6,0,10*ROW('Water Data'!E37)),NA())</f>
        <v>#N/A</v>
      </c>
      <c r="I43" s="541" t="e">
        <f ca="1">+IF(AND(ISNUMBER(OFFSET('Water Data'!$E$9,0,10*ROW('Water Data'!E37))),'Data Summary'!BX43="Yes"),OFFSET('Water Data'!$E$9,0,10*ROW('Water Data'!E37)),NA())</f>
        <v>#N/A</v>
      </c>
      <c r="J43" s="541" t="e">
        <f ca="1">+IF(AND(ISNUMBER(OFFSET('Water Data'!$F$4,0,10*ROW('Water Data'!F37))),'Data Summary'!BY43="Yes"),100-OFFSET('Water Data'!$F$4,0,10*ROW('Water Data'!F37)),NA())</f>
        <v>#N/A</v>
      </c>
      <c r="K43" s="541" t="e">
        <f ca="1">+IF(AND(ISNUMBER(OFFSET('Water Data'!$F$6,0,10*ROW('Water Data'!F37))),'Data Summary'!BZ43="Yes"),OFFSET('Water Data'!$F$6,0,10*ROW('Water Data'!F37)),NA())</f>
        <v>#N/A</v>
      </c>
      <c r="L43" s="541" t="e">
        <f ca="1">+IF(AND(ISNUMBER(OFFSET('Water Data'!$F$9,0,10*ROW('Water Data'!F37))),'Data Summary'!CA43="Yes"),OFFSET('Water Data'!$F$9,0,10*ROW('Water Data'!F37)),NA())</f>
        <v>#N/A</v>
      </c>
      <c r="M43" s="541" t="e">
        <f ca="1">+IF(AND(ISNUMBER(OFFSET('Water Data'!$G$4,0,10*ROW('Water Data'!G37))),'Data Summary'!CB43="Yes"),100-OFFSET('Water Data'!$G$4,0,10*ROW('Water Data'!G37)),NA())</f>
        <v>#N/A</v>
      </c>
      <c r="N43" s="541" t="e">
        <f ca="1">+IF(AND(ISNUMBER(OFFSET('Water Data'!$G$6,0,10*ROW('Water Data'!G37))),'Data Summary'!CC43="Yes"),OFFSET('Water Data'!$G$6,0,10*ROW('Water Data'!G37)),NA())</f>
        <v>#N/A</v>
      </c>
      <c r="O43" s="541" t="e">
        <f ca="1">+IF(AND(ISNUMBER(OFFSET('Water Data'!$G$9,0,10*ROW('Water Data'!G37))),'Data Summary'!CD43="Yes"),OFFSET('Water Data'!$G$9,0,10*ROW('Water Data'!G37)),NA())</f>
        <v>#N/A</v>
      </c>
      <c r="P43" s="541" t="e">
        <f ca="1">+IF(AND(ISNUMBER(OFFSET('Water Data'!$H$4,0,10*ROW('Water Data'!H37))),'Data Summary'!CE43="Yes"),100-OFFSET('Water Data'!$H$4,0,10*ROW('Water Data'!H37)),NA())</f>
        <v>#N/A</v>
      </c>
      <c r="Q43" s="541" t="e">
        <f ca="1">+IF(AND(ISNUMBER(OFFSET('Water Data'!$H$6,0,10*ROW('Water Data'!H37))),'Data Summary'!CF43="Yes"),OFFSET('Water Data'!$H$6,0,10*ROW('Water Data'!H37)),NA())</f>
        <v>#N/A</v>
      </c>
      <c r="R43" s="541" t="e">
        <f ca="1">+IF(AND(ISNUMBER(OFFSET('Water Data'!$H$9,0,10*ROW('Water Data'!H37))),'Data Summary'!CG43="Yes"),OFFSET('Water Data'!$H$9,0,10*ROW('Water Data'!H37)),NA())</f>
        <v>#N/A</v>
      </c>
      <c r="S43" s="541" t="e">
        <f ca="1">+IF(AND(ISNUMBER(OFFSET('Water Data'!$I$4,0,10*ROW('Water Data'!I37))),'Data Summary'!CH43="Yes"),100-OFFSET('Water Data'!$I$4,0,10*ROW('Water Data'!I37)),NA())</f>
        <v>#N/A</v>
      </c>
      <c r="T43" s="541" t="e">
        <f ca="1">+IF(AND(ISNUMBER(OFFSET('Water Data'!$I$6,0,10*ROW('Water Data'!I37))),'Data Summary'!CI43="Yes"),OFFSET('Water Data'!$I$6,0,10*ROW('Water Data'!I37)),NA())</f>
        <v>#N/A</v>
      </c>
      <c r="U43" s="541" t="e">
        <f ca="1">+IF(AND(ISNUMBER(OFFSET('Water Data'!$I$9,0,10*ROW('Water Data'!I37))),'Data Summary'!CJ43="Yes"),OFFSET('Water Data'!$I$9,0,10*ROW('Water Data'!I37)),NA())</f>
        <v>#N/A</v>
      </c>
      <c r="V43" s="542" t="e">
        <f ca="1">+IF(AND(ISNUMBER(OFFSET('Sanitation Data'!$D$4,0,10*ROW('Sanitation Data'!D37))),'Data Summary'!CK43="Yes"),100-OFFSET('Sanitation Data'!$D$4,0,10*ROW('Sanitation Data'!D37)),NA())</f>
        <v>#N/A</v>
      </c>
      <c r="W43" s="542" t="e">
        <f ca="1">+IF(AND(ISNUMBER(OFFSET('Sanitation Data'!$D$6,0,10*ROW('Sanitation Data'!D37))),'Data Summary'!CL43="Yes"),OFFSET('Sanitation Data'!$D$6,0,10*ROW('Sanitation Data'!D37)),NA())</f>
        <v>#N/A</v>
      </c>
      <c r="X43" s="542" t="e">
        <f ca="1">+IF(AND(ISNUMBER(OFFSET('Sanitation Data'!$D$10,0,10*ROW('Sanitation Data'!D37))),'Data Summary'!CM43="Yes"),OFFSET('Sanitation Data'!$D$10,0,10*ROW('Sanitation Data'!D37)),NA())</f>
        <v>#N/A</v>
      </c>
      <c r="Y43" s="542" t="e">
        <f ca="1">+IF(AND(ISNUMBER(OFFSET('Sanitation Data'!$D$11,0,10*ROW('Sanitation Data'!D37))),'Data Summary'!CN43="Yes"),OFFSET('Sanitation Data'!$D$11,0,10*ROW('Sanitation Data'!D37)),NA())</f>
        <v>#N/A</v>
      </c>
      <c r="Z43" s="542" t="e">
        <f ca="1">+IF(AND(ISNUMBER(OFFSET('Sanitation Data'!$D$12,0,10*ROW('Sanitation Data'!D37))),'Data Summary'!CO43="Yes"),OFFSET('Sanitation Data'!$D$12,0,10*ROW('Sanitation Data'!D37)),NA())</f>
        <v>#N/A</v>
      </c>
      <c r="AA43" s="542" t="e">
        <f ca="1">+IF(AND(ISNUMBER(OFFSET('Sanitation Data'!$E$4,0,10*ROW('Sanitation Data'!E37))),'Data Summary'!CP43="Yes"),100-OFFSET('Sanitation Data'!$E$4,0,10*ROW('Sanitation Data'!E37)),NA())</f>
        <v>#N/A</v>
      </c>
      <c r="AB43" s="542" t="e">
        <f ca="1">+IF(AND(ISNUMBER(OFFSET('Sanitation Data'!$E$6,0,10*ROW('Sanitation Data'!E37))),'Data Summary'!CQ43="Yes"),OFFSET('Sanitation Data'!$E$6,0,10*ROW('Sanitation Data'!E37)),NA())</f>
        <v>#N/A</v>
      </c>
      <c r="AC43" s="542" t="e">
        <f ca="1">+IF(AND(ISNUMBER(OFFSET('Sanitation Data'!$E$10,0,10*ROW('Sanitation Data'!E37))),'Data Summary'!CR43="Yes"),OFFSET('Sanitation Data'!$E$10,0,10*ROW('Sanitation Data'!E37)),NA())</f>
        <v>#N/A</v>
      </c>
      <c r="AD43" s="542" t="e">
        <f ca="1">+IF(AND(ISNUMBER(OFFSET('Sanitation Data'!$E$11,0,10*ROW('Sanitation Data'!E37))),'Data Summary'!CS43="Yes"),OFFSET('Sanitation Data'!$E$11,0,10*ROW('Sanitation Data'!E37)),NA())</f>
        <v>#N/A</v>
      </c>
      <c r="AE43" s="542" t="e">
        <f ca="1">+IF(AND(ISNUMBER(OFFSET('Sanitation Data'!$E$12,0,10*ROW('Sanitation Data'!E37))),'Data Summary'!CT43="Yes"),OFFSET('Sanitation Data'!$E$12,0,10*ROW('Sanitation Data'!E37)),NA())</f>
        <v>#N/A</v>
      </c>
      <c r="AF43" s="542" t="e">
        <f ca="1">+IF(AND(ISNUMBER(OFFSET('Sanitation Data'!$F$4,0,10*ROW('Sanitation Data'!F37))),'Data Summary'!CU43="Yes"),100-OFFSET('Sanitation Data'!$F$4,0,10*ROW('Sanitation Data'!F37)),NA())</f>
        <v>#N/A</v>
      </c>
      <c r="AG43" s="542" t="e">
        <f ca="1">+IF(AND(ISNUMBER(OFFSET('Sanitation Data'!$F$6,0,10*ROW('Sanitation Data'!F37))),'Data Summary'!CV43="Yes"),OFFSET('Sanitation Data'!$F$6,0,10*ROW('Sanitation Data'!F37)),NA())</f>
        <v>#N/A</v>
      </c>
      <c r="AH43" s="542" t="e">
        <f ca="1">+IF(AND(ISNUMBER(OFFSET('Sanitation Data'!$F$10,0,10*ROW('Sanitation Data'!F37))),'Data Summary'!CW43="Yes"),OFFSET('Sanitation Data'!$F$10,0,10*ROW('Sanitation Data'!F37)),NA())</f>
        <v>#N/A</v>
      </c>
      <c r="AI43" s="542" t="e">
        <f ca="1">+IF(AND(ISNUMBER(OFFSET('Sanitation Data'!$F$11,0,10*ROW('Sanitation Data'!F37))),'Data Summary'!CX43="Yes"),OFFSET('Sanitation Data'!$F$11,0,10*ROW('Sanitation Data'!F37)),NA())</f>
        <v>#N/A</v>
      </c>
      <c r="AJ43" s="542" t="e">
        <f ca="1">+IF(AND(ISNUMBER(OFFSET('Sanitation Data'!$F$12,0,10*ROW('Sanitation Data'!F37))),'Data Summary'!CY43="Yes"),OFFSET('Sanitation Data'!$F$12,0,10*ROW('Sanitation Data'!F37)),NA())</f>
        <v>#N/A</v>
      </c>
      <c r="AK43" s="542" t="e">
        <f ca="1">+IF(AND(ISNUMBER(OFFSET('Sanitation Data'!$G$4,0,10*ROW('Sanitation Data'!G37))),'Data Summary'!CZ43="Yes"),100-OFFSET('Sanitation Data'!$G$4,0,10*ROW('Sanitation Data'!G37)),NA())</f>
        <v>#N/A</v>
      </c>
      <c r="AL43" s="542" t="e">
        <f ca="1">+IF(AND(ISNUMBER(OFFSET('Sanitation Data'!$G$6,0,10*ROW('Sanitation Data'!G37))),'Data Summary'!DA43="Yes"),OFFSET('Sanitation Data'!$G$6,0,10*ROW('Sanitation Data'!G37)),NA())</f>
        <v>#N/A</v>
      </c>
      <c r="AM43" s="542" t="e">
        <f ca="1">+IF(AND(ISNUMBER(OFFSET('Sanitation Data'!$G$10,0,10*ROW('Sanitation Data'!G37))),'Data Summary'!DB43="Yes"),OFFSET('Sanitation Data'!$G$10,0,10*ROW('Sanitation Data'!G37)),NA())</f>
        <v>#N/A</v>
      </c>
      <c r="AN43" s="542" t="e">
        <f ca="1">+IF(AND(ISNUMBER(OFFSET('Sanitation Data'!$G$11,0,10*ROW('Sanitation Data'!G37))),'Data Summary'!DC43="Yes"),OFFSET('Sanitation Data'!$G$11,0,10*ROW('Sanitation Data'!G37)),NA())</f>
        <v>#N/A</v>
      </c>
      <c r="AO43" s="542" t="e">
        <f ca="1">+IF(AND(ISNUMBER(OFFSET('Sanitation Data'!$G$12,0,10*ROW('Sanitation Data'!G37))),'Data Summary'!DD43="Yes"),OFFSET('Sanitation Data'!$G$12,0,10*ROW('Sanitation Data'!G37)),NA())</f>
        <v>#N/A</v>
      </c>
      <c r="AP43" s="542" t="e">
        <f ca="1">+IF(AND(ISNUMBER(OFFSET('Sanitation Data'!$H$4,0,10*ROW('Sanitation Data'!H37))),'Data Summary'!DE43="Yes"),100-OFFSET('Sanitation Data'!$H$4,0,10*ROW('Sanitation Data'!H37)),NA())</f>
        <v>#N/A</v>
      </c>
      <c r="AQ43" s="542" t="e">
        <f ca="1">+IF(AND(ISNUMBER(OFFSET('Sanitation Data'!$H$6,0,10*ROW('Sanitation Data'!H37))),'Data Summary'!DF43="Yes"),OFFSET('Sanitation Data'!$H$6,0,10*ROW('Sanitation Data'!H37)),NA())</f>
        <v>#N/A</v>
      </c>
      <c r="AR43" s="542" t="e">
        <f ca="1">+IF(AND(ISNUMBER(OFFSET('Sanitation Data'!$H$10,0,10*ROW('Sanitation Data'!H37))),'Data Summary'!DG43="Yes"),OFFSET('Sanitation Data'!$H$10,0,10*ROW('Sanitation Data'!H37)),NA())</f>
        <v>#N/A</v>
      </c>
      <c r="AS43" s="542" t="e">
        <f ca="1">+IF(AND(ISNUMBER(OFFSET('Sanitation Data'!$H$11,0,10*ROW('Sanitation Data'!H37))),'Data Summary'!DH43="Yes"),OFFSET('Sanitation Data'!$H$11,0,10*ROW('Sanitation Data'!H37)),NA())</f>
        <v>#N/A</v>
      </c>
      <c r="AT43" s="542" t="e">
        <f ca="1">+IF(AND(ISNUMBER(OFFSET('Sanitation Data'!$H$12,0,10*ROW('Sanitation Data'!H37))),'Data Summary'!DI43="Yes"),OFFSET('Sanitation Data'!$H$12,0,10*ROW('Sanitation Data'!H37)),NA())</f>
        <v>#N/A</v>
      </c>
      <c r="AU43" s="542" t="e">
        <f ca="1">+IF(AND(ISNUMBER(OFFSET('Sanitation Data'!$I$4,0,10*ROW('Sanitation Data'!I37))),'Data Summary'!DJ43="Yes"),100-OFFSET('Sanitation Data'!$I$4,0,10*ROW('Sanitation Data'!I37)),NA())</f>
        <v>#N/A</v>
      </c>
      <c r="AV43" s="542" t="e">
        <f ca="1">+IF(AND(ISNUMBER(OFFSET('Sanitation Data'!$I$6,0,10*ROW('Sanitation Data'!I37))),'Data Summary'!DK43="Yes"),OFFSET('Sanitation Data'!$I$6,0,10*ROW('Sanitation Data'!I37)),NA())</f>
        <v>#N/A</v>
      </c>
      <c r="AW43" s="542" t="e">
        <f ca="1">+IF(AND(ISNUMBER(OFFSET('Sanitation Data'!$I$10,0,10*ROW('Sanitation Data'!I37))),'Data Summary'!DL43="Yes"),OFFSET('Sanitation Data'!$I$10,0,10*ROW('Sanitation Data'!I37)),NA())</f>
        <v>#N/A</v>
      </c>
      <c r="AX43" s="542" t="e">
        <f ca="1">+IF(AND(ISNUMBER(OFFSET('Sanitation Data'!$I$11,0,10*ROW('Sanitation Data'!I37))),'Data Summary'!DM43="Yes"),OFFSET('Sanitation Data'!$I$11,0,10*ROW('Sanitation Data'!I37)),NA())</f>
        <v>#N/A</v>
      </c>
      <c r="AY43" s="542" t="e">
        <f ca="1">+IF(AND(ISNUMBER(OFFSET('Sanitation Data'!$I$12,0,10*ROW('Sanitation Data'!I37))),'Data Summary'!DN43="Yes"),OFFSET('Sanitation Data'!$I$12,0,10*ROW('Sanitation Data'!I37)),NA())</f>
        <v>#N/A</v>
      </c>
      <c r="AZ43" s="543" t="e">
        <f ca="1">+IF(AND(ISNUMBER(OFFSET('Hygiene Data'!$D$5,0,10*ROW('Hygiene Data'!D37))),'Data Summary'!DO43="Yes"),OFFSET('Hygiene Data'!$D$5,0,10*ROW('Hygiene Data'!D37)),NA())</f>
        <v>#N/A</v>
      </c>
      <c r="BA43" s="543" t="e">
        <f ca="1">+IF(AND(ISNUMBER(OFFSET('Hygiene Data'!$D$7,0,10*ROW('Hygiene Data'!D37))),'Data Summary'!DP43="Yes"),OFFSET('Hygiene Data'!$D$7,0,10*ROW('Hygiene Data'!D37)),NA())</f>
        <v>#N/A</v>
      </c>
      <c r="BB43" s="543" t="e">
        <f ca="1">+IF(AND(ISNUMBER(OFFSET('Hygiene Data'!$D$9,0,10*ROW('Hygiene Data'!D37))),'Data Summary'!DQ43="Yes"),OFFSET('Hygiene Data'!$D$9,0,10*ROW('Hygiene Data'!D37)),NA())</f>
        <v>#N/A</v>
      </c>
      <c r="BC43" s="543" t="e">
        <f ca="1">+IF(AND(ISNUMBER(OFFSET('Hygiene Data'!$E$5,0,10*ROW('Hygiene Data'!E37))),'Data Summary'!DR43="Yes"),OFFSET('Hygiene Data'!$E$5,0,10*ROW('Hygiene Data'!E37)),NA())</f>
        <v>#N/A</v>
      </c>
      <c r="BD43" s="543" t="e">
        <f ca="1">+IF(AND(ISNUMBER(OFFSET('Hygiene Data'!$E$7,0,10*ROW('Hygiene Data'!E37))),'Data Summary'!DS43="Yes"),OFFSET('Hygiene Data'!$E$7,0,10*ROW('Hygiene Data'!E37)),NA())</f>
        <v>#N/A</v>
      </c>
      <c r="BE43" s="543" t="e">
        <f ca="1">+IF(AND(ISNUMBER(OFFSET('Hygiene Data'!$E$9,0,10*ROW('Hygiene Data'!E37))),'Data Summary'!DT43="Yes"),OFFSET('Hygiene Data'!$E$9,0,10*ROW('Hygiene Data'!E37)),NA())</f>
        <v>#N/A</v>
      </c>
      <c r="BF43" s="543" t="e">
        <f ca="1">+IF(AND(ISNUMBER(OFFSET('Hygiene Data'!$F$5,0,10*ROW('Hygiene Data'!F37))),'Data Summary'!DU43="Yes"),OFFSET('Hygiene Data'!$F$5,0,10*ROW('Hygiene Data'!F37)),NA())</f>
        <v>#N/A</v>
      </c>
      <c r="BG43" s="543" t="e">
        <f ca="1">+IF(AND(ISNUMBER(OFFSET('Hygiene Data'!$F$7,0,10*ROW('Hygiene Data'!F37))),'Data Summary'!DV43="Yes"),OFFSET('Hygiene Data'!$F$7,0,10*ROW('Hygiene Data'!F37)),NA())</f>
        <v>#N/A</v>
      </c>
      <c r="BH43" s="543" t="e">
        <f ca="1">+IF(AND(ISNUMBER(OFFSET('Hygiene Data'!$F$9,0,10*ROW('Hygiene Data'!F37))),'Data Summary'!DW43="Yes"),OFFSET('Hygiene Data'!$F$9,0,10*ROW('Hygiene Data'!F37)),NA())</f>
        <v>#N/A</v>
      </c>
      <c r="BI43" s="543" t="e">
        <f ca="1">+IF(AND(ISNUMBER(OFFSET('Hygiene Data'!$G$5,0,10*ROW('Hygiene Data'!G37))),'Data Summary'!DX43="Yes"),OFFSET('Hygiene Data'!$G$5,0,10*ROW('Hygiene Data'!G37)),NA())</f>
        <v>#N/A</v>
      </c>
      <c r="BJ43" s="543" t="e">
        <f ca="1">+IF(AND(ISNUMBER(OFFSET('Hygiene Data'!$G$7,0,10*ROW('Hygiene Data'!G37))),'Data Summary'!DY43="Yes"),OFFSET('Hygiene Data'!$G$7,0,10*ROW('Hygiene Data'!G37)),NA())</f>
        <v>#N/A</v>
      </c>
      <c r="BK43" s="543" t="e">
        <f ca="1">+IF(AND(ISNUMBER(OFFSET('Hygiene Data'!$G$9,0,10*ROW('Hygiene Data'!G37))),'Data Summary'!DZ43="Yes"),OFFSET('Hygiene Data'!$G$9,0,10*ROW('Hygiene Data'!G37)),NA())</f>
        <v>#N/A</v>
      </c>
      <c r="BL43" s="543" t="e">
        <f ca="1">+IF(AND(ISNUMBER(OFFSET('Hygiene Data'!$H$5,0,10*ROW('Hygiene Data'!H37))),'Data Summary'!EA43="Yes"),OFFSET('Hygiene Data'!$H$5,0,10*ROW('Hygiene Data'!H37)),NA())</f>
        <v>#N/A</v>
      </c>
      <c r="BM43" s="543" t="e">
        <f ca="1">+IF(AND(ISNUMBER(OFFSET('Hygiene Data'!$H$7,0,10*ROW('Hygiene Data'!H37))),'Data Summary'!EB43="Yes"),OFFSET('Hygiene Data'!$H$7,0,10*ROW('Hygiene Data'!H37)),NA())</f>
        <v>#N/A</v>
      </c>
      <c r="BN43" s="543" t="e">
        <f ca="1">+IF(AND(ISNUMBER(OFFSET('Hygiene Data'!$H$9,0,10*ROW('Hygiene Data'!H37))),'Data Summary'!EC43="Yes"),OFFSET('Hygiene Data'!$H$9,0,10*ROW('Hygiene Data'!H37)),NA())</f>
        <v>#N/A</v>
      </c>
      <c r="BO43" s="543" t="e">
        <f ca="1">+IF(AND(ISNUMBER(OFFSET('Hygiene Data'!$I$5,0,10*ROW('Hygiene Data'!I37))),'Data Summary'!ED43="Yes"),OFFSET('Hygiene Data'!$I$5,0,10*ROW('Hygiene Data'!I37)),NA())</f>
        <v>#N/A</v>
      </c>
      <c r="BP43" s="543" t="e">
        <f ca="1">+IF(AND(ISNUMBER(OFFSET('Hygiene Data'!$I$7,0,10*ROW('Hygiene Data'!I37))),'Data Summary'!EE43="Yes"),OFFSET('Hygiene Data'!$I$7,0,10*ROW('Hygiene Data'!I37)),NA())</f>
        <v>#N/A</v>
      </c>
      <c r="BQ43" s="543" t="e">
        <f ca="1">+IF(AND(ISNUMBER(OFFSET('Hygiene Data'!$I$9,0,10*ROW('Hygiene Data'!I37))),'Data Summary'!EF43="Yes"),OFFSET('Hygiene Data'!$I$9,0,10*ROW('Hygiene Data'!I37)),NA())</f>
        <v>#N/A</v>
      </c>
    </row>
    <row r="44" spans="1:69" x14ac:dyDescent="0.25">
      <c r="A44" s="539" t="e">
        <f ca="1">+RIGHT('Data Summary'!A44,LEN('Data Summary'!A44)-9)</f>
        <v>#VALUE!</v>
      </c>
      <c r="B44" s="513" t="str">
        <f ca="1">+IF(ISTEXT('Data Summary'!B44),'Data Summary'!B44,"")</f>
        <v/>
      </c>
      <c r="C44" s="540" t="e">
        <f ca="1">+VALUE('Data Summary'!C44)</f>
        <v>#VALUE!</v>
      </c>
      <c r="D44" s="541" t="e">
        <f ca="1">+IF(AND(ISNUMBER(OFFSET('Water Data'!$D$4,0,10*ROW('Water Data'!D38))),'Data Summary'!BS44="Yes"),100-OFFSET('Water Data'!$D$4,0,10*ROW('Water Data'!D38)),NA())</f>
        <v>#N/A</v>
      </c>
      <c r="E44" s="541" t="e">
        <f ca="1">+IF(AND(ISNUMBER(OFFSET('Water Data'!$D$6,0,10*ROW('Water Data'!D38))),'Data Summary'!BT44="Yes"),OFFSET('Water Data'!$D$6,0,10*ROW('Water Data'!D38)),NA())</f>
        <v>#N/A</v>
      </c>
      <c r="F44" s="541" t="e">
        <f ca="1">+IF(AND(ISNUMBER(OFFSET('Water Data'!$D$9,0,10*ROW('Water Data'!D38))),'Data Summary'!BU44="Yes"),OFFSET('Water Data'!$D$9,0,10*ROW('Water Data'!D38)),NA())</f>
        <v>#N/A</v>
      </c>
      <c r="G44" s="541" t="e">
        <f ca="1">+IF(AND(ISNUMBER(OFFSET('Water Data'!$E$4,0,10*ROW('Water Data'!E38))),'Data Summary'!BV44="Yes"),100-OFFSET('Water Data'!$E$4,0,10*ROW('Water Data'!E38)),NA())</f>
        <v>#N/A</v>
      </c>
      <c r="H44" s="541" t="e">
        <f ca="1">+IF(AND(ISNUMBER(OFFSET('Water Data'!$E$6,0,10*ROW('Water Data'!E38))),'Data Summary'!BW44="Yes"),OFFSET('Water Data'!$E$6,0,10*ROW('Water Data'!E38)),NA())</f>
        <v>#N/A</v>
      </c>
      <c r="I44" s="541" t="e">
        <f ca="1">+IF(AND(ISNUMBER(OFFSET('Water Data'!$E$9,0,10*ROW('Water Data'!E38))),'Data Summary'!BX44="Yes"),OFFSET('Water Data'!$E$9,0,10*ROW('Water Data'!E38)),NA())</f>
        <v>#N/A</v>
      </c>
      <c r="J44" s="541" t="e">
        <f ca="1">+IF(AND(ISNUMBER(OFFSET('Water Data'!$F$4,0,10*ROW('Water Data'!F38))),'Data Summary'!BY44="Yes"),100-OFFSET('Water Data'!$F$4,0,10*ROW('Water Data'!F38)),NA())</f>
        <v>#N/A</v>
      </c>
      <c r="K44" s="541" t="e">
        <f ca="1">+IF(AND(ISNUMBER(OFFSET('Water Data'!$F$6,0,10*ROW('Water Data'!F38))),'Data Summary'!BZ44="Yes"),OFFSET('Water Data'!$F$6,0,10*ROW('Water Data'!F38)),NA())</f>
        <v>#N/A</v>
      </c>
      <c r="L44" s="541" t="e">
        <f ca="1">+IF(AND(ISNUMBER(OFFSET('Water Data'!$F$9,0,10*ROW('Water Data'!F38))),'Data Summary'!CA44="Yes"),OFFSET('Water Data'!$F$9,0,10*ROW('Water Data'!F38)),NA())</f>
        <v>#N/A</v>
      </c>
      <c r="M44" s="541" t="e">
        <f ca="1">+IF(AND(ISNUMBER(OFFSET('Water Data'!$G$4,0,10*ROW('Water Data'!G38))),'Data Summary'!CB44="Yes"),100-OFFSET('Water Data'!$G$4,0,10*ROW('Water Data'!G38)),NA())</f>
        <v>#N/A</v>
      </c>
      <c r="N44" s="541" t="e">
        <f ca="1">+IF(AND(ISNUMBER(OFFSET('Water Data'!$G$6,0,10*ROW('Water Data'!G38))),'Data Summary'!CC44="Yes"),OFFSET('Water Data'!$G$6,0,10*ROW('Water Data'!G38)),NA())</f>
        <v>#N/A</v>
      </c>
      <c r="O44" s="541" t="e">
        <f ca="1">+IF(AND(ISNUMBER(OFFSET('Water Data'!$G$9,0,10*ROW('Water Data'!G38))),'Data Summary'!CD44="Yes"),OFFSET('Water Data'!$G$9,0,10*ROW('Water Data'!G38)),NA())</f>
        <v>#N/A</v>
      </c>
      <c r="P44" s="541" t="e">
        <f ca="1">+IF(AND(ISNUMBER(OFFSET('Water Data'!$H$4,0,10*ROW('Water Data'!H38))),'Data Summary'!CE44="Yes"),100-OFFSET('Water Data'!$H$4,0,10*ROW('Water Data'!H38)),NA())</f>
        <v>#N/A</v>
      </c>
      <c r="Q44" s="541" t="e">
        <f ca="1">+IF(AND(ISNUMBER(OFFSET('Water Data'!$H$6,0,10*ROW('Water Data'!H38))),'Data Summary'!CF44="Yes"),OFFSET('Water Data'!$H$6,0,10*ROW('Water Data'!H38)),NA())</f>
        <v>#N/A</v>
      </c>
      <c r="R44" s="541" t="e">
        <f ca="1">+IF(AND(ISNUMBER(OFFSET('Water Data'!$H$9,0,10*ROW('Water Data'!H38))),'Data Summary'!CG44="Yes"),OFFSET('Water Data'!$H$9,0,10*ROW('Water Data'!H38)),NA())</f>
        <v>#N/A</v>
      </c>
      <c r="S44" s="541" t="e">
        <f ca="1">+IF(AND(ISNUMBER(OFFSET('Water Data'!$I$4,0,10*ROW('Water Data'!I38))),'Data Summary'!CH44="Yes"),100-OFFSET('Water Data'!$I$4,0,10*ROW('Water Data'!I38)),NA())</f>
        <v>#N/A</v>
      </c>
      <c r="T44" s="541" t="e">
        <f ca="1">+IF(AND(ISNUMBER(OFFSET('Water Data'!$I$6,0,10*ROW('Water Data'!I38))),'Data Summary'!CI44="Yes"),OFFSET('Water Data'!$I$6,0,10*ROW('Water Data'!I38)),NA())</f>
        <v>#N/A</v>
      </c>
      <c r="U44" s="541" t="e">
        <f ca="1">+IF(AND(ISNUMBER(OFFSET('Water Data'!$I$9,0,10*ROW('Water Data'!I38))),'Data Summary'!CJ44="Yes"),OFFSET('Water Data'!$I$9,0,10*ROW('Water Data'!I38)),NA())</f>
        <v>#N/A</v>
      </c>
      <c r="V44" s="542" t="e">
        <f ca="1">+IF(AND(ISNUMBER(OFFSET('Sanitation Data'!$D$4,0,10*ROW('Sanitation Data'!D38))),'Data Summary'!CK44="Yes"),100-OFFSET('Sanitation Data'!$D$4,0,10*ROW('Sanitation Data'!D38)),NA())</f>
        <v>#N/A</v>
      </c>
      <c r="W44" s="542" t="e">
        <f ca="1">+IF(AND(ISNUMBER(OFFSET('Sanitation Data'!$D$6,0,10*ROW('Sanitation Data'!D38))),'Data Summary'!CL44="Yes"),OFFSET('Sanitation Data'!$D$6,0,10*ROW('Sanitation Data'!D38)),NA())</f>
        <v>#N/A</v>
      </c>
      <c r="X44" s="542" t="e">
        <f ca="1">+IF(AND(ISNUMBER(OFFSET('Sanitation Data'!$D$10,0,10*ROW('Sanitation Data'!D38))),'Data Summary'!CM44="Yes"),OFFSET('Sanitation Data'!$D$10,0,10*ROW('Sanitation Data'!D38)),NA())</f>
        <v>#N/A</v>
      </c>
      <c r="Y44" s="542" t="e">
        <f ca="1">+IF(AND(ISNUMBER(OFFSET('Sanitation Data'!$D$11,0,10*ROW('Sanitation Data'!D38))),'Data Summary'!CN44="Yes"),OFFSET('Sanitation Data'!$D$11,0,10*ROW('Sanitation Data'!D38)),NA())</f>
        <v>#N/A</v>
      </c>
      <c r="Z44" s="542" t="e">
        <f ca="1">+IF(AND(ISNUMBER(OFFSET('Sanitation Data'!$D$12,0,10*ROW('Sanitation Data'!D38))),'Data Summary'!CO44="Yes"),OFFSET('Sanitation Data'!$D$12,0,10*ROW('Sanitation Data'!D38)),NA())</f>
        <v>#N/A</v>
      </c>
      <c r="AA44" s="542" t="e">
        <f ca="1">+IF(AND(ISNUMBER(OFFSET('Sanitation Data'!$E$4,0,10*ROW('Sanitation Data'!E38))),'Data Summary'!CP44="Yes"),100-OFFSET('Sanitation Data'!$E$4,0,10*ROW('Sanitation Data'!E38)),NA())</f>
        <v>#N/A</v>
      </c>
      <c r="AB44" s="542" t="e">
        <f ca="1">+IF(AND(ISNUMBER(OFFSET('Sanitation Data'!$E$6,0,10*ROW('Sanitation Data'!E38))),'Data Summary'!CQ44="Yes"),OFFSET('Sanitation Data'!$E$6,0,10*ROW('Sanitation Data'!E38)),NA())</f>
        <v>#N/A</v>
      </c>
      <c r="AC44" s="542" t="e">
        <f ca="1">+IF(AND(ISNUMBER(OFFSET('Sanitation Data'!$E$10,0,10*ROW('Sanitation Data'!E38))),'Data Summary'!CR44="Yes"),OFFSET('Sanitation Data'!$E$10,0,10*ROW('Sanitation Data'!E38)),NA())</f>
        <v>#N/A</v>
      </c>
      <c r="AD44" s="542" t="e">
        <f ca="1">+IF(AND(ISNUMBER(OFFSET('Sanitation Data'!$E$11,0,10*ROW('Sanitation Data'!E38))),'Data Summary'!CS44="Yes"),OFFSET('Sanitation Data'!$E$11,0,10*ROW('Sanitation Data'!E38)),NA())</f>
        <v>#N/A</v>
      </c>
      <c r="AE44" s="542" t="e">
        <f ca="1">+IF(AND(ISNUMBER(OFFSET('Sanitation Data'!$E$12,0,10*ROW('Sanitation Data'!E38))),'Data Summary'!CT44="Yes"),OFFSET('Sanitation Data'!$E$12,0,10*ROW('Sanitation Data'!E38)),NA())</f>
        <v>#N/A</v>
      </c>
      <c r="AF44" s="542" t="e">
        <f ca="1">+IF(AND(ISNUMBER(OFFSET('Sanitation Data'!$F$4,0,10*ROW('Sanitation Data'!F38))),'Data Summary'!CU44="Yes"),100-OFFSET('Sanitation Data'!$F$4,0,10*ROW('Sanitation Data'!F38)),NA())</f>
        <v>#N/A</v>
      </c>
      <c r="AG44" s="542" t="e">
        <f ca="1">+IF(AND(ISNUMBER(OFFSET('Sanitation Data'!$F$6,0,10*ROW('Sanitation Data'!F38))),'Data Summary'!CV44="Yes"),OFFSET('Sanitation Data'!$F$6,0,10*ROW('Sanitation Data'!F38)),NA())</f>
        <v>#N/A</v>
      </c>
      <c r="AH44" s="542" t="e">
        <f ca="1">+IF(AND(ISNUMBER(OFFSET('Sanitation Data'!$F$10,0,10*ROW('Sanitation Data'!F38))),'Data Summary'!CW44="Yes"),OFFSET('Sanitation Data'!$F$10,0,10*ROW('Sanitation Data'!F38)),NA())</f>
        <v>#N/A</v>
      </c>
      <c r="AI44" s="542" t="e">
        <f ca="1">+IF(AND(ISNUMBER(OFFSET('Sanitation Data'!$F$11,0,10*ROW('Sanitation Data'!F38))),'Data Summary'!CX44="Yes"),OFFSET('Sanitation Data'!$F$11,0,10*ROW('Sanitation Data'!F38)),NA())</f>
        <v>#N/A</v>
      </c>
      <c r="AJ44" s="542" t="e">
        <f ca="1">+IF(AND(ISNUMBER(OFFSET('Sanitation Data'!$F$12,0,10*ROW('Sanitation Data'!F38))),'Data Summary'!CY44="Yes"),OFFSET('Sanitation Data'!$F$12,0,10*ROW('Sanitation Data'!F38)),NA())</f>
        <v>#N/A</v>
      </c>
      <c r="AK44" s="542" t="e">
        <f ca="1">+IF(AND(ISNUMBER(OFFSET('Sanitation Data'!$G$4,0,10*ROW('Sanitation Data'!G38))),'Data Summary'!CZ44="Yes"),100-OFFSET('Sanitation Data'!$G$4,0,10*ROW('Sanitation Data'!G38)),NA())</f>
        <v>#N/A</v>
      </c>
      <c r="AL44" s="542" t="e">
        <f ca="1">+IF(AND(ISNUMBER(OFFSET('Sanitation Data'!$G$6,0,10*ROW('Sanitation Data'!G38))),'Data Summary'!DA44="Yes"),OFFSET('Sanitation Data'!$G$6,0,10*ROW('Sanitation Data'!G38)),NA())</f>
        <v>#N/A</v>
      </c>
      <c r="AM44" s="542" t="e">
        <f ca="1">+IF(AND(ISNUMBER(OFFSET('Sanitation Data'!$G$10,0,10*ROW('Sanitation Data'!G38))),'Data Summary'!DB44="Yes"),OFFSET('Sanitation Data'!$G$10,0,10*ROW('Sanitation Data'!G38)),NA())</f>
        <v>#N/A</v>
      </c>
      <c r="AN44" s="542" t="e">
        <f ca="1">+IF(AND(ISNUMBER(OFFSET('Sanitation Data'!$G$11,0,10*ROW('Sanitation Data'!G38))),'Data Summary'!DC44="Yes"),OFFSET('Sanitation Data'!$G$11,0,10*ROW('Sanitation Data'!G38)),NA())</f>
        <v>#N/A</v>
      </c>
      <c r="AO44" s="542" t="e">
        <f ca="1">+IF(AND(ISNUMBER(OFFSET('Sanitation Data'!$G$12,0,10*ROW('Sanitation Data'!G38))),'Data Summary'!DD44="Yes"),OFFSET('Sanitation Data'!$G$12,0,10*ROW('Sanitation Data'!G38)),NA())</f>
        <v>#N/A</v>
      </c>
      <c r="AP44" s="542" t="e">
        <f ca="1">+IF(AND(ISNUMBER(OFFSET('Sanitation Data'!$H$4,0,10*ROW('Sanitation Data'!H38))),'Data Summary'!DE44="Yes"),100-OFFSET('Sanitation Data'!$H$4,0,10*ROW('Sanitation Data'!H38)),NA())</f>
        <v>#N/A</v>
      </c>
      <c r="AQ44" s="542" t="e">
        <f ca="1">+IF(AND(ISNUMBER(OFFSET('Sanitation Data'!$H$6,0,10*ROW('Sanitation Data'!H38))),'Data Summary'!DF44="Yes"),OFFSET('Sanitation Data'!$H$6,0,10*ROW('Sanitation Data'!H38)),NA())</f>
        <v>#N/A</v>
      </c>
      <c r="AR44" s="542" t="e">
        <f ca="1">+IF(AND(ISNUMBER(OFFSET('Sanitation Data'!$H$10,0,10*ROW('Sanitation Data'!H38))),'Data Summary'!DG44="Yes"),OFFSET('Sanitation Data'!$H$10,0,10*ROW('Sanitation Data'!H38)),NA())</f>
        <v>#N/A</v>
      </c>
      <c r="AS44" s="542" t="e">
        <f ca="1">+IF(AND(ISNUMBER(OFFSET('Sanitation Data'!$H$11,0,10*ROW('Sanitation Data'!H38))),'Data Summary'!DH44="Yes"),OFFSET('Sanitation Data'!$H$11,0,10*ROW('Sanitation Data'!H38)),NA())</f>
        <v>#N/A</v>
      </c>
      <c r="AT44" s="542" t="e">
        <f ca="1">+IF(AND(ISNUMBER(OFFSET('Sanitation Data'!$H$12,0,10*ROW('Sanitation Data'!H38))),'Data Summary'!DI44="Yes"),OFFSET('Sanitation Data'!$H$12,0,10*ROW('Sanitation Data'!H38)),NA())</f>
        <v>#N/A</v>
      </c>
      <c r="AU44" s="542" t="e">
        <f ca="1">+IF(AND(ISNUMBER(OFFSET('Sanitation Data'!$I$4,0,10*ROW('Sanitation Data'!I38))),'Data Summary'!DJ44="Yes"),100-OFFSET('Sanitation Data'!$I$4,0,10*ROW('Sanitation Data'!I38)),NA())</f>
        <v>#N/A</v>
      </c>
      <c r="AV44" s="542" t="e">
        <f ca="1">+IF(AND(ISNUMBER(OFFSET('Sanitation Data'!$I$6,0,10*ROW('Sanitation Data'!I38))),'Data Summary'!DK44="Yes"),OFFSET('Sanitation Data'!$I$6,0,10*ROW('Sanitation Data'!I38)),NA())</f>
        <v>#N/A</v>
      </c>
      <c r="AW44" s="542" t="e">
        <f ca="1">+IF(AND(ISNUMBER(OFFSET('Sanitation Data'!$I$10,0,10*ROW('Sanitation Data'!I38))),'Data Summary'!DL44="Yes"),OFFSET('Sanitation Data'!$I$10,0,10*ROW('Sanitation Data'!I38)),NA())</f>
        <v>#N/A</v>
      </c>
      <c r="AX44" s="542" t="e">
        <f ca="1">+IF(AND(ISNUMBER(OFFSET('Sanitation Data'!$I$11,0,10*ROW('Sanitation Data'!I38))),'Data Summary'!DM44="Yes"),OFFSET('Sanitation Data'!$I$11,0,10*ROW('Sanitation Data'!I38)),NA())</f>
        <v>#N/A</v>
      </c>
      <c r="AY44" s="542" t="e">
        <f ca="1">+IF(AND(ISNUMBER(OFFSET('Sanitation Data'!$I$12,0,10*ROW('Sanitation Data'!I38))),'Data Summary'!DN44="Yes"),OFFSET('Sanitation Data'!$I$12,0,10*ROW('Sanitation Data'!I38)),NA())</f>
        <v>#N/A</v>
      </c>
      <c r="AZ44" s="543" t="e">
        <f ca="1">+IF(AND(ISNUMBER(OFFSET('Hygiene Data'!$D$5,0,10*ROW('Hygiene Data'!D38))),'Data Summary'!DO44="Yes"),OFFSET('Hygiene Data'!$D$5,0,10*ROW('Hygiene Data'!D38)),NA())</f>
        <v>#N/A</v>
      </c>
      <c r="BA44" s="543" t="e">
        <f ca="1">+IF(AND(ISNUMBER(OFFSET('Hygiene Data'!$D$7,0,10*ROW('Hygiene Data'!D38))),'Data Summary'!DP44="Yes"),OFFSET('Hygiene Data'!$D$7,0,10*ROW('Hygiene Data'!D38)),NA())</f>
        <v>#N/A</v>
      </c>
      <c r="BB44" s="543" t="e">
        <f ca="1">+IF(AND(ISNUMBER(OFFSET('Hygiene Data'!$D$9,0,10*ROW('Hygiene Data'!D38))),'Data Summary'!DQ44="Yes"),OFFSET('Hygiene Data'!$D$9,0,10*ROW('Hygiene Data'!D38)),NA())</f>
        <v>#N/A</v>
      </c>
      <c r="BC44" s="543" t="e">
        <f ca="1">+IF(AND(ISNUMBER(OFFSET('Hygiene Data'!$E$5,0,10*ROW('Hygiene Data'!E38))),'Data Summary'!DR44="Yes"),OFFSET('Hygiene Data'!$E$5,0,10*ROW('Hygiene Data'!E38)),NA())</f>
        <v>#N/A</v>
      </c>
      <c r="BD44" s="543" t="e">
        <f ca="1">+IF(AND(ISNUMBER(OFFSET('Hygiene Data'!$E$7,0,10*ROW('Hygiene Data'!E38))),'Data Summary'!DS44="Yes"),OFFSET('Hygiene Data'!$E$7,0,10*ROW('Hygiene Data'!E38)),NA())</f>
        <v>#N/A</v>
      </c>
      <c r="BE44" s="543" t="e">
        <f ca="1">+IF(AND(ISNUMBER(OFFSET('Hygiene Data'!$E$9,0,10*ROW('Hygiene Data'!E38))),'Data Summary'!DT44="Yes"),OFFSET('Hygiene Data'!$E$9,0,10*ROW('Hygiene Data'!E38)),NA())</f>
        <v>#N/A</v>
      </c>
      <c r="BF44" s="543" t="e">
        <f ca="1">+IF(AND(ISNUMBER(OFFSET('Hygiene Data'!$F$5,0,10*ROW('Hygiene Data'!F38))),'Data Summary'!DU44="Yes"),OFFSET('Hygiene Data'!$F$5,0,10*ROW('Hygiene Data'!F38)),NA())</f>
        <v>#N/A</v>
      </c>
      <c r="BG44" s="543" t="e">
        <f ca="1">+IF(AND(ISNUMBER(OFFSET('Hygiene Data'!$F$7,0,10*ROW('Hygiene Data'!F38))),'Data Summary'!DV44="Yes"),OFFSET('Hygiene Data'!$F$7,0,10*ROW('Hygiene Data'!F38)),NA())</f>
        <v>#N/A</v>
      </c>
      <c r="BH44" s="543" t="e">
        <f ca="1">+IF(AND(ISNUMBER(OFFSET('Hygiene Data'!$F$9,0,10*ROW('Hygiene Data'!F38))),'Data Summary'!DW44="Yes"),OFFSET('Hygiene Data'!$F$9,0,10*ROW('Hygiene Data'!F38)),NA())</f>
        <v>#N/A</v>
      </c>
      <c r="BI44" s="543" t="e">
        <f ca="1">+IF(AND(ISNUMBER(OFFSET('Hygiene Data'!$G$5,0,10*ROW('Hygiene Data'!G38))),'Data Summary'!DX44="Yes"),OFFSET('Hygiene Data'!$G$5,0,10*ROW('Hygiene Data'!G38)),NA())</f>
        <v>#N/A</v>
      </c>
      <c r="BJ44" s="543" t="e">
        <f ca="1">+IF(AND(ISNUMBER(OFFSET('Hygiene Data'!$G$7,0,10*ROW('Hygiene Data'!G38))),'Data Summary'!DY44="Yes"),OFFSET('Hygiene Data'!$G$7,0,10*ROW('Hygiene Data'!G38)),NA())</f>
        <v>#N/A</v>
      </c>
      <c r="BK44" s="543" t="e">
        <f ca="1">+IF(AND(ISNUMBER(OFFSET('Hygiene Data'!$G$9,0,10*ROW('Hygiene Data'!G38))),'Data Summary'!DZ44="Yes"),OFFSET('Hygiene Data'!$G$9,0,10*ROW('Hygiene Data'!G38)),NA())</f>
        <v>#N/A</v>
      </c>
      <c r="BL44" s="543" t="e">
        <f ca="1">+IF(AND(ISNUMBER(OFFSET('Hygiene Data'!$H$5,0,10*ROW('Hygiene Data'!H38))),'Data Summary'!EA44="Yes"),OFFSET('Hygiene Data'!$H$5,0,10*ROW('Hygiene Data'!H38)),NA())</f>
        <v>#N/A</v>
      </c>
      <c r="BM44" s="543" t="e">
        <f ca="1">+IF(AND(ISNUMBER(OFFSET('Hygiene Data'!$H$7,0,10*ROW('Hygiene Data'!H38))),'Data Summary'!EB44="Yes"),OFFSET('Hygiene Data'!$H$7,0,10*ROW('Hygiene Data'!H38)),NA())</f>
        <v>#N/A</v>
      </c>
      <c r="BN44" s="543" t="e">
        <f ca="1">+IF(AND(ISNUMBER(OFFSET('Hygiene Data'!$H$9,0,10*ROW('Hygiene Data'!H38))),'Data Summary'!EC44="Yes"),OFFSET('Hygiene Data'!$H$9,0,10*ROW('Hygiene Data'!H38)),NA())</f>
        <v>#N/A</v>
      </c>
      <c r="BO44" s="543" t="e">
        <f ca="1">+IF(AND(ISNUMBER(OFFSET('Hygiene Data'!$I$5,0,10*ROW('Hygiene Data'!I38))),'Data Summary'!ED44="Yes"),OFFSET('Hygiene Data'!$I$5,0,10*ROW('Hygiene Data'!I38)),NA())</f>
        <v>#N/A</v>
      </c>
      <c r="BP44" s="543" t="e">
        <f ca="1">+IF(AND(ISNUMBER(OFFSET('Hygiene Data'!$I$7,0,10*ROW('Hygiene Data'!I38))),'Data Summary'!EE44="Yes"),OFFSET('Hygiene Data'!$I$7,0,10*ROW('Hygiene Data'!I38)),NA())</f>
        <v>#N/A</v>
      </c>
      <c r="BQ44" s="543" t="e">
        <f ca="1">+IF(AND(ISNUMBER(OFFSET('Hygiene Data'!$I$9,0,10*ROW('Hygiene Data'!I38))),'Data Summary'!EF44="Yes"),OFFSET('Hygiene Data'!$I$9,0,10*ROW('Hygiene Data'!I38)),NA())</f>
        <v>#N/A</v>
      </c>
    </row>
    <row r="45" spans="1:69" x14ac:dyDescent="0.25">
      <c r="A45" s="539" t="e">
        <f ca="1">+RIGHT('Data Summary'!A45,LEN('Data Summary'!A45)-9)</f>
        <v>#VALUE!</v>
      </c>
      <c r="B45" s="513" t="str">
        <f ca="1">+IF(ISTEXT('Data Summary'!B45),'Data Summary'!B45,"")</f>
        <v/>
      </c>
      <c r="C45" s="540" t="e">
        <f ca="1">+VALUE('Data Summary'!C45)</f>
        <v>#VALUE!</v>
      </c>
      <c r="D45" s="541" t="e">
        <f ca="1">+IF(AND(ISNUMBER(OFFSET('Water Data'!$D$4,0,10*ROW('Water Data'!D39))),'Data Summary'!BS45="Yes"),100-OFFSET('Water Data'!$D$4,0,10*ROW('Water Data'!D39)),NA())</f>
        <v>#N/A</v>
      </c>
      <c r="E45" s="541" t="e">
        <f ca="1">+IF(AND(ISNUMBER(OFFSET('Water Data'!$D$6,0,10*ROW('Water Data'!D39))),'Data Summary'!BT45="Yes"),OFFSET('Water Data'!$D$6,0,10*ROW('Water Data'!D39)),NA())</f>
        <v>#N/A</v>
      </c>
      <c r="F45" s="541" t="e">
        <f ca="1">+IF(AND(ISNUMBER(OFFSET('Water Data'!$D$9,0,10*ROW('Water Data'!D39))),'Data Summary'!BU45="Yes"),OFFSET('Water Data'!$D$9,0,10*ROW('Water Data'!D39)),NA())</f>
        <v>#N/A</v>
      </c>
      <c r="G45" s="541" t="e">
        <f ca="1">+IF(AND(ISNUMBER(OFFSET('Water Data'!$E$4,0,10*ROW('Water Data'!E39))),'Data Summary'!BV45="Yes"),100-OFFSET('Water Data'!$E$4,0,10*ROW('Water Data'!E39)),NA())</f>
        <v>#N/A</v>
      </c>
      <c r="H45" s="541" t="e">
        <f ca="1">+IF(AND(ISNUMBER(OFFSET('Water Data'!$E$6,0,10*ROW('Water Data'!E39))),'Data Summary'!BW45="Yes"),OFFSET('Water Data'!$E$6,0,10*ROW('Water Data'!E39)),NA())</f>
        <v>#N/A</v>
      </c>
      <c r="I45" s="541" t="e">
        <f ca="1">+IF(AND(ISNUMBER(OFFSET('Water Data'!$E$9,0,10*ROW('Water Data'!E39))),'Data Summary'!BX45="Yes"),OFFSET('Water Data'!$E$9,0,10*ROW('Water Data'!E39)),NA())</f>
        <v>#N/A</v>
      </c>
      <c r="J45" s="541" t="e">
        <f ca="1">+IF(AND(ISNUMBER(OFFSET('Water Data'!$F$4,0,10*ROW('Water Data'!F39))),'Data Summary'!BY45="Yes"),100-OFFSET('Water Data'!$F$4,0,10*ROW('Water Data'!F39)),NA())</f>
        <v>#N/A</v>
      </c>
      <c r="K45" s="541" t="e">
        <f ca="1">+IF(AND(ISNUMBER(OFFSET('Water Data'!$F$6,0,10*ROW('Water Data'!F39))),'Data Summary'!BZ45="Yes"),OFFSET('Water Data'!$F$6,0,10*ROW('Water Data'!F39)),NA())</f>
        <v>#N/A</v>
      </c>
      <c r="L45" s="541" t="e">
        <f ca="1">+IF(AND(ISNUMBER(OFFSET('Water Data'!$F$9,0,10*ROW('Water Data'!F39))),'Data Summary'!CA45="Yes"),OFFSET('Water Data'!$F$9,0,10*ROW('Water Data'!F39)),NA())</f>
        <v>#N/A</v>
      </c>
      <c r="M45" s="541" t="e">
        <f ca="1">+IF(AND(ISNUMBER(OFFSET('Water Data'!$G$4,0,10*ROW('Water Data'!G39))),'Data Summary'!CB45="Yes"),100-OFFSET('Water Data'!$G$4,0,10*ROW('Water Data'!G39)),NA())</f>
        <v>#N/A</v>
      </c>
      <c r="N45" s="541" t="e">
        <f ca="1">+IF(AND(ISNUMBER(OFFSET('Water Data'!$G$6,0,10*ROW('Water Data'!G39))),'Data Summary'!CC45="Yes"),OFFSET('Water Data'!$G$6,0,10*ROW('Water Data'!G39)),NA())</f>
        <v>#N/A</v>
      </c>
      <c r="O45" s="541" t="e">
        <f ca="1">+IF(AND(ISNUMBER(OFFSET('Water Data'!$G$9,0,10*ROW('Water Data'!G39))),'Data Summary'!CD45="Yes"),OFFSET('Water Data'!$G$9,0,10*ROW('Water Data'!G39)),NA())</f>
        <v>#N/A</v>
      </c>
      <c r="P45" s="541" t="e">
        <f ca="1">+IF(AND(ISNUMBER(OFFSET('Water Data'!$H$4,0,10*ROW('Water Data'!H39))),'Data Summary'!CE45="Yes"),100-OFFSET('Water Data'!$H$4,0,10*ROW('Water Data'!H39)),NA())</f>
        <v>#N/A</v>
      </c>
      <c r="Q45" s="541" t="e">
        <f ca="1">+IF(AND(ISNUMBER(OFFSET('Water Data'!$H$6,0,10*ROW('Water Data'!H39))),'Data Summary'!CF45="Yes"),OFFSET('Water Data'!$H$6,0,10*ROW('Water Data'!H39)),NA())</f>
        <v>#N/A</v>
      </c>
      <c r="R45" s="541" t="e">
        <f ca="1">+IF(AND(ISNUMBER(OFFSET('Water Data'!$H$9,0,10*ROW('Water Data'!H39))),'Data Summary'!CG45="Yes"),OFFSET('Water Data'!$H$9,0,10*ROW('Water Data'!H39)),NA())</f>
        <v>#N/A</v>
      </c>
      <c r="S45" s="541" t="e">
        <f ca="1">+IF(AND(ISNUMBER(OFFSET('Water Data'!$I$4,0,10*ROW('Water Data'!I39))),'Data Summary'!CH45="Yes"),100-OFFSET('Water Data'!$I$4,0,10*ROW('Water Data'!I39)),NA())</f>
        <v>#N/A</v>
      </c>
      <c r="T45" s="541" t="e">
        <f ca="1">+IF(AND(ISNUMBER(OFFSET('Water Data'!$I$6,0,10*ROW('Water Data'!I39))),'Data Summary'!CI45="Yes"),OFFSET('Water Data'!$I$6,0,10*ROW('Water Data'!I39)),NA())</f>
        <v>#N/A</v>
      </c>
      <c r="U45" s="541" t="e">
        <f ca="1">+IF(AND(ISNUMBER(OFFSET('Water Data'!$I$9,0,10*ROW('Water Data'!I39))),'Data Summary'!CJ45="Yes"),OFFSET('Water Data'!$I$9,0,10*ROW('Water Data'!I39)),NA())</f>
        <v>#N/A</v>
      </c>
      <c r="V45" s="542" t="e">
        <f ca="1">+IF(AND(ISNUMBER(OFFSET('Sanitation Data'!$D$4,0,10*ROW('Sanitation Data'!D39))),'Data Summary'!CK45="Yes"),100-OFFSET('Sanitation Data'!$D$4,0,10*ROW('Sanitation Data'!D39)),NA())</f>
        <v>#N/A</v>
      </c>
      <c r="W45" s="542" t="e">
        <f ca="1">+IF(AND(ISNUMBER(OFFSET('Sanitation Data'!$D$6,0,10*ROW('Sanitation Data'!D39))),'Data Summary'!CL45="Yes"),OFFSET('Sanitation Data'!$D$6,0,10*ROW('Sanitation Data'!D39)),NA())</f>
        <v>#N/A</v>
      </c>
      <c r="X45" s="542" t="e">
        <f ca="1">+IF(AND(ISNUMBER(OFFSET('Sanitation Data'!$D$10,0,10*ROW('Sanitation Data'!D39))),'Data Summary'!CM45="Yes"),OFFSET('Sanitation Data'!$D$10,0,10*ROW('Sanitation Data'!D39)),NA())</f>
        <v>#N/A</v>
      </c>
      <c r="Y45" s="542" t="e">
        <f ca="1">+IF(AND(ISNUMBER(OFFSET('Sanitation Data'!$D$11,0,10*ROW('Sanitation Data'!D39))),'Data Summary'!CN45="Yes"),OFFSET('Sanitation Data'!$D$11,0,10*ROW('Sanitation Data'!D39)),NA())</f>
        <v>#N/A</v>
      </c>
      <c r="Z45" s="542" t="e">
        <f ca="1">+IF(AND(ISNUMBER(OFFSET('Sanitation Data'!$D$12,0,10*ROW('Sanitation Data'!D39))),'Data Summary'!CO45="Yes"),OFFSET('Sanitation Data'!$D$12,0,10*ROW('Sanitation Data'!D39)),NA())</f>
        <v>#N/A</v>
      </c>
      <c r="AA45" s="542" t="e">
        <f ca="1">+IF(AND(ISNUMBER(OFFSET('Sanitation Data'!$E$4,0,10*ROW('Sanitation Data'!E39))),'Data Summary'!CP45="Yes"),100-OFFSET('Sanitation Data'!$E$4,0,10*ROW('Sanitation Data'!E39)),NA())</f>
        <v>#N/A</v>
      </c>
      <c r="AB45" s="542" t="e">
        <f ca="1">+IF(AND(ISNUMBER(OFFSET('Sanitation Data'!$E$6,0,10*ROW('Sanitation Data'!E39))),'Data Summary'!CQ45="Yes"),OFFSET('Sanitation Data'!$E$6,0,10*ROW('Sanitation Data'!E39)),NA())</f>
        <v>#N/A</v>
      </c>
      <c r="AC45" s="542" t="e">
        <f ca="1">+IF(AND(ISNUMBER(OFFSET('Sanitation Data'!$E$10,0,10*ROW('Sanitation Data'!E39))),'Data Summary'!CR45="Yes"),OFFSET('Sanitation Data'!$E$10,0,10*ROW('Sanitation Data'!E39)),NA())</f>
        <v>#N/A</v>
      </c>
      <c r="AD45" s="542" t="e">
        <f ca="1">+IF(AND(ISNUMBER(OFFSET('Sanitation Data'!$E$11,0,10*ROW('Sanitation Data'!E39))),'Data Summary'!CS45="Yes"),OFFSET('Sanitation Data'!$E$11,0,10*ROW('Sanitation Data'!E39)),NA())</f>
        <v>#N/A</v>
      </c>
      <c r="AE45" s="542" t="e">
        <f ca="1">+IF(AND(ISNUMBER(OFFSET('Sanitation Data'!$E$12,0,10*ROW('Sanitation Data'!E39))),'Data Summary'!CT45="Yes"),OFFSET('Sanitation Data'!$E$12,0,10*ROW('Sanitation Data'!E39)),NA())</f>
        <v>#N/A</v>
      </c>
      <c r="AF45" s="542" t="e">
        <f ca="1">+IF(AND(ISNUMBER(OFFSET('Sanitation Data'!$F$4,0,10*ROW('Sanitation Data'!F39))),'Data Summary'!CU45="Yes"),100-OFFSET('Sanitation Data'!$F$4,0,10*ROW('Sanitation Data'!F39)),NA())</f>
        <v>#N/A</v>
      </c>
      <c r="AG45" s="542" t="e">
        <f ca="1">+IF(AND(ISNUMBER(OFFSET('Sanitation Data'!$F$6,0,10*ROW('Sanitation Data'!F39))),'Data Summary'!CV45="Yes"),OFFSET('Sanitation Data'!$F$6,0,10*ROW('Sanitation Data'!F39)),NA())</f>
        <v>#N/A</v>
      </c>
      <c r="AH45" s="542" t="e">
        <f ca="1">+IF(AND(ISNUMBER(OFFSET('Sanitation Data'!$F$10,0,10*ROW('Sanitation Data'!F39))),'Data Summary'!CW45="Yes"),OFFSET('Sanitation Data'!$F$10,0,10*ROW('Sanitation Data'!F39)),NA())</f>
        <v>#N/A</v>
      </c>
      <c r="AI45" s="542" t="e">
        <f ca="1">+IF(AND(ISNUMBER(OFFSET('Sanitation Data'!$F$11,0,10*ROW('Sanitation Data'!F39))),'Data Summary'!CX45="Yes"),OFFSET('Sanitation Data'!$F$11,0,10*ROW('Sanitation Data'!F39)),NA())</f>
        <v>#N/A</v>
      </c>
      <c r="AJ45" s="542" t="e">
        <f ca="1">+IF(AND(ISNUMBER(OFFSET('Sanitation Data'!$F$12,0,10*ROW('Sanitation Data'!F39))),'Data Summary'!CY45="Yes"),OFFSET('Sanitation Data'!$F$12,0,10*ROW('Sanitation Data'!F39)),NA())</f>
        <v>#N/A</v>
      </c>
      <c r="AK45" s="542" t="e">
        <f ca="1">+IF(AND(ISNUMBER(OFFSET('Sanitation Data'!$G$4,0,10*ROW('Sanitation Data'!G39))),'Data Summary'!CZ45="Yes"),100-OFFSET('Sanitation Data'!$G$4,0,10*ROW('Sanitation Data'!G39)),NA())</f>
        <v>#N/A</v>
      </c>
      <c r="AL45" s="542" t="e">
        <f ca="1">+IF(AND(ISNUMBER(OFFSET('Sanitation Data'!$G$6,0,10*ROW('Sanitation Data'!G39))),'Data Summary'!DA45="Yes"),OFFSET('Sanitation Data'!$G$6,0,10*ROW('Sanitation Data'!G39)),NA())</f>
        <v>#N/A</v>
      </c>
      <c r="AM45" s="542" t="e">
        <f ca="1">+IF(AND(ISNUMBER(OFFSET('Sanitation Data'!$G$10,0,10*ROW('Sanitation Data'!G39))),'Data Summary'!DB45="Yes"),OFFSET('Sanitation Data'!$G$10,0,10*ROW('Sanitation Data'!G39)),NA())</f>
        <v>#N/A</v>
      </c>
      <c r="AN45" s="542" t="e">
        <f ca="1">+IF(AND(ISNUMBER(OFFSET('Sanitation Data'!$G$11,0,10*ROW('Sanitation Data'!G39))),'Data Summary'!DC45="Yes"),OFFSET('Sanitation Data'!$G$11,0,10*ROW('Sanitation Data'!G39)),NA())</f>
        <v>#N/A</v>
      </c>
      <c r="AO45" s="542" t="e">
        <f ca="1">+IF(AND(ISNUMBER(OFFSET('Sanitation Data'!$G$12,0,10*ROW('Sanitation Data'!G39))),'Data Summary'!DD45="Yes"),OFFSET('Sanitation Data'!$G$12,0,10*ROW('Sanitation Data'!G39)),NA())</f>
        <v>#N/A</v>
      </c>
      <c r="AP45" s="542" t="e">
        <f ca="1">+IF(AND(ISNUMBER(OFFSET('Sanitation Data'!$H$4,0,10*ROW('Sanitation Data'!H39))),'Data Summary'!DE45="Yes"),100-OFFSET('Sanitation Data'!$H$4,0,10*ROW('Sanitation Data'!H39)),NA())</f>
        <v>#N/A</v>
      </c>
      <c r="AQ45" s="542" t="e">
        <f ca="1">+IF(AND(ISNUMBER(OFFSET('Sanitation Data'!$H$6,0,10*ROW('Sanitation Data'!H39))),'Data Summary'!DF45="Yes"),OFFSET('Sanitation Data'!$H$6,0,10*ROW('Sanitation Data'!H39)),NA())</f>
        <v>#N/A</v>
      </c>
      <c r="AR45" s="542" t="e">
        <f ca="1">+IF(AND(ISNUMBER(OFFSET('Sanitation Data'!$H$10,0,10*ROW('Sanitation Data'!H39))),'Data Summary'!DG45="Yes"),OFFSET('Sanitation Data'!$H$10,0,10*ROW('Sanitation Data'!H39)),NA())</f>
        <v>#N/A</v>
      </c>
      <c r="AS45" s="542" t="e">
        <f ca="1">+IF(AND(ISNUMBER(OFFSET('Sanitation Data'!$H$11,0,10*ROW('Sanitation Data'!H39))),'Data Summary'!DH45="Yes"),OFFSET('Sanitation Data'!$H$11,0,10*ROW('Sanitation Data'!H39)),NA())</f>
        <v>#N/A</v>
      </c>
      <c r="AT45" s="542" t="e">
        <f ca="1">+IF(AND(ISNUMBER(OFFSET('Sanitation Data'!$H$12,0,10*ROW('Sanitation Data'!H39))),'Data Summary'!DI45="Yes"),OFFSET('Sanitation Data'!$H$12,0,10*ROW('Sanitation Data'!H39)),NA())</f>
        <v>#N/A</v>
      </c>
      <c r="AU45" s="542" t="e">
        <f ca="1">+IF(AND(ISNUMBER(OFFSET('Sanitation Data'!$I$4,0,10*ROW('Sanitation Data'!I39))),'Data Summary'!DJ45="Yes"),100-OFFSET('Sanitation Data'!$I$4,0,10*ROW('Sanitation Data'!I39)),NA())</f>
        <v>#N/A</v>
      </c>
      <c r="AV45" s="542" t="e">
        <f ca="1">+IF(AND(ISNUMBER(OFFSET('Sanitation Data'!$I$6,0,10*ROW('Sanitation Data'!I39))),'Data Summary'!DK45="Yes"),OFFSET('Sanitation Data'!$I$6,0,10*ROW('Sanitation Data'!I39)),NA())</f>
        <v>#N/A</v>
      </c>
      <c r="AW45" s="542" t="e">
        <f ca="1">+IF(AND(ISNUMBER(OFFSET('Sanitation Data'!$I$10,0,10*ROW('Sanitation Data'!I39))),'Data Summary'!DL45="Yes"),OFFSET('Sanitation Data'!$I$10,0,10*ROW('Sanitation Data'!I39)),NA())</f>
        <v>#N/A</v>
      </c>
      <c r="AX45" s="542" t="e">
        <f ca="1">+IF(AND(ISNUMBER(OFFSET('Sanitation Data'!$I$11,0,10*ROW('Sanitation Data'!I39))),'Data Summary'!DM45="Yes"),OFFSET('Sanitation Data'!$I$11,0,10*ROW('Sanitation Data'!I39)),NA())</f>
        <v>#N/A</v>
      </c>
      <c r="AY45" s="542" t="e">
        <f ca="1">+IF(AND(ISNUMBER(OFFSET('Sanitation Data'!$I$12,0,10*ROW('Sanitation Data'!I39))),'Data Summary'!DN45="Yes"),OFFSET('Sanitation Data'!$I$12,0,10*ROW('Sanitation Data'!I39)),NA())</f>
        <v>#N/A</v>
      </c>
      <c r="AZ45" s="543" t="e">
        <f ca="1">+IF(AND(ISNUMBER(OFFSET('Hygiene Data'!$D$5,0,10*ROW('Hygiene Data'!D39))),'Data Summary'!DO45="Yes"),OFFSET('Hygiene Data'!$D$5,0,10*ROW('Hygiene Data'!D39)),NA())</f>
        <v>#N/A</v>
      </c>
      <c r="BA45" s="543" t="e">
        <f ca="1">+IF(AND(ISNUMBER(OFFSET('Hygiene Data'!$D$7,0,10*ROW('Hygiene Data'!D39))),'Data Summary'!DP45="Yes"),OFFSET('Hygiene Data'!$D$7,0,10*ROW('Hygiene Data'!D39)),NA())</f>
        <v>#N/A</v>
      </c>
      <c r="BB45" s="543" t="e">
        <f ca="1">+IF(AND(ISNUMBER(OFFSET('Hygiene Data'!$D$9,0,10*ROW('Hygiene Data'!D39))),'Data Summary'!DQ45="Yes"),OFFSET('Hygiene Data'!$D$9,0,10*ROW('Hygiene Data'!D39)),NA())</f>
        <v>#N/A</v>
      </c>
      <c r="BC45" s="543" t="e">
        <f ca="1">+IF(AND(ISNUMBER(OFFSET('Hygiene Data'!$E$5,0,10*ROW('Hygiene Data'!E39))),'Data Summary'!DR45="Yes"),OFFSET('Hygiene Data'!$E$5,0,10*ROW('Hygiene Data'!E39)),NA())</f>
        <v>#N/A</v>
      </c>
      <c r="BD45" s="543" t="e">
        <f ca="1">+IF(AND(ISNUMBER(OFFSET('Hygiene Data'!$E$7,0,10*ROW('Hygiene Data'!E39))),'Data Summary'!DS45="Yes"),OFFSET('Hygiene Data'!$E$7,0,10*ROW('Hygiene Data'!E39)),NA())</f>
        <v>#N/A</v>
      </c>
      <c r="BE45" s="543" t="e">
        <f ca="1">+IF(AND(ISNUMBER(OFFSET('Hygiene Data'!$E$9,0,10*ROW('Hygiene Data'!E39))),'Data Summary'!DT45="Yes"),OFFSET('Hygiene Data'!$E$9,0,10*ROW('Hygiene Data'!E39)),NA())</f>
        <v>#N/A</v>
      </c>
      <c r="BF45" s="543" t="e">
        <f ca="1">+IF(AND(ISNUMBER(OFFSET('Hygiene Data'!$F$5,0,10*ROW('Hygiene Data'!F39))),'Data Summary'!DU45="Yes"),OFFSET('Hygiene Data'!$F$5,0,10*ROW('Hygiene Data'!F39)),NA())</f>
        <v>#N/A</v>
      </c>
      <c r="BG45" s="543" t="e">
        <f ca="1">+IF(AND(ISNUMBER(OFFSET('Hygiene Data'!$F$7,0,10*ROW('Hygiene Data'!F39))),'Data Summary'!DV45="Yes"),OFFSET('Hygiene Data'!$F$7,0,10*ROW('Hygiene Data'!F39)),NA())</f>
        <v>#N/A</v>
      </c>
      <c r="BH45" s="543" t="e">
        <f ca="1">+IF(AND(ISNUMBER(OFFSET('Hygiene Data'!$F$9,0,10*ROW('Hygiene Data'!F39))),'Data Summary'!DW45="Yes"),OFFSET('Hygiene Data'!$F$9,0,10*ROW('Hygiene Data'!F39)),NA())</f>
        <v>#N/A</v>
      </c>
      <c r="BI45" s="543" t="e">
        <f ca="1">+IF(AND(ISNUMBER(OFFSET('Hygiene Data'!$G$5,0,10*ROW('Hygiene Data'!G39))),'Data Summary'!DX45="Yes"),OFFSET('Hygiene Data'!$G$5,0,10*ROW('Hygiene Data'!G39)),NA())</f>
        <v>#N/A</v>
      </c>
      <c r="BJ45" s="543" t="e">
        <f ca="1">+IF(AND(ISNUMBER(OFFSET('Hygiene Data'!$G$7,0,10*ROW('Hygiene Data'!G39))),'Data Summary'!DY45="Yes"),OFFSET('Hygiene Data'!$G$7,0,10*ROW('Hygiene Data'!G39)),NA())</f>
        <v>#N/A</v>
      </c>
      <c r="BK45" s="543" t="e">
        <f ca="1">+IF(AND(ISNUMBER(OFFSET('Hygiene Data'!$G$9,0,10*ROW('Hygiene Data'!G39))),'Data Summary'!DZ45="Yes"),OFFSET('Hygiene Data'!$G$9,0,10*ROW('Hygiene Data'!G39)),NA())</f>
        <v>#N/A</v>
      </c>
      <c r="BL45" s="543" t="e">
        <f ca="1">+IF(AND(ISNUMBER(OFFSET('Hygiene Data'!$H$5,0,10*ROW('Hygiene Data'!H39))),'Data Summary'!EA45="Yes"),OFFSET('Hygiene Data'!$H$5,0,10*ROW('Hygiene Data'!H39)),NA())</f>
        <v>#N/A</v>
      </c>
      <c r="BM45" s="543" t="e">
        <f ca="1">+IF(AND(ISNUMBER(OFFSET('Hygiene Data'!$H$7,0,10*ROW('Hygiene Data'!H39))),'Data Summary'!EB45="Yes"),OFFSET('Hygiene Data'!$H$7,0,10*ROW('Hygiene Data'!H39)),NA())</f>
        <v>#N/A</v>
      </c>
      <c r="BN45" s="543" t="e">
        <f ca="1">+IF(AND(ISNUMBER(OFFSET('Hygiene Data'!$H$9,0,10*ROW('Hygiene Data'!H39))),'Data Summary'!EC45="Yes"),OFFSET('Hygiene Data'!$H$9,0,10*ROW('Hygiene Data'!H39)),NA())</f>
        <v>#N/A</v>
      </c>
      <c r="BO45" s="543" t="e">
        <f ca="1">+IF(AND(ISNUMBER(OFFSET('Hygiene Data'!$I$5,0,10*ROW('Hygiene Data'!I39))),'Data Summary'!ED45="Yes"),OFFSET('Hygiene Data'!$I$5,0,10*ROW('Hygiene Data'!I39)),NA())</f>
        <v>#N/A</v>
      </c>
      <c r="BP45" s="543" t="e">
        <f ca="1">+IF(AND(ISNUMBER(OFFSET('Hygiene Data'!$I$7,0,10*ROW('Hygiene Data'!I39))),'Data Summary'!EE45="Yes"),OFFSET('Hygiene Data'!$I$7,0,10*ROW('Hygiene Data'!I39)),NA())</f>
        <v>#N/A</v>
      </c>
      <c r="BQ45" s="543" t="e">
        <f ca="1">+IF(AND(ISNUMBER(OFFSET('Hygiene Data'!$I$9,0,10*ROW('Hygiene Data'!I39))),'Data Summary'!EF45="Yes"),OFFSET('Hygiene Data'!$I$9,0,10*ROW('Hygiene Data'!I39)),NA())</f>
        <v>#N/A</v>
      </c>
    </row>
    <row r="46" spans="1:69" x14ac:dyDescent="0.25">
      <c r="A46" s="539" t="e">
        <f ca="1">+RIGHT('Data Summary'!A46,LEN('Data Summary'!A46)-9)</f>
        <v>#VALUE!</v>
      </c>
      <c r="B46" s="513" t="str">
        <f ca="1">+IF(ISTEXT('Data Summary'!B46),'Data Summary'!B46,"")</f>
        <v/>
      </c>
      <c r="C46" s="540" t="e">
        <f ca="1">+VALUE('Data Summary'!C46)</f>
        <v>#VALUE!</v>
      </c>
      <c r="D46" s="541" t="e">
        <f ca="1">+IF(AND(ISNUMBER(OFFSET('Water Data'!$D$4,0,10*ROW('Water Data'!D40))),'Data Summary'!BS46="Yes"),100-OFFSET('Water Data'!$D$4,0,10*ROW('Water Data'!D40)),NA())</f>
        <v>#N/A</v>
      </c>
      <c r="E46" s="541" t="e">
        <f ca="1">+IF(AND(ISNUMBER(OFFSET('Water Data'!$D$6,0,10*ROW('Water Data'!D40))),'Data Summary'!BT46="Yes"),OFFSET('Water Data'!$D$6,0,10*ROW('Water Data'!D40)),NA())</f>
        <v>#N/A</v>
      </c>
      <c r="F46" s="541" t="e">
        <f ca="1">+IF(AND(ISNUMBER(OFFSET('Water Data'!$D$9,0,10*ROW('Water Data'!D40))),'Data Summary'!BU46="Yes"),OFFSET('Water Data'!$D$9,0,10*ROW('Water Data'!D40)),NA())</f>
        <v>#N/A</v>
      </c>
      <c r="G46" s="541" t="e">
        <f ca="1">+IF(AND(ISNUMBER(OFFSET('Water Data'!$E$4,0,10*ROW('Water Data'!E40))),'Data Summary'!BV46="Yes"),100-OFFSET('Water Data'!$E$4,0,10*ROW('Water Data'!E40)),NA())</f>
        <v>#N/A</v>
      </c>
      <c r="H46" s="541" t="e">
        <f ca="1">+IF(AND(ISNUMBER(OFFSET('Water Data'!$E$6,0,10*ROW('Water Data'!E40))),'Data Summary'!BW46="Yes"),OFFSET('Water Data'!$E$6,0,10*ROW('Water Data'!E40)),NA())</f>
        <v>#N/A</v>
      </c>
      <c r="I46" s="541" t="e">
        <f ca="1">+IF(AND(ISNUMBER(OFFSET('Water Data'!$E$9,0,10*ROW('Water Data'!E40))),'Data Summary'!BX46="Yes"),OFFSET('Water Data'!$E$9,0,10*ROW('Water Data'!E40)),NA())</f>
        <v>#N/A</v>
      </c>
      <c r="J46" s="541" t="e">
        <f ca="1">+IF(AND(ISNUMBER(OFFSET('Water Data'!$F$4,0,10*ROW('Water Data'!F40))),'Data Summary'!BY46="Yes"),100-OFFSET('Water Data'!$F$4,0,10*ROW('Water Data'!F40)),NA())</f>
        <v>#N/A</v>
      </c>
      <c r="K46" s="541" t="e">
        <f ca="1">+IF(AND(ISNUMBER(OFFSET('Water Data'!$F$6,0,10*ROW('Water Data'!F40))),'Data Summary'!BZ46="Yes"),OFFSET('Water Data'!$F$6,0,10*ROW('Water Data'!F40)),NA())</f>
        <v>#N/A</v>
      </c>
      <c r="L46" s="541" t="e">
        <f ca="1">+IF(AND(ISNUMBER(OFFSET('Water Data'!$F$9,0,10*ROW('Water Data'!F40))),'Data Summary'!CA46="Yes"),OFFSET('Water Data'!$F$9,0,10*ROW('Water Data'!F40)),NA())</f>
        <v>#N/A</v>
      </c>
      <c r="M46" s="541" t="e">
        <f ca="1">+IF(AND(ISNUMBER(OFFSET('Water Data'!$G$4,0,10*ROW('Water Data'!G40))),'Data Summary'!CB46="Yes"),100-OFFSET('Water Data'!$G$4,0,10*ROW('Water Data'!G40)),NA())</f>
        <v>#N/A</v>
      </c>
      <c r="N46" s="541" t="e">
        <f ca="1">+IF(AND(ISNUMBER(OFFSET('Water Data'!$G$6,0,10*ROW('Water Data'!G40))),'Data Summary'!CC46="Yes"),OFFSET('Water Data'!$G$6,0,10*ROW('Water Data'!G40)),NA())</f>
        <v>#N/A</v>
      </c>
      <c r="O46" s="541" t="e">
        <f ca="1">+IF(AND(ISNUMBER(OFFSET('Water Data'!$G$9,0,10*ROW('Water Data'!G40))),'Data Summary'!CD46="Yes"),OFFSET('Water Data'!$G$9,0,10*ROW('Water Data'!G40)),NA())</f>
        <v>#N/A</v>
      </c>
      <c r="P46" s="541" t="e">
        <f ca="1">+IF(AND(ISNUMBER(OFFSET('Water Data'!$H$4,0,10*ROW('Water Data'!H40))),'Data Summary'!CE46="Yes"),100-OFFSET('Water Data'!$H$4,0,10*ROW('Water Data'!H40)),NA())</f>
        <v>#N/A</v>
      </c>
      <c r="Q46" s="541" t="e">
        <f ca="1">+IF(AND(ISNUMBER(OFFSET('Water Data'!$H$6,0,10*ROW('Water Data'!H40))),'Data Summary'!CF46="Yes"),OFFSET('Water Data'!$H$6,0,10*ROW('Water Data'!H40)),NA())</f>
        <v>#N/A</v>
      </c>
      <c r="R46" s="541" t="e">
        <f ca="1">+IF(AND(ISNUMBER(OFFSET('Water Data'!$H$9,0,10*ROW('Water Data'!H40))),'Data Summary'!CG46="Yes"),OFFSET('Water Data'!$H$9,0,10*ROW('Water Data'!H40)),NA())</f>
        <v>#N/A</v>
      </c>
      <c r="S46" s="541" t="e">
        <f ca="1">+IF(AND(ISNUMBER(OFFSET('Water Data'!$I$4,0,10*ROW('Water Data'!I40))),'Data Summary'!CH46="Yes"),100-OFFSET('Water Data'!$I$4,0,10*ROW('Water Data'!I40)),NA())</f>
        <v>#N/A</v>
      </c>
      <c r="T46" s="541" t="e">
        <f ca="1">+IF(AND(ISNUMBER(OFFSET('Water Data'!$I$6,0,10*ROW('Water Data'!I40))),'Data Summary'!CI46="Yes"),OFFSET('Water Data'!$I$6,0,10*ROW('Water Data'!I40)),NA())</f>
        <v>#N/A</v>
      </c>
      <c r="U46" s="541" t="e">
        <f ca="1">+IF(AND(ISNUMBER(OFFSET('Water Data'!$I$9,0,10*ROW('Water Data'!I40))),'Data Summary'!CJ46="Yes"),OFFSET('Water Data'!$I$9,0,10*ROW('Water Data'!I40)),NA())</f>
        <v>#N/A</v>
      </c>
      <c r="V46" s="542" t="e">
        <f ca="1">+IF(AND(ISNUMBER(OFFSET('Sanitation Data'!$D$4,0,10*ROW('Sanitation Data'!D40))),'Data Summary'!CK46="Yes"),100-OFFSET('Sanitation Data'!$D$4,0,10*ROW('Sanitation Data'!D40)),NA())</f>
        <v>#N/A</v>
      </c>
      <c r="W46" s="542" t="e">
        <f ca="1">+IF(AND(ISNUMBER(OFFSET('Sanitation Data'!$D$6,0,10*ROW('Sanitation Data'!D40))),'Data Summary'!CL46="Yes"),OFFSET('Sanitation Data'!$D$6,0,10*ROW('Sanitation Data'!D40)),NA())</f>
        <v>#N/A</v>
      </c>
      <c r="X46" s="542" t="e">
        <f ca="1">+IF(AND(ISNUMBER(OFFSET('Sanitation Data'!$D$10,0,10*ROW('Sanitation Data'!D40))),'Data Summary'!CM46="Yes"),OFFSET('Sanitation Data'!$D$10,0,10*ROW('Sanitation Data'!D40)),NA())</f>
        <v>#N/A</v>
      </c>
      <c r="Y46" s="542" t="e">
        <f ca="1">+IF(AND(ISNUMBER(OFFSET('Sanitation Data'!$D$11,0,10*ROW('Sanitation Data'!D40))),'Data Summary'!CN46="Yes"),OFFSET('Sanitation Data'!$D$11,0,10*ROW('Sanitation Data'!D40)),NA())</f>
        <v>#N/A</v>
      </c>
      <c r="Z46" s="542" t="e">
        <f ca="1">+IF(AND(ISNUMBER(OFFSET('Sanitation Data'!$D$12,0,10*ROW('Sanitation Data'!D40))),'Data Summary'!CO46="Yes"),OFFSET('Sanitation Data'!$D$12,0,10*ROW('Sanitation Data'!D40)),NA())</f>
        <v>#N/A</v>
      </c>
      <c r="AA46" s="542" t="e">
        <f ca="1">+IF(AND(ISNUMBER(OFFSET('Sanitation Data'!$E$4,0,10*ROW('Sanitation Data'!E40))),'Data Summary'!CP46="Yes"),100-OFFSET('Sanitation Data'!$E$4,0,10*ROW('Sanitation Data'!E40)),NA())</f>
        <v>#N/A</v>
      </c>
      <c r="AB46" s="542" t="e">
        <f ca="1">+IF(AND(ISNUMBER(OFFSET('Sanitation Data'!$E$6,0,10*ROW('Sanitation Data'!E40))),'Data Summary'!CQ46="Yes"),OFFSET('Sanitation Data'!$E$6,0,10*ROW('Sanitation Data'!E40)),NA())</f>
        <v>#N/A</v>
      </c>
      <c r="AC46" s="542" t="e">
        <f ca="1">+IF(AND(ISNUMBER(OFFSET('Sanitation Data'!$E$10,0,10*ROW('Sanitation Data'!E40))),'Data Summary'!CR46="Yes"),OFFSET('Sanitation Data'!$E$10,0,10*ROW('Sanitation Data'!E40)),NA())</f>
        <v>#N/A</v>
      </c>
      <c r="AD46" s="542" t="e">
        <f ca="1">+IF(AND(ISNUMBER(OFFSET('Sanitation Data'!$E$11,0,10*ROW('Sanitation Data'!E40))),'Data Summary'!CS46="Yes"),OFFSET('Sanitation Data'!$E$11,0,10*ROW('Sanitation Data'!E40)),NA())</f>
        <v>#N/A</v>
      </c>
      <c r="AE46" s="542" t="e">
        <f ca="1">+IF(AND(ISNUMBER(OFFSET('Sanitation Data'!$E$12,0,10*ROW('Sanitation Data'!E40))),'Data Summary'!CT46="Yes"),OFFSET('Sanitation Data'!$E$12,0,10*ROW('Sanitation Data'!E40)),NA())</f>
        <v>#N/A</v>
      </c>
      <c r="AF46" s="542" t="e">
        <f ca="1">+IF(AND(ISNUMBER(OFFSET('Sanitation Data'!$F$4,0,10*ROW('Sanitation Data'!F40))),'Data Summary'!CU46="Yes"),100-OFFSET('Sanitation Data'!$F$4,0,10*ROW('Sanitation Data'!F40)),NA())</f>
        <v>#N/A</v>
      </c>
      <c r="AG46" s="542" t="e">
        <f ca="1">+IF(AND(ISNUMBER(OFFSET('Sanitation Data'!$F$6,0,10*ROW('Sanitation Data'!F40))),'Data Summary'!CV46="Yes"),OFFSET('Sanitation Data'!$F$6,0,10*ROW('Sanitation Data'!F40)),NA())</f>
        <v>#N/A</v>
      </c>
      <c r="AH46" s="542" t="e">
        <f ca="1">+IF(AND(ISNUMBER(OFFSET('Sanitation Data'!$F$10,0,10*ROW('Sanitation Data'!F40))),'Data Summary'!CW46="Yes"),OFFSET('Sanitation Data'!$F$10,0,10*ROW('Sanitation Data'!F40)),NA())</f>
        <v>#N/A</v>
      </c>
      <c r="AI46" s="542" t="e">
        <f ca="1">+IF(AND(ISNUMBER(OFFSET('Sanitation Data'!$F$11,0,10*ROW('Sanitation Data'!F40))),'Data Summary'!CX46="Yes"),OFFSET('Sanitation Data'!$F$11,0,10*ROW('Sanitation Data'!F40)),NA())</f>
        <v>#N/A</v>
      </c>
      <c r="AJ46" s="542" t="e">
        <f ca="1">+IF(AND(ISNUMBER(OFFSET('Sanitation Data'!$F$12,0,10*ROW('Sanitation Data'!F40))),'Data Summary'!CY46="Yes"),OFFSET('Sanitation Data'!$F$12,0,10*ROW('Sanitation Data'!F40)),NA())</f>
        <v>#N/A</v>
      </c>
      <c r="AK46" s="542" t="e">
        <f ca="1">+IF(AND(ISNUMBER(OFFSET('Sanitation Data'!$G$4,0,10*ROW('Sanitation Data'!G40))),'Data Summary'!CZ46="Yes"),100-OFFSET('Sanitation Data'!$G$4,0,10*ROW('Sanitation Data'!G40)),NA())</f>
        <v>#N/A</v>
      </c>
      <c r="AL46" s="542" t="e">
        <f ca="1">+IF(AND(ISNUMBER(OFFSET('Sanitation Data'!$G$6,0,10*ROW('Sanitation Data'!G40))),'Data Summary'!DA46="Yes"),OFFSET('Sanitation Data'!$G$6,0,10*ROW('Sanitation Data'!G40)),NA())</f>
        <v>#N/A</v>
      </c>
      <c r="AM46" s="542" t="e">
        <f ca="1">+IF(AND(ISNUMBER(OFFSET('Sanitation Data'!$G$10,0,10*ROW('Sanitation Data'!G40))),'Data Summary'!DB46="Yes"),OFFSET('Sanitation Data'!$G$10,0,10*ROW('Sanitation Data'!G40)),NA())</f>
        <v>#N/A</v>
      </c>
      <c r="AN46" s="542" t="e">
        <f ca="1">+IF(AND(ISNUMBER(OFFSET('Sanitation Data'!$G$11,0,10*ROW('Sanitation Data'!G40))),'Data Summary'!DC46="Yes"),OFFSET('Sanitation Data'!$G$11,0,10*ROW('Sanitation Data'!G40)),NA())</f>
        <v>#N/A</v>
      </c>
      <c r="AO46" s="542" t="e">
        <f ca="1">+IF(AND(ISNUMBER(OFFSET('Sanitation Data'!$G$12,0,10*ROW('Sanitation Data'!G40))),'Data Summary'!DD46="Yes"),OFFSET('Sanitation Data'!$G$12,0,10*ROW('Sanitation Data'!G40)),NA())</f>
        <v>#N/A</v>
      </c>
      <c r="AP46" s="542" t="e">
        <f ca="1">+IF(AND(ISNUMBER(OFFSET('Sanitation Data'!$H$4,0,10*ROW('Sanitation Data'!H40))),'Data Summary'!DE46="Yes"),100-OFFSET('Sanitation Data'!$H$4,0,10*ROW('Sanitation Data'!H40)),NA())</f>
        <v>#N/A</v>
      </c>
      <c r="AQ46" s="542" t="e">
        <f ca="1">+IF(AND(ISNUMBER(OFFSET('Sanitation Data'!$H$6,0,10*ROW('Sanitation Data'!H40))),'Data Summary'!DF46="Yes"),OFFSET('Sanitation Data'!$H$6,0,10*ROW('Sanitation Data'!H40)),NA())</f>
        <v>#N/A</v>
      </c>
      <c r="AR46" s="542" t="e">
        <f ca="1">+IF(AND(ISNUMBER(OFFSET('Sanitation Data'!$H$10,0,10*ROW('Sanitation Data'!H40))),'Data Summary'!DG46="Yes"),OFFSET('Sanitation Data'!$H$10,0,10*ROW('Sanitation Data'!H40)),NA())</f>
        <v>#N/A</v>
      </c>
      <c r="AS46" s="542" t="e">
        <f ca="1">+IF(AND(ISNUMBER(OFFSET('Sanitation Data'!$H$11,0,10*ROW('Sanitation Data'!H40))),'Data Summary'!DH46="Yes"),OFFSET('Sanitation Data'!$H$11,0,10*ROW('Sanitation Data'!H40)),NA())</f>
        <v>#N/A</v>
      </c>
      <c r="AT46" s="542" t="e">
        <f ca="1">+IF(AND(ISNUMBER(OFFSET('Sanitation Data'!$H$12,0,10*ROW('Sanitation Data'!H40))),'Data Summary'!DI46="Yes"),OFFSET('Sanitation Data'!$H$12,0,10*ROW('Sanitation Data'!H40)),NA())</f>
        <v>#N/A</v>
      </c>
      <c r="AU46" s="542" t="e">
        <f ca="1">+IF(AND(ISNUMBER(OFFSET('Sanitation Data'!$I$4,0,10*ROW('Sanitation Data'!I40))),'Data Summary'!DJ46="Yes"),100-OFFSET('Sanitation Data'!$I$4,0,10*ROW('Sanitation Data'!I40)),NA())</f>
        <v>#N/A</v>
      </c>
      <c r="AV46" s="542" t="e">
        <f ca="1">+IF(AND(ISNUMBER(OFFSET('Sanitation Data'!$I$6,0,10*ROW('Sanitation Data'!I40))),'Data Summary'!DK46="Yes"),OFFSET('Sanitation Data'!$I$6,0,10*ROW('Sanitation Data'!I40)),NA())</f>
        <v>#N/A</v>
      </c>
      <c r="AW46" s="542" t="e">
        <f ca="1">+IF(AND(ISNUMBER(OFFSET('Sanitation Data'!$I$10,0,10*ROW('Sanitation Data'!I40))),'Data Summary'!DL46="Yes"),OFFSET('Sanitation Data'!$I$10,0,10*ROW('Sanitation Data'!I40)),NA())</f>
        <v>#N/A</v>
      </c>
      <c r="AX46" s="542" t="e">
        <f ca="1">+IF(AND(ISNUMBER(OFFSET('Sanitation Data'!$I$11,0,10*ROW('Sanitation Data'!I40))),'Data Summary'!DM46="Yes"),OFFSET('Sanitation Data'!$I$11,0,10*ROW('Sanitation Data'!I40)),NA())</f>
        <v>#N/A</v>
      </c>
      <c r="AY46" s="542" t="e">
        <f ca="1">+IF(AND(ISNUMBER(OFFSET('Sanitation Data'!$I$12,0,10*ROW('Sanitation Data'!I40))),'Data Summary'!DN46="Yes"),OFFSET('Sanitation Data'!$I$12,0,10*ROW('Sanitation Data'!I40)),NA())</f>
        <v>#N/A</v>
      </c>
      <c r="AZ46" s="543" t="e">
        <f ca="1">+IF(AND(ISNUMBER(OFFSET('Hygiene Data'!$D$5,0,10*ROW('Hygiene Data'!D40))),'Data Summary'!DO46="Yes"),OFFSET('Hygiene Data'!$D$5,0,10*ROW('Hygiene Data'!D40)),NA())</f>
        <v>#N/A</v>
      </c>
      <c r="BA46" s="543" t="e">
        <f ca="1">+IF(AND(ISNUMBER(OFFSET('Hygiene Data'!$D$7,0,10*ROW('Hygiene Data'!D40))),'Data Summary'!DP46="Yes"),OFFSET('Hygiene Data'!$D$7,0,10*ROW('Hygiene Data'!D40)),NA())</f>
        <v>#N/A</v>
      </c>
      <c r="BB46" s="543" t="e">
        <f ca="1">+IF(AND(ISNUMBER(OFFSET('Hygiene Data'!$D$9,0,10*ROW('Hygiene Data'!D40))),'Data Summary'!DQ46="Yes"),OFFSET('Hygiene Data'!$D$9,0,10*ROW('Hygiene Data'!D40)),NA())</f>
        <v>#N/A</v>
      </c>
      <c r="BC46" s="543" t="e">
        <f ca="1">+IF(AND(ISNUMBER(OFFSET('Hygiene Data'!$E$5,0,10*ROW('Hygiene Data'!E40))),'Data Summary'!DR46="Yes"),OFFSET('Hygiene Data'!$E$5,0,10*ROW('Hygiene Data'!E40)),NA())</f>
        <v>#N/A</v>
      </c>
      <c r="BD46" s="543" t="e">
        <f ca="1">+IF(AND(ISNUMBER(OFFSET('Hygiene Data'!$E$7,0,10*ROW('Hygiene Data'!E40))),'Data Summary'!DS46="Yes"),OFFSET('Hygiene Data'!$E$7,0,10*ROW('Hygiene Data'!E40)),NA())</f>
        <v>#N/A</v>
      </c>
      <c r="BE46" s="543" t="e">
        <f ca="1">+IF(AND(ISNUMBER(OFFSET('Hygiene Data'!$E$9,0,10*ROW('Hygiene Data'!E40))),'Data Summary'!DT46="Yes"),OFFSET('Hygiene Data'!$E$9,0,10*ROW('Hygiene Data'!E40)),NA())</f>
        <v>#N/A</v>
      </c>
      <c r="BF46" s="543" t="e">
        <f ca="1">+IF(AND(ISNUMBER(OFFSET('Hygiene Data'!$F$5,0,10*ROW('Hygiene Data'!F40))),'Data Summary'!DU46="Yes"),OFFSET('Hygiene Data'!$F$5,0,10*ROW('Hygiene Data'!F40)),NA())</f>
        <v>#N/A</v>
      </c>
      <c r="BG46" s="543" t="e">
        <f ca="1">+IF(AND(ISNUMBER(OFFSET('Hygiene Data'!$F$7,0,10*ROW('Hygiene Data'!F40))),'Data Summary'!DV46="Yes"),OFFSET('Hygiene Data'!$F$7,0,10*ROW('Hygiene Data'!F40)),NA())</f>
        <v>#N/A</v>
      </c>
      <c r="BH46" s="543" t="e">
        <f ca="1">+IF(AND(ISNUMBER(OFFSET('Hygiene Data'!$F$9,0,10*ROW('Hygiene Data'!F40))),'Data Summary'!DW46="Yes"),OFFSET('Hygiene Data'!$F$9,0,10*ROW('Hygiene Data'!F40)),NA())</f>
        <v>#N/A</v>
      </c>
      <c r="BI46" s="543" t="e">
        <f ca="1">+IF(AND(ISNUMBER(OFFSET('Hygiene Data'!$G$5,0,10*ROW('Hygiene Data'!G40))),'Data Summary'!DX46="Yes"),OFFSET('Hygiene Data'!$G$5,0,10*ROW('Hygiene Data'!G40)),NA())</f>
        <v>#N/A</v>
      </c>
      <c r="BJ46" s="543" t="e">
        <f ca="1">+IF(AND(ISNUMBER(OFFSET('Hygiene Data'!$G$7,0,10*ROW('Hygiene Data'!G40))),'Data Summary'!DY46="Yes"),OFFSET('Hygiene Data'!$G$7,0,10*ROW('Hygiene Data'!G40)),NA())</f>
        <v>#N/A</v>
      </c>
      <c r="BK46" s="543" t="e">
        <f ca="1">+IF(AND(ISNUMBER(OFFSET('Hygiene Data'!$G$9,0,10*ROW('Hygiene Data'!G40))),'Data Summary'!DZ46="Yes"),OFFSET('Hygiene Data'!$G$9,0,10*ROW('Hygiene Data'!G40)),NA())</f>
        <v>#N/A</v>
      </c>
      <c r="BL46" s="543" t="e">
        <f ca="1">+IF(AND(ISNUMBER(OFFSET('Hygiene Data'!$H$5,0,10*ROW('Hygiene Data'!H40))),'Data Summary'!EA46="Yes"),OFFSET('Hygiene Data'!$H$5,0,10*ROW('Hygiene Data'!H40)),NA())</f>
        <v>#N/A</v>
      </c>
      <c r="BM46" s="543" t="e">
        <f ca="1">+IF(AND(ISNUMBER(OFFSET('Hygiene Data'!$H$7,0,10*ROW('Hygiene Data'!H40))),'Data Summary'!EB46="Yes"),OFFSET('Hygiene Data'!$H$7,0,10*ROW('Hygiene Data'!H40)),NA())</f>
        <v>#N/A</v>
      </c>
      <c r="BN46" s="543" t="e">
        <f ca="1">+IF(AND(ISNUMBER(OFFSET('Hygiene Data'!$H$9,0,10*ROW('Hygiene Data'!H40))),'Data Summary'!EC46="Yes"),OFFSET('Hygiene Data'!$H$9,0,10*ROW('Hygiene Data'!H40)),NA())</f>
        <v>#N/A</v>
      </c>
      <c r="BO46" s="543" t="e">
        <f ca="1">+IF(AND(ISNUMBER(OFFSET('Hygiene Data'!$I$5,0,10*ROW('Hygiene Data'!I40))),'Data Summary'!ED46="Yes"),OFFSET('Hygiene Data'!$I$5,0,10*ROW('Hygiene Data'!I40)),NA())</f>
        <v>#N/A</v>
      </c>
      <c r="BP46" s="543" t="e">
        <f ca="1">+IF(AND(ISNUMBER(OFFSET('Hygiene Data'!$I$7,0,10*ROW('Hygiene Data'!I40))),'Data Summary'!EE46="Yes"),OFFSET('Hygiene Data'!$I$7,0,10*ROW('Hygiene Data'!I40)),NA())</f>
        <v>#N/A</v>
      </c>
      <c r="BQ46" s="543" t="e">
        <f ca="1">+IF(AND(ISNUMBER(OFFSET('Hygiene Data'!$I$9,0,10*ROW('Hygiene Data'!I40))),'Data Summary'!EF46="Yes"),OFFSET('Hygiene Data'!$I$9,0,10*ROW('Hygiene Data'!I40)),NA())</f>
        <v>#N/A</v>
      </c>
    </row>
    <row r="47" spans="1:69" x14ac:dyDescent="0.25">
      <c r="A47" s="539" t="e">
        <f ca="1">+RIGHT('Data Summary'!A47,LEN('Data Summary'!A47)-9)</f>
        <v>#VALUE!</v>
      </c>
      <c r="B47" s="513" t="str">
        <f ca="1">+IF(ISTEXT('Data Summary'!B47),'Data Summary'!B47,"")</f>
        <v/>
      </c>
      <c r="C47" s="540" t="e">
        <f ca="1">+VALUE('Data Summary'!C47)</f>
        <v>#VALUE!</v>
      </c>
      <c r="D47" s="541" t="e">
        <f ca="1">+IF(AND(ISNUMBER(OFFSET('Water Data'!$D$4,0,10*ROW('Water Data'!D41))),'Data Summary'!BS47="Yes"),100-OFFSET('Water Data'!$D$4,0,10*ROW('Water Data'!D41)),NA())</f>
        <v>#N/A</v>
      </c>
      <c r="E47" s="541" t="e">
        <f ca="1">+IF(AND(ISNUMBER(OFFSET('Water Data'!$D$6,0,10*ROW('Water Data'!D41))),'Data Summary'!BT47="Yes"),OFFSET('Water Data'!$D$6,0,10*ROW('Water Data'!D41)),NA())</f>
        <v>#N/A</v>
      </c>
      <c r="F47" s="541" t="e">
        <f ca="1">+IF(AND(ISNUMBER(OFFSET('Water Data'!$D$9,0,10*ROW('Water Data'!D41))),'Data Summary'!BU47="Yes"),OFFSET('Water Data'!$D$9,0,10*ROW('Water Data'!D41)),NA())</f>
        <v>#N/A</v>
      </c>
      <c r="G47" s="541" t="e">
        <f ca="1">+IF(AND(ISNUMBER(OFFSET('Water Data'!$E$4,0,10*ROW('Water Data'!E41))),'Data Summary'!BV47="Yes"),100-OFFSET('Water Data'!$E$4,0,10*ROW('Water Data'!E41)),NA())</f>
        <v>#N/A</v>
      </c>
      <c r="H47" s="541" t="e">
        <f ca="1">+IF(AND(ISNUMBER(OFFSET('Water Data'!$E$6,0,10*ROW('Water Data'!E41))),'Data Summary'!BW47="Yes"),OFFSET('Water Data'!$E$6,0,10*ROW('Water Data'!E41)),NA())</f>
        <v>#N/A</v>
      </c>
      <c r="I47" s="541" t="e">
        <f ca="1">+IF(AND(ISNUMBER(OFFSET('Water Data'!$E$9,0,10*ROW('Water Data'!E41))),'Data Summary'!BX47="Yes"),OFFSET('Water Data'!$E$9,0,10*ROW('Water Data'!E41)),NA())</f>
        <v>#N/A</v>
      </c>
      <c r="J47" s="541" t="e">
        <f ca="1">+IF(AND(ISNUMBER(OFFSET('Water Data'!$F$4,0,10*ROW('Water Data'!F41))),'Data Summary'!BY47="Yes"),100-OFFSET('Water Data'!$F$4,0,10*ROW('Water Data'!F41)),NA())</f>
        <v>#N/A</v>
      </c>
      <c r="K47" s="541" t="e">
        <f ca="1">+IF(AND(ISNUMBER(OFFSET('Water Data'!$F$6,0,10*ROW('Water Data'!F41))),'Data Summary'!BZ47="Yes"),OFFSET('Water Data'!$F$6,0,10*ROW('Water Data'!F41)),NA())</f>
        <v>#N/A</v>
      </c>
      <c r="L47" s="541" t="e">
        <f ca="1">+IF(AND(ISNUMBER(OFFSET('Water Data'!$F$9,0,10*ROW('Water Data'!F41))),'Data Summary'!CA47="Yes"),OFFSET('Water Data'!$F$9,0,10*ROW('Water Data'!F41)),NA())</f>
        <v>#N/A</v>
      </c>
      <c r="M47" s="541" t="e">
        <f ca="1">+IF(AND(ISNUMBER(OFFSET('Water Data'!$G$4,0,10*ROW('Water Data'!G41))),'Data Summary'!CB47="Yes"),100-OFFSET('Water Data'!$G$4,0,10*ROW('Water Data'!G41)),NA())</f>
        <v>#N/A</v>
      </c>
      <c r="N47" s="541" t="e">
        <f ca="1">+IF(AND(ISNUMBER(OFFSET('Water Data'!$G$6,0,10*ROW('Water Data'!G41))),'Data Summary'!CC47="Yes"),OFFSET('Water Data'!$G$6,0,10*ROW('Water Data'!G41)),NA())</f>
        <v>#N/A</v>
      </c>
      <c r="O47" s="541" t="e">
        <f ca="1">+IF(AND(ISNUMBER(OFFSET('Water Data'!$G$9,0,10*ROW('Water Data'!G41))),'Data Summary'!CD47="Yes"),OFFSET('Water Data'!$G$9,0,10*ROW('Water Data'!G41)),NA())</f>
        <v>#N/A</v>
      </c>
      <c r="P47" s="541" t="e">
        <f ca="1">+IF(AND(ISNUMBER(OFFSET('Water Data'!$H$4,0,10*ROW('Water Data'!H41))),'Data Summary'!CE47="Yes"),100-OFFSET('Water Data'!$H$4,0,10*ROW('Water Data'!H41)),NA())</f>
        <v>#N/A</v>
      </c>
      <c r="Q47" s="541" t="e">
        <f ca="1">+IF(AND(ISNUMBER(OFFSET('Water Data'!$H$6,0,10*ROW('Water Data'!H41))),'Data Summary'!CF47="Yes"),OFFSET('Water Data'!$H$6,0,10*ROW('Water Data'!H41)),NA())</f>
        <v>#N/A</v>
      </c>
      <c r="R47" s="541" t="e">
        <f ca="1">+IF(AND(ISNUMBER(OFFSET('Water Data'!$H$9,0,10*ROW('Water Data'!H41))),'Data Summary'!CG47="Yes"),OFFSET('Water Data'!$H$9,0,10*ROW('Water Data'!H41)),NA())</f>
        <v>#N/A</v>
      </c>
      <c r="S47" s="541" t="e">
        <f ca="1">+IF(AND(ISNUMBER(OFFSET('Water Data'!$I$4,0,10*ROW('Water Data'!I41))),'Data Summary'!CH47="Yes"),100-OFFSET('Water Data'!$I$4,0,10*ROW('Water Data'!I41)),NA())</f>
        <v>#N/A</v>
      </c>
      <c r="T47" s="541" t="e">
        <f ca="1">+IF(AND(ISNUMBER(OFFSET('Water Data'!$I$6,0,10*ROW('Water Data'!I41))),'Data Summary'!CI47="Yes"),OFFSET('Water Data'!$I$6,0,10*ROW('Water Data'!I41)),NA())</f>
        <v>#N/A</v>
      </c>
      <c r="U47" s="541" t="e">
        <f ca="1">+IF(AND(ISNUMBER(OFFSET('Water Data'!$I$9,0,10*ROW('Water Data'!I41))),'Data Summary'!CJ47="Yes"),OFFSET('Water Data'!$I$9,0,10*ROW('Water Data'!I41)),NA())</f>
        <v>#N/A</v>
      </c>
      <c r="V47" s="542" t="e">
        <f ca="1">+IF(AND(ISNUMBER(OFFSET('Sanitation Data'!$D$4,0,10*ROW('Sanitation Data'!D41))),'Data Summary'!CK47="Yes"),100-OFFSET('Sanitation Data'!$D$4,0,10*ROW('Sanitation Data'!D41)),NA())</f>
        <v>#N/A</v>
      </c>
      <c r="W47" s="542" t="e">
        <f ca="1">+IF(AND(ISNUMBER(OFFSET('Sanitation Data'!$D$6,0,10*ROW('Sanitation Data'!D41))),'Data Summary'!CL47="Yes"),OFFSET('Sanitation Data'!$D$6,0,10*ROW('Sanitation Data'!D41)),NA())</f>
        <v>#N/A</v>
      </c>
      <c r="X47" s="542" t="e">
        <f ca="1">+IF(AND(ISNUMBER(OFFSET('Sanitation Data'!$D$10,0,10*ROW('Sanitation Data'!D41))),'Data Summary'!CM47="Yes"),OFFSET('Sanitation Data'!$D$10,0,10*ROW('Sanitation Data'!D41)),NA())</f>
        <v>#N/A</v>
      </c>
      <c r="Y47" s="542" t="e">
        <f ca="1">+IF(AND(ISNUMBER(OFFSET('Sanitation Data'!$D$11,0,10*ROW('Sanitation Data'!D41))),'Data Summary'!CN47="Yes"),OFFSET('Sanitation Data'!$D$11,0,10*ROW('Sanitation Data'!D41)),NA())</f>
        <v>#N/A</v>
      </c>
      <c r="Z47" s="542" t="e">
        <f ca="1">+IF(AND(ISNUMBER(OFFSET('Sanitation Data'!$D$12,0,10*ROW('Sanitation Data'!D41))),'Data Summary'!CO47="Yes"),OFFSET('Sanitation Data'!$D$12,0,10*ROW('Sanitation Data'!D41)),NA())</f>
        <v>#N/A</v>
      </c>
      <c r="AA47" s="542" t="e">
        <f ca="1">+IF(AND(ISNUMBER(OFFSET('Sanitation Data'!$E$4,0,10*ROW('Sanitation Data'!E41))),'Data Summary'!CP47="Yes"),100-OFFSET('Sanitation Data'!$E$4,0,10*ROW('Sanitation Data'!E41)),NA())</f>
        <v>#N/A</v>
      </c>
      <c r="AB47" s="542" t="e">
        <f ca="1">+IF(AND(ISNUMBER(OFFSET('Sanitation Data'!$E$6,0,10*ROW('Sanitation Data'!E41))),'Data Summary'!CQ47="Yes"),OFFSET('Sanitation Data'!$E$6,0,10*ROW('Sanitation Data'!E41)),NA())</f>
        <v>#N/A</v>
      </c>
      <c r="AC47" s="542" t="e">
        <f ca="1">+IF(AND(ISNUMBER(OFFSET('Sanitation Data'!$E$10,0,10*ROW('Sanitation Data'!E41))),'Data Summary'!CR47="Yes"),OFFSET('Sanitation Data'!$E$10,0,10*ROW('Sanitation Data'!E41)),NA())</f>
        <v>#N/A</v>
      </c>
      <c r="AD47" s="542" t="e">
        <f ca="1">+IF(AND(ISNUMBER(OFFSET('Sanitation Data'!$E$11,0,10*ROW('Sanitation Data'!E41))),'Data Summary'!CS47="Yes"),OFFSET('Sanitation Data'!$E$11,0,10*ROW('Sanitation Data'!E41)),NA())</f>
        <v>#N/A</v>
      </c>
      <c r="AE47" s="542" t="e">
        <f ca="1">+IF(AND(ISNUMBER(OFFSET('Sanitation Data'!$E$12,0,10*ROW('Sanitation Data'!E41))),'Data Summary'!CT47="Yes"),OFFSET('Sanitation Data'!$E$12,0,10*ROW('Sanitation Data'!E41)),NA())</f>
        <v>#N/A</v>
      </c>
      <c r="AF47" s="542" t="e">
        <f ca="1">+IF(AND(ISNUMBER(OFFSET('Sanitation Data'!$F$4,0,10*ROW('Sanitation Data'!F41))),'Data Summary'!CU47="Yes"),100-OFFSET('Sanitation Data'!$F$4,0,10*ROW('Sanitation Data'!F41)),NA())</f>
        <v>#N/A</v>
      </c>
      <c r="AG47" s="542" t="e">
        <f ca="1">+IF(AND(ISNUMBER(OFFSET('Sanitation Data'!$F$6,0,10*ROW('Sanitation Data'!F41))),'Data Summary'!CV47="Yes"),OFFSET('Sanitation Data'!$F$6,0,10*ROW('Sanitation Data'!F41)),NA())</f>
        <v>#N/A</v>
      </c>
      <c r="AH47" s="542" t="e">
        <f ca="1">+IF(AND(ISNUMBER(OFFSET('Sanitation Data'!$F$10,0,10*ROW('Sanitation Data'!F41))),'Data Summary'!CW47="Yes"),OFFSET('Sanitation Data'!$F$10,0,10*ROW('Sanitation Data'!F41)),NA())</f>
        <v>#N/A</v>
      </c>
      <c r="AI47" s="542" t="e">
        <f ca="1">+IF(AND(ISNUMBER(OFFSET('Sanitation Data'!$F$11,0,10*ROW('Sanitation Data'!F41))),'Data Summary'!CX47="Yes"),OFFSET('Sanitation Data'!$F$11,0,10*ROW('Sanitation Data'!F41)),NA())</f>
        <v>#N/A</v>
      </c>
      <c r="AJ47" s="542" t="e">
        <f ca="1">+IF(AND(ISNUMBER(OFFSET('Sanitation Data'!$F$12,0,10*ROW('Sanitation Data'!F41))),'Data Summary'!CY47="Yes"),OFFSET('Sanitation Data'!$F$12,0,10*ROW('Sanitation Data'!F41)),NA())</f>
        <v>#N/A</v>
      </c>
      <c r="AK47" s="542" t="e">
        <f ca="1">+IF(AND(ISNUMBER(OFFSET('Sanitation Data'!$G$4,0,10*ROW('Sanitation Data'!G41))),'Data Summary'!CZ47="Yes"),100-OFFSET('Sanitation Data'!$G$4,0,10*ROW('Sanitation Data'!G41)),NA())</f>
        <v>#N/A</v>
      </c>
      <c r="AL47" s="542" t="e">
        <f ca="1">+IF(AND(ISNUMBER(OFFSET('Sanitation Data'!$G$6,0,10*ROW('Sanitation Data'!G41))),'Data Summary'!DA47="Yes"),OFFSET('Sanitation Data'!$G$6,0,10*ROW('Sanitation Data'!G41)),NA())</f>
        <v>#N/A</v>
      </c>
      <c r="AM47" s="542" t="e">
        <f ca="1">+IF(AND(ISNUMBER(OFFSET('Sanitation Data'!$G$10,0,10*ROW('Sanitation Data'!G41))),'Data Summary'!DB47="Yes"),OFFSET('Sanitation Data'!$G$10,0,10*ROW('Sanitation Data'!G41)),NA())</f>
        <v>#N/A</v>
      </c>
      <c r="AN47" s="542" t="e">
        <f ca="1">+IF(AND(ISNUMBER(OFFSET('Sanitation Data'!$G$11,0,10*ROW('Sanitation Data'!G41))),'Data Summary'!DC47="Yes"),OFFSET('Sanitation Data'!$G$11,0,10*ROW('Sanitation Data'!G41)),NA())</f>
        <v>#N/A</v>
      </c>
      <c r="AO47" s="542" t="e">
        <f ca="1">+IF(AND(ISNUMBER(OFFSET('Sanitation Data'!$G$12,0,10*ROW('Sanitation Data'!G41))),'Data Summary'!DD47="Yes"),OFFSET('Sanitation Data'!$G$12,0,10*ROW('Sanitation Data'!G41)),NA())</f>
        <v>#N/A</v>
      </c>
      <c r="AP47" s="542" t="e">
        <f ca="1">+IF(AND(ISNUMBER(OFFSET('Sanitation Data'!$H$4,0,10*ROW('Sanitation Data'!H41))),'Data Summary'!DE47="Yes"),100-OFFSET('Sanitation Data'!$H$4,0,10*ROW('Sanitation Data'!H41)),NA())</f>
        <v>#N/A</v>
      </c>
      <c r="AQ47" s="542" t="e">
        <f ca="1">+IF(AND(ISNUMBER(OFFSET('Sanitation Data'!$H$6,0,10*ROW('Sanitation Data'!H41))),'Data Summary'!DF47="Yes"),OFFSET('Sanitation Data'!$H$6,0,10*ROW('Sanitation Data'!H41)),NA())</f>
        <v>#N/A</v>
      </c>
      <c r="AR47" s="542" t="e">
        <f ca="1">+IF(AND(ISNUMBER(OFFSET('Sanitation Data'!$H$10,0,10*ROW('Sanitation Data'!H41))),'Data Summary'!DG47="Yes"),OFFSET('Sanitation Data'!$H$10,0,10*ROW('Sanitation Data'!H41)),NA())</f>
        <v>#N/A</v>
      </c>
      <c r="AS47" s="542" t="e">
        <f ca="1">+IF(AND(ISNUMBER(OFFSET('Sanitation Data'!$H$11,0,10*ROW('Sanitation Data'!H41))),'Data Summary'!DH47="Yes"),OFFSET('Sanitation Data'!$H$11,0,10*ROW('Sanitation Data'!H41)),NA())</f>
        <v>#N/A</v>
      </c>
      <c r="AT47" s="542" t="e">
        <f ca="1">+IF(AND(ISNUMBER(OFFSET('Sanitation Data'!$H$12,0,10*ROW('Sanitation Data'!H41))),'Data Summary'!DI47="Yes"),OFFSET('Sanitation Data'!$H$12,0,10*ROW('Sanitation Data'!H41)),NA())</f>
        <v>#N/A</v>
      </c>
      <c r="AU47" s="542" t="e">
        <f ca="1">+IF(AND(ISNUMBER(OFFSET('Sanitation Data'!$I$4,0,10*ROW('Sanitation Data'!I41))),'Data Summary'!DJ47="Yes"),100-OFFSET('Sanitation Data'!$I$4,0,10*ROW('Sanitation Data'!I41)),NA())</f>
        <v>#N/A</v>
      </c>
      <c r="AV47" s="542" t="e">
        <f ca="1">+IF(AND(ISNUMBER(OFFSET('Sanitation Data'!$I$6,0,10*ROW('Sanitation Data'!I41))),'Data Summary'!DK47="Yes"),OFFSET('Sanitation Data'!$I$6,0,10*ROW('Sanitation Data'!I41)),NA())</f>
        <v>#N/A</v>
      </c>
      <c r="AW47" s="542" t="e">
        <f ca="1">+IF(AND(ISNUMBER(OFFSET('Sanitation Data'!$I$10,0,10*ROW('Sanitation Data'!I41))),'Data Summary'!DL47="Yes"),OFFSET('Sanitation Data'!$I$10,0,10*ROW('Sanitation Data'!I41)),NA())</f>
        <v>#N/A</v>
      </c>
      <c r="AX47" s="542" t="e">
        <f ca="1">+IF(AND(ISNUMBER(OFFSET('Sanitation Data'!$I$11,0,10*ROW('Sanitation Data'!I41))),'Data Summary'!DM47="Yes"),OFFSET('Sanitation Data'!$I$11,0,10*ROW('Sanitation Data'!I41)),NA())</f>
        <v>#N/A</v>
      </c>
      <c r="AY47" s="542" t="e">
        <f ca="1">+IF(AND(ISNUMBER(OFFSET('Sanitation Data'!$I$12,0,10*ROW('Sanitation Data'!I41))),'Data Summary'!DN47="Yes"),OFFSET('Sanitation Data'!$I$12,0,10*ROW('Sanitation Data'!I41)),NA())</f>
        <v>#N/A</v>
      </c>
      <c r="AZ47" s="543" t="e">
        <f ca="1">+IF(AND(ISNUMBER(OFFSET('Hygiene Data'!$D$5,0,10*ROW('Hygiene Data'!D41))),'Data Summary'!DO47="Yes"),OFFSET('Hygiene Data'!$D$5,0,10*ROW('Hygiene Data'!D41)),NA())</f>
        <v>#N/A</v>
      </c>
      <c r="BA47" s="543" t="e">
        <f ca="1">+IF(AND(ISNUMBER(OFFSET('Hygiene Data'!$D$7,0,10*ROW('Hygiene Data'!D41))),'Data Summary'!DP47="Yes"),OFFSET('Hygiene Data'!$D$7,0,10*ROW('Hygiene Data'!D41)),NA())</f>
        <v>#N/A</v>
      </c>
      <c r="BB47" s="543" t="e">
        <f ca="1">+IF(AND(ISNUMBER(OFFSET('Hygiene Data'!$D$9,0,10*ROW('Hygiene Data'!D41))),'Data Summary'!DQ47="Yes"),OFFSET('Hygiene Data'!$D$9,0,10*ROW('Hygiene Data'!D41)),NA())</f>
        <v>#N/A</v>
      </c>
      <c r="BC47" s="543" t="e">
        <f ca="1">+IF(AND(ISNUMBER(OFFSET('Hygiene Data'!$E$5,0,10*ROW('Hygiene Data'!E41))),'Data Summary'!DR47="Yes"),OFFSET('Hygiene Data'!$E$5,0,10*ROW('Hygiene Data'!E41)),NA())</f>
        <v>#N/A</v>
      </c>
      <c r="BD47" s="543" t="e">
        <f ca="1">+IF(AND(ISNUMBER(OFFSET('Hygiene Data'!$E$7,0,10*ROW('Hygiene Data'!E41))),'Data Summary'!DS47="Yes"),OFFSET('Hygiene Data'!$E$7,0,10*ROW('Hygiene Data'!E41)),NA())</f>
        <v>#N/A</v>
      </c>
      <c r="BE47" s="543" t="e">
        <f ca="1">+IF(AND(ISNUMBER(OFFSET('Hygiene Data'!$E$9,0,10*ROW('Hygiene Data'!E41))),'Data Summary'!DT47="Yes"),OFFSET('Hygiene Data'!$E$9,0,10*ROW('Hygiene Data'!E41)),NA())</f>
        <v>#N/A</v>
      </c>
      <c r="BF47" s="543" t="e">
        <f ca="1">+IF(AND(ISNUMBER(OFFSET('Hygiene Data'!$F$5,0,10*ROW('Hygiene Data'!F41))),'Data Summary'!DU47="Yes"),OFFSET('Hygiene Data'!$F$5,0,10*ROW('Hygiene Data'!F41)),NA())</f>
        <v>#N/A</v>
      </c>
      <c r="BG47" s="543" t="e">
        <f ca="1">+IF(AND(ISNUMBER(OFFSET('Hygiene Data'!$F$7,0,10*ROW('Hygiene Data'!F41))),'Data Summary'!DV47="Yes"),OFFSET('Hygiene Data'!$F$7,0,10*ROW('Hygiene Data'!F41)),NA())</f>
        <v>#N/A</v>
      </c>
      <c r="BH47" s="543" t="e">
        <f ca="1">+IF(AND(ISNUMBER(OFFSET('Hygiene Data'!$F$9,0,10*ROW('Hygiene Data'!F41))),'Data Summary'!DW47="Yes"),OFFSET('Hygiene Data'!$F$9,0,10*ROW('Hygiene Data'!F41)),NA())</f>
        <v>#N/A</v>
      </c>
      <c r="BI47" s="543" t="e">
        <f ca="1">+IF(AND(ISNUMBER(OFFSET('Hygiene Data'!$G$5,0,10*ROW('Hygiene Data'!G41))),'Data Summary'!DX47="Yes"),OFFSET('Hygiene Data'!$G$5,0,10*ROW('Hygiene Data'!G41)),NA())</f>
        <v>#N/A</v>
      </c>
      <c r="BJ47" s="543" t="e">
        <f ca="1">+IF(AND(ISNUMBER(OFFSET('Hygiene Data'!$G$7,0,10*ROW('Hygiene Data'!G41))),'Data Summary'!DY47="Yes"),OFFSET('Hygiene Data'!$G$7,0,10*ROW('Hygiene Data'!G41)),NA())</f>
        <v>#N/A</v>
      </c>
      <c r="BK47" s="543" t="e">
        <f ca="1">+IF(AND(ISNUMBER(OFFSET('Hygiene Data'!$G$9,0,10*ROW('Hygiene Data'!G41))),'Data Summary'!DZ47="Yes"),OFFSET('Hygiene Data'!$G$9,0,10*ROW('Hygiene Data'!G41)),NA())</f>
        <v>#N/A</v>
      </c>
      <c r="BL47" s="543" t="e">
        <f ca="1">+IF(AND(ISNUMBER(OFFSET('Hygiene Data'!$H$5,0,10*ROW('Hygiene Data'!H41))),'Data Summary'!EA47="Yes"),OFFSET('Hygiene Data'!$H$5,0,10*ROW('Hygiene Data'!H41)),NA())</f>
        <v>#N/A</v>
      </c>
      <c r="BM47" s="543" t="e">
        <f ca="1">+IF(AND(ISNUMBER(OFFSET('Hygiene Data'!$H$7,0,10*ROW('Hygiene Data'!H41))),'Data Summary'!EB47="Yes"),OFFSET('Hygiene Data'!$H$7,0,10*ROW('Hygiene Data'!H41)),NA())</f>
        <v>#N/A</v>
      </c>
      <c r="BN47" s="543" t="e">
        <f ca="1">+IF(AND(ISNUMBER(OFFSET('Hygiene Data'!$H$9,0,10*ROW('Hygiene Data'!H41))),'Data Summary'!EC47="Yes"),OFFSET('Hygiene Data'!$H$9,0,10*ROW('Hygiene Data'!H41)),NA())</f>
        <v>#N/A</v>
      </c>
      <c r="BO47" s="543" t="e">
        <f ca="1">+IF(AND(ISNUMBER(OFFSET('Hygiene Data'!$I$5,0,10*ROW('Hygiene Data'!I41))),'Data Summary'!ED47="Yes"),OFFSET('Hygiene Data'!$I$5,0,10*ROW('Hygiene Data'!I41)),NA())</f>
        <v>#N/A</v>
      </c>
      <c r="BP47" s="543" t="e">
        <f ca="1">+IF(AND(ISNUMBER(OFFSET('Hygiene Data'!$I$7,0,10*ROW('Hygiene Data'!I41))),'Data Summary'!EE47="Yes"),OFFSET('Hygiene Data'!$I$7,0,10*ROW('Hygiene Data'!I41)),NA())</f>
        <v>#N/A</v>
      </c>
      <c r="BQ47" s="543" t="e">
        <f ca="1">+IF(AND(ISNUMBER(OFFSET('Hygiene Data'!$I$9,0,10*ROW('Hygiene Data'!I41))),'Data Summary'!EF47="Yes"),OFFSET('Hygiene Data'!$I$9,0,10*ROW('Hygiene Data'!I41)),NA())</f>
        <v>#N/A</v>
      </c>
    </row>
    <row r="48" spans="1:69" x14ac:dyDescent="0.25">
      <c r="A48" s="539" t="e">
        <f ca="1">+RIGHT('Data Summary'!A48,LEN('Data Summary'!A48)-9)</f>
        <v>#VALUE!</v>
      </c>
      <c r="B48" s="513" t="str">
        <f ca="1">+IF(ISTEXT('Data Summary'!B48),'Data Summary'!B48,"")</f>
        <v/>
      </c>
      <c r="C48" s="540" t="e">
        <f ca="1">+VALUE('Data Summary'!C48)</f>
        <v>#VALUE!</v>
      </c>
      <c r="D48" s="541" t="e">
        <f ca="1">+IF(AND(ISNUMBER(OFFSET('Water Data'!$D$4,0,10*ROW('Water Data'!D42))),'Data Summary'!BS48="Yes"),100-OFFSET('Water Data'!$D$4,0,10*ROW('Water Data'!D42)),NA())</f>
        <v>#N/A</v>
      </c>
      <c r="E48" s="541" t="e">
        <f ca="1">+IF(AND(ISNUMBER(OFFSET('Water Data'!$D$6,0,10*ROW('Water Data'!D42))),'Data Summary'!BT48="Yes"),OFFSET('Water Data'!$D$6,0,10*ROW('Water Data'!D42)),NA())</f>
        <v>#N/A</v>
      </c>
      <c r="F48" s="541" t="e">
        <f ca="1">+IF(AND(ISNUMBER(OFFSET('Water Data'!$D$9,0,10*ROW('Water Data'!D42))),'Data Summary'!BU48="Yes"),OFFSET('Water Data'!$D$9,0,10*ROW('Water Data'!D42)),NA())</f>
        <v>#N/A</v>
      </c>
      <c r="G48" s="541" t="e">
        <f ca="1">+IF(AND(ISNUMBER(OFFSET('Water Data'!$E$4,0,10*ROW('Water Data'!E42))),'Data Summary'!BV48="Yes"),100-OFFSET('Water Data'!$E$4,0,10*ROW('Water Data'!E42)),NA())</f>
        <v>#N/A</v>
      </c>
      <c r="H48" s="541" t="e">
        <f ca="1">+IF(AND(ISNUMBER(OFFSET('Water Data'!$E$6,0,10*ROW('Water Data'!E42))),'Data Summary'!BW48="Yes"),OFFSET('Water Data'!$E$6,0,10*ROW('Water Data'!E42)),NA())</f>
        <v>#N/A</v>
      </c>
      <c r="I48" s="541" t="e">
        <f ca="1">+IF(AND(ISNUMBER(OFFSET('Water Data'!$E$9,0,10*ROW('Water Data'!E42))),'Data Summary'!BX48="Yes"),OFFSET('Water Data'!$E$9,0,10*ROW('Water Data'!E42)),NA())</f>
        <v>#N/A</v>
      </c>
      <c r="J48" s="541" t="e">
        <f ca="1">+IF(AND(ISNUMBER(OFFSET('Water Data'!$F$4,0,10*ROW('Water Data'!F42))),'Data Summary'!BY48="Yes"),100-OFFSET('Water Data'!$F$4,0,10*ROW('Water Data'!F42)),NA())</f>
        <v>#N/A</v>
      </c>
      <c r="K48" s="541" t="e">
        <f ca="1">+IF(AND(ISNUMBER(OFFSET('Water Data'!$F$6,0,10*ROW('Water Data'!F42))),'Data Summary'!BZ48="Yes"),OFFSET('Water Data'!$F$6,0,10*ROW('Water Data'!F42)),NA())</f>
        <v>#N/A</v>
      </c>
      <c r="L48" s="541" t="e">
        <f ca="1">+IF(AND(ISNUMBER(OFFSET('Water Data'!$F$9,0,10*ROW('Water Data'!F42))),'Data Summary'!CA48="Yes"),OFFSET('Water Data'!$F$9,0,10*ROW('Water Data'!F42)),NA())</f>
        <v>#N/A</v>
      </c>
      <c r="M48" s="541" t="e">
        <f ca="1">+IF(AND(ISNUMBER(OFFSET('Water Data'!$G$4,0,10*ROW('Water Data'!G42))),'Data Summary'!CB48="Yes"),100-OFFSET('Water Data'!$G$4,0,10*ROW('Water Data'!G42)),NA())</f>
        <v>#N/A</v>
      </c>
      <c r="N48" s="541" t="e">
        <f ca="1">+IF(AND(ISNUMBER(OFFSET('Water Data'!$G$6,0,10*ROW('Water Data'!G42))),'Data Summary'!CC48="Yes"),OFFSET('Water Data'!$G$6,0,10*ROW('Water Data'!G42)),NA())</f>
        <v>#N/A</v>
      </c>
      <c r="O48" s="541" t="e">
        <f ca="1">+IF(AND(ISNUMBER(OFFSET('Water Data'!$G$9,0,10*ROW('Water Data'!G42))),'Data Summary'!CD48="Yes"),OFFSET('Water Data'!$G$9,0,10*ROW('Water Data'!G42)),NA())</f>
        <v>#N/A</v>
      </c>
      <c r="P48" s="541" t="e">
        <f ca="1">+IF(AND(ISNUMBER(OFFSET('Water Data'!$H$4,0,10*ROW('Water Data'!H42))),'Data Summary'!CE48="Yes"),100-OFFSET('Water Data'!$H$4,0,10*ROW('Water Data'!H42)),NA())</f>
        <v>#N/A</v>
      </c>
      <c r="Q48" s="541" t="e">
        <f ca="1">+IF(AND(ISNUMBER(OFFSET('Water Data'!$H$6,0,10*ROW('Water Data'!H42))),'Data Summary'!CF48="Yes"),OFFSET('Water Data'!$H$6,0,10*ROW('Water Data'!H42)),NA())</f>
        <v>#N/A</v>
      </c>
      <c r="R48" s="541" t="e">
        <f ca="1">+IF(AND(ISNUMBER(OFFSET('Water Data'!$H$9,0,10*ROW('Water Data'!H42))),'Data Summary'!CG48="Yes"),OFFSET('Water Data'!$H$9,0,10*ROW('Water Data'!H42)),NA())</f>
        <v>#N/A</v>
      </c>
      <c r="S48" s="541" t="e">
        <f ca="1">+IF(AND(ISNUMBER(OFFSET('Water Data'!$I$4,0,10*ROW('Water Data'!I42))),'Data Summary'!CH48="Yes"),100-OFFSET('Water Data'!$I$4,0,10*ROW('Water Data'!I42)),NA())</f>
        <v>#N/A</v>
      </c>
      <c r="T48" s="541" t="e">
        <f ca="1">+IF(AND(ISNUMBER(OFFSET('Water Data'!$I$6,0,10*ROW('Water Data'!I42))),'Data Summary'!CI48="Yes"),OFFSET('Water Data'!$I$6,0,10*ROW('Water Data'!I42)),NA())</f>
        <v>#N/A</v>
      </c>
      <c r="U48" s="541" t="e">
        <f ca="1">+IF(AND(ISNUMBER(OFFSET('Water Data'!$I$9,0,10*ROW('Water Data'!I42))),'Data Summary'!CJ48="Yes"),OFFSET('Water Data'!$I$9,0,10*ROW('Water Data'!I42)),NA())</f>
        <v>#N/A</v>
      </c>
      <c r="V48" s="542" t="e">
        <f ca="1">+IF(AND(ISNUMBER(OFFSET('Sanitation Data'!$D$4,0,10*ROW('Sanitation Data'!D42))),'Data Summary'!CK48="Yes"),100-OFFSET('Sanitation Data'!$D$4,0,10*ROW('Sanitation Data'!D42)),NA())</f>
        <v>#N/A</v>
      </c>
      <c r="W48" s="542" t="e">
        <f ca="1">+IF(AND(ISNUMBER(OFFSET('Sanitation Data'!$D$6,0,10*ROW('Sanitation Data'!D42))),'Data Summary'!CL48="Yes"),OFFSET('Sanitation Data'!$D$6,0,10*ROW('Sanitation Data'!D42)),NA())</f>
        <v>#N/A</v>
      </c>
      <c r="X48" s="542" t="e">
        <f ca="1">+IF(AND(ISNUMBER(OFFSET('Sanitation Data'!$D$10,0,10*ROW('Sanitation Data'!D42))),'Data Summary'!CM48="Yes"),OFFSET('Sanitation Data'!$D$10,0,10*ROW('Sanitation Data'!D42)),NA())</f>
        <v>#N/A</v>
      </c>
      <c r="Y48" s="542" t="e">
        <f ca="1">+IF(AND(ISNUMBER(OFFSET('Sanitation Data'!$D$11,0,10*ROW('Sanitation Data'!D42))),'Data Summary'!CN48="Yes"),OFFSET('Sanitation Data'!$D$11,0,10*ROW('Sanitation Data'!D42)),NA())</f>
        <v>#N/A</v>
      </c>
      <c r="Z48" s="542" t="e">
        <f ca="1">+IF(AND(ISNUMBER(OFFSET('Sanitation Data'!$D$12,0,10*ROW('Sanitation Data'!D42))),'Data Summary'!CO48="Yes"),OFFSET('Sanitation Data'!$D$12,0,10*ROW('Sanitation Data'!D42)),NA())</f>
        <v>#N/A</v>
      </c>
      <c r="AA48" s="542" t="e">
        <f ca="1">+IF(AND(ISNUMBER(OFFSET('Sanitation Data'!$E$4,0,10*ROW('Sanitation Data'!E42))),'Data Summary'!CP48="Yes"),100-OFFSET('Sanitation Data'!$E$4,0,10*ROW('Sanitation Data'!E42)),NA())</f>
        <v>#N/A</v>
      </c>
      <c r="AB48" s="542" t="e">
        <f ca="1">+IF(AND(ISNUMBER(OFFSET('Sanitation Data'!$E$6,0,10*ROW('Sanitation Data'!E42))),'Data Summary'!CQ48="Yes"),OFFSET('Sanitation Data'!$E$6,0,10*ROW('Sanitation Data'!E42)),NA())</f>
        <v>#N/A</v>
      </c>
      <c r="AC48" s="542" t="e">
        <f ca="1">+IF(AND(ISNUMBER(OFFSET('Sanitation Data'!$E$10,0,10*ROW('Sanitation Data'!E42))),'Data Summary'!CR48="Yes"),OFFSET('Sanitation Data'!$E$10,0,10*ROW('Sanitation Data'!E42)),NA())</f>
        <v>#N/A</v>
      </c>
      <c r="AD48" s="542" t="e">
        <f ca="1">+IF(AND(ISNUMBER(OFFSET('Sanitation Data'!$E$11,0,10*ROW('Sanitation Data'!E42))),'Data Summary'!CS48="Yes"),OFFSET('Sanitation Data'!$E$11,0,10*ROW('Sanitation Data'!E42)),NA())</f>
        <v>#N/A</v>
      </c>
      <c r="AE48" s="542" t="e">
        <f ca="1">+IF(AND(ISNUMBER(OFFSET('Sanitation Data'!$E$12,0,10*ROW('Sanitation Data'!E42))),'Data Summary'!CT48="Yes"),OFFSET('Sanitation Data'!$E$12,0,10*ROW('Sanitation Data'!E42)),NA())</f>
        <v>#N/A</v>
      </c>
      <c r="AF48" s="542" t="e">
        <f ca="1">+IF(AND(ISNUMBER(OFFSET('Sanitation Data'!$F$4,0,10*ROW('Sanitation Data'!F42))),'Data Summary'!CU48="Yes"),100-OFFSET('Sanitation Data'!$F$4,0,10*ROW('Sanitation Data'!F42)),NA())</f>
        <v>#N/A</v>
      </c>
      <c r="AG48" s="542" t="e">
        <f ca="1">+IF(AND(ISNUMBER(OFFSET('Sanitation Data'!$F$6,0,10*ROW('Sanitation Data'!F42))),'Data Summary'!CV48="Yes"),OFFSET('Sanitation Data'!$F$6,0,10*ROW('Sanitation Data'!F42)),NA())</f>
        <v>#N/A</v>
      </c>
      <c r="AH48" s="542" t="e">
        <f ca="1">+IF(AND(ISNUMBER(OFFSET('Sanitation Data'!$F$10,0,10*ROW('Sanitation Data'!F42))),'Data Summary'!CW48="Yes"),OFFSET('Sanitation Data'!$F$10,0,10*ROW('Sanitation Data'!F42)),NA())</f>
        <v>#N/A</v>
      </c>
      <c r="AI48" s="542" t="e">
        <f ca="1">+IF(AND(ISNUMBER(OFFSET('Sanitation Data'!$F$11,0,10*ROW('Sanitation Data'!F42))),'Data Summary'!CX48="Yes"),OFFSET('Sanitation Data'!$F$11,0,10*ROW('Sanitation Data'!F42)),NA())</f>
        <v>#N/A</v>
      </c>
      <c r="AJ48" s="542" t="e">
        <f ca="1">+IF(AND(ISNUMBER(OFFSET('Sanitation Data'!$F$12,0,10*ROW('Sanitation Data'!F42))),'Data Summary'!CY48="Yes"),OFFSET('Sanitation Data'!$F$12,0,10*ROW('Sanitation Data'!F42)),NA())</f>
        <v>#N/A</v>
      </c>
      <c r="AK48" s="542" t="e">
        <f ca="1">+IF(AND(ISNUMBER(OFFSET('Sanitation Data'!$G$4,0,10*ROW('Sanitation Data'!G42))),'Data Summary'!CZ48="Yes"),100-OFFSET('Sanitation Data'!$G$4,0,10*ROW('Sanitation Data'!G42)),NA())</f>
        <v>#N/A</v>
      </c>
      <c r="AL48" s="542" t="e">
        <f ca="1">+IF(AND(ISNUMBER(OFFSET('Sanitation Data'!$G$6,0,10*ROW('Sanitation Data'!G42))),'Data Summary'!DA48="Yes"),OFFSET('Sanitation Data'!$G$6,0,10*ROW('Sanitation Data'!G42)),NA())</f>
        <v>#N/A</v>
      </c>
      <c r="AM48" s="542" t="e">
        <f ca="1">+IF(AND(ISNUMBER(OFFSET('Sanitation Data'!$G$10,0,10*ROW('Sanitation Data'!G42))),'Data Summary'!DB48="Yes"),OFFSET('Sanitation Data'!$G$10,0,10*ROW('Sanitation Data'!G42)),NA())</f>
        <v>#N/A</v>
      </c>
      <c r="AN48" s="542" t="e">
        <f ca="1">+IF(AND(ISNUMBER(OFFSET('Sanitation Data'!$G$11,0,10*ROW('Sanitation Data'!G42))),'Data Summary'!DC48="Yes"),OFFSET('Sanitation Data'!$G$11,0,10*ROW('Sanitation Data'!G42)),NA())</f>
        <v>#N/A</v>
      </c>
      <c r="AO48" s="542" t="e">
        <f ca="1">+IF(AND(ISNUMBER(OFFSET('Sanitation Data'!$G$12,0,10*ROW('Sanitation Data'!G42))),'Data Summary'!DD48="Yes"),OFFSET('Sanitation Data'!$G$12,0,10*ROW('Sanitation Data'!G42)),NA())</f>
        <v>#N/A</v>
      </c>
      <c r="AP48" s="542" t="e">
        <f ca="1">+IF(AND(ISNUMBER(OFFSET('Sanitation Data'!$H$4,0,10*ROW('Sanitation Data'!H42))),'Data Summary'!DE48="Yes"),100-OFFSET('Sanitation Data'!$H$4,0,10*ROW('Sanitation Data'!H42)),NA())</f>
        <v>#N/A</v>
      </c>
      <c r="AQ48" s="542" t="e">
        <f ca="1">+IF(AND(ISNUMBER(OFFSET('Sanitation Data'!$H$6,0,10*ROW('Sanitation Data'!H42))),'Data Summary'!DF48="Yes"),OFFSET('Sanitation Data'!$H$6,0,10*ROW('Sanitation Data'!H42)),NA())</f>
        <v>#N/A</v>
      </c>
      <c r="AR48" s="542" t="e">
        <f ca="1">+IF(AND(ISNUMBER(OFFSET('Sanitation Data'!$H$10,0,10*ROW('Sanitation Data'!H42))),'Data Summary'!DG48="Yes"),OFFSET('Sanitation Data'!$H$10,0,10*ROW('Sanitation Data'!H42)),NA())</f>
        <v>#N/A</v>
      </c>
      <c r="AS48" s="542" t="e">
        <f ca="1">+IF(AND(ISNUMBER(OFFSET('Sanitation Data'!$H$11,0,10*ROW('Sanitation Data'!H42))),'Data Summary'!DH48="Yes"),OFFSET('Sanitation Data'!$H$11,0,10*ROW('Sanitation Data'!H42)),NA())</f>
        <v>#N/A</v>
      </c>
      <c r="AT48" s="542" t="e">
        <f ca="1">+IF(AND(ISNUMBER(OFFSET('Sanitation Data'!$H$12,0,10*ROW('Sanitation Data'!H42))),'Data Summary'!DI48="Yes"),OFFSET('Sanitation Data'!$H$12,0,10*ROW('Sanitation Data'!H42)),NA())</f>
        <v>#N/A</v>
      </c>
      <c r="AU48" s="542" t="e">
        <f ca="1">+IF(AND(ISNUMBER(OFFSET('Sanitation Data'!$I$4,0,10*ROW('Sanitation Data'!I42))),'Data Summary'!DJ48="Yes"),100-OFFSET('Sanitation Data'!$I$4,0,10*ROW('Sanitation Data'!I42)),NA())</f>
        <v>#N/A</v>
      </c>
      <c r="AV48" s="542" t="e">
        <f ca="1">+IF(AND(ISNUMBER(OFFSET('Sanitation Data'!$I$6,0,10*ROW('Sanitation Data'!I42))),'Data Summary'!DK48="Yes"),OFFSET('Sanitation Data'!$I$6,0,10*ROW('Sanitation Data'!I42)),NA())</f>
        <v>#N/A</v>
      </c>
      <c r="AW48" s="542" t="e">
        <f ca="1">+IF(AND(ISNUMBER(OFFSET('Sanitation Data'!$I$10,0,10*ROW('Sanitation Data'!I42))),'Data Summary'!DL48="Yes"),OFFSET('Sanitation Data'!$I$10,0,10*ROW('Sanitation Data'!I42)),NA())</f>
        <v>#N/A</v>
      </c>
      <c r="AX48" s="542" t="e">
        <f ca="1">+IF(AND(ISNUMBER(OFFSET('Sanitation Data'!$I$11,0,10*ROW('Sanitation Data'!I42))),'Data Summary'!DM48="Yes"),OFFSET('Sanitation Data'!$I$11,0,10*ROW('Sanitation Data'!I42)),NA())</f>
        <v>#N/A</v>
      </c>
      <c r="AY48" s="542" t="e">
        <f ca="1">+IF(AND(ISNUMBER(OFFSET('Sanitation Data'!$I$12,0,10*ROW('Sanitation Data'!I42))),'Data Summary'!DN48="Yes"),OFFSET('Sanitation Data'!$I$12,0,10*ROW('Sanitation Data'!I42)),NA())</f>
        <v>#N/A</v>
      </c>
      <c r="AZ48" s="543" t="e">
        <f ca="1">+IF(AND(ISNUMBER(OFFSET('Hygiene Data'!$D$5,0,10*ROW('Hygiene Data'!D42))),'Data Summary'!DO48="Yes"),OFFSET('Hygiene Data'!$D$5,0,10*ROW('Hygiene Data'!D42)),NA())</f>
        <v>#N/A</v>
      </c>
      <c r="BA48" s="543" t="e">
        <f ca="1">+IF(AND(ISNUMBER(OFFSET('Hygiene Data'!$D$7,0,10*ROW('Hygiene Data'!D42))),'Data Summary'!DP48="Yes"),OFFSET('Hygiene Data'!$D$7,0,10*ROW('Hygiene Data'!D42)),NA())</f>
        <v>#N/A</v>
      </c>
      <c r="BB48" s="543" t="e">
        <f ca="1">+IF(AND(ISNUMBER(OFFSET('Hygiene Data'!$D$9,0,10*ROW('Hygiene Data'!D42))),'Data Summary'!DQ48="Yes"),OFFSET('Hygiene Data'!$D$9,0,10*ROW('Hygiene Data'!D42)),NA())</f>
        <v>#N/A</v>
      </c>
      <c r="BC48" s="543" t="e">
        <f ca="1">+IF(AND(ISNUMBER(OFFSET('Hygiene Data'!$E$5,0,10*ROW('Hygiene Data'!E42))),'Data Summary'!DR48="Yes"),OFFSET('Hygiene Data'!$E$5,0,10*ROW('Hygiene Data'!E42)),NA())</f>
        <v>#N/A</v>
      </c>
      <c r="BD48" s="543" t="e">
        <f ca="1">+IF(AND(ISNUMBER(OFFSET('Hygiene Data'!$E$7,0,10*ROW('Hygiene Data'!E42))),'Data Summary'!DS48="Yes"),OFFSET('Hygiene Data'!$E$7,0,10*ROW('Hygiene Data'!E42)),NA())</f>
        <v>#N/A</v>
      </c>
      <c r="BE48" s="543" t="e">
        <f ca="1">+IF(AND(ISNUMBER(OFFSET('Hygiene Data'!$E$9,0,10*ROW('Hygiene Data'!E42))),'Data Summary'!DT48="Yes"),OFFSET('Hygiene Data'!$E$9,0,10*ROW('Hygiene Data'!E42)),NA())</f>
        <v>#N/A</v>
      </c>
      <c r="BF48" s="543" t="e">
        <f ca="1">+IF(AND(ISNUMBER(OFFSET('Hygiene Data'!$F$5,0,10*ROW('Hygiene Data'!F42))),'Data Summary'!DU48="Yes"),OFFSET('Hygiene Data'!$F$5,0,10*ROW('Hygiene Data'!F42)),NA())</f>
        <v>#N/A</v>
      </c>
      <c r="BG48" s="543" t="e">
        <f ca="1">+IF(AND(ISNUMBER(OFFSET('Hygiene Data'!$F$7,0,10*ROW('Hygiene Data'!F42))),'Data Summary'!DV48="Yes"),OFFSET('Hygiene Data'!$F$7,0,10*ROW('Hygiene Data'!F42)),NA())</f>
        <v>#N/A</v>
      </c>
      <c r="BH48" s="543" t="e">
        <f ca="1">+IF(AND(ISNUMBER(OFFSET('Hygiene Data'!$F$9,0,10*ROW('Hygiene Data'!F42))),'Data Summary'!DW48="Yes"),OFFSET('Hygiene Data'!$F$9,0,10*ROW('Hygiene Data'!F42)),NA())</f>
        <v>#N/A</v>
      </c>
      <c r="BI48" s="543" t="e">
        <f ca="1">+IF(AND(ISNUMBER(OFFSET('Hygiene Data'!$G$5,0,10*ROW('Hygiene Data'!G42))),'Data Summary'!DX48="Yes"),OFFSET('Hygiene Data'!$G$5,0,10*ROW('Hygiene Data'!G42)),NA())</f>
        <v>#N/A</v>
      </c>
      <c r="BJ48" s="543" t="e">
        <f ca="1">+IF(AND(ISNUMBER(OFFSET('Hygiene Data'!$G$7,0,10*ROW('Hygiene Data'!G42))),'Data Summary'!DY48="Yes"),OFFSET('Hygiene Data'!$G$7,0,10*ROW('Hygiene Data'!G42)),NA())</f>
        <v>#N/A</v>
      </c>
      <c r="BK48" s="543" t="e">
        <f ca="1">+IF(AND(ISNUMBER(OFFSET('Hygiene Data'!$G$9,0,10*ROW('Hygiene Data'!G42))),'Data Summary'!DZ48="Yes"),OFFSET('Hygiene Data'!$G$9,0,10*ROW('Hygiene Data'!G42)),NA())</f>
        <v>#N/A</v>
      </c>
      <c r="BL48" s="543" t="e">
        <f ca="1">+IF(AND(ISNUMBER(OFFSET('Hygiene Data'!$H$5,0,10*ROW('Hygiene Data'!H42))),'Data Summary'!EA48="Yes"),OFFSET('Hygiene Data'!$H$5,0,10*ROW('Hygiene Data'!H42)),NA())</f>
        <v>#N/A</v>
      </c>
      <c r="BM48" s="543" t="e">
        <f ca="1">+IF(AND(ISNUMBER(OFFSET('Hygiene Data'!$H$7,0,10*ROW('Hygiene Data'!H42))),'Data Summary'!EB48="Yes"),OFFSET('Hygiene Data'!$H$7,0,10*ROW('Hygiene Data'!H42)),NA())</f>
        <v>#N/A</v>
      </c>
      <c r="BN48" s="543" t="e">
        <f ca="1">+IF(AND(ISNUMBER(OFFSET('Hygiene Data'!$H$9,0,10*ROW('Hygiene Data'!H42))),'Data Summary'!EC48="Yes"),OFFSET('Hygiene Data'!$H$9,0,10*ROW('Hygiene Data'!H42)),NA())</f>
        <v>#N/A</v>
      </c>
      <c r="BO48" s="543" t="e">
        <f ca="1">+IF(AND(ISNUMBER(OFFSET('Hygiene Data'!$I$5,0,10*ROW('Hygiene Data'!I42))),'Data Summary'!ED48="Yes"),OFFSET('Hygiene Data'!$I$5,0,10*ROW('Hygiene Data'!I42)),NA())</f>
        <v>#N/A</v>
      </c>
      <c r="BP48" s="543" t="e">
        <f ca="1">+IF(AND(ISNUMBER(OFFSET('Hygiene Data'!$I$7,0,10*ROW('Hygiene Data'!I42))),'Data Summary'!EE48="Yes"),OFFSET('Hygiene Data'!$I$7,0,10*ROW('Hygiene Data'!I42)),NA())</f>
        <v>#N/A</v>
      </c>
      <c r="BQ48" s="543" t="e">
        <f ca="1">+IF(AND(ISNUMBER(OFFSET('Hygiene Data'!$I$9,0,10*ROW('Hygiene Data'!I42))),'Data Summary'!EF48="Yes"),OFFSET('Hygiene Data'!$I$9,0,10*ROW('Hygiene Data'!I42)),NA())</f>
        <v>#N/A</v>
      </c>
    </row>
    <row r="49" spans="1:69" x14ac:dyDescent="0.25">
      <c r="A49" s="539" t="e">
        <f ca="1">+RIGHT('Data Summary'!A49,LEN('Data Summary'!A49)-9)</f>
        <v>#VALUE!</v>
      </c>
      <c r="B49" s="513" t="str">
        <f ca="1">+IF(ISTEXT('Data Summary'!B49),'Data Summary'!B49,"")</f>
        <v/>
      </c>
      <c r="C49" s="540" t="e">
        <f ca="1">+VALUE('Data Summary'!C49)</f>
        <v>#VALUE!</v>
      </c>
      <c r="D49" s="541" t="e">
        <f ca="1">+IF(AND(ISNUMBER(OFFSET('Water Data'!$D$4,0,10*ROW('Water Data'!D43))),'Data Summary'!BS49="Yes"),100-OFFSET('Water Data'!$D$4,0,10*ROW('Water Data'!D43)),NA())</f>
        <v>#N/A</v>
      </c>
      <c r="E49" s="541" t="e">
        <f ca="1">+IF(AND(ISNUMBER(OFFSET('Water Data'!$D$6,0,10*ROW('Water Data'!D43))),'Data Summary'!BT49="Yes"),OFFSET('Water Data'!$D$6,0,10*ROW('Water Data'!D43)),NA())</f>
        <v>#N/A</v>
      </c>
      <c r="F49" s="541" t="e">
        <f ca="1">+IF(AND(ISNUMBER(OFFSET('Water Data'!$D$9,0,10*ROW('Water Data'!D43))),'Data Summary'!BU49="Yes"),OFFSET('Water Data'!$D$9,0,10*ROW('Water Data'!D43)),NA())</f>
        <v>#N/A</v>
      </c>
      <c r="G49" s="541" t="e">
        <f ca="1">+IF(AND(ISNUMBER(OFFSET('Water Data'!$E$4,0,10*ROW('Water Data'!E43))),'Data Summary'!BV49="Yes"),100-OFFSET('Water Data'!$E$4,0,10*ROW('Water Data'!E43)),NA())</f>
        <v>#N/A</v>
      </c>
      <c r="H49" s="541" t="e">
        <f ca="1">+IF(AND(ISNUMBER(OFFSET('Water Data'!$E$6,0,10*ROW('Water Data'!E43))),'Data Summary'!BW49="Yes"),OFFSET('Water Data'!$E$6,0,10*ROW('Water Data'!E43)),NA())</f>
        <v>#N/A</v>
      </c>
      <c r="I49" s="541" t="e">
        <f ca="1">+IF(AND(ISNUMBER(OFFSET('Water Data'!$E$9,0,10*ROW('Water Data'!E43))),'Data Summary'!BX49="Yes"),OFFSET('Water Data'!$E$9,0,10*ROW('Water Data'!E43)),NA())</f>
        <v>#N/A</v>
      </c>
      <c r="J49" s="541" t="e">
        <f ca="1">+IF(AND(ISNUMBER(OFFSET('Water Data'!$F$4,0,10*ROW('Water Data'!F43))),'Data Summary'!BY49="Yes"),100-OFFSET('Water Data'!$F$4,0,10*ROW('Water Data'!F43)),NA())</f>
        <v>#N/A</v>
      </c>
      <c r="K49" s="541" t="e">
        <f ca="1">+IF(AND(ISNUMBER(OFFSET('Water Data'!$F$6,0,10*ROW('Water Data'!F43))),'Data Summary'!BZ49="Yes"),OFFSET('Water Data'!$F$6,0,10*ROW('Water Data'!F43)),NA())</f>
        <v>#N/A</v>
      </c>
      <c r="L49" s="541" t="e">
        <f ca="1">+IF(AND(ISNUMBER(OFFSET('Water Data'!$F$9,0,10*ROW('Water Data'!F43))),'Data Summary'!CA49="Yes"),OFFSET('Water Data'!$F$9,0,10*ROW('Water Data'!F43)),NA())</f>
        <v>#N/A</v>
      </c>
      <c r="M49" s="541" t="e">
        <f ca="1">+IF(AND(ISNUMBER(OFFSET('Water Data'!$G$4,0,10*ROW('Water Data'!G43))),'Data Summary'!CB49="Yes"),100-OFFSET('Water Data'!$G$4,0,10*ROW('Water Data'!G43)),NA())</f>
        <v>#N/A</v>
      </c>
      <c r="N49" s="541" t="e">
        <f ca="1">+IF(AND(ISNUMBER(OFFSET('Water Data'!$G$6,0,10*ROW('Water Data'!G43))),'Data Summary'!CC49="Yes"),OFFSET('Water Data'!$G$6,0,10*ROW('Water Data'!G43)),NA())</f>
        <v>#N/A</v>
      </c>
      <c r="O49" s="541" t="e">
        <f ca="1">+IF(AND(ISNUMBER(OFFSET('Water Data'!$G$9,0,10*ROW('Water Data'!G43))),'Data Summary'!CD49="Yes"),OFFSET('Water Data'!$G$9,0,10*ROW('Water Data'!G43)),NA())</f>
        <v>#N/A</v>
      </c>
      <c r="P49" s="541" t="e">
        <f ca="1">+IF(AND(ISNUMBER(OFFSET('Water Data'!$H$4,0,10*ROW('Water Data'!H43))),'Data Summary'!CE49="Yes"),100-OFFSET('Water Data'!$H$4,0,10*ROW('Water Data'!H43)),NA())</f>
        <v>#N/A</v>
      </c>
      <c r="Q49" s="541" t="e">
        <f ca="1">+IF(AND(ISNUMBER(OFFSET('Water Data'!$H$6,0,10*ROW('Water Data'!H43))),'Data Summary'!CF49="Yes"),OFFSET('Water Data'!$H$6,0,10*ROW('Water Data'!H43)),NA())</f>
        <v>#N/A</v>
      </c>
      <c r="R49" s="541" t="e">
        <f ca="1">+IF(AND(ISNUMBER(OFFSET('Water Data'!$H$9,0,10*ROW('Water Data'!H43))),'Data Summary'!CG49="Yes"),OFFSET('Water Data'!$H$9,0,10*ROW('Water Data'!H43)),NA())</f>
        <v>#N/A</v>
      </c>
      <c r="S49" s="541" t="e">
        <f ca="1">+IF(AND(ISNUMBER(OFFSET('Water Data'!$I$4,0,10*ROW('Water Data'!I43))),'Data Summary'!CH49="Yes"),100-OFFSET('Water Data'!$I$4,0,10*ROW('Water Data'!I43)),NA())</f>
        <v>#N/A</v>
      </c>
      <c r="T49" s="541" t="e">
        <f ca="1">+IF(AND(ISNUMBER(OFFSET('Water Data'!$I$6,0,10*ROW('Water Data'!I43))),'Data Summary'!CI49="Yes"),OFFSET('Water Data'!$I$6,0,10*ROW('Water Data'!I43)),NA())</f>
        <v>#N/A</v>
      </c>
      <c r="U49" s="541" t="e">
        <f ca="1">+IF(AND(ISNUMBER(OFFSET('Water Data'!$I$9,0,10*ROW('Water Data'!I43))),'Data Summary'!CJ49="Yes"),OFFSET('Water Data'!$I$9,0,10*ROW('Water Data'!I43)),NA())</f>
        <v>#N/A</v>
      </c>
      <c r="V49" s="542" t="e">
        <f ca="1">+IF(AND(ISNUMBER(OFFSET('Sanitation Data'!$D$4,0,10*ROW('Sanitation Data'!D43))),'Data Summary'!CK49="Yes"),100-OFFSET('Sanitation Data'!$D$4,0,10*ROW('Sanitation Data'!D43)),NA())</f>
        <v>#N/A</v>
      </c>
      <c r="W49" s="542" t="e">
        <f ca="1">+IF(AND(ISNUMBER(OFFSET('Sanitation Data'!$D$6,0,10*ROW('Sanitation Data'!D43))),'Data Summary'!CL49="Yes"),OFFSET('Sanitation Data'!$D$6,0,10*ROW('Sanitation Data'!D43)),NA())</f>
        <v>#N/A</v>
      </c>
      <c r="X49" s="542" t="e">
        <f ca="1">+IF(AND(ISNUMBER(OFFSET('Sanitation Data'!$D$10,0,10*ROW('Sanitation Data'!D43))),'Data Summary'!CM49="Yes"),OFFSET('Sanitation Data'!$D$10,0,10*ROW('Sanitation Data'!D43)),NA())</f>
        <v>#N/A</v>
      </c>
      <c r="Y49" s="542" t="e">
        <f ca="1">+IF(AND(ISNUMBER(OFFSET('Sanitation Data'!$D$11,0,10*ROW('Sanitation Data'!D43))),'Data Summary'!CN49="Yes"),OFFSET('Sanitation Data'!$D$11,0,10*ROW('Sanitation Data'!D43)),NA())</f>
        <v>#N/A</v>
      </c>
      <c r="Z49" s="542" t="e">
        <f ca="1">+IF(AND(ISNUMBER(OFFSET('Sanitation Data'!$D$12,0,10*ROW('Sanitation Data'!D43))),'Data Summary'!CO49="Yes"),OFFSET('Sanitation Data'!$D$12,0,10*ROW('Sanitation Data'!D43)),NA())</f>
        <v>#N/A</v>
      </c>
      <c r="AA49" s="542" t="e">
        <f ca="1">+IF(AND(ISNUMBER(OFFSET('Sanitation Data'!$E$4,0,10*ROW('Sanitation Data'!E43))),'Data Summary'!CP49="Yes"),100-OFFSET('Sanitation Data'!$E$4,0,10*ROW('Sanitation Data'!E43)),NA())</f>
        <v>#N/A</v>
      </c>
      <c r="AB49" s="542" t="e">
        <f ca="1">+IF(AND(ISNUMBER(OFFSET('Sanitation Data'!$E$6,0,10*ROW('Sanitation Data'!E43))),'Data Summary'!CQ49="Yes"),OFFSET('Sanitation Data'!$E$6,0,10*ROW('Sanitation Data'!E43)),NA())</f>
        <v>#N/A</v>
      </c>
      <c r="AC49" s="542" t="e">
        <f ca="1">+IF(AND(ISNUMBER(OFFSET('Sanitation Data'!$E$10,0,10*ROW('Sanitation Data'!E43))),'Data Summary'!CR49="Yes"),OFFSET('Sanitation Data'!$E$10,0,10*ROW('Sanitation Data'!E43)),NA())</f>
        <v>#N/A</v>
      </c>
      <c r="AD49" s="542" t="e">
        <f ca="1">+IF(AND(ISNUMBER(OFFSET('Sanitation Data'!$E$11,0,10*ROW('Sanitation Data'!E43))),'Data Summary'!CS49="Yes"),OFFSET('Sanitation Data'!$E$11,0,10*ROW('Sanitation Data'!E43)),NA())</f>
        <v>#N/A</v>
      </c>
      <c r="AE49" s="542" t="e">
        <f ca="1">+IF(AND(ISNUMBER(OFFSET('Sanitation Data'!$E$12,0,10*ROW('Sanitation Data'!E43))),'Data Summary'!CT49="Yes"),OFFSET('Sanitation Data'!$E$12,0,10*ROW('Sanitation Data'!E43)),NA())</f>
        <v>#N/A</v>
      </c>
      <c r="AF49" s="542" t="e">
        <f ca="1">+IF(AND(ISNUMBER(OFFSET('Sanitation Data'!$F$4,0,10*ROW('Sanitation Data'!F43))),'Data Summary'!CU49="Yes"),100-OFFSET('Sanitation Data'!$F$4,0,10*ROW('Sanitation Data'!F43)),NA())</f>
        <v>#N/A</v>
      </c>
      <c r="AG49" s="542" t="e">
        <f ca="1">+IF(AND(ISNUMBER(OFFSET('Sanitation Data'!$F$6,0,10*ROW('Sanitation Data'!F43))),'Data Summary'!CV49="Yes"),OFFSET('Sanitation Data'!$F$6,0,10*ROW('Sanitation Data'!F43)),NA())</f>
        <v>#N/A</v>
      </c>
      <c r="AH49" s="542" t="e">
        <f ca="1">+IF(AND(ISNUMBER(OFFSET('Sanitation Data'!$F$10,0,10*ROW('Sanitation Data'!F43))),'Data Summary'!CW49="Yes"),OFFSET('Sanitation Data'!$F$10,0,10*ROW('Sanitation Data'!F43)),NA())</f>
        <v>#N/A</v>
      </c>
      <c r="AI49" s="542" t="e">
        <f ca="1">+IF(AND(ISNUMBER(OFFSET('Sanitation Data'!$F$11,0,10*ROW('Sanitation Data'!F43))),'Data Summary'!CX49="Yes"),OFFSET('Sanitation Data'!$F$11,0,10*ROW('Sanitation Data'!F43)),NA())</f>
        <v>#N/A</v>
      </c>
      <c r="AJ49" s="542" t="e">
        <f ca="1">+IF(AND(ISNUMBER(OFFSET('Sanitation Data'!$F$12,0,10*ROW('Sanitation Data'!F43))),'Data Summary'!CY49="Yes"),OFFSET('Sanitation Data'!$F$12,0,10*ROW('Sanitation Data'!F43)),NA())</f>
        <v>#N/A</v>
      </c>
      <c r="AK49" s="542" t="e">
        <f ca="1">+IF(AND(ISNUMBER(OFFSET('Sanitation Data'!$G$4,0,10*ROW('Sanitation Data'!G43))),'Data Summary'!CZ49="Yes"),100-OFFSET('Sanitation Data'!$G$4,0,10*ROW('Sanitation Data'!G43)),NA())</f>
        <v>#N/A</v>
      </c>
      <c r="AL49" s="542" t="e">
        <f ca="1">+IF(AND(ISNUMBER(OFFSET('Sanitation Data'!$G$6,0,10*ROW('Sanitation Data'!G43))),'Data Summary'!DA49="Yes"),OFFSET('Sanitation Data'!$G$6,0,10*ROW('Sanitation Data'!G43)),NA())</f>
        <v>#N/A</v>
      </c>
      <c r="AM49" s="542" t="e">
        <f ca="1">+IF(AND(ISNUMBER(OFFSET('Sanitation Data'!$G$10,0,10*ROW('Sanitation Data'!G43))),'Data Summary'!DB49="Yes"),OFFSET('Sanitation Data'!$G$10,0,10*ROW('Sanitation Data'!G43)),NA())</f>
        <v>#N/A</v>
      </c>
      <c r="AN49" s="542" t="e">
        <f ca="1">+IF(AND(ISNUMBER(OFFSET('Sanitation Data'!$G$11,0,10*ROW('Sanitation Data'!G43))),'Data Summary'!DC49="Yes"),OFFSET('Sanitation Data'!$G$11,0,10*ROW('Sanitation Data'!G43)),NA())</f>
        <v>#N/A</v>
      </c>
      <c r="AO49" s="542" t="e">
        <f ca="1">+IF(AND(ISNUMBER(OFFSET('Sanitation Data'!$G$12,0,10*ROW('Sanitation Data'!G43))),'Data Summary'!DD49="Yes"),OFFSET('Sanitation Data'!$G$12,0,10*ROW('Sanitation Data'!G43)),NA())</f>
        <v>#N/A</v>
      </c>
      <c r="AP49" s="542" t="e">
        <f ca="1">+IF(AND(ISNUMBER(OFFSET('Sanitation Data'!$H$4,0,10*ROW('Sanitation Data'!H43))),'Data Summary'!DE49="Yes"),100-OFFSET('Sanitation Data'!$H$4,0,10*ROW('Sanitation Data'!H43)),NA())</f>
        <v>#N/A</v>
      </c>
      <c r="AQ49" s="542" t="e">
        <f ca="1">+IF(AND(ISNUMBER(OFFSET('Sanitation Data'!$H$6,0,10*ROW('Sanitation Data'!H43))),'Data Summary'!DF49="Yes"),OFFSET('Sanitation Data'!$H$6,0,10*ROW('Sanitation Data'!H43)),NA())</f>
        <v>#N/A</v>
      </c>
      <c r="AR49" s="542" t="e">
        <f ca="1">+IF(AND(ISNUMBER(OFFSET('Sanitation Data'!$H$10,0,10*ROW('Sanitation Data'!H43))),'Data Summary'!DG49="Yes"),OFFSET('Sanitation Data'!$H$10,0,10*ROW('Sanitation Data'!H43)),NA())</f>
        <v>#N/A</v>
      </c>
      <c r="AS49" s="542" t="e">
        <f ca="1">+IF(AND(ISNUMBER(OFFSET('Sanitation Data'!$H$11,0,10*ROW('Sanitation Data'!H43))),'Data Summary'!DH49="Yes"),OFFSET('Sanitation Data'!$H$11,0,10*ROW('Sanitation Data'!H43)),NA())</f>
        <v>#N/A</v>
      </c>
      <c r="AT49" s="542" t="e">
        <f ca="1">+IF(AND(ISNUMBER(OFFSET('Sanitation Data'!$H$12,0,10*ROW('Sanitation Data'!H43))),'Data Summary'!DI49="Yes"),OFFSET('Sanitation Data'!$H$12,0,10*ROW('Sanitation Data'!H43)),NA())</f>
        <v>#N/A</v>
      </c>
      <c r="AU49" s="542" t="e">
        <f ca="1">+IF(AND(ISNUMBER(OFFSET('Sanitation Data'!$I$4,0,10*ROW('Sanitation Data'!I43))),'Data Summary'!DJ49="Yes"),100-OFFSET('Sanitation Data'!$I$4,0,10*ROW('Sanitation Data'!I43)),NA())</f>
        <v>#N/A</v>
      </c>
      <c r="AV49" s="542" t="e">
        <f ca="1">+IF(AND(ISNUMBER(OFFSET('Sanitation Data'!$I$6,0,10*ROW('Sanitation Data'!I43))),'Data Summary'!DK49="Yes"),OFFSET('Sanitation Data'!$I$6,0,10*ROW('Sanitation Data'!I43)),NA())</f>
        <v>#N/A</v>
      </c>
      <c r="AW49" s="542" t="e">
        <f ca="1">+IF(AND(ISNUMBER(OFFSET('Sanitation Data'!$I$10,0,10*ROW('Sanitation Data'!I43))),'Data Summary'!DL49="Yes"),OFFSET('Sanitation Data'!$I$10,0,10*ROW('Sanitation Data'!I43)),NA())</f>
        <v>#N/A</v>
      </c>
      <c r="AX49" s="542" t="e">
        <f ca="1">+IF(AND(ISNUMBER(OFFSET('Sanitation Data'!$I$11,0,10*ROW('Sanitation Data'!I43))),'Data Summary'!DM49="Yes"),OFFSET('Sanitation Data'!$I$11,0,10*ROW('Sanitation Data'!I43)),NA())</f>
        <v>#N/A</v>
      </c>
      <c r="AY49" s="542" t="e">
        <f ca="1">+IF(AND(ISNUMBER(OFFSET('Sanitation Data'!$I$12,0,10*ROW('Sanitation Data'!I43))),'Data Summary'!DN49="Yes"),OFFSET('Sanitation Data'!$I$12,0,10*ROW('Sanitation Data'!I43)),NA())</f>
        <v>#N/A</v>
      </c>
      <c r="AZ49" s="543" t="e">
        <f ca="1">+IF(AND(ISNUMBER(OFFSET('Hygiene Data'!$D$5,0,10*ROW('Hygiene Data'!D43))),'Data Summary'!DO49="Yes"),OFFSET('Hygiene Data'!$D$5,0,10*ROW('Hygiene Data'!D43)),NA())</f>
        <v>#N/A</v>
      </c>
      <c r="BA49" s="543" t="e">
        <f ca="1">+IF(AND(ISNUMBER(OFFSET('Hygiene Data'!$D$7,0,10*ROW('Hygiene Data'!D43))),'Data Summary'!DP49="Yes"),OFFSET('Hygiene Data'!$D$7,0,10*ROW('Hygiene Data'!D43)),NA())</f>
        <v>#N/A</v>
      </c>
      <c r="BB49" s="543" t="e">
        <f ca="1">+IF(AND(ISNUMBER(OFFSET('Hygiene Data'!$D$9,0,10*ROW('Hygiene Data'!D43))),'Data Summary'!DQ49="Yes"),OFFSET('Hygiene Data'!$D$9,0,10*ROW('Hygiene Data'!D43)),NA())</f>
        <v>#N/A</v>
      </c>
      <c r="BC49" s="543" t="e">
        <f ca="1">+IF(AND(ISNUMBER(OFFSET('Hygiene Data'!$E$5,0,10*ROW('Hygiene Data'!E43))),'Data Summary'!DR49="Yes"),OFFSET('Hygiene Data'!$E$5,0,10*ROW('Hygiene Data'!E43)),NA())</f>
        <v>#N/A</v>
      </c>
      <c r="BD49" s="543" t="e">
        <f ca="1">+IF(AND(ISNUMBER(OFFSET('Hygiene Data'!$E$7,0,10*ROW('Hygiene Data'!E43))),'Data Summary'!DS49="Yes"),OFFSET('Hygiene Data'!$E$7,0,10*ROW('Hygiene Data'!E43)),NA())</f>
        <v>#N/A</v>
      </c>
      <c r="BE49" s="543" t="e">
        <f ca="1">+IF(AND(ISNUMBER(OFFSET('Hygiene Data'!$E$9,0,10*ROW('Hygiene Data'!E43))),'Data Summary'!DT49="Yes"),OFFSET('Hygiene Data'!$E$9,0,10*ROW('Hygiene Data'!E43)),NA())</f>
        <v>#N/A</v>
      </c>
      <c r="BF49" s="543" t="e">
        <f ca="1">+IF(AND(ISNUMBER(OFFSET('Hygiene Data'!$F$5,0,10*ROW('Hygiene Data'!F43))),'Data Summary'!DU49="Yes"),OFFSET('Hygiene Data'!$F$5,0,10*ROW('Hygiene Data'!F43)),NA())</f>
        <v>#N/A</v>
      </c>
      <c r="BG49" s="543" t="e">
        <f ca="1">+IF(AND(ISNUMBER(OFFSET('Hygiene Data'!$F$7,0,10*ROW('Hygiene Data'!F43))),'Data Summary'!DV49="Yes"),OFFSET('Hygiene Data'!$F$7,0,10*ROW('Hygiene Data'!F43)),NA())</f>
        <v>#N/A</v>
      </c>
      <c r="BH49" s="543" t="e">
        <f ca="1">+IF(AND(ISNUMBER(OFFSET('Hygiene Data'!$F$9,0,10*ROW('Hygiene Data'!F43))),'Data Summary'!DW49="Yes"),OFFSET('Hygiene Data'!$F$9,0,10*ROW('Hygiene Data'!F43)),NA())</f>
        <v>#N/A</v>
      </c>
      <c r="BI49" s="543" t="e">
        <f ca="1">+IF(AND(ISNUMBER(OFFSET('Hygiene Data'!$G$5,0,10*ROW('Hygiene Data'!G43))),'Data Summary'!DX49="Yes"),OFFSET('Hygiene Data'!$G$5,0,10*ROW('Hygiene Data'!G43)),NA())</f>
        <v>#N/A</v>
      </c>
      <c r="BJ49" s="543" t="e">
        <f ca="1">+IF(AND(ISNUMBER(OFFSET('Hygiene Data'!$G$7,0,10*ROW('Hygiene Data'!G43))),'Data Summary'!DY49="Yes"),OFFSET('Hygiene Data'!$G$7,0,10*ROW('Hygiene Data'!G43)),NA())</f>
        <v>#N/A</v>
      </c>
      <c r="BK49" s="543" t="e">
        <f ca="1">+IF(AND(ISNUMBER(OFFSET('Hygiene Data'!$G$9,0,10*ROW('Hygiene Data'!G43))),'Data Summary'!DZ49="Yes"),OFFSET('Hygiene Data'!$G$9,0,10*ROW('Hygiene Data'!G43)),NA())</f>
        <v>#N/A</v>
      </c>
      <c r="BL49" s="543" t="e">
        <f ca="1">+IF(AND(ISNUMBER(OFFSET('Hygiene Data'!$H$5,0,10*ROW('Hygiene Data'!H43))),'Data Summary'!EA49="Yes"),OFFSET('Hygiene Data'!$H$5,0,10*ROW('Hygiene Data'!H43)),NA())</f>
        <v>#N/A</v>
      </c>
      <c r="BM49" s="543" t="e">
        <f ca="1">+IF(AND(ISNUMBER(OFFSET('Hygiene Data'!$H$7,0,10*ROW('Hygiene Data'!H43))),'Data Summary'!EB49="Yes"),OFFSET('Hygiene Data'!$H$7,0,10*ROW('Hygiene Data'!H43)),NA())</f>
        <v>#N/A</v>
      </c>
      <c r="BN49" s="543" t="e">
        <f ca="1">+IF(AND(ISNUMBER(OFFSET('Hygiene Data'!$H$9,0,10*ROW('Hygiene Data'!H43))),'Data Summary'!EC49="Yes"),OFFSET('Hygiene Data'!$H$9,0,10*ROW('Hygiene Data'!H43)),NA())</f>
        <v>#N/A</v>
      </c>
      <c r="BO49" s="543" t="e">
        <f ca="1">+IF(AND(ISNUMBER(OFFSET('Hygiene Data'!$I$5,0,10*ROW('Hygiene Data'!I43))),'Data Summary'!ED49="Yes"),OFFSET('Hygiene Data'!$I$5,0,10*ROW('Hygiene Data'!I43)),NA())</f>
        <v>#N/A</v>
      </c>
      <c r="BP49" s="543" t="e">
        <f ca="1">+IF(AND(ISNUMBER(OFFSET('Hygiene Data'!$I$7,0,10*ROW('Hygiene Data'!I43))),'Data Summary'!EE49="Yes"),OFFSET('Hygiene Data'!$I$7,0,10*ROW('Hygiene Data'!I43)),NA())</f>
        <v>#N/A</v>
      </c>
      <c r="BQ49" s="543" t="e">
        <f ca="1">+IF(AND(ISNUMBER(OFFSET('Hygiene Data'!$I$9,0,10*ROW('Hygiene Data'!I43))),'Data Summary'!EF49="Yes"),OFFSET('Hygiene Data'!$I$9,0,10*ROW('Hygiene Data'!I43)),NA())</f>
        <v>#N/A</v>
      </c>
    </row>
    <row r="50" spans="1:69" x14ac:dyDescent="0.25">
      <c r="A50" s="539" t="e">
        <f ca="1">+RIGHT('Data Summary'!A50,LEN('Data Summary'!A50)-9)</f>
        <v>#VALUE!</v>
      </c>
      <c r="B50" s="513" t="str">
        <f ca="1">+IF(ISTEXT('Data Summary'!B50),'Data Summary'!B50,"")</f>
        <v/>
      </c>
      <c r="C50" s="540" t="e">
        <f ca="1">+VALUE('Data Summary'!C50)</f>
        <v>#VALUE!</v>
      </c>
      <c r="D50" s="541" t="e">
        <f ca="1">+IF(AND(ISNUMBER(OFFSET('Water Data'!$D$4,0,10*ROW('Water Data'!D44))),'Data Summary'!BS50="Yes"),100-OFFSET('Water Data'!$D$4,0,10*ROW('Water Data'!D44)),NA())</f>
        <v>#N/A</v>
      </c>
      <c r="E50" s="541" t="e">
        <f ca="1">+IF(AND(ISNUMBER(OFFSET('Water Data'!$D$6,0,10*ROW('Water Data'!D44))),'Data Summary'!BT50="Yes"),OFFSET('Water Data'!$D$6,0,10*ROW('Water Data'!D44)),NA())</f>
        <v>#N/A</v>
      </c>
      <c r="F50" s="541" t="e">
        <f ca="1">+IF(AND(ISNUMBER(OFFSET('Water Data'!$D$9,0,10*ROW('Water Data'!D44))),'Data Summary'!BU50="Yes"),OFFSET('Water Data'!$D$9,0,10*ROW('Water Data'!D44)),NA())</f>
        <v>#N/A</v>
      </c>
      <c r="G50" s="541" t="e">
        <f ca="1">+IF(AND(ISNUMBER(OFFSET('Water Data'!$E$4,0,10*ROW('Water Data'!E44))),'Data Summary'!BV50="Yes"),100-OFFSET('Water Data'!$E$4,0,10*ROW('Water Data'!E44)),NA())</f>
        <v>#N/A</v>
      </c>
      <c r="H50" s="541" t="e">
        <f ca="1">+IF(AND(ISNUMBER(OFFSET('Water Data'!$E$6,0,10*ROW('Water Data'!E44))),'Data Summary'!BW50="Yes"),OFFSET('Water Data'!$E$6,0,10*ROW('Water Data'!E44)),NA())</f>
        <v>#N/A</v>
      </c>
      <c r="I50" s="541" t="e">
        <f ca="1">+IF(AND(ISNUMBER(OFFSET('Water Data'!$E$9,0,10*ROW('Water Data'!E44))),'Data Summary'!BX50="Yes"),OFFSET('Water Data'!$E$9,0,10*ROW('Water Data'!E44)),NA())</f>
        <v>#N/A</v>
      </c>
      <c r="J50" s="541" t="e">
        <f ca="1">+IF(AND(ISNUMBER(OFFSET('Water Data'!$F$4,0,10*ROW('Water Data'!F44))),'Data Summary'!BY50="Yes"),100-OFFSET('Water Data'!$F$4,0,10*ROW('Water Data'!F44)),NA())</f>
        <v>#N/A</v>
      </c>
      <c r="K50" s="541" t="e">
        <f ca="1">+IF(AND(ISNUMBER(OFFSET('Water Data'!$F$6,0,10*ROW('Water Data'!F44))),'Data Summary'!BZ50="Yes"),OFFSET('Water Data'!$F$6,0,10*ROW('Water Data'!F44)),NA())</f>
        <v>#N/A</v>
      </c>
      <c r="L50" s="541" t="e">
        <f ca="1">+IF(AND(ISNUMBER(OFFSET('Water Data'!$F$9,0,10*ROW('Water Data'!F44))),'Data Summary'!CA50="Yes"),OFFSET('Water Data'!$F$9,0,10*ROW('Water Data'!F44)),NA())</f>
        <v>#N/A</v>
      </c>
      <c r="M50" s="541" t="e">
        <f ca="1">+IF(AND(ISNUMBER(OFFSET('Water Data'!$G$4,0,10*ROW('Water Data'!G44))),'Data Summary'!CB50="Yes"),100-OFFSET('Water Data'!$G$4,0,10*ROW('Water Data'!G44)),NA())</f>
        <v>#N/A</v>
      </c>
      <c r="N50" s="541" t="e">
        <f ca="1">+IF(AND(ISNUMBER(OFFSET('Water Data'!$G$6,0,10*ROW('Water Data'!G44))),'Data Summary'!CC50="Yes"),OFFSET('Water Data'!$G$6,0,10*ROW('Water Data'!G44)),NA())</f>
        <v>#N/A</v>
      </c>
      <c r="O50" s="541" t="e">
        <f ca="1">+IF(AND(ISNUMBER(OFFSET('Water Data'!$G$9,0,10*ROW('Water Data'!G44))),'Data Summary'!CD50="Yes"),OFFSET('Water Data'!$G$9,0,10*ROW('Water Data'!G44)),NA())</f>
        <v>#N/A</v>
      </c>
      <c r="P50" s="541" t="e">
        <f ca="1">+IF(AND(ISNUMBER(OFFSET('Water Data'!$H$4,0,10*ROW('Water Data'!H44))),'Data Summary'!CE50="Yes"),100-OFFSET('Water Data'!$H$4,0,10*ROW('Water Data'!H44)),NA())</f>
        <v>#N/A</v>
      </c>
      <c r="Q50" s="541" t="e">
        <f ca="1">+IF(AND(ISNUMBER(OFFSET('Water Data'!$H$6,0,10*ROW('Water Data'!H44))),'Data Summary'!CF50="Yes"),OFFSET('Water Data'!$H$6,0,10*ROW('Water Data'!H44)),NA())</f>
        <v>#N/A</v>
      </c>
      <c r="R50" s="541" t="e">
        <f ca="1">+IF(AND(ISNUMBER(OFFSET('Water Data'!$H$9,0,10*ROW('Water Data'!H44))),'Data Summary'!CG50="Yes"),OFFSET('Water Data'!$H$9,0,10*ROW('Water Data'!H44)),NA())</f>
        <v>#N/A</v>
      </c>
      <c r="S50" s="541" t="e">
        <f ca="1">+IF(AND(ISNUMBER(OFFSET('Water Data'!$I$4,0,10*ROW('Water Data'!I44))),'Data Summary'!CH50="Yes"),100-OFFSET('Water Data'!$I$4,0,10*ROW('Water Data'!I44)),NA())</f>
        <v>#N/A</v>
      </c>
      <c r="T50" s="541" t="e">
        <f ca="1">+IF(AND(ISNUMBER(OFFSET('Water Data'!$I$6,0,10*ROW('Water Data'!I44))),'Data Summary'!CI50="Yes"),OFFSET('Water Data'!$I$6,0,10*ROW('Water Data'!I44)),NA())</f>
        <v>#N/A</v>
      </c>
      <c r="U50" s="541" t="e">
        <f ca="1">+IF(AND(ISNUMBER(OFFSET('Water Data'!$I$9,0,10*ROW('Water Data'!I44))),'Data Summary'!CJ50="Yes"),OFFSET('Water Data'!$I$9,0,10*ROW('Water Data'!I44)),NA())</f>
        <v>#N/A</v>
      </c>
      <c r="V50" s="542" t="e">
        <f ca="1">+IF(AND(ISNUMBER(OFFSET('Sanitation Data'!$D$4,0,10*ROW('Sanitation Data'!D44))),'Data Summary'!CK50="Yes"),100-OFFSET('Sanitation Data'!$D$4,0,10*ROW('Sanitation Data'!D44)),NA())</f>
        <v>#N/A</v>
      </c>
      <c r="W50" s="542" t="e">
        <f ca="1">+IF(AND(ISNUMBER(OFFSET('Sanitation Data'!$D$6,0,10*ROW('Sanitation Data'!D44))),'Data Summary'!CL50="Yes"),OFFSET('Sanitation Data'!$D$6,0,10*ROW('Sanitation Data'!D44)),NA())</f>
        <v>#N/A</v>
      </c>
      <c r="X50" s="542" t="e">
        <f ca="1">+IF(AND(ISNUMBER(OFFSET('Sanitation Data'!$D$10,0,10*ROW('Sanitation Data'!D44))),'Data Summary'!CM50="Yes"),OFFSET('Sanitation Data'!$D$10,0,10*ROW('Sanitation Data'!D44)),NA())</f>
        <v>#N/A</v>
      </c>
      <c r="Y50" s="542" t="e">
        <f ca="1">+IF(AND(ISNUMBER(OFFSET('Sanitation Data'!$D$11,0,10*ROW('Sanitation Data'!D44))),'Data Summary'!CN50="Yes"),OFFSET('Sanitation Data'!$D$11,0,10*ROW('Sanitation Data'!D44)),NA())</f>
        <v>#N/A</v>
      </c>
      <c r="Z50" s="542" t="e">
        <f ca="1">+IF(AND(ISNUMBER(OFFSET('Sanitation Data'!$D$12,0,10*ROW('Sanitation Data'!D44))),'Data Summary'!CO50="Yes"),OFFSET('Sanitation Data'!$D$12,0,10*ROW('Sanitation Data'!D44)),NA())</f>
        <v>#N/A</v>
      </c>
      <c r="AA50" s="542" t="e">
        <f ca="1">+IF(AND(ISNUMBER(OFFSET('Sanitation Data'!$E$4,0,10*ROW('Sanitation Data'!E44))),'Data Summary'!CP50="Yes"),100-OFFSET('Sanitation Data'!$E$4,0,10*ROW('Sanitation Data'!E44)),NA())</f>
        <v>#N/A</v>
      </c>
      <c r="AB50" s="542" t="e">
        <f ca="1">+IF(AND(ISNUMBER(OFFSET('Sanitation Data'!$E$6,0,10*ROW('Sanitation Data'!E44))),'Data Summary'!CQ50="Yes"),OFFSET('Sanitation Data'!$E$6,0,10*ROW('Sanitation Data'!E44)),NA())</f>
        <v>#N/A</v>
      </c>
      <c r="AC50" s="542" t="e">
        <f ca="1">+IF(AND(ISNUMBER(OFFSET('Sanitation Data'!$E$10,0,10*ROW('Sanitation Data'!E44))),'Data Summary'!CR50="Yes"),OFFSET('Sanitation Data'!$E$10,0,10*ROW('Sanitation Data'!E44)),NA())</f>
        <v>#N/A</v>
      </c>
      <c r="AD50" s="542" t="e">
        <f ca="1">+IF(AND(ISNUMBER(OFFSET('Sanitation Data'!$E$11,0,10*ROW('Sanitation Data'!E44))),'Data Summary'!CS50="Yes"),OFFSET('Sanitation Data'!$E$11,0,10*ROW('Sanitation Data'!E44)),NA())</f>
        <v>#N/A</v>
      </c>
      <c r="AE50" s="542" t="e">
        <f ca="1">+IF(AND(ISNUMBER(OFFSET('Sanitation Data'!$E$12,0,10*ROW('Sanitation Data'!E44))),'Data Summary'!CT50="Yes"),OFFSET('Sanitation Data'!$E$12,0,10*ROW('Sanitation Data'!E44)),NA())</f>
        <v>#N/A</v>
      </c>
      <c r="AF50" s="542" t="e">
        <f ca="1">+IF(AND(ISNUMBER(OFFSET('Sanitation Data'!$F$4,0,10*ROW('Sanitation Data'!F44))),'Data Summary'!CU50="Yes"),100-OFFSET('Sanitation Data'!$F$4,0,10*ROW('Sanitation Data'!F44)),NA())</f>
        <v>#N/A</v>
      </c>
      <c r="AG50" s="542" t="e">
        <f ca="1">+IF(AND(ISNUMBER(OFFSET('Sanitation Data'!$F$6,0,10*ROW('Sanitation Data'!F44))),'Data Summary'!CV50="Yes"),OFFSET('Sanitation Data'!$F$6,0,10*ROW('Sanitation Data'!F44)),NA())</f>
        <v>#N/A</v>
      </c>
      <c r="AH50" s="542" t="e">
        <f ca="1">+IF(AND(ISNUMBER(OFFSET('Sanitation Data'!$F$10,0,10*ROW('Sanitation Data'!F44))),'Data Summary'!CW50="Yes"),OFFSET('Sanitation Data'!$F$10,0,10*ROW('Sanitation Data'!F44)),NA())</f>
        <v>#N/A</v>
      </c>
      <c r="AI50" s="542" t="e">
        <f ca="1">+IF(AND(ISNUMBER(OFFSET('Sanitation Data'!$F$11,0,10*ROW('Sanitation Data'!F44))),'Data Summary'!CX50="Yes"),OFFSET('Sanitation Data'!$F$11,0,10*ROW('Sanitation Data'!F44)),NA())</f>
        <v>#N/A</v>
      </c>
      <c r="AJ50" s="542" t="e">
        <f ca="1">+IF(AND(ISNUMBER(OFFSET('Sanitation Data'!$F$12,0,10*ROW('Sanitation Data'!F44))),'Data Summary'!CY50="Yes"),OFFSET('Sanitation Data'!$F$12,0,10*ROW('Sanitation Data'!F44)),NA())</f>
        <v>#N/A</v>
      </c>
      <c r="AK50" s="542" t="e">
        <f ca="1">+IF(AND(ISNUMBER(OFFSET('Sanitation Data'!$G$4,0,10*ROW('Sanitation Data'!G44))),'Data Summary'!CZ50="Yes"),100-OFFSET('Sanitation Data'!$G$4,0,10*ROW('Sanitation Data'!G44)),NA())</f>
        <v>#N/A</v>
      </c>
      <c r="AL50" s="542" t="e">
        <f ca="1">+IF(AND(ISNUMBER(OFFSET('Sanitation Data'!$G$6,0,10*ROW('Sanitation Data'!G44))),'Data Summary'!DA50="Yes"),OFFSET('Sanitation Data'!$G$6,0,10*ROW('Sanitation Data'!G44)),NA())</f>
        <v>#N/A</v>
      </c>
      <c r="AM50" s="542" t="e">
        <f ca="1">+IF(AND(ISNUMBER(OFFSET('Sanitation Data'!$G$10,0,10*ROW('Sanitation Data'!G44))),'Data Summary'!DB50="Yes"),OFFSET('Sanitation Data'!$G$10,0,10*ROW('Sanitation Data'!G44)),NA())</f>
        <v>#N/A</v>
      </c>
      <c r="AN50" s="542" t="e">
        <f ca="1">+IF(AND(ISNUMBER(OFFSET('Sanitation Data'!$G$11,0,10*ROW('Sanitation Data'!G44))),'Data Summary'!DC50="Yes"),OFFSET('Sanitation Data'!$G$11,0,10*ROW('Sanitation Data'!G44)),NA())</f>
        <v>#N/A</v>
      </c>
      <c r="AO50" s="542" t="e">
        <f ca="1">+IF(AND(ISNUMBER(OFFSET('Sanitation Data'!$G$12,0,10*ROW('Sanitation Data'!G44))),'Data Summary'!DD50="Yes"),OFFSET('Sanitation Data'!$G$12,0,10*ROW('Sanitation Data'!G44)),NA())</f>
        <v>#N/A</v>
      </c>
      <c r="AP50" s="542" t="e">
        <f ca="1">+IF(AND(ISNUMBER(OFFSET('Sanitation Data'!$H$4,0,10*ROW('Sanitation Data'!H44))),'Data Summary'!DE50="Yes"),100-OFFSET('Sanitation Data'!$H$4,0,10*ROW('Sanitation Data'!H44)),NA())</f>
        <v>#N/A</v>
      </c>
      <c r="AQ50" s="542" t="e">
        <f ca="1">+IF(AND(ISNUMBER(OFFSET('Sanitation Data'!$H$6,0,10*ROW('Sanitation Data'!H44))),'Data Summary'!DF50="Yes"),OFFSET('Sanitation Data'!$H$6,0,10*ROW('Sanitation Data'!H44)),NA())</f>
        <v>#N/A</v>
      </c>
      <c r="AR50" s="542" t="e">
        <f ca="1">+IF(AND(ISNUMBER(OFFSET('Sanitation Data'!$H$10,0,10*ROW('Sanitation Data'!H44))),'Data Summary'!DG50="Yes"),OFFSET('Sanitation Data'!$H$10,0,10*ROW('Sanitation Data'!H44)),NA())</f>
        <v>#N/A</v>
      </c>
      <c r="AS50" s="542" t="e">
        <f ca="1">+IF(AND(ISNUMBER(OFFSET('Sanitation Data'!$H$11,0,10*ROW('Sanitation Data'!H44))),'Data Summary'!DH50="Yes"),OFFSET('Sanitation Data'!$H$11,0,10*ROW('Sanitation Data'!H44)),NA())</f>
        <v>#N/A</v>
      </c>
      <c r="AT50" s="542" t="e">
        <f ca="1">+IF(AND(ISNUMBER(OFFSET('Sanitation Data'!$H$12,0,10*ROW('Sanitation Data'!H44))),'Data Summary'!DI50="Yes"),OFFSET('Sanitation Data'!$H$12,0,10*ROW('Sanitation Data'!H44)),NA())</f>
        <v>#N/A</v>
      </c>
      <c r="AU50" s="542" t="e">
        <f ca="1">+IF(AND(ISNUMBER(OFFSET('Sanitation Data'!$I$4,0,10*ROW('Sanitation Data'!I44))),'Data Summary'!DJ50="Yes"),100-OFFSET('Sanitation Data'!$I$4,0,10*ROW('Sanitation Data'!I44)),NA())</f>
        <v>#N/A</v>
      </c>
      <c r="AV50" s="542" t="e">
        <f ca="1">+IF(AND(ISNUMBER(OFFSET('Sanitation Data'!$I$6,0,10*ROW('Sanitation Data'!I44))),'Data Summary'!DK50="Yes"),OFFSET('Sanitation Data'!$I$6,0,10*ROW('Sanitation Data'!I44)),NA())</f>
        <v>#N/A</v>
      </c>
      <c r="AW50" s="542" t="e">
        <f ca="1">+IF(AND(ISNUMBER(OFFSET('Sanitation Data'!$I$10,0,10*ROW('Sanitation Data'!I44))),'Data Summary'!DL50="Yes"),OFFSET('Sanitation Data'!$I$10,0,10*ROW('Sanitation Data'!I44)),NA())</f>
        <v>#N/A</v>
      </c>
      <c r="AX50" s="542" t="e">
        <f ca="1">+IF(AND(ISNUMBER(OFFSET('Sanitation Data'!$I$11,0,10*ROW('Sanitation Data'!I44))),'Data Summary'!DM50="Yes"),OFFSET('Sanitation Data'!$I$11,0,10*ROW('Sanitation Data'!I44)),NA())</f>
        <v>#N/A</v>
      </c>
      <c r="AY50" s="542" t="e">
        <f ca="1">+IF(AND(ISNUMBER(OFFSET('Sanitation Data'!$I$12,0,10*ROW('Sanitation Data'!I44))),'Data Summary'!DN50="Yes"),OFFSET('Sanitation Data'!$I$12,0,10*ROW('Sanitation Data'!I44)),NA())</f>
        <v>#N/A</v>
      </c>
      <c r="AZ50" s="543" t="e">
        <f ca="1">+IF(AND(ISNUMBER(OFFSET('Hygiene Data'!$D$5,0,10*ROW('Hygiene Data'!D44))),'Data Summary'!DO50="Yes"),OFFSET('Hygiene Data'!$D$5,0,10*ROW('Hygiene Data'!D44)),NA())</f>
        <v>#N/A</v>
      </c>
      <c r="BA50" s="543" t="e">
        <f ca="1">+IF(AND(ISNUMBER(OFFSET('Hygiene Data'!$D$7,0,10*ROW('Hygiene Data'!D44))),'Data Summary'!DP50="Yes"),OFFSET('Hygiene Data'!$D$7,0,10*ROW('Hygiene Data'!D44)),NA())</f>
        <v>#N/A</v>
      </c>
      <c r="BB50" s="543" t="e">
        <f ca="1">+IF(AND(ISNUMBER(OFFSET('Hygiene Data'!$D$9,0,10*ROW('Hygiene Data'!D44))),'Data Summary'!DQ50="Yes"),OFFSET('Hygiene Data'!$D$9,0,10*ROW('Hygiene Data'!D44)),NA())</f>
        <v>#N/A</v>
      </c>
      <c r="BC50" s="543" t="e">
        <f ca="1">+IF(AND(ISNUMBER(OFFSET('Hygiene Data'!$E$5,0,10*ROW('Hygiene Data'!E44))),'Data Summary'!DR50="Yes"),OFFSET('Hygiene Data'!$E$5,0,10*ROW('Hygiene Data'!E44)),NA())</f>
        <v>#N/A</v>
      </c>
      <c r="BD50" s="543" t="e">
        <f ca="1">+IF(AND(ISNUMBER(OFFSET('Hygiene Data'!$E$7,0,10*ROW('Hygiene Data'!E44))),'Data Summary'!DS50="Yes"),OFFSET('Hygiene Data'!$E$7,0,10*ROW('Hygiene Data'!E44)),NA())</f>
        <v>#N/A</v>
      </c>
      <c r="BE50" s="543" t="e">
        <f ca="1">+IF(AND(ISNUMBER(OFFSET('Hygiene Data'!$E$9,0,10*ROW('Hygiene Data'!E44))),'Data Summary'!DT50="Yes"),OFFSET('Hygiene Data'!$E$9,0,10*ROW('Hygiene Data'!E44)),NA())</f>
        <v>#N/A</v>
      </c>
      <c r="BF50" s="543" t="e">
        <f ca="1">+IF(AND(ISNUMBER(OFFSET('Hygiene Data'!$F$5,0,10*ROW('Hygiene Data'!F44))),'Data Summary'!DU50="Yes"),OFFSET('Hygiene Data'!$F$5,0,10*ROW('Hygiene Data'!F44)),NA())</f>
        <v>#N/A</v>
      </c>
      <c r="BG50" s="543" t="e">
        <f ca="1">+IF(AND(ISNUMBER(OFFSET('Hygiene Data'!$F$7,0,10*ROW('Hygiene Data'!F44))),'Data Summary'!DV50="Yes"),OFFSET('Hygiene Data'!$F$7,0,10*ROW('Hygiene Data'!F44)),NA())</f>
        <v>#N/A</v>
      </c>
      <c r="BH50" s="543" t="e">
        <f ca="1">+IF(AND(ISNUMBER(OFFSET('Hygiene Data'!$F$9,0,10*ROW('Hygiene Data'!F44))),'Data Summary'!DW50="Yes"),OFFSET('Hygiene Data'!$F$9,0,10*ROW('Hygiene Data'!F44)),NA())</f>
        <v>#N/A</v>
      </c>
      <c r="BI50" s="543" t="e">
        <f ca="1">+IF(AND(ISNUMBER(OFFSET('Hygiene Data'!$G$5,0,10*ROW('Hygiene Data'!G44))),'Data Summary'!DX50="Yes"),OFFSET('Hygiene Data'!$G$5,0,10*ROW('Hygiene Data'!G44)),NA())</f>
        <v>#N/A</v>
      </c>
      <c r="BJ50" s="543" t="e">
        <f ca="1">+IF(AND(ISNUMBER(OFFSET('Hygiene Data'!$G$7,0,10*ROW('Hygiene Data'!G44))),'Data Summary'!DY50="Yes"),OFFSET('Hygiene Data'!$G$7,0,10*ROW('Hygiene Data'!G44)),NA())</f>
        <v>#N/A</v>
      </c>
      <c r="BK50" s="543" t="e">
        <f ca="1">+IF(AND(ISNUMBER(OFFSET('Hygiene Data'!$G$9,0,10*ROW('Hygiene Data'!G44))),'Data Summary'!DZ50="Yes"),OFFSET('Hygiene Data'!$G$9,0,10*ROW('Hygiene Data'!G44)),NA())</f>
        <v>#N/A</v>
      </c>
      <c r="BL50" s="543" t="e">
        <f ca="1">+IF(AND(ISNUMBER(OFFSET('Hygiene Data'!$H$5,0,10*ROW('Hygiene Data'!H44))),'Data Summary'!EA50="Yes"),OFFSET('Hygiene Data'!$H$5,0,10*ROW('Hygiene Data'!H44)),NA())</f>
        <v>#N/A</v>
      </c>
      <c r="BM50" s="543" t="e">
        <f ca="1">+IF(AND(ISNUMBER(OFFSET('Hygiene Data'!$H$7,0,10*ROW('Hygiene Data'!H44))),'Data Summary'!EB50="Yes"),OFFSET('Hygiene Data'!$H$7,0,10*ROW('Hygiene Data'!H44)),NA())</f>
        <v>#N/A</v>
      </c>
      <c r="BN50" s="543" t="e">
        <f ca="1">+IF(AND(ISNUMBER(OFFSET('Hygiene Data'!$H$9,0,10*ROW('Hygiene Data'!H44))),'Data Summary'!EC50="Yes"),OFFSET('Hygiene Data'!$H$9,0,10*ROW('Hygiene Data'!H44)),NA())</f>
        <v>#N/A</v>
      </c>
      <c r="BO50" s="543" t="e">
        <f ca="1">+IF(AND(ISNUMBER(OFFSET('Hygiene Data'!$I$5,0,10*ROW('Hygiene Data'!I44))),'Data Summary'!ED50="Yes"),OFFSET('Hygiene Data'!$I$5,0,10*ROW('Hygiene Data'!I44)),NA())</f>
        <v>#N/A</v>
      </c>
      <c r="BP50" s="543" t="e">
        <f ca="1">+IF(AND(ISNUMBER(OFFSET('Hygiene Data'!$I$7,0,10*ROW('Hygiene Data'!I44))),'Data Summary'!EE50="Yes"),OFFSET('Hygiene Data'!$I$7,0,10*ROW('Hygiene Data'!I44)),NA())</f>
        <v>#N/A</v>
      </c>
      <c r="BQ50" s="543" t="e">
        <f ca="1">+IF(AND(ISNUMBER(OFFSET('Hygiene Data'!$I$9,0,10*ROW('Hygiene Data'!I44))),'Data Summary'!EF50="Yes"),OFFSET('Hygiene Data'!$I$9,0,10*ROW('Hygiene Data'!I44)),NA())</f>
        <v>#N/A</v>
      </c>
    </row>
    <row r="51" spans="1:69" x14ac:dyDescent="0.25">
      <c r="A51" s="539" t="e">
        <f ca="1">+RIGHT('Data Summary'!A51,LEN('Data Summary'!A51)-9)</f>
        <v>#VALUE!</v>
      </c>
      <c r="B51" s="513" t="str">
        <f ca="1">+IF(ISTEXT('Data Summary'!B51),'Data Summary'!B51,"")</f>
        <v/>
      </c>
      <c r="C51" s="540" t="e">
        <f ca="1">+VALUE('Data Summary'!C51)</f>
        <v>#VALUE!</v>
      </c>
      <c r="D51" s="541" t="e">
        <f ca="1">+IF(AND(ISNUMBER(OFFSET('Water Data'!$D$4,0,10*ROW('Water Data'!D45))),'Data Summary'!BS51="Yes"),100-OFFSET('Water Data'!$D$4,0,10*ROW('Water Data'!D45)),NA())</f>
        <v>#N/A</v>
      </c>
      <c r="E51" s="541" t="e">
        <f ca="1">+IF(AND(ISNUMBER(OFFSET('Water Data'!$D$6,0,10*ROW('Water Data'!D45))),'Data Summary'!BT51="Yes"),OFFSET('Water Data'!$D$6,0,10*ROW('Water Data'!D45)),NA())</f>
        <v>#N/A</v>
      </c>
      <c r="F51" s="541" t="e">
        <f ca="1">+IF(AND(ISNUMBER(OFFSET('Water Data'!$D$9,0,10*ROW('Water Data'!D45))),'Data Summary'!BU51="Yes"),OFFSET('Water Data'!$D$9,0,10*ROW('Water Data'!D45)),NA())</f>
        <v>#N/A</v>
      </c>
      <c r="G51" s="541" t="e">
        <f ca="1">+IF(AND(ISNUMBER(OFFSET('Water Data'!$E$4,0,10*ROW('Water Data'!E45))),'Data Summary'!BV51="Yes"),100-OFFSET('Water Data'!$E$4,0,10*ROW('Water Data'!E45)),NA())</f>
        <v>#N/A</v>
      </c>
      <c r="H51" s="541" t="e">
        <f ca="1">+IF(AND(ISNUMBER(OFFSET('Water Data'!$E$6,0,10*ROW('Water Data'!E45))),'Data Summary'!BW51="Yes"),OFFSET('Water Data'!$E$6,0,10*ROW('Water Data'!E45)),NA())</f>
        <v>#N/A</v>
      </c>
      <c r="I51" s="541" t="e">
        <f ca="1">+IF(AND(ISNUMBER(OFFSET('Water Data'!$E$9,0,10*ROW('Water Data'!E45))),'Data Summary'!BX51="Yes"),OFFSET('Water Data'!$E$9,0,10*ROW('Water Data'!E45)),NA())</f>
        <v>#N/A</v>
      </c>
      <c r="J51" s="541" t="e">
        <f ca="1">+IF(AND(ISNUMBER(OFFSET('Water Data'!$F$4,0,10*ROW('Water Data'!F45))),'Data Summary'!BY51="Yes"),100-OFFSET('Water Data'!$F$4,0,10*ROW('Water Data'!F45)),NA())</f>
        <v>#N/A</v>
      </c>
      <c r="K51" s="541" t="e">
        <f ca="1">+IF(AND(ISNUMBER(OFFSET('Water Data'!$F$6,0,10*ROW('Water Data'!F45))),'Data Summary'!BZ51="Yes"),OFFSET('Water Data'!$F$6,0,10*ROW('Water Data'!F45)),NA())</f>
        <v>#N/A</v>
      </c>
      <c r="L51" s="541" t="e">
        <f ca="1">+IF(AND(ISNUMBER(OFFSET('Water Data'!$F$9,0,10*ROW('Water Data'!F45))),'Data Summary'!CA51="Yes"),OFFSET('Water Data'!$F$9,0,10*ROW('Water Data'!F45)),NA())</f>
        <v>#N/A</v>
      </c>
      <c r="M51" s="541" t="e">
        <f ca="1">+IF(AND(ISNUMBER(OFFSET('Water Data'!$G$4,0,10*ROW('Water Data'!G45))),'Data Summary'!CB51="Yes"),100-OFFSET('Water Data'!$G$4,0,10*ROW('Water Data'!G45)),NA())</f>
        <v>#N/A</v>
      </c>
      <c r="N51" s="541" t="e">
        <f ca="1">+IF(AND(ISNUMBER(OFFSET('Water Data'!$G$6,0,10*ROW('Water Data'!G45))),'Data Summary'!CC51="Yes"),OFFSET('Water Data'!$G$6,0,10*ROW('Water Data'!G45)),NA())</f>
        <v>#N/A</v>
      </c>
      <c r="O51" s="541" t="e">
        <f ca="1">+IF(AND(ISNUMBER(OFFSET('Water Data'!$G$9,0,10*ROW('Water Data'!G45))),'Data Summary'!CD51="Yes"),OFFSET('Water Data'!$G$9,0,10*ROW('Water Data'!G45)),NA())</f>
        <v>#N/A</v>
      </c>
      <c r="P51" s="541" t="e">
        <f ca="1">+IF(AND(ISNUMBER(OFFSET('Water Data'!$H$4,0,10*ROW('Water Data'!H45))),'Data Summary'!CE51="Yes"),100-OFFSET('Water Data'!$H$4,0,10*ROW('Water Data'!H45)),NA())</f>
        <v>#N/A</v>
      </c>
      <c r="Q51" s="541" t="e">
        <f ca="1">+IF(AND(ISNUMBER(OFFSET('Water Data'!$H$6,0,10*ROW('Water Data'!H45))),'Data Summary'!CF51="Yes"),OFFSET('Water Data'!$H$6,0,10*ROW('Water Data'!H45)),NA())</f>
        <v>#N/A</v>
      </c>
      <c r="R51" s="541" t="e">
        <f ca="1">+IF(AND(ISNUMBER(OFFSET('Water Data'!$H$9,0,10*ROW('Water Data'!H45))),'Data Summary'!CG51="Yes"),OFFSET('Water Data'!$H$9,0,10*ROW('Water Data'!H45)),NA())</f>
        <v>#N/A</v>
      </c>
      <c r="S51" s="541" t="e">
        <f ca="1">+IF(AND(ISNUMBER(OFFSET('Water Data'!$I$4,0,10*ROW('Water Data'!I45))),'Data Summary'!CH51="Yes"),100-OFFSET('Water Data'!$I$4,0,10*ROW('Water Data'!I45)),NA())</f>
        <v>#N/A</v>
      </c>
      <c r="T51" s="541" t="e">
        <f ca="1">+IF(AND(ISNUMBER(OFFSET('Water Data'!$I$6,0,10*ROW('Water Data'!I45))),'Data Summary'!CI51="Yes"),OFFSET('Water Data'!$I$6,0,10*ROW('Water Data'!I45)),NA())</f>
        <v>#N/A</v>
      </c>
      <c r="U51" s="541" t="e">
        <f ca="1">+IF(AND(ISNUMBER(OFFSET('Water Data'!$I$9,0,10*ROW('Water Data'!I45))),'Data Summary'!CJ51="Yes"),OFFSET('Water Data'!$I$9,0,10*ROW('Water Data'!I45)),NA())</f>
        <v>#N/A</v>
      </c>
      <c r="V51" s="542" t="e">
        <f ca="1">+IF(AND(ISNUMBER(OFFSET('Sanitation Data'!$D$4,0,10*ROW('Sanitation Data'!D45))),'Data Summary'!CK51="Yes"),100-OFFSET('Sanitation Data'!$D$4,0,10*ROW('Sanitation Data'!D45)),NA())</f>
        <v>#N/A</v>
      </c>
      <c r="W51" s="542" t="e">
        <f ca="1">+IF(AND(ISNUMBER(OFFSET('Sanitation Data'!$D$6,0,10*ROW('Sanitation Data'!D45))),'Data Summary'!CL51="Yes"),OFFSET('Sanitation Data'!$D$6,0,10*ROW('Sanitation Data'!D45)),NA())</f>
        <v>#N/A</v>
      </c>
      <c r="X51" s="542" t="e">
        <f ca="1">+IF(AND(ISNUMBER(OFFSET('Sanitation Data'!$D$10,0,10*ROW('Sanitation Data'!D45))),'Data Summary'!CM51="Yes"),OFFSET('Sanitation Data'!$D$10,0,10*ROW('Sanitation Data'!D45)),NA())</f>
        <v>#N/A</v>
      </c>
      <c r="Y51" s="542" t="e">
        <f ca="1">+IF(AND(ISNUMBER(OFFSET('Sanitation Data'!$D$11,0,10*ROW('Sanitation Data'!D45))),'Data Summary'!CN51="Yes"),OFFSET('Sanitation Data'!$D$11,0,10*ROW('Sanitation Data'!D45)),NA())</f>
        <v>#N/A</v>
      </c>
      <c r="Z51" s="542" t="e">
        <f ca="1">+IF(AND(ISNUMBER(OFFSET('Sanitation Data'!$D$12,0,10*ROW('Sanitation Data'!D45))),'Data Summary'!CO51="Yes"),OFFSET('Sanitation Data'!$D$12,0,10*ROW('Sanitation Data'!D45)),NA())</f>
        <v>#N/A</v>
      </c>
      <c r="AA51" s="542" t="e">
        <f ca="1">+IF(AND(ISNUMBER(OFFSET('Sanitation Data'!$E$4,0,10*ROW('Sanitation Data'!E45))),'Data Summary'!CP51="Yes"),100-OFFSET('Sanitation Data'!$E$4,0,10*ROW('Sanitation Data'!E45)),NA())</f>
        <v>#N/A</v>
      </c>
      <c r="AB51" s="542" t="e">
        <f ca="1">+IF(AND(ISNUMBER(OFFSET('Sanitation Data'!$E$6,0,10*ROW('Sanitation Data'!E45))),'Data Summary'!CQ51="Yes"),OFFSET('Sanitation Data'!$E$6,0,10*ROW('Sanitation Data'!E45)),NA())</f>
        <v>#N/A</v>
      </c>
      <c r="AC51" s="542" t="e">
        <f ca="1">+IF(AND(ISNUMBER(OFFSET('Sanitation Data'!$E$10,0,10*ROW('Sanitation Data'!E45))),'Data Summary'!CR51="Yes"),OFFSET('Sanitation Data'!$E$10,0,10*ROW('Sanitation Data'!E45)),NA())</f>
        <v>#N/A</v>
      </c>
      <c r="AD51" s="542" t="e">
        <f ca="1">+IF(AND(ISNUMBER(OFFSET('Sanitation Data'!$E$11,0,10*ROW('Sanitation Data'!E45))),'Data Summary'!CS51="Yes"),OFFSET('Sanitation Data'!$E$11,0,10*ROW('Sanitation Data'!E45)),NA())</f>
        <v>#N/A</v>
      </c>
      <c r="AE51" s="542" t="e">
        <f ca="1">+IF(AND(ISNUMBER(OFFSET('Sanitation Data'!$E$12,0,10*ROW('Sanitation Data'!E45))),'Data Summary'!CT51="Yes"),OFFSET('Sanitation Data'!$E$12,0,10*ROW('Sanitation Data'!E45)),NA())</f>
        <v>#N/A</v>
      </c>
      <c r="AF51" s="542" t="e">
        <f ca="1">+IF(AND(ISNUMBER(OFFSET('Sanitation Data'!$F$4,0,10*ROW('Sanitation Data'!F45))),'Data Summary'!CU51="Yes"),100-OFFSET('Sanitation Data'!$F$4,0,10*ROW('Sanitation Data'!F45)),NA())</f>
        <v>#N/A</v>
      </c>
      <c r="AG51" s="542" t="e">
        <f ca="1">+IF(AND(ISNUMBER(OFFSET('Sanitation Data'!$F$6,0,10*ROW('Sanitation Data'!F45))),'Data Summary'!CV51="Yes"),OFFSET('Sanitation Data'!$F$6,0,10*ROW('Sanitation Data'!F45)),NA())</f>
        <v>#N/A</v>
      </c>
      <c r="AH51" s="542" t="e">
        <f ca="1">+IF(AND(ISNUMBER(OFFSET('Sanitation Data'!$F$10,0,10*ROW('Sanitation Data'!F45))),'Data Summary'!CW51="Yes"),OFFSET('Sanitation Data'!$F$10,0,10*ROW('Sanitation Data'!F45)),NA())</f>
        <v>#N/A</v>
      </c>
      <c r="AI51" s="542" t="e">
        <f ca="1">+IF(AND(ISNUMBER(OFFSET('Sanitation Data'!$F$11,0,10*ROW('Sanitation Data'!F45))),'Data Summary'!CX51="Yes"),OFFSET('Sanitation Data'!$F$11,0,10*ROW('Sanitation Data'!F45)),NA())</f>
        <v>#N/A</v>
      </c>
      <c r="AJ51" s="542" t="e">
        <f ca="1">+IF(AND(ISNUMBER(OFFSET('Sanitation Data'!$F$12,0,10*ROW('Sanitation Data'!F45))),'Data Summary'!CY51="Yes"),OFFSET('Sanitation Data'!$F$12,0,10*ROW('Sanitation Data'!F45)),NA())</f>
        <v>#N/A</v>
      </c>
      <c r="AK51" s="542" t="e">
        <f ca="1">+IF(AND(ISNUMBER(OFFSET('Sanitation Data'!$G$4,0,10*ROW('Sanitation Data'!G45))),'Data Summary'!CZ51="Yes"),100-OFFSET('Sanitation Data'!$G$4,0,10*ROW('Sanitation Data'!G45)),NA())</f>
        <v>#N/A</v>
      </c>
      <c r="AL51" s="542" t="e">
        <f ca="1">+IF(AND(ISNUMBER(OFFSET('Sanitation Data'!$G$6,0,10*ROW('Sanitation Data'!G45))),'Data Summary'!DA51="Yes"),OFFSET('Sanitation Data'!$G$6,0,10*ROW('Sanitation Data'!G45)),NA())</f>
        <v>#N/A</v>
      </c>
      <c r="AM51" s="542" t="e">
        <f ca="1">+IF(AND(ISNUMBER(OFFSET('Sanitation Data'!$G$10,0,10*ROW('Sanitation Data'!G45))),'Data Summary'!DB51="Yes"),OFFSET('Sanitation Data'!$G$10,0,10*ROW('Sanitation Data'!G45)),NA())</f>
        <v>#N/A</v>
      </c>
      <c r="AN51" s="542" t="e">
        <f ca="1">+IF(AND(ISNUMBER(OFFSET('Sanitation Data'!$G$11,0,10*ROW('Sanitation Data'!G45))),'Data Summary'!DC51="Yes"),OFFSET('Sanitation Data'!$G$11,0,10*ROW('Sanitation Data'!G45)),NA())</f>
        <v>#N/A</v>
      </c>
      <c r="AO51" s="542" t="e">
        <f ca="1">+IF(AND(ISNUMBER(OFFSET('Sanitation Data'!$G$12,0,10*ROW('Sanitation Data'!G45))),'Data Summary'!DD51="Yes"),OFFSET('Sanitation Data'!$G$12,0,10*ROW('Sanitation Data'!G45)),NA())</f>
        <v>#N/A</v>
      </c>
      <c r="AP51" s="542" t="e">
        <f ca="1">+IF(AND(ISNUMBER(OFFSET('Sanitation Data'!$H$4,0,10*ROW('Sanitation Data'!H45))),'Data Summary'!DE51="Yes"),100-OFFSET('Sanitation Data'!$H$4,0,10*ROW('Sanitation Data'!H45)),NA())</f>
        <v>#N/A</v>
      </c>
      <c r="AQ51" s="542" t="e">
        <f ca="1">+IF(AND(ISNUMBER(OFFSET('Sanitation Data'!$H$6,0,10*ROW('Sanitation Data'!H45))),'Data Summary'!DF51="Yes"),OFFSET('Sanitation Data'!$H$6,0,10*ROW('Sanitation Data'!H45)),NA())</f>
        <v>#N/A</v>
      </c>
      <c r="AR51" s="542" t="e">
        <f ca="1">+IF(AND(ISNUMBER(OFFSET('Sanitation Data'!$H$10,0,10*ROW('Sanitation Data'!H45))),'Data Summary'!DG51="Yes"),OFFSET('Sanitation Data'!$H$10,0,10*ROW('Sanitation Data'!H45)),NA())</f>
        <v>#N/A</v>
      </c>
      <c r="AS51" s="542" t="e">
        <f ca="1">+IF(AND(ISNUMBER(OFFSET('Sanitation Data'!$H$11,0,10*ROW('Sanitation Data'!H45))),'Data Summary'!DH51="Yes"),OFFSET('Sanitation Data'!$H$11,0,10*ROW('Sanitation Data'!H45)),NA())</f>
        <v>#N/A</v>
      </c>
      <c r="AT51" s="542" t="e">
        <f ca="1">+IF(AND(ISNUMBER(OFFSET('Sanitation Data'!$H$12,0,10*ROW('Sanitation Data'!H45))),'Data Summary'!DI51="Yes"),OFFSET('Sanitation Data'!$H$12,0,10*ROW('Sanitation Data'!H45)),NA())</f>
        <v>#N/A</v>
      </c>
      <c r="AU51" s="542" t="e">
        <f ca="1">+IF(AND(ISNUMBER(OFFSET('Sanitation Data'!$I$4,0,10*ROW('Sanitation Data'!I45))),'Data Summary'!DJ51="Yes"),100-OFFSET('Sanitation Data'!$I$4,0,10*ROW('Sanitation Data'!I45)),NA())</f>
        <v>#N/A</v>
      </c>
      <c r="AV51" s="542" t="e">
        <f ca="1">+IF(AND(ISNUMBER(OFFSET('Sanitation Data'!$I$6,0,10*ROW('Sanitation Data'!I45))),'Data Summary'!DK51="Yes"),OFFSET('Sanitation Data'!$I$6,0,10*ROW('Sanitation Data'!I45)),NA())</f>
        <v>#N/A</v>
      </c>
      <c r="AW51" s="542" t="e">
        <f ca="1">+IF(AND(ISNUMBER(OFFSET('Sanitation Data'!$I$10,0,10*ROW('Sanitation Data'!I45))),'Data Summary'!DL51="Yes"),OFFSET('Sanitation Data'!$I$10,0,10*ROW('Sanitation Data'!I45)),NA())</f>
        <v>#N/A</v>
      </c>
      <c r="AX51" s="542" t="e">
        <f ca="1">+IF(AND(ISNUMBER(OFFSET('Sanitation Data'!$I$11,0,10*ROW('Sanitation Data'!I45))),'Data Summary'!DM51="Yes"),OFFSET('Sanitation Data'!$I$11,0,10*ROW('Sanitation Data'!I45)),NA())</f>
        <v>#N/A</v>
      </c>
      <c r="AY51" s="542" t="e">
        <f ca="1">+IF(AND(ISNUMBER(OFFSET('Sanitation Data'!$I$12,0,10*ROW('Sanitation Data'!I45))),'Data Summary'!DN51="Yes"),OFFSET('Sanitation Data'!$I$12,0,10*ROW('Sanitation Data'!I45)),NA())</f>
        <v>#N/A</v>
      </c>
      <c r="AZ51" s="543" t="e">
        <f ca="1">+IF(AND(ISNUMBER(OFFSET('Hygiene Data'!$D$5,0,10*ROW('Hygiene Data'!D45))),'Data Summary'!DO51="Yes"),OFFSET('Hygiene Data'!$D$5,0,10*ROW('Hygiene Data'!D45)),NA())</f>
        <v>#N/A</v>
      </c>
      <c r="BA51" s="543" t="e">
        <f ca="1">+IF(AND(ISNUMBER(OFFSET('Hygiene Data'!$D$7,0,10*ROW('Hygiene Data'!D45))),'Data Summary'!DP51="Yes"),OFFSET('Hygiene Data'!$D$7,0,10*ROW('Hygiene Data'!D45)),NA())</f>
        <v>#N/A</v>
      </c>
      <c r="BB51" s="543" t="e">
        <f ca="1">+IF(AND(ISNUMBER(OFFSET('Hygiene Data'!$D$9,0,10*ROW('Hygiene Data'!D45))),'Data Summary'!DQ51="Yes"),OFFSET('Hygiene Data'!$D$9,0,10*ROW('Hygiene Data'!D45)),NA())</f>
        <v>#N/A</v>
      </c>
      <c r="BC51" s="543" t="e">
        <f ca="1">+IF(AND(ISNUMBER(OFFSET('Hygiene Data'!$E$5,0,10*ROW('Hygiene Data'!E45))),'Data Summary'!DR51="Yes"),OFFSET('Hygiene Data'!$E$5,0,10*ROW('Hygiene Data'!E45)),NA())</f>
        <v>#N/A</v>
      </c>
      <c r="BD51" s="543" t="e">
        <f ca="1">+IF(AND(ISNUMBER(OFFSET('Hygiene Data'!$E$7,0,10*ROW('Hygiene Data'!E45))),'Data Summary'!DS51="Yes"),OFFSET('Hygiene Data'!$E$7,0,10*ROW('Hygiene Data'!E45)),NA())</f>
        <v>#N/A</v>
      </c>
      <c r="BE51" s="543" t="e">
        <f ca="1">+IF(AND(ISNUMBER(OFFSET('Hygiene Data'!$E$9,0,10*ROW('Hygiene Data'!E45))),'Data Summary'!DT51="Yes"),OFFSET('Hygiene Data'!$E$9,0,10*ROW('Hygiene Data'!E45)),NA())</f>
        <v>#N/A</v>
      </c>
      <c r="BF51" s="543" t="e">
        <f ca="1">+IF(AND(ISNUMBER(OFFSET('Hygiene Data'!$F$5,0,10*ROW('Hygiene Data'!F45))),'Data Summary'!DU51="Yes"),OFFSET('Hygiene Data'!$F$5,0,10*ROW('Hygiene Data'!F45)),NA())</f>
        <v>#N/A</v>
      </c>
      <c r="BG51" s="543" t="e">
        <f ca="1">+IF(AND(ISNUMBER(OFFSET('Hygiene Data'!$F$7,0,10*ROW('Hygiene Data'!F45))),'Data Summary'!DV51="Yes"),OFFSET('Hygiene Data'!$F$7,0,10*ROW('Hygiene Data'!F45)),NA())</f>
        <v>#N/A</v>
      </c>
      <c r="BH51" s="543" t="e">
        <f ca="1">+IF(AND(ISNUMBER(OFFSET('Hygiene Data'!$F$9,0,10*ROW('Hygiene Data'!F45))),'Data Summary'!DW51="Yes"),OFFSET('Hygiene Data'!$F$9,0,10*ROW('Hygiene Data'!F45)),NA())</f>
        <v>#N/A</v>
      </c>
      <c r="BI51" s="543" t="e">
        <f ca="1">+IF(AND(ISNUMBER(OFFSET('Hygiene Data'!$G$5,0,10*ROW('Hygiene Data'!G45))),'Data Summary'!DX51="Yes"),OFFSET('Hygiene Data'!$G$5,0,10*ROW('Hygiene Data'!G45)),NA())</f>
        <v>#N/A</v>
      </c>
      <c r="BJ51" s="543" t="e">
        <f ca="1">+IF(AND(ISNUMBER(OFFSET('Hygiene Data'!$G$7,0,10*ROW('Hygiene Data'!G45))),'Data Summary'!DY51="Yes"),OFFSET('Hygiene Data'!$G$7,0,10*ROW('Hygiene Data'!G45)),NA())</f>
        <v>#N/A</v>
      </c>
      <c r="BK51" s="543" t="e">
        <f ca="1">+IF(AND(ISNUMBER(OFFSET('Hygiene Data'!$G$9,0,10*ROW('Hygiene Data'!G45))),'Data Summary'!DZ51="Yes"),OFFSET('Hygiene Data'!$G$9,0,10*ROW('Hygiene Data'!G45)),NA())</f>
        <v>#N/A</v>
      </c>
      <c r="BL51" s="543" t="e">
        <f ca="1">+IF(AND(ISNUMBER(OFFSET('Hygiene Data'!$H$5,0,10*ROW('Hygiene Data'!H45))),'Data Summary'!EA51="Yes"),OFFSET('Hygiene Data'!$H$5,0,10*ROW('Hygiene Data'!H45)),NA())</f>
        <v>#N/A</v>
      </c>
      <c r="BM51" s="543" t="e">
        <f ca="1">+IF(AND(ISNUMBER(OFFSET('Hygiene Data'!$H$7,0,10*ROW('Hygiene Data'!H45))),'Data Summary'!EB51="Yes"),OFFSET('Hygiene Data'!$H$7,0,10*ROW('Hygiene Data'!H45)),NA())</f>
        <v>#N/A</v>
      </c>
      <c r="BN51" s="543" t="e">
        <f ca="1">+IF(AND(ISNUMBER(OFFSET('Hygiene Data'!$H$9,0,10*ROW('Hygiene Data'!H45))),'Data Summary'!EC51="Yes"),OFFSET('Hygiene Data'!$H$9,0,10*ROW('Hygiene Data'!H45)),NA())</f>
        <v>#N/A</v>
      </c>
      <c r="BO51" s="543" t="e">
        <f ca="1">+IF(AND(ISNUMBER(OFFSET('Hygiene Data'!$I$5,0,10*ROW('Hygiene Data'!I45))),'Data Summary'!ED51="Yes"),OFFSET('Hygiene Data'!$I$5,0,10*ROW('Hygiene Data'!I45)),NA())</f>
        <v>#N/A</v>
      </c>
      <c r="BP51" s="543" t="e">
        <f ca="1">+IF(AND(ISNUMBER(OFFSET('Hygiene Data'!$I$7,0,10*ROW('Hygiene Data'!I45))),'Data Summary'!EE51="Yes"),OFFSET('Hygiene Data'!$I$7,0,10*ROW('Hygiene Data'!I45)),NA())</f>
        <v>#N/A</v>
      </c>
      <c r="BQ51" s="543" t="e">
        <f ca="1">+IF(AND(ISNUMBER(OFFSET('Hygiene Data'!$I$9,0,10*ROW('Hygiene Data'!I45))),'Data Summary'!EF51="Yes"),OFFSET('Hygiene Data'!$I$9,0,10*ROW('Hygiene Data'!I45)),NA())</f>
        <v>#N/A</v>
      </c>
    </row>
    <row r="52" spans="1:69" x14ac:dyDescent="0.25">
      <c r="A52" s="539" t="e">
        <f ca="1">+RIGHT('Data Summary'!A52,LEN('Data Summary'!A52)-9)</f>
        <v>#VALUE!</v>
      </c>
      <c r="B52" s="513" t="str">
        <f ca="1">+IF(ISTEXT('Data Summary'!B52),'Data Summary'!B52,"")</f>
        <v/>
      </c>
      <c r="C52" s="540" t="e">
        <f ca="1">+VALUE('Data Summary'!C52)</f>
        <v>#VALUE!</v>
      </c>
      <c r="D52" s="541" t="e">
        <f ca="1">+IF(AND(ISNUMBER(OFFSET('Water Data'!$D$4,0,10*ROW('Water Data'!D46))),'Data Summary'!BS52="Yes"),100-OFFSET('Water Data'!$D$4,0,10*ROW('Water Data'!D46)),NA())</f>
        <v>#N/A</v>
      </c>
      <c r="E52" s="541" t="e">
        <f ca="1">+IF(AND(ISNUMBER(OFFSET('Water Data'!$D$6,0,10*ROW('Water Data'!D46))),'Data Summary'!BT52="Yes"),OFFSET('Water Data'!$D$6,0,10*ROW('Water Data'!D46)),NA())</f>
        <v>#N/A</v>
      </c>
      <c r="F52" s="541" t="e">
        <f ca="1">+IF(AND(ISNUMBER(OFFSET('Water Data'!$D$9,0,10*ROW('Water Data'!D46))),'Data Summary'!BU52="Yes"),OFFSET('Water Data'!$D$9,0,10*ROW('Water Data'!D46)),NA())</f>
        <v>#N/A</v>
      </c>
      <c r="G52" s="541" t="e">
        <f ca="1">+IF(AND(ISNUMBER(OFFSET('Water Data'!$E$4,0,10*ROW('Water Data'!E46))),'Data Summary'!BV52="Yes"),100-OFFSET('Water Data'!$E$4,0,10*ROW('Water Data'!E46)),NA())</f>
        <v>#N/A</v>
      </c>
      <c r="H52" s="541" t="e">
        <f ca="1">+IF(AND(ISNUMBER(OFFSET('Water Data'!$E$6,0,10*ROW('Water Data'!E46))),'Data Summary'!BW52="Yes"),OFFSET('Water Data'!$E$6,0,10*ROW('Water Data'!E46)),NA())</f>
        <v>#N/A</v>
      </c>
      <c r="I52" s="541" t="e">
        <f ca="1">+IF(AND(ISNUMBER(OFFSET('Water Data'!$E$9,0,10*ROW('Water Data'!E46))),'Data Summary'!BX52="Yes"),OFFSET('Water Data'!$E$9,0,10*ROW('Water Data'!E46)),NA())</f>
        <v>#N/A</v>
      </c>
      <c r="J52" s="541" t="e">
        <f ca="1">+IF(AND(ISNUMBER(OFFSET('Water Data'!$F$4,0,10*ROW('Water Data'!F46))),'Data Summary'!BY52="Yes"),100-OFFSET('Water Data'!$F$4,0,10*ROW('Water Data'!F46)),NA())</f>
        <v>#N/A</v>
      </c>
      <c r="K52" s="541" t="e">
        <f ca="1">+IF(AND(ISNUMBER(OFFSET('Water Data'!$F$6,0,10*ROW('Water Data'!F46))),'Data Summary'!BZ52="Yes"),OFFSET('Water Data'!$F$6,0,10*ROW('Water Data'!F46)),NA())</f>
        <v>#N/A</v>
      </c>
      <c r="L52" s="541" t="e">
        <f ca="1">+IF(AND(ISNUMBER(OFFSET('Water Data'!$F$9,0,10*ROW('Water Data'!F46))),'Data Summary'!CA52="Yes"),OFFSET('Water Data'!$F$9,0,10*ROW('Water Data'!F46)),NA())</f>
        <v>#N/A</v>
      </c>
      <c r="M52" s="541" t="e">
        <f ca="1">+IF(AND(ISNUMBER(OFFSET('Water Data'!$G$4,0,10*ROW('Water Data'!G46))),'Data Summary'!CB52="Yes"),100-OFFSET('Water Data'!$G$4,0,10*ROW('Water Data'!G46)),NA())</f>
        <v>#N/A</v>
      </c>
      <c r="N52" s="541" t="e">
        <f ca="1">+IF(AND(ISNUMBER(OFFSET('Water Data'!$G$6,0,10*ROW('Water Data'!G46))),'Data Summary'!CC52="Yes"),OFFSET('Water Data'!$G$6,0,10*ROW('Water Data'!G46)),NA())</f>
        <v>#N/A</v>
      </c>
      <c r="O52" s="541" t="e">
        <f ca="1">+IF(AND(ISNUMBER(OFFSET('Water Data'!$G$9,0,10*ROW('Water Data'!G46))),'Data Summary'!CD52="Yes"),OFFSET('Water Data'!$G$9,0,10*ROW('Water Data'!G46)),NA())</f>
        <v>#N/A</v>
      </c>
      <c r="P52" s="541" t="e">
        <f ca="1">+IF(AND(ISNUMBER(OFFSET('Water Data'!$H$4,0,10*ROW('Water Data'!H46))),'Data Summary'!CE52="Yes"),100-OFFSET('Water Data'!$H$4,0,10*ROW('Water Data'!H46)),NA())</f>
        <v>#N/A</v>
      </c>
      <c r="Q52" s="541" t="e">
        <f ca="1">+IF(AND(ISNUMBER(OFFSET('Water Data'!$H$6,0,10*ROW('Water Data'!H46))),'Data Summary'!CF52="Yes"),OFFSET('Water Data'!$H$6,0,10*ROW('Water Data'!H46)),NA())</f>
        <v>#N/A</v>
      </c>
      <c r="R52" s="541" t="e">
        <f ca="1">+IF(AND(ISNUMBER(OFFSET('Water Data'!$H$9,0,10*ROW('Water Data'!H46))),'Data Summary'!CG52="Yes"),OFFSET('Water Data'!$H$9,0,10*ROW('Water Data'!H46)),NA())</f>
        <v>#N/A</v>
      </c>
      <c r="S52" s="541" t="e">
        <f ca="1">+IF(AND(ISNUMBER(OFFSET('Water Data'!$I$4,0,10*ROW('Water Data'!I46))),'Data Summary'!CH52="Yes"),100-OFFSET('Water Data'!$I$4,0,10*ROW('Water Data'!I46)),NA())</f>
        <v>#N/A</v>
      </c>
      <c r="T52" s="541" t="e">
        <f ca="1">+IF(AND(ISNUMBER(OFFSET('Water Data'!$I$6,0,10*ROW('Water Data'!I46))),'Data Summary'!CI52="Yes"),OFFSET('Water Data'!$I$6,0,10*ROW('Water Data'!I46)),NA())</f>
        <v>#N/A</v>
      </c>
      <c r="U52" s="541" t="e">
        <f ca="1">+IF(AND(ISNUMBER(OFFSET('Water Data'!$I$9,0,10*ROW('Water Data'!I46))),'Data Summary'!CJ52="Yes"),OFFSET('Water Data'!$I$9,0,10*ROW('Water Data'!I46)),NA())</f>
        <v>#N/A</v>
      </c>
      <c r="V52" s="542" t="e">
        <f ca="1">+IF(AND(ISNUMBER(OFFSET('Sanitation Data'!$D$4,0,10*ROW('Sanitation Data'!D46))),'Data Summary'!CK52="Yes"),100-OFFSET('Sanitation Data'!$D$4,0,10*ROW('Sanitation Data'!D46)),NA())</f>
        <v>#N/A</v>
      </c>
      <c r="W52" s="542" t="e">
        <f ca="1">+IF(AND(ISNUMBER(OFFSET('Sanitation Data'!$D$6,0,10*ROW('Sanitation Data'!D46))),'Data Summary'!CL52="Yes"),OFFSET('Sanitation Data'!$D$6,0,10*ROW('Sanitation Data'!D46)),NA())</f>
        <v>#N/A</v>
      </c>
      <c r="X52" s="542" t="e">
        <f ca="1">+IF(AND(ISNUMBER(OFFSET('Sanitation Data'!$D$10,0,10*ROW('Sanitation Data'!D46))),'Data Summary'!CM52="Yes"),OFFSET('Sanitation Data'!$D$10,0,10*ROW('Sanitation Data'!D46)),NA())</f>
        <v>#N/A</v>
      </c>
      <c r="Y52" s="542" t="e">
        <f ca="1">+IF(AND(ISNUMBER(OFFSET('Sanitation Data'!$D$11,0,10*ROW('Sanitation Data'!D46))),'Data Summary'!CN52="Yes"),OFFSET('Sanitation Data'!$D$11,0,10*ROW('Sanitation Data'!D46)),NA())</f>
        <v>#N/A</v>
      </c>
      <c r="Z52" s="542" t="e">
        <f ca="1">+IF(AND(ISNUMBER(OFFSET('Sanitation Data'!$D$12,0,10*ROW('Sanitation Data'!D46))),'Data Summary'!CO52="Yes"),OFFSET('Sanitation Data'!$D$12,0,10*ROW('Sanitation Data'!D46)),NA())</f>
        <v>#N/A</v>
      </c>
      <c r="AA52" s="542" t="e">
        <f ca="1">+IF(AND(ISNUMBER(OFFSET('Sanitation Data'!$E$4,0,10*ROW('Sanitation Data'!E46))),'Data Summary'!CP52="Yes"),100-OFFSET('Sanitation Data'!$E$4,0,10*ROW('Sanitation Data'!E46)),NA())</f>
        <v>#N/A</v>
      </c>
      <c r="AB52" s="542" t="e">
        <f ca="1">+IF(AND(ISNUMBER(OFFSET('Sanitation Data'!$E$6,0,10*ROW('Sanitation Data'!E46))),'Data Summary'!CQ52="Yes"),OFFSET('Sanitation Data'!$E$6,0,10*ROW('Sanitation Data'!E46)),NA())</f>
        <v>#N/A</v>
      </c>
      <c r="AC52" s="542" t="e">
        <f ca="1">+IF(AND(ISNUMBER(OFFSET('Sanitation Data'!$E$10,0,10*ROW('Sanitation Data'!E46))),'Data Summary'!CR52="Yes"),OFFSET('Sanitation Data'!$E$10,0,10*ROW('Sanitation Data'!E46)),NA())</f>
        <v>#N/A</v>
      </c>
      <c r="AD52" s="542" t="e">
        <f ca="1">+IF(AND(ISNUMBER(OFFSET('Sanitation Data'!$E$11,0,10*ROW('Sanitation Data'!E46))),'Data Summary'!CS52="Yes"),OFFSET('Sanitation Data'!$E$11,0,10*ROW('Sanitation Data'!E46)),NA())</f>
        <v>#N/A</v>
      </c>
      <c r="AE52" s="542" t="e">
        <f ca="1">+IF(AND(ISNUMBER(OFFSET('Sanitation Data'!$E$12,0,10*ROW('Sanitation Data'!E46))),'Data Summary'!CT52="Yes"),OFFSET('Sanitation Data'!$E$12,0,10*ROW('Sanitation Data'!E46)),NA())</f>
        <v>#N/A</v>
      </c>
      <c r="AF52" s="542" t="e">
        <f ca="1">+IF(AND(ISNUMBER(OFFSET('Sanitation Data'!$F$4,0,10*ROW('Sanitation Data'!F46))),'Data Summary'!CU52="Yes"),100-OFFSET('Sanitation Data'!$F$4,0,10*ROW('Sanitation Data'!F46)),NA())</f>
        <v>#N/A</v>
      </c>
      <c r="AG52" s="542" t="e">
        <f ca="1">+IF(AND(ISNUMBER(OFFSET('Sanitation Data'!$F$6,0,10*ROW('Sanitation Data'!F46))),'Data Summary'!CV52="Yes"),OFFSET('Sanitation Data'!$F$6,0,10*ROW('Sanitation Data'!F46)),NA())</f>
        <v>#N/A</v>
      </c>
      <c r="AH52" s="542" t="e">
        <f ca="1">+IF(AND(ISNUMBER(OFFSET('Sanitation Data'!$F$10,0,10*ROW('Sanitation Data'!F46))),'Data Summary'!CW52="Yes"),OFFSET('Sanitation Data'!$F$10,0,10*ROW('Sanitation Data'!F46)),NA())</f>
        <v>#N/A</v>
      </c>
      <c r="AI52" s="542" t="e">
        <f ca="1">+IF(AND(ISNUMBER(OFFSET('Sanitation Data'!$F$11,0,10*ROW('Sanitation Data'!F46))),'Data Summary'!CX52="Yes"),OFFSET('Sanitation Data'!$F$11,0,10*ROW('Sanitation Data'!F46)),NA())</f>
        <v>#N/A</v>
      </c>
      <c r="AJ52" s="542" t="e">
        <f ca="1">+IF(AND(ISNUMBER(OFFSET('Sanitation Data'!$F$12,0,10*ROW('Sanitation Data'!F46))),'Data Summary'!CY52="Yes"),OFFSET('Sanitation Data'!$F$12,0,10*ROW('Sanitation Data'!F46)),NA())</f>
        <v>#N/A</v>
      </c>
      <c r="AK52" s="542" t="e">
        <f ca="1">+IF(AND(ISNUMBER(OFFSET('Sanitation Data'!$G$4,0,10*ROW('Sanitation Data'!G46))),'Data Summary'!CZ52="Yes"),100-OFFSET('Sanitation Data'!$G$4,0,10*ROW('Sanitation Data'!G46)),NA())</f>
        <v>#N/A</v>
      </c>
      <c r="AL52" s="542" t="e">
        <f ca="1">+IF(AND(ISNUMBER(OFFSET('Sanitation Data'!$G$6,0,10*ROW('Sanitation Data'!G46))),'Data Summary'!DA52="Yes"),OFFSET('Sanitation Data'!$G$6,0,10*ROW('Sanitation Data'!G46)),NA())</f>
        <v>#N/A</v>
      </c>
      <c r="AM52" s="542" t="e">
        <f ca="1">+IF(AND(ISNUMBER(OFFSET('Sanitation Data'!$G$10,0,10*ROW('Sanitation Data'!G46))),'Data Summary'!DB52="Yes"),OFFSET('Sanitation Data'!$G$10,0,10*ROW('Sanitation Data'!G46)),NA())</f>
        <v>#N/A</v>
      </c>
      <c r="AN52" s="542" t="e">
        <f ca="1">+IF(AND(ISNUMBER(OFFSET('Sanitation Data'!$G$11,0,10*ROW('Sanitation Data'!G46))),'Data Summary'!DC52="Yes"),OFFSET('Sanitation Data'!$G$11,0,10*ROW('Sanitation Data'!G46)),NA())</f>
        <v>#N/A</v>
      </c>
      <c r="AO52" s="542" t="e">
        <f ca="1">+IF(AND(ISNUMBER(OFFSET('Sanitation Data'!$G$12,0,10*ROW('Sanitation Data'!G46))),'Data Summary'!DD52="Yes"),OFFSET('Sanitation Data'!$G$12,0,10*ROW('Sanitation Data'!G46)),NA())</f>
        <v>#N/A</v>
      </c>
      <c r="AP52" s="542" t="e">
        <f ca="1">+IF(AND(ISNUMBER(OFFSET('Sanitation Data'!$H$4,0,10*ROW('Sanitation Data'!H46))),'Data Summary'!DE52="Yes"),100-OFFSET('Sanitation Data'!$H$4,0,10*ROW('Sanitation Data'!H46)),NA())</f>
        <v>#N/A</v>
      </c>
      <c r="AQ52" s="542" t="e">
        <f ca="1">+IF(AND(ISNUMBER(OFFSET('Sanitation Data'!$H$6,0,10*ROW('Sanitation Data'!H46))),'Data Summary'!DF52="Yes"),OFFSET('Sanitation Data'!$H$6,0,10*ROW('Sanitation Data'!H46)),NA())</f>
        <v>#N/A</v>
      </c>
      <c r="AR52" s="542" t="e">
        <f ca="1">+IF(AND(ISNUMBER(OFFSET('Sanitation Data'!$H$10,0,10*ROW('Sanitation Data'!H46))),'Data Summary'!DG52="Yes"),OFFSET('Sanitation Data'!$H$10,0,10*ROW('Sanitation Data'!H46)),NA())</f>
        <v>#N/A</v>
      </c>
      <c r="AS52" s="542" t="e">
        <f ca="1">+IF(AND(ISNUMBER(OFFSET('Sanitation Data'!$H$11,0,10*ROW('Sanitation Data'!H46))),'Data Summary'!DH52="Yes"),OFFSET('Sanitation Data'!$H$11,0,10*ROW('Sanitation Data'!H46)),NA())</f>
        <v>#N/A</v>
      </c>
      <c r="AT52" s="542" t="e">
        <f ca="1">+IF(AND(ISNUMBER(OFFSET('Sanitation Data'!$H$12,0,10*ROW('Sanitation Data'!H46))),'Data Summary'!DI52="Yes"),OFFSET('Sanitation Data'!$H$12,0,10*ROW('Sanitation Data'!H46)),NA())</f>
        <v>#N/A</v>
      </c>
      <c r="AU52" s="542" t="e">
        <f ca="1">+IF(AND(ISNUMBER(OFFSET('Sanitation Data'!$I$4,0,10*ROW('Sanitation Data'!I46))),'Data Summary'!DJ52="Yes"),100-OFFSET('Sanitation Data'!$I$4,0,10*ROW('Sanitation Data'!I46)),NA())</f>
        <v>#N/A</v>
      </c>
      <c r="AV52" s="542" t="e">
        <f ca="1">+IF(AND(ISNUMBER(OFFSET('Sanitation Data'!$I$6,0,10*ROW('Sanitation Data'!I46))),'Data Summary'!DK52="Yes"),OFFSET('Sanitation Data'!$I$6,0,10*ROW('Sanitation Data'!I46)),NA())</f>
        <v>#N/A</v>
      </c>
      <c r="AW52" s="542" t="e">
        <f ca="1">+IF(AND(ISNUMBER(OFFSET('Sanitation Data'!$I$10,0,10*ROW('Sanitation Data'!I46))),'Data Summary'!DL52="Yes"),OFFSET('Sanitation Data'!$I$10,0,10*ROW('Sanitation Data'!I46)),NA())</f>
        <v>#N/A</v>
      </c>
      <c r="AX52" s="542" t="e">
        <f ca="1">+IF(AND(ISNUMBER(OFFSET('Sanitation Data'!$I$11,0,10*ROW('Sanitation Data'!I46))),'Data Summary'!DM52="Yes"),OFFSET('Sanitation Data'!$I$11,0,10*ROW('Sanitation Data'!I46)),NA())</f>
        <v>#N/A</v>
      </c>
      <c r="AY52" s="542" t="e">
        <f ca="1">+IF(AND(ISNUMBER(OFFSET('Sanitation Data'!$I$12,0,10*ROW('Sanitation Data'!I46))),'Data Summary'!DN52="Yes"),OFFSET('Sanitation Data'!$I$12,0,10*ROW('Sanitation Data'!I46)),NA())</f>
        <v>#N/A</v>
      </c>
      <c r="AZ52" s="543" t="e">
        <f ca="1">+IF(AND(ISNUMBER(OFFSET('Hygiene Data'!$D$5,0,10*ROW('Hygiene Data'!D46))),'Data Summary'!DO52="Yes"),OFFSET('Hygiene Data'!$D$5,0,10*ROW('Hygiene Data'!D46)),NA())</f>
        <v>#N/A</v>
      </c>
      <c r="BA52" s="543" t="e">
        <f ca="1">+IF(AND(ISNUMBER(OFFSET('Hygiene Data'!$D$7,0,10*ROW('Hygiene Data'!D46))),'Data Summary'!DP52="Yes"),OFFSET('Hygiene Data'!$D$7,0,10*ROW('Hygiene Data'!D46)),NA())</f>
        <v>#N/A</v>
      </c>
      <c r="BB52" s="543" t="e">
        <f ca="1">+IF(AND(ISNUMBER(OFFSET('Hygiene Data'!$D$9,0,10*ROW('Hygiene Data'!D46))),'Data Summary'!DQ52="Yes"),OFFSET('Hygiene Data'!$D$9,0,10*ROW('Hygiene Data'!D46)),NA())</f>
        <v>#N/A</v>
      </c>
      <c r="BC52" s="543" t="e">
        <f ca="1">+IF(AND(ISNUMBER(OFFSET('Hygiene Data'!$E$5,0,10*ROW('Hygiene Data'!E46))),'Data Summary'!DR52="Yes"),OFFSET('Hygiene Data'!$E$5,0,10*ROW('Hygiene Data'!E46)),NA())</f>
        <v>#N/A</v>
      </c>
      <c r="BD52" s="543" t="e">
        <f ca="1">+IF(AND(ISNUMBER(OFFSET('Hygiene Data'!$E$7,0,10*ROW('Hygiene Data'!E46))),'Data Summary'!DS52="Yes"),OFFSET('Hygiene Data'!$E$7,0,10*ROW('Hygiene Data'!E46)),NA())</f>
        <v>#N/A</v>
      </c>
      <c r="BE52" s="543" t="e">
        <f ca="1">+IF(AND(ISNUMBER(OFFSET('Hygiene Data'!$E$9,0,10*ROW('Hygiene Data'!E46))),'Data Summary'!DT52="Yes"),OFFSET('Hygiene Data'!$E$9,0,10*ROW('Hygiene Data'!E46)),NA())</f>
        <v>#N/A</v>
      </c>
      <c r="BF52" s="543" t="e">
        <f ca="1">+IF(AND(ISNUMBER(OFFSET('Hygiene Data'!$F$5,0,10*ROW('Hygiene Data'!F46))),'Data Summary'!DU52="Yes"),OFFSET('Hygiene Data'!$F$5,0,10*ROW('Hygiene Data'!F46)),NA())</f>
        <v>#N/A</v>
      </c>
      <c r="BG52" s="543" t="e">
        <f ca="1">+IF(AND(ISNUMBER(OFFSET('Hygiene Data'!$F$7,0,10*ROW('Hygiene Data'!F46))),'Data Summary'!DV52="Yes"),OFFSET('Hygiene Data'!$F$7,0,10*ROW('Hygiene Data'!F46)),NA())</f>
        <v>#N/A</v>
      </c>
      <c r="BH52" s="543" t="e">
        <f ca="1">+IF(AND(ISNUMBER(OFFSET('Hygiene Data'!$F$9,0,10*ROW('Hygiene Data'!F46))),'Data Summary'!DW52="Yes"),OFFSET('Hygiene Data'!$F$9,0,10*ROW('Hygiene Data'!F46)),NA())</f>
        <v>#N/A</v>
      </c>
      <c r="BI52" s="543" t="e">
        <f ca="1">+IF(AND(ISNUMBER(OFFSET('Hygiene Data'!$G$5,0,10*ROW('Hygiene Data'!G46))),'Data Summary'!DX52="Yes"),OFFSET('Hygiene Data'!$G$5,0,10*ROW('Hygiene Data'!G46)),NA())</f>
        <v>#N/A</v>
      </c>
      <c r="BJ52" s="543" t="e">
        <f ca="1">+IF(AND(ISNUMBER(OFFSET('Hygiene Data'!$G$7,0,10*ROW('Hygiene Data'!G46))),'Data Summary'!DY52="Yes"),OFFSET('Hygiene Data'!$G$7,0,10*ROW('Hygiene Data'!G46)),NA())</f>
        <v>#N/A</v>
      </c>
      <c r="BK52" s="543" t="e">
        <f ca="1">+IF(AND(ISNUMBER(OFFSET('Hygiene Data'!$G$9,0,10*ROW('Hygiene Data'!G46))),'Data Summary'!DZ52="Yes"),OFFSET('Hygiene Data'!$G$9,0,10*ROW('Hygiene Data'!G46)),NA())</f>
        <v>#N/A</v>
      </c>
      <c r="BL52" s="543" t="e">
        <f ca="1">+IF(AND(ISNUMBER(OFFSET('Hygiene Data'!$H$5,0,10*ROW('Hygiene Data'!H46))),'Data Summary'!EA52="Yes"),OFFSET('Hygiene Data'!$H$5,0,10*ROW('Hygiene Data'!H46)),NA())</f>
        <v>#N/A</v>
      </c>
      <c r="BM52" s="543" t="e">
        <f ca="1">+IF(AND(ISNUMBER(OFFSET('Hygiene Data'!$H$7,0,10*ROW('Hygiene Data'!H46))),'Data Summary'!EB52="Yes"),OFFSET('Hygiene Data'!$H$7,0,10*ROW('Hygiene Data'!H46)),NA())</f>
        <v>#N/A</v>
      </c>
      <c r="BN52" s="543" t="e">
        <f ca="1">+IF(AND(ISNUMBER(OFFSET('Hygiene Data'!$H$9,0,10*ROW('Hygiene Data'!H46))),'Data Summary'!EC52="Yes"),OFFSET('Hygiene Data'!$H$9,0,10*ROW('Hygiene Data'!H46)),NA())</f>
        <v>#N/A</v>
      </c>
      <c r="BO52" s="543" t="e">
        <f ca="1">+IF(AND(ISNUMBER(OFFSET('Hygiene Data'!$I$5,0,10*ROW('Hygiene Data'!I46))),'Data Summary'!ED52="Yes"),OFFSET('Hygiene Data'!$I$5,0,10*ROW('Hygiene Data'!I46)),NA())</f>
        <v>#N/A</v>
      </c>
      <c r="BP52" s="543" t="e">
        <f ca="1">+IF(AND(ISNUMBER(OFFSET('Hygiene Data'!$I$7,0,10*ROW('Hygiene Data'!I46))),'Data Summary'!EE52="Yes"),OFFSET('Hygiene Data'!$I$7,0,10*ROW('Hygiene Data'!I46)),NA())</f>
        <v>#N/A</v>
      </c>
      <c r="BQ52" s="543" t="e">
        <f ca="1">+IF(AND(ISNUMBER(OFFSET('Hygiene Data'!$I$9,0,10*ROW('Hygiene Data'!I46))),'Data Summary'!EF52="Yes"),OFFSET('Hygiene Data'!$I$9,0,10*ROW('Hygiene Data'!I46)),NA())</f>
        <v>#N/A</v>
      </c>
    </row>
    <row r="53" spans="1:69" x14ac:dyDescent="0.25">
      <c r="A53" s="539" t="e">
        <f ca="1">+RIGHT('Data Summary'!A53,LEN('Data Summary'!A53)-9)</f>
        <v>#VALUE!</v>
      </c>
      <c r="B53" s="513" t="str">
        <f ca="1">+IF(ISTEXT('Data Summary'!B53),'Data Summary'!B53,"")</f>
        <v/>
      </c>
      <c r="C53" s="540" t="e">
        <f ca="1">+VALUE('Data Summary'!C53)</f>
        <v>#VALUE!</v>
      </c>
      <c r="D53" s="541" t="e">
        <f ca="1">+IF(AND(ISNUMBER(OFFSET('Water Data'!$D$4,0,10*ROW('Water Data'!D47))),'Data Summary'!BS53="Yes"),100-OFFSET('Water Data'!$D$4,0,10*ROW('Water Data'!D47)),NA())</f>
        <v>#N/A</v>
      </c>
      <c r="E53" s="541" t="e">
        <f ca="1">+IF(AND(ISNUMBER(OFFSET('Water Data'!$D$6,0,10*ROW('Water Data'!D47))),'Data Summary'!BT53="Yes"),OFFSET('Water Data'!$D$6,0,10*ROW('Water Data'!D47)),NA())</f>
        <v>#N/A</v>
      </c>
      <c r="F53" s="541" t="e">
        <f ca="1">+IF(AND(ISNUMBER(OFFSET('Water Data'!$D$9,0,10*ROW('Water Data'!D47))),'Data Summary'!BU53="Yes"),OFFSET('Water Data'!$D$9,0,10*ROW('Water Data'!D47)),NA())</f>
        <v>#N/A</v>
      </c>
      <c r="G53" s="541" t="e">
        <f ca="1">+IF(AND(ISNUMBER(OFFSET('Water Data'!$E$4,0,10*ROW('Water Data'!E47))),'Data Summary'!BV53="Yes"),100-OFFSET('Water Data'!$E$4,0,10*ROW('Water Data'!E47)),NA())</f>
        <v>#N/A</v>
      </c>
      <c r="H53" s="541" t="e">
        <f ca="1">+IF(AND(ISNUMBER(OFFSET('Water Data'!$E$6,0,10*ROW('Water Data'!E47))),'Data Summary'!BW53="Yes"),OFFSET('Water Data'!$E$6,0,10*ROW('Water Data'!E47)),NA())</f>
        <v>#N/A</v>
      </c>
      <c r="I53" s="541" t="e">
        <f ca="1">+IF(AND(ISNUMBER(OFFSET('Water Data'!$E$9,0,10*ROW('Water Data'!E47))),'Data Summary'!BX53="Yes"),OFFSET('Water Data'!$E$9,0,10*ROW('Water Data'!E47)),NA())</f>
        <v>#N/A</v>
      </c>
      <c r="J53" s="541" t="e">
        <f ca="1">+IF(AND(ISNUMBER(OFFSET('Water Data'!$F$4,0,10*ROW('Water Data'!F47))),'Data Summary'!BY53="Yes"),100-OFFSET('Water Data'!$F$4,0,10*ROW('Water Data'!F47)),NA())</f>
        <v>#N/A</v>
      </c>
      <c r="K53" s="541" t="e">
        <f ca="1">+IF(AND(ISNUMBER(OFFSET('Water Data'!$F$6,0,10*ROW('Water Data'!F47))),'Data Summary'!BZ53="Yes"),OFFSET('Water Data'!$F$6,0,10*ROW('Water Data'!F47)),NA())</f>
        <v>#N/A</v>
      </c>
      <c r="L53" s="541" t="e">
        <f ca="1">+IF(AND(ISNUMBER(OFFSET('Water Data'!$F$9,0,10*ROW('Water Data'!F47))),'Data Summary'!CA53="Yes"),OFFSET('Water Data'!$F$9,0,10*ROW('Water Data'!F47)),NA())</f>
        <v>#N/A</v>
      </c>
      <c r="M53" s="541" t="e">
        <f ca="1">+IF(AND(ISNUMBER(OFFSET('Water Data'!$G$4,0,10*ROW('Water Data'!G47))),'Data Summary'!CB53="Yes"),100-OFFSET('Water Data'!$G$4,0,10*ROW('Water Data'!G47)),NA())</f>
        <v>#N/A</v>
      </c>
      <c r="N53" s="541" t="e">
        <f ca="1">+IF(AND(ISNUMBER(OFFSET('Water Data'!$G$6,0,10*ROW('Water Data'!G47))),'Data Summary'!CC53="Yes"),OFFSET('Water Data'!$G$6,0,10*ROW('Water Data'!G47)),NA())</f>
        <v>#N/A</v>
      </c>
      <c r="O53" s="541" t="e">
        <f ca="1">+IF(AND(ISNUMBER(OFFSET('Water Data'!$G$9,0,10*ROW('Water Data'!G47))),'Data Summary'!CD53="Yes"),OFFSET('Water Data'!$G$9,0,10*ROW('Water Data'!G47)),NA())</f>
        <v>#N/A</v>
      </c>
      <c r="P53" s="541" t="e">
        <f ca="1">+IF(AND(ISNUMBER(OFFSET('Water Data'!$H$4,0,10*ROW('Water Data'!H47))),'Data Summary'!CE53="Yes"),100-OFFSET('Water Data'!$H$4,0,10*ROW('Water Data'!H47)),NA())</f>
        <v>#N/A</v>
      </c>
      <c r="Q53" s="541" t="e">
        <f ca="1">+IF(AND(ISNUMBER(OFFSET('Water Data'!$H$6,0,10*ROW('Water Data'!H47))),'Data Summary'!CF53="Yes"),OFFSET('Water Data'!$H$6,0,10*ROW('Water Data'!H47)),NA())</f>
        <v>#N/A</v>
      </c>
      <c r="R53" s="541" t="e">
        <f ca="1">+IF(AND(ISNUMBER(OFFSET('Water Data'!$H$9,0,10*ROW('Water Data'!H47))),'Data Summary'!CG53="Yes"),OFFSET('Water Data'!$H$9,0,10*ROW('Water Data'!H47)),NA())</f>
        <v>#N/A</v>
      </c>
      <c r="S53" s="541" t="e">
        <f ca="1">+IF(AND(ISNUMBER(OFFSET('Water Data'!$I$4,0,10*ROW('Water Data'!I47))),'Data Summary'!CH53="Yes"),100-OFFSET('Water Data'!$I$4,0,10*ROW('Water Data'!I47)),NA())</f>
        <v>#N/A</v>
      </c>
      <c r="T53" s="541" t="e">
        <f ca="1">+IF(AND(ISNUMBER(OFFSET('Water Data'!$I$6,0,10*ROW('Water Data'!I47))),'Data Summary'!CI53="Yes"),OFFSET('Water Data'!$I$6,0,10*ROW('Water Data'!I47)),NA())</f>
        <v>#N/A</v>
      </c>
      <c r="U53" s="541" t="e">
        <f ca="1">+IF(AND(ISNUMBER(OFFSET('Water Data'!$I$9,0,10*ROW('Water Data'!I47))),'Data Summary'!CJ53="Yes"),OFFSET('Water Data'!$I$9,0,10*ROW('Water Data'!I47)),NA())</f>
        <v>#N/A</v>
      </c>
      <c r="V53" s="542" t="e">
        <f ca="1">+IF(AND(ISNUMBER(OFFSET('Sanitation Data'!$D$4,0,10*ROW('Sanitation Data'!D47))),'Data Summary'!CK53="Yes"),100-OFFSET('Sanitation Data'!$D$4,0,10*ROW('Sanitation Data'!D47)),NA())</f>
        <v>#N/A</v>
      </c>
      <c r="W53" s="542" t="e">
        <f ca="1">+IF(AND(ISNUMBER(OFFSET('Sanitation Data'!$D$6,0,10*ROW('Sanitation Data'!D47))),'Data Summary'!CL53="Yes"),OFFSET('Sanitation Data'!$D$6,0,10*ROW('Sanitation Data'!D47)),NA())</f>
        <v>#N/A</v>
      </c>
      <c r="X53" s="542" t="e">
        <f ca="1">+IF(AND(ISNUMBER(OFFSET('Sanitation Data'!$D$10,0,10*ROW('Sanitation Data'!D47))),'Data Summary'!CM53="Yes"),OFFSET('Sanitation Data'!$D$10,0,10*ROW('Sanitation Data'!D47)),NA())</f>
        <v>#N/A</v>
      </c>
      <c r="Y53" s="542" t="e">
        <f ca="1">+IF(AND(ISNUMBER(OFFSET('Sanitation Data'!$D$11,0,10*ROW('Sanitation Data'!D47))),'Data Summary'!CN53="Yes"),OFFSET('Sanitation Data'!$D$11,0,10*ROW('Sanitation Data'!D47)),NA())</f>
        <v>#N/A</v>
      </c>
      <c r="Z53" s="542" t="e">
        <f ca="1">+IF(AND(ISNUMBER(OFFSET('Sanitation Data'!$D$12,0,10*ROW('Sanitation Data'!D47))),'Data Summary'!CO53="Yes"),OFFSET('Sanitation Data'!$D$12,0,10*ROW('Sanitation Data'!D47)),NA())</f>
        <v>#N/A</v>
      </c>
      <c r="AA53" s="542" t="e">
        <f ca="1">+IF(AND(ISNUMBER(OFFSET('Sanitation Data'!$E$4,0,10*ROW('Sanitation Data'!E47))),'Data Summary'!CP53="Yes"),100-OFFSET('Sanitation Data'!$E$4,0,10*ROW('Sanitation Data'!E47)),NA())</f>
        <v>#N/A</v>
      </c>
      <c r="AB53" s="542" t="e">
        <f ca="1">+IF(AND(ISNUMBER(OFFSET('Sanitation Data'!$E$6,0,10*ROW('Sanitation Data'!E47))),'Data Summary'!CQ53="Yes"),OFFSET('Sanitation Data'!$E$6,0,10*ROW('Sanitation Data'!E47)),NA())</f>
        <v>#N/A</v>
      </c>
      <c r="AC53" s="542" t="e">
        <f ca="1">+IF(AND(ISNUMBER(OFFSET('Sanitation Data'!$E$10,0,10*ROW('Sanitation Data'!E47))),'Data Summary'!CR53="Yes"),OFFSET('Sanitation Data'!$E$10,0,10*ROW('Sanitation Data'!E47)),NA())</f>
        <v>#N/A</v>
      </c>
      <c r="AD53" s="542" t="e">
        <f ca="1">+IF(AND(ISNUMBER(OFFSET('Sanitation Data'!$E$11,0,10*ROW('Sanitation Data'!E47))),'Data Summary'!CS53="Yes"),OFFSET('Sanitation Data'!$E$11,0,10*ROW('Sanitation Data'!E47)),NA())</f>
        <v>#N/A</v>
      </c>
      <c r="AE53" s="542" t="e">
        <f ca="1">+IF(AND(ISNUMBER(OFFSET('Sanitation Data'!$E$12,0,10*ROW('Sanitation Data'!E47))),'Data Summary'!CT53="Yes"),OFFSET('Sanitation Data'!$E$12,0,10*ROW('Sanitation Data'!E47)),NA())</f>
        <v>#N/A</v>
      </c>
      <c r="AF53" s="542" t="e">
        <f ca="1">+IF(AND(ISNUMBER(OFFSET('Sanitation Data'!$F$4,0,10*ROW('Sanitation Data'!F47))),'Data Summary'!CU53="Yes"),100-OFFSET('Sanitation Data'!$F$4,0,10*ROW('Sanitation Data'!F47)),NA())</f>
        <v>#N/A</v>
      </c>
      <c r="AG53" s="542" t="e">
        <f ca="1">+IF(AND(ISNUMBER(OFFSET('Sanitation Data'!$F$6,0,10*ROW('Sanitation Data'!F47))),'Data Summary'!CV53="Yes"),OFFSET('Sanitation Data'!$F$6,0,10*ROW('Sanitation Data'!F47)),NA())</f>
        <v>#N/A</v>
      </c>
      <c r="AH53" s="542" t="e">
        <f ca="1">+IF(AND(ISNUMBER(OFFSET('Sanitation Data'!$F$10,0,10*ROW('Sanitation Data'!F47))),'Data Summary'!CW53="Yes"),OFFSET('Sanitation Data'!$F$10,0,10*ROW('Sanitation Data'!F47)),NA())</f>
        <v>#N/A</v>
      </c>
      <c r="AI53" s="542" t="e">
        <f ca="1">+IF(AND(ISNUMBER(OFFSET('Sanitation Data'!$F$11,0,10*ROW('Sanitation Data'!F47))),'Data Summary'!CX53="Yes"),OFFSET('Sanitation Data'!$F$11,0,10*ROW('Sanitation Data'!F47)),NA())</f>
        <v>#N/A</v>
      </c>
      <c r="AJ53" s="542" t="e">
        <f ca="1">+IF(AND(ISNUMBER(OFFSET('Sanitation Data'!$F$12,0,10*ROW('Sanitation Data'!F47))),'Data Summary'!CY53="Yes"),OFFSET('Sanitation Data'!$F$12,0,10*ROW('Sanitation Data'!F47)),NA())</f>
        <v>#N/A</v>
      </c>
      <c r="AK53" s="542" t="e">
        <f ca="1">+IF(AND(ISNUMBER(OFFSET('Sanitation Data'!$G$4,0,10*ROW('Sanitation Data'!G47))),'Data Summary'!CZ53="Yes"),100-OFFSET('Sanitation Data'!$G$4,0,10*ROW('Sanitation Data'!G47)),NA())</f>
        <v>#N/A</v>
      </c>
      <c r="AL53" s="542" t="e">
        <f ca="1">+IF(AND(ISNUMBER(OFFSET('Sanitation Data'!$G$6,0,10*ROW('Sanitation Data'!G47))),'Data Summary'!DA53="Yes"),OFFSET('Sanitation Data'!$G$6,0,10*ROW('Sanitation Data'!G47)),NA())</f>
        <v>#N/A</v>
      </c>
      <c r="AM53" s="542" t="e">
        <f ca="1">+IF(AND(ISNUMBER(OFFSET('Sanitation Data'!$G$10,0,10*ROW('Sanitation Data'!G47))),'Data Summary'!DB53="Yes"),OFFSET('Sanitation Data'!$G$10,0,10*ROW('Sanitation Data'!G47)),NA())</f>
        <v>#N/A</v>
      </c>
      <c r="AN53" s="542" t="e">
        <f ca="1">+IF(AND(ISNUMBER(OFFSET('Sanitation Data'!$G$11,0,10*ROW('Sanitation Data'!G47))),'Data Summary'!DC53="Yes"),OFFSET('Sanitation Data'!$G$11,0,10*ROW('Sanitation Data'!G47)),NA())</f>
        <v>#N/A</v>
      </c>
      <c r="AO53" s="542" t="e">
        <f ca="1">+IF(AND(ISNUMBER(OFFSET('Sanitation Data'!$G$12,0,10*ROW('Sanitation Data'!G47))),'Data Summary'!DD53="Yes"),OFFSET('Sanitation Data'!$G$12,0,10*ROW('Sanitation Data'!G47)),NA())</f>
        <v>#N/A</v>
      </c>
      <c r="AP53" s="542" t="e">
        <f ca="1">+IF(AND(ISNUMBER(OFFSET('Sanitation Data'!$H$4,0,10*ROW('Sanitation Data'!H47))),'Data Summary'!DE53="Yes"),100-OFFSET('Sanitation Data'!$H$4,0,10*ROW('Sanitation Data'!H47)),NA())</f>
        <v>#N/A</v>
      </c>
      <c r="AQ53" s="542" t="e">
        <f ca="1">+IF(AND(ISNUMBER(OFFSET('Sanitation Data'!$H$6,0,10*ROW('Sanitation Data'!H47))),'Data Summary'!DF53="Yes"),OFFSET('Sanitation Data'!$H$6,0,10*ROW('Sanitation Data'!H47)),NA())</f>
        <v>#N/A</v>
      </c>
      <c r="AR53" s="542" t="e">
        <f ca="1">+IF(AND(ISNUMBER(OFFSET('Sanitation Data'!$H$10,0,10*ROW('Sanitation Data'!H47))),'Data Summary'!DG53="Yes"),OFFSET('Sanitation Data'!$H$10,0,10*ROW('Sanitation Data'!H47)),NA())</f>
        <v>#N/A</v>
      </c>
      <c r="AS53" s="542" t="e">
        <f ca="1">+IF(AND(ISNUMBER(OFFSET('Sanitation Data'!$H$11,0,10*ROW('Sanitation Data'!H47))),'Data Summary'!DH53="Yes"),OFFSET('Sanitation Data'!$H$11,0,10*ROW('Sanitation Data'!H47)),NA())</f>
        <v>#N/A</v>
      </c>
      <c r="AT53" s="542" t="e">
        <f ca="1">+IF(AND(ISNUMBER(OFFSET('Sanitation Data'!$H$12,0,10*ROW('Sanitation Data'!H47))),'Data Summary'!DI53="Yes"),OFFSET('Sanitation Data'!$H$12,0,10*ROW('Sanitation Data'!H47)),NA())</f>
        <v>#N/A</v>
      </c>
      <c r="AU53" s="542" t="e">
        <f ca="1">+IF(AND(ISNUMBER(OFFSET('Sanitation Data'!$I$4,0,10*ROW('Sanitation Data'!I47))),'Data Summary'!DJ53="Yes"),100-OFFSET('Sanitation Data'!$I$4,0,10*ROW('Sanitation Data'!I47)),NA())</f>
        <v>#N/A</v>
      </c>
      <c r="AV53" s="542" t="e">
        <f ca="1">+IF(AND(ISNUMBER(OFFSET('Sanitation Data'!$I$6,0,10*ROW('Sanitation Data'!I47))),'Data Summary'!DK53="Yes"),OFFSET('Sanitation Data'!$I$6,0,10*ROW('Sanitation Data'!I47)),NA())</f>
        <v>#N/A</v>
      </c>
      <c r="AW53" s="542" t="e">
        <f ca="1">+IF(AND(ISNUMBER(OFFSET('Sanitation Data'!$I$10,0,10*ROW('Sanitation Data'!I47))),'Data Summary'!DL53="Yes"),OFFSET('Sanitation Data'!$I$10,0,10*ROW('Sanitation Data'!I47)),NA())</f>
        <v>#N/A</v>
      </c>
      <c r="AX53" s="542" t="e">
        <f ca="1">+IF(AND(ISNUMBER(OFFSET('Sanitation Data'!$I$11,0,10*ROW('Sanitation Data'!I47))),'Data Summary'!DM53="Yes"),OFFSET('Sanitation Data'!$I$11,0,10*ROW('Sanitation Data'!I47)),NA())</f>
        <v>#N/A</v>
      </c>
      <c r="AY53" s="542" t="e">
        <f ca="1">+IF(AND(ISNUMBER(OFFSET('Sanitation Data'!$I$12,0,10*ROW('Sanitation Data'!I47))),'Data Summary'!DN53="Yes"),OFFSET('Sanitation Data'!$I$12,0,10*ROW('Sanitation Data'!I47)),NA())</f>
        <v>#N/A</v>
      </c>
      <c r="AZ53" s="543" t="e">
        <f ca="1">+IF(AND(ISNUMBER(OFFSET('Hygiene Data'!$D$5,0,10*ROW('Hygiene Data'!D47))),'Data Summary'!DO53="Yes"),OFFSET('Hygiene Data'!$D$5,0,10*ROW('Hygiene Data'!D47)),NA())</f>
        <v>#N/A</v>
      </c>
      <c r="BA53" s="543" t="e">
        <f ca="1">+IF(AND(ISNUMBER(OFFSET('Hygiene Data'!$D$7,0,10*ROW('Hygiene Data'!D47))),'Data Summary'!DP53="Yes"),OFFSET('Hygiene Data'!$D$7,0,10*ROW('Hygiene Data'!D47)),NA())</f>
        <v>#N/A</v>
      </c>
      <c r="BB53" s="543" t="e">
        <f ca="1">+IF(AND(ISNUMBER(OFFSET('Hygiene Data'!$D$9,0,10*ROW('Hygiene Data'!D47))),'Data Summary'!DQ53="Yes"),OFFSET('Hygiene Data'!$D$9,0,10*ROW('Hygiene Data'!D47)),NA())</f>
        <v>#N/A</v>
      </c>
      <c r="BC53" s="543" t="e">
        <f ca="1">+IF(AND(ISNUMBER(OFFSET('Hygiene Data'!$E$5,0,10*ROW('Hygiene Data'!E47))),'Data Summary'!DR53="Yes"),OFFSET('Hygiene Data'!$E$5,0,10*ROW('Hygiene Data'!E47)),NA())</f>
        <v>#N/A</v>
      </c>
      <c r="BD53" s="543" t="e">
        <f ca="1">+IF(AND(ISNUMBER(OFFSET('Hygiene Data'!$E$7,0,10*ROW('Hygiene Data'!E47))),'Data Summary'!DS53="Yes"),OFFSET('Hygiene Data'!$E$7,0,10*ROW('Hygiene Data'!E47)),NA())</f>
        <v>#N/A</v>
      </c>
      <c r="BE53" s="543" t="e">
        <f ca="1">+IF(AND(ISNUMBER(OFFSET('Hygiene Data'!$E$9,0,10*ROW('Hygiene Data'!E47))),'Data Summary'!DT53="Yes"),OFFSET('Hygiene Data'!$E$9,0,10*ROW('Hygiene Data'!E47)),NA())</f>
        <v>#N/A</v>
      </c>
      <c r="BF53" s="543" t="e">
        <f ca="1">+IF(AND(ISNUMBER(OFFSET('Hygiene Data'!$F$5,0,10*ROW('Hygiene Data'!F47))),'Data Summary'!DU53="Yes"),OFFSET('Hygiene Data'!$F$5,0,10*ROW('Hygiene Data'!F47)),NA())</f>
        <v>#N/A</v>
      </c>
      <c r="BG53" s="543" t="e">
        <f ca="1">+IF(AND(ISNUMBER(OFFSET('Hygiene Data'!$F$7,0,10*ROW('Hygiene Data'!F47))),'Data Summary'!DV53="Yes"),OFFSET('Hygiene Data'!$F$7,0,10*ROW('Hygiene Data'!F47)),NA())</f>
        <v>#N/A</v>
      </c>
      <c r="BH53" s="543" t="e">
        <f ca="1">+IF(AND(ISNUMBER(OFFSET('Hygiene Data'!$F$9,0,10*ROW('Hygiene Data'!F47))),'Data Summary'!DW53="Yes"),OFFSET('Hygiene Data'!$F$9,0,10*ROW('Hygiene Data'!F47)),NA())</f>
        <v>#N/A</v>
      </c>
      <c r="BI53" s="543" t="e">
        <f ca="1">+IF(AND(ISNUMBER(OFFSET('Hygiene Data'!$G$5,0,10*ROW('Hygiene Data'!G47))),'Data Summary'!DX53="Yes"),OFFSET('Hygiene Data'!$G$5,0,10*ROW('Hygiene Data'!G47)),NA())</f>
        <v>#N/A</v>
      </c>
      <c r="BJ53" s="543" t="e">
        <f ca="1">+IF(AND(ISNUMBER(OFFSET('Hygiene Data'!$G$7,0,10*ROW('Hygiene Data'!G47))),'Data Summary'!DY53="Yes"),OFFSET('Hygiene Data'!$G$7,0,10*ROW('Hygiene Data'!G47)),NA())</f>
        <v>#N/A</v>
      </c>
      <c r="BK53" s="543" t="e">
        <f ca="1">+IF(AND(ISNUMBER(OFFSET('Hygiene Data'!$G$9,0,10*ROW('Hygiene Data'!G47))),'Data Summary'!DZ53="Yes"),OFFSET('Hygiene Data'!$G$9,0,10*ROW('Hygiene Data'!G47)),NA())</f>
        <v>#N/A</v>
      </c>
      <c r="BL53" s="543" t="e">
        <f ca="1">+IF(AND(ISNUMBER(OFFSET('Hygiene Data'!$H$5,0,10*ROW('Hygiene Data'!H47))),'Data Summary'!EA53="Yes"),OFFSET('Hygiene Data'!$H$5,0,10*ROW('Hygiene Data'!H47)),NA())</f>
        <v>#N/A</v>
      </c>
      <c r="BM53" s="543" t="e">
        <f ca="1">+IF(AND(ISNUMBER(OFFSET('Hygiene Data'!$H$7,0,10*ROW('Hygiene Data'!H47))),'Data Summary'!EB53="Yes"),OFFSET('Hygiene Data'!$H$7,0,10*ROW('Hygiene Data'!H47)),NA())</f>
        <v>#N/A</v>
      </c>
      <c r="BN53" s="543" t="e">
        <f ca="1">+IF(AND(ISNUMBER(OFFSET('Hygiene Data'!$H$9,0,10*ROW('Hygiene Data'!H47))),'Data Summary'!EC53="Yes"),OFFSET('Hygiene Data'!$H$9,0,10*ROW('Hygiene Data'!H47)),NA())</f>
        <v>#N/A</v>
      </c>
      <c r="BO53" s="543" t="e">
        <f ca="1">+IF(AND(ISNUMBER(OFFSET('Hygiene Data'!$I$5,0,10*ROW('Hygiene Data'!I47))),'Data Summary'!ED53="Yes"),OFFSET('Hygiene Data'!$I$5,0,10*ROW('Hygiene Data'!I47)),NA())</f>
        <v>#N/A</v>
      </c>
      <c r="BP53" s="543" t="e">
        <f ca="1">+IF(AND(ISNUMBER(OFFSET('Hygiene Data'!$I$7,0,10*ROW('Hygiene Data'!I47))),'Data Summary'!EE53="Yes"),OFFSET('Hygiene Data'!$I$7,0,10*ROW('Hygiene Data'!I47)),NA())</f>
        <v>#N/A</v>
      </c>
      <c r="BQ53" s="543" t="e">
        <f ca="1">+IF(AND(ISNUMBER(OFFSET('Hygiene Data'!$I$9,0,10*ROW('Hygiene Data'!I47))),'Data Summary'!EF53="Yes"),OFFSET('Hygiene Data'!$I$9,0,10*ROW('Hygiene Data'!I47)),NA())</f>
        <v>#N/A</v>
      </c>
    </row>
    <row r="54" spans="1:69" x14ac:dyDescent="0.25">
      <c r="A54" s="539" t="e">
        <f ca="1">+RIGHT('Data Summary'!A54,LEN('Data Summary'!A54)-9)</f>
        <v>#VALUE!</v>
      </c>
      <c r="B54" s="513" t="str">
        <f ca="1">+IF(ISTEXT('Data Summary'!B54),'Data Summary'!B54,"")</f>
        <v/>
      </c>
      <c r="C54" s="540" t="e">
        <f ca="1">+VALUE('Data Summary'!C54)</f>
        <v>#VALUE!</v>
      </c>
      <c r="D54" s="541" t="e">
        <f ca="1">+IF(AND(ISNUMBER(OFFSET('Water Data'!$D$4,0,10*ROW('Water Data'!D48))),'Data Summary'!BS54="Yes"),100-OFFSET('Water Data'!$D$4,0,10*ROW('Water Data'!D48)),NA())</f>
        <v>#N/A</v>
      </c>
      <c r="E54" s="541" t="e">
        <f ca="1">+IF(AND(ISNUMBER(OFFSET('Water Data'!$D$6,0,10*ROW('Water Data'!D48))),'Data Summary'!BT54="Yes"),OFFSET('Water Data'!$D$6,0,10*ROW('Water Data'!D48)),NA())</f>
        <v>#N/A</v>
      </c>
      <c r="F54" s="541" t="e">
        <f ca="1">+IF(AND(ISNUMBER(OFFSET('Water Data'!$D$9,0,10*ROW('Water Data'!D48))),'Data Summary'!BU54="Yes"),OFFSET('Water Data'!$D$9,0,10*ROW('Water Data'!D48)),NA())</f>
        <v>#N/A</v>
      </c>
      <c r="G54" s="541" t="e">
        <f ca="1">+IF(AND(ISNUMBER(OFFSET('Water Data'!$E$4,0,10*ROW('Water Data'!E48))),'Data Summary'!BV54="Yes"),100-OFFSET('Water Data'!$E$4,0,10*ROW('Water Data'!E48)),NA())</f>
        <v>#N/A</v>
      </c>
      <c r="H54" s="541" t="e">
        <f ca="1">+IF(AND(ISNUMBER(OFFSET('Water Data'!$E$6,0,10*ROW('Water Data'!E48))),'Data Summary'!BW54="Yes"),OFFSET('Water Data'!$E$6,0,10*ROW('Water Data'!E48)),NA())</f>
        <v>#N/A</v>
      </c>
      <c r="I54" s="541" t="e">
        <f ca="1">+IF(AND(ISNUMBER(OFFSET('Water Data'!$E$9,0,10*ROW('Water Data'!E48))),'Data Summary'!BX54="Yes"),OFFSET('Water Data'!$E$9,0,10*ROW('Water Data'!E48)),NA())</f>
        <v>#N/A</v>
      </c>
      <c r="J54" s="541" t="e">
        <f ca="1">+IF(AND(ISNUMBER(OFFSET('Water Data'!$F$4,0,10*ROW('Water Data'!F48))),'Data Summary'!BY54="Yes"),100-OFFSET('Water Data'!$F$4,0,10*ROW('Water Data'!F48)),NA())</f>
        <v>#N/A</v>
      </c>
      <c r="K54" s="541" t="e">
        <f ca="1">+IF(AND(ISNUMBER(OFFSET('Water Data'!$F$6,0,10*ROW('Water Data'!F48))),'Data Summary'!BZ54="Yes"),OFFSET('Water Data'!$F$6,0,10*ROW('Water Data'!F48)),NA())</f>
        <v>#N/A</v>
      </c>
      <c r="L54" s="541" t="e">
        <f ca="1">+IF(AND(ISNUMBER(OFFSET('Water Data'!$F$9,0,10*ROW('Water Data'!F48))),'Data Summary'!CA54="Yes"),OFFSET('Water Data'!$F$9,0,10*ROW('Water Data'!F48)),NA())</f>
        <v>#N/A</v>
      </c>
      <c r="M54" s="541" t="e">
        <f ca="1">+IF(AND(ISNUMBER(OFFSET('Water Data'!$G$4,0,10*ROW('Water Data'!G48))),'Data Summary'!CB54="Yes"),100-OFFSET('Water Data'!$G$4,0,10*ROW('Water Data'!G48)),NA())</f>
        <v>#N/A</v>
      </c>
      <c r="N54" s="541" t="e">
        <f ca="1">+IF(AND(ISNUMBER(OFFSET('Water Data'!$G$6,0,10*ROW('Water Data'!G48))),'Data Summary'!CC54="Yes"),OFFSET('Water Data'!$G$6,0,10*ROW('Water Data'!G48)),NA())</f>
        <v>#N/A</v>
      </c>
      <c r="O54" s="541" t="e">
        <f ca="1">+IF(AND(ISNUMBER(OFFSET('Water Data'!$G$9,0,10*ROW('Water Data'!G48))),'Data Summary'!CD54="Yes"),OFFSET('Water Data'!$G$9,0,10*ROW('Water Data'!G48)),NA())</f>
        <v>#N/A</v>
      </c>
      <c r="P54" s="541" t="e">
        <f ca="1">+IF(AND(ISNUMBER(OFFSET('Water Data'!$H$4,0,10*ROW('Water Data'!H48))),'Data Summary'!CE54="Yes"),100-OFFSET('Water Data'!$H$4,0,10*ROW('Water Data'!H48)),NA())</f>
        <v>#N/A</v>
      </c>
      <c r="Q54" s="541" t="e">
        <f ca="1">+IF(AND(ISNUMBER(OFFSET('Water Data'!$H$6,0,10*ROW('Water Data'!H48))),'Data Summary'!CF54="Yes"),OFFSET('Water Data'!$H$6,0,10*ROW('Water Data'!H48)),NA())</f>
        <v>#N/A</v>
      </c>
      <c r="R54" s="541" t="e">
        <f ca="1">+IF(AND(ISNUMBER(OFFSET('Water Data'!$H$9,0,10*ROW('Water Data'!H48))),'Data Summary'!CG54="Yes"),OFFSET('Water Data'!$H$9,0,10*ROW('Water Data'!H48)),NA())</f>
        <v>#N/A</v>
      </c>
      <c r="S54" s="541" t="e">
        <f ca="1">+IF(AND(ISNUMBER(OFFSET('Water Data'!$I$4,0,10*ROW('Water Data'!I48))),'Data Summary'!CH54="Yes"),100-OFFSET('Water Data'!$I$4,0,10*ROW('Water Data'!I48)),NA())</f>
        <v>#N/A</v>
      </c>
      <c r="T54" s="541" t="e">
        <f ca="1">+IF(AND(ISNUMBER(OFFSET('Water Data'!$I$6,0,10*ROW('Water Data'!I48))),'Data Summary'!CI54="Yes"),OFFSET('Water Data'!$I$6,0,10*ROW('Water Data'!I48)),NA())</f>
        <v>#N/A</v>
      </c>
      <c r="U54" s="541" t="e">
        <f ca="1">+IF(AND(ISNUMBER(OFFSET('Water Data'!$I$9,0,10*ROW('Water Data'!I48))),'Data Summary'!CJ54="Yes"),OFFSET('Water Data'!$I$9,0,10*ROW('Water Data'!I48)),NA())</f>
        <v>#N/A</v>
      </c>
      <c r="V54" s="542" t="e">
        <f ca="1">+IF(AND(ISNUMBER(OFFSET('Sanitation Data'!$D$4,0,10*ROW('Sanitation Data'!D48))),'Data Summary'!CK54="Yes"),100-OFFSET('Sanitation Data'!$D$4,0,10*ROW('Sanitation Data'!D48)),NA())</f>
        <v>#N/A</v>
      </c>
      <c r="W54" s="542" t="e">
        <f ca="1">+IF(AND(ISNUMBER(OFFSET('Sanitation Data'!$D$6,0,10*ROW('Sanitation Data'!D48))),'Data Summary'!CL54="Yes"),OFFSET('Sanitation Data'!$D$6,0,10*ROW('Sanitation Data'!D48)),NA())</f>
        <v>#N/A</v>
      </c>
      <c r="X54" s="542" t="e">
        <f ca="1">+IF(AND(ISNUMBER(OFFSET('Sanitation Data'!$D$10,0,10*ROW('Sanitation Data'!D48))),'Data Summary'!CM54="Yes"),OFFSET('Sanitation Data'!$D$10,0,10*ROW('Sanitation Data'!D48)),NA())</f>
        <v>#N/A</v>
      </c>
      <c r="Y54" s="542" t="e">
        <f ca="1">+IF(AND(ISNUMBER(OFFSET('Sanitation Data'!$D$11,0,10*ROW('Sanitation Data'!D48))),'Data Summary'!CN54="Yes"),OFFSET('Sanitation Data'!$D$11,0,10*ROW('Sanitation Data'!D48)),NA())</f>
        <v>#N/A</v>
      </c>
      <c r="Z54" s="542" t="e">
        <f ca="1">+IF(AND(ISNUMBER(OFFSET('Sanitation Data'!$D$12,0,10*ROW('Sanitation Data'!D48))),'Data Summary'!CO54="Yes"),OFFSET('Sanitation Data'!$D$12,0,10*ROW('Sanitation Data'!D48)),NA())</f>
        <v>#N/A</v>
      </c>
      <c r="AA54" s="542" t="e">
        <f ca="1">+IF(AND(ISNUMBER(OFFSET('Sanitation Data'!$E$4,0,10*ROW('Sanitation Data'!E48))),'Data Summary'!CP54="Yes"),100-OFFSET('Sanitation Data'!$E$4,0,10*ROW('Sanitation Data'!E48)),NA())</f>
        <v>#N/A</v>
      </c>
      <c r="AB54" s="542" t="e">
        <f ca="1">+IF(AND(ISNUMBER(OFFSET('Sanitation Data'!$E$6,0,10*ROW('Sanitation Data'!E48))),'Data Summary'!CQ54="Yes"),OFFSET('Sanitation Data'!$E$6,0,10*ROW('Sanitation Data'!E48)),NA())</f>
        <v>#N/A</v>
      </c>
      <c r="AC54" s="542" t="e">
        <f ca="1">+IF(AND(ISNUMBER(OFFSET('Sanitation Data'!$E$10,0,10*ROW('Sanitation Data'!E48))),'Data Summary'!CR54="Yes"),OFFSET('Sanitation Data'!$E$10,0,10*ROW('Sanitation Data'!E48)),NA())</f>
        <v>#N/A</v>
      </c>
      <c r="AD54" s="542" t="e">
        <f ca="1">+IF(AND(ISNUMBER(OFFSET('Sanitation Data'!$E$11,0,10*ROW('Sanitation Data'!E48))),'Data Summary'!CS54="Yes"),OFFSET('Sanitation Data'!$E$11,0,10*ROW('Sanitation Data'!E48)),NA())</f>
        <v>#N/A</v>
      </c>
      <c r="AE54" s="542" t="e">
        <f ca="1">+IF(AND(ISNUMBER(OFFSET('Sanitation Data'!$E$12,0,10*ROW('Sanitation Data'!E48))),'Data Summary'!CT54="Yes"),OFFSET('Sanitation Data'!$E$12,0,10*ROW('Sanitation Data'!E48)),NA())</f>
        <v>#N/A</v>
      </c>
      <c r="AF54" s="542" t="e">
        <f ca="1">+IF(AND(ISNUMBER(OFFSET('Sanitation Data'!$F$4,0,10*ROW('Sanitation Data'!F48))),'Data Summary'!CU54="Yes"),100-OFFSET('Sanitation Data'!$F$4,0,10*ROW('Sanitation Data'!F48)),NA())</f>
        <v>#N/A</v>
      </c>
      <c r="AG54" s="542" t="e">
        <f ca="1">+IF(AND(ISNUMBER(OFFSET('Sanitation Data'!$F$6,0,10*ROW('Sanitation Data'!F48))),'Data Summary'!CV54="Yes"),OFFSET('Sanitation Data'!$F$6,0,10*ROW('Sanitation Data'!F48)),NA())</f>
        <v>#N/A</v>
      </c>
      <c r="AH54" s="542" t="e">
        <f ca="1">+IF(AND(ISNUMBER(OFFSET('Sanitation Data'!$F$10,0,10*ROW('Sanitation Data'!F48))),'Data Summary'!CW54="Yes"),OFFSET('Sanitation Data'!$F$10,0,10*ROW('Sanitation Data'!F48)),NA())</f>
        <v>#N/A</v>
      </c>
      <c r="AI54" s="542" t="e">
        <f ca="1">+IF(AND(ISNUMBER(OFFSET('Sanitation Data'!$F$11,0,10*ROW('Sanitation Data'!F48))),'Data Summary'!CX54="Yes"),OFFSET('Sanitation Data'!$F$11,0,10*ROW('Sanitation Data'!F48)),NA())</f>
        <v>#N/A</v>
      </c>
      <c r="AJ54" s="542" t="e">
        <f ca="1">+IF(AND(ISNUMBER(OFFSET('Sanitation Data'!$F$12,0,10*ROW('Sanitation Data'!F48))),'Data Summary'!CY54="Yes"),OFFSET('Sanitation Data'!$F$12,0,10*ROW('Sanitation Data'!F48)),NA())</f>
        <v>#N/A</v>
      </c>
      <c r="AK54" s="542" t="e">
        <f ca="1">+IF(AND(ISNUMBER(OFFSET('Sanitation Data'!$G$4,0,10*ROW('Sanitation Data'!G48))),'Data Summary'!CZ54="Yes"),100-OFFSET('Sanitation Data'!$G$4,0,10*ROW('Sanitation Data'!G48)),NA())</f>
        <v>#N/A</v>
      </c>
      <c r="AL54" s="542" t="e">
        <f ca="1">+IF(AND(ISNUMBER(OFFSET('Sanitation Data'!$G$6,0,10*ROW('Sanitation Data'!G48))),'Data Summary'!DA54="Yes"),OFFSET('Sanitation Data'!$G$6,0,10*ROW('Sanitation Data'!G48)),NA())</f>
        <v>#N/A</v>
      </c>
      <c r="AM54" s="542" t="e">
        <f ca="1">+IF(AND(ISNUMBER(OFFSET('Sanitation Data'!$G$10,0,10*ROW('Sanitation Data'!G48))),'Data Summary'!DB54="Yes"),OFFSET('Sanitation Data'!$G$10,0,10*ROW('Sanitation Data'!G48)),NA())</f>
        <v>#N/A</v>
      </c>
      <c r="AN54" s="542" t="e">
        <f ca="1">+IF(AND(ISNUMBER(OFFSET('Sanitation Data'!$G$11,0,10*ROW('Sanitation Data'!G48))),'Data Summary'!DC54="Yes"),OFFSET('Sanitation Data'!$G$11,0,10*ROW('Sanitation Data'!G48)),NA())</f>
        <v>#N/A</v>
      </c>
      <c r="AO54" s="542" t="e">
        <f ca="1">+IF(AND(ISNUMBER(OFFSET('Sanitation Data'!$G$12,0,10*ROW('Sanitation Data'!G48))),'Data Summary'!DD54="Yes"),OFFSET('Sanitation Data'!$G$12,0,10*ROW('Sanitation Data'!G48)),NA())</f>
        <v>#N/A</v>
      </c>
      <c r="AP54" s="542" t="e">
        <f ca="1">+IF(AND(ISNUMBER(OFFSET('Sanitation Data'!$H$4,0,10*ROW('Sanitation Data'!H48))),'Data Summary'!DE54="Yes"),100-OFFSET('Sanitation Data'!$H$4,0,10*ROW('Sanitation Data'!H48)),NA())</f>
        <v>#N/A</v>
      </c>
      <c r="AQ54" s="542" t="e">
        <f ca="1">+IF(AND(ISNUMBER(OFFSET('Sanitation Data'!$H$6,0,10*ROW('Sanitation Data'!H48))),'Data Summary'!DF54="Yes"),OFFSET('Sanitation Data'!$H$6,0,10*ROW('Sanitation Data'!H48)),NA())</f>
        <v>#N/A</v>
      </c>
      <c r="AR54" s="542" t="e">
        <f ca="1">+IF(AND(ISNUMBER(OFFSET('Sanitation Data'!$H$10,0,10*ROW('Sanitation Data'!H48))),'Data Summary'!DG54="Yes"),OFFSET('Sanitation Data'!$H$10,0,10*ROW('Sanitation Data'!H48)),NA())</f>
        <v>#N/A</v>
      </c>
      <c r="AS54" s="542" t="e">
        <f ca="1">+IF(AND(ISNUMBER(OFFSET('Sanitation Data'!$H$11,0,10*ROW('Sanitation Data'!H48))),'Data Summary'!DH54="Yes"),OFFSET('Sanitation Data'!$H$11,0,10*ROW('Sanitation Data'!H48)),NA())</f>
        <v>#N/A</v>
      </c>
      <c r="AT54" s="542" t="e">
        <f ca="1">+IF(AND(ISNUMBER(OFFSET('Sanitation Data'!$H$12,0,10*ROW('Sanitation Data'!H48))),'Data Summary'!DI54="Yes"),OFFSET('Sanitation Data'!$H$12,0,10*ROW('Sanitation Data'!H48)),NA())</f>
        <v>#N/A</v>
      </c>
      <c r="AU54" s="542" t="e">
        <f ca="1">+IF(AND(ISNUMBER(OFFSET('Sanitation Data'!$I$4,0,10*ROW('Sanitation Data'!I48))),'Data Summary'!DJ54="Yes"),100-OFFSET('Sanitation Data'!$I$4,0,10*ROW('Sanitation Data'!I48)),NA())</f>
        <v>#N/A</v>
      </c>
      <c r="AV54" s="542" t="e">
        <f ca="1">+IF(AND(ISNUMBER(OFFSET('Sanitation Data'!$I$6,0,10*ROW('Sanitation Data'!I48))),'Data Summary'!DK54="Yes"),OFFSET('Sanitation Data'!$I$6,0,10*ROW('Sanitation Data'!I48)),NA())</f>
        <v>#N/A</v>
      </c>
      <c r="AW54" s="542" t="e">
        <f ca="1">+IF(AND(ISNUMBER(OFFSET('Sanitation Data'!$I$10,0,10*ROW('Sanitation Data'!I48))),'Data Summary'!DL54="Yes"),OFFSET('Sanitation Data'!$I$10,0,10*ROW('Sanitation Data'!I48)),NA())</f>
        <v>#N/A</v>
      </c>
      <c r="AX54" s="542" t="e">
        <f ca="1">+IF(AND(ISNUMBER(OFFSET('Sanitation Data'!$I$11,0,10*ROW('Sanitation Data'!I48))),'Data Summary'!DM54="Yes"),OFFSET('Sanitation Data'!$I$11,0,10*ROW('Sanitation Data'!I48)),NA())</f>
        <v>#N/A</v>
      </c>
      <c r="AY54" s="542" t="e">
        <f ca="1">+IF(AND(ISNUMBER(OFFSET('Sanitation Data'!$I$12,0,10*ROW('Sanitation Data'!I48))),'Data Summary'!DN54="Yes"),OFFSET('Sanitation Data'!$I$12,0,10*ROW('Sanitation Data'!I48)),NA())</f>
        <v>#N/A</v>
      </c>
      <c r="AZ54" s="543" t="e">
        <f ca="1">+IF(AND(ISNUMBER(OFFSET('Hygiene Data'!$D$5,0,10*ROW('Hygiene Data'!D48))),'Data Summary'!DO54="Yes"),OFFSET('Hygiene Data'!$D$5,0,10*ROW('Hygiene Data'!D48)),NA())</f>
        <v>#N/A</v>
      </c>
      <c r="BA54" s="543" t="e">
        <f ca="1">+IF(AND(ISNUMBER(OFFSET('Hygiene Data'!$D$7,0,10*ROW('Hygiene Data'!D48))),'Data Summary'!DP54="Yes"),OFFSET('Hygiene Data'!$D$7,0,10*ROW('Hygiene Data'!D48)),NA())</f>
        <v>#N/A</v>
      </c>
      <c r="BB54" s="543" t="e">
        <f ca="1">+IF(AND(ISNUMBER(OFFSET('Hygiene Data'!$D$9,0,10*ROW('Hygiene Data'!D48))),'Data Summary'!DQ54="Yes"),OFFSET('Hygiene Data'!$D$9,0,10*ROW('Hygiene Data'!D48)),NA())</f>
        <v>#N/A</v>
      </c>
      <c r="BC54" s="543" t="e">
        <f ca="1">+IF(AND(ISNUMBER(OFFSET('Hygiene Data'!$E$5,0,10*ROW('Hygiene Data'!E48))),'Data Summary'!DR54="Yes"),OFFSET('Hygiene Data'!$E$5,0,10*ROW('Hygiene Data'!E48)),NA())</f>
        <v>#N/A</v>
      </c>
      <c r="BD54" s="543" t="e">
        <f ca="1">+IF(AND(ISNUMBER(OFFSET('Hygiene Data'!$E$7,0,10*ROW('Hygiene Data'!E48))),'Data Summary'!DS54="Yes"),OFFSET('Hygiene Data'!$E$7,0,10*ROW('Hygiene Data'!E48)),NA())</f>
        <v>#N/A</v>
      </c>
      <c r="BE54" s="543" t="e">
        <f ca="1">+IF(AND(ISNUMBER(OFFSET('Hygiene Data'!$E$9,0,10*ROW('Hygiene Data'!E48))),'Data Summary'!DT54="Yes"),OFFSET('Hygiene Data'!$E$9,0,10*ROW('Hygiene Data'!E48)),NA())</f>
        <v>#N/A</v>
      </c>
      <c r="BF54" s="543" t="e">
        <f ca="1">+IF(AND(ISNUMBER(OFFSET('Hygiene Data'!$F$5,0,10*ROW('Hygiene Data'!F48))),'Data Summary'!DU54="Yes"),OFFSET('Hygiene Data'!$F$5,0,10*ROW('Hygiene Data'!F48)),NA())</f>
        <v>#N/A</v>
      </c>
      <c r="BG54" s="543" t="e">
        <f ca="1">+IF(AND(ISNUMBER(OFFSET('Hygiene Data'!$F$7,0,10*ROW('Hygiene Data'!F48))),'Data Summary'!DV54="Yes"),OFFSET('Hygiene Data'!$F$7,0,10*ROW('Hygiene Data'!F48)),NA())</f>
        <v>#N/A</v>
      </c>
      <c r="BH54" s="543" t="e">
        <f ca="1">+IF(AND(ISNUMBER(OFFSET('Hygiene Data'!$F$9,0,10*ROW('Hygiene Data'!F48))),'Data Summary'!DW54="Yes"),OFFSET('Hygiene Data'!$F$9,0,10*ROW('Hygiene Data'!F48)),NA())</f>
        <v>#N/A</v>
      </c>
      <c r="BI54" s="543" t="e">
        <f ca="1">+IF(AND(ISNUMBER(OFFSET('Hygiene Data'!$G$5,0,10*ROW('Hygiene Data'!G48))),'Data Summary'!DX54="Yes"),OFFSET('Hygiene Data'!$G$5,0,10*ROW('Hygiene Data'!G48)),NA())</f>
        <v>#N/A</v>
      </c>
      <c r="BJ54" s="543" t="e">
        <f ca="1">+IF(AND(ISNUMBER(OFFSET('Hygiene Data'!$G$7,0,10*ROW('Hygiene Data'!G48))),'Data Summary'!DY54="Yes"),OFFSET('Hygiene Data'!$G$7,0,10*ROW('Hygiene Data'!G48)),NA())</f>
        <v>#N/A</v>
      </c>
      <c r="BK54" s="543" t="e">
        <f ca="1">+IF(AND(ISNUMBER(OFFSET('Hygiene Data'!$G$9,0,10*ROW('Hygiene Data'!G48))),'Data Summary'!DZ54="Yes"),OFFSET('Hygiene Data'!$G$9,0,10*ROW('Hygiene Data'!G48)),NA())</f>
        <v>#N/A</v>
      </c>
      <c r="BL54" s="543" t="e">
        <f ca="1">+IF(AND(ISNUMBER(OFFSET('Hygiene Data'!$H$5,0,10*ROW('Hygiene Data'!H48))),'Data Summary'!EA54="Yes"),OFFSET('Hygiene Data'!$H$5,0,10*ROW('Hygiene Data'!H48)),NA())</f>
        <v>#N/A</v>
      </c>
      <c r="BM54" s="543" t="e">
        <f ca="1">+IF(AND(ISNUMBER(OFFSET('Hygiene Data'!$H$7,0,10*ROW('Hygiene Data'!H48))),'Data Summary'!EB54="Yes"),OFFSET('Hygiene Data'!$H$7,0,10*ROW('Hygiene Data'!H48)),NA())</f>
        <v>#N/A</v>
      </c>
      <c r="BN54" s="543" t="e">
        <f ca="1">+IF(AND(ISNUMBER(OFFSET('Hygiene Data'!$H$9,0,10*ROW('Hygiene Data'!H48))),'Data Summary'!EC54="Yes"),OFFSET('Hygiene Data'!$H$9,0,10*ROW('Hygiene Data'!H48)),NA())</f>
        <v>#N/A</v>
      </c>
      <c r="BO54" s="543" t="e">
        <f ca="1">+IF(AND(ISNUMBER(OFFSET('Hygiene Data'!$I$5,0,10*ROW('Hygiene Data'!I48))),'Data Summary'!ED54="Yes"),OFFSET('Hygiene Data'!$I$5,0,10*ROW('Hygiene Data'!I48)),NA())</f>
        <v>#N/A</v>
      </c>
      <c r="BP54" s="543" t="e">
        <f ca="1">+IF(AND(ISNUMBER(OFFSET('Hygiene Data'!$I$7,0,10*ROW('Hygiene Data'!I48))),'Data Summary'!EE54="Yes"),OFFSET('Hygiene Data'!$I$7,0,10*ROW('Hygiene Data'!I48)),NA())</f>
        <v>#N/A</v>
      </c>
      <c r="BQ54" s="543" t="e">
        <f ca="1">+IF(AND(ISNUMBER(OFFSET('Hygiene Data'!$I$9,0,10*ROW('Hygiene Data'!I48))),'Data Summary'!EF54="Yes"),OFFSET('Hygiene Data'!$I$9,0,10*ROW('Hygiene Data'!I48)),NA())</f>
        <v>#N/A</v>
      </c>
    </row>
    <row r="55" spans="1:69" x14ac:dyDescent="0.25">
      <c r="A55" s="539" t="e">
        <f ca="1">+RIGHT('Data Summary'!A55,LEN('Data Summary'!A55)-9)</f>
        <v>#VALUE!</v>
      </c>
      <c r="B55" s="513" t="str">
        <f ca="1">+IF(ISTEXT('Data Summary'!B55),'Data Summary'!B55,"")</f>
        <v/>
      </c>
      <c r="C55" s="540" t="e">
        <f ca="1">+VALUE('Data Summary'!C55)</f>
        <v>#VALUE!</v>
      </c>
      <c r="D55" s="541" t="e">
        <f ca="1">+IF(AND(ISNUMBER(OFFSET('Water Data'!$D$4,0,10*ROW('Water Data'!D49))),'Data Summary'!BS55="Yes"),100-OFFSET('Water Data'!$D$4,0,10*ROW('Water Data'!D49)),NA())</f>
        <v>#N/A</v>
      </c>
      <c r="E55" s="541" t="e">
        <f ca="1">+IF(AND(ISNUMBER(OFFSET('Water Data'!$D$6,0,10*ROW('Water Data'!D49))),'Data Summary'!BT55="Yes"),OFFSET('Water Data'!$D$6,0,10*ROW('Water Data'!D49)),NA())</f>
        <v>#N/A</v>
      </c>
      <c r="F55" s="541" t="e">
        <f ca="1">+IF(AND(ISNUMBER(OFFSET('Water Data'!$D$9,0,10*ROW('Water Data'!D49))),'Data Summary'!BU55="Yes"),OFFSET('Water Data'!$D$9,0,10*ROW('Water Data'!D49)),NA())</f>
        <v>#N/A</v>
      </c>
      <c r="G55" s="541" t="e">
        <f ca="1">+IF(AND(ISNUMBER(OFFSET('Water Data'!$E$4,0,10*ROW('Water Data'!E49))),'Data Summary'!BV55="Yes"),100-OFFSET('Water Data'!$E$4,0,10*ROW('Water Data'!E49)),NA())</f>
        <v>#N/A</v>
      </c>
      <c r="H55" s="541" t="e">
        <f ca="1">+IF(AND(ISNUMBER(OFFSET('Water Data'!$E$6,0,10*ROW('Water Data'!E49))),'Data Summary'!BW55="Yes"),OFFSET('Water Data'!$E$6,0,10*ROW('Water Data'!E49)),NA())</f>
        <v>#N/A</v>
      </c>
      <c r="I55" s="541" t="e">
        <f ca="1">+IF(AND(ISNUMBER(OFFSET('Water Data'!$E$9,0,10*ROW('Water Data'!E49))),'Data Summary'!BX55="Yes"),OFFSET('Water Data'!$E$9,0,10*ROW('Water Data'!E49)),NA())</f>
        <v>#N/A</v>
      </c>
      <c r="J55" s="541" t="e">
        <f ca="1">+IF(AND(ISNUMBER(OFFSET('Water Data'!$F$4,0,10*ROW('Water Data'!F49))),'Data Summary'!BY55="Yes"),100-OFFSET('Water Data'!$F$4,0,10*ROW('Water Data'!F49)),NA())</f>
        <v>#N/A</v>
      </c>
      <c r="K55" s="541" t="e">
        <f ca="1">+IF(AND(ISNUMBER(OFFSET('Water Data'!$F$6,0,10*ROW('Water Data'!F49))),'Data Summary'!BZ55="Yes"),OFFSET('Water Data'!$F$6,0,10*ROW('Water Data'!F49)),NA())</f>
        <v>#N/A</v>
      </c>
      <c r="L55" s="541" t="e">
        <f ca="1">+IF(AND(ISNUMBER(OFFSET('Water Data'!$F$9,0,10*ROW('Water Data'!F49))),'Data Summary'!CA55="Yes"),OFFSET('Water Data'!$F$9,0,10*ROW('Water Data'!F49)),NA())</f>
        <v>#N/A</v>
      </c>
      <c r="M55" s="541" t="e">
        <f ca="1">+IF(AND(ISNUMBER(OFFSET('Water Data'!$G$4,0,10*ROW('Water Data'!G49))),'Data Summary'!CB55="Yes"),100-OFFSET('Water Data'!$G$4,0,10*ROW('Water Data'!G49)),NA())</f>
        <v>#N/A</v>
      </c>
      <c r="N55" s="541" t="e">
        <f ca="1">+IF(AND(ISNUMBER(OFFSET('Water Data'!$G$6,0,10*ROW('Water Data'!G49))),'Data Summary'!CC55="Yes"),OFFSET('Water Data'!$G$6,0,10*ROW('Water Data'!G49)),NA())</f>
        <v>#N/A</v>
      </c>
      <c r="O55" s="541" t="e">
        <f ca="1">+IF(AND(ISNUMBER(OFFSET('Water Data'!$G$9,0,10*ROW('Water Data'!G49))),'Data Summary'!CD55="Yes"),OFFSET('Water Data'!$G$9,0,10*ROW('Water Data'!G49)),NA())</f>
        <v>#N/A</v>
      </c>
      <c r="P55" s="541" t="e">
        <f ca="1">+IF(AND(ISNUMBER(OFFSET('Water Data'!$H$4,0,10*ROW('Water Data'!H49))),'Data Summary'!CE55="Yes"),100-OFFSET('Water Data'!$H$4,0,10*ROW('Water Data'!H49)),NA())</f>
        <v>#N/A</v>
      </c>
      <c r="Q55" s="541" t="e">
        <f ca="1">+IF(AND(ISNUMBER(OFFSET('Water Data'!$H$6,0,10*ROW('Water Data'!H49))),'Data Summary'!CF55="Yes"),OFFSET('Water Data'!$H$6,0,10*ROW('Water Data'!H49)),NA())</f>
        <v>#N/A</v>
      </c>
      <c r="R55" s="541" t="e">
        <f ca="1">+IF(AND(ISNUMBER(OFFSET('Water Data'!$H$9,0,10*ROW('Water Data'!H49))),'Data Summary'!CG55="Yes"),OFFSET('Water Data'!$H$9,0,10*ROW('Water Data'!H49)),NA())</f>
        <v>#N/A</v>
      </c>
      <c r="S55" s="541" t="e">
        <f ca="1">+IF(AND(ISNUMBER(OFFSET('Water Data'!$I$4,0,10*ROW('Water Data'!I49))),'Data Summary'!CH55="Yes"),100-OFFSET('Water Data'!$I$4,0,10*ROW('Water Data'!I49)),NA())</f>
        <v>#N/A</v>
      </c>
      <c r="T55" s="541" t="e">
        <f ca="1">+IF(AND(ISNUMBER(OFFSET('Water Data'!$I$6,0,10*ROW('Water Data'!I49))),'Data Summary'!CI55="Yes"),OFFSET('Water Data'!$I$6,0,10*ROW('Water Data'!I49)),NA())</f>
        <v>#N/A</v>
      </c>
      <c r="U55" s="541" t="e">
        <f ca="1">+IF(AND(ISNUMBER(OFFSET('Water Data'!$I$9,0,10*ROW('Water Data'!I49))),'Data Summary'!CJ55="Yes"),OFFSET('Water Data'!$I$9,0,10*ROW('Water Data'!I49)),NA())</f>
        <v>#N/A</v>
      </c>
      <c r="V55" s="542" t="e">
        <f ca="1">+IF(AND(ISNUMBER(OFFSET('Sanitation Data'!$D$4,0,10*ROW('Sanitation Data'!D49))),'Data Summary'!CK55="Yes"),100-OFFSET('Sanitation Data'!$D$4,0,10*ROW('Sanitation Data'!D49)),NA())</f>
        <v>#N/A</v>
      </c>
      <c r="W55" s="542" t="e">
        <f ca="1">+IF(AND(ISNUMBER(OFFSET('Sanitation Data'!$D$6,0,10*ROW('Sanitation Data'!D49))),'Data Summary'!CL55="Yes"),OFFSET('Sanitation Data'!$D$6,0,10*ROW('Sanitation Data'!D49)),NA())</f>
        <v>#N/A</v>
      </c>
      <c r="X55" s="542" t="e">
        <f ca="1">+IF(AND(ISNUMBER(OFFSET('Sanitation Data'!$D$10,0,10*ROW('Sanitation Data'!D49))),'Data Summary'!CM55="Yes"),OFFSET('Sanitation Data'!$D$10,0,10*ROW('Sanitation Data'!D49)),NA())</f>
        <v>#N/A</v>
      </c>
      <c r="Y55" s="542" t="e">
        <f ca="1">+IF(AND(ISNUMBER(OFFSET('Sanitation Data'!$D$11,0,10*ROW('Sanitation Data'!D49))),'Data Summary'!CN55="Yes"),OFFSET('Sanitation Data'!$D$11,0,10*ROW('Sanitation Data'!D49)),NA())</f>
        <v>#N/A</v>
      </c>
      <c r="Z55" s="542" t="e">
        <f ca="1">+IF(AND(ISNUMBER(OFFSET('Sanitation Data'!$D$12,0,10*ROW('Sanitation Data'!D49))),'Data Summary'!CO55="Yes"),OFFSET('Sanitation Data'!$D$12,0,10*ROW('Sanitation Data'!D49)),NA())</f>
        <v>#N/A</v>
      </c>
      <c r="AA55" s="542" t="e">
        <f ca="1">+IF(AND(ISNUMBER(OFFSET('Sanitation Data'!$E$4,0,10*ROW('Sanitation Data'!E49))),'Data Summary'!CP55="Yes"),100-OFFSET('Sanitation Data'!$E$4,0,10*ROW('Sanitation Data'!E49)),NA())</f>
        <v>#N/A</v>
      </c>
      <c r="AB55" s="542" t="e">
        <f ca="1">+IF(AND(ISNUMBER(OFFSET('Sanitation Data'!$E$6,0,10*ROW('Sanitation Data'!E49))),'Data Summary'!CQ55="Yes"),OFFSET('Sanitation Data'!$E$6,0,10*ROW('Sanitation Data'!E49)),NA())</f>
        <v>#N/A</v>
      </c>
      <c r="AC55" s="542" t="e">
        <f ca="1">+IF(AND(ISNUMBER(OFFSET('Sanitation Data'!$E$10,0,10*ROW('Sanitation Data'!E49))),'Data Summary'!CR55="Yes"),OFFSET('Sanitation Data'!$E$10,0,10*ROW('Sanitation Data'!E49)),NA())</f>
        <v>#N/A</v>
      </c>
      <c r="AD55" s="542" t="e">
        <f ca="1">+IF(AND(ISNUMBER(OFFSET('Sanitation Data'!$E$11,0,10*ROW('Sanitation Data'!E49))),'Data Summary'!CS55="Yes"),OFFSET('Sanitation Data'!$E$11,0,10*ROW('Sanitation Data'!E49)),NA())</f>
        <v>#N/A</v>
      </c>
      <c r="AE55" s="542" t="e">
        <f ca="1">+IF(AND(ISNUMBER(OFFSET('Sanitation Data'!$E$12,0,10*ROW('Sanitation Data'!E49))),'Data Summary'!CT55="Yes"),OFFSET('Sanitation Data'!$E$12,0,10*ROW('Sanitation Data'!E49)),NA())</f>
        <v>#N/A</v>
      </c>
      <c r="AF55" s="542" t="e">
        <f ca="1">+IF(AND(ISNUMBER(OFFSET('Sanitation Data'!$F$4,0,10*ROW('Sanitation Data'!F49))),'Data Summary'!CU55="Yes"),100-OFFSET('Sanitation Data'!$F$4,0,10*ROW('Sanitation Data'!F49)),NA())</f>
        <v>#N/A</v>
      </c>
      <c r="AG55" s="542" t="e">
        <f ca="1">+IF(AND(ISNUMBER(OFFSET('Sanitation Data'!$F$6,0,10*ROW('Sanitation Data'!F49))),'Data Summary'!CV55="Yes"),OFFSET('Sanitation Data'!$F$6,0,10*ROW('Sanitation Data'!F49)),NA())</f>
        <v>#N/A</v>
      </c>
      <c r="AH55" s="542" t="e">
        <f ca="1">+IF(AND(ISNUMBER(OFFSET('Sanitation Data'!$F$10,0,10*ROW('Sanitation Data'!F49))),'Data Summary'!CW55="Yes"),OFFSET('Sanitation Data'!$F$10,0,10*ROW('Sanitation Data'!F49)),NA())</f>
        <v>#N/A</v>
      </c>
      <c r="AI55" s="542" t="e">
        <f ca="1">+IF(AND(ISNUMBER(OFFSET('Sanitation Data'!$F$11,0,10*ROW('Sanitation Data'!F49))),'Data Summary'!CX55="Yes"),OFFSET('Sanitation Data'!$F$11,0,10*ROW('Sanitation Data'!F49)),NA())</f>
        <v>#N/A</v>
      </c>
      <c r="AJ55" s="542" t="e">
        <f ca="1">+IF(AND(ISNUMBER(OFFSET('Sanitation Data'!$F$12,0,10*ROW('Sanitation Data'!F49))),'Data Summary'!CY55="Yes"),OFFSET('Sanitation Data'!$F$12,0,10*ROW('Sanitation Data'!F49)),NA())</f>
        <v>#N/A</v>
      </c>
      <c r="AK55" s="542" t="e">
        <f ca="1">+IF(AND(ISNUMBER(OFFSET('Sanitation Data'!$G$4,0,10*ROW('Sanitation Data'!G49))),'Data Summary'!CZ55="Yes"),100-OFFSET('Sanitation Data'!$G$4,0,10*ROW('Sanitation Data'!G49)),NA())</f>
        <v>#N/A</v>
      </c>
      <c r="AL55" s="542" t="e">
        <f ca="1">+IF(AND(ISNUMBER(OFFSET('Sanitation Data'!$G$6,0,10*ROW('Sanitation Data'!G49))),'Data Summary'!DA55="Yes"),OFFSET('Sanitation Data'!$G$6,0,10*ROW('Sanitation Data'!G49)),NA())</f>
        <v>#N/A</v>
      </c>
      <c r="AM55" s="542" t="e">
        <f ca="1">+IF(AND(ISNUMBER(OFFSET('Sanitation Data'!$G$10,0,10*ROW('Sanitation Data'!G49))),'Data Summary'!DB55="Yes"),OFFSET('Sanitation Data'!$G$10,0,10*ROW('Sanitation Data'!G49)),NA())</f>
        <v>#N/A</v>
      </c>
      <c r="AN55" s="542" t="e">
        <f ca="1">+IF(AND(ISNUMBER(OFFSET('Sanitation Data'!$G$11,0,10*ROW('Sanitation Data'!G49))),'Data Summary'!DC55="Yes"),OFFSET('Sanitation Data'!$G$11,0,10*ROW('Sanitation Data'!G49)),NA())</f>
        <v>#N/A</v>
      </c>
      <c r="AO55" s="542" t="e">
        <f ca="1">+IF(AND(ISNUMBER(OFFSET('Sanitation Data'!$G$12,0,10*ROW('Sanitation Data'!G49))),'Data Summary'!DD55="Yes"),OFFSET('Sanitation Data'!$G$12,0,10*ROW('Sanitation Data'!G49)),NA())</f>
        <v>#N/A</v>
      </c>
      <c r="AP55" s="542" t="e">
        <f ca="1">+IF(AND(ISNUMBER(OFFSET('Sanitation Data'!$H$4,0,10*ROW('Sanitation Data'!H49))),'Data Summary'!DE55="Yes"),100-OFFSET('Sanitation Data'!$H$4,0,10*ROW('Sanitation Data'!H49)),NA())</f>
        <v>#N/A</v>
      </c>
      <c r="AQ55" s="542" t="e">
        <f ca="1">+IF(AND(ISNUMBER(OFFSET('Sanitation Data'!$H$6,0,10*ROW('Sanitation Data'!H49))),'Data Summary'!DF55="Yes"),OFFSET('Sanitation Data'!$H$6,0,10*ROW('Sanitation Data'!H49)),NA())</f>
        <v>#N/A</v>
      </c>
      <c r="AR55" s="542" t="e">
        <f ca="1">+IF(AND(ISNUMBER(OFFSET('Sanitation Data'!$H$10,0,10*ROW('Sanitation Data'!H49))),'Data Summary'!DG55="Yes"),OFFSET('Sanitation Data'!$H$10,0,10*ROW('Sanitation Data'!H49)),NA())</f>
        <v>#N/A</v>
      </c>
      <c r="AS55" s="542" t="e">
        <f ca="1">+IF(AND(ISNUMBER(OFFSET('Sanitation Data'!$H$11,0,10*ROW('Sanitation Data'!H49))),'Data Summary'!DH55="Yes"),OFFSET('Sanitation Data'!$H$11,0,10*ROW('Sanitation Data'!H49)),NA())</f>
        <v>#N/A</v>
      </c>
      <c r="AT55" s="542" t="e">
        <f ca="1">+IF(AND(ISNUMBER(OFFSET('Sanitation Data'!$H$12,0,10*ROW('Sanitation Data'!H49))),'Data Summary'!DI55="Yes"),OFFSET('Sanitation Data'!$H$12,0,10*ROW('Sanitation Data'!H49)),NA())</f>
        <v>#N/A</v>
      </c>
      <c r="AU55" s="542" t="e">
        <f ca="1">+IF(AND(ISNUMBER(OFFSET('Sanitation Data'!$I$4,0,10*ROW('Sanitation Data'!I49))),'Data Summary'!DJ55="Yes"),100-OFFSET('Sanitation Data'!$I$4,0,10*ROW('Sanitation Data'!I49)),NA())</f>
        <v>#N/A</v>
      </c>
      <c r="AV55" s="542" t="e">
        <f ca="1">+IF(AND(ISNUMBER(OFFSET('Sanitation Data'!$I$6,0,10*ROW('Sanitation Data'!I49))),'Data Summary'!DK55="Yes"),OFFSET('Sanitation Data'!$I$6,0,10*ROW('Sanitation Data'!I49)),NA())</f>
        <v>#N/A</v>
      </c>
      <c r="AW55" s="542" t="e">
        <f ca="1">+IF(AND(ISNUMBER(OFFSET('Sanitation Data'!$I$10,0,10*ROW('Sanitation Data'!I49))),'Data Summary'!DL55="Yes"),OFFSET('Sanitation Data'!$I$10,0,10*ROW('Sanitation Data'!I49)),NA())</f>
        <v>#N/A</v>
      </c>
      <c r="AX55" s="542" t="e">
        <f ca="1">+IF(AND(ISNUMBER(OFFSET('Sanitation Data'!$I$11,0,10*ROW('Sanitation Data'!I49))),'Data Summary'!DM55="Yes"),OFFSET('Sanitation Data'!$I$11,0,10*ROW('Sanitation Data'!I49)),NA())</f>
        <v>#N/A</v>
      </c>
      <c r="AY55" s="542" t="e">
        <f ca="1">+IF(AND(ISNUMBER(OFFSET('Sanitation Data'!$I$12,0,10*ROW('Sanitation Data'!I49))),'Data Summary'!DN55="Yes"),OFFSET('Sanitation Data'!$I$12,0,10*ROW('Sanitation Data'!I49)),NA())</f>
        <v>#N/A</v>
      </c>
      <c r="AZ55" s="543" t="e">
        <f ca="1">+IF(AND(ISNUMBER(OFFSET('Hygiene Data'!$D$5,0,10*ROW('Hygiene Data'!D49))),'Data Summary'!DO55="Yes"),OFFSET('Hygiene Data'!$D$5,0,10*ROW('Hygiene Data'!D49)),NA())</f>
        <v>#N/A</v>
      </c>
      <c r="BA55" s="543" t="e">
        <f ca="1">+IF(AND(ISNUMBER(OFFSET('Hygiene Data'!$D$7,0,10*ROW('Hygiene Data'!D49))),'Data Summary'!DP55="Yes"),OFFSET('Hygiene Data'!$D$7,0,10*ROW('Hygiene Data'!D49)),NA())</f>
        <v>#N/A</v>
      </c>
      <c r="BB55" s="543" t="e">
        <f ca="1">+IF(AND(ISNUMBER(OFFSET('Hygiene Data'!$D$9,0,10*ROW('Hygiene Data'!D49))),'Data Summary'!DQ55="Yes"),OFFSET('Hygiene Data'!$D$9,0,10*ROW('Hygiene Data'!D49)),NA())</f>
        <v>#N/A</v>
      </c>
      <c r="BC55" s="543" t="e">
        <f ca="1">+IF(AND(ISNUMBER(OFFSET('Hygiene Data'!$E$5,0,10*ROW('Hygiene Data'!E49))),'Data Summary'!DR55="Yes"),OFFSET('Hygiene Data'!$E$5,0,10*ROW('Hygiene Data'!E49)),NA())</f>
        <v>#N/A</v>
      </c>
      <c r="BD55" s="543" t="e">
        <f ca="1">+IF(AND(ISNUMBER(OFFSET('Hygiene Data'!$E$7,0,10*ROW('Hygiene Data'!E49))),'Data Summary'!DS55="Yes"),OFFSET('Hygiene Data'!$E$7,0,10*ROW('Hygiene Data'!E49)),NA())</f>
        <v>#N/A</v>
      </c>
      <c r="BE55" s="543" t="e">
        <f ca="1">+IF(AND(ISNUMBER(OFFSET('Hygiene Data'!$E$9,0,10*ROW('Hygiene Data'!E49))),'Data Summary'!DT55="Yes"),OFFSET('Hygiene Data'!$E$9,0,10*ROW('Hygiene Data'!E49)),NA())</f>
        <v>#N/A</v>
      </c>
      <c r="BF55" s="543" t="e">
        <f ca="1">+IF(AND(ISNUMBER(OFFSET('Hygiene Data'!$F$5,0,10*ROW('Hygiene Data'!F49))),'Data Summary'!DU55="Yes"),OFFSET('Hygiene Data'!$F$5,0,10*ROW('Hygiene Data'!F49)),NA())</f>
        <v>#N/A</v>
      </c>
      <c r="BG55" s="543" t="e">
        <f ca="1">+IF(AND(ISNUMBER(OFFSET('Hygiene Data'!$F$7,0,10*ROW('Hygiene Data'!F49))),'Data Summary'!DV55="Yes"),OFFSET('Hygiene Data'!$F$7,0,10*ROW('Hygiene Data'!F49)),NA())</f>
        <v>#N/A</v>
      </c>
      <c r="BH55" s="543" t="e">
        <f ca="1">+IF(AND(ISNUMBER(OFFSET('Hygiene Data'!$F$9,0,10*ROW('Hygiene Data'!F49))),'Data Summary'!DW55="Yes"),OFFSET('Hygiene Data'!$F$9,0,10*ROW('Hygiene Data'!F49)),NA())</f>
        <v>#N/A</v>
      </c>
      <c r="BI55" s="543" t="e">
        <f ca="1">+IF(AND(ISNUMBER(OFFSET('Hygiene Data'!$G$5,0,10*ROW('Hygiene Data'!G49))),'Data Summary'!DX55="Yes"),OFFSET('Hygiene Data'!$G$5,0,10*ROW('Hygiene Data'!G49)),NA())</f>
        <v>#N/A</v>
      </c>
      <c r="BJ55" s="543" t="e">
        <f ca="1">+IF(AND(ISNUMBER(OFFSET('Hygiene Data'!$G$7,0,10*ROW('Hygiene Data'!G49))),'Data Summary'!DY55="Yes"),OFFSET('Hygiene Data'!$G$7,0,10*ROW('Hygiene Data'!G49)),NA())</f>
        <v>#N/A</v>
      </c>
      <c r="BK55" s="543" t="e">
        <f ca="1">+IF(AND(ISNUMBER(OFFSET('Hygiene Data'!$G$9,0,10*ROW('Hygiene Data'!G49))),'Data Summary'!DZ55="Yes"),OFFSET('Hygiene Data'!$G$9,0,10*ROW('Hygiene Data'!G49)),NA())</f>
        <v>#N/A</v>
      </c>
      <c r="BL55" s="543" t="e">
        <f ca="1">+IF(AND(ISNUMBER(OFFSET('Hygiene Data'!$H$5,0,10*ROW('Hygiene Data'!H49))),'Data Summary'!EA55="Yes"),OFFSET('Hygiene Data'!$H$5,0,10*ROW('Hygiene Data'!H49)),NA())</f>
        <v>#N/A</v>
      </c>
      <c r="BM55" s="543" t="e">
        <f ca="1">+IF(AND(ISNUMBER(OFFSET('Hygiene Data'!$H$7,0,10*ROW('Hygiene Data'!H49))),'Data Summary'!EB55="Yes"),OFFSET('Hygiene Data'!$H$7,0,10*ROW('Hygiene Data'!H49)),NA())</f>
        <v>#N/A</v>
      </c>
      <c r="BN55" s="543" t="e">
        <f ca="1">+IF(AND(ISNUMBER(OFFSET('Hygiene Data'!$H$9,0,10*ROW('Hygiene Data'!H49))),'Data Summary'!EC55="Yes"),OFFSET('Hygiene Data'!$H$9,0,10*ROW('Hygiene Data'!H49)),NA())</f>
        <v>#N/A</v>
      </c>
      <c r="BO55" s="543" t="e">
        <f ca="1">+IF(AND(ISNUMBER(OFFSET('Hygiene Data'!$I$5,0,10*ROW('Hygiene Data'!I49))),'Data Summary'!ED55="Yes"),OFFSET('Hygiene Data'!$I$5,0,10*ROW('Hygiene Data'!I49)),NA())</f>
        <v>#N/A</v>
      </c>
      <c r="BP55" s="543" t="e">
        <f ca="1">+IF(AND(ISNUMBER(OFFSET('Hygiene Data'!$I$7,0,10*ROW('Hygiene Data'!I49))),'Data Summary'!EE55="Yes"),OFFSET('Hygiene Data'!$I$7,0,10*ROW('Hygiene Data'!I49)),NA())</f>
        <v>#N/A</v>
      </c>
      <c r="BQ55" s="543" t="e">
        <f ca="1">+IF(AND(ISNUMBER(OFFSET('Hygiene Data'!$I$9,0,10*ROW('Hygiene Data'!I49))),'Data Summary'!EF55="Yes"),OFFSET('Hygiene Data'!$I$9,0,10*ROW('Hygiene Data'!I49)),NA())</f>
        <v>#N/A</v>
      </c>
    </row>
    <row r="56" spans="1:69" x14ac:dyDescent="0.25">
      <c r="A56" s="539" t="e">
        <f ca="1">+RIGHT('Data Summary'!A56,LEN('Data Summary'!A56)-9)</f>
        <v>#VALUE!</v>
      </c>
      <c r="B56" s="513" t="str">
        <f ca="1">+IF(ISTEXT('Data Summary'!B56),'Data Summary'!B56,"")</f>
        <v/>
      </c>
      <c r="C56" s="540" t="e">
        <f ca="1">+VALUE('Data Summary'!C56)</f>
        <v>#VALUE!</v>
      </c>
      <c r="D56" s="541" t="e">
        <f ca="1">+IF(AND(ISNUMBER(OFFSET('Water Data'!$D$4,0,10*ROW('Water Data'!D50))),'Data Summary'!BS56="Yes"),100-OFFSET('Water Data'!$D$4,0,10*ROW('Water Data'!D50)),NA())</f>
        <v>#N/A</v>
      </c>
      <c r="E56" s="541" t="e">
        <f ca="1">+IF(AND(ISNUMBER(OFFSET('Water Data'!$D$6,0,10*ROW('Water Data'!D50))),'Data Summary'!BT56="Yes"),OFFSET('Water Data'!$D$6,0,10*ROW('Water Data'!D50)),NA())</f>
        <v>#N/A</v>
      </c>
      <c r="F56" s="541" t="e">
        <f ca="1">+IF(AND(ISNUMBER(OFFSET('Water Data'!$D$9,0,10*ROW('Water Data'!D50))),'Data Summary'!BU56="Yes"),OFFSET('Water Data'!$D$9,0,10*ROW('Water Data'!D50)),NA())</f>
        <v>#N/A</v>
      </c>
      <c r="G56" s="541" t="e">
        <f ca="1">+IF(AND(ISNUMBER(OFFSET('Water Data'!$E$4,0,10*ROW('Water Data'!E50))),'Data Summary'!BV56="Yes"),100-OFFSET('Water Data'!$E$4,0,10*ROW('Water Data'!E50)),NA())</f>
        <v>#N/A</v>
      </c>
      <c r="H56" s="541" t="e">
        <f ca="1">+IF(AND(ISNUMBER(OFFSET('Water Data'!$E$6,0,10*ROW('Water Data'!E50))),'Data Summary'!BW56="Yes"),OFFSET('Water Data'!$E$6,0,10*ROW('Water Data'!E50)),NA())</f>
        <v>#N/A</v>
      </c>
      <c r="I56" s="541" t="e">
        <f ca="1">+IF(AND(ISNUMBER(OFFSET('Water Data'!$E$9,0,10*ROW('Water Data'!E50))),'Data Summary'!BX56="Yes"),OFFSET('Water Data'!$E$9,0,10*ROW('Water Data'!E50)),NA())</f>
        <v>#N/A</v>
      </c>
      <c r="J56" s="541" t="e">
        <f ca="1">+IF(AND(ISNUMBER(OFFSET('Water Data'!$F$4,0,10*ROW('Water Data'!F50))),'Data Summary'!BY56="Yes"),100-OFFSET('Water Data'!$F$4,0,10*ROW('Water Data'!F50)),NA())</f>
        <v>#N/A</v>
      </c>
      <c r="K56" s="541" t="e">
        <f ca="1">+IF(AND(ISNUMBER(OFFSET('Water Data'!$F$6,0,10*ROW('Water Data'!F50))),'Data Summary'!BZ56="Yes"),OFFSET('Water Data'!$F$6,0,10*ROW('Water Data'!F50)),NA())</f>
        <v>#N/A</v>
      </c>
      <c r="L56" s="541" t="e">
        <f ca="1">+IF(AND(ISNUMBER(OFFSET('Water Data'!$F$9,0,10*ROW('Water Data'!F50))),'Data Summary'!CA56="Yes"),OFFSET('Water Data'!$F$9,0,10*ROW('Water Data'!F50)),NA())</f>
        <v>#N/A</v>
      </c>
      <c r="M56" s="541" t="e">
        <f ca="1">+IF(AND(ISNUMBER(OFFSET('Water Data'!$G$4,0,10*ROW('Water Data'!G50))),'Data Summary'!CB56="Yes"),100-OFFSET('Water Data'!$G$4,0,10*ROW('Water Data'!G50)),NA())</f>
        <v>#N/A</v>
      </c>
      <c r="N56" s="541" t="e">
        <f ca="1">+IF(AND(ISNUMBER(OFFSET('Water Data'!$G$6,0,10*ROW('Water Data'!G50))),'Data Summary'!CC56="Yes"),OFFSET('Water Data'!$G$6,0,10*ROW('Water Data'!G50)),NA())</f>
        <v>#N/A</v>
      </c>
      <c r="O56" s="541" t="e">
        <f ca="1">+IF(AND(ISNUMBER(OFFSET('Water Data'!$G$9,0,10*ROW('Water Data'!G50))),'Data Summary'!CD56="Yes"),OFFSET('Water Data'!$G$9,0,10*ROW('Water Data'!G50)),NA())</f>
        <v>#N/A</v>
      </c>
      <c r="P56" s="541" t="e">
        <f ca="1">+IF(AND(ISNUMBER(OFFSET('Water Data'!$H$4,0,10*ROW('Water Data'!H50))),'Data Summary'!CE56="Yes"),100-OFFSET('Water Data'!$H$4,0,10*ROW('Water Data'!H50)),NA())</f>
        <v>#N/A</v>
      </c>
      <c r="Q56" s="541" t="e">
        <f ca="1">+IF(AND(ISNUMBER(OFFSET('Water Data'!$H$6,0,10*ROW('Water Data'!H50))),'Data Summary'!CF56="Yes"),OFFSET('Water Data'!$H$6,0,10*ROW('Water Data'!H50)),NA())</f>
        <v>#N/A</v>
      </c>
      <c r="R56" s="541" t="e">
        <f ca="1">+IF(AND(ISNUMBER(OFFSET('Water Data'!$H$9,0,10*ROW('Water Data'!H50))),'Data Summary'!CG56="Yes"),OFFSET('Water Data'!$H$9,0,10*ROW('Water Data'!H50)),NA())</f>
        <v>#N/A</v>
      </c>
      <c r="S56" s="541" t="e">
        <f ca="1">+IF(AND(ISNUMBER(OFFSET('Water Data'!$I$4,0,10*ROW('Water Data'!I50))),'Data Summary'!CH56="Yes"),100-OFFSET('Water Data'!$I$4,0,10*ROW('Water Data'!I50)),NA())</f>
        <v>#N/A</v>
      </c>
      <c r="T56" s="541" t="e">
        <f ca="1">+IF(AND(ISNUMBER(OFFSET('Water Data'!$I$6,0,10*ROW('Water Data'!I50))),'Data Summary'!CI56="Yes"),OFFSET('Water Data'!$I$6,0,10*ROW('Water Data'!I50)),NA())</f>
        <v>#N/A</v>
      </c>
      <c r="U56" s="541" t="e">
        <f ca="1">+IF(AND(ISNUMBER(OFFSET('Water Data'!$I$9,0,10*ROW('Water Data'!I50))),'Data Summary'!CJ56="Yes"),OFFSET('Water Data'!$I$9,0,10*ROW('Water Data'!I50)),NA())</f>
        <v>#N/A</v>
      </c>
      <c r="V56" s="542" t="e">
        <f ca="1">+IF(AND(ISNUMBER(OFFSET('Sanitation Data'!$D$4,0,10*ROW('Sanitation Data'!D50))),'Data Summary'!CK56="Yes"),100-OFFSET('Sanitation Data'!$D$4,0,10*ROW('Sanitation Data'!D50)),NA())</f>
        <v>#N/A</v>
      </c>
      <c r="W56" s="542" t="e">
        <f ca="1">+IF(AND(ISNUMBER(OFFSET('Sanitation Data'!$D$6,0,10*ROW('Sanitation Data'!D50))),'Data Summary'!CL56="Yes"),OFFSET('Sanitation Data'!$D$6,0,10*ROW('Sanitation Data'!D50)),NA())</f>
        <v>#N/A</v>
      </c>
      <c r="X56" s="542" t="e">
        <f ca="1">+IF(AND(ISNUMBER(OFFSET('Sanitation Data'!$D$10,0,10*ROW('Sanitation Data'!D50))),'Data Summary'!CM56="Yes"),OFFSET('Sanitation Data'!$D$10,0,10*ROW('Sanitation Data'!D50)),NA())</f>
        <v>#N/A</v>
      </c>
      <c r="Y56" s="542" t="e">
        <f ca="1">+IF(AND(ISNUMBER(OFFSET('Sanitation Data'!$D$11,0,10*ROW('Sanitation Data'!D50))),'Data Summary'!CN56="Yes"),OFFSET('Sanitation Data'!$D$11,0,10*ROW('Sanitation Data'!D50)),NA())</f>
        <v>#N/A</v>
      </c>
      <c r="Z56" s="542" t="e">
        <f ca="1">+IF(AND(ISNUMBER(OFFSET('Sanitation Data'!$D$12,0,10*ROW('Sanitation Data'!D50))),'Data Summary'!CO56="Yes"),OFFSET('Sanitation Data'!$D$12,0,10*ROW('Sanitation Data'!D50)),NA())</f>
        <v>#N/A</v>
      </c>
      <c r="AA56" s="542" t="e">
        <f ca="1">+IF(AND(ISNUMBER(OFFSET('Sanitation Data'!$E$4,0,10*ROW('Sanitation Data'!E50))),'Data Summary'!CP56="Yes"),100-OFFSET('Sanitation Data'!$E$4,0,10*ROW('Sanitation Data'!E50)),NA())</f>
        <v>#N/A</v>
      </c>
      <c r="AB56" s="542" t="e">
        <f ca="1">+IF(AND(ISNUMBER(OFFSET('Sanitation Data'!$E$6,0,10*ROW('Sanitation Data'!E50))),'Data Summary'!CQ56="Yes"),OFFSET('Sanitation Data'!$E$6,0,10*ROW('Sanitation Data'!E50)),NA())</f>
        <v>#N/A</v>
      </c>
      <c r="AC56" s="542" t="e">
        <f ca="1">+IF(AND(ISNUMBER(OFFSET('Sanitation Data'!$E$10,0,10*ROW('Sanitation Data'!E50))),'Data Summary'!CR56="Yes"),OFFSET('Sanitation Data'!$E$10,0,10*ROW('Sanitation Data'!E50)),NA())</f>
        <v>#N/A</v>
      </c>
      <c r="AD56" s="542" t="e">
        <f ca="1">+IF(AND(ISNUMBER(OFFSET('Sanitation Data'!$E$11,0,10*ROW('Sanitation Data'!E50))),'Data Summary'!CS56="Yes"),OFFSET('Sanitation Data'!$E$11,0,10*ROW('Sanitation Data'!E50)),NA())</f>
        <v>#N/A</v>
      </c>
      <c r="AE56" s="542" t="e">
        <f ca="1">+IF(AND(ISNUMBER(OFFSET('Sanitation Data'!$E$12,0,10*ROW('Sanitation Data'!E50))),'Data Summary'!CT56="Yes"),OFFSET('Sanitation Data'!$E$12,0,10*ROW('Sanitation Data'!E50)),NA())</f>
        <v>#N/A</v>
      </c>
      <c r="AF56" s="542" t="e">
        <f ca="1">+IF(AND(ISNUMBER(OFFSET('Sanitation Data'!$F$4,0,10*ROW('Sanitation Data'!F50))),'Data Summary'!CU56="Yes"),100-OFFSET('Sanitation Data'!$F$4,0,10*ROW('Sanitation Data'!F50)),NA())</f>
        <v>#N/A</v>
      </c>
      <c r="AG56" s="542" t="e">
        <f ca="1">+IF(AND(ISNUMBER(OFFSET('Sanitation Data'!$F$6,0,10*ROW('Sanitation Data'!F50))),'Data Summary'!CV56="Yes"),OFFSET('Sanitation Data'!$F$6,0,10*ROW('Sanitation Data'!F50)),NA())</f>
        <v>#N/A</v>
      </c>
      <c r="AH56" s="542" t="e">
        <f ca="1">+IF(AND(ISNUMBER(OFFSET('Sanitation Data'!$F$10,0,10*ROW('Sanitation Data'!F50))),'Data Summary'!CW56="Yes"),OFFSET('Sanitation Data'!$F$10,0,10*ROW('Sanitation Data'!F50)),NA())</f>
        <v>#N/A</v>
      </c>
      <c r="AI56" s="542" t="e">
        <f ca="1">+IF(AND(ISNUMBER(OFFSET('Sanitation Data'!$F$11,0,10*ROW('Sanitation Data'!F50))),'Data Summary'!CX56="Yes"),OFFSET('Sanitation Data'!$F$11,0,10*ROW('Sanitation Data'!F50)),NA())</f>
        <v>#N/A</v>
      </c>
      <c r="AJ56" s="542" t="e">
        <f ca="1">+IF(AND(ISNUMBER(OFFSET('Sanitation Data'!$F$12,0,10*ROW('Sanitation Data'!F50))),'Data Summary'!CY56="Yes"),OFFSET('Sanitation Data'!$F$12,0,10*ROW('Sanitation Data'!F50)),NA())</f>
        <v>#N/A</v>
      </c>
      <c r="AK56" s="542" t="e">
        <f ca="1">+IF(AND(ISNUMBER(OFFSET('Sanitation Data'!$G$4,0,10*ROW('Sanitation Data'!G50))),'Data Summary'!CZ56="Yes"),100-OFFSET('Sanitation Data'!$G$4,0,10*ROW('Sanitation Data'!G50)),NA())</f>
        <v>#N/A</v>
      </c>
      <c r="AL56" s="542" t="e">
        <f ca="1">+IF(AND(ISNUMBER(OFFSET('Sanitation Data'!$G$6,0,10*ROW('Sanitation Data'!G50))),'Data Summary'!DA56="Yes"),OFFSET('Sanitation Data'!$G$6,0,10*ROW('Sanitation Data'!G50)),NA())</f>
        <v>#N/A</v>
      </c>
      <c r="AM56" s="542" t="e">
        <f ca="1">+IF(AND(ISNUMBER(OFFSET('Sanitation Data'!$G$10,0,10*ROW('Sanitation Data'!G50))),'Data Summary'!DB56="Yes"),OFFSET('Sanitation Data'!$G$10,0,10*ROW('Sanitation Data'!G50)),NA())</f>
        <v>#N/A</v>
      </c>
      <c r="AN56" s="542" t="e">
        <f ca="1">+IF(AND(ISNUMBER(OFFSET('Sanitation Data'!$G$11,0,10*ROW('Sanitation Data'!G50))),'Data Summary'!DC56="Yes"),OFFSET('Sanitation Data'!$G$11,0,10*ROW('Sanitation Data'!G50)),NA())</f>
        <v>#N/A</v>
      </c>
      <c r="AO56" s="542" t="e">
        <f ca="1">+IF(AND(ISNUMBER(OFFSET('Sanitation Data'!$G$12,0,10*ROW('Sanitation Data'!G50))),'Data Summary'!DD56="Yes"),OFFSET('Sanitation Data'!$G$12,0,10*ROW('Sanitation Data'!G50)),NA())</f>
        <v>#N/A</v>
      </c>
      <c r="AP56" s="542" t="e">
        <f ca="1">+IF(AND(ISNUMBER(OFFSET('Sanitation Data'!$H$4,0,10*ROW('Sanitation Data'!H50))),'Data Summary'!DE56="Yes"),100-OFFSET('Sanitation Data'!$H$4,0,10*ROW('Sanitation Data'!H50)),NA())</f>
        <v>#N/A</v>
      </c>
      <c r="AQ56" s="542" t="e">
        <f ca="1">+IF(AND(ISNUMBER(OFFSET('Sanitation Data'!$H$6,0,10*ROW('Sanitation Data'!H50))),'Data Summary'!DF56="Yes"),OFFSET('Sanitation Data'!$H$6,0,10*ROW('Sanitation Data'!H50)),NA())</f>
        <v>#N/A</v>
      </c>
      <c r="AR56" s="542" t="e">
        <f ca="1">+IF(AND(ISNUMBER(OFFSET('Sanitation Data'!$H$10,0,10*ROW('Sanitation Data'!H50))),'Data Summary'!DG56="Yes"),OFFSET('Sanitation Data'!$H$10,0,10*ROW('Sanitation Data'!H50)),NA())</f>
        <v>#N/A</v>
      </c>
      <c r="AS56" s="542" t="e">
        <f ca="1">+IF(AND(ISNUMBER(OFFSET('Sanitation Data'!$H$11,0,10*ROW('Sanitation Data'!H50))),'Data Summary'!DH56="Yes"),OFFSET('Sanitation Data'!$H$11,0,10*ROW('Sanitation Data'!H50)),NA())</f>
        <v>#N/A</v>
      </c>
      <c r="AT56" s="542" t="e">
        <f ca="1">+IF(AND(ISNUMBER(OFFSET('Sanitation Data'!$H$12,0,10*ROW('Sanitation Data'!H50))),'Data Summary'!DI56="Yes"),OFFSET('Sanitation Data'!$H$12,0,10*ROW('Sanitation Data'!H50)),NA())</f>
        <v>#N/A</v>
      </c>
      <c r="AU56" s="542" t="e">
        <f ca="1">+IF(AND(ISNUMBER(OFFSET('Sanitation Data'!$I$4,0,10*ROW('Sanitation Data'!I50))),'Data Summary'!DJ56="Yes"),100-OFFSET('Sanitation Data'!$I$4,0,10*ROW('Sanitation Data'!I50)),NA())</f>
        <v>#N/A</v>
      </c>
      <c r="AV56" s="542" t="e">
        <f ca="1">+IF(AND(ISNUMBER(OFFSET('Sanitation Data'!$I$6,0,10*ROW('Sanitation Data'!I50))),'Data Summary'!DK56="Yes"),OFFSET('Sanitation Data'!$I$6,0,10*ROW('Sanitation Data'!I50)),NA())</f>
        <v>#N/A</v>
      </c>
      <c r="AW56" s="542" t="e">
        <f ca="1">+IF(AND(ISNUMBER(OFFSET('Sanitation Data'!$I$10,0,10*ROW('Sanitation Data'!I50))),'Data Summary'!DL56="Yes"),OFFSET('Sanitation Data'!$I$10,0,10*ROW('Sanitation Data'!I50)),NA())</f>
        <v>#N/A</v>
      </c>
      <c r="AX56" s="542" t="e">
        <f ca="1">+IF(AND(ISNUMBER(OFFSET('Sanitation Data'!$I$11,0,10*ROW('Sanitation Data'!I50))),'Data Summary'!DM56="Yes"),OFFSET('Sanitation Data'!$I$11,0,10*ROW('Sanitation Data'!I50)),NA())</f>
        <v>#N/A</v>
      </c>
      <c r="AY56" s="542" t="e">
        <f ca="1">+IF(AND(ISNUMBER(OFFSET('Sanitation Data'!$I$12,0,10*ROW('Sanitation Data'!I50))),'Data Summary'!DN56="Yes"),OFFSET('Sanitation Data'!$I$12,0,10*ROW('Sanitation Data'!I50)),NA())</f>
        <v>#N/A</v>
      </c>
      <c r="AZ56" s="543" t="e">
        <f ca="1">+IF(AND(ISNUMBER(OFFSET('Hygiene Data'!$D$5,0,10*ROW('Hygiene Data'!D50))),'Data Summary'!DO56="Yes"),OFFSET('Hygiene Data'!$D$5,0,10*ROW('Hygiene Data'!D50)),NA())</f>
        <v>#N/A</v>
      </c>
      <c r="BA56" s="543" t="e">
        <f ca="1">+IF(AND(ISNUMBER(OFFSET('Hygiene Data'!$D$7,0,10*ROW('Hygiene Data'!D50))),'Data Summary'!DP56="Yes"),OFFSET('Hygiene Data'!$D$7,0,10*ROW('Hygiene Data'!D50)),NA())</f>
        <v>#N/A</v>
      </c>
      <c r="BB56" s="543" t="e">
        <f ca="1">+IF(AND(ISNUMBER(OFFSET('Hygiene Data'!$D$9,0,10*ROW('Hygiene Data'!D50))),'Data Summary'!DQ56="Yes"),OFFSET('Hygiene Data'!$D$9,0,10*ROW('Hygiene Data'!D50)),NA())</f>
        <v>#N/A</v>
      </c>
      <c r="BC56" s="543" t="e">
        <f ca="1">+IF(AND(ISNUMBER(OFFSET('Hygiene Data'!$E$5,0,10*ROW('Hygiene Data'!E50))),'Data Summary'!DR56="Yes"),OFFSET('Hygiene Data'!$E$5,0,10*ROW('Hygiene Data'!E50)),NA())</f>
        <v>#N/A</v>
      </c>
      <c r="BD56" s="543" t="e">
        <f ca="1">+IF(AND(ISNUMBER(OFFSET('Hygiene Data'!$E$7,0,10*ROW('Hygiene Data'!E50))),'Data Summary'!DS56="Yes"),OFFSET('Hygiene Data'!$E$7,0,10*ROW('Hygiene Data'!E50)),NA())</f>
        <v>#N/A</v>
      </c>
      <c r="BE56" s="543" t="e">
        <f ca="1">+IF(AND(ISNUMBER(OFFSET('Hygiene Data'!$E$9,0,10*ROW('Hygiene Data'!E50))),'Data Summary'!DT56="Yes"),OFFSET('Hygiene Data'!$E$9,0,10*ROW('Hygiene Data'!E50)),NA())</f>
        <v>#N/A</v>
      </c>
      <c r="BF56" s="543" t="e">
        <f ca="1">+IF(AND(ISNUMBER(OFFSET('Hygiene Data'!$F$5,0,10*ROW('Hygiene Data'!F50))),'Data Summary'!DU56="Yes"),OFFSET('Hygiene Data'!$F$5,0,10*ROW('Hygiene Data'!F50)),NA())</f>
        <v>#N/A</v>
      </c>
      <c r="BG56" s="543" t="e">
        <f ca="1">+IF(AND(ISNUMBER(OFFSET('Hygiene Data'!$F$7,0,10*ROW('Hygiene Data'!F50))),'Data Summary'!DV56="Yes"),OFFSET('Hygiene Data'!$F$7,0,10*ROW('Hygiene Data'!F50)),NA())</f>
        <v>#N/A</v>
      </c>
      <c r="BH56" s="543" t="e">
        <f ca="1">+IF(AND(ISNUMBER(OFFSET('Hygiene Data'!$F$9,0,10*ROW('Hygiene Data'!F50))),'Data Summary'!DW56="Yes"),OFFSET('Hygiene Data'!$F$9,0,10*ROW('Hygiene Data'!F50)),NA())</f>
        <v>#N/A</v>
      </c>
      <c r="BI56" s="543" t="e">
        <f ca="1">+IF(AND(ISNUMBER(OFFSET('Hygiene Data'!$G$5,0,10*ROW('Hygiene Data'!G50))),'Data Summary'!DX56="Yes"),OFFSET('Hygiene Data'!$G$5,0,10*ROW('Hygiene Data'!G50)),NA())</f>
        <v>#N/A</v>
      </c>
      <c r="BJ56" s="543" t="e">
        <f ca="1">+IF(AND(ISNUMBER(OFFSET('Hygiene Data'!$G$7,0,10*ROW('Hygiene Data'!G50))),'Data Summary'!DY56="Yes"),OFFSET('Hygiene Data'!$G$7,0,10*ROW('Hygiene Data'!G50)),NA())</f>
        <v>#N/A</v>
      </c>
      <c r="BK56" s="543" t="e">
        <f ca="1">+IF(AND(ISNUMBER(OFFSET('Hygiene Data'!$G$9,0,10*ROW('Hygiene Data'!G50))),'Data Summary'!DZ56="Yes"),OFFSET('Hygiene Data'!$G$9,0,10*ROW('Hygiene Data'!G50)),NA())</f>
        <v>#N/A</v>
      </c>
      <c r="BL56" s="543" t="e">
        <f ca="1">+IF(AND(ISNUMBER(OFFSET('Hygiene Data'!$H$5,0,10*ROW('Hygiene Data'!H50))),'Data Summary'!EA56="Yes"),OFFSET('Hygiene Data'!$H$5,0,10*ROW('Hygiene Data'!H50)),NA())</f>
        <v>#N/A</v>
      </c>
      <c r="BM56" s="543" t="e">
        <f ca="1">+IF(AND(ISNUMBER(OFFSET('Hygiene Data'!$H$7,0,10*ROW('Hygiene Data'!H50))),'Data Summary'!EB56="Yes"),OFFSET('Hygiene Data'!$H$7,0,10*ROW('Hygiene Data'!H50)),NA())</f>
        <v>#N/A</v>
      </c>
      <c r="BN56" s="543" t="e">
        <f ca="1">+IF(AND(ISNUMBER(OFFSET('Hygiene Data'!$H$9,0,10*ROW('Hygiene Data'!H50))),'Data Summary'!EC56="Yes"),OFFSET('Hygiene Data'!$H$9,0,10*ROW('Hygiene Data'!H50)),NA())</f>
        <v>#N/A</v>
      </c>
      <c r="BO56" s="543" t="e">
        <f ca="1">+IF(AND(ISNUMBER(OFFSET('Hygiene Data'!$I$5,0,10*ROW('Hygiene Data'!I50))),'Data Summary'!ED56="Yes"),OFFSET('Hygiene Data'!$I$5,0,10*ROW('Hygiene Data'!I50)),NA())</f>
        <v>#N/A</v>
      </c>
      <c r="BP56" s="543" t="e">
        <f ca="1">+IF(AND(ISNUMBER(OFFSET('Hygiene Data'!$I$7,0,10*ROW('Hygiene Data'!I50))),'Data Summary'!EE56="Yes"),OFFSET('Hygiene Data'!$I$7,0,10*ROW('Hygiene Data'!I50)),NA())</f>
        <v>#N/A</v>
      </c>
      <c r="BQ56" s="543" t="e">
        <f ca="1">+IF(AND(ISNUMBER(OFFSET('Hygiene Data'!$I$9,0,10*ROW('Hygiene Data'!I50))),'Data Summary'!EF56="Yes"),OFFSET('Hygiene Data'!$I$9,0,10*ROW('Hygiene Data'!I50)),NA())</f>
        <v>#N/A</v>
      </c>
    </row>
    <row r="57" spans="1:69" x14ac:dyDescent="0.25">
      <c r="A57" s="539" t="e">
        <f ca="1">+RIGHT('Data Summary'!A57,LEN('Data Summary'!A57)-9)</f>
        <v>#VALUE!</v>
      </c>
      <c r="B57" s="513" t="str">
        <f ca="1">+IF(ISTEXT('Data Summary'!B57),'Data Summary'!B57,"")</f>
        <v/>
      </c>
      <c r="C57" s="540" t="e">
        <f ca="1">+VALUE('Data Summary'!C57)</f>
        <v>#VALUE!</v>
      </c>
      <c r="D57" s="541" t="e">
        <f ca="1">+IF(AND(ISNUMBER(OFFSET('Water Data'!$D$4,0,10*ROW('Water Data'!D51))),'Data Summary'!BS57="Yes"),100-OFFSET('Water Data'!$D$4,0,10*ROW('Water Data'!D51)),NA())</f>
        <v>#N/A</v>
      </c>
      <c r="E57" s="541" t="e">
        <f ca="1">+IF(AND(ISNUMBER(OFFSET('Water Data'!$D$6,0,10*ROW('Water Data'!D51))),'Data Summary'!BT57="Yes"),OFFSET('Water Data'!$D$6,0,10*ROW('Water Data'!D51)),NA())</f>
        <v>#N/A</v>
      </c>
      <c r="F57" s="541" t="e">
        <f ca="1">+IF(AND(ISNUMBER(OFFSET('Water Data'!$D$9,0,10*ROW('Water Data'!D51))),'Data Summary'!BU57="Yes"),OFFSET('Water Data'!$D$9,0,10*ROW('Water Data'!D51)),NA())</f>
        <v>#N/A</v>
      </c>
      <c r="G57" s="541" t="e">
        <f ca="1">+IF(AND(ISNUMBER(OFFSET('Water Data'!$E$4,0,10*ROW('Water Data'!E51))),'Data Summary'!BV57="Yes"),100-OFFSET('Water Data'!$E$4,0,10*ROW('Water Data'!E51)),NA())</f>
        <v>#N/A</v>
      </c>
      <c r="H57" s="541" t="e">
        <f ca="1">+IF(AND(ISNUMBER(OFFSET('Water Data'!$E$6,0,10*ROW('Water Data'!E51))),'Data Summary'!BW57="Yes"),OFFSET('Water Data'!$E$6,0,10*ROW('Water Data'!E51)),NA())</f>
        <v>#N/A</v>
      </c>
      <c r="I57" s="541" t="e">
        <f ca="1">+IF(AND(ISNUMBER(OFFSET('Water Data'!$E$9,0,10*ROW('Water Data'!E51))),'Data Summary'!BX57="Yes"),OFFSET('Water Data'!$E$9,0,10*ROW('Water Data'!E51)),NA())</f>
        <v>#N/A</v>
      </c>
      <c r="J57" s="541" t="e">
        <f ca="1">+IF(AND(ISNUMBER(OFFSET('Water Data'!$F$4,0,10*ROW('Water Data'!F51))),'Data Summary'!BY57="Yes"),100-OFFSET('Water Data'!$F$4,0,10*ROW('Water Data'!F51)),NA())</f>
        <v>#N/A</v>
      </c>
      <c r="K57" s="541" t="e">
        <f ca="1">+IF(AND(ISNUMBER(OFFSET('Water Data'!$F$6,0,10*ROW('Water Data'!F51))),'Data Summary'!BZ57="Yes"),OFFSET('Water Data'!$F$6,0,10*ROW('Water Data'!F51)),NA())</f>
        <v>#N/A</v>
      </c>
      <c r="L57" s="541" t="e">
        <f ca="1">+IF(AND(ISNUMBER(OFFSET('Water Data'!$F$9,0,10*ROW('Water Data'!F51))),'Data Summary'!CA57="Yes"),OFFSET('Water Data'!$F$9,0,10*ROW('Water Data'!F51)),NA())</f>
        <v>#N/A</v>
      </c>
      <c r="M57" s="541" t="e">
        <f ca="1">+IF(AND(ISNUMBER(OFFSET('Water Data'!$G$4,0,10*ROW('Water Data'!G51))),'Data Summary'!CB57="Yes"),100-OFFSET('Water Data'!$G$4,0,10*ROW('Water Data'!G51)),NA())</f>
        <v>#N/A</v>
      </c>
      <c r="N57" s="541" t="e">
        <f ca="1">+IF(AND(ISNUMBER(OFFSET('Water Data'!$G$6,0,10*ROW('Water Data'!G51))),'Data Summary'!CC57="Yes"),OFFSET('Water Data'!$G$6,0,10*ROW('Water Data'!G51)),NA())</f>
        <v>#N/A</v>
      </c>
      <c r="O57" s="541" t="e">
        <f ca="1">+IF(AND(ISNUMBER(OFFSET('Water Data'!$G$9,0,10*ROW('Water Data'!G51))),'Data Summary'!CD57="Yes"),OFFSET('Water Data'!$G$9,0,10*ROW('Water Data'!G51)),NA())</f>
        <v>#N/A</v>
      </c>
      <c r="P57" s="541" t="e">
        <f ca="1">+IF(AND(ISNUMBER(OFFSET('Water Data'!$H$4,0,10*ROW('Water Data'!H51))),'Data Summary'!CE57="Yes"),100-OFFSET('Water Data'!$H$4,0,10*ROW('Water Data'!H51)),NA())</f>
        <v>#N/A</v>
      </c>
      <c r="Q57" s="541" t="e">
        <f ca="1">+IF(AND(ISNUMBER(OFFSET('Water Data'!$H$6,0,10*ROW('Water Data'!H51))),'Data Summary'!CF57="Yes"),OFFSET('Water Data'!$H$6,0,10*ROW('Water Data'!H51)),NA())</f>
        <v>#N/A</v>
      </c>
      <c r="R57" s="541" t="e">
        <f ca="1">+IF(AND(ISNUMBER(OFFSET('Water Data'!$H$9,0,10*ROW('Water Data'!H51))),'Data Summary'!CG57="Yes"),OFFSET('Water Data'!$H$9,0,10*ROW('Water Data'!H51)),NA())</f>
        <v>#N/A</v>
      </c>
      <c r="S57" s="541" t="e">
        <f ca="1">+IF(AND(ISNUMBER(OFFSET('Water Data'!$I$4,0,10*ROW('Water Data'!I51))),'Data Summary'!CH57="Yes"),100-OFFSET('Water Data'!$I$4,0,10*ROW('Water Data'!I51)),NA())</f>
        <v>#N/A</v>
      </c>
      <c r="T57" s="541" t="e">
        <f ca="1">+IF(AND(ISNUMBER(OFFSET('Water Data'!$I$6,0,10*ROW('Water Data'!I51))),'Data Summary'!CI57="Yes"),OFFSET('Water Data'!$I$6,0,10*ROW('Water Data'!I51)),NA())</f>
        <v>#N/A</v>
      </c>
      <c r="U57" s="541" t="e">
        <f ca="1">+IF(AND(ISNUMBER(OFFSET('Water Data'!$I$9,0,10*ROW('Water Data'!I51))),'Data Summary'!CJ57="Yes"),OFFSET('Water Data'!$I$9,0,10*ROW('Water Data'!I51)),NA())</f>
        <v>#N/A</v>
      </c>
      <c r="V57" s="542" t="e">
        <f ca="1">+IF(AND(ISNUMBER(OFFSET('Sanitation Data'!$D$4,0,10*ROW('Sanitation Data'!D51))),'Data Summary'!CK57="Yes"),100-OFFSET('Sanitation Data'!$D$4,0,10*ROW('Sanitation Data'!D51)),NA())</f>
        <v>#N/A</v>
      </c>
      <c r="W57" s="542" t="e">
        <f ca="1">+IF(AND(ISNUMBER(OFFSET('Sanitation Data'!$D$6,0,10*ROW('Sanitation Data'!D51))),'Data Summary'!CL57="Yes"),OFFSET('Sanitation Data'!$D$6,0,10*ROW('Sanitation Data'!D51)),NA())</f>
        <v>#N/A</v>
      </c>
      <c r="X57" s="542" t="e">
        <f ca="1">+IF(AND(ISNUMBER(OFFSET('Sanitation Data'!$D$10,0,10*ROW('Sanitation Data'!D51))),'Data Summary'!CM57="Yes"),OFFSET('Sanitation Data'!$D$10,0,10*ROW('Sanitation Data'!D51)),NA())</f>
        <v>#N/A</v>
      </c>
      <c r="Y57" s="542" t="e">
        <f ca="1">+IF(AND(ISNUMBER(OFFSET('Sanitation Data'!$D$11,0,10*ROW('Sanitation Data'!D51))),'Data Summary'!CN57="Yes"),OFFSET('Sanitation Data'!$D$11,0,10*ROW('Sanitation Data'!D51)),NA())</f>
        <v>#N/A</v>
      </c>
      <c r="Z57" s="542" t="e">
        <f ca="1">+IF(AND(ISNUMBER(OFFSET('Sanitation Data'!$D$12,0,10*ROW('Sanitation Data'!D51))),'Data Summary'!CO57="Yes"),OFFSET('Sanitation Data'!$D$12,0,10*ROW('Sanitation Data'!D51)),NA())</f>
        <v>#N/A</v>
      </c>
      <c r="AA57" s="542" t="e">
        <f ca="1">+IF(AND(ISNUMBER(OFFSET('Sanitation Data'!$E$4,0,10*ROW('Sanitation Data'!E51))),'Data Summary'!CP57="Yes"),100-OFFSET('Sanitation Data'!$E$4,0,10*ROW('Sanitation Data'!E51)),NA())</f>
        <v>#N/A</v>
      </c>
      <c r="AB57" s="542" t="e">
        <f ca="1">+IF(AND(ISNUMBER(OFFSET('Sanitation Data'!$E$6,0,10*ROW('Sanitation Data'!E51))),'Data Summary'!CQ57="Yes"),OFFSET('Sanitation Data'!$E$6,0,10*ROW('Sanitation Data'!E51)),NA())</f>
        <v>#N/A</v>
      </c>
      <c r="AC57" s="542" t="e">
        <f ca="1">+IF(AND(ISNUMBER(OFFSET('Sanitation Data'!$E$10,0,10*ROW('Sanitation Data'!E51))),'Data Summary'!CR57="Yes"),OFFSET('Sanitation Data'!$E$10,0,10*ROW('Sanitation Data'!E51)),NA())</f>
        <v>#N/A</v>
      </c>
      <c r="AD57" s="542" t="e">
        <f ca="1">+IF(AND(ISNUMBER(OFFSET('Sanitation Data'!$E$11,0,10*ROW('Sanitation Data'!E51))),'Data Summary'!CS57="Yes"),OFFSET('Sanitation Data'!$E$11,0,10*ROW('Sanitation Data'!E51)),NA())</f>
        <v>#N/A</v>
      </c>
      <c r="AE57" s="542" t="e">
        <f ca="1">+IF(AND(ISNUMBER(OFFSET('Sanitation Data'!$E$12,0,10*ROW('Sanitation Data'!E51))),'Data Summary'!CT57="Yes"),OFFSET('Sanitation Data'!$E$12,0,10*ROW('Sanitation Data'!E51)),NA())</f>
        <v>#N/A</v>
      </c>
      <c r="AF57" s="542" t="e">
        <f ca="1">+IF(AND(ISNUMBER(OFFSET('Sanitation Data'!$F$4,0,10*ROW('Sanitation Data'!F51))),'Data Summary'!CU57="Yes"),100-OFFSET('Sanitation Data'!$F$4,0,10*ROW('Sanitation Data'!F51)),NA())</f>
        <v>#N/A</v>
      </c>
      <c r="AG57" s="542" t="e">
        <f ca="1">+IF(AND(ISNUMBER(OFFSET('Sanitation Data'!$F$6,0,10*ROW('Sanitation Data'!F51))),'Data Summary'!CV57="Yes"),OFFSET('Sanitation Data'!$F$6,0,10*ROW('Sanitation Data'!F51)),NA())</f>
        <v>#N/A</v>
      </c>
      <c r="AH57" s="542" t="e">
        <f ca="1">+IF(AND(ISNUMBER(OFFSET('Sanitation Data'!$F$10,0,10*ROW('Sanitation Data'!F51))),'Data Summary'!CW57="Yes"),OFFSET('Sanitation Data'!$F$10,0,10*ROW('Sanitation Data'!F51)),NA())</f>
        <v>#N/A</v>
      </c>
      <c r="AI57" s="542" t="e">
        <f ca="1">+IF(AND(ISNUMBER(OFFSET('Sanitation Data'!$F$11,0,10*ROW('Sanitation Data'!F51))),'Data Summary'!CX57="Yes"),OFFSET('Sanitation Data'!$F$11,0,10*ROW('Sanitation Data'!F51)),NA())</f>
        <v>#N/A</v>
      </c>
      <c r="AJ57" s="542" t="e">
        <f ca="1">+IF(AND(ISNUMBER(OFFSET('Sanitation Data'!$F$12,0,10*ROW('Sanitation Data'!F51))),'Data Summary'!CY57="Yes"),OFFSET('Sanitation Data'!$F$12,0,10*ROW('Sanitation Data'!F51)),NA())</f>
        <v>#N/A</v>
      </c>
      <c r="AK57" s="542" t="e">
        <f ca="1">+IF(AND(ISNUMBER(OFFSET('Sanitation Data'!$G$4,0,10*ROW('Sanitation Data'!G51))),'Data Summary'!CZ57="Yes"),100-OFFSET('Sanitation Data'!$G$4,0,10*ROW('Sanitation Data'!G51)),NA())</f>
        <v>#N/A</v>
      </c>
      <c r="AL57" s="542" t="e">
        <f ca="1">+IF(AND(ISNUMBER(OFFSET('Sanitation Data'!$G$6,0,10*ROW('Sanitation Data'!G51))),'Data Summary'!DA57="Yes"),OFFSET('Sanitation Data'!$G$6,0,10*ROW('Sanitation Data'!G51)),NA())</f>
        <v>#N/A</v>
      </c>
      <c r="AM57" s="542" t="e">
        <f ca="1">+IF(AND(ISNUMBER(OFFSET('Sanitation Data'!$G$10,0,10*ROW('Sanitation Data'!G51))),'Data Summary'!DB57="Yes"),OFFSET('Sanitation Data'!$G$10,0,10*ROW('Sanitation Data'!G51)),NA())</f>
        <v>#N/A</v>
      </c>
      <c r="AN57" s="542" t="e">
        <f ca="1">+IF(AND(ISNUMBER(OFFSET('Sanitation Data'!$G$11,0,10*ROW('Sanitation Data'!G51))),'Data Summary'!DC57="Yes"),OFFSET('Sanitation Data'!$G$11,0,10*ROW('Sanitation Data'!G51)),NA())</f>
        <v>#N/A</v>
      </c>
      <c r="AO57" s="542" t="e">
        <f ca="1">+IF(AND(ISNUMBER(OFFSET('Sanitation Data'!$G$12,0,10*ROW('Sanitation Data'!G51))),'Data Summary'!DD57="Yes"),OFFSET('Sanitation Data'!$G$12,0,10*ROW('Sanitation Data'!G51)),NA())</f>
        <v>#N/A</v>
      </c>
      <c r="AP57" s="542" t="e">
        <f ca="1">+IF(AND(ISNUMBER(OFFSET('Sanitation Data'!$H$4,0,10*ROW('Sanitation Data'!H51))),'Data Summary'!DE57="Yes"),100-OFFSET('Sanitation Data'!$H$4,0,10*ROW('Sanitation Data'!H51)),NA())</f>
        <v>#N/A</v>
      </c>
      <c r="AQ57" s="542" t="e">
        <f ca="1">+IF(AND(ISNUMBER(OFFSET('Sanitation Data'!$H$6,0,10*ROW('Sanitation Data'!H51))),'Data Summary'!DF57="Yes"),OFFSET('Sanitation Data'!$H$6,0,10*ROW('Sanitation Data'!H51)),NA())</f>
        <v>#N/A</v>
      </c>
      <c r="AR57" s="542" t="e">
        <f ca="1">+IF(AND(ISNUMBER(OFFSET('Sanitation Data'!$H$10,0,10*ROW('Sanitation Data'!H51))),'Data Summary'!DG57="Yes"),OFFSET('Sanitation Data'!$H$10,0,10*ROW('Sanitation Data'!H51)),NA())</f>
        <v>#N/A</v>
      </c>
      <c r="AS57" s="542" t="e">
        <f ca="1">+IF(AND(ISNUMBER(OFFSET('Sanitation Data'!$H$11,0,10*ROW('Sanitation Data'!H51))),'Data Summary'!DH57="Yes"),OFFSET('Sanitation Data'!$H$11,0,10*ROW('Sanitation Data'!H51)),NA())</f>
        <v>#N/A</v>
      </c>
      <c r="AT57" s="542" t="e">
        <f ca="1">+IF(AND(ISNUMBER(OFFSET('Sanitation Data'!$H$12,0,10*ROW('Sanitation Data'!H51))),'Data Summary'!DI57="Yes"),OFFSET('Sanitation Data'!$H$12,0,10*ROW('Sanitation Data'!H51)),NA())</f>
        <v>#N/A</v>
      </c>
      <c r="AU57" s="542" t="e">
        <f ca="1">+IF(AND(ISNUMBER(OFFSET('Sanitation Data'!$I$4,0,10*ROW('Sanitation Data'!I51))),'Data Summary'!DJ57="Yes"),100-OFFSET('Sanitation Data'!$I$4,0,10*ROW('Sanitation Data'!I51)),NA())</f>
        <v>#N/A</v>
      </c>
      <c r="AV57" s="542" t="e">
        <f ca="1">+IF(AND(ISNUMBER(OFFSET('Sanitation Data'!$I$6,0,10*ROW('Sanitation Data'!I51))),'Data Summary'!DK57="Yes"),OFFSET('Sanitation Data'!$I$6,0,10*ROW('Sanitation Data'!I51)),NA())</f>
        <v>#N/A</v>
      </c>
      <c r="AW57" s="542" t="e">
        <f ca="1">+IF(AND(ISNUMBER(OFFSET('Sanitation Data'!$I$10,0,10*ROW('Sanitation Data'!I51))),'Data Summary'!DL57="Yes"),OFFSET('Sanitation Data'!$I$10,0,10*ROW('Sanitation Data'!I51)),NA())</f>
        <v>#N/A</v>
      </c>
      <c r="AX57" s="542" t="e">
        <f ca="1">+IF(AND(ISNUMBER(OFFSET('Sanitation Data'!$I$11,0,10*ROW('Sanitation Data'!I51))),'Data Summary'!DM57="Yes"),OFFSET('Sanitation Data'!$I$11,0,10*ROW('Sanitation Data'!I51)),NA())</f>
        <v>#N/A</v>
      </c>
      <c r="AY57" s="542" t="e">
        <f ca="1">+IF(AND(ISNUMBER(OFFSET('Sanitation Data'!$I$12,0,10*ROW('Sanitation Data'!I51))),'Data Summary'!DN57="Yes"),OFFSET('Sanitation Data'!$I$12,0,10*ROW('Sanitation Data'!I51)),NA())</f>
        <v>#N/A</v>
      </c>
      <c r="AZ57" s="543" t="e">
        <f ca="1">+IF(AND(ISNUMBER(OFFSET('Hygiene Data'!$D$5,0,10*ROW('Hygiene Data'!D51))),'Data Summary'!DO57="Yes"),OFFSET('Hygiene Data'!$D$5,0,10*ROW('Hygiene Data'!D51)),NA())</f>
        <v>#N/A</v>
      </c>
      <c r="BA57" s="543" t="e">
        <f ca="1">+IF(AND(ISNUMBER(OFFSET('Hygiene Data'!$D$7,0,10*ROW('Hygiene Data'!D51))),'Data Summary'!DP57="Yes"),OFFSET('Hygiene Data'!$D$7,0,10*ROW('Hygiene Data'!D51)),NA())</f>
        <v>#N/A</v>
      </c>
      <c r="BB57" s="543" t="e">
        <f ca="1">+IF(AND(ISNUMBER(OFFSET('Hygiene Data'!$D$9,0,10*ROW('Hygiene Data'!D51))),'Data Summary'!DQ57="Yes"),OFFSET('Hygiene Data'!$D$9,0,10*ROW('Hygiene Data'!D51)),NA())</f>
        <v>#N/A</v>
      </c>
      <c r="BC57" s="543" t="e">
        <f ca="1">+IF(AND(ISNUMBER(OFFSET('Hygiene Data'!$E$5,0,10*ROW('Hygiene Data'!E51))),'Data Summary'!DR57="Yes"),OFFSET('Hygiene Data'!$E$5,0,10*ROW('Hygiene Data'!E51)),NA())</f>
        <v>#N/A</v>
      </c>
      <c r="BD57" s="543" t="e">
        <f ca="1">+IF(AND(ISNUMBER(OFFSET('Hygiene Data'!$E$7,0,10*ROW('Hygiene Data'!E51))),'Data Summary'!DS57="Yes"),OFFSET('Hygiene Data'!$E$7,0,10*ROW('Hygiene Data'!E51)),NA())</f>
        <v>#N/A</v>
      </c>
      <c r="BE57" s="543" t="e">
        <f ca="1">+IF(AND(ISNUMBER(OFFSET('Hygiene Data'!$E$9,0,10*ROW('Hygiene Data'!E51))),'Data Summary'!DT57="Yes"),OFFSET('Hygiene Data'!$E$9,0,10*ROW('Hygiene Data'!E51)),NA())</f>
        <v>#N/A</v>
      </c>
      <c r="BF57" s="543" t="e">
        <f ca="1">+IF(AND(ISNUMBER(OFFSET('Hygiene Data'!$F$5,0,10*ROW('Hygiene Data'!F51))),'Data Summary'!DU57="Yes"),OFFSET('Hygiene Data'!$F$5,0,10*ROW('Hygiene Data'!F51)),NA())</f>
        <v>#N/A</v>
      </c>
      <c r="BG57" s="543" t="e">
        <f ca="1">+IF(AND(ISNUMBER(OFFSET('Hygiene Data'!$F$7,0,10*ROW('Hygiene Data'!F51))),'Data Summary'!DV57="Yes"),OFFSET('Hygiene Data'!$F$7,0,10*ROW('Hygiene Data'!F51)),NA())</f>
        <v>#N/A</v>
      </c>
      <c r="BH57" s="543" t="e">
        <f ca="1">+IF(AND(ISNUMBER(OFFSET('Hygiene Data'!$F$9,0,10*ROW('Hygiene Data'!F51))),'Data Summary'!DW57="Yes"),OFFSET('Hygiene Data'!$F$9,0,10*ROW('Hygiene Data'!F51)),NA())</f>
        <v>#N/A</v>
      </c>
      <c r="BI57" s="543" t="e">
        <f ca="1">+IF(AND(ISNUMBER(OFFSET('Hygiene Data'!$G$5,0,10*ROW('Hygiene Data'!G51))),'Data Summary'!DX57="Yes"),OFFSET('Hygiene Data'!$G$5,0,10*ROW('Hygiene Data'!G51)),NA())</f>
        <v>#N/A</v>
      </c>
      <c r="BJ57" s="543" t="e">
        <f ca="1">+IF(AND(ISNUMBER(OFFSET('Hygiene Data'!$G$7,0,10*ROW('Hygiene Data'!G51))),'Data Summary'!DY57="Yes"),OFFSET('Hygiene Data'!$G$7,0,10*ROW('Hygiene Data'!G51)),NA())</f>
        <v>#N/A</v>
      </c>
      <c r="BK57" s="543" t="e">
        <f ca="1">+IF(AND(ISNUMBER(OFFSET('Hygiene Data'!$G$9,0,10*ROW('Hygiene Data'!G51))),'Data Summary'!DZ57="Yes"),OFFSET('Hygiene Data'!$G$9,0,10*ROW('Hygiene Data'!G51)),NA())</f>
        <v>#N/A</v>
      </c>
      <c r="BL57" s="543" t="e">
        <f ca="1">+IF(AND(ISNUMBER(OFFSET('Hygiene Data'!$H$5,0,10*ROW('Hygiene Data'!H51))),'Data Summary'!EA57="Yes"),OFFSET('Hygiene Data'!$H$5,0,10*ROW('Hygiene Data'!H51)),NA())</f>
        <v>#N/A</v>
      </c>
      <c r="BM57" s="543" t="e">
        <f ca="1">+IF(AND(ISNUMBER(OFFSET('Hygiene Data'!$H$7,0,10*ROW('Hygiene Data'!H51))),'Data Summary'!EB57="Yes"),OFFSET('Hygiene Data'!$H$7,0,10*ROW('Hygiene Data'!H51)),NA())</f>
        <v>#N/A</v>
      </c>
      <c r="BN57" s="543" t="e">
        <f ca="1">+IF(AND(ISNUMBER(OFFSET('Hygiene Data'!$H$9,0,10*ROW('Hygiene Data'!H51))),'Data Summary'!EC57="Yes"),OFFSET('Hygiene Data'!$H$9,0,10*ROW('Hygiene Data'!H51)),NA())</f>
        <v>#N/A</v>
      </c>
      <c r="BO57" s="543" t="e">
        <f ca="1">+IF(AND(ISNUMBER(OFFSET('Hygiene Data'!$I$5,0,10*ROW('Hygiene Data'!I51))),'Data Summary'!ED57="Yes"),OFFSET('Hygiene Data'!$I$5,0,10*ROW('Hygiene Data'!I51)),NA())</f>
        <v>#N/A</v>
      </c>
      <c r="BP57" s="543" t="e">
        <f ca="1">+IF(AND(ISNUMBER(OFFSET('Hygiene Data'!$I$7,0,10*ROW('Hygiene Data'!I51))),'Data Summary'!EE57="Yes"),OFFSET('Hygiene Data'!$I$7,0,10*ROW('Hygiene Data'!I51)),NA())</f>
        <v>#N/A</v>
      </c>
      <c r="BQ57" s="543" t="e">
        <f ca="1">+IF(AND(ISNUMBER(OFFSET('Hygiene Data'!$I$9,0,10*ROW('Hygiene Data'!I51))),'Data Summary'!EF57="Yes"),OFFSET('Hygiene Data'!$I$9,0,10*ROW('Hygiene Data'!I51)),NA())</f>
        <v>#N/A</v>
      </c>
    </row>
    <row r="58" spans="1:69" x14ac:dyDescent="0.25">
      <c r="A58" s="539" t="e">
        <f ca="1">+RIGHT('Data Summary'!A58,LEN('Data Summary'!A58)-9)</f>
        <v>#VALUE!</v>
      </c>
      <c r="B58" s="513" t="str">
        <f ca="1">+IF(ISTEXT('Data Summary'!B58),'Data Summary'!B58,"")</f>
        <v/>
      </c>
      <c r="C58" s="540" t="e">
        <f ca="1">+VALUE('Data Summary'!C58)</f>
        <v>#VALUE!</v>
      </c>
      <c r="D58" s="541" t="e">
        <f ca="1">+IF(AND(ISNUMBER(OFFSET('Water Data'!$D$4,0,10*ROW('Water Data'!D52))),'Data Summary'!BS58="Yes"),100-OFFSET('Water Data'!$D$4,0,10*ROW('Water Data'!D52)),NA())</f>
        <v>#N/A</v>
      </c>
      <c r="E58" s="541" t="e">
        <f ca="1">+IF(AND(ISNUMBER(OFFSET('Water Data'!$D$6,0,10*ROW('Water Data'!D52))),'Data Summary'!BT58="Yes"),OFFSET('Water Data'!$D$6,0,10*ROW('Water Data'!D52)),NA())</f>
        <v>#N/A</v>
      </c>
      <c r="F58" s="541" t="e">
        <f ca="1">+IF(AND(ISNUMBER(OFFSET('Water Data'!$D$9,0,10*ROW('Water Data'!D52))),'Data Summary'!BU58="Yes"),OFFSET('Water Data'!$D$9,0,10*ROW('Water Data'!D52)),NA())</f>
        <v>#N/A</v>
      </c>
      <c r="G58" s="541" t="e">
        <f ca="1">+IF(AND(ISNUMBER(OFFSET('Water Data'!$E$4,0,10*ROW('Water Data'!E52))),'Data Summary'!BV58="Yes"),100-OFFSET('Water Data'!$E$4,0,10*ROW('Water Data'!E52)),NA())</f>
        <v>#N/A</v>
      </c>
      <c r="H58" s="541" t="e">
        <f ca="1">+IF(AND(ISNUMBER(OFFSET('Water Data'!$E$6,0,10*ROW('Water Data'!E52))),'Data Summary'!BW58="Yes"),OFFSET('Water Data'!$E$6,0,10*ROW('Water Data'!E52)),NA())</f>
        <v>#N/A</v>
      </c>
      <c r="I58" s="541" t="e">
        <f ca="1">+IF(AND(ISNUMBER(OFFSET('Water Data'!$E$9,0,10*ROW('Water Data'!E52))),'Data Summary'!BX58="Yes"),OFFSET('Water Data'!$E$9,0,10*ROW('Water Data'!E52)),NA())</f>
        <v>#N/A</v>
      </c>
      <c r="J58" s="541" t="e">
        <f ca="1">+IF(AND(ISNUMBER(OFFSET('Water Data'!$F$4,0,10*ROW('Water Data'!F52))),'Data Summary'!BY58="Yes"),100-OFFSET('Water Data'!$F$4,0,10*ROW('Water Data'!F52)),NA())</f>
        <v>#N/A</v>
      </c>
      <c r="K58" s="541" t="e">
        <f ca="1">+IF(AND(ISNUMBER(OFFSET('Water Data'!$F$6,0,10*ROW('Water Data'!F52))),'Data Summary'!BZ58="Yes"),OFFSET('Water Data'!$F$6,0,10*ROW('Water Data'!F52)),NA())</f>
        <v>#N/A</v>
      </c>
      <c r="L58" s="541" t="e">
        <f ca="1">+IF(AND(ISNUMBER(OFFSET('Water Data'!$F$9,0,10*ROW('Water Data'!F52))),'Data Summary'!CA58="Yes"),OFFSET('Water Data'!$F$9,0,10*ROW('Water Data'!F52)),NA())</f>
        <v>#N/A</v>
      </c>
      <c r="M58" s="541" t="e">
        <f ca="1">+IF(AND(ISNUMBER(OFFSET('Water Data'!$G$4,0,10*ROW('Water Data'!G52))),'Data Summary'!CB58="Yes"),100-OFFSET('Water Data'!$G$4,0,10*ROW('Water Data'!G52)),NA())</f>
        <v>#N/A</v>
      </c>
      <c r="N58" s="541" t="e">
        <f ca="1">+IF(AND(ISNUMBER(OFFSET('Water Data'!$G$6,0,10*ROW('Water Data'!G52))),'Data Summary'!CC58="Yes"),OFFSET('Water Data'!$G$6,0,10*ROW('Water Data'!G52)),NA())</f>
        <v>#N/A</v>
      </c>
      <c r="O58" s="541" t="e">
        <f ca="1">+IF(AND(ISNUMBER(OFFSET('Water Data'!$G$9,0,10*ROW('Water Data'!G52))),'Data Summary'!CD58="Yes"),OFFSET('Water Data'!$G$9,0,10*ROW('Water Data'!G52)),NA())</f>
        <v>#N/A</v>
      </c>
      <c r="P58" s="541" t="e">
        <f ca="1">+IF(AND(ISNUMBER(OFFSET('Water Data'!$H$4,0,10*ROW('Water Data'!H52))),'Data Summary'!CE58="Yes"),100-OFFSET('Water Data'!$H$4,0,10*ROW('Water Data'!H52)),NA())</f>
        <v>#N/A</v>
      </c>
      <c r="Q58" s="541" t="e">
        <f ca="1">+IF(AND(ISNUMBER(OFFSET('Water Data'!$H$6,0,10*ROW('Water Data'!H52))),'Data Summary'!CF58="Yes"),OFFSET('Water Data'!$H$6,0,10*ROW('Water Data'!H52)),NA())</f>
        <v>#N/A</v>
      </c>
      <c r="R58" s="541" t="e">
        <f ca="1">+IF(AND(ISNUMBER(OFFSET('Water Data'!$H$9,0,10*ROW('Water Data'!H52))),'Data Summary'!CG58="Yes"),OFFSET('Water Data'!$H$9,0,10*ROW('Water Data'!H52)),NA())</f>
        <v>#N/A</v>
      </c>
      <c r="S58" s="541" t="e">
        <f ca="1">+IF(AND(ISNUMBER(OFFSET('Water Data'!$I$4,0,10*ROW('Water Data'!I52))),'Data Summary'!CH58="Yes"),100-OFFSET('Water Data'!$I$4,0,10*ROW('Water Data'!I52)),NA())</f>
        <v>#N/A</v>
      </c>
      <c r="T58" s="541" t="e">
        <f ca="1">+IF(AND(ISNUMBER(OFFSET('Water Data'!$I$6,0,10*ROW('Water Data'!I52))),'Data Summary'!CI58="Yes"),OFFSET('Water Data'!$I$6,0,10*ROW('Water Data'!I52)),NA())</f>
        <v>#N/A</v>
      </c>
      <c r="U58" s="541" t="e">
        <f ca="1">+IF(AND(ISNUMBER(OFFSET('Water Data'!$I$9,0,10*ROW('Water Data'!I52))),'Data Summary'!CJ58="Yes"),OFFSET('Water Data'!$I$9,0,10*ROW('Water Data'!I52)),NA())</f>
        <v>#N/A</v>
      </c>
      <c r="V58" s="542" t="e">
        <f ca="1">+IF(AND(ISNUMBER(OFFSET('Sanitation Data'!$D$4,0,10*ROW('Sanitation Data'!D52))),'Data Summary'!CK58="Yes"),100-OFFSET('Sanitation Data'!$D$4,0,10*ROW('Sanitation Data'!D52)),NA())</f>
        <v>#N/A</v>
      </c>
      <c r="W58" s="542" t="e">
        <f ca="1">+IF(AND(ISNUMBER(OFFSET('Sanitation Data'!$D$6,0,10*ROW('Sanitation Data'!D52))),'Data Summary'!CL58="Yes"),OFFSET('Sanitation Data'!$D$6,0,10*ROW('Sanitation Data'!D52)),NA())</f>
        <v>#N/A</v>
      </c>
      <c r="X58" s="542" t="e">
        <f ca="1">+IF(AND(ISNUMBER(OFFSET('Sanitation Data'!$D$10,0,10*ROW('Sanitation Data'!D52))),'Data Summary'!CM58="Yes"),OFFSET('Sanitation Data'!$D$10,0,10*ROW('Sanitation Data'!D52)),NA())</f>
        <v>#N/A</v>
      </c>
      <c r="Y58" s="542" t="e">
        <f ca="1">+IF(AND(ISNUMBER(OFFSET('Sanitation Data'!$D$11,0,10*ROW('Sanitation Data'!D52))),'Data Summary'!CN58="Yes"),OFFSET('Sanitation Data'!$D$11,0,10*ROW('Sanitation Data'!D52)),NA())</f>
        <v>#N/A</v>
      </c>
      <c r="Z58" s="542" t="e">
        <f ca="1">+IF(AND(ISNUMBER(OFFSET('Sanitation Data'!$D$12,0,10*ROW('Sanitation Data'!D52))),'Data Summary'!CO58="Yes"),OFFSET('Sanitation Data'!$D$12,0,10*ROW('Sanitation Data'!D52)),NA())</f>
        <v>#N/A</v>
      </c>
      <c r="AA58" s="542" t="e">
        <f ca="1">+IF(AND(ISNUMBER(OFFSET('Sanitation Data'!$E$4,0,10*ROW('Sanitation Data'!E52))),'Data Summary'!CP58="Yes"),100-OFFSET('Sanitation Data'!$E$4,0,10*ROW('Sanitation Data'!E52)),NA())</f>
        <v>#N/A</v>
      </c>
      <c r="AB58" s="542" t="e">
        <f ca="1">+IF(AND(ISNUMBER(OFFSET('Sanitation Data'!$E$6,0,10*ROW('Sanitation Data'!E52))),'Data Summary'!CQ58="Yes"),OFFSET('Sanitation Data'!$E$6,0,10*ROW('Sanitation Data'!E52)),NA())</f>
        <v>#N/A</v>
      </c>
      <c r="AC58" s="542" t="e">
        <f ca="1">+IF(AND(ISNUMBER(OFFSET('Sanitation Data'!$E$10,0,10*ROW('Sanitation Data'!E52))),'Data Summary'!CR58="Yes"),OFFSET('Sanitation Data'!$E$10,0,10*ROW('Sanitation Data'!E52)),NA())</f>
        <v>#N/A</v>
      </c>
      <c r="AD58" s="542" t="e">
        <f ca="1">+IF(AND(ISNUMBER(OFFSET('Sanitation Data'!$E$11,0,10*ROW('Sanitation Data'!E52))),'Data Summary'!CS58="Yes"),OFFSET('Sanitation Data'!$E$11,0,10*ROW('Sanitation Data'!E52)),NA())</f>
        <v>#N/A</v>
      </c>
      <c r="AE58" s="542" t="e">
        <f ca="1">+IF(AND(ISNUMBER(OFFSET('Sanitation Data'!$E$12,0,10*ROW('Sanitation Data'!E52))),'Data Summary'!CT58="Yes"),OFFSET('Sanitation Data'!$E$12,0,10*ROW('Sanitation Data'!E52)),NA())</f>
        <v>#N/A</v>
      </c>
      <c r="AF58" s="542" t="e">
        <f ca="1">+IF(AND(ISNUMBER(OFFSET('Sanitation Data'!$F$4,0,10*ROW('Sanitation Data'!F52))),'Data Summary'!CU58="Yes"),100-OFFSET('Sanitation Data'!$F$4,0,10*ROW('Sanitation Data'!F52)),NA())</f>
        <v>#N/A</v>
      </c>
      <c r="AG58" s="542" t="e">
        <f ca="1">+IF(AND(ISNUMBER(OFFSET('Sanitation Data'!$F$6,0,10*ROW('Sanitation Data'!F52))),'Data Summary'!CV58="Yes"),OFFSET('Sanitation Data'!$F$6,0,10*ROW('Sanitation Data'!F52)),NA())</f>
        <v>#N/A</v>
      </c>
      <c r="AH58" s="542" t="e">
        <f ca="1">+IF(AND(ISNUMBER(OFFSET('Sanitation Data'!$F$10,0,10*ROW('Sanitation Data'!F52))),'Data Summary'!CW58="Yes"),OFFSET('Sanitation Data'!$F$10,0,10*ROW('Sanitation Data'!F52)),NA())</f>
        <v>#N/A</v>
      </c>
      <c r="AI58" s="542" t="e">
        <f ca="1">+IF(AND(ISNUMBER(OFFSET('Sanitation Data'!$F$11,0,10*ROW('Sanitation Data'!F52))),'Data Summary'!CX58="Yes"),OFFSET('Sanitation Data'!$F$11,0,10*ROW('Sanitation Data'!F52)),NA())</f>
        <v>#N/A</v>
      </c>
      <c r="AJ58" s="542" t="e">
        <f ca="1">+IF(AND(ISNUMBER(OFFSET('Sanitation Data'!$F$12,0,10*ROW('Sanitation Data'!F52))),'Data Summary'!CY58="Yes"),OFFSET('Sanitation Data'!$F$12,0,10*ROW('Sanitation Data'!F52)),NA())</f>
        <v>#N/A</v>
      </c>
      <c r="AK58" s="542" t="e">
        <f ca="1">+IF(AND(ISNUMBER(OFFSET('Sanitation Data'!$G$4,0,10*ROW('Sanitation Data'!G52))),'Data Summary'!CZ58="Yes"),100-OFFSET('Sanitation Data'!$G$4,0,10*ROW('Sanitation Data'!G52)),NA())</f>
        <v>#N/A</v>
      </c>
      <c r="AL58" s="542" t="e">
        <f ca="1">+IF(AND(ISNUMBER(OFFSET('Sanitation Data'!$G$6,0,10*ROW('Sanitation Data'!G52))),'Data Summary'!DA58="Yes"),OFFSET('Sanitation Data'!$G$6,0,10*ROW('Sanitation Data'!G52)),NA())</f>
        <v>#N/A</v>
      </c>
      <c r="AM58" s="542" t="e">
        <f ca="1">+IF(AND(ISNUMBER(OFFSET('Sanitation Data'!$G$10,0,10*ROW('Sanitation Data'!G52))),'Data Summary'!DB58="Yes"),OFFSET('Sanitation Data'!$G$10,0,10*ROW('Sanitation Data'!G52)),NA())</f>
        <v>#N/A</v>
      </c>
      <c r="AN58" s="542" t="e">
        <f ca="1">+IF(AND(ISNUMBER(OFFSET('Sanitation Data'!$G$11,0,10*ROW('Sanitation Data'!G52))),'Data Summary'!DC58="Yes"),OFFSET('Sanitation Data'!$G$11,0,10*ROW('Sanitation Data'!G52)),NA())</f>
        <v>#N/A</v>
      </c>
      <c r="AO58" s="542" t="e">
        <f ca="1">+IF(AND(ISNUMBER(OFFSET('Sanitation Data'!$G$12,0,10*ROW('Sanitation Data'!G52))),'Data Summary'!DD58="Yes"),OFFSET('Sanitation Data'!$G$12,0,10*ROW('Sanitation Data'!G52)),NA())</f>
        <v>#N/A</v>
      </c>
      <c r="AP58" s="542" t="e">
        <f ca="1">+IF(AND(ISNUMBER(OFFSET('Sanitation Data'!$H$4,0,10*ROW('Sanitation Data'!H52))),'Data Summary'!DE58="Yes"),100-OFFSET('Sanitation Data'!$H$4,0,10*ROW('Sanitation Data'!H52)),NA())</f>
        <v>#N/A</v>
      </c>
      <c r="AQ58" s="542" t="e">
        <f ca="1">+IF(AND(ISNUMBER(OFFSET('Sanitation Data'!$H$6,0,10*ROW('Sanitation Data'!H52))),'Data Summary'!DF58="Yes"),OFFSET('Sanitation Data'!$H$6,0,10*ROW('Sanitation Data'!H52)),NA())</f>
        <v>#N/A</v>
      </c>
      <c r="AR58" s="542" t="e">
        <f ca="1">+IF(AND(ISNUMBER(OFFSET('Sanitation Data'!$H$10,0,10*ROW('Sanitation Data'!H52))),'Data Summary'!DG58="Yes"),OFFSET('Sanitation Data'!$H$10,0,10*ROW('Sanitation Data'!H52)),NA())</f>
        <v>#N/A</v>
      </c>
      <c r="AS58" s="542" t="e">
        <f ca="1">+IF(AND(ISNUMBER(OFFSET('Sanitation Data'!$H$11,0,10*ROW('Sanitation Data'!H52))),'Data Summary'!DH58="Yes"),OFFSET('Sanitation Data'!$H$11,0,10*ROW('Sanitation Data'!H52)),NA())</f>
        <v>#N/A</v>
      </c>
      <c r="AT58" s="542" t="e">
        <f ca="1">+IF(AND(ISNUMBER(OFFSET('Sanitation Data'!$H$12,0,10*ROW('Sanitation Data'!H52))),'Data Summary'!DI58="Yes"),OFFSET('Sanitation Data'!$H$12,0,10*ROW('Sanitation Data'!H52)),NA())</f>
        <v>#N/A</v>
      </c>
      <c r="AU58" s="542" t="e">
        <f ca="1">+IF(AND(ISNUMBER(OFFSET('Sanitation Data'!$I$4,0,10*ROW('Sanitation Data'!I52))),'Data Summary'!DJ58="Yes"),100-OFFSET('Sanitation Data'!$I$4,0,10*ROW('Sanitation Data'!I52)),NA())</f>
        <v>#N/A</v>
      </c>
      <c r="AV58" s="542" t="e">
        <f ca="1">+IF(AND(ISNUMBER(OFFSET('Sanitation Data'!$I$6,0,10*ROW('Sanitation Data'!I52))),'Data Summary'!DK58="Yes"),OFFSET('Sanitation Data'!$I$6,0,10*ROW('Sanitation Data'!I52)),NA())</f>
        <v>#N/A</v>
      </c>
      <c r="AW58" s="542" t="e">
        <f ca="1">+IF(AND(ISNUMBER(OFFSET('Sanitation Data'!$I$10,0,10*ROW('Sanitation Data'!I52))),'Data Summary'!DL58="Yes"),OFFSET('Sanitation Data'!$I$10,0,10*ROW('Sanitation Data'!I52)),NA())</f>
        <v>#N/A</v>
      </c>
      <c r="AX58" s="542" t="e">
        <f ca="1">+IF(AND(ISNUMBER(OFFSET('Sanitation Data'!$I$11,0,10*ROW('Sanitation Data'!I52))),'Data Summary'!DM58="Yes"),OFFSET('Sanitation Data'!$I$11,0,10*ROW('Sanitation Data'!I52)),NA())</f>
        <v>#N/A</v>
      </c>
      <c r="AY58" s="542" t="e">
        <f ca="1">+IF(AND(ISNUMBER(OFFSET('Sanitation Data'!$I$12,0,10*ROW('Sanitation Data'!I52))),'Data Summary'!DN58="Yes"),OFFSET('Sanitation Data'!$I$12,0,10*ROW('Sanitation Data'!I52)),NA())</f>
        <v>#N/A</v>
      </c>
      <c r="AZ58" s="543" t="e">
        <f ca="1">+IF(AND(ISNUMBER(OFFSET('Hygiene Data'!$D$5,0,10*ROW('Hygiene Data'!D52))),'Data Summary'!DO58="Yes"),OFFSET('Hygiene Data'!$D$5,0,10*ROW('Hygiene Data'!D52)),NA())</f>
        <v>#N/A</v>
      </c>
      <c r="BA58" s="543" t="e">
        <f ca="1">+IF(AND(ISNUMBER(OFFSET('Hygiene Data'!$D$7,0,10*ROW('Hygiene Data'!D52))),'Data Summary'!DP58="Yes"),OFFSET('Hygiene Data'!$D$7,0,10*ROW('Hygiene Data'!D52)),NA())</f>
        <v>#N/A</v>
      </c>
      <c r="BB58" s="543" t="e">
        <f ca="1">+IF(AND(ISNUMBER(OFFSET('Hygiene Data'!$D$9,0,10*ROW('Hygiene Data'!D52))),'Data Summary'!DQ58="Yes"),OFFSET('Hygiene Data'!$D$9,0,10*ROW('Hygiene Data'!D52)),NA())</f>
        <v>#N/A</v>
      </c>
      <c r="BC58" s="543" t="e">
        <f ca="1">+IF(AND(ISNUMBER(OFFSET('Hygiene Data'!$E$5,0,10*ROW('Hygiene Data'!E52))),'Data Summary'!DR58="Yes"),OFFSET('Hygiene Data'!$E$5,0,10*ROW('Hygiene Data'!E52)),NA())</f>
        <v>#N/A</v>
      </c>
      <c r="BD58" s="543" t="e">
        <f ca="1">+IF(AND(ISNUMBER(OFFSET('Hygiene Data'!$E$7,0,10*ROW('Hygiene Data'!E52))),'Data Summary'!DS58="Yes"),OFFSET('Hygiene Data'!$E$7,0,10*ROW('Hygiene Data'!E52)),NA())</f>
        <v>#N/A</v>
      </c>
      <c r="BE58" s="543" t="e">
        <f ca="1">+IF(AND(ISNUMBER(OFFSET('Hygiene Data'!$E$9,0,10*ROW('Hygiene Data'!E52))),'Data Summary'!DT58="Yes"),OFFSET('Hygiene Data'!$E$9,0,10*ROW('Hygiene Data'!E52)),NA())</f>
        <v>#N/A</v>
      </c>
      <c r="BF58" s="543" t="e">
        <f ca="1">+IF(AND(ISNUMBER(OFFSET('Hygiene Data'!$F$5,0,10*ROW('Hygiene Data'!F52))),'Data Summary'!DU58="Yes"),OFFSET('Hygiene Data'!$F$5,0,10*ROW('Hygiene Data'!F52)),NA())</f>
        <v>#N/A</v>
      </c>
      <c r="BG58" s="543" t="e">
        <f ca="1">+IF(AND(ISNUMBER(OFFSET('Hygiene Data'!$F$7,0,10*ROW('Hygiene Data'!F52))),'Data Summary'!DV58="Yes"),OFFSET('Hygiene Data'!$F$7,0,10*ROW('Hygiene Data'!F52)),NA())</f>
        <v>#N/A</v>
      </c>
      <c r="BH58" s="543" t="e">
        <f ca="1">+IF(AND(ISNUMBER(OFFSET('Hygiene Data'!$F$9,0,10*ROW('Hygiene Data'!F52))),'Data Summary'!DW58="Yes"),OFFSET('Hygiene Data'!$F$9,0,10*ROW('Hygiene Data'!F52)),NA())</f>
        <v>#N/A</v>
      </c>
      <c r="BI58" s="543" t="e">
        <f ca="1">+IF(AND(ISNUMBER(OFFSET('Hygiene Data'!$G$5,0,10*ROW('Hygiene Data'!G52))),'Data Summary'!DX58="Yes"),OFFSET('Hygiene Data'!$G$5,0,10*ROW('Hygiene Data'!G52)),NA())</f>
        <v>#N/A</v>
      </c>
      <c r="BJ58" s="543" t="e">
        <f ca="1">+IF(AND(ISNUMBER(OFFSET('Hygiene Data'!$G$7,0,10*ROW('Hygiene Data'!G52))),'Data Summary'!DY58="Yes"),OFFSET('Hygiene Data'!$G$7,0,10*ROW('Hygiene Data'!G52)),NA())</f>
        <v>#N/A</v>
      </c>
      <c r="BK58" s="543" t="e">
        <f ca="1">+IF(AND(ISNUMBER(OFFSET('Hygiene Data'!$G$9,0,10*ROW('Hygiene Data'!G52))),'Data Summary'!DZ58="Yes"),OFFSET('Hygiene Data'!$G$9,0,10*ROW('Hygiene Data'!G52)),NA())</f>
        <v>#N/A</v>
      </c>
      <c r="BL58" s="543" t="e">
        <f ca="1">+IF(AND(ISNUMBER(OFFSET('Hygiene Data'!$H$5,0,10*ROW('Hygiene Data'!H52))),'Data Summary'!EA58="Yes"),OFFSET('Hygiene Data'!$H$5,0,10*ROW('Hygiene Data'!H52)),NA())</f>
        <v>#N/A</v>
      </c>
      <c r="BM58" s="543" t="e">
        <f ca="1">+IF(AND(ISNUMBER(OFFSET('Hygiene Data'!$H$7,0,10*ROW('Hygiene Data'!H52))),'Data Summary'!EB58="Yes"),OFFSET('Hygiene Data'!$H$7,0,10*ROW('Hygiene Data'!H52)),NA())</f>
        <v>#N/A</v>
      </c>
      <c r="BN58" s="543" t="e">
        <f ca="1">+IF(AND(ISNUMBER(OFFSET('Hygiene Data'!$H$9,0,10*ROW('Hygiene Data'!H52))),'Data Summary'!EC58="Yes"),OFFSET('Hygiene Data'!$H$9,0,10*ROW('Hygiene Data'!H52)),NA())</f>
        <v>#N/A</v>
      </c>
      <c r="BO58" s="543" t="e">
        <f ca="1">+IF(AND(ISNUMBER(OFFSET('Hygiene Data'!$I$5,0,10*ROW('Hygiene Data'!I52))),'Data Summary'!ED58="Yes"),OFFSET('Hygiene Data'!$I$5,0,10*ROW('Hygiene Data'!I52)),NA())</f>
        <v>#N/A</v>
      </c>
      <c r="BP58" s="543" t="e">
        <f ca="1">+IF(AND(ISNUMBER(OFFSET('Hygiene Data'!$I$7,0,10*ROW('Hygiene Data'!I52))),'Data Summary'!EE58="Yes"),OFFSET('Hygiene Data'!$I$7,0,10*ROW('Hygiene Data'!I52)),NA())</f>
        <v>#N/A</v>
      </c>
      <c r="BQ58" s="543" t="e">
        <f ca="1">+IF(AND(ISNUMBER(OFFSET('Hygiene Data'!$I$9,0,10*ROW('Hygiene Data'!I52))),'Data Summary'!EF58="Yes"),OFFSET('Hygiene Data'!$I$9,0,10*ROW('Hygiene Data'!I52)),NA())</f>
        <v>#N/A</v>
      </c>
    </row>
    <row r="59" spans="1:69" x14ac:dyDescent="0.25">
      <c r="A59" s="539" t="e">
        <f ca="1">+RIGHT('Data Summary'!A59,LEN('Data Summary'!A59)-9)</f>
        <v>#VALUE!</v>
      </c>
      <c r="B59" s="513" t="str">
        <f ca="1">+IF(ISTEXT('Data Summary'!B59),'Data Summary'!B59,"")</f>
        <v/>
      </c>
      <c r="C59" s="540" t="e">
        <f ca="1">+VALUE('Data Summary'!C59)</f>
        <v>#VALUE!</v>
      </c>
      <c r="D59" s="541" t="e">
        <f ca="1">+IF(AND(ISNUMBER(OFFSET('Water Data'!$D$4,0,10*ROW('Water Data'!D53))),'Data Summary'!BS59="Yes"),100-OFFSET('Water Data'!$D$4,0,10*ROW('Water Data'!D53)),NA())</f>
        <v>#N/A</v>
      </c>
      <c r="E59" s="541" t="e">
        <f ca="1">+IF(AND(ISNUMBER(OFFSET('Water Data'!$D$6,0,10*ROW('Water Data'!D53))),'Data Summary'!BT59="Yes"),OFFSET('Water Data'!$D$6,0,10*ROW('Water Data'!D53)),NA())</f>
        <v>#N/A</v>
      </c>
      <c r="F59" s="541" t="e">
        <f ca="1">+IF(AND(ISNUMBER(OFFSET('Water Data'!$D$9,0,10*ROW('Water Data'!D53))),'Data Summary'!BU59="Yes"),OFFSET('Water Data'!$D$9,0,10*ROW('Water Data'!D53)),NA())</f>
        <v>#N/A</v>
      </c>
      <c r="G59" s="541" t="e">
        <f ca="1">+IF(AND(ISNUMBER(OFFSET('Water Data'!$E$4,0,10*ROW('Water Data'!E53))),'Data Summary'!BV59="Yes"),100-OFFSET('Water Data'!$E$4,0,10*ROW('Water Data'!E53)),NA())</f>
        <v>#N/A</v>
      </c>
      <c r="H59" s="541" t="e">
        <f ca="1">+IF(AND(ISNUMBER(OFFSET('Water Data'!$E$6,0,10*ROW('Water Data'!E53))),'Data Summary'!BW59="Yes"),OFFSET('Water Data'!$E$6,0,10*ROW('Water Data'!E53)),NA())</f>
        <v>#N/A</v>
      </c>
      <c r="I59" s="541" t="e">
        <f ca="1">+IF(AND(ISNUMBER(OFFSET('Water Data'!$E$9,0,10*ROW('Water Data'!E53))),'Data Summary'!BX59="Yes"),OFFSET('Water Data'!$E$9,0,10*ROW('Water Data'!E53)),NA())</f>
        <v>#N/A</v>
      </c>
      <c r="J59" s="541" t="e">
        <f ca="1">+IF(AND(ISNUMBER(OFFSET('Water Data'!$F$4,0,10*ROW('Water Data'!F53))),'Data Summary'!BY59="Yes"),100-OFFSET('Water Data'!$F$4,0,10*ROW('Water Data'!F53)),NA())</f>
        <v>#N/A</v>
      </c>
      <c r="K59" s="541" t="e">
        <f ca="1">+IF(AND(ISNUMBER(OFFSET('Water Data'!$F$6,0,10*ROW('Water Data'!F53))),'Data Summary'!BZ59="Yes"),OFFSET('Water Data'!$F$6,0,10*ROW('Water Data'!F53)),NA())</f>
        <v>#N/A</v>
      </c>
      <c r="L59" s="541" t="e">
        <f ca="1">+IF(AND(ISNUMBER(OFFSET('Water Data'!$F$9,0,10*ROW('Water Data'!F53))),'Data Summary'!CA59="Yes"),OFFSET('Water Data'!$F$9,0,10*ROW('Water Data'!F53)),NA())</f>
        <v>#N/A</v>
      </c>
      <c r="M59" s="541" t="e">
        <f ca="1">+IF(AND(ISNUMBER(OFFSET('Water Data'!$G$4,0,10*ROW('Water Data'!G53))),'Data Summary'!CB59="Yes"),100-OFFSET('Water Data'!$G$4,0,10*ROW('Water Data'!G53)),NA())</f>
        <v>#N/A</v>
      </c>
      <c r="N59" s="541" t="e">
        <f ca="1">+IF(AND(ISNUMBER(OFFSET('Water Data'!$G$6,0,10*ROW('Water Data'!G53))),'Data Summary'!CC59="Yes"),OFFSET('Water Data'!$G$6,0,10*ROW('Water Data'!G53)),NA())</f>
        <v>#N/A</v>
      </c>
      <c r="O59" s="541" t="e">
        <f ca="1">+IF(AND(ISNUMBER(OFFSET('Water Data'!$G$9,0,10*ROW('Water Data'!G53))),'Data Summary'!CD59="Yes"),OFFSET('Water Data'!$G$9,0,10*ROW('Water Data'!G53)),NA())</f>
        <v>#N/A</v>
      </c>
      <c r="P59" s="541" t="e">
        <f ca="1">+IF(AND(ISNUMBER(OFFSET('Water Data'!$H$4,0,10*ROW('Water Data'!H53))),'Data Summary'!CE59="Yes"),100-OFFSET('Water Data'!$H$4,0,10*ROW('Water Data'!H53)),NA())</f>
        <v>#N/A</v>
      </c>
      <c r="Q59" s="541" t="e">
        <f ca="1">+IF(AND(ISNUMBER(OFFSET('Water Data'!$H$6,0,10*ROW('Water Data'!H53))),'Data Summary'!CF59="Yes"),OFFSET('Water Data'!$H$6,0,10*ROW('Water Data'!H53)),NA())</f>
        <v>#N/A</v>
      </c>
      <c r="R59" s="541" t="e">
        <f ca="1">+IF(AND(ISNUMBER(OFFSET('Water Data'!$H$9,0,10*ROW('Water Data'!H53))),'Data Summary'!CG59="Yes"),OFFSET('Water Data'!$H$9,0,10*ROW('Water Data'!H53)),NA())</f>
        <v>#N/A</v>
      </c>
      <c r="S59" s="541" t="e">
        <f ca="1">+IF(AND(ISNUMBER(OFFSET('Water Data'!$I$4,0,10*ROW('Water Data'!I53))),'Data Summary'!CH59="Yes"),100-OFFSET('Water Data'!$I$4,0,10*ROW('Water Data'!I53)),NA())</f>
        <v>#N/A</v>
      </c>
      <c r="T59" s="541" t="e">
        <f ca="1">+IF(AND(ISNUMBER(OFFSET('Water Data'!$I$6,0,10*ROW('Water Data'!I53))),'Data Summary'!CI59="Yes"),OFFSET('Water Data'!$I$6,0,10*ROW('Water Data'!I53)),NA())</f>
        <v>#N/A</v>
      </c>
      <c r="U59" s="541" t="e">
        <f ca="1">+IF(AND(ISNUMBER(OFFSET('Water Data'!$I$9,0,10*ROW('Water Data'!I53))),'Data Summary'!CJ59="Yes"),OFFSET('Water Data'!$I$9,0,10*ROW('Water Data'!I53)),NA())</f>
        <v>#N/A</v>
      </c>
      <c r="V59" s="542" t="e">
        <f ca="1">+IF(AND(ISNUMBER(OFFSET('Sanitation Data'!$D$4,0,10*ROW('Sanitation Data'!D53))),'Data Summary'!CK59="Yes"),100-OFFSET('Sanitation Data'!$D$4,0,10*ROW('Sanitation Data'!D53)),NA())</f>
        <v>#N/A</v>
      </c>
      <c r="W59" s="542" t="e">
        <f ca="1">+IF(AND(ISNUMBER(OFFSET('Sanitation Data'!$D$6,0,10*ROW('Sanitation Data'!D53))),'Data Summary'!CL59="Yes"),OFFSET('Sanitation Data'!$D$6,0,10*ROW('Sanitation Data'!D53)),NA())</f>
        <v>#N/A</v>
      </c>
      <c r="X59" s="542" t="e">
        <f ca="1">+IF(AND(ISNUMBER(OFFSET('Sanitation Data'!$D$10,0,10*ROW('Sanitation Data'!D53))),'Data Summary'!CM59="Yes"),OFFSET('Sanitation Data'!$D$10,0,10*ROW('Sanitation Data'!D53)),NA())</f>
        <v>#N/A</v>
      </c>
      <c r="Y59" s="542" t="e">
        <f ca="1">+IF(AND(ISNUMBER(OFFSET('Sanitation Data'!$D$11,0,10*ROW('Sanitation Data'!D53))),'Data Summary'!CN59="Yes"),OFFSET('Sanitation Data'!$D$11,0,10*ROW('Sanitation Data'!D53)),NA())</f>
        <v>#N/A</v>
      </c>
      <c r="Z59" s="542" t="e">
        <f ca="1">+IF(AND(ISNUMBER(OFFSET('Sanitation Data'!$D$12,0,10*ROW('Sanitation Data'!D53))),'Data Summary'!CO59="Yes"),OFFSET('Sanitation Data'!$D$12,0,10*ROW('Sanitation Data'!D53)),NA())</f>
        <v>#N/A</v>
      </c>
      <c r="AA59" s="542" t="e">
        <f ca="1">+IF(AND(ISNUMBER(OFFSET('Sanitation Data'!$E$4,0,10*ROW('Sanitation Data'!E53))),'Data Summary'!CP59="Yes"),100-OFFSET('Sanitation Data'!$E$4,0,10*ROW('Sanitation Data'!E53)),NA())</f>
        <v>#N/A</v>
      </c>
      <c r="AB59" s="542" t="e">
        <f ca="1">+IF(AND(ISNUMBER(OFFSET('Sanitation Data'!$E$6,0,10*ROW('Sanitation Data'!E53))),'Data Summary'!CQ59="Yes"),OFFSET('Sanitation Data'!$E$6,0,10*ROW('Sanitation Data'!E53)),NA())</f>
        <v>#N/A</v>
      </c>
      <c r="AC59" s="542" t="e">
        <f ca="1">+IF(AND(ISNUMBER(OFFSET('Sanitation Data'!$E$10,0,10*ROW('Sanitation Data'!E53))),'Data Summary'!CR59="Yes"),OFFSET('Sanitation Data'!$E$10,0,10*ROW('Sanitation Data'!E53)),NA())</f>
        <v>#N/A</v>
      </c>
      <c r="AD59" s="542" t="e">
        <f ca="1">+IF(AND(ISNUMBER(OFFSET('Sanitation Data'!$E$11,0,10*ROW('Sanitation Data'!E53))),'Data Summary'!CS59="Yes"),OFFSET('Sanitation Data'!$E$11,0,10*ROW('Sanitation Data'!E53)),NA())</f>
        <v>#N/A</v>
      </c>
      <c r="AE59" s="542" t="e">
        <f ca="1">+IF(AND(ISNUMBER(OFFSET('Sanitation Data'!$E$12,0,10*ROW('Sanitation Data'!E53))),'Data Summary'!CT59="Yes"),OFFSET('Sanitation Data'!$E$12,0,10*ROW('Sanitation Data'!E53)),NA())</f>
        <v>#N/A</v>
      </c>
      <c r="AF59" s="542" t="e">
        <f ca="1">+IF(AND(ISNUMBER(OFFSET('Sanitation Data'!$F$4,0,10*ROW('Sanitation Data'!F53))),'Data Summary'!CU59="Yes"),100-OFFSET('Sanitation Data'!$F$4,0,10*ROW('Sanitation Data'!F53)),NA())</f>
        <v>#N/A</v>
      </c>
      <c r="AG59" s="542" t="e">
        <f ca="1">+IF(AND(ISNUMBER(OFFSET('Sanitation Data'!$F$6,0,10*ROW('Sanitation Data'!F53))),'Data Summary'!CV59="Yes"),OFFSET('Sanitation Data'!$F$6,0,10*ROW('Sanitation Data'!F53)),NA())</f>
        <v>#N/A</v>
      </c>
      <c r="AH59" s="542" t="e">
        <f ca="1">+IF(AND(ISNUMBER(OFFSET('Sanitation Data'!$F$10,0,10*ROW('Sanitation Data'!F53))),'Data Summary'!CW59="Yes"),OFFSET('Sanitation Data'!$F$10,0,10*ROW('Sanitation Data'!F53)),NA())</f>
        <v>#N/A</v>
      </c>
      <c r="AI59" s="542" t="e">
        <f ca="1">+IF(AND(ISNUMBER(OFFSET('Sanitation Data'!$F$11,0,10*ROW('Sanitation Data'!F53))),'Data Summary'!CX59="Yes"),OFFSET('Sanitation Data'!$F$11,0,10*ROW('Sanitation Data'!F53)),NA())</f>
        <v>#N/A</v>
      </c>
      <c r="AJ59" s="542" t="e">
        <f ca="1">+IF(AND(ISNUMBER(OFFSET('Sanitation Data'!$F$12,0,10*ROW('Sanitation Data'!F53))),'Data Summary'!CY59="Yes"),OFFSET('Sanitation Data'!$F$12,0,10*ROW('Sanitation Data'!F53)),NA())</f>
        <v>#N/A</v>
      </c>
      <c r="AK59" s="542" t="e">
        <f ca="1">+IF(AND(ISNUMBER(OFFSET('Sanitation Data'!$G$4,0,10*ROW('Sanitation Data'!G53))),'Data Summary'!CZ59="Yes"),100-OFFSET('Sanitation Data'!$G$4,0,10*ROW('Sanitation Data'!G53)),NA())</f>
        <v>#N/A</v>
      </c>
      <c r="AL59" s="542" t="e">
        <f ca="1">+IF(AND(ISNUMBER(OFFSET('Sanitation Data'!$G$6,0,10*ROW('Sanitation Data'!G53))),'Data Summary'!DA59="Yes"),OFFSET('Sanitation Data'!$G$6,0,10*ROW('Sanitation Data'!G53)),NA())</f>
        <v>#N/A</v>
      </c>
      <c r="AM59" s="542" t="e">
        <f ca="1">+IF(AND(ISNUMBER(OFFSET('Sanitation Data'!$G$10,0,10*ROW('Sanitation Data'!G53))),'Data Summary'!DB59="Yes"),OFFSET('Sanitation Data'!$G$10,0,10*ROW('Sanitation Data'!G53)),NA())</f>
        <v>#N/A</v>
      </c>
      <c r="AN59" s="542" t="e">
        <f ca="1">+IF(AND(ISNUMBER(OFFSET('Sanitation Data'!$G$11,0,10*ROW('Sanitation Data'!G53))),'Data Summary'!DC59="Yes"),OFFSET('Sanitation Data'!$G$11,0,10*ROW('Sanitation Data'!G53)),NA())</f>
        <v>#N/A</v>
      </c>
      <c r="AO59" s="542" t="e">
        <f ca="1">+IF(AND(ISNUMBER(OFFSET('Sanitation Data'!$G$12,0,10*ROW('Sanitation Data'!G53))),'Data Summary'!DD59="Yes"),OFFSET('Sanitation Data'!$G$12,0,10*ROW('Sanitation Data'!G53)),NA())</f>
        <v>#N/A</v>
      </c>
      <c r="AP59" s="542" t="e">
        <f ca="1">+IF(AND(ISNUMBER(OFFSET('Sanitation Data'!$H$4,0,10*ROW('Sanitation Data'!H53))),'Data Summary'!DE59="Yes"),100-OFFSET('Sanitation Data'!$H$4,0,10*ROW('Sanitation Data'!H53)),NA())</f>
        <v>#N/A</v>
      </c>
      <c r="AQ59" s="542" t="e">
        <f ca="1">+IF(AND(ISNUMBER(OFFSET('Sanitation Data'!$H$6,0,10*ROW('Sanitation Data'!H53))),'Data Summary'!DF59="Yes"),OFFSET('Sanitation Data'!$H$6,0,10*ROW('Sanitation Data'!H53)),NA())</f>
        <v>#N/A</v>
      </c>
      <c r="AR59" s="542" t="e">
        <f ca="1">+IF(AND(ISNUMBER(OFFSET('Sanitation Data'!$H$10,0,10*ROW('Sanitation Data'!H53))),'Data Summary'!DG59="Yes"),OFFSET('Sanitation Data'!$H$10,0,10*ROW('Sanitation Data'!H53)),NA())</f>
        <v>#N/A</v>
      </c>
      <c r="AS59" s="542" t="e">
        <f ca="1">+IF(AND(ISNUMBER(OFFSET('Sanitation Data'!$H$11,0,10*ROW('Sanitation Data'!H53))),'Data Summary'!DH59="Yes"),OFFSET('Sanitation Data'!$H$11,0,10*ROW('Sanitation Data'!H53)),NA())</f>
        <v>#N/A</v>
      </c>
      <c r="AT59" s="542" t="e">
        <f ca="1">+IF(AND(ISNUMBER(OFFSET('Sanitation Data'!$H$12,0,10*ROW('Sanitation Data'!H53))),'Data Summary'!DI59="Yes"),OFFSET('Sanitation Data'!$H$12,0,10*ROW('Sanitation Data'!H53)),NA())</f>
        <v>#N/A</v>
      </c>
      <c r="AU59" s="542" t="e">
        <f ca="1">+IF(AND(ISNUMBER(OFFSET('Sanitation Data'!$I$4,0,10*ROW('Sanitation Data'!I53))),'Data Summary'!DJ59="Yes"),100-OFFSET('Sanitation Data'!$I$4,0,10*ROW('Sanitation Data'!I53)),NA())</f>
        <v>#N/A</v>
      </c>
      <c r="AV59" s="542" t="e">
        <f ca="1">+IF(AND(ISNUMBER(OFFSET('Sanitation Data'!$I$6,0,10*ROW('Sanitation Data'!I53))),'Data Summary'!DK59="Yes"),OFFSET('Sanitation Data'!$I$6,0,10*ROW('Sanitation Data'!I53)),NA())</f>
        <v>#N/A</v>
      </c>
      <c r="AW59" s="542" t="e">
        <f ca="1">+IF(AND(ISNUMBER(OFFSET('Sanitation Data'!$I$10,0,10*ROW('Sanitation Data'!I53))),'Data Summary'!DL59="Yes"),OFFSET('Sanitation Data'!$I$10,0,10*ROW('Sanitation Data'!I53)),NA())</f>
        <v>#N/A</v>
      </c>
      <c r="AX59" s="542" t="e">
        <f ca="1">+IF(AND(ISNUMBER(OFFSET('Sanitation Data'!$I$11,0,10*ROW('Sanitation Data'!I53))),'Data Summary'!DM59="Yes"),OFFSET('Sanitation Data'!$I$11,0,10*ROW('Sanitation Data'!I53)),NA())</f>
        <v>#N/A</v>
      </c>
      <c r="AY59" s="542" t="e">
        <f ca="1">+IF(AND(ISNUMBER(OFFSET('Sanitation Data'!$I$12,0,10*ROW('Sanitation Data'!I53))),'Data Summary'!DN59="Yes"),OFFSET('Sanitation Data'!$I$12,0,10*ROW('Sanitation Data'!I53)),NA())</f>
        <v>#N/A</v>
      </c>
      <c r="AZ59" s="543" t="e">
        <f ca="1">+IF(AND(ISNUMBER(OFFSET('Hygiene Data'!$D$5,0,10*ROW('Hygiene Data'!D53))),'Data Summary'!DO59="Yes"),OFFSET('Hygiene Data'!$D$5,0,10*ROW('Hygiene Data'!D53)),NA())</f>
        <v>#N/A</v>
      </c>
      <c r="BA59" s="543" t="e">
        <f ca="1">+IF(AND(ISNUMBER(OFFSET('Hygiene Data'!$D$7,0,10*ROW('Hygiene Data'!D53))),'Data Summary'!DP59="Yes"),OFFSET('Hygiene Data'!$D$7,0,10*ROW('Hygiene Data'!D53)),NA())</f>
        <v>#N/A</v>
      </c>
      <c r="BB59" s="543" t="e">
        <f ca="1">+IF(AND(ISNUMBER(OFFSET('Hygiene Data'!$D$9,0,10*ROW('Hygiene Data'!D53))),'Data Summary'!DQ59="Yes"),OFFSET('Hygiene Data'!$D$9,0,10*ROW('Hygiene Data'!D53)),NA())</f>
        <v>#N/A</v>
      </c>
      <c r="BC59" s="543" t="e">
        <f ca="1">+IF(AND(ISNUMBER(OFFSET('Hygiene Data'!$E$5,0,10*ROW('Hygiene Data'!E53))),'Data Summary'!DR59="Yes"),OFFSET('Hygiene Data'!$E$5,0,10*ROW('Hygiene Data'!E53)),NA())</f>
        <v>#N/A</v>
      </c>
      <c r="BD59" s="543" t="e">
        <f ca="1">+IF(AND(ISNUMBER(OFFSET('Hygiene Data'!$E$7,0,10*ROW('Hygiene Data'!E53))),'Data Summary'!DS59="Yes"),OFFSET('Hygiene Data'!$E$7,0,10*ROW('Hygiene Data'!E53)),NA())</f>
        <v>#N/A</v>
      </c>
      <c r="BE59" s="543" t="e">
        <f ca="1">+IF(AND(ISNUMBER(OFFSET('Hygiene Data'!$E$9,0,10*ROW('Hygiene Data'!E53))),'Data Summary'!DT59="Yes"),OFFSET('Hygiene Data'!$E$9,0,10*ROW('Hygiene Data'!E53)),NA())</f>
        <v>#N/A</v>
      </c>
      <c r="BF59" s="543" t="e">
        <f ca="1">+IF(AND(ISNUMBER(OFFSET('Hygiene Data'!$F$5,0,10*ROW('Hygiene Data'!F53))),'Data Summary'!DU59="Yes"),OFFSET('Hygiene Data'!$F$5,0,10*ROW('Hygiene Data'!F53)),NA())</f>
        <v>#N/A</v>
      </c>
      <c r="BG59" s="543" t="e">
        <f ca="1">+IF(AND(ISNUMBER(OFFSET('Hygiene Data'!$F$7,0,10*ROW('Hygiene Data'!F53))),'Data Summary'!DV59="Yes"),OFFSET('Hygiene Data'!$F$7,0,10*ROW('Hygiene Data'!F53)),NA())</f>
        <v>#N/A</v>
      </c>
      <c r="BH59" s="543" t="e">
        <f ca="1">+IF(AND(ISNUMBER(OFFSET('Hygiene Data'!$F$9,0,10*ROW('Hygiene Data'!F53))),'Data Summary'!DW59="Yes"),OFFSET('Hygiene Data'!$F$9,0,10*ROW('Hygiene Data'!F53)),NA())</f>
        <v>#N/A</v>
      </c>
      <c r="BI59" s="543" t="e">
        <f ca="1">+IF(AND(ISNUMBER(OFFSET('Hygiene Data'!$G$5,0,10*ROW('Hygiene Data'!G53))),'Data Summary'!DX59="Yes"),OFFSET('Hygiene Data'!$G$5,0,10*ROW('Hygiene Data'!G53)),NA())</f>
        <v>#N/A</v>
      </c>
      <c r="BJ59" s="543" t="e">
        <f ca="1">+IF(AND(ISNUMBER(OFFSET('Hygiene Data'!$G$7,0,10*ROW('Hygiene Data'!G53))),'Data Summary'!DY59="Yes"),OFFSET('Hygiene Data'!$G$7,0,10*ROW('Hygiene Data'!G53)),NA())</f>
        <v>#N/A</v>
      </c>
      <c r="BK59" s="543" t="e">
        <f ca="1">+IF(AND(ISNUMBER(OFFSET('Hygiene Data'!$G$9,0,10*ROW('Hygiene Data'!G53))),'Data Summary'!DZ59="Yes"),OFFSET('Hygiene Data'!$G$9,0,10*ROW('Hygiene Data'!G53)),NA())</f>
        <v>#N/A</v>
      </c>
      <c r="BL59" s="543" t="e">
        <f ca="1">+IF(AND(ISNUMBER(OFFSET('Hygiene Data'!$H$5,0,10*ROW('Hygiene Data'!H53))),'Data Summary'!EA59="Yes"),OFFSET('Hygiene Data'!$H$5,0,10*ROW('Hygiene Data'!H53)),NA())</f>
        <v>#N/A</v>
      </c>
      <c r="BM59" s="543" t="e">
        <f ca="1">+IF(AND(ISNUMBER(OFFSET('Hygiene Data'!$H$7,0,10*ROW('Hygiene Data'!H53))),'Data Summary'!EB59="Yes"),OFFSET('Hygiene Data'!$H$7,0,10*ROW('Hygiene Data'!H53)),NA())</f>
        <v>#N/A</v>
      </c>
      <c r="BN59" s="543" t="e">
        <f ca="1">+IF(AND(ISNUMBER(OFFSET('Hygiene Data'!$H$9,0,10*ROW('Hygiene Data'!H53))),'Data Summary'!EC59="Yes"),OFFSET('Hygiene Data'!$H$9,0,10*ROW('Hygiene Data'!H53)),NA())</f>
        <v>#N/A</v>
      </c>
      <c r="BO59" s="543" t="e">
        <f ca="1">+IF(AND(ISNUMBER(OFFSET('Hygiene Data'!$I$5,0,10*ROW('Hygiene Data'!I53))),'Data Summary'!ED59="Yes"),OFFSET('Hygiene Data'!$I$5,0,10*ROW('Hygiene Data'!I53)),NA())</f>
        <v>#N/A</v>
      </c>
      <c r="BP59" s="543" t="e">
        <f ca="1">+IF(AND(ISNUMBER(OFFSET('Hygiene Data'!$I$7,0,10*ROW('Hygiene Data'!I53))),'Data Summary'!EE59="Yes"),OFFSET('Hygiene Data'!$I$7,0,10*ROW('Hygiene Data'!I53)),NA())</f>
        <v>#N/A</v>
      </c>
      <c r="BQ59" s="543" t="e">
        <f ca="1">+IF(AND(ISNUMBER(OFFSET('Hygiene Data'!$I$9,0,10*ROW('Hygiene Data'!I53))),'Data Summary'!EF59="Yes"),OFFSET('Hygiene Data'!$I$9,0,10*ROW('Hygiene Data'!I53)),NA())</f>
        <v>#N/A</v>
      </c>
    </row>
    <row r="60" spans="1:69" x14ac:dyDescent="0.25">
      <c r="A60" s="539" t="e">
        <f ca="1">+RIGHT('Data Summary'!A60,LEN('Data Summary'!A60)-9)</f>
        <v>#VALUE!</v>
      </c>
      <c r="B60" s="513" t="str">
        <f ca="1">+IF(ISTEXT('Data Summary'!B60),'Data Summary'!B60,"")</f>
        <v/>
      </c>
      <c r="C60" s="540" t="e">
        <f ca="1">+VALUE('Data Summary'!C60)</f>
        <v>#VALUE!</v>
      </c>
      <c r="D60" s="541" t="e">
        <f ca="1">+IF(AND(ISNUMBER(OFFSET('Water Data'!$D$4,0,10*ROW('Water Data'!D54))),'Data Summary'!BS60="Yes"),100-OFFSET('Water Data'!$D$4,0,10*ROW('Water Data'!D54)),NA())</f>
        <v>#N/A</v>
      </c>
      <c r="E60" s="541" t="e">
        <f ca="1">+IF(AND(ISNUMBER(OFFSET('Water Data'!$D$6,0,10*ROW('Water Data'!D54))),'Data Summary'!BT60="Yes"),OFFSET('Water Data'!$D$6,0,10*ROW('Water Data'!D54)),NA())</f>
        <v>#N/A</v>
      </c>
      <c r="F60" s="541" t="e">
        <f ca="1">+IF(AND(ISNUMBER(OFFSET('Water Data'!$D$9,0,10*ROW('Water Data'!D54))),'Data Summary'!BU60="Yes"),OFFSET('Water Data'!$D$9,0,10*ROW('Water Data'!D54)),NA())</f>
        <v>#N/A</v>
      </c>
      <c r="G60" s="541" t="e">
        <f ca="1">+IF(AND(ISNUMBER(OFFSET('Water Data'!$E$4,0,10*ROW('Water Data'!E54))),'Data Summary'!BV60="Yes"),100-OFFSET('Water Data'!$E$4,0,10*ROW('Water Data'!E54)),NA())</f>
        <v>#N/A</v>
      </c>
      <c r="H60" s="541" t="e">
        <f ca="1">+IF(AND(ISNUMBER(OFFSET('Water Data'!$E$6,0,10*ROW('Water Data'!E54))),'Data Summary'!BW60="Yes"),OFFSET('Water Data'!$E$6,0,10*ROW('Water Data'!E54)),NA())</f>
        <v>#N/A</v>
      </c>
      <c r="I60" s="541" t="e">
        <f ca="1">+IF(AND(ISNUMBER(OFFSET('Water Data'!$E$9,0,10*ROW('Water Data'!E54))),'Data Summary'!BX60="Yes"),OFFSET('Water Data'!$E$9,0,10*ROW('Water Data'!E54)),NA())</f>
        <v>#N/A</v>
      </c>
      <c r="J60" s="541" t="e">
        <f ca="1">+IF(AND(ISNUMBER(OFFSET('Water Data'!$F$4,0,10*ROW('Water Data'!F54))),'Data Summary'!BY60="Yes"),100-OFFSET('Water Data'!$F$4,0,10*ROW('Water Data'!F54)),NA())</f>
        <v>#N/A</v>
      </c>
      <c r="K60" s="541" t="e">
        <f ca="1">+IF(AND(ISNUMBER(OFFSET('Water Data'!$F$6,0,10*ROW('Water Data'!F54))),'Data Summary'!BZ60="Yes"),OFFSET('Water Data'!$F$6,0,10*ROW('Water Data'!F54)),NA())</f>
        <v>#N/A</v>
      </c>
      <c r="L60" s="541" t="e">
        <f ca="1">+IF(AND(ISNUMBER(OFFSET('Water Data'!$F$9,0,10*ROW('Water Data'!F54))),'Data Summary'!CA60="Yes"),OFFSET('Water Data'!$F$9,0,10*ROW('Water Data'!F54)),NA())</f>
        <v>#N/A</v>
      </c>
      <c r="M60" s="541" t="e">
        <f ca="1">+IF(AND(ISNUMBER(OFFSET('Water Data'!$G$4,0,10*ROW('Water Data'!G54))),'Data Summary'!CB60="Yes"),100-OFFSET('Water Data'!$G$4,0,10*ROW('Water Data'!G54)),NA())</f>
        <v>#N/A</v>
      </c>
      <c r="N60" s="541" t="e">
        <f ca="1">+IF(AND(ISNUMBER(OFFSET('Water Data'!$G$6,0,10*ROW('Water Data'!G54))),'Data Summary'!CC60="Yes"),OFFSET('Water Data'!$G$6,0,10*ROW('Water Data'!G54)),NA())</f>
        <v>#N/A</v>
      </c>
      <c r="O60" s="541" t="e">
        <f ca="1">+IF(AND(ISNUMBER(OFFSET('Water Data'!$G$9,0,10*ROW('Water Data'!G54))),'Data Summary'!CD60="Yes"),OFFSET('Water Data'!$G$9,0,10*ROW('Water Data'!G54)),NA())</f>
        <v>#N/A</v>
      </c>
      <c r="P60" s="541" t="e">
        <f ca="1">+IF(AND(ISNUMBER(OFFSET('Water Data'!$H$4,0,10*ROW('Water Data'!H54))),'Data Summary'!CE60="Yes"),100-OFFSET('Water Data'!$H$4,0,10*ROW('Water Data'!H54)),NA())</f>
        <v>#N/A</v>
      </c>
      <c r="Q60" s="541" t="e">
        <f ca="1">+IF(AND(ISNUMBER(OFFSET('Water Data'!$H$6,0,10*ROW('Water Data'!H54))),'Data Summary'!CF60="Yes"),OFFSET('Water Data'!$H$6,0,10*ROW('Water Data'!H54)),NA())</f>
        <v>#N/A</v>
      </c>
      <c r="R60" s="541" t="e">
        <f ca="1">+IF(AND(ISNUMBER(OFFSET('Water Data'!$H$9,0,10*ROW('Water Data'!H54))),'Data Summary'!CG60="Yes"),OFFSET('Water Data'!$H$9,0,10*ROW('Water Data'!H54)),NA())</f>
        <v>#N/A</v>
      </c>
      <c r="S60" s="541" t="e">
        <f ca="1">+IF(AND(ISNUMBER(OFFSET('Water Data'!$I$4,0,10*ROW('Water Data'!I54))),'Data Summary'!CH60="Yes"),100-OFFSET('Water Data'!$I$4,0,10*ROW('Water Data'!I54)),NA())</f>
        <v>#N/A</v>
      </c>
      <c r="T60" s="541" t="e">
        <f ca="1">+IF(AND(ISNUMBER(OFFSET('Water Data'!$I$6,0,10*ROW('Water Data'!I54))),'Data Summary'!CI60="Yes"),OFFSET('Water Data'!$I$6,0,10*ROW('Water Data'!I54)),NA())</f>
        <v>#N/A</v>
      </c>
      <c r="U60" s="541" t="e">
        <f ca="1">+IF(AND(ISNUMBER(OFFSET('Water Data'!$I$9,0,10*ROW('Water Data'!I54))),'Data Summary'!CJ60="Yes"),OFFSET('Water Data'!$I$9,0,10*ROW('Water Data'!I54)),NA())</f>
        <v>#N/A</v>
      </c>
      <c r="V60" s="542" t="e">
        <f ca="1">+IF(AND(ISNUMBER(OFFSET('Sanitation Data'!$D$4,0,10*ROW('Sanitation Data'!D54))),'Data Summary'!CK60="Yes"),100-OFFSET('Sanitation Data'!$D$4,0,10*ROW('Sanitation Data'!D54)),NA())</f>
        <v>#N/A</v>
      </c>
      <c r="W60" s="542" t="e">
        <f ca="1">+IF(AND(ISNUMBER(OFFSET('Sanitation Data'!$D$6,0,10*ROW('Sanitation Data'!D54))),'Data Summary'!CL60="Yes"),OFFSET('Sanitation Data'!$D$6,0,10*ROW('Sanitation Data'!D54)),NA())</f>
        <v>#N/A</v>
      </c>
      <c r="X60" s="542" t="e">
        <f ca="1">+IF(AND(ISNUMBER(OFFSET('Sanitation Data'!$D$10,0,10*ROW('Sanitation Data'!D54))),'Data Summary'!CM60="Yes"),OFFSET('Sanitation Data'!$D$10,0,10*ROW('Sanitation Data'!D54)),NA())</f>
        <v>#N/A</v>
      </c>
      <c r="Y60" s="542" t="e">
        <f ca="1">+IF(AND(ISNUMBER(OFFSET('Sanitation Data'!$D$11,0,10*ROW('Sanitation Data'!D54))),'Data Summary'!CN60="Yes"),OFFSET('Sanitation Data'!$D$11,0,10*ROW('Sanitation Data'!D54)),NA())</f>
        <v>#N/A</v>
      </c>
      <c r="Z60" s="542" t="e">
        <f ca="1">+IF(AND(ISNUMBER(OFFSET('Sanitation Data'!$D$12,0,10*ROW('Sanitation Data'!D54))),'Data Summary'!CO60="Yes"),OFFSET('Sanitation Data'!$D$12,0,10*ROW('Sanitation Data'!D54)),NA())</f>
        <v>#N/A</v>
      </c>
      <c r="AA60" s="542" t="e">
        <f ca="1">+IF(AND(ISNUMBER(OFFSET('Sanitation Data'!$E$4,0,10*ROW('Sanitation Data'!E54))),'Data Summary'!CP60="Yes"),100-OFFSET('Sanitation Data'!$E$4,0,10*ROW('Sanitation Data'!E54)),NA())</f>
        <v>#N/A</v>
      </c>
      <c r="AB60" s="542" t="e">
        <f ca="1">+IF(AND(ISNUMBER(OFFSET('Sanitation Data'!$E$6,0,10*ROW('Sanitation Data'!E54))),'Data Summary'!CQ60="Yes"),OFFSET('Sanitation Data'!$E$6,0,10*ROW('Sanitation Data'!E54)),NA())</f>
        <v>#N/A</v>
      </c>
      <c r="AC60" s="542" t="e">
        <f ca="1">+IF(AND(ISNUMBER(OFFSET('Sanitation Data'!$E$10,0,10*ROW('Sanitation Data'!E54))),'Data Summary'!CR60="Yes"),OFFSET('Sanitation Data'!$E$10,0,10*ROW('Sanitation Data'!E54)),NA())</f>
        <v>#N/A</v>
      </c>
      <c r="AD60" s="542" t="e">
        <f ca="1">+IF(AND(ISNUMBER(OFFSET('Sanitation Data'!$E$11,0,10*ROW('Sanitation Data'!E54))),'Data Summary'!CS60="Yes"),OFFSET('Sanitation Data'!$E$11,0,10*ROW('Sanitation Data'!E54)),NA())</f>
        <v>#N/A</v>
      </c>
      <c r="AE60" s="542" t="e">
        <f ca="1">+IF(AND(ISNUMBER(OFFSET('Sanitation Data'!$E$12,0,10*ROW('Sanitation Data'!E54))),'Data Summary'!CT60="Yes"),OFFSET('Sanitation Data'!$E$12,0,10*ROW('Sanitation Data'!E54)),NA())</f>
        <v>#N/A</v>
      </c>
      <c r="AF60" s="542" t="e">
        <f ca="1">+IF(AND(ISNUMBER(OFFSET('Sanitation Data'!$F$4,0,10*ROW('Sanitation Data'!F54))),'Data Summary'!CU60="Yes"),100-OFFSET('Sanitation Data'!$F$4,0,10*ROW('Sanitation Data'!F54)),NA())</f>
        <v>#N/A</v>
      </c>
      <c r="AG60" s="542" t="e">
        <f ca="1">+IF(AND(ISNUMBER(OFFSET('Sanitation Data'!$F$6,0,10*ROW('Sanitation Data'!F54))),'Data Summary'!CV60="Yes"),OFFSET('Sanitation Data'!$F$6,0,10*ROW('Sanitation Data'!F54)),NA())</f>
        <v>#N/A</v>
      </c>
      <c r="AH60" s="542" t="e">
        <f ca="1">+IF(AND(ISNUMBER(OFFSET('Sanitation Data'!$F$10,0,10*ROW('Sanitation Data'!F54))),'Data Summary'!CW60="Yes"),OFFSET('Sanitation Data'!$F$10,0,10*ROW('Sanitation Data'!F54)),NA())</f>
        <v>#N/A</v>
      </c>
      <c r="AI60" s="542" t="e">
        <f ca="1">+IF(AND(ISNUMBER(OFFSET('Sanitation Data'!$F$11,0,10*ROW('Sanitation Data'!F54))),'Data Summary'!CX60="Yes"),OFFSET('Sanitation Data'!$F$11,0,10*ROW('Sanitation Data'!F54)),NA())</f>
        <v>#N/A</v>
      </c>
      <c r="AJ60" s="542" t="e">
        <f ca="1">+IF(AND(ISNUMBER(OFFSET('Sanitation Data'!$F$12,0,10*ROW('Sanitation Data'!F54))),'Data Summary'!CY60="Yes"),OFFSET('Sanitation Data'!$F$12,0,10*ROW('Sanitation Data'!F54)),NA())</f>
        <v>#N/A</v>
      </c>
      <c r="AK60" s="542" t="e">
        <f ca="1">+IF(AND(ISNUMBER(OFFSET('Sanitation Data'!$G$4,0,10*ROW('Sanitation Data'!G54))),'Data Summary'!CZ60="Yes"),100-OFFSET('Sanitation Data'!$G$4,0,10*ROW('Sanitation Data'!G54)),NA())</f>
        <v>#N/A</v>
      </c>
      <c r="AL60" s="542" t="e">
        <f ca="1">+IF(AND(ISNUMBER(OFFSET('Sanitation Data'!$G$6,0,10*ROW('Sanitation Data'!G54))),'Data Summary'!DA60="Yes"),OFFSET('Sanitation Data'!$G$6,0,10*ROW('Sanitation Data'!G54)),NA())</f>
        <v>#N/A</v>
      </c>
      <c r="AM60" s="542" t="e">
        <f ca="1">+IF(AND(ISNUMBER(OFFSET('Sanitation Data'!$G$10,0,10*ROW('Sanitation Data'!G54))),'Data Summary'!DB60="Yes"),OFFSET('Sanitation Data'!$G$10,0,10*ROW('Sanitation Data'!G54)),NA())</f>
        <v>#N/A</v>
      </c>
      <c r="AN60" s="542" t="e">
        <f ca="1">+IF(AND(ISNUMBER(OFFSET('Sanitation Data'!$G$11,0,10*ROW('Sanitation Data'!G54))),'Data Summary'!DC60="Yes"),OFFSET('Sanitation Data'!$G$11,0,10*ROW('Sanitation Data'!G54)),NA())</f>
        <v>#N/A</v>
      </c>
      <c r="AO60" s="542" t="e">
        <f ca="1">+IF(AND(ISNUMBER(OFFSET('Sanitation Data'!$G$12,0,10*ROW('Sanitation Data'!G54))),'Data Summary'!DD60="Yes"),OFFSET('Sanitation Data'!$G$12,0,10*ROW('Sanitation Data'!G54)),NA())</f>
        <v>#N/A</v>
      </c>
      <c r="AP60" s="542" t="e">
        <f ca="1">+IF(AND(ISNUMBER(OFFSET('Sanitation Data'!$H$4,0,10*ROW('Sanitation Data'!H54))),'Data Summary'!DE60="Yes"),100-OFFSET('Sanitation Data'!$H$4,0,10*ROW('Sanitation Data'!H54)),NA())</f>
        <v>#N/A</v>
      </c>
      <c r="AQ60" s="542" t="e">
        <f ca="1">+IF(AND(ISNUMBER(OFFSET('Sanitation Data'!$H$6,0,10*ROW('Sanitation Data'!H54))),'Data Summary'!DF60="Yes"),OFFSET('Sanitation Data'!$H$6,0,10*ROW('Sanitation Data'!H54)),NA())</f>
        <v>#N/A</v>
      </c>
      <c r="AR60" s="542" t="e">
        <f ca="1">+IF(AND(ISNUMBER(OFFSET('Sanitation Data'!$H$10,0,10*ROW('Sanitation Data'!H54))),'Data Summary'!DG60="Yes"),OFFSET('Sanitation Data'!$H$10,0,10*ROW('Sanitation Data'!H54)),NA())</f>
        <v>#N/A</v>
      </c>
      <c r="AS60" s="542" t="e">
        <f ca="1">+IF(AND(ISNUMBER(OFFSET('Sanitation Data'!$H$11,0,10*ROW('Sanitation Data'!H54))),'Data Summary'!DH60="Yes"),OFFSET('Sanitation Data'!$H$11,0,10*ROW('Sanitation Data'!H54)),NA())</f>
        <v>#N/A</v>
      </c>
      <c r="AT60" s="542" t="e">
        <f ca="1">+IF(AND(ISNUMBER(OFFSET('Sanitation Data'!$H$12,0,10*ROW('Sanitation Data'!H54))),'Data Summary'!DI60="Yes"),OFFSET('Sanitation Data'!$H$12,0,10*ROW('Sanitation Data'!H54)),NA())</f>
        <v>#N/A</v>
      </c>
      <c r="AU60" s="542" t="e">
        <f ca="1">+IF(AND(ISNUMBER(OFFSET('Sanitation Data'!$I$4,0,10*ROW('Sanitation Data'!I54))),'Data Summary'!DJ60="Yes"),100-OFFSET('Sanitation Data'!$I$4,0,10*ROW('Sanitation Data'!I54)),NA())</f>
        <v>#N/A</v>
      </c>
      <c r="AV60" s="542" t="e">
        <f ca="1">+IF(AND(ISNUMBER(OFFSET('Sanitation Data'!$I$6,0,10*ROW('Sanitation Data'!I54))),'Data Summary'!DK60="Yes"),OFFSET('Sanitation Data'!$I$6,0,10*ROW('Sanitation Data'!I54)),NA())</f>
        <v>#N/A</v>
      </c>
      <c r="AW60" s="542" t="e">
        <f ca="1">+IF(AND(ISNUMBER(OFFSET('Sanitation Data'!$I$10,0,10*ROW('Sanitation Data'!I54))),'Data Summary'!DL60="Yes"),OFFSET('Sanitation Data'!$I$10,0,10*ROW('Sanitation Data'!I54)),NA())</f>
        <v>#N/A</v>
      </c>
      <c r="AX60" s="542" t="e">
        <f ca="1">+IF(AND(ISNUMBER(OFFSET('Sanitation Data'!$I$11,0,10*ROW('Sanitation Data'!I54))),'Data Summary'!DM60="Yes"),OFFSET('Sanitation Data'!$I$11,0,10*ROW('Sanitation Data'!I54)),NA())</f>
        <v>#N/A</v>
      </c>
      <c r="AY60" s="542" t="e">
        <f ca="1">+IF(AND(ISNUMBER(OFFSET('Sanitation Data'!$I$12,0,10*ROW('Sanitation Data'!I54))),'Data Summary'!DN60="Yes"),OFFSET('Sanitation Data'!$I$12,0,10*ROW('Sanitation Data'!I54)),NA())</f>
        <v>#N/A</v>
      </c>
      <c r="AZ60" s="543" t="e">
        <f ca="1">+IF(AND(ISNUMBER(OFFSET('Hygiene Data'!$D$5,0,10*ROW('Hygiene Data'!D54))),'Data Summary'!DO60="Yes"),OFFSET('Hygiene Data'!$D$5,0,10*ROW('Hygiene Data'!D54)),NA())</f>
        <v>#N/A</v>
      </c>
      <c r="BA60" s="543" t="e">
        <f ca="1">+IF(AND(ISNUMBER(OFFSET('Hygiene Data'!$D$7,0,10*ROW('Hygiene Data'!D54))),'Data Summary'!DP60="Yes"),OFFSET('Hygiene Data'!$D$7,0,10*ROW('Hygiene Data'!D54)),NA())</f>
        <v>#N/A</v>
      </c>
      <c r="BB60" s="543" t="e">
        <f ca="1">+IF(AND(ISNUMBER(OFFSET('Hygiene Data'!$D$9,0,10*ROW('Hygiene Data'!D54))),'Data Summary'!DQ60="Yes"),OFFSET('Hygiene Data'!$D$9,0,10*ROW('Hygiene Data'!D54)),NA())</f>
        <v>#N/A</v>
      </c>
      <c r="BC60" s="543" t="e">
        <f ca="1">+IF(AND(ISNUMBER(OFFSET('Hygiene Data'!$E$5,0,10*ROW('Hygiene Data'!E54))),'Data Summary'!DR60="Yes"),OFFSET('Hygiene Data'!$E$5,0,10*ROW('Hygiene Data'!E54)),NA())</f>
        <v>#N/A</v>
      </c>
      <c r="BD60" s="543" t="e">
        <f ca="1">+IF(AND(ISNUMBER(OFFSET('Hygiene Data'!$E$7,0,10*ROW('Hygiene Data'!E54))),'Data Summary'!DS60="Yes"),OFFSET('Hygiene Data'!$E$7,0,10*ROW('Hygiene Data'!E54)),NA())</f>
        <v>#N/A</v>
      </c>
      <c r="BE60" s="543" t="e">
        <f ca="1">+IF(AND(ISNUMBER(OFFSET('Hygiene Data'!$E$9,0,10*ROW('Hygiene Data'!E54))),'Data Summary'!DT60="Yes"),OFFSET('Hygiene Data'!$E$9,0,10*ROW('Hygiene Data'!E54)),NA())</f>
        <v>#N/A</v>
      </c>
      <c r="BF60" s="543" t="e">
        <f ca="1">+IF(AND(ISNUMBER(OFFSET('Hygiene Data'!$F$5,0,10*ROW('Hygiene Data'!F54))),'Data Summary'!DU60="Yes"),OFFSET('Hygiene Data'!$F$5,0,10*ROW('Hygiene Data'!F54)),NA())</f>
        <v>#N/A</v>
      </c>
      <c r="BG60" s="543" t="e">
        <f ca="1">+IF(AND(ISNUMBER(OFFSET('Hygiene Data'!$F$7,0,10*ROW('Hygiene Data'!F54))),'Data Summary'!DV60="Yes"),OFFSET('Hygiene Data'!$F$7,0,10*ROW('Hygiene Data'!F54)),NA())</f>
        <v>#N/A</v>
      </c>
      <c r="BH60" s="543" t="e">
        <f ca="1">+IF(AND(ISNUMBER(OFFSET('Hygiene Data'!$F$9,0,10*ROW('Hygiene Data'!F54))),'Data Summary'!DW60="Yes"),OFFSET('Hygiene Data'!$F$9,0,10*ROW('Hygiene Data'!F54)),NA())</f>
        <v>#N/A</v>
      </c>
      <c r="BI60" s="543" t="e">
        <f ca="1">+IF(AND(ISNUMBER(OFFSET('Hygiene Data'!$G$5,0,10*ROW('Hygiene Data'!G54))),'Data Summary'!DX60="Yes"),OFFSET('Hygiene Data'!$G$5,0,10*ROW('Hygiene Data'!G54)),NA())</f>
        <v>#N/A</v>
      </c>
      <c r="BJ60" s="543" t="e">
        <f ca="1">+IF(AND(ISNUMBER(OFFSET('Hygiene Data'!$G$7,0,10*ROW('Hygiene Data'!G54))),'Data Summary'!DY60="Yes"),OFFSET('Hygiene Data'!$G$7,0,10*ROW('Hygiene Data'!G54)),NA())</f>
        <v>#N/A</v>
      </c>
      <c r="BK60" s="543" t="e">
        <f ca="1">+IF(AND(ISNUMBER(OFFSET('Hygiene Data'!$G$9,0,10*ROW('Hygiene Data'!G54))),'Data Summary'!DZ60="Yes"),OFFSET('Hygiene Data'!$G$9,0,10*ROW('Hygiene Data'!G54)),NA())</f>
        <v>#N/A</v>
      </c>
      <c r="BL60" s="543" t="e">
        <f ca="1">+IF(AND(ISNUMBER(OFFSET('Hygiene Data'!$H$5,0,10*ROW('Hygiene Data'!H54))),'Data Summary'!EA60="Yes"),OFFSET('Hygiene Data'!$H$5,0,10*ROW('Hygiene Data'!H54)),NA())</f>
        <v>#N/A</v>
      </c>
      <c r="BM60" s="543" t="e">
        <f ca="1">+IF(AND(ISNUMBER(OFFSET('Hygiene Data'!$H$7,0,10*ROW('Hygiene Data'!H54))),'Data Summary'!EB60="Yes"),OFFSET('Hygiene Data'!$H$7,0,10*ROW('Hygiene Data'!H54)),NA())</f>
        <v>#N/A</v>
      </c>
      <c r="BN60" s="543" t="e">
        <f ca="1">+IF(AND(ISNUMBER(OFFSET('Hygiene Data'!$H$9,0,10*ROW('Hygiene Data'!H54))),'Data Summary'!EC60="Yes"),OFFSET('Hygiene Data'!$H$9,0,10*ROW('Hygiene Data'!H54)),NA())</f>
        <v>#N/A</v>
      </c>
      <c r="BO60" s="543" t="e">
        <f ca="1">+IF(AND(ISNUMBER(OFFSET('Hygiene Data'!$I$5,0,10*ROW('Hygiene Data'!I54))),'Data Summary'!ED60="Yes"),OFFSET('Hygiene Data'!$I$5,0,10*ROW('Hygiene Data'!I54)),NA())</f>
        <v>#N/A</v>
      </c>
      <c r="BP60" s="543" t="e">
        <f ca="1">+IF(AND(ISNUMBER(OFFSET('Hygiene Data'!$I$7,0,10*ROW('Hygiene Data'!I54))),'Data Summary'!EE60="Yes"),OFFSET('Hygiene Data'!$I$7,0,10*ROW('Hygiene Data'!I54)),NA())</f>
        <v>#N/A</v>
      </c>
      <c r="BQ60" s="543" t="e">
        <f ca="1">+IF(AND(ISNUMBER(OFFSET('Hygiene Data'!$I$9,0,10*ROW('Hygiene Data'!I54))),'Data Summary'!EF60="Yes"),OFFSET('Hygiene Data'!$I$9,0,10*ROW('Hygiene Data'!I54)),NA())</f>
        <v>#N/A</v>
      </c>
    </row>
    <row r="61" spans="1:69" x14ac:dyDescent="0.25">
      <c r="A61" s="539" t="e">
        <f ca="1">+RIGHT('Data Summary'!A61,LEN('Data Summary'!A61)-9)</f>
        <v>#VALUE!</v>
      </c>
      <c r="B61" s="513" t="str">
        <f ca="1">+IF(ISTEXT('Data Summary'!B61),'Data Summary'!B61,"")</f>
        <v/>
      </c>
      <c r="C61" s="540" t="e">
        <f ca="1">+VALUE('Data Summary'!C61)</f>
        <v>#VALUE!</v>
      </c>
      <c r="D61" s="541" t="e">
        <f ca="1">+IF(AND(ISNUMBER(OFFSET('Water Data'!$D$4,0,10*ROW('Water Data'!D55))),'Data Summary'!BS61="Yes"),100-OFFSET('Water Data'!$D$4,0,10*ROW('Water Data'!D55)),NA())</f>
        <v>#N/A</v>
      </c>
      <c r="E61" s="541" t="e">
        <f ca="1">+IF(AND(ISNUMBER(OFFSET('Water Data'!$D$6,0,10*ROW('Water Data'!D55))),'Data Summary'!BT61="Yes"),OFFSET('Water Data'!$D$6,0,10*ROW('Water Data'!D55)),NA())</f>
        <v>#N/A</v>
      </c>
      <c r="F61" s="541" t="e">
        <f ca="1">+IF(AND(ISNUMBER(OFFSET('Water Data'!$D$9,0,10*ROW('Water Data'!D55))),'Data Summary'!BU61="Yes"),OFFSET('Water Data'!$D$9,0,10*ROW('Water Data'!D55)),NA())</f>
        <v>#N/A</v>
      </c>
      <c r="G61" s="541" t="e">
        <f ca="1">+IF(AND(ISNUMBER(OFFSET('Water Data'!$E$4,0,10*ROW('Water Data'!E55))),'Data Summary'!BV61="Yes"),100-OFFSET('Water Data'!$E$4,0,10*ROW('Water Data'!E55)),NA())</f>
        <v>#N/A</v>
      </c>
      <c r="H61" s="541" t="e">
        <f ca="1">+IF(AND(ISNUMBER(OFFSET('Water Data'!$E$6,0,10*ROW('Water Data'!E55))),'Data Summary'!BW61="Yes"),OFFSET('Water Data'!$E$6,0,10*ROW('Water Data'!E55)),NA())</f>
        <v>#N/A</v>
      </c>
      <c r="I61" s="541" t="e">
        <f ca="1">+IF(AND(ISNUMBER(OFFSET('Water Data'!$E$9,0,10*ROW('Water Data'!E55))),'Data Summary'!BX61="Yes"),OFFSET('Water Data'!$E$9,0,10*ROW('Water Data'!E55)),NA())</f>
        <v>#N/A</v>
      </c>
      <c r="J61" s="541" t="e">
        <f ca="1">+IF(AND(ISNUMBER(OFFSET('Water Data'!$F$4,0,10*ROW('Water Data'!F55))),'Data Summary'!BY61="Yes"),100-OFFSET('Water Data'!$F$4,0,10*ROW('Water Data'!F55)),NA())</f>
        <v>#N/A</v>
      </c>
      <c r="K61" s="541" t="e">
        <f ca="1">+IF(AND(ISNUMBER(OFFSET('Water Data'!$F$6,0,10*ROW('Water Data'!F55))),'Data Summary'!BZ61="Yes"),OFFSET('Water Data'!$F$6,0,10*ROW('Water Data'!F55)),NA())</f>
        <v>#N/A</v>
      </c>
      <c r="L61" s="541" t="e">
        <f ca="1">+IF(AND(ISNUMBER(OFFSET('Water Data'!$F$9,0,10*ROW('Water Data'!F55))),'Data Summary'!CA61="Yes"),OFFSET('Water Data'!$F$9,0,10*ROW('Water Data'!F55)),NA())</f>
        <v>#N/A</v>
      </c>
      <c r="M61" s="541" t="e">
        <f ca="1">+IF(AND(ISNUMBER(OFFSET('Water Data'!$G$4,0,10*ROW('Water Data'!G55))),'Data Summary'!CB61="Yes"),100-OFFSET('Water Data'!$G$4,0,10*ROW('Water Data'!G55)),NA())</f>
        <v>#N/A</v>
      </c>
      <c r="N61" s="541" t="e">
        <f ca="1">+IF(AND(ISNUMBER(OFFSET('Water Data'!$G$6,0,10*ROW('Water Data'!G55))),'Data Summary'!CC61="Yes"),OFFSET('Water Data'!$G$6,0,10*ROW('Water Data'!G55)),NA())</f>
        <v>#N/A</v>
      </c>
      <c r="O61" s="541" t="e">
        <f ca="1">+IF(AND(ISNUMBER(OFFSET('Water Data'!$G$9,0,10*ROW('Water Data'!G55))),'Data Summary'!CD61="Yes"),OFFSET('Water Data'!$G$9,0,10*ROW('Water Data'!G55)),NA())</f>
        <v>#N/A</v>
      </c>
      <c r="P61" s="541" t="e">
        <f ca="1">+IF(AND(ISNUMBER(OFFSET('Water Data'!$H$4,0,10*ROW('Water Data'!H55))),'Data Summary'!CE61="Yes"),100-OFFSET('Water Data'!$H$4,0,10*ROW('Water Data'!H55)),NA())</f>
        <v>#N/A</v>
      </c>
      <c r="Q61" s="541" t="e">
        <f ca="1">+IF(AND(ISNUMBER(OFFSET('Water Data'!$H$6,0,10*ROW('Water Data'!H55))),'Data Summary'!CF61="Yes"),OFFSET('Water Data'!$H$6,0,10*ROW('Water Data'!H55)),NA())</f>
        <v>#N/A</v>
      </c>
      <c r="R61" s="541" t="e">
        <f ca="1">+IF(AND(ISNUMBER(OFFSET('Water Data'!$H$9,0,10*ROW('Water Data'!H55))),'Data Summary'!CG61="Yes"),OFFSET('Water Data'!$H$9,0,10*ROW('Water Data'!H55)),NA())</f>
        <v>#N/A</v>
      </c>
      <c r="S61" s="541" t="e">
        <f ca="1">+IF(AND(ISNUMBER(OFFSET('Water Data'!$I$4,0,10*ROW('Water Data'!I55))),'Data Summary'!CH61="Yes"),100-OFFSET('Water Data'!$I$4,0,10*ROW('Water Data'!I55)),NA())</f>
        <v>#N/A</v>
      </c>
      <c r="T61" s="541" t="e">
        <f ca="1">+IF(AND(ISNUMBER(OFFSET('Water Data'!$I$6,0,10*ROW('Water Data'!I55))),'Data Summary'!CI61="Yes"),OFFSET('Water Data'!$I$6,0,10*ROW('Water Data'!I55)),NA())</f>
        <v>#N/A</v>
      </c>
      <c r="U61" s="541" t="e">
        <f ca="1">+IF(AND(ISNUMBER(OFFSET('Water Data'!$I$9,0,10*ROW('Water Data'!I55))),'Data Summary'!CJ61="Yes"),OFFSET('Water Data'!$I$9,0,10*ROW('Water Data'!I55)),NA())</f>
        <v>#N/A</v>
      </c>
      <c r="V61" s="542" t="e">
        <f ca="1">+IF(AND(ISNUMBER(OFFSET('Sanitation Data'!$D$4,0,10*ROW('Sanitation Data'!D55))),'Data Summary'!CK61="Yes"),100-OFFSET('Sanitation Data'!$D$4,0,10*ROW('Sanitation Data'!D55)),NA())</f>
        <v>#N/A</v>
      </c>
      <c r="W61" s="542" t="e">
        <f ca="1">+IF(AND(ISNUMBER(OFFSET('Sanitation Data'!$D$6,0,10*ROW('Sanitation Data'!D55))),'Data Summary'!CL61="Yes"),OFFSET('Sanitation Data'!$D$6,0,10*ROW('Sanitation Data'!D55)),NA())</f>
        <v>#N/A</v>
      </c>
      <c r="X61" s="542" t="e">
        <f ca="1">+IF(AND(ISNUMBER(OFFSET('Sanitation Data'!$D$10,0,10*ROW('Sanitation Data'!D55))),'Data Summary'!CM61="Yes"),OFFSET('Sanitation Data'!$D$10,0,10*ROW('Sanitation Data'!D55)),NA())</f>
        <v>#N/A</v>
      </c>
      <c r="Y61" s="542" t="e">
        <f ca="1">+IF(AND(ISNUMBER(OFFSET('Sanitation Data'!$D$11,0,10*ROW('Sanitation Data'!D55))),'Data Summary'!CN61="Yes"),OFFSET('Sanitation Data'!$D$11,0,10*ROW('Sanitation Data'!D55)),NA())</f>
        <v>#N/A</v>
      </c>
      <c r="Z61" s="542" t="e">
        <f ca="1">+IF(AND(ISNUMBER(OFFSET('Sanitation Data'!$D$12,0,10*ROW('Sanitation Data'!D55))),'Data Summary'!CO61="Yes"),OFFSET('Sanitation Data'!$D$12,0,10*ROW('Sanitation Data'!D55)),NA())</f>
        <v>#N/A</v>
      </c>
      <c r="AA61" s="542" t="e">
        <f ca="1">+IF(AND(ISNUMBER(OFFSET('Sanitation Data'!$E$4,0,10*ROW('Sanitation Data'!E55))),'Data Summary'!CP61="Yes"),100-OFFSET('Sanitation Data'!$E$4,0,10*ROW('Sanitation Data'!E55)),NA())</f>
        <v>#N/A</v>
      </c>
      <c r="AB61" s="542" t="e">
        <f ca="1">+IF(AND(ISNUMBER(OFFSET('Sanitation Data'!$E$6,0,10*ROW('Sanitation Data'!E55))),'Data Summary'!CQ61="Yes"),OFFSET('Sanitation Data'!$E$6,0,10*ROW('Sanitation Data'!E55)),NA())</f>
        <v>#N/A</v>
      </c>
      <c r="AC61" s="542" t="e">
        <f ca="1">+IF(AND(ISNUMBER(OFFSET('Sanitation Data'!$E$10,0,10*ROW('Sanitation Data'!E55))),'Data Summary'!CR61="Yes"),OFFSET('Sanitation Data'!$E$10,0,10*ROW('Sanitation Data'!E55)),NA())</f>
        <v>#N/A</v>
      </c>
      <c r="AD61" s="542" t="e">
        <f ca="1">+IF(AND(ISNUMBER(OFFSET('Sanitation Data'!$E$11,0,10*ROW('Sanitation Data'!E55))),'Data Summary'!CS61="Yes"),OFFSET('Sanitation Data'!$E$11,0,10*ROW('Sanitation Data'!E55)),NA())</f>
        <v>#N/A</v>
      </c>
      <c r="AE61" s="542" t="e">
        <f ca="1">+IF(AND(ISNUMBER(OFFSET('Sanitation Data'!$E$12,0,10*ROW('Sanitation Data'!E55))),'Data Summary'!CT61="Yes"),OFFSET('Sanitation Data'!$E$12,0,10*ROW('Sanitation Data'!E55)),NA())</f>
        <v>#N/A</v>
      </c>
      <c r="AF61" s="542" t="e">
        <f ca="1">+IF(AND(ISNUMBER(OFFSET('Sanitation Data'!$F$4,0,10*ROW('Sanitation Data'!F55))),'Data Summary'!CU61="Yes"),100-OFFSET('Sanitation Data'!$F$4,0,10*ROW('Sanitation Data'!F55)),NA())</f>
        <v>#N/A</v>
      </c>
      <c r="AG61" s="542" t="e">
        <f ca="1">+IF(AND(ISNUMBER(OFFSET('Sanitation Data'!$F$6,0,10*ROW('Sanitation Data'!F55))),'Data Summary'!CV61="Yes"),OFFSET('Sanitation Data'!$F$6,0,10*ROW('Sanitation Data'!F55)),NA())</f>
        <v>#N/A</v>
      </c>
      <c r="AH61" s="542" t="e">
        <f ca="1">+IF(AND(ISNUMBER(OFFSET('Sanitation Data'!$F$10,0,10*ROW('Sanitation Data'!F55))),'Data Summary'!CW61="Yes"),OFFSET('Sanitation Data'!$F$10,0,10*ROW('Sanitation Data'!F55)),NA())</f>
        <v>#N/A</v>
      </c>
      <c r="AI61" s="542" t="e">
        <f ca="1">+IF(AND(ISNUMBER(OFFSET('Sanitation Data'!$F$11,0,10*ROW('Sanitation Data'!F55))),'Data Summary'!CX61="Yes"),OFFSET('Sanitation Data'!$F$11,0,10*ROW('Sanitation Data'!F55)),NA())</f>
        <v>#N/A</v>
      </c>
      <c r="AJ61" s="542" t="e">
        <f ca="1">+IF(AND(ISNUMBER(OFFSET('Sanitation Data'!$F$12,0,10*ROW('Sanitation Data'!F55))),'Data Summary'!CY61="Yes"),OFFSET('Sanitation Data'!$F$12,0,10*ROW('Sanitation Data'!F55)),NA())</f>
        <v>#N/A</v>
      </c>
      <c r="AK61" s="542" t="e">
        <f ca="1">+IF(AND(ISNUMBER(OFFSET('Sanitation Data'!$G$4,0,10*ROW('Sanitation Data'!G55))),'Data Summary'!CZ61="Yes"),100-OFFSET('Sanitation Data'!$G$4,0,10*ROW('Sanitation Data'!G55)),NA())</f>
        <v>#N/A</v>
      </c>
      <c r="AL61" s="542" t="e">
        <f ca="1">+IF(AND(ISNUMBER(OFFSET('Sanitation Data'!$G$6,0,10*ROW('Sanitation Data'!G55))),'Data Summary'!DA61="Yes"),OFFSET('Sanitation Data'!$G$6,0,10*ROW('Sanitation Data'!G55)),NA())</f>
        <v>#N/A</v>
      </c>
      <c r="AM61" s="542" t="e">
        <f ca="1">+IF(AND(ISNUMBER(OFFSET('Sanitation Data'!$G$10,0,10*ROW('Sanitation Data'!G55))),'Data Summary'!DB61="Yes"),OFFSET('Sanitation Data'!$G$10,0,10*ROW('Sanitation Data'!G55)),NA())</f>
        <v>#N/A</v>
      </c>
      <c r="AN61" s="542" t="e">
        <f ca="1">+IF(AND(ISNUMBER(OFFSET('Sanitation Data'!$G$11,0,10*ROW('Sanitation Data'!G55))),'Data Summary'!DC61="Yes"),OFFSET('Sanitation Data'!$G$11,0,10*ROW('Sanitation Data'!G55)),NA())</f>
        <v>#N/A</v>
      </c>
      <c r="AO61" s="542" t="e">
        <f ca="1">+IF(AND(ISNUMBER(OFFSET('Sanitation Data'!$G$12,0,10*ROW('Sanitation Data'!G55))),'Data Summary'!DD61="Yes"),OFFSET('Sanitation Data'!$G$12,0,10*ROW('Sanitation Data'!G55)),NA())</f>
        <v>#N/A</v>
      </c>
      <c r="AP61" s="542" t="e">
        <f ca="1">+IF(AND(ISNUMBER(OFFSET('Sanitation Data'!$H$4,0,10*ROW('Sanitation Data'!H55))),'Data Summary'!DE61="Yes"),100-OFFSET('Sanitation Data'!$H$4,0,10*ROW('Sanitation Data'!H55)),NA())</f>
        <v>#N/A</v>
      </c>
      <c r="AQ61" s="542" t="e">
        <f ca="1">+IF(AND(ISNUMBER(OFFSET('Sanitation Data'!$H$6,0,10*ROW('Sanitation Data'!H55))),'Data Summary'!DF61="Yes"),OFFSET('Sanitation Data'!$H$6,0,10*ROW('Sanitation Data'!H55)),NA())</f>
        <v>#N/A</v>
      </c>
      <c r="AR61" s="542" t="e">
        <f ca="1">+IF(AND(ISNUMBER(OFFSET('Sanitation Data'!$H$10,0,10*ROW('Sanitation Data'!H55))),'Data Summary'!DG61="Yes"),OFFSET('Sanitation Data'!$H$10,0,10*ROW('Sanitation Data'!H55)),NA())</f>
        <v>#N/A</v>
      </c>
      <c r="AS61" s="542" t="e">
        <f ca="1">+IF(AND(ISNUMBER(OFFSET('Sanitation Data'!$H$11,0,10*ROW('Sanitation Data'!H55))),'Data Summary'!DH61="Yes"),OFFSET('Sanitation Data'!$H$11,0,10*ROW('Sanitation Data'!H55)),NA())</f>
        <v>#N/A</v>
      </c>
      <c r="AT61" s="542" t="e">
        <f ca="1">+IF(AND(ISNUMBER(OFFSET('Sanitation Data'!$H$12,0,10*ROW('Sanitation Data'!H55))),'Data Summary'!DI61="Yes"),OFFSET('Sanitation Data'!$H$12,0,10*ROW('Sanitation Data'!H55)),NA())</f>
        <v>#N/A</v>
      </c>
      <c r="AU61" s="542" t="e">
        <f ca="1">+IF(AND(ISNUMBER(OFFSET('Sanitation Data'!$I$4,0,10*ROW('Sanitation Data'!I55))),'Data Summary'!DJ61="Yes"),100-OFFSET('Sanitation Data'!$I$4,0,10*ROW('Sanitation Data'!I55)),NA())</f>
        <v>#N/A</v>
      </c>
      <c r="AV61" s="542" t="e">
        <f ca="1">+IF(AND(ISNUMBER(OFFSET('Sanitation Data'!$I$6,0,10*ROW('Sanitation Data'!I55))),'Data Summary'!DK61="Yes"),OFFSET('Sanitation Data'!$I$6,0,10*ROW('Sanitation Data'!I55)),NA())</f>
        <v>#N/A</v>
      </c>
      <c r="AW61" s="542" t="e">
        <f ca="1">+IF(AND(ISNUMBER(OFFSET('Sanitation Data'!$I$10,0,10*ROW('Sanitation Data'!I55))),'Data Summary'!DL61="Yes"),OFFSET('Sanitation Data'!$I$10,0,10*ROW('Sanitation Data'!I55)),NA())</f>
        <v>#N/A</v>
      </c>
      <c r="AX61" s="542" t="e">
        <f ca="1">+IF(AND(ISNUMBER(OFFSET('Sanitation Data'!$I$11,0,10*ROW('Sanitation Data'!I55))),'Data Summary'!DM61="Yes"),OFFSET('Sanitation Data'!$I$11,0,10*ROW('Sanitation Data'!I55)),NA())</f>
        <v>#N/A</v>
      </c>
      <c r="AY61" s="542" t="e">
        <f ca="1">+IF(AND(ISNUMBER(OFFSET('Sanitation Data'!$I$12,0,10*ROW('Sanitation Data'!I55))),'Data Summary'!DN61="Yes"),OFFSET('Sanitation Data'!$I$12,0,10*ROW('Sanitation Data'!I55)),NA())</f>
        <v>#N/A</v>
      </c>
      <c r="AZ61" s="543" t="e">
        <f ca="1">+IF(AND(ISNUMBER(OFFSET('Hygiene Data'!$D$5,0,10*ROW('Hygiene Data'!D55))),'Data Summary'!DO61="Yes"),OFFSET('Hygiene Data'!$D$5,0,10*ROW('Hygiene Data'!D55)),NA())</f>
        <v>#N/A</v>
      </c>
      <c r="BA61" s="543" t="e">
        <f ca="1">+IF(AND(ISNUMBER(OFFSET('Hygiene Data'!$D$7,0,10*ROW('Hygiene Data'!D55))),'Data Summary'!DP61="Yes"),OFFSET('Hygiene Data'!$D$7,0,10*ROW('Hygiene Data'!D55)),NA())</f>
        <v>#N/A</v>
      </c>
      <c r="BB61" s="543" t="e">
        <f ca="1">+IF(AND(ISNUMBER(OFFSET('Hygiene Data'!$D$9,0,10*ROW('Hygiene Data'!D55))),'Data Summary'!DQ61="Yes"),OFFSET('Hygiene Data'!$D$9,0,10*ROW('Hygiene Data'!D55)),NA())</f>
        <v>#N/A</v>
      </c>
      <c r="BC61" s="543" t="e">
        <f ca="1">+IF(AND(ISNUMBER(OFFSET('Hygiene Data'!$E$5,0,10*ROW('Hygiene Data'!E55))),'Data Summary'!DR61="Yes"),OFFSET('Hygiene Data'!$E$5,0,10*ROW('Hygiene Data'!E55)),NA())</f>
        <v>#N/A</v>
      </c>
      <c r="BD61" s="543" t="e">
        <f ca="1">+IF(AND(ISNUMBER(OFFSET('Hygiene Data'!$E$7,0,10*ROW('Hygiene Data'!E55))),'Data Summary'!DS61="Yes"),OFFSET('Hygiene Data'!$E$7,0,10*ROW('Hygiene Data'!E55)),NA())</f>
        <v>#N/A</v>
      </c>
      <c r="BE61" s="543" t="e">
        <f ca="1">+IF(AND(ISNUMBER(OFFSET('Hygiene Data'!$E$9,0,10*ROW('Hygiene Data'!E55))),'Data Summary'!DT61="Yes"),OFFSET('Hygiene Data'!$E$9,0,10*ROW('Hygiene Data'!E55)),NA())</f>
        <v>#N/A</v>
      </c>
      <c r="BF61" s="543" t="e">
        <f ca="1">+IF(AND(ISNUMBER(OFFSET('Hygiene Data'!$F$5,0,10*ROW('Hygiene Data'!F55))),'Data Summary'!DU61="Yes"),OFFSET('Hygiene Data'!$F$5,0,10*ROW('Hygiene Data'!F55)),NA())</f>
        <v>#N/A</v>
      </c>
      <c r="BG61" s="543" t="e">
        <f ca="1">+IF(AND(ISNUMBER(OFFSET('Hygiene Data'!$F$7,0,10*ROW('Hygiene Data'!F55))),'Data Summary'!DV61="Yes"),OFFSET('Hygiene Data'!$F$7,0,10*ROW('Hygiene Data'!F55)),NA())</f>
        <v>#N/A</v>
      </c>
      <c r="BH61" s="543" t="e">
        <f ca="1">+IF(AND(ISNUMBER(OFFSET('Hygiene Data'!$F$9,0,10*ROW('Hygiene Data'!F55))),'Data Summary'!DW61="Yes"),OFFSET('Hygiene Data'!$F$9,0,10*ROW('Hygiene Data'!F55)),NA())</f>
        <v>#N/A</v>
      </c>
      <c r="BI61" s="543" t="e">
        <f ca="1">+IF(AND(ISNUMBER(OFFSET('Hygiene Data'!$G$5,0,10*ROW('Hygiene Data'!G55))),'Data Summary'!DX61="Yes"),OFFSET('Hygiene Data'!$G$5,0,10*ROW('Hygiene Data'!G55)),NA())</f>
        <v>#N/A</v>
      </c>
      <c r="BJ61" s="543" t="e">
        <f ca="1">+IF(AND(ISNUMBER(OFFSET('Hygiene Data'!$G$7,0,10*ROW('Hygiene Data'!G55))),'Data Summary'!DY61="Yes"),OFFSET('Hygiene Data'!$G$7,0,10*ROW('Hygiene Data'!G55)),NA())</f>
        <v>#N/A</v>
      </c>
      <c r="BK61" s="543" t="e">
        <f ca="1">+IF(AND(ISNUMBER(OFFSET('Hygiene Data'!$G$9,0,10*ROW('Hygiene Data'!G55))),'Data Summary'!DZ61="Yes"),OFFSET('Hygiene Data'!$G$9,0,10*ROW('Hygiene Data'!G55)),NA())</f>
        <v>#N/A</v>
      </c>
      <c r="BL61" s="543" t="e">
        <f ca="1">+IF(AND(ISNUMBER(OFFSET('Hygiene Data'!$H$5,0,10*ROW('Hygiene Data'!H55))),'Data Summary'!EA61="Yes"),OFFSET('Hygiene Data'!$H$5,0,10*ROW('Hygiene Data'!H55)),NA())</f>
        <v>#N/A</v>
      </c>
      <c r="BM61" s="543" t="e">
        <f ca="1">+IF(AND(ISNUMBER(OFFSET('Hygiene Data'!$H$7,0,10*ROW('Hygiene Data'!H55))),'Data Summary'!EB61="Yes"),OFFSET('Hygiene Data'!$H$7,0,10*ROW('Hygiene Data'!H55)),NA())</f>
        <v>#N/A</v>
      </c>
      <c r="BN61" s="543" t="e">
        <f ca="1">+IF(AND(ISNUMBER(OFFSET('Hygiene Data'!$H$9,0,10*ROW('Hygiene Data'!H55))),'Data Summary'!EC61="Yes"),OFFSET('Hygiene Data'!$H$9,0,10*ROW('Hygiene Data'!H55)),NA())</f>
        <v>#N/A</v>
      </c>
      <c r="BO61" s="543" t="e">
        <f ca="1">+IF(AND(ISNUMBER(OFFSET('Hygiene Data'!$I$5,0,10*ROW('Hygiene Data'!I55))),'Data Summary'!ED61="Yes"),OFFSET('Hygiene Data'!$I$5,0,10*ROW('Hygiene Data'!I55)),NA())</f>
        <v>#N/A</v>
      </c>
      <c r="BP61" s="543" t="e">
        <f ca="1">+IF(AND(ISNUMBER(OFFSET('Hygiene Data'!$I$7,0,10*ROW('Hygiene Data'!I55))),'Data Summary'!EE61="Yes"),OFFSET('Hygiene Data'!$I$7,0,10*ROW('Hygiene Data'!I55)),NA())</f>
        <v>#N/A</v>
      </c>
      <c r="BQ61" s="543" t="e">
        <f ca="1">+IF(AND(ISNUMBER(OFFSET('Hygiene Data'!$I$9,0,10*ROW('Hygiene Data'!I55))),'Data Summary'!EF61="Yes"),OFFSET('Hygiene Data'!$I$9,0,10*ROW('Hygiene Data'!I55)),NA())</f>
        <v>#N/A</v>
      </c>
    </row>
    <row r="62" spans="1:69" x14ac:dyDescent="0.25">
      <c r="A62" s="539" t="e">
        <f ca="1">+RIGHT('Data Summary'!A62,LEN('Data Summary'!A62)-9)</f>
        <v>#VALUE!</v>
      </c>
      <c r="B62" s="513" t="str">
        <f ca="1">+IF(ISTEXT('Data Summary'!B62),'Data Summary'!B62,"")</f>
        <v/>
      </c>
      <c r="C62" s="540" t="e">
        <f ca="1">+VALUE('Data Summary'!C62)</f>
        <v>#VALUE!</v>
      </c>
      <c r="D62" s="541" t="e">
        <f ca="1">+IF(AND(ISNUMBER(OFFSET('Water Data'!$D$4,0,10*ROW('Water Data'!D56))),'Data Summary'!BS62="Yes"),100-OFFSET('Water Data'!$D$4,0,10*ROW('Water Data'!D56)),NA())</f>
        <v>#N/A</v>
      </c>
      <c r="E62" s="541" t="e">
        <f ca="1">+IF(AND(ISNUMBER(OFFSET('Water Data'!$D$6,0,10*ROW('Water Data'!D56))),'Data Summary'!BT62="Yes"),OFFSET('Water Data'!$D$6,0,10*ROW('Water Data'!D56)),NA())</f>
        <v>#N/A</v>
      </c>
      <c r="F62" s="541" t="e">
        <f ca="1">+IF(AND(ISNUMBER(OFFSET('Water Data'!$D$9,0,10*ROW('Water Data'!D56))),'Data Summary'!BU62="Yes"),OFFSET('Water Data'!$D$9,0,10*ROW('Water Data'!D56)),NA())</f>
        <v>#N/A</v>
      </c>
      <c r="G62" s="541" t="e">
        <f ca="1">+IF(AND(ISNUMBER(OFFSET('Water Data'!$E$4,0,10*ROW('Water Data'!E56))),'Data Summary'!BV62="Yes"),100-OFFSET('Water Data'!$E$4,0,10*ROW('Water Data'!E56)),NA())</f>
        <v>#N/A</v>
      </c>
      <c r="H62" s="541" t="e">
        <f ca="1">+IF(AND(ISNUMBER(OFFSET('Water Data'!$E$6,0,10*ROW('Water Data'!E56))),'Data Summary'!BW62="Yes"),OFFSET('Water Data'!$E$6,0,10*ROW('Water Data'!E56)),NA())</f>
        <v>#N/A</v>
      </c>
      <c r="I62" s="541" t="e">
        <f ca="1">+IF(AND(ISNUMBER(OFFSET('Water Data'!$E$9,0,10*ROW('Water Data'!E56))),'Data Summary'!BX62="Yes"),OFFSET('Water Data'!$E$9,0,10*ROW('Water Data'!E56)),NA())</f>
        <v>#N/A</v>
      </c>
      <c r="J62" s="541" t="e">
        <f ca="1">+IF(AND(ISNUMBER(OFFSET('Water Data'!$F$4,0,10*ROW('Water Data'!F56))),'Data Summary'!BY62="Yes"),100-OFFSET('Water Data'!$F$4,0,10*ROW('Water Data'!F56)),NA())</f>
        <v>#N/A</v>
      </c>
      <c r="K62" s="541" t="e">
        <f ca="1">+IF(AND(ISNUMBER(OFFSET('Water Data'!$F$6,0,10*ROW('Water Data'!F56))),'Data Summary'!BZ62="Yes"),OFFSET('Water Data'!$F$6,0,10*ROW('Water Data'!F56)),NA())</f>
        <v>#N/A</v>
      </c>
      <c r="L62" s="541" t="e">
        <f ca="1">+IF(AND(ISNUMBER(OFFSET('Water Data'!$F$9,0,10*ROW('Water Data'!F56))),'Data Summary'!CA62="Yes"),OFFSET('Water Data'!$F$9,0,10*ROW('Water Data'!F56)),NA())</f>
        <v>#N/A</v>
      </c>
      <c r="M62" s="541" t="e">
        <f ca="1">+IF(AND(ISNUMBER(OFFSET('Water Data'!$G$4,0,10*ROW('Water Data'!G56))),'Data Summary'!CB62="Yes"),100-OFFSET('Water Data'!$G$4,0,10*ROW('Water Data'!G56)),NA())</f>
        <v>#N/A</v>
      </c>
      <c r="N62" s="541" t="e">
        <f ca="1">+IF(AND(ISNUMBER(OFFSET('Water Data'!$G$6,0,10*ROW('Water Data'!G56))),'Data Summary'!CC62="Yes"),OFFSET('Water Data'!$G$6,0,10*ROW('Water Data'!G56)),NA())</f>
        <v>#N/A</v>
      </c>
      <c r="O62" s="541" t="e">
        <f ca="1">+IF(AND(ISNUMBER(OFFSET('Water Data'!$G$9,0,10*ROW('Water Data'!G56))),'Data Summary'!CD62="Yes"),OFFSET('Water Data'!$G$9,0,10*ROW('Water Data'!G56)),NA())</f>
        <v>#N/A</v>
      </c>
      <c r="P62" s="541" t="e">
        <f ca="1">+IF(AND(ISNUMBER(OFFSET('Water Data'!$H$4,0,10*ROW('Water Data'!H56))),'Data Summary'!CE62="Yes"),100-OFFSET('Water Data'!$H$4,0,10*ROW('Water Data'!H56)),NA())</f>
        <v>#N/A</v>
      </c>
      <c r="Q62" s="541" t="e">
        <f ca="1">+IF(AND(ISNUMBER(OFFSET('Water Data'!$H$6,0,10*ROW('Water Data'!H56))),'Data Summary'!CF62="Yes"),OFFSET('Water Data'!$H$6,0,10*ROW('Water Data'!H56)),NA())</f>
        <v>#N/A</v>
      </c>
      <c r="R62" s="541" t="e">
        <f ca="1">+IF(AND(ISNUMBER(OFFSET('Water Data'!$H$9,0,10*ROW('Water Data'!H56))),'Data Summary'!CG62="Yes"),OFFSET('Water Data'!$H$9,0,10*ROW('Water Data'!H56)),NA())</f>
        <v>#N/A</v>
      </c>
      <c r="S62" s="541" t="e">
        <f ca="1">+IF(AND(ISNUMBER(OFFSET('Water Data'!$I$4,0,10*ROW('Water Data'!I56))),'Data Summary'!CH62="Yes"),100-OFFSET('Water Data'!$I$4,0,10*ROW('Water Data'!I56)),NA())</f>
        <v>#N/A</v>
      </c>
      <c r="T62" s="541" t="e">
        <f ca="1">+IF(AND(ISNUMBER(OFFSET('Water Data'!$I$6,0,10*ROW('Water Data'!I56))),'Data Summary'!CI62="Yes"),OFFSET('Water Data'!$I$6,0,10*ROW('Water Data'!I56)),NA())</f>
        <v>#N/A</v>
      </c>
      <c r="U62" s="541" t="e">
        <f ca="1">+IF(AND(ISNUMBER(OFFSET('Water Data'!$I$9,0,10*ROW('Water Data'!I56))),'Data Summary'!CJ62="Yes"),OFFSET('Water Data'!$I$9,0,10*ROW('Water Data'!I56)),NA())</f>
        <v>#N/A</v>
      </c>
      <c r="V62" s="542" t="e">
        <f ca="1">+IF(AND(ISNUMBER(OFFSET('Sanitation Data'!$D$4,0,10*ROW('Sanitation Data'!D56))),'Data Summary'!CK62="Yes"),100-OFFSET('Sanitation Data'!$D$4,0,10*ROW('Sanitation Data'!D56)),NA())</f>
        <v>#N/A</v>
      </c>
      <c r="W62" s="542" t="e">
        <f ca="1">+IF(AND(ISNUMBER(OFFSET('Sanitation Data'!$D$6,0,10*ROW('Sanitation Data'!D56))),'Data Summary'!CL62="Yes"),OFFSET('Sanitation Data'!$D$6,0,10*ROW('Sanitation Data'!D56)),NA())</f>
        <v>#N/A</v>
      </c>
      <c r="X62" s="542" t="e">
        <f ca="1">+IF(AND(ISNUMBER(OFFSET('Sanitation Data'!$D$10,0,10*ROW('Sanitation Data'!D56))),'Data Summary'!CM62="Yes"),OFFSET('Sanitation Data'!$D$10,0,10*ROW('Sanitation Data'!D56)),NA())</f>
        <v>#N/A</v>
      </c>
      <c r="Y62" s="542" t="e">
        <f ca="1">+IF(AND(ISNUMBER(OFFSET('Sanitation Data'!$D$11,0,10*ROW('Sanitation Data'!D56))),'Data Summary'!CN62="Yes"),OFFSET('Sanitation Data'!$D$11,0,10*ROW('Sanitation Data'!D56)),NA())</f>
        <v>#N/A</v>
      </c>
      <c r="Z62" s="542" t="e">
        <f ca="1">+IF(AND(ISNUMBER(OFFSET('Sanitation Data'!$D$12,0,10*ROW('Sanitation Data'!D56))),'Data Summary'!CO62="Yes"),OFFSET('Sanitation Data'!$D$12,0,10*ROW('Sanitation Data'!D56)),NA())</f>
        <v>#N/A</v>
      </c>
      <c r="AA62" s="542" t="e">
        <f ca="1">+IF(AND(ISNUMBER(OFFSET('Sanitation Data'!$E$4,0,10*ROW('Sanitation Data'!E56))),'Data Summary'!CP62="Yes"),100-OFFSET('Sanitation Data'!$E$4,0,10*ROW('Sanitation Data'!E56)),NA())</f>
        <v>#N/A</v>
      </c>
      <c r="AB62" s="542" t="e">
        <f ca="1">+IF(AND(ISNUMBER(OFFSET('Sanitation Data'!$E$6,0,10*ROW('Sanitation Data'!E56))),'Data Summary'!CQ62="Yes"),OFFSET('Sanitation Data'!$E$6,0,10*ROW('Sanitation Data'!E56)),NA())</f>
        <v>#N/A</v>
      </c>
      <c r="AC62" s="542" t="e">
        <f ca="1">+IF(AND(ISNUMBER(OFFSET('Sanitation Data'!$E$10,0,10*ROW('Sanitation Data'!E56))),'Data Summary'!CR62="Yes"),OFFSET('Sanitation Data'!$E$10,0,10*ROW('Sanitation Data'!E56)),NA())</f>
        <v>#N/A</v>
      </c>
      <c r="AD62" s="542" t="e">
        <f ca="1">+IF(AND(ISNUMBER(OFFSET('Sanitation Data'!$E$11,0,10*ROW('Sanitation Data'!E56))),'Data Summary'!CS62="Yes"),OFFSET('Sanitation Data'!$E$11,0,10*ROW('Sanitation Data'!E56)),NA())</f>
        <v>#N/A</v>
      </c>
      <c r="AE62" s="542" t="e">
        <f ca="1">+IF(AND(ISNUMBER(OFFSET('Sanitation Data'!$E$12,0,10*ROW('Sanitation Data'!E56))),'Data Summary'!CT62="Yes"),OFFSET('Sanitation Data'!$E$12,0,10*ROW('Sanitation Data'!E56)),NA())</f>
        <v>#N/A</v>
      </c>
      <c r="AF62" s="542" t="e">
        <f ca="1">+IF(AND(ISNUMBER(OFFSET('Sanitation Data'!$F$4,0,10*ROW('Sanitation Data'!F56))),'Data Summary'!CU62="Yes"),100-OFFSET('Sanitation Data'!$F$4,0,10*ROW('Sanitation Data'!F56)),NA())</f>
        <v>#N/A</v>
      </c>
      <c r="AG62" s="542" t="e">
        <f ca="1">+IF(AND(ISNUMBER(OFFSET('Sanitation Data'!$F$6,0,10*ROW('Sanitation Data'!F56))),'Data Summary'!CV62="Yes"),OFFSET('Sanitation Data'!$F$6,0,10*ROW('Sanitation Data'!F56)),NA())</f>
        <v>#N/A</v>
      </c>
      <c r="AH62" s="542" t="e">
        <f ca="1">+IF(AND(ISNUMBER(OFFSET('Sanitation Data'!$F$10,0,10*ROW('Sanitation Data'!F56))),'Data Summary'!CW62="Yes"),OFFSET('Sanitation Data'!$F$10,0,10*ROW('Sanitation Data'!F56)),NA())</f>
        <v>#N/A</v>
      </c>
      <c r="AI62" s="542" t="e">
        <f ca="1">+IF(AND(ISNUMBER(OFFSET('Sanitation Data'!$F$11,0,10*ROW('Sanitation Data'!F56))),'Data Summary'!CX62="Yes"),OFFSET('Sanitation Data'!$F$11,0,10*ROW('Sanitation Data'!F56)),NA())</f>
        <v>#N/A</v>
      </c>
      <c r="AJ62" s="542" t="e">
        <f ca="1">+IF(AND(ISNUMBER(OFFSET('Sanitation Data'!$F$12,0,10*ROW('Sanitation Data'!F56))),'Data Summary'!CY62="Yes"),OFFSET('Sanitation Data'!$F$12,0,10*ROW('Sanitation Data'!F56)),NA())</f>
        <v>#N/A</v>
      </c>
      <c r="AK62" s="542" t="e">
        <f ca="1">+IF(AND(ISNUMBER(OFFSET('Sanitation Data'!$G$4,0,10*ROW('Sanitation Data'!G56))),'Data Summary'!CZ62="Yes"),100-OFFSET('Sanitation Data'!$G$4,0,10*ROW('Sanitation Data'!G56)),NA())</f>
        <v>#N/A</v>
      </c>
      <c r="AL62" s="542" t="e">
        <f ca="1">+IF(AND(ISNUMBER(OFFSET('Sanitation Data'!$G$6,0,10*ROW('Sanitation Data'!G56))),'Data Summary'!DA62="Yes"),OFFSET('Sanitation Data'!$G$6,0,10*ROW('Sanitation Data'!G56)),NA())</f>
        <v>#N/A</v>
      </c>
      <c r="AM62" s="542" t="e">
        <f ca="1">+IF(AND(ISNUMBER(OFFSET('Sanitation Data'!$G$10,0,10*ROW('Sanitation Data'!G56))),'Data Summary'!DB62="Yes"),OFFSET('Sanitation Data'!$G$10,0,10*ROW('Sanitation Data'!G56)),NA())</f>
        <v>#N/A</v>
      </c>
      <c r="AN62" s="542" t="e">
        <f ca="1">+IF(AND(ISNUMBER(OFFSET('Sanitation Data'!$G$11,0,10*ROW('Sanitation Data'!G56))),'Data Summary'!DC62="Yes"),OFFSET('Sanitation Data'!$G$11,0,10*ROW('Sanitation Data'!G56)),NA())</f>
        <v>#N/A</v>
      </c>
      <c r="AO62" s="542" t="e">
        <f ca="1">+IF(AND(ISNUMBER(OFFSET('Sanitation Data'!$G$12,0,10*ROW('Sanitation Data'!G56))),'Data Summary'!DD62="Yes"),OFFSET('Sanitation Data'!$G$12,0,10*ROW('Sanitation Data'!G56)),NA())</f>
        <v>#N/A</v>
      </c>
      <c r="AP62" s="542" t="e">
        <f ca="1">+IF(AND(ISNUMBER(OFFSET('Sanitation Data'!$H$4,0,10*ROW('Sanitation Data'!H56))),'Data Summary'!DE62="Yes"),100-OFFSET('Sanitation Data'!$H$4,0,10*ROW('Sanitation Data'!H56)),NA())</f>
        <v>#N/A</v>
      </c>
      <c r="AQ62" s="542" t="e">
        <f ca="1">+IF(AND(ISNUMBER(OFFSET('Sanitation Data'!$H$6,0,10*ROW('Sanitation Data'!H56))),'Data Summary'!DF62="Yes"),OFFSET('Sanitation Data'!$H$6,0,10*ROW('Sanitation Data'!H56)),NA())</f>
        <v>#N/A</v>
      </c>
      <c r="AR62" s="542" t="e">
        <f ca="1">+IF(AND(ISNUMBER(OFFSET('Sanitation Data'!$H$10,0,10*ROW('Sanitation Data'!H56))),'Data Summary'!DG62="Yes"),OFFSET('Sanitation Data'!$H$10,0,10*ROW('Sanitation Data'!H56)),NA())</f>
        <v>#N/A</v>
      </c>
      <c r="AS62" s="542" t="e">
        <f ca="1">+IF(AND(ISNUMBER(OFFSET('Sanitation Data'!$H$11,0,10*ROW('Sanitation Data'!H56))),'Data Summary'!DH62="Yes"),OFFSET('Sanitation Data'!$H$11,0,10*ROW('Sanitation Data'!H56)),NA())</f>
        <v>#N/A</v>
      </c>
      <c r="AT62" s="542" t="e">
        <f ca="1">+IF(AND(ISNUMBER(OFFSET('Sanitation Data'!$H$12,0,10*ROW('Sanitation Data'!H56))),'Data Summary'!DI62="Yes"),OFFSET('Sanitation Data'!$H$12,0,10*ROW('Sanitation Data'!H56)),NA())</f>
        <v>#N/A</v>
      </c>
      <c r="AU62" s="542" t="e">
        <f ca="1">+IF(AND(ISNUMBER(OFFSET('Sanitation Data'!$I$4,0,10*ROW('Sanitation Data'!I56))),'Data Summary'!DJ62="Yes"),100-OFFSET('Sanitation Data'!$I$4,0,10*ROW('Sanitation Data'!I56)),NA())</f>
        <v>#N/A</v>
      </c>
      <c r="AV62" s="542" t="e">
        <f ca="1">+IF(AND(ISNUMBER(OFFSET('Sanitation Data'!$I$6,0,10*ROW('Sanitation Data'!I56))),'Data Summary'!DK62="Yes"),OFFSET('Sanitation Data'!$I$6,0,10*ROW('Sanitation Data'!I56)),NA())</f>
        <v>#N/A</v>
      </c>
      <c r="AW62" s="542" t="e">
        <f ca="1">+IF(AND(ISNUMBER(OFFSET('Sanitation Data'!$I$10,0,10*ROW('Sanitation Data'!I56))),'Data Summary'!DL62="Yes"),OFFSET('Sanitation Data'!$I$10,0,10*ROW('Sanitation Data'!I56)),NA())</f>
        <v>#N/A</v>
      </c>
      <c r="AX62" s="542" t="e">
        <f ca="1">+IF(AND(ISNUMBER(OFFSET('Sanitation Data'!$I$11,0,10*ROW('Sanitation Data'!I56))),'Data Summary'!DM62="Yes"),OFFSET('Sanitation Data'!$I$11,0,10*ROW('Sanitation Data'!I56)),NA())</f>
        <v>#N/A</v>
      </c>
      <c r="AY62" s="542" t="e">
        <f ca="1">+IF(AND(ISNUMBER(OFFSET('Sanitation Data'!$I$12,0,10*ROW('Sanitation Data'!I56))),'Data Summary'!DN62="Yes"),OFFSET('Sanitation Data'!$I$12,0,10*ROW('Sanitation Data'!I56)),NA())</f>
        <v>#N/A</v>
      </c>
      <c r="AZ62" s="543" t="e">
        <f ca="1">+IF(AND(ISNUMBER(OFFSET('Hygiene Data'!$D$5,0,10*ROW('Hygiene Data'!D56))),'Data Summary'!DO62="Yes"),OFFSET('Hygiene Data'!$D$5,0,10*ROW('Hygiene Data'!D56)),NA())</f>
        <v>#N/A</v>
      </c>
      <c r="BA62" s="543" t="e">
        <f ca="1">+IF(AND(ISNUMBER(OFFSET('Hygiene Data'!$D$7,0,10*ROW('Hygiene Data'!D56))),'Data Summary'!DP62="Yes"),OFFSET('Hygiene Data'!$D$7,0,10*ROW('Hygiene Data'!D56)),NA())</f>
        <v>#N/A</v>
      </c>
      <c r="BB62" s="543" t="e">
        <f ca="1">+IF(AND(ISNUMBER(OFFSET('Hygiene Data'!$D$9,0,10*ROW('Hygiene Data'!D56))),'Data Summary'!DQ62="Yes"),OFFSET('Hygiene Data'!$D$9,0,10*ROW('Hygiene Data'!D56)),NA())</f>
        <v>#N/A</v>
      </c>
      <c r="BC62" s="543" t="e">
        <f ca="1">+IF(AND(ISNUMBER(OFFSET('Hygiene Data'!$E$5,0,10*ROW('Hygiene Data'!E56))),'Data Summary'!DR62="Yes"),OFFSET('Hygiene Data'!$E$5,0,10*ROW('Hygiene Data'!E56)),NA())</f>
        <v>#N/A</v>
      </c>
      <c r="BD62" s="543" t="e">
        <f ca="1">+IF(AND(ISNUMBER(OFFSET('Hygiene Data'!$E$7,0,10*ROW('Hygiene Data'!E56))),'Data Summary'!DS62="Yes"),OFFSET('Hygiene Data'!$E$7,0,10*ROW('Hygiene Data'!E56)),NA())</f>
        <v>#N/A</v>
      </c>
      <c r="BE62" s="543" t="e">
        <f ca="1">+IF(AND(ISNUMBER(OFFSET('Hygiene Data'!$E$9,0,10*ROW('Hygiene Data'!E56))),'Data Summary'!DT62="Yes"),OFFSET('Hygiene Data'!$E$9,0,10*ROW('Hygiene Data'!E56)),NA())</f>
        <v>#N/A</v>
      </c>
      <c r="BF62" s="543" t="e">
        <f ca="1">+IF(AND(ISNUMBER(OFFSET('Hygiene Data'!$F$5,0,10*ROW('Hygiene Data'!F56))),'Data Summary'!DU62="Yes"),OFFSET('Hygiene Data'!$F$5,0,10*ROW('Hygiene Data'!F56)),NA())</f>
        <v>#N/A</v>
      </c>
      <c r="BG62" s="543" t="e">
        <f ca="1">+IF(AND(ISNUMBER(OFFSET('Hygiene Data'!$F$7,0,10*ROW('Hygiene Data'!F56))),'Data Summary'!DV62="Yes"),OFFSET('Hygiene Data'!$F$7,0,10*ROW('Hygiene Data'!F56)),NA())</f>
        <v>#N/A</v>
      </c>
      <c r="BH62" s="543" t="e">
        <f ca="1">+IF(AND(ISNUMBER(OFFSET('Hygiene Data'!$F$9,0,10*ROW('Hygiene Data'!F56))),'Data Summary'!DW62="Yes"),OFFSET('Hygiene Data'!$F$9,0,10*ROW('Hygiene Data'!F56)),NA())</f>
        <v>#N/A</v>
      </c>
      <c r="BI62" s="543" t="e">
        <f ca="1">+IF(AND(ISNUMBER(OFFSET('Hygiene Data'!$G$5,0,10*ROW('Hygiene Data'!G56))),'Data Summary'!DX62="Yes"),OFFSET('Hygiene Data'!$G$5,0,10*ROW('Hygiene Data'!G56)),NA())</f>
        <v>#N/A</v>
      </c>
      <c r="BJ62" s="543" t="e">
        <f ca="1">+IF(AND(ISNUMBER(OFFSET('Hygiene Data'!$G$7,0,10*ROW('Hygiene Data'!G56))),'Data Summary'!DY62="Yes"),OFFSET('Hygiene Data'!$G$7,0,10*ROW('Hygiene Data'!G56)),NA())</f>
        <v>#N/A</v>
      </c>
      <c r="BK62" s="543" t="e">
        <f ca="1">+IF(AND(ISNUMBER(OFFSET('Hygiene Data'!$G$9,0,10*ROW('Hygiene Data'!G56))),'Data Summary'!DZ62="Yes"),OFFSET('Hygiene Data'!$G$9,0,10*ROW('Hygiene Data'!G56)),NA())</f>
        <v>#N/A</v>
      </c>
      <c r="BL62" s="543" t="e">
        <f ca="1">+IF(AND(ISNUMBER(OFFSET('Hygiene Data'!$H$5,0,10*ROW('Hygiene Data'!H56))),'Data Summary'!EA62="Yes"),OFFSET('Hygiene Data'!$H$5,0,10*ROW('Hygiene Data'!H56)),NA())</f>
        <v>#N/A</v>
      </c>
      <c r="BM62" s="543" t="e">
        <f ca="1">+IF(AND(ISNUMBER(OFFSET('Hygiene Data'!$H$7,0,10*ROW('Hygiene Data'!H56))),'Data Summary'!EB62="Yes"),OFFSET('Hygiene Data'!$H$7,0,10*ROW('Hygiene Data'!H56)),NA())</f>
        <v>#N/A</v>
      </c>
      <c r="BN62" s="543" t="e">
        <f ca="1">+IF(AND(ISNUMBER(OFFSET('Hygiene Data'!$H$9,0,10*ROW('Hygiene Data'!H56))),'Data Summary'!EC62="Yes"),OFFSET('Hygiene Data'!$H$9,0,10*ROW('Hygiene Data'!H56)),NA())</f>
        <v>#N/A</v>
      </c>
      <c r="BO62" s="543" t="e">
        <f ca="1">+IF(AND(ISNUMBER(OFFSET('Hygiene Data'!$I$5,0,10*ROW('Hygiene Data'!I56))),'Data Summary'!ED62="Yes"),OFFSET('Hygiene Data'!$I$5,0,10*ROW('Hygiene Data'!I56)),NA())</f>
        <v>#N/A</v>
      </c>
      <c r="BP62" s="543" t="e">
        <f ca="1">+IF(AND(ISNUMBER(OFFSET('Hygiene Data'!$I$7,0,10*ROW('Hygiene Data'!I56))),'Data Summary'!EE62="Yes"),OFFSET('Hygiene Data'!$I$7,0,10*ROW('Hygiene Data'!I56)),NA())</f>
        <v>#N/A</v>
      </c>
      <c r="BQ62" s="543" t="e">
        <f ca="1">+IF(AND(ISNUMBER(OFFSET('Hygiene Data'!$I$9,0,10*ROW('Hygiene Data'!I56))),'Data Summary'!EF62="Yes"),OFFSET('Hygiene Data'!$I$9,0,10*ROW('Hygiene Data'!I56)),NA())</f>
        <v>#N/A</v>
      </c>
    </row>
    <row r="63" spans="1:69" x14ac:dyDescent="0.25">
      <c r="A63" s="539" t="e">
        <f ca="1">+RIGHT('Data Summary'!A63,LEN('Data Summary'!A63)-9)</f>
        <v>#VALUE!</v>
      </c>
      <c r="B63" s="513" t="str">
        <f ca="1">+IF(ISTEXT('Data Summary'!B63),'Data Summary'!B63,"")</f>
        <v/>
      </c>
      <c r="C63" s="540" t="e">
        <f ca="1">+VALUE('Data Summary'!C63)</f>
        <v>#VALUE!</v>
      </c>
      <c r="D63" s="541" t="e">
        <f ca="1">+IF(AND(ISNUMBER(OFFSET('Water Data'!$D$4,0,10*ROW('Water Data'!D57))),'Data Summary'!BS63="Yes"),100-OFFSET('Water Data'!$D$4,0,10*ROW('Water Data'!D57)),NA())</f>
        <v>#N/A</v>
      </c>
      <c r="E63" s="541" t="e">
        <f ca="1">+IF(AND(ISNUMBER(OFFSET('Water Data'!$D$6,0,10*ROW('Water Data'!D57))),'Data Summary'!BT63="Yes"),OFFSET('Water Data'!$D$6,0,10*ROW('Water Data'!D57)),NA())</f>
        <v>#N/A</v>
      </c>
      <c r="F63" s="541" t="e">
        <f ca="1">+IF(AND(ISNUMBER(OFFSET('Water Data'!$D$9,0,10*ROW('Water Data'!D57))),'Data Summary'!BU63="Yes"),OFFSET('Water Data'!$D$9,0,10*ROW('Water Data'!D57)),NA())</f>
        <v>#N/A</v>
      </c>
      <c r="G63" s="541" t="e">
        <f ca="1">+IF(AND(ISNUMBER(OFFSET('Water Data'!$E$4,0,10*ROW('Water Data'!E57))),'Data Summary'!BV63="Yes"),100-OFFSET('Water Data'!$E$4,0,10*ROW('Water Data'!E57)),NA())</f>
        <v>#N/A</v>
      </c>
      <c r="H63" s="541" t="e">
        <f ca="1">+IF(AND(ISNUMBER(OFFSET('Water Data'!$E$6,0,10*ROW('Water Data'!E57))),'Data Summary'!BW63="Yes"),OFFSET('Water Data'!$E$6,0,10*ROW('Water Data'!E57)),NA())</f>
        <v>#N/A</v>
      </c>
      <c r="I63" s="541" t="e">
        <f ca="1">+IF(AND(ISNUMBER(OFFSET('Water Data'!$E$9,0,10*ROW('Water Data'!E57))),'Data Summary'!BX63="Yes"),OFFSET('Water Data'!$E$9,0,10*ROW('Water Data'!E57)),NA())</f>
        <v>#N/A</v>
      </c>
      <c r="J63" s="541" t="e">
        <f ca="1">+IF(AND(ISNUMBER(OFFSET('Water Data'!$F$4,0,10*ROW('Water Data'!F57))),'Data Summary'!BY63="Yes"),100-OFFSET('Water Data'!$F$4,0,10*ROW('Water Data'!F57)),NA())</f>
        <v>#N/A</v>
      </c>
      <c r="K63" s="541" t="e">
        <f ca="1">+IF(AND(ISNUMBER(OFFSET('Water Data'!$F$6,0,10*ROW('Water Data'!F57))),'Data Summary'!BZ63="Yes"),OFFSET('Water Data'!$F$6,0,10*ROW('Water Data'!F57)),NA())</f>
        <v>#N/A</v>
      </c>
      <c r="L63" s="541" t="e">
        <f ca="1">+IF(AND(ISNUMBER(OFFSET('Water Data'!$F$9,0,10*ROW('Water Data'!F57))),'Data Summary'!CA63="Yes"),OFFSET('Water Data'!$F$9,0,10*ROW('Water Data'!F57)),NA())</f>
        <v>#N/A</v>
      </c>
      <c r="M63" s="541" t="e">
        <f ca="1">+IF(AND(ISNUMBER(OFFSET('Water Data'!$G$4,0,10*ROW('Water Data'!G57))),'Data Summary'!CB63="Yes"),100-OFFSET('Water Data'!$G$4,0,10*ROW('Water Data'!G57)),NA())</f>
        <v>#N/A</v>
      </c>
      <c r="N63" s="541" t="e">
        <f ca="1">+IF(AND(ISNUMBER(OFFSET('Water Data'!$G$6,0,10*ROW('Water Data'!G57))),'Data Summary'!CC63="Yes"),OFFSET('Water Data'!$G$6,0,10*ROW('Water Data'!G57)),NA())</f>
        <v>#N/A</v>
      </c>
      <c r="O63" s="541" t="e">
        <f ca="1">+IF(AND(ISNUMBER(OFFSET('Water Data'!$G$9,0,10*ROW('Water Data'!G57))),'Data Summary'!CD63="Yes"),OFFSET('Water Data'!$G$9,0,10*ROW('Water Data'!G57)),NA())</f>
        <v>#N/A</v>
      </c>
      <c r="P63" s="541" t="e">
        <f ca="1">+IF(AND(ISNUMBER(OFFSET('Water Data'!$H$4,0,10*ROW('Water Data'!H57))),'Data Summary'!CE63="Yes"),100-OFFSET('Water Data'!$H$4,0,10*ROW('Water Data'!H57)),NA())</f>
        <v>#N/A</v>
      </c>
      <c r="Q63" s="541" t="e">
        <f ca="1">+IF(AND(ISNUMBER(OFFSET('Water Data'!$H$6,0,10*ROW('Water Data'!H57))),'Data Summary'!CF63="Yes"),OFFSET('Water Data'!$H$6,0,10*ROW('Water Data'!H57)),NA())</f>
        <v>#N/A</v>
      </c>
      <c r="R63" s="541" t="e">
        <f ca="1">+IF(AND(ISNUMBER(OFFSET('Water Data'!$H$9,0,10*ROW('Water Data'!H57))),'Data Summary'!CG63="Yes"),OFFSET('Water Data'!$H$9,0,10*ROW('Water Data'!H57)),NA())</f>
        <v>#N/A</v>
      </c>
      <c r="S63" s="541" t="e">
        <f ca="1">+IF(AND(ISNUMBER(OFFSET('Water Data'!$I$4,0,10*ROW('Water Data'!I57))),'Data Summary'!CH63="Yes"),100-OFFSET('Water Data'!$I$4,0,10*ROW('Water Data'!I57)),NA())</f>
        <v>#N/A</v>
      </c>
      <c r="T63" s="541" t="e">
        <f ca="1">+IF(AND(ISNUMBER(OFFSET('Water Data'!$I$6,0,10*ROW('Water Data'!I57))),'Data Summary'!CI63="Yes"),OFFSET('Water Data'!$I$6,0,10*ROW('Water Data'!I57)),NA())</f>
        <v>#N/A</v>
      </c>
      <c r="U63" s="541" t="e">
        <f ca="1">+IF(AND(ISNUMBER(OFFSET('Water Data'!$I$9,0,10*ROW('Water Data'!I57))),'Data Summary'!CJ63="Yes"),OFFSET('Water Data'!$I$9,0,10*ROW('Water Data'!I57)),NA())</f>
        <v>#N/A</v>
      </c>
      <c r="V63" s="542" t="e">
        <f ca="1">+IF(AND(ISNUMBER(OFFSET('Sanitation Data'!$D$4,0,10*ROW('Sanitation Data'!D57))),'Data Summary'!CK63="Yes"),100-OFFSET('Sanitation Data'!$D$4,0,10*ROW('Sanitation Data'!D57)),NA())</f>
        <v>#N/A</v>
      </c>
      <c r="W63" s="542" t="e">
        <f ca="1">+IF(AND(ISNUMBER(OFFSET('Sanitation Data'!$D$6,0,10*ROW('Sanitation Data'!D57))),'Data Summary'!CL63="Yes"),OFFSET('Sanitation Data'!$D$6,0,10*ROW('Sanitation Data'!D57)),NA())</f>
        <v>#N/A</v>
      </c>
      <c r="X63" s="542" t="e">
        <f ca="1">+IF(AND(ISNUMBER(OFFSET('Sanitation Data'!$D$10,0,10*ROW('Sanitation Data'!D57))),'Data Summary'!CM63="Yes"),OFFSET('Sanitation Data'!$D$10,0,10*ROW('Sanitation Data'!D57)),NA())</f>
        <v>#N/A</v>
      </c>
      <c r="Y63" s="542" t="e">
        <f ca="1">+IF(AND(ISNUMBER(OFFSET('Sanitation Data'!$D$11,0,10*ROW('Sanitation Data'!D57))),'Data Summary'!CN63="Yes"),OFFSET('Sanitation Data'!$D$11,0,10*ROW('Sanitation Data'!D57)),NA())</f>
        <v>#N/A</v>
      </c>
      <c r="Z63" s="542" t="e">
        <f ca="1">+IF(AND(ISNUMBER(OFFSET('Sanitation Data'!$D$12,0,10*ROW('Sanitation Data'!D57))),'Data Summary'!CO63="Yes"),OFFSET('Sanitation Data'!$D$12,0,10*ROW('Sanitation Data'!D57)),NA())</f>
        <v>#N/A</v>
      </c>
      <c r="AA63" s="542" t="e">
        <f ca="1">+IF(AND(ISNUMBER(OFFSET('Sanitation Data'!$E$4,0,10*ROW('Sanitation Data'!E57))),'Data Summary'!CP63="Yes"),100-OFFSET('Sanitation Data'!$E$4,0,10*ROW('Sanitation Data'!E57)),NA())</f>
        <v>#N/A</v>
      </c>
      <c r="AB63" s="542" t="e">
        <f ca="1">+IF(AND(ISNUMBER(OFFSET('Sanitation Data'!$E$6,0,10*ROW('Sanitation Data'!E57))),'Data Summary'!CQ63="Yes"),OFFSET('Sanitation Data'!$E$6,0,10*ROW('Sanitation Data'!E57)),NA())</f>
        <v>#N/A</v>
      </c>
      <c r="AC63" s="542" t="e">
        <f ca="1">+IF(AND(ISNUMBER(OFFSET('Sanitation Data'!$E$10,0,10*ROW('Sanitation Data'!E57))),'Data Summary'!CR63="Yes"),OFFSET('Sanitation Data'!$E$10,0,10*ROW('Sanitation Data'!E57)),NA())</f>
        <v>#N/A</v>
      </c>
      <c r="AD63" s="542" t="e">
        <f ca="1">+IF(AND(ISNUMBER(OFFSET('Sanitation Data'!$E$11,0,10*ROW('Sanitation Data'!E57))),'Data Summary'!CS63="Yes"),OFFSET('Sanitation Data'!$E$11,0,10*ROW('Sanitation Data'!E57)),NA())</f>
        <v>#N/A</v>
      </c>
      <c r="AE63" s="542" t="e">
        <f ca="1">+IF(AND(ISNUMBER(OFFSET('Sanitation Data'!$E$12,0,10*ROW('Sanitation Data'!E57))),'Data Summary'!CT63="Yes"),OFFSET('Sanitation Data'!$E$12,0,10*ROW('Sanitation Data'!E57)),NA())</f>
        <v>#N/A</v>
      </c>
      <c r="AF63" s="542" t="e">
        <f ca="1">+IF(AND(ISNUMBER(OFFSET('Sanitation Data'!$F$4,0,10*ROW('Sanitation Data'!F57))),'Data Summary'!CU63="Yes"),100-OFFSET('Sanitation Data'!$F$4,0,10*ROW('Sanitation Data'!F57)),NA())</f>
        <v>#N/A</v>
      </c>
      <c r="AG63" s="542" t="e">
        <f ca="1">+IF(AND(ISNUMBER(OFFSET('Sanitation Data'!$F$6,0,10*ROW('Sanitation Data'!F57))),'Data Summary'!CV63="Yes"),OFFSET('Sanitation Data'!$F$6,0,10*ROW('Sanitation Data'!F57)),NA())</f>
        <v>#N/A</v>
      </c>
      <c r="AH63" s="542" t="e">
        <f ca="1">+IF(AND(ISNUMBER(OFFSET('Sanitation Data'!$F$10,0,10*ROW('Sanitation Data'!F57))),'Data Summary'!CW63="Yes"),OFFSET('Sanitation Data'!$F$10,0,10*ROW('Sanitation Data'!F57)),NA())</f>
        <v>#N/A</v>
      </c>
      <c r="AI63" s="542" t="e">
        <f ca="1">+IF(AND(ISNUMBER(OFFSET('Sanitation Data'!$F$11,0,10*ROW('Sanitation Data'!F57))),'Data Summary'!CX63="Yes"),OFFSET('Sanitation Data'!$F$11,0,10*ROW('Sanitation Data'!F57)),NA())</f>
        <v>#N/A</v>
      </c>
      <c r="AJ63" s="542" t="e">
        <f ca="1">+IF(AND(ISNUMBER(OFFSET('Sanitation Data'!$F$12,0,10*ROW('Sanitation Data'!F57))),'Data Summary'!CY63="Yes"),OFFSET('Sanitation Data'!$F$12,0,10*ROW('Sanitation Data'!F57)),NA())</f>
        <v>#N/A</v>
      </c>
      <c r="AK63" s="542" t="e">
        <f ca="1">+IF(AND(ISNUMBER(OFFSET('Sanitation Data'!$G$4,0,10*ROW('Sanitation Data'!G57))),'Data Summary'!CZ63="Yes"),100-OFFSET('Sanitation Data'!$G$4,0,10*ROW('Sanitation Data'!G57)),NA())</f>
        <v>#N/A</v>
      </c>
      <c r="AL63" s="542" t="e">
        <f ca="1">+IF(AND(ISNUMBER(OFFSET('Sanitation Data'!$G$6,0,10*ROW('Sanitation Data'!G57))),'Data Summary'!DA63="Yes"),OFFSET('Sanitation Data'!$G$6,0,10*ROW('Sanitation Data'!G57)),NA())</f>
        <v>#N/A</v>
      </c>
      <c r="AM63" s="542" t="e">
        <f ca="1">+IF(AND(ISNUMBER(OFFSET('Sanitation Data'!$G$10,0,10*ROW('Sanitation Data'!G57))),'Data Summary'!DB63="Yes"),OFFSET('Sanitation Data'!$G$10,0,10*ROW('Sanitation Data'!G57)),NA())</f>
        <v>#N/A</v>
      </c>
      <c r="AN63" s="542" t="e">
        <f ca="1">+IF(AND(ISNUMBER(OFFSET('Sanitation Data'!$G$11,0,10*ROW('Sanitation Data'!G57))),'Data Summary'!DC63="Yes"),OFFSET('Sanitation Data'!$G$11,0,10*ROW('Sanitation Data'!G57)),NA())</f>
        <v>#N/A</v>
      </c>
      <c r="AO63" s="542" t="e">
        <f ca="1">+IF(AND(ISNUMBER(OFFSET('Sanitation Data'!$G$12,0,10*ROW('Sanitation Data'!G57))),'Data Summary'!DD63="Yes"),OFFSET('Sanitation Data'!$G$12,0,10*ROW('Sanitation Data'!G57)),NA())</f>
        <v>#N/A</v>
      </c>
      <c r="AP63" s="542" t="e">
        <f ca="1">+IF(AND(ISNUMBER(OFFSET('Sanitation Data'!$H$4,0,10*ROW('Sanitation Data'!H57))),'Data Summary'!DE63="Yes"),100-OFFSET('Sanitation Data'!$H$4,0,10*ROW('Sanitation Data'!H57)),NA())</f>
        <v>#N/A</v>
      </c>
      <c r="AQ63" s="542" t="e">
        <f ca="1">+IF(AND(ISNUMBER(OFFSET('Sanitation Data'!$H$6,0,10*ROW('Sanitation Data'!H57))),'Data Summary'!DF63="Yes"),OFFSET('Sanitation Data'!$H$6,0,10*ROW('Sanitation Data'!H57)),NA())</f>
        <v>#N/A</v>
      </c>
      <c r="AR63" s="542" t="e">
        <f ca="1">+IF(AND(ISNUMBER(OFFSET('Sanitation Data'!$H$10,0,10*ROW('Sanitation Data'!H57))),'Data Summary'!DG63="Yes"),OFFSET('Sanitation Data'!$H$10,0,10*ROW('Sanitation Data'!H57)),NA())</f>
        <v>#N/A</v>
      </c>
      <c r="AS63" s="542" t="e">
        <f ca="1">+IF(AND(ISNUMBER(OFFSET('Sanitation Data'!$H$11,0,10*ROW('Sanitation Data'!H57))),'Data Summary'!DH63="Yes"),OFFSET('Sanitation Data'!$H$11,0,10*ROW('Sanitation Data'!H57)),NA())</f>
        <v>#N/A</v>
      </c>
      <c r="AT63" s="542" t="e">
        <f ca="1">+IF(AND(ISNUMBER(OFFSET('Sanitation Data'!$H$12,0,10*ROW('Sanitation Data'!H57))),'Data Summary'!DI63="Yes"),OFFSET('Sanitation Data'!$H$12,0,10*ROW('Sanitation Data'!H57)),NA())</f>
        <v>#N/A</v>
      </c>
      <c r="AU63" s="542" t="e">
        <f ca="1">+IF(AND(ISNUMBER(OFFSET('Sanitation Data'!$I$4,0,10*ROW('Sanitation Data'!I57))),'Data Summary'!DJ63="Yes"),100-OFFSET('Sanitation Data'!$I$4,0,10*ROW('Sanitation Data'!I57)),NA())</f>
        <v>#N/A</v>
      </c>
      <c r="AV63" s="542" t="e">
        <f ca="1">+IF(AND(ISNUMBER(OFFSET('Sanitation Data'!$I$6,0,10*ROW('Sanitation Data'!I57))),'Data Summary'!DK63="Yes"),OFFSET('Sanitation Data'!$I$6,0,10*ROW('Sanitation Data'!I57)),NA())</f>
        <v>#N/A</v>
      </c>
      <c r="AW63" s="542" t="e">
        <f ca="1">+IF(AND(ISNUMBER(OFFSET('Sanitation Data'!$I$10,0,10*ROW('Sanitation Data'!I57))),'Data Summary'!DL63="Yes"),OFFSET('Sanitation Data'!$I$10,0,10*ROW('Sanitation Data'!I57)),NA())</f>
        <v>#N/A</v>
      </c>
      <c r="AX63" s="542" t="e">
        <f ca="1">+IF(AND(ISNUMBER(OFFSET('Sanitation Data'!$I$11,0,10*ROW('Sanitation Data'!I57))),'Data Summary'!DM63="Yes"),OFFSET('Sanitation Data'!$I$11,0,10*ROW('Sanitation Data'!I57)),NA())</f>
        <v>#N/A</v>
      </c>
      <c r="AY63" s="542" t="e">
        <f ca="1">+IF(AND(ISNUMBER(OFFSET('Sanitation Data'!$I$12,0,10*ROW('Sanitation Data'!I57))),'Data Summary'!DN63="Yes"),OFFSET('Sanitation Data'!$I$12,0,10*ROW('Sanitation Data'!I57)),NA())</f>
        <v>#N/A</v>
      </c>
      <c r="AZ63" s="543" t="e">
        <f ca="1">+IF(AND(ISNUMBER(OFFSET('Hygiene Data'!$D$5,0,10*ROW('Hygiene Data'!D57))),'Data Summary'!DO63="Yes"),OFFSET('Hygiene Data'!$D$5,0,10*ROW('Hygiene Data'!D57)),NA())</f>
        <v>#N/A</v>
      </c>
      <c r="BA63" s="543" t="e">
        <f ca="1">+IF(AND(ISNUMBER(OFFSET('Hygiene Data'!$D$7,0,10*ROW('Hygiene Data'!D57))),'Data Summary'!DP63="Yes"),OFFSET('Hygiene Data'!$D$7,0,10*ROW('Hygiene Data'!D57)),NA())</f>
        <v>#N/A</v>
      </c>
      <c r="BB63" s="543" t="e">
        <f ca="1">+IF(AND(ISNUMBER(OFFSET('Hygiene Data'!$D$9,0,10*ROW('Hygiene Data'!D57))),'Data Summary'!DQ63="Yes"),OFFSET('Hygiene Data'!$D$9,0,10*ROW('Hygiene Data'!D57)),NA())</f>
        <v>#N/A</v>
      </c>
      <c r="BC63" s="543" t="e">
        <f ca="1">+IF(AND(ISNUMBER(OFFSET('Hygiene Data'!$E$5,0,10*ROW('Hygiene Data'!E57))),'Data Summary'!DR63="Yes"),OFFSET('Hygiene Data'!$E$5,0,10*ROW('Hygiene Data'!E57)),NA())</f>
        <v>#N/A</v>
      </c>
      <c r="BD63" s="543" t="e">
        <f ca="1">+IF(AND(ISNUMBER(OFFSET('Hygiene Data'!$E$7,0,10*ROW('Hygiene Data'!E57))),'Data Summary'!DS63="Yes"),OFFSET('Hygiene Data'!$E$7,0,10*ROW('Hygiene Data'!E57)),NA())</f>
        <v>#N/A</v>
      </c>
      <c r="BE63" s="543" t="e">
        <f ca="1">+IF(AND(ISNUMBER(OFFSET('Hygiene Data'!$E$9,0,10*ROW('Hygiene Data'!E57))),'Data Summary'!DT63="Yes"),OFFSET('Hygiene Data'!$E$9,0,10*ROW('Hygiene Data'!E57)),NA())</f>
        <v>#N/A</v>
      </c>
      <c r="BF63" s="543" t="e">
        <f ca="1">+IF(AND(ISNUMBER(OFFSET('Hygiene Data'!$F$5,0,10*ROW('Hygiene Data'!F57))),'Data Summary'!DU63="Yes"),OFFSET('Hygiene Data'!$F$5,0,10*ROW('Hygiene Data'!F57)),NA())</f>
        <v>#N/A</v>
      </c>
      <c r="BG63" s="543" t="e">
        <f ca="1">+IF(AND(ISNUMBER(OFFSET('Hygiene Data'!$F$7,0,10*ROW('Hygiene Data'!F57))),'Data Summary'!DV63="Yes"),OFFSET('Hygiene Data'!$F$7,0,10*ROW('Hygiene Data'!F57)),NA())</f>
        <v>#N/A</v>
      </c>
      <c r="BH63" s="543" t="e">
        <f ca="1">+IF(AND(ISNUMBER(OFFSET('Hygiene Data'!$F$9,0,10*ROW('Hygiene Data'!F57))),'Data Summary'!DW63="Yes"),OFFSET('Hygiene Data'!$F$9,0,10*ROW('Hygiene Data'!F57)),NA())</f>
        <v>#N/A</v>
      </c>
      <c r="BI63" s="543" t="e">
        <f ca="1">+IF(AND(ISNUMBER(OFFSET('Hygiene Data'!$G$5,0,10*ROW('Hygiene Data'!G57))),'Data Summary'!DX63="Yes"),OFFSET('Hygiene Data'!$G$5,0,10*ROW('Hygiene Data'!G57)),NA())</f>
        <v>#N/A</v>
      </c>
      <c r="BJ63" s="543" t="e">
        <f ca="1">+IF(AND(ISNUMBER(OFFSET('Hygiene Data'!$G$7,0,10*ROW('Hygiene Data'!G57))),'Data Summary'!DY63="Yes"),OFFSET('Hygiene Data'!$G$7,0,10*ROW('Hygiene Data'!G57)),NA())</f>
        <v>#N/A</v>
      </c>
      <c r="BK63" s="543" t="e">
        <f ca="1">+IF(AND(ISNUMBER(OFFSET('Hygiene Data'!$G$9,0,10*ROW('Hygiene Data'!G57))),'Data Summary'!DZ63="Yes"),OFFSET('Hygiene Data'!$G$9,0,10*ROW('Hygiene Data'!G57)),NA())</f>
        <v>#N/A</v>
      </c>
      <c r="BL63" s="543" t="e">
        <f ca="1">+IF(AND(ISNUMBER(OFFSET('Hygiene Data'!$H$5,0,10*ROW('Hygiene Data'!H57))),'Data Summary'!EA63="Yes"),OFFSET('Hygiene Data'!$H$5,0,10*ROW('Hygiene Data'!H57)),NA())</f>
        <v>#N/A</v>
      </c>
      <c r="BM63" s="543" t="e">
        <f ca="1">+IF(AND(ISNUMBER(OFFSET('Hygiene Data'!$H$7,0,10*ROW('Hygiene Data'!H57))),'Data Summary'!EB63="Yes"),OFFSET('Hygiene Data'!$H$7,0,10*ROW('Hygiene Data'!H57)),NA())</f>
        <v>#N/A</v>
      </c>
      <c r="BN63" s="543" t="e">
        <f ca="1">+IF(AND(ISNUMBER(OFFSET('Hygiene Data'!$H$9,0,10*ROW('Hygiene Data'!H57))),'Data Summary'!EC63="Yes"),OFFSET('Hygiene Data'!$H$9,0,10*ROW('Hygiene Data'!H57)),NA())</f>
        <v>#N/A</v>
      </c>
      <c r="BO63" s="543" t="e">
        <f ca="1">+IF(AND(ISNUMBER(OFFSET('Hygiene Data'!$I$5,0,10*ROW('Hygiene Data'!I57))),'Data Summary'!ED63="Yes"),OFFSET('Hygiene Data'!$I$5,0,10*ROW('Hygiene Data'!I57)),NA())</f>
        <v>#N/A</v>
      </c>
      <c r="BP63" s="543" t="e">
        <f ca="1">+IF(AND(ISNUMBER(OFFSET('Hygiene Data'!$I$7,0,10*ROW('Hygiene Data'!I57))),'Data Summary'!EE63="Yes"),OFFSET('Hygiene Data'!$I$7,0,10*ROW('Hygiene Data'!I57)),NA())</f>
        <v>#N/A</v>
      </c>
      <c r="BQ63" s="543" t="e">
        <f ca="1">+IF(AND(ISNUMBER(OFFSET('Hygiene Data'!$I$9,0,10*ROW('Hygiene Data'!I57))),'Data Summary'!EF63="Yes"),OFFSET('Hygiene Data'!$I$9,0,10*ROW('Hygiene Data'!I57)),NA())</f>
        <v>#N/A</v>
      </c>
    </row>
    <row r="64" spans="1:69" x14ac:dyDescent="0.25">
      <c r="A64" s="539" t="e">
        <f ca="1">+RIGHT('Data Summary'!A64,LEN('Data Summary'!A64)-9)</f>
        <v>#VALUE!</v>
      </c>
      <c r="B64" s="513" t="str">
        <f ca="1">+IF(ISTEXT('Data Summary'!B64),'Data Summary'!B64,"")</f>
        <v/>
      </c>
      <c r="C64" s="540" t="e">
        <f ca="1">+VALUE('Data Summary'!C64)</f>
        <v>#VALUE!</v>
      </c>
      <c r="D64" s="541" t="e">
        <f ca="1">+IF(AND(ISNUMBER(OFFSET('Water Data'!$D$4,0,10*ROW('Water Data'!D58))),'Data Summary'!BS64="Yes"),100-OFFSET('Water Data'!$D$4,0,10*ROW('Water Data'!D58)),NA())</f>
        <v>#N/A</v>
      </c>
      <c r="E64" s="541" t="e">
        <f ca="1">+IF(AND(ISNUMBER(OFFSET('Water Data'!$D$6,0,10*ROW('Water Data'!D58))),'Data Summary'!BT64="Yes"),OFFSET('Water Data'!$D$6,0,10*ROW('Water Data'!D58)),NA())</f>
        <v>#N/A</v>
      </c>
      <c r="F64" s="541" t="e">
        <f ca="1">+IF(AND(ISNUMBER(OFFSET('Water Data'!$D$9,0,10*ROW('Water Data'!D58))),'Data Summary'!BU64="Yes"),OFFSET('Water Data'!$D$9,0,10*ROW('Water Data'!D58)),NA())</f>
        <v>#N/A</v>
      </c>
      <c r="G64" s="541" t="e">
        <f ca="1">+IF(AND(ISNUMBER(OFFSET('Water Data'!$E$4,0,10*ROW('Water Data'!E58))),'Data Summary'!BV64="Yes"),100-OFFSET('Water Data'!$E$4,0,10*ROW('Water Data'!E58)),NA())</f>
        <v>#N/A</v>
      </c>
      <c r="H64" s="541" t="e">
        <f ca="1">+IF(AND(ISNUMBER(OFFSET('Water Data'!$E$6,0,10*ROW('Water Data'!E58))),'Data Summary'!BW64="Yes"),OFFSET('Water Data'!$E$6,0,10*ROW('Water Data'!E58)),NA())</f>
        <v>#N/A</v>
      </c>
      <c r="I64" s="541" t="e">
        <f ca="1">+IF(AND(ISNUMBER(OFFSET('Water Data'!$E$9,0,10*ROW('Water Data'!E58))),'Data Summary'!BX64="Yes"),OFFSET('Water Data'!$E$9,0,10*ROW('Water Data'!E58)),NA())</f>
        <v>#N/A</v>
      </c>
      <c r="J64" s="541" t="e">
        <f ca="1">+IF(AND(ISNUMBER(OFFSET('Water Data'!$F$4,0,10*ROW('Water Data'!F58))),'Data Summary'!BY64="Yes"),100-OFFSET('Water Data'!$F$4,0,10*ROW('Water Data'!F58)),NA())</f>
        <v>#N/A</v>
      </c>
      <c r="K64" s="541" t="e">
        <f ca="1">+IF(AND(ISNUMBER(OFFSET('Water Data'!$F$6,0,10*ROW('Water Data'!F58))),'Data Summary'!BZ64="Yes"),OFFSET('Water Data'!$F$6,0,10*ROW('Water Data'!F58)),NA())</f>
        <v>#N/A</v>
      </c>
      <c r="L64" s="541" t="e">
        <f ca="1">+IF(AND(ISNUMBER(OFFSET('Water Data'!$F$9,0,10*ROW('Water Data'!F58))),'Data Summary'!CA64="Yes"),OFFSET('Water Data'!$F$9,0,10*ROW('Water Data'!F58)),NA())</f>
        <v>#N/A</v>
      </c>
      <c r="M64" s="541" t="e">
        <f ca="1">+IF(AND(ISNUMBER(OFFSET('Water Data'!$G$4,0,10*ROW('Water Data'!G58))),'Data Summary'!CB64="Yes"),100-OFFSET('Water Data'!$G$4,0,10*ROW('Water Data'!G58)),NA())</f>
        <v>#N/A</v>
      </c>
      <c r="N64" s="541" t="e">
        <f ca="1">+IF(AND(ISNUMBER(OFFSET('Water Data'!$G$6,0,10*ROW('Water Data'!G58))),'Data Summary'!CC64="Yes"),OFFSET('Water Data'!$G$6,0,10*ROW('Water Data'!G58)),NA())</f>
        <v>#N/A</v>
      </c>
      <c r="O64" s="541" t="e">
        <f ca="1">+IF(AND(ISNUMBER(OFFSET('Water Data'!$G$9,0,10*ROW('Water Data'!G58))),'Data Summary'!CD64="Yes"),OFFSET('Water Data'!$G$9,0,10*ROW('Water Data'!G58)),NA())</f>
        <v>#N/A</v>
      </c>
      <c r="P64" s="541" t="e">
        <f ca="1">+IF(AND(ISNUMBER(OFFSET('Water Data'!$H$4,0,10*ROW('Water Data'!H58))),'Data Summary'!CE64="Yes"),100-OFFSET('Water Data'!$H$4,0,10*ROW('Water Data'!H58)),NA())</f>
        <v>#N/A</v>
      </c>
      <c r="Q64" s="541" t="e">
        <f ca="1">+IF(AND(ISNUMBER(OFFSET('Water Data'!$H$6,0,10*ROW('Water Data'!H58))),'Data Summary'!CF64="Yes"),OFFSET('Water Data'!$H$6,0,10*ROW('Water Data'!H58)),NA())</f>
        <v>#N/A</v>
      </c>
      <c r="R64" s="541" t="e">
        <f ca="1">+IF(AND(ISNUMBER(OFFSET('Water Data'!$H$9,0,10*ROW('Water Data'!H58))),'Data Summary'!CG64="Yes"),OFFSET('Water Data'!$H$9,0,10*ROW('Water Data'!H58)),NA())</f>
        <v>#N/A</v>
      </c>
      <c r="S64" s="541" t="e">
        <f ca="1">+IF(AND(ISNUMBER(OFFSET('Water Data'!$I$4,0,10*ROW('Water Data'!I58))),'Data Summary'!CH64="Yes"),100-OFFSET('Water Data'!$I$4,0,10*ROW('Water Data'!I58)),NA())</f>
        <v>#N/A</v>
      </c>
      <c r="T64" s="541" t="e">
        <f ca="1">+IF(AND(ISNUMBER(OFFSET('Water Data'!$I$6,0,10*ROW('Water Data'!I58))),'Data Summary'!CI64="Yes"),OFFSET('Water Data'!$I$6,0,10*ROW('Water Data'!I58)),NA())</f>
        <v>#N/A</v>
      </c>
      <c r="U64" s="541" t="e">
        <f ca="1">+IF(AND(ISNUMBER(OFFSET('Water Data'!$I$9,0,10*ROW('Water Data'!I58))),'Data Summary'!CJ64="Yes"),OFFSET('Water Data'!$I$9,0,10*ROW('Water Data'!I58)),NA())</f>
        <v>#N/A</v>
      </c>
      <c r="V64" s="542" t="e">
        <f ca="1">+IF(AND(ISNUMBER(OFFSET('Sanitation Data'!$D$4,0,10*ROW('Sanitation Data'!D58))),'Data Summary'!CK64="Yes"),100-OFFSET('Sanitation Data'!$D$4,0,10*ROW('Sanitation Data'!D58)),NA())</f>
        <v>#N/A</v>
      </c>
      <c r="W64" s="542" t="e">
        <f ca="1">+IF(AND(ISNUMBER(OFFSET('Sanitation Data'!$D$6,0,10*ROW('Sanitation Data'!D58))),'Data Summary'!CL64="Yes"),OFFSET('Sanitation Data'!$D$6,0,10*ROW('Sanitation Data'!D58)),NA())</f>
        <v>#N/A</v>
      </c>
      <c r="X64" s="542" t="e">
        <f ca="1">+IF(AND(ISNUMBER(OFFSET('Sanitation Data'!$D$10,0,10*ROW('Sanitation Data'!D58))),'Data Summary'!CM64="Yes"),OFFSET('Sanitation Data'!$D$10,0,10*ROW('Sanitation Data'!D58)),NA())</f>
        <v>#N/A</v>
      </c>
      <c r="Y64" s="542" t="e">
        <f ca="1">+IF(AND(ISNUMBER(OFFSET('Sanitation Data'!$D$11,0,10*ROW('Sanitation Data'!D58))),'Data Summary'!CN64="Yes"),OFFSET('Sanitation Data'!$D$11,0,10*ROW('Sanitation Data'!D58)),NA())</f>
        <v>#N/A</v>
      </c>
      <c r="Z64" s="542" t="e">
        <f ca="1">+IF(AND(ISNUMBER(OFFSET('Sanitation Data'!$D$12,0,10*ROW('Sanitation Data'!D58))),'Data Summary'!CO64="Yes"),OFFSET('Sanitation Data'!$D$12,0,10*ROW('Sanitation Data'!D58)),NA())</f>
        <v>#N/A</v>
      </c>
      <c r="AA64" s="542" t="e">
        <f ca="1">+IF(AND(ISNUMBER(OFFSET('Sanitation Data'!$E$4,0,10*ROW('Sanitation Data'!E58))),'Data Summary'!CP64="Yes"),100-OFFSET('Sanitation Data'!$E$4,0,10*ROW('Sanitation Data'!E58)),NA())</f>
        <v>#N/A</v>
      </c>
      <c r="AB64" s="542" t="e">
        <f ca="1">+IF(AND(ISNUMBER(OFFSET('Sanitation Data'!$E$6,0,10*ROW('Sanitation Data'!E58))),'Data Summary'!CQ64="Yes"),OFFSET('Sanitation Data'!$E$6,0,10*ROW('Sanitation Data'!E58)),NA())</f>
        <v>#N/A</v>
      </c>
      <c r="AC64" s="542" t="e">
        <f ca="1">+IF(AND(ISNUMBER(OFFSET('Sanitation Data'!$E$10,0,10*ROW('Sanitation Data'!E58))),'Data Summary'!CR64="Yes"),OFFSET('Sanitation Data'!$E$10,0,10*ROW('Sanitation Data'!E58)),NA())</f>
        <v>#N/A</v>
      </c>
      <c r="AD64" s="542" t="e">
        <f ca="1">+IF(AND(ISNUMBER(OFFSET('Sanitation Data'!$E$11,0,10*ROW('Sanitation Data'!E58))),'Data Summary'!CS64="Yes"),OFFSET('Sanitation Data'!$E$11,0,10*ROW('Sanitation Data'!E58)),NA())</f>
        <v>#N/A</v>
      </c>
      <c r="AE64" s="542" t="e">
        <f ca="1">+IF(AND(ISNUMBER(OFFSET('Sanitation Data'!$E$12,0,10*ROW('Sanitation Data'!E58))),'Data Summary'!CT64="Yes"),OFFSET('Sanitation Data'!$E$12,0,10*ROW('Sanitation Data'!E58)),NA())</f>
        <v>#N/A</v>
      </c>
      <c r="AF64" s="542" t="e">
        <f ca="1">+IF(AND(ISNUMBER(OFFSET('Sanitation Data'!$F$4,0,10*ROW('Sanitation Data'!F58))),'Data Summary'!CU64="Yes"),100-OFFSET('Sanitation Data'!$F$4,0,10*ROW('Sanitation Data'!F58)),NA())</f>
        <v>#N/A</v>
      </c>
      <c r="AG64" s="542" t="e">
        <f ca="1">+IF(AND(ISNUMBER(OFFSET('Sanitation Data'!$F$6,0,10*ROW('Sanitation Data'!F58))),'Data Summary'!CV64="Yes"),OFFSET('Sanitation Data'!$F$6,0,10*ROW('Sanitation Data'!F58)),NA())</f>
        <v>#N/A</v>
      </c>
      <c r="AH64" s="542" t="e">
        <f ca="1">+IF(AND(ISNUMBER(OFFSET('Sanitation Data'!$F$10,0,10*ROW('Sanitation Data'!F58))),'Data Summary'!CW64="Yes"),OFFSET('Sanitation Data'!$F$10,0,10*ROW('Sanitation Data'!F58)),NA())</f>
        <v>#N/A</v>
      </c>
      <c r="AI64" s="542" t="e">
        <f ca="1">+IF(AND(ISNUMBER(OFFSET('Sanitation Data'!$F$11,0,10*ROW('Sanitation Data'!F58))),'Data Summary'!CX64="Yes"),OFFSET('Sanitation Data'!$F$11,0,10*ROW('Sanitation Data'!F58)),NA())</f>
        <v>#N/A</v>
      </c>
      <c r="AJ64" s="542" t="e">
        <f ca="1">+IF(AND(ISNUMBER(OFFSET('Sanitation Data'!$F$12,0,10*ROW('Sanitation Data'!F58))),'Data Summary'!CY64="Yes"),OFFSET('Sanitation Data'!$F$12,0,10*ROW('Sanitation Data'!F58)),NA())</f>
        <v>#N/A</v>
      </c>
      <c r="AK64" s="542" t="e">
        <f ca="1">+IF(AND(ISNUMBER(OFFSET('Sanitation Data'!$G$4,0,10*ROW('Sanitation Data'!G58))),'Data Summary'!CZ64="Yes"),100-OFFSET('Sanitation Data'!$G$4,0,10*ROW('Sanitation Data'!G58)),NA())</f>
        <v>#N/A</v>
      </c>
      <c r="AL64" s="542" t="e">
        <f ca="1">+IF(AND(ISNUMBER(OFFSET('Sanitation Data'!$G$6,0,10*ROW('Sanitation Data'!G58))),'Data Summary'!DA64="Yes"),OFFSET('Sanitation Data'!$G$6,0,10*ROW('Sanitation Data'!G58)),NA())</f>
        <v>#N/A</v>
      </c>
      <c r="AM64" s="542" t="e">
        <f ca="1">+IF(AND(ISNUMBER(OFFSET('Sanitation Data'!$G$10,0,10*ROW('Sanitation Data'!G58))),'Data Summary'!DB64="Yes"),OFFSET('Sanitation Data'!$G$10,0,10*ROW('Sanitation Data'!G58)),NA())</f>
        <v>#N/A</v>
      </c>
      <c r="AN64" s="542" t="e">
        <f ca="1">+IF(AND(ISNUMBER(OFFSET('Sanitation Data'!$G$11,0,10*ROW('Sanitation Data'!G58))),'Data Summary'!DC64="Yes"),OFFSET('Sanitation Data'!$G$11,0,10*ROW('Sanitation Data'!G58)),NA())</f>
        <v>#N/A</v>
      </c>
      <c r="AO64" s="542" t="e">
        <f ca="1">+IF(AND(ISNUMBER(OFFSET('Sanitation Data'!$G$12,0,10*ROW('Sanitation Data'!G58))),'Data Summary'!DD64="Yes"),OFFSET('Sanitation Data'!$G$12,0,10*ROW('Sanitation Data'!G58)),NA())</f>
        <v>#N/A</v>
      </c>
      <c r="AP64" s="542" t="e">
        <f ca="1">+IF(AND(ISNUMBER(OFFSET('Sanitation Data'!$H$4,0,10*ROW('Sanitation Data'!H58))),'Data Summary'!DE64="Yes"),100-OFFSET('Sanitation Data'!$H$4,0,10*ROW('Sanitation Data'!H58)),NA())</f>
        <v>#N/A</v>
      </c>
      <c r="AQ64" s="542" t="e">
        <f ca="1">+IF(AND(ISNUMBER(OFFSET('Sanitation Data'!$H$6,0,10*ROW('Sanitation Data'!H58))),'Data Summary'!DF64="Yes"),OFFSET('Sanitation Data'!$H$6,0,10*ROW('Sanitation Data'!H58)),NA())</f>
        <v>#N/A</v>
      </c>
      <c r="AR64" s="542" t="e">
        <f ca="1">+IF(AND(ISNUMBER(OFFSET('Sanitation Data'!$H$10,0,10*ROW('Sanitation Data'!H58))),'Data Summary'!DG64="Yes"),OFFSET('Sanitation Data'!$H$10,0,10*ROW('Sanitation Data'!H58)),NA())</f>
        <v>#N/A</v>
      </c>
      <c r="AS64" s="542" t="e">
        <f ca="1">+IF(AND(ISNUMBER(OFFSET('Sanitation Data'!$H$11,0,10*ROW('Sanitation Data'!H58))),'Data Summary'!DH64="Yes"),OFFSET('Sanitation Data'!$H$11,0,10*ROW('Sanitation Data'!H58)),NA())</f>
        <v>#N/A</v>
      </c>
      <c r="AT64" s="542" t="e">
        <f ca="1">+IF(AND(ISNUMBER(OFFSET('Sanitation Data'!$H$12,0,10*ROW('Sanitation Data'!H58))),'Data Summary'!DI64="Yes"),OFFSET('Sanitation Data'!$H$12,0,10*ROW('Sanitation Data'!H58)),NA())</f>
        <v>#N/A</v>
      </c>
      <c r="AU64" s="542" t="e">
        <f ca="1">+IF(AND(ISNUMBER(OFFSET('Sanitation Data'!$I$4,0,10*ROW('Sanitation Data'!I58))),'Data Summary'!DJ64="Yes"),100-OFFSET('Sanitation Data'!$I$4,0,10*ROW('Sanitation Data'!I58)),NA())</f>
        <v>#N/A</v>
      </c>
      <c r="AV64" s="542" t="e">
        <f ca="1">+IF(AND(ISNUMBER(OFFSET('Sanitation Data'!$I$6,0,10*ROW('Sanitation Data'!I58))),'Data Summary'!DK64="Yes"),OFFSET('Sanitation Data'!$I$6,0,10*ROW('Sanitation Data'!I58)),NA())</f>
        <v>#N/A</v>
      </c>
      <c r="AW64" s="542" t="e">
        <f ca="1">+IF(AND(ISNUMBER(OFFSET('Sanitation Data'!$I$10,0,10*ROW('Sanitation Data'!I58))),'Data Summary'!DL64="Yes"),OFFSET('Sanitation Data'!$I$10,0,10*ROW('Sanitation Data'!I58)),NA())</f>
        <v>#N/A</v>
      </c>
      <c r="AX64" s="542" t="e">
        <f ca="1">+IF(AND(ISNUMBER(OFFSET('Sanitation Data'!$I$11,0,10*ROW('Sanitation Data'!I58))),'Data Summary'!DM64="Yes"),OFFSET('Sanitation Data'!$I$11,0,10*ROW('Sanitation Data'!I58)),NA())</f>
        <v>#N/A</v>
      </c>
      <c r="AY64" s="542" t="e">
        <f ca="1">+IF(AND(ISNUMBER(OFFSET('Sanitation Data'!$I$12,0,10*ROW('Sanitation Data'!I58))),'Data Summary'!DN64="Yes"),OFFSET('Sanitation Data'!$I$12,0,10*ROW('Sanitation Data'!I58)),NA())</f>
        <v>#N/A</v>
      </c>
      <c r="AZ64" s="543" t="e">
        <f ca="1">+IF(AND(ISNUMBER(OFFSET('Hygiene Data'!$D$5,0,10*ROW('Hygiene Data'!D58))),'Data Summary'!DO64="Yes"),OFFSET('Hygiene Data'!$D$5,0,10*ROW('Hygiene Data'!D58)),NA())</f>
        <v>#N/A</v>
      </c>
      <c r="BA64" s="543" t="e">
        <f ca="1">+IF(AND(ISNUMBER(OFFSET('Hygiene Data'!$D$7,0,10*ROW('Hygiene Data'!D58))),'Data Summary'!DP64="Yes"),OFFSET('Hygiene Data'!$D$7,0,10*ROW('Hygiene Data'!D58)),NA())</f>
        <v>#N/A</v>
      </c>
      <c r="BB64" s="543" t="e">
        <f ca="1">+IF(AND(ISNUMBER(OFFSET('Hygiene Data'!$D$9,0,10*ROW('Hygiene Data'!D58))),'Data Summary'!DQ64="Yes"),OFFSET('Hygiene Data'!$D$9,0,10*ROW('Hygiene Data'!D58)),NA())</f>
        <v>#N/A</v>
      </c>
      <c r="BC64" s="543" t="e">
        <f ca="1">+IF(AND(ISNUMBER(OFFSET('Hygiene Data'!$E$5,0,10*ROW('Hygiene Data'!E58))),'Data Summary'!DR64="Yes"),OFFSET('Hygiene Data'!$E$5,0,10*ROW('Hygiene Data'!E58)),NA())</f>
        <v>#N/A</v>
      </c>
      <c r="BD64" s="543" t="e">
        <f ca="1">+IF(AND(ISNUMBER(OFFSET('Hygiene Data'!$E$7,0,10*ROW('Hygiene Data'!E58))),'Data Summary'!DS64="Yes"),OFFSET('Hygiene Data'!$E$7,0,10*ROW('Hygiene Data'!E58)),NA())</f>
        <v>#N/A</v>
      </c>
      <c r="BE64" s="543" t="e">
        <f ca="1">+IF(AND(ISNUMBER(OFFSET('Hygiene Data'!$E$9,0,10*ROW('Hygiene Data'!E58))),'Data Summary'!DT64="Yes"),OFFSET('Hygiene Data'!$E$9,0,10*ROW('Hygiene Data'!E58)),NA())</f>
        <v>#N/A</v>
      </c>
      <c r="BF64" s="543" t="e">
        <f ca="1">+IF(AND(ISNUMBER(OFFSET('Hygiene Data'!$F$5,0,10*ROW('Hygiene Data'!F58))),'Data Summary'!DU64="Yes"),OFFSET('Hygiene Data'!$F$5,0,10*ROW('Hygiene Data'!F58)),NA())</f>
        <v>#N/A</v>
      </c>
      <c r="BG64" s="543" t="e">
        <f ca="1">+IF(AND(ISNUMBER(OFFSET('Hygiene Data'!$F$7,0,10*ROW('Hygiene Data'!F58))),'Data Summary'!DV64="Yes"),OFFSET('Hygiene Data'!$F$7,0,10*ROW('Hygiene Data'!F58)),NA())</f>
        <v>#N/A</v>
      </c>
      <c r="BH64" s="543" t="e">
        <f ca="1">+IF(AND(ISNUMBER(OFFSET('Hygiene Data'!$F$9,0,10*ROW('Hygiene Data'!F58))),'Data Summary'!DW64="Yes"),OFFSET('Hygiene Data'!$F$9,0,10*ROW('Hygiene Data'!F58)),NA())</f>
        <v>#N/A</v>
      </c>
      <c r="BI64" s="543" t="e">
        <f ca="1">+IF(AND(ISNUMBER(OFFSET('Hygiene Data'!$G$5,0,10*ROW('Hygiene Data'!G58))),'Data Summary'!DX64="Yes"),OFFSET('Hygiene Data'!$G$5,0,10*ROW('Hygiene Data'!G58)),NA())</f>
        <v>#N/A</v>
      </c>
      <c r="BJ64" s="543" t="e">
        <f ca="1">+IF(AND(ISNUMBER(OFFSET('Hygiene Data'!$G$7,0,10*ROW('Hygiene Data'!G58))),'Data Summary'!DY64="Yes"),OFFSET('Hygiene Data'!$G$7,0,10*ROW('Hygiene Data'!G58)),NA())</f>
        <v>#N/A</v>
      </c>
      <c r="BK64" s="543" t="e">
        <f ca="1">+IF(AND(ISNUMBER(OFFSET('Hygiene Data'!$G$9,0,10*ROW('Hygiene Data'!G58))),'Data Summary'!DZ64="Yes"),OFFSET('Hygiene Data'!$G$9,0,10*ROW('Hygiene Data'!G58)),NA())</f>
        <v>#N/A</v>
      </c>
      <c r="BL64" s="543" t="e">
        <f ca="1">+IF(AND(ISNUMBER(OFFSET('Hygiene Data'!$H$5,0,10*ROW('Hygiene Data'!H58))),'Data Summary'!EA64="Yes"),OFFSET('Hygiene Data'!$H$5,0,10*ROW('Hygiene Data'!H58)),NA())</f>
        <v>#N/A</v>
      </c>
      <c r="BM64" s="543" t="e">
        <f ca="1">+IF(AND(ISNUMBER(OFFSET('Hygiene Data'!$H$7,0,10*ROW('Hygiene Data'!H58))),'Data Summary'!EB64="Yes"),OFFSET('Hygiene Data'!$H$7,0,10*ROW('Hygiene Data'!H58)),NA())</f>
        <v>#N/A</v>
      </c>
      <c r="BN64" s="543" t="e">
        <f ca="1">+IF(AND(ISNUMBER(OFFSET('Hygiene Data'!$H$9,0,10*ROW('Hygiene Data'!H58))),'Data Summary'!EC64="Yes"),OFFSET('Hygiene Data'!$H$9,0,10*ROW('Hygiene Data'!H58)),NA())</f>
        <v>#N/A</v>
      </c>
      <c r="BO64" s="543" t="e">
        <f ca="1">+IF(AND(ISNUMBER(OFFSET('Hygiene Data'!$I$5,0,10*ROW('Hygiene Data'!I58))),'Data Summary'!ED64="Yes"),OFFSET('Hygiene Data'!$I$5,0,10*ROW('Hygiene Data'!I58)),NA())</f>
        <v>#N/A</v>
      </c>
      <c r="BP64" s="543" t="e">
        <f ca="1">+IF(AND(ISNUMBER(OFFSET('Hygiene Data'!$I$7,0,10*ROW('Hygiene Data'!I58))),'Data Summary'!EE64="Yes"),OFFSET('Hygiene Data'!$I$7,0,10*ROW('Hygiene Data'!I58)),NA())</f>
        <v>#N/A</v>
      </c>
      <c r="BQ64" s="543" t="e">
        <f ca="1">+IF(AND(ISNUMBER(OFFSET('Hygiene Data'!$I$9,0,10*ROW('Hygiene Data'!I58))),'Data Summary'!EF64="Yes"),OFFSET('Hygiene Data'!$I$9,0,10*ROW('Hygiene Data'!I58)),NA())</f>
        <v>#N/A</v>
      </c>
    </row>
    <row r="65" spans="1:69" x14ac:dyDescent="0.25">
      <c r="A65" s="539" t="e">
        <f ca="1">+RIGHT('Data Summary'!A65,LEN('Data Summary'!A65)-9)</f>
        <v>#VALUE!</v>
      </c>
      <c r="B65" s="513" t="str">
        <f ca="1">+IF(ISTEXT('Data Summary'!B65),'Data Summary'!B65,"")</f>
        <v/>
      </c>
      <c r="C65" s="540" t="e">
        <f ca="1">+VALUE('Data Summary'!C65)</f>
        <v>#VALUE!</v>
      </c>
      <c r="D65" s="541" t="e">
        <f ca="1">+IF(AND(ISNUMBER(OFFSET('Water Data'!$D$4,0,10*ROW('Water Data'!D59))),'Data Summary'!BS65="Yes"),100-OFFSET('Water Data'!$D$4,0,10*ROW('Water Data'!D59)),NA())</f>
        <v>#N/A</v>
      </c>
      <c r="E65" s="541" t="e">
        <f ca="1">+IF(AND(ISNUMBER(OFFSET('Water Data'!$D$6,0,10*ROW('Water Data'!D59))),'Data Summary'!BT65="Yes"),OFFSET('Water Data'!$D$6,0,10*ROW('Water Data'!D59)),NA())</f>
        <v>#N/A</v>
      </c>
      <c r="F65" s="541" t="e">
        <f ca="1">+IF(AND(ISNUMBER(OFFSET('Water Data'!$D$9,0,10*ROW('Water Data'!D59))),'Data Summary'!BU65="Yes"),OFFSET('Water Data'!$D$9,0,10*ROW('Water Data'!D59)),NA())</f>
        <v>#N/A</v>
      </c>
      <c r="G65" s="541" t="e">
        <f ca="1">+IF(AND(ISNUMBER(OFFSET('Water Data'!$E$4,0,10*ROW('Water Data'!E59))),'Data Summary'!BV65="Yes"),100-OFFSET('Water Data'!$E$4,0,10*ROW('Water Data'!E59)),NA())</f>
        <v>#N/A</v>
      </c>
      <c r="H65" s="541" t="e">
        <f ca="1">+IF(AND(ISNUMBER(OFFSET('Water Data'!$E$6,0,10*ROW('Water Data'!E59))),'Data Summary'!BW65="Yes"),OFFSET('Water Data'!$E$6,0,10*ROW('Water Data'!E59)),NA())</f>
        <v>#N/A</v>
      </c>
      <c r="I65" s="541" t="e">
        <f ca="1">+IF(AND(ISNUMBER(OFFSET('Water Data'!$E$9,0,10*ROW('Water Data'!E59))),'Data Summary'!BX65="Yes"),OFFSET('Water Data'!$E$9,0,10*ROW('Water Data'!E59)),NA())</f>
        <v>#N/A</v>
      </c>
      <c r="J65" s="541" t="e">
        <f ca="1">+IF(AND(ISNUMBER(OFFSET('Water Data'!$F$4,0,10*ROW('Water Data'!F59))),'Data Summary'!BY65="Yes"),100-OFFSET('Water Data'!$F$4,0,10*ROW('Water Data'!F59)),NA())</f>
        <v>#N/A</v>
      </c>
      <c r="K65" s="541" t="e">
        <f ca="1">+IF(AND(ISNUMBER(OFFSET('Water Data'!$F$6,0,10*ROW('Water Data'!F59))),'Data Summary'!BZ65="Yes"),OFFSET('Water Data'!$F$6,0,10*ROW('Water Data'!F59)),NA())</f>
        <v>#N/A</v>
      </c>
      <c r="L65" s="541" t="e">
        <f ca="1">+IF(AND(ISNUMBER(OFFSET('Water Data'!$F$9,0,10*ROW('Water Data'!F59))),'Data Summary'!CA65="Yes"),OFFSET('Water Data'!$F$9,0,10*ROW('Water Data'!F59)),NA())</f>
        <v>#N/A</v>
      </c>
      <c r="M65" s="541" t="e">
        <f ca="1">+IF(AND(ISNUMBER(OFFSET('Water Data'!$G$4,0,10*ROW('Water Data'!G59))),'Data Summary'!CB65="Yes"),100-OFFSET('Water Data'!$G$4,0,10*ROW('Water Data'!G59)),NA())</f>
        <v>#N/A</v>
      </c>
      <c r="N65" s="541" t="e">
        <f ca="1">+IF(AND(ISNUMBER(OFFSET('Water Data'!$G$6,0,10*ROW('Water Data'!G59))),'Data Summary'!CC65="Yes"),OFFSET('Water Data'!$G$6,0,10*ROW('Water Data'!G59)),NA())</f>
        <v>#N/A</v>
      </c>
      <c r="O65" s="541" t="e">
        <f ca="1">+IF(AND(ISNUMBER(OFFSET('Water Data'!$G$9,0,10*ROW('Water Data'!G59))),'Data Summary'!CD65="Yes"),OFFSET('Water Data'!$G$9,0,10*ROW('Water Data'!G59)),NA())</f>
        <v>#N/A</v>
      </c>
      <c r="P65" s="541" t="e">
        <f ca="1">+IF(AND(ISNUMBER(OFFSET('Water Data'!$H$4,0,10*ROW('Water Data'!H59))),'Data Summary'!CE65="Yes"),100-OFFSET('Water Data'!$H$4,0,10*ROW('Water Data'!H59)),NA())</f>
        <v>#N/A</v>
      </c>
      <c r="Q65" s="541" t="e">
        <f ca="1">+IF(AND(ISNUMBER(OFFSET('Water Data'!$H$6,0,10*ROW('Water Data'!H59))),'Data Summary'!CF65="Yes"),OFFSET('Water Data'!$H$6,0,10*ROW('Water Data'!H59)),NA())</f>
        <v>#N/A</v>
      </c>
      <c r="R65" s="541" t="e">
        <f ca="1">+IF(AND(ISNUMBER(OFFSET('Water Data'!$H$9,0,10*ROW('Water Data'!H59))),'Data Summary'!CG65="Yes"),OFFSET('Water Data'!$H$9,0,10*ROW('Water Data'!H59)),NA())</f>
        <v>#N/A</v>
      </c>
      <c r="S65" s="541" t="e">
        <f ca="1">+IF(AND(ISNUMBER(OFFSET('Water Data'!$I$4,0,10*ROW('Water Data'!I59))),'Data Summary'!CH65="Yes"),100-OFFSET('Water Data'!$I$4,0,10*ROW('Water Data'!I59)),NA())</f>
        <v>#N/A</v>
      </c>
      <c r="T65" s="541" t="e">
        <f ca="1">+IF(AND(ISNUMBER(OFFSET('Water Data'!$I$6,0,10*ROW('Water Data'!I59))),'Data Summary'!CI65="Yes"),OFFSET('Water Data'!$I$6,0,10*ROW('Water Data'!I59)),NA())</f>
        <v>#N/A</v>
      </c>
      <c r="U65" s="541" t="e">
        <f ca="1">+IF(AND(ISNUMBER(OFFSET('Water Data'!$I$9,0,10*ROW('Water Data'!I59))),'Data Summary'!CJ65="Yes"),OFFSET('Water Data'!$I$9,0,10*ROW('Water Data'!I59)),NA())</f>
        <v>#N/A</v>
      </c>
      <c r="V65" s="542" t="e">
        <f ca="1">+IF(AND(ISNUMBER(OFFSET('Sanitation Data'!$D$4,0,10*ROW('Sanitation Data'!D59))),'Data Summary'!CK65="Yes"),100-OFFSET('Sanitation Data'!$D$4,0,10*ROW('Sanitation Data'!D59)),NA())</f>
        <v>#N/A</v>
      </c>
      <c r="W65" s="542" t="e">
        <f ca="1">+IF(AND(ISNUMBER(OFFSET('Sanitation Data'!$D$6,0,10*ROW('Sanitation Data'!D59))),'Data Summary'!CL65="Yes"),OFFSET('Sanitation Data'!$D$6,0,10*ROW('Sanitation Data'!D59)),NA())</f>
        <v>#N/A</v>
      </c>
      <c r="X65" s="542" t="e">
        <f ca="1">+IF(AND(ISNUMBER(OFFSET('Sanitation Data'!$D$10,0,10*ROW('Sanitation Data'!D59))),'Data Summary'!CM65="Yes"),OFFSET('Sanitation Data'!$D$10,0,10*ROW('Sanitation Data'!D59)),NA())</f>
        <v>#N/A</v>
      </c>
      <c r="Y65" s="542" t="e">
        <f ca="1">+IF(AND(ISNUMBER(OFFSET('Sanitation Data'!$D$11,0,10*ROW('Sanitation Data'!D59))),'Data Summary'!CN65="Yes"),OFFSET('Sanitation Data'!$D$11,0,10*ROW('Sanitation Data'!D59)),NA())</f>
        <v>#N/A</v>
      </c>
      <c r="Z65" s="542" t="e">
        <f ca="1">+IF(AND(ISNUMBER(OFFSET('Sanitation Data'!$D$12,0,10*ROW('Sanitation Data'!D59))),'Data Summary'!CO65="Yes"),OFFSET('Sanitation Data'!$D$12,0,10*ROW('Sanitation Data'!D59)),NA())</f>
        <v>#N/A</v>
      </c>
      <c r="AA65" s="542" t="e">
        <f ca="1">+IF(AND(ISNUMBER(OFFSET('Sanitation Data'!$E$4,0,10*ROW('Sanitation Data'!E59))),'Data Summary'!CP65="Yes"),100-OFFSET('Sanitation Data'!$E$4,0,10*ROW('Sanitation Data'!E59)),NA())</f>
        <v>#N/A</v>
      </c>
      <c r="AB65" s="542" t="e">
        <f ca="1">+IF(AND(ISNUMBER(OFFSET('Sanitation Data'!$E$6,0,10*ROW('Sanitation Data'!E59))),'Data Summary'!CQ65="Yes"),OFFSET('Sanitation Data'!$E$6,0,10*ROW('Sanitation Data'!E59)),NA())</f>
        <v>#N/A</v>
      </c>
      <c r="AC65" s="542" t="e">
        <f ca="1">+IF(AND(ISNUMBER(OFFSET('Sanitation Data'!$E$10,0,10*ROW('Sanitation Data'!E59))),'Data Summary'!CR65="Yes"),OFFSET('Sanitation Data'!$E$10,0,10*ROW('Sanitation Data'!E59)),NA())</f>
        <v>#N/A</v>
      </c>
      <c r="AD65" s="542" t="e">
        <f ca="1">+IF(AND(ISNUMBER(OFFSET('Sanitation Data'!$E$11,0,10*ROW('Sanitation Data'!E59))),'Data Summary'!CS65="Yes"),OFFSET('Sanitation Data'!$E$11,0,10*ROW('Sanitation Data'!E59)),NA())</f>
        <v>#N/A</v>
      </c>
      <c r="AE65" s="542" t="e">
        <f ca="1">+IF(AND(ISNUMBER(OFFSET('Sanitation Data'!$E$12,0,10*ROW('Sanitation Data'!E59))),'Data Summary'!CT65="Yes"),OFFSET('Sanitation Data'!$E$12,0,10*ROW('Sanitation Data'!E59)),NA())</f>
        <v>#N/A</v>
      </c>
      <c r="AF65" s="542" t="e">
        <f ca="1">+IF(AND(ISNUMBER(OFFSET('Sanitation Data'!$F$4,0,10*ROW('Sanitation Data'!F59))),'Data Summary'!CU65="Yes"),100-OFFSET('Sanitation Data'!$F$4,0,10*ROW('Sanitation Data'!F59)),NA())</f>
        <v>#N/A</v>
      </c>
      <c r="AG65" s="542" t="e">
        <f ca="1">+IF(AND(ISNUMBER(OFFSET('Sanitation Data'!$F$6,0,10*ROW('Sanitation Data'!F59))),'Data Summary'!CV65="Yes"),OFFSET('Sanitation Data'!$F$6,0,10*ROW('Sanitation Data'!F59)),NA())</f>
        <v>#N/A</v>
      </c>
      <c r="AH65" s="542" t="e">
        <f ca="1">+IF(AND(ISNUMBER(OFFSET('Sanitation Data'!$F$10,0,10*ROW('Sanitation Data'!F59))),'Data Summary'!CW65="Yes"),OFFSET('Sanitation Data'!$F$10,0,10*ROW('Sanitation Data'!F59)),NA())</f>
        <v>#N/A</v>
      </c>
      <c r="AI65" s="542" t="e">
        <f ca="1">+IF(AND(ISNUMBER(OFFSET('Sanitation Data'!$F$11,0,10*ROW('Sanitation Data'!F59))),'Data Summary'!CX65="Yes"),OFFSET('Sanitation Data'!$F$11,0,10*ROW('Sanitation Data'!F59)),NA())</f>
        <v>#N/A</v>
      </c>
      <c r="AJ65" s="542" t="e">
        <f ca="1">+IF(AND(ISNUMBER(OFFSET('Sanitation Data'!$F$12,0,10*ROW('Sanitation Data'!F59))),'Data Summary'!CY65="Yes"),OFFSET('Sanitation Data'!$F$12,0,10*ROW('Sanitation Data'!F59)),NA())</f>
        <v>#N/A</v>
      </c>
      <c r="AK65" s="542" t="e">
        <f ca="1">+IF(AND(ISNUMBER(OFFSET('Sanitation Data'!$G$4,0,10*ROW('Sanitation Data'!G59))),'Data Summary'!CZ65="Yes"),100-OFFSET('Sanitation Data'!$G$4,0,10*ROW('Sanitation Data'!G59)),NA())</f>
        <v>#N/A</v>
      </c>
      <c r="AL65" s="542" t="e">
        <f ca="1">+IF(AND(ISNUMBER(OFFSET('Sanitation Data'!$G$6,0,10*ROW('Sanitation Data'!G59))),'Data Summary'!DA65="Yes"),OFFSET('Sanitation Data'!$G$6,0,10*ROW('Sanitation Data'!G59)),NA())</f>
        <v>#N/A</v>
      </c>
      <c r="AM65" s="542" t="e">
        <f ca="1">+IF(AND(ISNUMBER(OFFSET('Sanitation Data'!$G$10,0,10*ROW('Sanitation Data'!G59))),'Data Summary'!DB65="Yes"),OFFSET('Sanitation Data'!$G$10,0,10*ROW('Sanitation Data'!G59)),NA())</f>
        <v>#N/A</v>
      </c>
      <c r="AN65" s="542" t="e">
        <f ca="1">+IF(AND(ISNUMBER(OFFSET('Sanitation Data'!$G$11,0,10*ROW('Sanitation Data'!G59))),'Data Summary'!DC65="Yes"),OFFSET('Sanitation Data'!$G$11,0,10*ROW('Sanitation Data'!G59)),NA())</f>
        <v>#N/A</v>
      </c>
      <c r="AO65" s="542" t="e">
        <f ca="1">+IF(AND(ISNUMBER(OFFSET('Sanitation Data'!$G$12,0,10*ROW('Sanitation Data'!G59))),'Data Summary'!DD65="Yes"),OFFSET('Sanitation Data'!$G$12,0,10*ROW('Sanitation Data'!G59)),NA())</f>
        <v>#N/A</v>
      </c>
      <c r="AP65" s="542" t="e">
        <f ca="1">+IF(AND(ISNUMBER(OFFSET('Sanitation Data'!$H$4,0,10*ROW('Sanitation Data'!H59))),'Data Summary'!DE65="Yes"),100-OFFSET('Sanitation Data'!$H$4,0,10*ROW('Sanitation Data'!H59)),NA())</f>
        <v>#N/A</v>
      </c>
      <c r="AQ65" s="542" t="e">
        <f ca="1">+IF(AND(ISNUMBER(OFFSET('Sanitation Data'!$H$6,0,10*ROW('Sanitation Data'!H59))),'Data Summary'!DF65="Yes"),OFFSET('Sanitation Data'!$H$6,0,10*ROW('Sanitation Data'!H59)),NA())</f>
        <v>#N/A</v>
      </c>
      <c r="AR65" s="542" t="e">
        <f ca="1">+IF(AND(ISNUMBER(OFFSET('Sanitation Data'!$H$10,0,10*ROW('Sanitation Data'!H59))),'Data Summary'!DG65="Yes"),OFFSET('Sanitation Data'!$H$10,0,10*ROW('Sanitation Data'!H59)),NA())</f>
        <v>#N/A</v>
      </c>
      <c r="AS65" s="542" t="e">
        <f ca="1">+IF(AND(ISNUMBER(OFFSET('Sanitation Data'!$H$11,0,10*ROW('Sanitation Data'!H59))),'Data Summary'!DH65="Yes"),OFFSET('Sanitation Data'!$H$11,0,10*ROW('Sanitation Data'!H59)),NA())</f>
        <v>#N/A</v>
      </c>
      <c r="AT65" s="542" t="e">
        <f ca="1">+IF(AND(ISNUMBER(OFFSET('Sanitation Data'!$H$12,0,10*ROW('Sanitation Data'!H59))),'Data Summary'!DI65="Yes"),OFFSET('Sanitation Data'!$H$12,0,10*ROW('Sanitation Data'!H59)),NA())</f>
        <v>#N/A</v>
      </c>
      <c r="AU65" s="542" t="e">
        <f ca="1">+IF(AND(ISNUMBER(OFFSET('Sanitation Data'!$I$4,0,10*ROW('Sanitation Data'!I59))),'Data Summary'!DJ65="Yes"),100-OFFSET('Sanitation Data'!$I$4,0,10*ROW('Sanitation Data'!I59)),NA())</f>
        <v>#N/A</v>
      </c>
      <c r="AV65" s="542" t="e">
        <f ca="1">+IF(AND(ISNUMBER(OFFSET('Sanitation Data'!$I$6,0,10*ROW('Sanitation Data'!I59))),'Data Summary'!DK65="Yes"),OFFSET('Sanitation Data'!$I$6,0,10*ROW('Sanitation Data'!I59)),NA())</f>
        <v>#N/A</v>
      </c>
      <c r="AW65" s="542" t="e">
        <f ca="1">+IF(AND(ISNUMBER(OFFSET('Sanitation Data'!$I$10,0,10*ROW('Sanitation Data'!I59))),'Data Summary'!DL65="Yes"),OFFSET('Sanitation Data'!$I$10,0,10*ROW('Sanitation Data'!I59)),NA())</f>
        <v>#N/A</v>
      </c>
      <c r="AX65" s="542" t="e">
        <f ca="1">+IF(AND(ISNUMBER(OFFSET('Sanitation Data'!$I$11,0,10*ROW('Sanitation Data'!I59))),'Data Summary'!DM65="Yes"),OFFSET('Sanitation Data'!$I$11,0,10*ROW('Sanitation Data'!I59)),NA())</f>
        <v>#N/A</v>
      </c>
      <c r="AY65" s="542" t="e">
        <f ca="1">+IF(AND(ISNUMBER(OFFSET('Sanitation Data'!$I$12,0,10*ROW('Sanitation Data'!I59))),'Data Summary'!DN65="Yes"),OFFSET('Sanitation Data'!$I$12,0,10*ROW('Sanitation Data'!I59)),NA())</f>
        <v>#N/A</v>
      </c>
      <c r="AZ65" s="543" t="e">
        <f ca="1">+IF(AND(ISNUMBER(OFFSET('Hygiene Data'!$D$5,0,10*ROW('Hygiene Data'!D59))),'Data Summary'!DO65="Yes"),OFFSET('Hygiene Data'!$D$5,0,10*ROW('Hygiene Data'!D59)),NA())</f>
        <v>#N/A</v>
      </c>
      <c r="BA65" s="543" t="e">
        <f ca="1">+IF(AND(ISNUMBER(OFFSET('Hygiene Data'!$D$7,0,10*ROW('Hygiene Data'!D59))),'Data Summary'!DP65="Yes"),OFFSET('Hygiene Data'!$D$7,0,10*ROW('Hygiene Data'!D59)),NA())</f>
        <v>#N/A</v>
      </c>
      <c r="BB65" s="543" t="e">
        <f ca="1">+IF(AND(ISNUMBER(OFFSET('Hygiene Data'!$D$9,0,10*ROW('Hygiene Data'!D59))),'Data Summary'!DQ65="Yes"),OFFSET('Hygiene Data'!$D$9,0,10*ROW('Hygiene Data'!D59)),NA())</f>
        <v>#N/A</v>
      </c>
      <c r="BC65" s="543" t="e">
        <f ca="1">+IF(AND(ISNUMBER(OFFSET('Hygiene Data'!$E$5,0,10*ROW('Hygiene Data'!E59))),'Data Summary'!DR65="Yes"),OFFSET('Hygiene Data'!$E$5,0,10*ROW('Hygiene Data'!E59)),NA())</f>
        <v>#N/A</v>
      </c>
      <c r="BD65" s="543" t="e">
        <f ca="1">+IF(AND(ISNUMBER(OFFSET('Hygiene Data'!$E$7,0,10*ROW('Hygiene Data'!E59))),'Data Summary'!DS65="Yes"),OFFSET('Hygiene Data'!$E$7,0,10*ROW('Hygiene Data'!E59)),NA())</f>
        <v>#N/A</v>
      </c>
      <c r="BE65" s="543" t="e">
        <f ca="1">+IF(AND(ISNUMBER(OFFSET('Hygiene Data'!$E$9,0,10*ROW('Hygiene Data'!E59))),'Data Summary'!DT65="Yes"),OFFSET('Hygiene Data'!$E$9,0,10*ROW('Hygiene Data'!E59)),NA())</f>
        <v>#N/A</v>
      </c>
      <c r="BF65" s="543" t="e">
        <f ca="1">+IF(AND(ISNUMBER(OFFSET('Hygiene Data'!$F$5,0,10*ROW('Hygiene Data'!F59))),'Data Summary'!DU65="Yes"),OFFSET('Hygiene Data'!$F$5,0,10*ROW('Hygiene Data'!F59)),NA())</f>
        <v>#N/A</v>
      </c>
      <c r="BG65" s="543" t="e">
        <f ca="1">+IF(AND(ISNUMBER(OFFSET('Hygiene Data'!$F$7,0,10*ROW('Hygiene Data'!F59))),'Data Summary'!DV65="Yes"),OFFSET('Hygiene Data'!$F$7,0,10*ROW('Hygiene Data'!F59)),NA())</f>
        <v>#N/A</v>
      </c>
      <c r="BH65" s="543" t="e">
        <f ca="1">+IF(AND(ISNUMBER(OFFSET('Hygiene Data'!$F$9,0,10*ROW('Hygiene Data'!F59))),'Data Summary'!DW65="Yes"),OFFSET('Hygiene Data'!$F$9,0,10*ROW('Hygiene Data'!F59)),NA())</f>
        <v>#N/A</v>
      </c>
      <c r="BI65" s="543" t="e">
        <f ca="1">+IF(AND(ISNUMBER(OFFSET('Hygiene Data'!$G$5,0,10*ROW('Hygiene Data'!G59))),'Data Summary'!DX65="Yes"),OFFSET('Hygiene Data'!$G$5,0,10*ROW('Hygiene Data'!G59)),NA())</f>
        <v>#N/A</v>
      </c>
      <c r="BJ65" s="543" t="e">
        <f ca="1">+IF(AND(ISNUMBER(OFFSET('Hygiene Data'!$G$7,0,10*ROW('Hygiene Data'!G59))),'Data Summary'!DY65="Yes"),OFFSET('Hygiene Data'!$G$7,0,10*ROW('Hygiene Data'!G59)),NA())</f>
        <v>#N/A</v>
      </c>
      <c r="BK65" s="543" t="e">
        <f ca="1">+IF(AND(ISNUMBER(OFFSET('Hygiene Data'!$G$9,0,10*ROW('Hygiene Data'!G59))),'Data Summary'!DZ65="Yes"),OFFSET('Hygiene Data'!$G$9,0,10*ROW('Hygiene Data'!G59)),NA())</f>
        <v>#N/A</v>
      </c>
      <c r="BL65" s="543" t="e">
        <f ca="1">+IF(AND(ISNUMBER(OFFSET('Hygiene Data'!$H$5,0,10*ROW('Hygiene Data'!H59))),'Data Summary'!EA65="Yes"),OFFSET('Hygiene Data'!$H$5,0,10*ROW('Hygiene Data'!H59)),NA())</f>
        <v>#N/A</v>
      </c>
      <c r="BM65" s="543" t="e">
        <f ca="1">+IF(AND(ISNUMBER(OFFSET('Hygiene Data'!$H$7,0,10*ROW('Hygiene Data'!H59))),'Data Summary'!EB65="Yes"),OFFSET('Hygiene Data'!$H$7,0,10*ROW('Hygiene Data'!H59)),NA())</f>
        <v>#N/A</v>
      </c>
      <c r="BN65" s="543" t="e">
        <f ca="1">+IF(AND(ISNUMBER(OFFSET('Hygiene Data'!$H$9,0,10*ROW('Hygiene Data'!H59))),'Data Summary'!EC65="Yes"),OFFSET('Hygiene Data'!$H$9,0,10*ROW('Hygiene Data'!H59)),NA())</f>
        <v>#N/A</v>
      </c>
      <c r="BO65" s="543" t="e">
        <f ca="1">+IF(AND(ISNUMBER(OFFSET('Hygiene Data'!$I$5,0,10*ROW('Hygiene Data'!I59))),'Data Summary'!ED65="Yes"),OFFSET('Hygiene Data'!$I$5,0,10*ROW('Hygiene Data'!I59)),NA())</f>
        <v>#N/A</v>
      </c>
      <c r="BP65" s="543" t="e">
        <f ca="1">+IF(AND(ISNUMBER(OFFSET('Hygiene Data'!$I$7,0,10*ROW('Hygiene Data'!I59))),'Data Summary'!EE65="Yes"),OFFSET('Hygiene Data'!$I$7,0,10*ROW('Hygiene Data'!I59)),NA())</f>
        <v>#N/A</v>
      </c>
      <c r="BQ65" s="543" t="e">
        <f ca="1">+IF(AND(ISNUMBER(OFFSET('Hygiene Data'!$I$9,0,10*ROW('Hygiene Data'!I59))),'Data Summary'!EF65="Yes"),OFFSET('Hygiene Data'!$I$9,0,10*ROW('Hygiene Data'!I59)),NA())</f>
        <v>#N/A</v>
      </c>
    </row>
    <row r="66" spans="1:69" x14ac:dyDescent="0.25">
      <c r="A66" s="539" t="e">
        <f ca="1">+RIGHT('Data Summary'!A66,LEN('Data Summary'!A66)-9)</f>
        <v>#VALUE!</v>
      </c>
      <c r="B66" s="513" t="str">
        <f ca="1">+IF(ISTEXT('Data Summary'!B66),'Data Summary'!B66,"")</f>
        <v/>
      </c>
      <c r="C66" s="540" t="e">
        <f ca="1">+VALUE('Data Summary'!C66)</f>
        <v>#VALUE!</v>
      </c>
      <c r="D66" s="541" t="e">
        <f ca="1">+IF(AND(ISNUMBER(OFFSET('Water Data'!$D$4,0,10*ROW('Water Data'!D60))),'Data Summary'!BS66="Yes"),100-OFFSET('Water Data'!$D$4,0,10*ROW('Water Data'!D60)),NA())</f>
        <v>#N/A</v>
      </c>
      <c r="E66" s="541" t="e">
        <f ca="1">+IF(AND(ISNUMBER(OFFSET('Water Data'!$D$6,0,10*ROW('Water Data'!D60))),'Data Summary'!BT66="Yes"),OFFSET('Water Data'!$D$6,0,10*ROW('Water Data'!D60)),NA())</f>
        <v>#N/A</v>
      </c>
      <c r="F66" s="541" t="e">
        <f ca="1">+IF(AND(ISNUMBER(OFFSET('Water Data'!$D$9,0,10*ROW('Water Data'!D60))),'Data Summary'!BU66="Yes"),OFFSET('Water Data'!$D$9,0,10*ROW('Water Data'!D60)),NA())</f>
        <v>#N/A</v>
      </c>
      <c r="G66" s="541" t="e">
        <f ca="1">+IF(AND(ISNUMBER(OFFSET('Water Data'!$E$4,0,10*ROW('Water Data'!E60))),'Data Summary'!BV66="Yes"),100-OFFSET('Water Data'!$E$4,0,10*ROW('Water Data'!E60)),NA())</f>
        <v>#N/A</v>
      </c>
      <c r="H66" s="541" t="e">
        <f ca="1">+IF(AND(ISNUMBER(OFFSET('Water Data'!$E$6,0,10*ROW('Water Data'!E60))),'Data Summary'!BW66="Yes"),OFFSET('Water Data'!$E$6,0,10*ROW('Water Data'!E60)),NA())</f>
        <v>#N/A</v>
      </c>
      <c r="I66" s="541" t="e">
        <f ca="1">+IF(AND(ISNUMBER(OFFSET('Water Data'!$E$9,0,10*ROW('Water Data'!E60))),'Data Summary'!BX66="Yes"),OFFSET('Water Data'!$E$9,0,10*ROW('Water Data'!E60)),NA())</f>
        <v>#N/A</v>
      </c>
      <c r="J66" s="541" t="e">
        <f ca="1">+IF(AND(ISNUMBER(OFFSET('Water Data'!$F$4,0,10*ROW('Water Data'!F60))),'Data Summary'!BY66="Yes"),100-OFFSET('Water Data'!$F$4,0,10*ROW('Water Data'!F60)),NA())</f>
        <v>#N/A</v>
      </c>
      <c r="K66" s="541" t="e">
        <f ca="1">+IF(AND(ISNUMBER(OFFSET('Water Data'!$F$6,0,10*ROW('Water Data'!F60))),'Data Summary'!BZ66="Yes"),OFFSET('Water Data'!$F$6,0,10*ROW('Water Data'!F60)),NA())</f>
        <v>#N/A</v>
      </c>
      <c r="L66" s="541" t="e">
        <f ca="1">+IF(AND(ISNUMBER(OFFSET('Water Data'!$F$9,0,10*ROW('Water Data'!F60))),'Data Summary'!CA66="Yes"),OFFSET('Water Data'!$F$9,0,10*ROW('Water Data'!F60)),NA())</f>
        <v>#N/A</v>
      </c>
      <c r="M66" s="541" t="e">
        <f ca="1">+IF(AND(ISNUMBER(OFFSET('Water Data'!$G$4,0,10*ROW('Water Data'!G60))),'Data Summary'!CB66="Yes"),100-OFFSET('Water Data'!$G$4,0,10*ROW('Water Data'!G60)),NA())</f>
        <v>#N/A</v>
      </c>
      <c r="N66" s="541" t="e">
        <f ca="1">+IF(AND(ISNUMBER(OFFSET('Water Data'!$G$6,0,10*ROW('Water Data'!G60))),'Data Summary'!CC66="Yes"),OFFSET('Water Data'!$G$6,0,10*ROW('Water Data'!G60)),NA())</f>
        <v>#N/A</v>
      </c>
      <c r="O66" s="541" t="e">
        <f ca="1">+IF(AND(ISNUMBER(OFFSET('Water Data'!$G$9,0,10*ROW('Water Data'!G60))),'Data Summary'!CD66="Yes"),OFFSET('Water Data'!$G$9,0,10*ROW('Water Data'!G60)),NA())</f>
        <v>#N/A</v>
      </c>
      <c r="P66" s="541" t="e">
        <f ca="1">+IF(AND(ISNUMBER(OFFSET('Water Data'!$H$4,0,10*ROW('Water Data'!H60))),'Data Summary'!CE66="Yes"),100-OFFSET('Water Data'!$H$4,0,10*ROW('Water Data'!H60)),NA())</f>
        <v>#N/A</v>
      </c>
      <c r="Q66" s="541" t="e">
        <f ca="1">+IF(AND(ISNUMBER(OFFSET('Water Data'!$H$6,0,10*ROW('Water Data'!H60))),'Data Summary'!CF66="Yes"),OFFSET('Water Data'!$H$6,0,10*ROW('Water Data'!H60)),NA())</f>
        <v>#N/A</v>
      </c>
      <c r="R66" s="541" t="e">
        <f ca="1">+IF(AND(ISNUMBER(OFFSET('Water Data'!$H$9,0,10*ROW('Water Data'!H60))),'Data Summary'!CG66="Yes"),OFFSET('Water Data'!$H$9,0,10*ROW('Water Data'!H60)),NA())</f>
        <v>#N/A</v>
      </c>
      <c r="S66" s="541" t="e">
        <f ca="1">+IF(AND(ISNUMBER(OFFSET('Water Data'!$I$4,0,10*ROW('Water Data'!I60))),'Data Summary'!CH66="Yes"),100-OFFSET('Water Data'!$I$4,0,10*ROW('Water Data'!I60)),NA())</f>
        <v>#N/A</v>
      </c>
      <c r="T66" s="541" t="e">
        <f ca="1">+IF(AND(ISNUMBER(OFFSET('Water Data'!$I$6,0,10*ROW('Water Data'!I60))),'Data Summary'!CI66="Yes"),OFFSET('Water Data'!$I$6,0,10*ROW('Water Data'!I60)),NA())</f>
        <v>#N/A</v>
      </c>
      <c r="U66" s="541" t="e">
        <f ca="1">+IF(AND(ISNUMBER(OFFSET('Water Data'!$I$9,0,10*ROW('Water Data'!I60))),'Data Summary'!CJ66="Yes"),OFFSET('Water Data'!$I$9,0,10*ROW('Water Data'!I60)),NA())</f>
        <v>#N/A</v>
      </c>
      <c r="V66" s="542" t="e">
        <f ca="1">+IF(AND(ISNUMBER(OFFSET('Sanitation Data'!$D$4,0,10*ROW('Sanitation Data'!D60))),'Data Summary'!CK66="Yes"),100-OFFSET('Sanitation Data'!$D$4,0,10*ROW('Sanitation Data'!D60)),NA())</f>
        <v>#N/A</v>
      </c>
      <c r="W66" s="542" t="e">
        <f ca="1">+IF(AND(ISNUMBER(OFFSET('Sanitation Data'!$D$6,0,10*ROW('Sanitation Data'!D60))),'Data Summary'!CL66="Yes"),OFFSET('Sanitation Data'!$D$6,0,10*ROW('Sanitation Data'!D60)),NA())</f>
        <v>#N/A</v>
      </c>
      <c r="X66" s="542" t="e">
        <f ca="1">+IF(AND(ISNUMBER(OFFSET('Sanitation Data'!$D$10,0,10*ROW('Sanitation Data'!D60))),'Data Summary'!CM66="Yes"),OFFSET('Sanitation Data'!$D$10,0,10*ROW('Sanitation Data'!D60)),NA())</f>
        <v>#N/A</v>
      </c>
      <c r="Y66" s="542" t="e">
        <f ca="1">+IF(AND(ISNUMBER(OFFSET('Sanitation Data'!$D$11,0,10*ROW('Sanitation Data'!D60))),'Data Summary'!CN66="Yes"),OFFSET('Sanitation Data'!$D$11,0,10*ROW('Sanitation Data'!D60)),NA())</f>
        <v>#N/A</v>
      </c>
      <c r="Z66" s="542" t="e">
        <f ca="1">+IF(AND(ISNUMBER(OFFSET('Sanitation Data'!$D$12,0,10*ROW('Sanitation Data'!D60))),'Data Summary'!CO66="Yes"),OFFSET('Sanitation Data'!$D$12,0,10*ROW('Sanitation Data'!D60)),NA())</f>
        <v>#N/A</v>
      </c>
      <c r="AA66" s="542" t="e">
        <f ca="1">+IF(AND(ISNUMBER(OFFSET('Sanitation Data'!$E$4,0,10*ROW('Sanitation Data'!E60))),'Data Summary'!CP66="Yes"),100-OFFSET('Sanitation Data'!$E$4,0,10*ROW('Sanitation Data'!E60)),NA())</f>
        <v>#N/A</v>
      </c>
      <c r="AB66" s="542" t="e">
        <f ca="1">+IF(AND(ISNUMBER(OFFSET('Sanitation Data'!$E$6,0,10*ROW('Sanitation Data'!E60))),'Data Summary'!CQ66="Yes"),OFFSET('Sanitation Data'!$E$6,0,10*ROW('Sanitation Data'!E60)),NA())</f>
        <v>#N/A</v>
      </c>
      <c r="AC66" s="542" t="e">
        <f ca="1">+IF(AND(ISNUMBER(OFFSET('Sanitation Data'!$E$10,0,10*ROW('Sanitation Data'!E60))),'Data Summary'!CR66="Yes"),OFFSET('Sanitation Data'!$E$10,0,10*ROW('Sanitation Data'!E60)),NA())</f>
        <v>#N/A</v>
      </c>
      <c r="AD66" s="542" t="e">
        <f ca="1">+IF(AND(ISNUMBER(OFFSET('Sanitation Data'!$E$11,0,10*ROW('Sanitation Data'!E60))),'Data Summary'!CS66="Yes"),OFFSET('Sanitation Data'!$E$11,0,10*ROW('Sanitation Data'!E60)),NA())</f>
        <v>#N/A</v>
      </c>
      <c r="AE66" s="542" t="e">
        <f ca="1">+IF(AND(ISNUMBER(OFFSET('Sanitation Data'!$E$12,0,10*ROW('Sanitation Data'!E60))),'Data Summary'!CT66="Yes"),OFFSET('Sanitation Data'!$E$12,0,10*ROW('Sanitation Data'!E60)),NA())</f>
        <v>#N/A</v>
      </c>
      <c r="AF66" s="542" t="e">
        <f ca="1">+IF(AND(ISNUMBER(OFFSET('Sanitation Data'!$F$4,0,10*ROW('Sanitation Data'!F60))),'Data Summary'!CU66="Yes"),100-OFFSET('Sanitation Data'!$F$4,0,10*ROW('Sanitation Data'!F60)),NA())</f>
        <v>#N/A</v>
      </c>
      <c r="AG66" s="542" t="e">
        <f ca="1">+IF(AND(ISNUMBER(OFFSET('Sanitation Data'!$F$6,0,10*ROW('Sanitation Data'!F60))),'Data Summary'!CV66="Yes"),OFFSET('Sanitation Data'!$F$6,0,10*ROW('Sanitation Data'!F60)),NA())</f>
        <v>#N/A</v>
      </c>
      <c r="AH66" s="542" t="e">
        <f ca="1">+IF(AND(ISNUMBER(OFFSET('Sanitation Data'!$F$10,0,10*ROW('Sanitation Data'!F60))),'Data Summary'!CW66="Yes"),OFFSET('Sanitation Data'!$F$10,0,10*ROW('Sanitation Data'!F60)),NA())</f>
        <v>#N/A</v>
      </c>
      <c r="AI66" s="542" t="e">
        <f ca="1">+IF(AND(ISNUMBER(OFFSET('Sanitation Data'!$F$11,0,10*ROW('Sanitation Data'!F60))),'Data Summary'!CX66="Yes"),OFFSET('Sanitation Data'!$F$11,0,10*ROW('Sanitation Data'!F60)),NA())</f>
        <v>#N/A</v>
      </c>
      <c r="AJ66" s="542" t="e">
        <f ca="1">+IF(AND(ISNUMBER(OFFSET('Sanitation Data'!$F$12,0,10*ROW('Sanitation Data'!F60))),'Data Summary'!CY66="Yes"),OFFSET('Sanitation Data'!$F$12,0,10*ROW('Sanitation Data'!F60)),NA())</f>
        <v>#N/A</v>
      </c>
      <c r="AK66" s="542" t="e">
        <f ca="1">+IF(AND(ISNUMBER(OFFSET('Sanitation Data'!$G$4,0,10*ROW('Sanitation Data'!G60))),'Data Summary'!CZ66="Yes"),100-OFFSET('Sanitation Data'!$G$4,0,10*ROW('Sanitation Data'!G60)),NA())</f>
        <v>#N/A</v>
      </c>
      <c r="AL66" s="542" t="e">
        <f ca="1">+IF(AND(ISNUMBER(OFFSET('Sanitation Data'!$G$6,0,10*ROW('Sanitation Data'!G60))),'Data Summary'!DA66="Yes"),OFFSET('Sanitation Data'!$G$6,0,10*ROW('Sanitation Data'!G60)),NA())</f>
        <v>#N/A</v>
      </c>
      <c r="AM66" s="542" t="e">
        <f ca="1">+IF(AND(ISNUMBER(OFFSET('Sanitation Data'!$G$10,0,10*ROW('Sanitation Data'!G60))),'Data Summary'!DB66="Yes"),OFFSET('Sanitation Data'!$G$10,0,10*ROW('Sanitation Data'!G60)),NA())</f>
        <v>#N/A</v>
      </c>
      <c r="AN66" s="542" t="e">
        <f ca="1">+IF(AND(ISNUMBER(OFFSET('Sanitation Data'!$G$11,0,10*ROW('Sanitation Data'!G60))),'Data Summary'!DC66="Yes"),OFFSET('Sanitation Data'!$G$11,0,10*ROW('Sanitation Data'!G60)),NA())</f>
        <v>#N/A</v>
      </c>
      <c r="AO66" s="542" t="e">
        <f ca="1">+IF(AND(ISNUMBER(OFFSET('Sanitation Data'!$G$12,0,10*ROW('Sanitation Data'!G60))),'Data Summary'!DD66="Yes"),OFFSET('Sanitation Data'!$G$12,0,10*ROW('Sanitation Data'!G60)),NA())</f>
        <v>#N/A</v>
      </c>
      <c r="AP66" s="542" t="e">
        <f ca="1">+IF(AND(ISNUMBER(OFFSET('Sanitation Data'!$H$4,0,10*ROW('Sanitation Data'!H60))),'Data Summary'!DE66="Yes"),100-OFFSET('Sanitation Data'!$H$4,0,10*ROW('Sanitation Data'!H60)),NA())</f>
        <v>#N/A</v>
      </c>
      <c r="AQ66" s="542" t="e">
        <f ca="1">+IF(AND(ISNUMBER(OFFSET('Sanitation Data'!$H$6,0,10*ROW('Sanitation Data'!H60))),'Data Summary'!DF66="Yes"),OFFSET('Sanitation Data'!$H$6,0,10*ROW('Sanitation Data'!H60)),NA())</f>
        <v>#N/A</v>
      </c>
      <c r="AR66" s="542" t="e">
        <f ca="1">+IF(AND(ISNUMBER(OFFSET('Sanitation Data'!$H$10,0,10*ROW('Sanitation Data'!H60))),'Data Summary'!DG66="Yes"),OFFSET('Sanitation Data'!$H$10,0,10*ROW('Sanitation Data'!H60)),NA())</f>
        <v>#N/A</v>
      </c>
      <c r="AS66" s="542" t="e">
        <f ca="1">+IF(AND(ISNUMBER(OFFSET('Sanitation Data'!$H$11,0,10*ROW('Sanitation Data'!H60))),'Data Summary'!DH66="Yes"),OFFSET('Sanitation Data'!$H$11,0,10*ROW('Sanitation Data'!H60)),NA())</f>
        <v>#N/A</v>
      </c>
      <c r="AT66" s="542" t="e">
        <f ca="1">+IF(AND(ISNUMBER(OFFSET('Sanitation Data'!$H$12,0,10*ROW('Sanitation Data'!H60))),'Data Summary'!DI66="Yes"),OFFSET('Sanitation Data'!$H$12,0,10*ROW('Sanitation Data'!H60)),NA())</f>
        <v>#N/A</v>
      </c>
      <c r="AU66" s="542" t="e">
        <f ca="1">+IF(AND(ISNUMBER(OFFSET('Sanitation Data'!$I$4,0,10*ROW('Sanitation Data'!I60))),'Data Summary'!DJ66="Yes"),100-OFFSET('Sanitation Data'!$I$4,0,10*ROW('Sanitation Data'!I60)),NA())</f>
        <v>#N/A</v>
      </c>
      <c r="AV66" s="542" t="e">
        <f ca="1">+IF(AND(ISNUMBER(OFFSET('Sanitation Data'!$I$6,0,10*ROW('Sanitation Data'!I60))),'Data Summary'!DK66="Yes"),OFFSET('Sanitation Data'!$I$6,0,10*ROW('Sanitation Data'!I60)),NA())</f>
        <v>#N/A</v>
      </c>
      <c r="AW66" s="542" t="e">
        <f ca="1">+IF(AND(ISNUMBER(OFFSET('Sanitation Data'!$I$10,0,10*ROW('Sanitation Data'!I60))),'Data Summary'!DL66="Yes"),OFFSET('Sanitation Data'!$I$10,0,10*ROW('Sanitation Data'!I60)),NA())</f>
        <v>#N/A</v>
      </c>
      <c r="AX66" s="542" t="e">
        <f ca="1">+IF(AND(ISNUMBER(OFFSET('Sanitation Data'!$I$11,0,10*ROW('Sanitation Data'!I60))),'Data Summary'!DM66="Yes"),OFFSET('Sanitation Data'!$I$11,0,10*ROW('Sanitation Data'!I60)),NA())</f>
        <v>#N/A</v>
      </c>
      <c r="AY66" s="542" t="e">
        <f ca="1">+IF(AND(ISNUMBER(OFFSET('Sanitation Data'!$I$12,0,10*ROW('Sanitation Data'!I60))),'Data Summary'!DN66="Yes"),OFFSET('Sanitation Data'!$I$12,0,10*ROW('Sanitation Data'!I60)),NA())</f>
        <v>#N/A</v>
      </c>
      <c r="AZ66" s="543" t="e">
        <f ca="1">+IF(AND(ISNUMBER(OFFSET('Hygiene Data'!$D$5,0,10*ROW('Hygiene Data'!D60))),'Data Summary'!DO66="Yes"),OFFSET('Hygiene Data'!$D$5,0,10*ROW('Hygiene Data'!D60)),NA())</f>
        <v>#N/A</v>
      </c>
      <c r="BA66" s="543" t="e">
        <f ca="1">+IF(AND(ISNUMBER(OFFSET('Hygiene Data'!$D$7,0,10*ROW('Hygiene Data'!D60))),'Data Summary'!DP66="Yes"),OFFSET('Hygiene Data'!$D$7,0,10*ROW('Hygiene Data'!D60)),NA())</f>
        <v>#N/A</v>
      </c>
      <c r="BB66" s="543" t="e">
        <f ca="1">+IF(AND(ISNUMBER(OFFSET('Hygiene Data'!$D$9,0,10*ROW('Hygiene Data'!D60))),'Data Summary'!DQ66="Yes"),OFFSET('Hygiene Data'!$D$9,0,10*ROW('Hygiene Data'!D60)),NA())</f>
        <v>#N/A</v>
      </c>
      <c r="BC66" s="543" t="e">
        <f ca="1">+IF(AND(ISNUMBER(OFFSET('Hygiene Data'!$E$5,0,10*ROW('Hygiene Data'!E60))),'Data Summary'!DR66="Yes"),OFFSET('Hygiene Data'!$E$5,0,10*ROW('Hygiene Data'!E60)),NA())</f>
        <v>#N/A</v>
      </c>
      <c r="BD66" s="543" t="e">
        <f ca="1">+IF(AND(ISNUMBER(OFFSET('Hygiene Data'!$E$7,0,10*ROW('Hygiene Data'!E60))),'Data Summary'!DS66="Yes"),OFFSET('Hygiene Data'!$E$7,0,10*ROW('Hygiene Data'!E60)),NA())</f>
        <v>#N/A</v>
      </c>
      <c r="BE66" s="543" t="e">
        <f ca="1">+IF(AND(ISNUMBER(OFFSET('Hygiene Data'!$E$9,0,10*ROW('Hygiene Data'!E60))),'Data Summary'!DT66="Yes"),OFFSET('Hygiene Data'!$E$9,0,10*ROW('Hygiene Data'!E60)),NA())</f>
        <v>#N/A</v>
      </c>
      <c r="BF66" s="543" t="e">
        <f ca="1">+IF(AND(ISNUMBER(OFFSET('Hygiene Data'!$F$5,0,10*ROW('Hygiene Data'!F60))),'Data Summary'!DU66="Yes"),OFFSET('Hygiene Data'!$F$5,0,10*ROW('Hygiene Data'!F60)),NA())</f>
        <v>#N/A</v>
      </c>
      <c r="BG66" s="543" t="e">
        <f ca="1">+IF(AND(ISNUMBER(OFFSET('Hygiene Data'!$F$7,0,10*ROW('Hygiene Data'!F60))),'Data Summary'!DV66="Yes"),OFFSET('Hygiene Data'!$F$7,0,10*ROW('Hygiene Data'!F60)),NA())</f>
        <v>#N/A</v>
      </c>
      <c r="BH66" s="543" t="e">
        <f ca="1">+IF(AND(ISNUMBER(OFFSET('Hygiene Data'!$F$9,0,10*ROW('Hygiene Data'!F60))),'Data Summary'!DW66="Yes"),OFFSET('Hygiene Data'!$F$9,0,10*ROW('Hygiene Data'!F60)),NA())</f>
        <v>#N/A</v>
      </c>
      <c r="BI66" s="543" t="e">
        <f ca="1">+IF(AND(ISNUMBER(OFFSET('Hygiene Data'!$G$5,0,10*ROW('Hygiene Data'!G60))),'Data Summary'!DX66="Yes"),OFFSET('Hygiene Data'!$G$5,0,10*ROW('Hygiene Data'!G60)),NA())</f>
        <v>#N/A</v>
      </c>
      <c r="BJ66" s="543" t="e">
        <f ca="1">+IF(AND(ISNUMBER(OFFSET('Hygiene Data'!$G$7,0,10*ROW('Hygiene Data'!G60))),'Data Summary'!DY66="Yes"),OFFSET('Hygiene Data'!$G$7,0,10*ROW('Hygiene Data'!G60)),NA())</f>
        <v>#N/A</v>
      </c>
      <c r="BK66" s="543" t="e">
        <f ca="1">+IF(AND(ISNUMBER(OFFSET('Hygiene Data'!$G$9,0,10*ROW('Hygiene Data'!G60))),'Data Summary'!DZ66="Yes"),OFFSET('Hygiene Data'!$G$9,0,10*ROW('Hygiene Data'!G60)),NA())</f>
        <v>#N/A</v>
      </c>
      <c r="BL66" s="543" t="e">
        <f ca="1">+IF(AND(ISNUMBER(OFFSET('Hygiene Data'!$H$5,0,10*ROW('Hygiene Data'!H60))),'Data Summary'!EA66="Yes"),OFFSET('Hygiene Data'!$H$5,0,10*ROW('Hygiene Data'!H60)),NA())</f>
        <v>#N/A</v>
      </c>
      <c r="BM66" s="543" t="e">
        <f ca="1">+IF(AND(ISNUMBER(OFFSET('Hygiene Data'!$H$7,0,10*ROW('Hygiene Data'!H60))),'Data Summary'!EB66="Yes"),OFFSET('Hygiene Data'!$H$7,0,10*ROW('Hygiene Data'!H60)),NA())</f>
        <v>#N/A</v>
      </c>
      <c r="BN66" s="543" t="e">
        <f ca="1">+IF(AND(ISNUMBER(OFFSET('Hygiene Data'!$H$9,0,10*ROW('Hygiene Data'!H60))),'Data Summary'!EC66="Yes"),OFFSET('Hygiene Data'!$H$9,0,10*ROW('Hygiene Data'!H60)),NA())</f>
        <v>#N/A</v>
      </c>
      <c r="BO66" s="543" t="e">
        <f ca="1">+IF(AND(ISNUMBER(OFFSET('Hygiene Data'!$I$5,0,10*ROW('Hygiene Data'!I60))),'Data Summary'!ED66="Yes"),OFFSET('Hygiene Data'!$I$5,0,10*ROW('Hygiene Data'!I60)),NA())</f>
        <v>#N/A</v>
      </c>
      <c r="BP66" s="543" t="e">
        <f ca="1">+IF(AND(ISNUMBER(OFFSET('Hygiene Data'!$I$7,0,10*ROW('Hygiene Data'!I60))),'Data Summary'!EE66="Yes"),OFFSET('Hygiene Data'!$I$7,0,10*ROW('Hygiene Data'!I60)),NA())</f>
        <v>#N/A</v>
      </c>
      <c r="BQ66" s="543" t="e">
        <f ca="1">+IF(AND(ISNUMBER(OFFSET('Hygiene Data'!$I$9,0,10*ROW('Hygiene Data'!I60))),'Data Summary'!EF66="Yes"),OFFSET('Hygiene Data'!$I$9,0,10*ROW('Hygiene Data'!I60)),NA())</f>
        <v>#N/A</v>
      </c>
    </row>
    <row r="67" spans="1:69" x14ac:dyDescent="0.25">
      <c r="A67" s="539" t="e">
        <f ca="1">+RIGHT('Data Summary'!A67,LEN('Data Summary'!A67)-9)</f>
        <v>#VALUE!</v>
      </c>
      <c r="B67" s="513" t="str">
        <f ca="1">+IF(ISTEXT('Data Summary'!B67),'Data Summary'!B67,"")</f>
        <v/>
      </c>
      <c r="C67" s="540" t="e">
        <f ca="1">+VALUE('Data Summary'!C67)</f>
        <v>#VALUE!</v>
      </c>
      <c r="D67" s="541" t="e">
        <f ca="1">+IF(AND(ISNUMBER(OFFSET('Water Data'!$D$4,0,10*ROW('Water Data'!D61))),'Data Summary'!BS67="Yes"),100-OFFSET('Water Data'!$D$4,0,10*ROW('Water Data'!D61)),NA())</f>
        <v>#N/A</v>
      </c>
      <c r="E67" s="541" t="e">
        <f ca="1">+IF(AND(ISNUMBER(OFFSET('Water Data'!$D$6,0,10*ROW('Water Data'!D61))),'Data Summary'!BT67="Yes"),OFFSET('Water Data'!$D$6,0,10*ROW('Water Data'!D61)),NA())</f>
        <v>#N/A</v>
      </c>
      <c r="F67" s="541" t="e">
        <f ca="1">+IF(AND(ISNUMBER(OFFSET('Water Data'!$D$9,0,10*ROW('Water Data'!D61))),'Data Summary'!BU67="Yes"),OFFSET('Water Data'!$D$9,0,10*ROW('Water Data'!D61)),NA())</f>
        <v>#N/A</v>
      </c>
      <c r="G67" s="541" t="e">
        <f ca="1">+IF(AND(ISNUMBER(OFFSET('Water Data'!$E$4,0,10*ROW('Water Data'!E61))),'Data Summary'!BV67="Yes"),100-OFFSET('Water Data'!$E$4,0,10*ROW('Water Data'!E61)),NA())</f>
        <v>#N/A</v>
      </c>
      <c r="H67" s="541" t="e">
        <f ca="1">+IF(AND(ISNUMBER(OFFSET('Water Data'!$E$6,0,10*ROW('Water Data'!E61))),'Data Summary'!BW67="Yes"),OFFSET('Water Data'!$E$6,0,10*ROW('Water Data'!E61)),NA())</f>
        <v>#N/A</v>
      </c>
      <c r="I67" s="541" t="e">
        <f ca="1">+IF(AND(ISNUMBER(OFFSET('Water Data'!$E$9,0,10*ROW('Water Data'!E61))),'Data Summary'!BX67="Yes"),OFFSET('Water Data'!$E$9,0,10*ROW('Water Data'!E61)),NA())</f>
        <v>#N/A</v>
      </c>
      <c r="J67" s="541" t="e">
        <f ca="1">+IF(AND(ISNUMBER(OFFSET('Water Data'!$F$4,0,10*ROW('Water Data'!F61))),'Data Summary'!BY67="Yes"),100-OFFSET('Water Data'!$F$4,0,10*ROW('Water Data'!F61)),NA())</f>
        <v>#N/A</v>
      </c>
      <c r="K67" s="541" t="e">
        <f ca="1">+IF(AND(ISNUMBER(OFFSET('Water Data'!$F$6,0,10*ROW('Water Data'!F61))),'Data Summary'!BZ67="Yes"),OFFSET('Water Data'!$F$6,0,10*ROW('Water Data'!F61)),NA())</f>
        <v>#N/A</v>
      </c>
      <c r="L67" s="541" t="e">
        <f ca="1">+IF(AND(ISNUMBER(OFFSET('Water Data'!$F$9,0,10*ROW('Water Data'!F61))),'Data Summary'!CA67="Yes"),OFFSET('Water Data'!$F$9,0,10*ROW('Water Data'!F61)),NA())</f>
        <v>#N/A</v>
      </c>
      <c r="M67" s="541" t="e">
        <f ca="1">+IF(AND(ISNUMBER(OFFSET('Water Data'!$G$4,0,10*ROW('Water Data'!G61))),'Data Summary'!CB67="Yes"),100-OFFSET('Water Data'!$G$4,0,10*ROW('Water Data'!G61)),NA())</f>
        <v>#N/A</v>
      </c>
      <c r="N67" s="541" t="e">
        <f ca="1">+IF(AND(ISNUMBER(OFFSET('Water Data'!$G$6,0,10*ROW('Water Data'!G61))),'Data Summary'!CC67="Yes"),OFFSET('Water Data'!$G$6,0,10*ROW('Water Data'!G61)),NA())</f>
        <v>#N/A</v>
      </c>
      <c r="O67" s="541" t="e">
        <f ca="1">+IF(AND(ISNUMBER(OFFSET('Water Data'!$G$9,0,10*ROW('Water Data'!G61))),'Data Summary'!CD67="Yes"),OFFSET('Water Data'!$G$9,0,10*ROW('Water Data'!G61)),NA())</f>
        <v>#N/A</v>
      </c>
      <c r="P67" s="541" t="e">
        <f ca="1">+IF(AND(ISNUMBER(OFFSET('Water Data'!$H$4,0,10*ROW('Water Data'!H61))),'Data Summary'!CE67="Yes"),100-OFFSET('Water Data'!$H$4,0,10*ROW('Water Data'!H61)),NA())</f>
        <v>#N/A</v>
      </c>
      <c r="Q67" s="541" t="e">
        <f ca="1">+IF(AND(ISNUMBER(OFFSET('Water Data'!$H$6,0,10*ROW('Water Data'!H61))),'Data Summary'!CF67="Yes"),OFFSET('Water Data'!$H$6,0,10*ROW('Water Data'!H61)),NA())</f>
        <v>#N/A</v>
      </c>
      <c r="R67" s="541" t="e">
        <f ca="1">+IF(AND(ISNUMBER(OFFSET('Water Data'!$H$9,0,10*ROW('Water Data'!H61))),'Data Summary'!CG67="Yes"),OFFSET('Water Data'!$H$9,0,10*ROW('Water Data'!H61)),NA())</f>
        <v>#N/A</v>
      </c>
      <c r="S67" s="541" t="e">
        <f ca="1">+IF(AND(ISNUMBER(OFFSET('Water Data'!$I$4,0,10*ROW('Water Data'!I61))),'Data Summary'!CH67="Yes"),100-OFFSET('Water Data'!$I$4,0,10*ROW('Water Data'!I61)),NA())</f>
        <v>#N/A</v>
      </c>
      <c r="T67" s="541" t="e">
        <f ca="1">+IF(AND(ISNUMBER(OFFSET('Water Data'!$I$6,0,10*ROW('Water Data'!I61))),'Data Summary'!CI67="Yes"),OFFSET('Water Data'!$I$6,0,10*ROW('Water Data'!I61)),NA())</f>
        <v>#N/A</v>
      </c>
      <c r="U67" s="541" t="e">
        <f ca="1">+IF(AND(ISNUMBER(OFFSET('Water Data'!$I$9,0,10*ROW('Water Data'!I61))),'Data Summary'!CJ67="Yes"),OFFSET('Water Data'!$I$9,0,10*ROW('Water Data'!I61)),NA())</f>
        <v>#N/A</v>
      </c>
      <c r="V67" s="542" t="e">
        <f ca="1">+IF(AND(ISNUMBER(OFFSET('Sanitation Data'!$D$4,0,10*ROW('Sanitation Data'!D61))),'Data Summary'!CK67="Yes"),100-OFFSET('Sanitation Data'!$D$4,0,10*ROW('Sanitation Data'!D61)),NA())</f>
        <v>#N/A</v>
      </c>
      <c r="W67" s="542" t="e">
        <f ca="1">+IF(AND(ISNUMBER(OFFSET('Sanitation Data'!$D$6,0,10*ROW('Sanitation Data'!D61))),'Data Summary'!CL67="Yes"),OFFSET('Sanitation Data'!$D$6,0,10*ROW('Sanitation Data'!D61)),NA())</f>
        <v>#N/A</v>
      </c>
      <c r="X67" s="542" t="e">
        <f ca="1">+IF(AND(ISNUMBER(OFFSET('Sanitation Data'!$D$10,0,10*ROW('Sanitation Data'!D61))),'Data Summary'!CM67="Yes"),OFFSET('Sanitation Data'!$D$10,0,10*ROW('Sanitation Data'!D61)),NA())</f>
        <v>#N/A</v>
      </c>
      <c r="Y67" s="542" t="e">
        <f ca="1">+IF(AND(ISNUMBER(OFFSET('Sanitation Data'!$D$11,0,10*ROW('Sanitation Data'!D61))),'Data Summary'!CN67="Yes"),OFFSET('Sanitation Data'!$D$11,0,10*ROW('Sanitation Data'!D61)),NA())</f>
        <v>#N/A</v>
      </c>
      <c r="Z67" s="542" t="e">
        <f ca="1">+IF(AND(ISNUMBER(OFFSET('Sanitation Data'!$D$12,0,10*ROW('Sanitation Data'!D61))),'Data Summary'!CO67="Yes"),OFFSET('Sanitation Data'!$D$12,0,10*ROW('Sanitation Data'!D61)),NA())</f>
        <v>#N/A</v>
      </c>
      <c r="AA67" s="542" t="e">
        <f ca="1">+IF(AND(ISNUMBER(OFFSET('Sanitation Data'!$E$4,0,10*ROW('Sanitation Data'!E61))),'Data Summary'!CP67="Yes"),100-OFFSET('Sanitation Data'!$E$4,0,10*ROW('Sanitation Data'!E61)),NA())</f>
        <v>#N/A</v>
      </c>
      <c r="AB67" s="542" t="e">
        <f ca="1">+IF(AND(ISNUMBER(OFFSET('Sanitation Data'!$E$6,0,10*ROW('Sanitation Data'!E61))),'Data Summary'!CQ67="Yes"),OFFSET('Sanitation Data'!$E$6,0,10*ROW('Sanitation Data'!E61)),NA())</f>
        <v>#N/A</v>
      </c>
      <c r="AC67" s="542" t="e">
        <f ca="1">+IF(AND(ISNUMBER(OFFSET('Sanitation Data'!$E$10,0,10*ROW('Sanitation Data'!E61))),'Data Summary'!CR67="Yes"),OFFSET('Sanitation Data'!$E$10,0,10*ROW('Sanitation Data'!E61)),NA())</f>
        <v>#N/A</v>
      </c>
      <c r="AD67" s="542" t="e">
        <f ca="1">+IF(AND(ISNUMBER(OFFSET('Sanitation Data'!$E$11,0,10*ROW('Sanitation Data'!E61))),'Data Summary'!CS67="Yes"),OFFSET('Sanitation Data'!$E$11,0,10*ROW('Sanitation Data'!E61)),NA())</f>
        <v>#N/A</v>
      </c>
      <c r="AE67" s="542" t="e">
        <f ca="1">+IF(AND(ISNUMBER(OFFSET('Sanitation Data'!$E$12,0,10*ROW('Sanitation Data'!E61))),'Data Summary'!CT67="Yes"),OFFSET('Sanitation Data'!$E$12,0,10*ROW('Sanitation Data'!E61)),NA())</f>
        <v>#N/A</v>
      </c>
      <c r="AF67" s="542" t="e">
        <f ca="1">+IF(AND(ISNUMBER(OFFSET('Sanitation Data'!$F$4,0,10*ROW('Sanitation Data'!F61))),'Data Summary'!CU67="Yes"),100-OFFSET('Sanitation Data'!$F$4,0,10*ROW('Sanitation Data'!F61)),NA())</f>
        <v>#N/A</v>
      </c>
      <c r="AG67" s="542" t="e">
        <f ca="1">+IF(AND(ISNUMBER(OFFSET('Sanitation Data'!$F$6,0,10*ROW('Sanitation Data'!F61))),'Data Summary'!CV67="Yes"),OFFSET('Sanitation Data'!$F$6,0,10*ROW('Sanitation Data'!F61)),NA())</f>
        <v>#N/A</v>
      </c>
      <c r="AH67" s="542" t="e">
        <f ca="1">+IF(AND(ISNUMBER(OFFSET('Sanitation Data'!$F$10,0,10*ROW('Sanitation Data'!F61))),'Data Summary'!CW67="Yes"),OFFSET('Sanitation Data'!$F$10,0,10*ROW('Sanitation Data'!F61)),NA())</f>
        <v>#N/A</v>
      </c>
      <c r="AI67" s="542" t="e">
        <f ca="1">+IF(AND(ISNUMBER(OFFSET('Sanitation Data'!$F$11,0,10*ROW('Sanitation Data'!F61))),'Data Summary'!CX67="Yes"),OFFSET('Sanitation Data'!$F$11,0,10*ROW('Sanitation Data'!F61)),NA())</f>
        <v>#N/A</v>
      </c>
      <c r="AJ67" s="542" t="e">
        <f ca="1">+IF(AND(ISNUMBER(OFFSET('Sanitation Data'!$F$12,0,10*ROW('Sanitation Data'!F61))),'Data Summary'!CY67="Yes"),OFFSET('Sanitation Data'!$F$12,0,10*ROW('Sanitation Data'!F61)),NA())</f>
        <v>#N/A</v>
      </c>
      <c r="AK67" s="542" t="e">
        <f ca="1">+IF(AND(ISNUMBER(OFFSET('Sanitation Data'!$G$4,0,10*ROW('Sanitation Data'!G61))),'Data Summary'!CZ67="Yes"),100-OFFSET('Sanitation Data'!$G$4,0,10*ROW('Sanitation Data'!G61)),NA())</f>
        <v>#N/A</v>
      </c>
      <c r="AL67" s="542" t="e">
        <f ca="1">+IF(AND(ISNUMBER(OFFSET('Sanitation Data'!$G$6,0,10*ROW('Sanitation Data'!G61))),'Data Summary'!DA67="Yes"),OFFSET('Sanitation Data'!$G$6,0,10*ROW('Sanitation Data'!G61)),NA())</f>
        <v>#N/A</v>
      </c>
      <c r="AM67" s="542" t="e">
        <f ca="1">+IF(AND(ISNUMBER(OFFSET('Sanitation Data'!$G$10,0,10*ROW('Sanitation Data'!G61))),'Data Summary'!DB67="Yes"),OFFSET('Sanitation Data'!$G$10,0,10*ROW('Sanitation Data'!G61)),NA())</f>
        <v>#N/A</v>
      </c>
      <c r="AN67" s="542" t="e">
        <f ca="1">+IF(AND(ISNUMBER(OFFSET('Sanitation Data'!$G$11,0,10*ROW('Sanitation Data'!G61))),'Data Summary'!DC67="Yes"),OFFSET('Sanitation Data'!$G$11,0,10*ROW('Sanitation Data'!G61)),NA())</f>
        <v>#N/A</v>
      </c>
      <c r="AO67" s="542" t="e">
        <f ca="1">+IF(AND(ISNUMBER(OFFSET('Sanitation Data'!$G$12,0,10*ROW('Sanitation Data'!G61))),'Data Summary'!DD67="Yes"),OFFSET('Sanitation Data'!$G$12,0,10*ROW('Sanitation Data'!G61)),NA())</f>
        <v>#N/A</v>
      </c>
      <c r="AP67" s="542" t="e">
        <f ca="1">+IF(AND(ISNUMBER(OFFSET('Sanitation Data'!$H$4,0,10*ROW('Sanitation Data'!H61))),'Data Summary'!DE67="Yes"),100-OFFSET('Sanitation Data'!$H$4,0,10*ROW('Sanitation Data'!H61)),NA())</f>
        <v>#N/A</v>
      </c>
      <c r="AQ67" s="542" t="e">
        <f ca="1">+IF(AND(ISNUMBER(OFFSET('Sanitation Data'!$H$6,0,10*ROW('Sanitation Data'!H61))),'Data Summary'!DF67="Yes"),OFFSET('Sanitation Data'!$H$6,0,10*ROW('Sanitation Data'!H61)),NA())</f>
        <v>#N/A</v>
      </c>
      <c r="AR67" s="542" t="e">
        <f ca="1">+IF(AND(ISNUMBER(OFFSET('Sanitation Data'!$H$10,0,10*ROW('Sanitation Data'!H61))),'Data Summary'!DG67="Yes"),OFFSET('Sanitation Data'!$H$10,0,10*ROW('Sanitation Data'!H61)),NA())</f>
        <v>#N/A</v>
      </c>
      <c r="AS67" s="542" t="e">
        <f ca="1">+IF(AND(ISNUMBER(OFFSET('Sanitation Data'!$H$11,0,10*ROW('Sanitation Data'!H61))),'Data Summary'!DH67="Yes"),OFFSET('Sanitation Data'!$H$11,0,10*ROW('Sanitation Data'!H61)),NA())</f>
        <v>#N/A</v>
      </c>
      <c r="AT67" s="542" t="e">
        <f ca="1">+IF(AND(ISNUMBER(OFFSET('Sanitation Data'!$H$12,0,10*ROW('Sanitation Data'!H61))),'Data Summary'!DI67="Yes"),OFFSET('Sanitation Data'!$H$12,0,10*ROW('Sanitation Data'!H61)),NA())</f>
        <v>#N/A</v>
      </c>
      <c r="AU67" s="542" t="e">
        <f ca="1">+IF(AND(ISNUMBER(OFFSET('Sanitation Data'!$I$4,0,10*ROW('Sanitation Data'!I61))),'Data Summary'!DJ67="Yes"),100-OFFSET('Sanitation Data'!$I$4,0,10*ROW('Sanitation Data'!I61)),NA())</f>
        <v>#N/A</v>
      </c>
      <c r="AV67" s="542" t="e">
        <f ca="1">+IF(AND(ISNUMBER(OFFSET('Sanitation Data'!$I$6,0,10*ROW('Sanitation Data'!I61))),'Data Summary'!DK67="Yes"),OFFSET('Sanitation Data'!$I$6,0,10*ROW('Sanitation Data'!I61)),NA())</f>
        <v>#N/A</v>
      </c>
      <c r="AW67" s="542" t="e">
        <f ca="1">+IF(AND(ISNUMBER(OFFSET('Sanitation Data'!$I$10,0,10*ROW('Sanitation Data'!I61))),'Data Summary'!DL67="Yes"),OFFSET('Sanitation Data'!$I$10,0,10*ROW('Sanitation Data'!I61)),NA())</f>
        <v>#N/A</v>
      </c>
      <c r="AX67" s="542" t="e">
        <f ca="1">+IF(AND(ISNUMBER(OFFSET('Sanitation Data'!$I$11,0,10*ROW('Sanitation Data'!I61))),'Data Summary'!DM67="Yes"),OFFSET('Sanitation Data'!$I$11,0,10*ROW('Sanitation Data'!I61)),NA())</f>
        <v>#N/A</v>
      </c>
      <c r="AY67" s="542" t="e">
        <f ca="1">+IF(AND(ISNUMBER(OFFSET('Sanitation Data'!$I$12,0,10*ROW('Sanitation Data'!I61))),'Data Summary'!DN67="Yes"),OFFSET('Sanitation Data'!$I$12,0,10*ROW('Sanitation Data'!I61)),NA())</f>
        <v>#N/A</v>
      </c>
      <c r="AZ67" s="543" t="e">
        <f ca="1">+IF(AND(ISNUMBER(OFFSET('Hygiene Data'!$D$5,0,10*ROW('Hygiene Data'!D61))),'Data Summary'!DO67="Yes"),OFFSET('Hygiene Data'!$D$5,0,10*ROW('Hygiene Data'!D61)),NA())</f>
        <v>#N/A</v>
      </c>
      <c r="BA67" s="543" t="e">
        <f ca="1">+IF(AND(ISNUMBER(OFFSET('Hygiene Data'!$D$7,0,10*ROW('Hygiene Data'!D61))),'Data Summary'!DP67="Yes"),OFFSET('Hygiene Data'!$D$7,0,10*ROW('Hygiene Data'!D61)),NA())</f>
        <v>#N/A</v>
      </c>
      <c r="BB67" s="543" t="e">
        <f ca="1">+IF(AND(ISNUMBER(OFFSET('Hygiene Data'!$D$9,0,10*ROW('Hygiene Data'!D61))),'Data Summary'!DQ67="Yes"),OFFSET('Hygiene Data'!$D$9,0,10*ROW('Hygiene Data'!D61)),NA())</f>
        <v>#N/A</v>
      </c>
      <c r="BC67" s="543" t="e">
        <f ca="1">+IF(AND(ISNUMBER(OFFSET('Hygiene Data'!$E$5,0,10*ROW('Hygiene Data'!E61))),'Data Summary'!DR67="Yes"),OFFSET('Hygiene Data'!$E$5,0,10*ROW('Hygiene Data'!E61)),NA())</f>
        <v>#N/A</v>
      </c>
      <c r="BD67" s="543" t="e">
        <f ca="1">+IF(AND(ISNUMBER(OFFSET('Hygiene Data'!$E$7,0,10*ROW('Hygiene Data'!E61))),'Data Summary'!DS67="Yes"),OFFSET('Hygiene Data'!$E$7,0,10*ROW('Hygiene Data'!E61)),NA())</f>
        <v>#N/A</v>
      </c>
      <c r="BE67" s="543" t="e">
        <f ca="1">+IF(AND(ISNUMBER(OFFSET('Hygiene Data'!$E$9,0,10*ROW('Hygiene Data'!E61))),'Data Summary'!DT67="Yes"),OFFSET('Hygiene Data'!$E$9,0,10*ROW('Hygiene Data'!E61)),NA())</f>
        <v>#N/A</v>
      </c>
      <c r="BF67" s="543" t="e">
        <f ca="1">+IF(AND(ISNUMBER(OFFSET('Hygiene Data'!$F$5,0,10*ROW('Hygiene Data'!F61))),'Data Summary'!DU67="Yes"),OFFSET('Hygiene Data'!$F$5,0,10*ROW('Hygiene Data'!F61)),NA())</f>
        <v>#N/A</v>
      </c>
      <c r="BG67" s="543" t="e">
        <f ca="1">+IF(AND(ISNUMBER(OFFSET('Hygiene Data'!$F$7,0,10*ROW('Hygiene Data'!F61))),'Data Summary'!DV67="Yes"),OFFSET('Hygiene Data'!$F$7,0,10*ROW('Hygiene Data'!F61)),NA())</f>
        <v>#N/A</v>
      </c>
      <c r="BH67" s="543" t="e">
        <f ca="1">+IF(AND(ISNUMBER(OFFSET('Hygiene Data'!$F$9,0,10*ROW('Hygiene Data'!F61))),'Data Summary'!DW67="Yes"),OFFSET('Hygiene Data'!$F$9,0,10*ROW('Hygiene Data'!F61)),NA())</f>
        <v>#N/A</v>
      </c>
      <c r="BI67" s="543" t="e">
        <f ca="1">+IF(AND(ISNUMBER(OFFSET('Hygiene Data'!$G$5,0,10*ROW('Hygiene Data'!G61))),'Data Summary'!DX67="Yes"),OFFSET('Hygiene Data'!$G$5,0,10*ROW('Hygiene Data'!G61)),NA())</f>
        <v>#N/A</v>
      </c>
      <c r="BJ67" s="543" t="e">
        <f ca="1">+IF(AND(ISNUMBER(OFFSET('Hygiene Data'!$G$7,0,10*ROW('Hygiene Data'!G61))),'Data Summary'!DY67="Yes"),OFFSET('Hygiene Data'!$G$7,0,10*ROW('Hygiene Data'!G61)),NA())</f>
        <v>#N/A</v>
      </c>
      <c r="BK67" s="543" t="e">
        <f ca="1">+IF(AND(ISNUMBER(OFFSET('Hygiene Data'!$G$9,0,10*ROW('Hygiene Data'!G61))),'Data Summary'!DZ67="Yes"),OFFSET('Hygiene Data'!$G$9,0,10*ROW('Hygiene Data'!G61)),NA())</f>
        <v>#N/A</v>
      </c>
      <c r="BL67" s="543" t="e">
        <f ca="1">+IF(AND(ISNUMBER(OFFSET('Hygiene Data'!$H$5,0,10*ROW('Hygiene Data'!H61))),'Data Summary'!EA67="Yes"),OFFSET('Hygiene Data'!$H$5,0,10*ROW('Hygiene Data'!H61)),NA())</f>
        <v>#N/A</v>
      </c>
      <c r="BM67" s="543" t="e">
        <f ca="1">+IF(AND(ISNUMBER(OFFSET('Hygiene Data'!$H$7,0,10*ROW('Hygiene Data'!H61))),'Data Summary'!EB67="Yes"),OFFSET('Hygiene Data'!$H$7,0,10*ROW('Hygiene Data'!H61)),NA())</f>
        <v>#N/A</v>
      </c>
      <c r="BN67" s="543" t="e">
        <f ca="1">+IF(AND(ISNUMBER(OFFSET('Hygiene Data'!$H$9,0,10*ROW('Hygiene Data'!H61))),'Data Summary'!EC67="Yes"),OFFSET('Hygiene Data'!$H$9,0,10*ROW('Hygiene Data'!H61)),NA())</f>
        <v>#N/A</v>
      </c>
      <c r="BO67" s="543" t="e">
        <f ca="1">+IF(AND(ISNUMBER(OFFSET('Hygiene Data'!$I$5,0,10*ROW('Hygiene Data'!I61))),'Data Summary'!ED67="Yes"),OFFSET('Hygiene Data'!$I$5,0,10*ROW('Hygiene Data'!I61)),NA())</f>
        <v>#N/A</v>
      </c>
      <c r="BP67" s="543" t="e">
        <f ca="1">+IF(AND(ISNUMBER(OFFSET('Hygiene Data'!$I$7,0,10*ROW('Hygiene Data'!I61))),'Data Summary'!EE67="Yes"),OFFSET('Hygiene Data'!$I$7,0,10*ROW('Hygiene Data'!I61)),NA())</f>
        <v>#N/A</v>
      </c>
      <c r="BQ67" s="543" t="e">
        <f ca="1">+IF(AND(ISNUMBER(OFFSET('Hygiene Data'!$I$9,0,10*ROW('Hygiene Data'!I61))),'Data Summary'!EF67="Yes"),OFFSET('Hygiene Data'!$I$9,0,10*ROW('Hygiene Data'!I61)),NA())</f>
        <v>#N/A</v>
      </c>
    </row>
    <row r="68" spans="1:69" x14ac:dyDescent="0.25">
      <c r="A68" s="539" t="e">
        <f ca="1">+RIGHT('Data Summary'!A68,LEN('Data Summary'!A68)-9)</f>
        <v>#VALUE!</v>
      </c>
      <c r="B68" s="513" t="str">
        <f ca="1">+IF(ISTEXT('Data Summary'!B68),'Data Summary'!B68,"")</f>
        <v/>
      </c>
      <c r="C68" s="540" t="e">
        <f ca="1">+VALUE('Data Summary'!C68)</f>
        <v>#VALUE!</v>
      </c>
      <c r="D68" s="541" t="e">
        <f ca="1">+IF(AND(ISNUMBER(OFFSET('Water Data'!$D$4,0,10*ROW('Water Data'!D62))),'Data Summary'!BS68="Yes"),100-OFFSET('Water Data'!$D$4,0,10*ROW('Water Data'!D62)),NA())</f>
        <v>#N/A</v>
      </c>
      <c r="E68" s="541" t="e">
        <f ca="1">+IF(AND(ISNUMBER(OFFSET('Water Data'!$D$6,0,10*ROW('Water Data'!D62))),'Data Summary'!BT68="Yes"),OFFSET('Water Data'!$D$6,0,10*ROW('Water Data'!D62)),NA())</f>
        <v>#N/A</v>
      </c>
      <c r="F68" s="541" t="e">
        <f ca="1">+IF(AND(ISNUMBER(OFFSET('Water Data'!$D$9,0,10*ROW('Water Data'!D62))),'Data Summary'!BU68="Yes"),OFFSET('Water Data'!$D$9,0,10*ROW('Water Data'!D62)),NA())</f>
        <v>#N/A</v>
      </c>
      <c r="G68" s="541" t="e">
        <f ca="1">+IF(AND(ISNUMBER(OFFSET('Water Data'!$E$4,0,10*ROW('Water Data'!E62))),'Data Summary'!BV68="Yes"),100-OFFSET('Water Data'!$E$4,0,10*ROW('Water Data'!E62)),NA())</f>
        <v>#N/A</v>
      </c>
      <c r="H68" s="541" t="e">
        <f ca="1">+IF(AND(ISNUMBER(OFFSET('Water Data'!$E$6,0,10*ROW('Water Data'!E62))),'Data Summary'!BW68="Yes"),OFFSET('Water Data'!$E$6,0,10*ROW('Water Data'!E62)),NA())</f>
        <v>#N/A</v>
      </c>
      <c r="I68" s="541" t="e">
        <f ca="1">+IF(AND(ISNUMBER(OFFSET('Water Data'!$E$9,0,10*ROW('Water Data'!E62))),'Data Summary'!BX68="Yes"),OFFSET('Water Data'!$E$9,0,10*ROW('Water Data'!E62)),NA())</f>
        <v>#N/A</v>
      </c>
      <c r="J68" s="541" t="e">
        <f ca="1">+IF(AND(ISNUMBER(OFFSET('Water Data'!$F$4,0,10*ROW('Water Data'!F62))),'Data Summary'!BY68="Yes"),100-OFFSET('Water Data'!$F$4,0,10*ROW('Water Data'!F62)),NA())</f>
        <v>#N/A</v>
      </c>
      <c r="K68" s="541" t="e">
        <f ca="1">+IF(AND(ISNUMBER(OFFSET('Water Data'!$F$6,0,10*ROW('Water Data'!F62))),'Data Summary'!BZ68="Yes"),OFFSET('Water Data'!$F$6,0,10*ROW('Water Data'!F62)),NA())</f>
        <v>#N/A</v>
      </c>
      <c r="L68" s="541" t="e">
        <f ca="1">+IF(AND(ISNUMBER(OFFSET('Water Data'!$F$9,0,10*ROW('Water Data'!F62))),'Data Summary'!CA68="Yes"),OFFSET('Water Data'!$F$9,0,10*ROW('Water Data'!F62)),NA())</f>
        <v>#N/A</v>
      </c>
      <c r="M68" s="541" t="e">
        <f ca="1">+IF(AND(ISNUMBER(OFFSET('Water Data'!$G$4,0,10*ROW('Water Data'!G62))),'Data Summary'!CB68="Yes"),100-OFFSET('Water Data'!$G$4,0,10*ROW('Water Data'!G62)),NA())</f>
        <v>#N/A</v>
      </c>
      <c r="N68" s="541" t="e">
        <f ca="1">+IF(AND(ISNUMBER(OFFSET('Water Data'!$G$6,0,10*ROW('Water Data'!G62))),'Data Summary'!CC68="Yes"),OFFSET('Water Data'!$G$6,0,10*ROW('Water Data'!G62)),NA())</f>
        <v>#N/A</v>
      </c>
      <c r="O68" s="541" t="e">
        <f ca="1">+IF(AND(ISNUMBER(OFFSET('Water Data'!$G$9,0,10*ROW('Water Data'!G62))),'Data Summary'!CD68="Yes"),OFFSET('Water Data'!$G$9,0,10*ROW('Water Data'!G62)),NA())</f>
        <v>#N/A</v>
      </c>
      <c r="P68" s="541" t="e">
        <f ca="1">+IF(AND(ISNUMBER(OFFSET('Water Data'!$H$4,0,10*ROW('Water Data'!H62))),'Data Summary'!CE68="Yes"),100-OFFSET('Water Data'!$H$4,0,10*ROW('Water Data'!H62)),NA())</f>
        <v>#N/A</v>
      </c>
      <c r="Q68" s="541" t="e">
        <f ca="1">+IF(AND(ISNUMBER(OFFSET('Water Data'!$H$6,0,10*ROW('Water Data'!H62))),'Data Summary'!CF68="Yes"),OFFSET('Water Data'!$H$6,0,10*ROW('Water Data'!H62)),NA())</f>
        <v>#N/A</v>
      </c>
      <c r="R68" s="541" t="e">
        <f ca="1">+IF(AND(ISNUMBER(OFFSET('Water Data'!$H$9,0,10*ROW('Water Data'!H62))),'Data Summary'!CG68="Yes"),OFFSET('Water Data'!$H$9,0,10*ROW('Water Data'!H62)),NA())</f>
        <v>#N/A</v>
      </c>
      <c r="S68" s="541" t="e">
        <f ca="1">+IF(AND(ISNUMBER(OFFSET('Water Data'!$I$4,0,10*ROW('Water Data'!I62))),'Data Summary'!CH68="Yes"),100-OFFSET('Water Data'!$I$4,0,10*ROW('Water Data'!I62)),NA())</f>
        <v>#N/A</v>
      </c>
      <c r="T68" s="541" t="e">
        <f ca="1">+IF(AND(ISNUMBER(OFFSET('Water Data'!$I$6,0,10*ROW('Water Data'!I62))),'Data Summary'!CI68="Yes"),OFFSET('Water Data'!$I$6,0,10*ROW('Water Data'!I62)),NA())</f>
        <v>#N/A</v>
      </c>
      <c r="U68" s="541" t="e">
        <f ca="1">+IF(AND(ISNUMBER(OFFSET('Water Data'!$I$9,0,10*ROW('Water Data'!I62))),'Data Summary'!CJ68="Yes"),OFFSET('Water Data'!$I$9,0,10*ROW('Water Data'!I62)),NA())</f>
        <v>#N/A</v>
      </c>
      <c r="V68" s="542" t="e">
        <f ca="1">+IF(AND(ISNUMBER(OFFSET('Sanitation Data'!$D$4,0,10*ROW('Sanitation Data'!D62))),'Data Summary'!CK68="Yes"),100-OFFSET('Sanitation Data'!$D$4,0,10*ROW('Sanitation Data'!D62)),NA())</f>
        <v>#N/A</v>
      </c>
      <c r="W68" s="542" t="e">
        <f ca="1">+IF(AND(ISNUMBER(OFFSET('Sanitation Data'!$D$6,0,10*ROW('Sanitation Data'!D62))),'Data Summary'!CL68="Yes"),OFFSET('Sanitation Data'!$D$6,0,10*ROW('Sanitation Data'!D62)),NA())</f>
        <v>#N/A</v>
      </c>
      <c r="X68" s="542" t="e">
        <f ca="1">+IF(AND(ISNUMBER(OFFSET('Sanitation Data'!$D$10,0,10*ROW('Sanitation Data'!D62))),'Data Summary'!CM68="Yes"),OFFSET('Sanitation Data'!$D$10,0,10*ROW('Sanitation Data'!D62)),NA())</f>
        <v>#N/A</v>
      </c>
      <c r="Y68" s="542" t="e">
        <f ca="1">+IF(AND(ISNUMBER(OFFSET('Sanitation Data'!$D$11,0,10*ROW('Sanitation Data'!D62))),'Data Summary'!CN68="Yes"),OFFSET('Sanitation Data'!$D$11,0,10*ROW('Sanitation Data'!D62)),NA())</f>
        <v>#N/A</v>
      </c>
      <c r="Z68" s="542" t="e">
        <f ca="1">+IF(AND(ISNUMBER(OFFSET('Sanitation Data'!$D$12,0,10*ROW('Sanitation Data'!D62))),'Data Summary'!CO68="Yes"),OFFSET('Sanitation Data'!$D$12,0,10*ROW('Sanitation Data'!D62)),NA())</f>
        <v>#N/A</v>
      </c>
      <c r="AA68" s="542" t="e">
        <f ca="1">+IF(AND(ISNUMBER(OFFSET('Sanitation Data'!$E$4,0,10*ROW('Sanitation Data'!E62))),'Data Summary'!CP68="Yes"),100-OFFSET('Sanitation Data'!$E$4,0,10*ROW('Sanitation Data'!E62)),NA())</f>
        <v>#N/A</v>
      </c>
      <c r="AB68" s="542" t="e">
        <f ca="1">+IF(AND(ISNUMBER(OFFSET('Sanitation Data'!$E$6,0,10*ROW('Sanitation Data'!E62))),'Data Summary'!CQ68="Yes"),OFFSET('Sanitation Data'!$E$6,0,10*ROW('Sanitation Data'!E62)),NA())</f>
        <v>#N/A</v>
      </c>
      <c r="AC68" s="542" t="e">
        <f ca="1">+IF(AND(ISNUMBER(OFFSET('Sanitation Data'!$E$10,0,10*ROW('Sanitation Data'!E62))),'Data Summary'!CR68="Yes"),OFFSET('Sanitation Data'!$E$10,0,10*ROW('Sanitation Data'!E62)),NA())</f>
        <v>#N/A</v>
      </c>
      <c r="AD68" s="542" t="e">
        <f ca="1">+IF(AND(ISNUMBER(OFFSET('Sanitation Data'!$E$11,0,10*ROW('Sanitation Data'!E62))),'Data Summary'!CS68="Yes"),OFFSET('Sanitation Data'!$E$11,0,10*ROW('Sanitation Data'!E62)),NA())</f>
        <v>#N/A</v>
      </c>
      <c r="AE68" s="542" t="e">
        <f ca="1">+IF(AND(ISNUMBER(OFFSET('Sanitation Data'!$E$12,0,10*ROW('Sanitation Data'!E62))),'Data Summary'!CT68="Yes"),OFFSET('Sanitation Data'!$E$12,0,10*ROW('Sanitation Data'!E62)),NA())</f>
        <v>#N/A</v>
      </c>
      <c r="AF68" s="542" t="e">
        <f ca="1">+IF(AND(ISNUMBER(OFFSET('Sanitation Data'!$F$4,0,10*ROW('Sanitation Data'!F62))),'Data Summary'!CU68="Yes"),100-OFFSET('Sanitation Data'!$F$4,0,10*ROW('Sanitation Data'!F62)),NA())</f>
        <v>#N/A</v>
      </c>
      <c r="AG68" s="542" t="e">
        <f ca="1">+IF(AND(ISNUMBER(OFFSET('Sanitation Data'!$F$6,0,10*ROW('Sanitation Data'!F62))),'Data Summary'!CV68="Yes"),OFFSET('Sanitation Data'!$F$6,0,10*ROW('Sanitation Data'!F62)),NA())</f>
        <v>#N/A</v>
      </c>
      <c r="AH68" s="542" t="e">
        <f ca="1">+IF(AND(ISNUMBER(OFFSET('Sanitation Data'!$F$10,0,10*ROW('Sanitation Data'!F62))),'Data Summary'!CW68="Yes"),OFFSET('Sanitation Data'!$F$10,0,10*ROW('Sanitation Data'!F62)),NA())</f>
        <v>#N/A</v>
      </c>
      <c r="AI68" s="542" t="e">
        <f ca="1">+IF(AND(ISNUMBER(OFFSET('Sanitation Data'!$F$11,0,10*ROW('Sanitation Data'!F62))),'Data Summary'!CX68="Yes"),OFFSET('Sanitation Data'!$F$11,0,10*ROW('Sanitation Data'!F62)),NA())</f>
        <v>#N/A</v>
      </c>
      <c r="AJ68" s="542" t="e">
        <f ca="1">+IF(AND(ISNUMBER(OFFSET('Sanitation Data'!$F$12,0,10*ROW('Sanitation Data'!F62))),'Data Summary'!CY68="Yes"),OFFSET('Sanitation Data'!$F$12,0,10*ROW('Sanitation Data'!F62)),NA())</f>
        <v>#N/A</v>
      </c>
      <c r="AK68" s="542" t="e">
        <f ca="1">+IF(AND(ISNUMBER(OFFSET('Sanitation Data'!$G$4,0,10*ROW('Sanitation Data'!G62))),'Data Summary'!CZ68="Yes"),100-OFFSET('Sanitation Data'!$G$4,0,10*ROW('Sanitation Data'!G62)),NA())</f>
        <v>#N/A</v>
      </c>
      <c r="AL68" s="542" t="e">
        <f ca="1">+IF(AND(ISNUMBER(OFFSET('Sanitation Data'!$G$6,0,10*ROW('Sanitation Data'!G62))),'Data Summary'!DA68="Yes"),OFFSET('Sanitation Data'!$G$6,0,10*ROW('Sanitation Data'!G62)),NA())</f>
        <v>#N/A</v>
      </c>
      <c r="AM68" s="542" t="e">
        <f ca="1">+IF(AND(ISNUMBER(OFFSET('Sanitation Data'!$G$10,0,10*ROW('Sanitation Data'!G62))),'Data Summary'!DB68="Yes"),OFFSET('Sanitation Data'!$G$10,0,10*ROW('Sanitation Data'!G62)),NA())</f>
        <v>#N/A</v>
      </c>
      <c r="AN68" s="542" t="e">
        <f ca="1">+IF(AND(ISNUMBER(OFFSET('Sanitation Data'!$G$11,0,10*ROW('Sanitation Data'!G62))),'Data Summary'!DC68="Yes"),OFFSET('Sanitation Data'!$G$11,0,10*ROW('Sanitation Data'!G62)),NA())</f>
        <v>#N/A</v>
      </c>
      <c r="AO68" s="542" t="e">
        <f ca="1">+IF(AND(ISNUMBER(OFFSET('Sanitation Data'!$G$12,0,10*ROW('Sanitation Data'!G62))),'Data Summary'!DD68="Yes"),OFFSET('Sanitation Data'!$G$12,0,10*ROW('Sanitation Data'!G62)),NA())</f>
        <v>#N/A</v>
      </c>
      <c r="AP68" s="542" t="e">
        <f ca="1">+IF(AND(ISNUMBER(OFFSET('Sanitation Data'!$H$4,0,10*ROW('Sanitation Data'!H62))),'Data Summary'!DE68="Yes"),100-OFFSET('Sanitation Data'!$H$4,0,10*ROW('Sanitation Data'!H62)),NA())</f>
        <v>#N/A</v>
      </c>
      <c r="AQ68" s="542" t="e">
        <f ca="1">+IF(AND(ISNUMBER(OFFSET('Sanitation Data'!$H$6,0,10*ROW('Sanitation Data'!H62))),'Data Summary'!DF68="Yes"),OFFSET('Sanitation Data'!$H$6,0,10*ROW('Sanitation Data'!H62)),NA())</f>
        <v>#N/A</v>
      </c>
      <c r="AR68" s="542" t="e">
        <f ca="1">+IF(AND(ISNUMBER(OFFSET('Sanitation Data'!$H$10,0,10*ROW('Sanitation Data'!H62))),'Data Summary'!DG68="Yes"),OFFSET('Sanitation Data'!$H$10,0,10*ROW('Sanitation Data'!H62)),NA())</f>
        <v>#N/A</v>
      </c>
      <c r="AS68" s="542" t="e">
        <f ca="1">+IF(AND(ISNUMBER(OFFSET('Sanitation Data'!$H$11,0,10*ROW('Sanitation Data'!H62))),'Data Summary'!DH68="Yes"),OFFSET('Sanitation Data'!$H$11,0,10*ROW('Sanitation Data'!H62)),NA())</f>
        <v>#N/A</v>
      </c>
      <c r="AT68" s="542" t="e">
        <f ca="1">+IF(AND(ISNUMBER(OFFSET('Sanitation Data'!$H$12,0,10*ROW('Sanitation Data'!H62))),'Data Summary'!DI68="Yes"),OFFSET('Sanitation Data'!$H$12,0,10*ROW('Sanitation Data'!H62)),NA())</f>
        <v>#N/A</v>
      </c>
      <c r="AU68" s="542" t="e">
        <f ca="1">+IF(AND(ISNUMBER(OFFSET('Sanitation Data'!$I$4,0,10*ROW('Sanitation Data'!I62))),'Data Summary'!DJ68="Yes"),100-OFFSET('Sanitation Data'!$I$4,0,10*ROW('Sanitation Data'!I62)),NA())</f>
        <v>#N/A</v>
      </c>
      <c r="AV68" s="542" t="e">
        <f ca="1">+IF(AND(ISNUMBER(OFFSET('Sanitation Data'!$I$6,0,10*ROW('Sanitation Data'!I62))),'Data Summary'!DK68="Yes"),OFFSET('Sanitation Data'!$I$6,0,10*ROW('Sanitation Data'!I62)),NA())</f>
        <v>#N/A</v>
      </c>
      <c r="AW68" s="542" t="e">
        <f ca="1">+IF(AND(ISNUMBER(OFFSET('Sanitation Data'!$I$10,0,10*ROW('Sanitation Data'!I62))),'Data Summary'!DL68="Yes"),OFFSET('Sanitation Data'!$I$10,0,10*ROW('Sanitation Data'!I62)),NA())</f>
        <v>#N/A</v>
      </c>
      <c r="AX68" s="542" t="e">
        <f ca="1">+IF(AND(ISNUMBER(OFFSET('Sanitation Data'!$I$11,0,10*ROW('Sanitation Data'!I62))),'Data Summary'!DM68="Yes"),OFFSET('Sanitation Data'!$I$11,0,10*ROW('Sanitation Data'!I62)),NA())</f>
        <v>#N/A</v>
      </c>
      <c r="AY68" s="542" t="e">
        <f ca="1">+IF(AND(ISNUMBER(OFFSET('Sanitation Data'!$I$12,0,10*ROW('Sanitation Data'!I62))),'Data Summary'!DN68="Yes"),OFFSET('Sanitation Data'!$I$12,0,10*ROW('Sanitation Data'!I62)),NA())</f>
        <v>#N/A</v>
      </c>
      <c r="AZ68" s="543" t="e">
        <f ca="1">+IF(AND(ISNUMBER(OFFSET('Hygiene Data'!$D$5,0,10*ROW('Hygiene Data'!D62))),'Data Summary'!DO68="Yes"),OFFSET('Hygiene Data'!$D$5,0,10*ROW('Hygiene Data'!D62)),NA())</f>
        <v>#N/A</v>
      </c>
      <c r="BA68" s="543" t="e">
        <f ca="1">+IF(AND(ISNUMBER(OFFSET('Hygiene Data'!$D$7,0,10*ROW('Hygiene Data'!D62))),'Data Summary'!DP68="Yes"),OFFSET('Hygiene Data'!$D$7,0,10*ROW('Hygiene Data'!D62)),NA())</f>
        <v>#N/A</v>
      </c>
      <c r="BB68" s="543" t="e">
        <f ca="1">+IF(AND(ISNUMBER(OFFSET('Hygiene Data'!$D$9,0,10*ROW('Hygiene Data'!D62))),'Data Summary'!DQ68="Yes"),OFFSET('Hygiene Data'!$D$9,0,10*ROW('Hygiene Data'!D62)),NA())</f>
        <v>#N/A</v>
      </c>
      <c r="BC68" s="543" t="e">
        <f ca="1">+IF(AND(ISNUMBER(OFFSET('Hygiene Data'!$E$5,0,10*ROW('Hygiene Data'!E62))),'Data Summary'!DR68="Yes"),OFFSET('Hygiene Data'!$E$5,0,10*ROW('Hygiene Data'!E62)),NA())</f>
        <v>#N/A</v>
      </c>
      <c r="BD68" s="543" t="e">
        <f ca="1">+IF(AND(ISNUMBER(OFFSET('Hygiene Data'!$E$7,0,10*ROW('Hygiene Data'!E62))),'Data Summary'!DS68="Yes"),OFFSET('Hygiene Data'!$E$7,0,10*ROW('Hygiene Data'!E62)),NA())</f>
        <v>#N/A</v>
      </c>
      <c r="BE68" s="543" t="e">
        <f ca="1">+IF(AND(ISNUMBER(OFFSET('Hygiene Data'!$E$9,0,10*ROW('Hygiene Data'!E62))),'Data Summary'!DT68="Yes"),OFFSET('Hygiene Data'!$E$9,0,10*ROW('Hygiene Data'!E62)),NA())</f>
        <v>#N/A</v>
      </c>
      <c r="BF68" s="543" t="e">
        <f ca="1">+IF(AND(ISNUMBER(OFFSET('Hygiene Data'!$F$5,0,10*ROW('Hygiene Data'!F62))),'Data Summary'!DU68="Yes"),OFFSET('Hygiene Data'!$F$5,0,10*ROW('Hygiene Data'!F62)),NA())</f>
        <v>#N/A</v>
      </c>
      <c r="BG68" s="543" t="e">
        <f ca="1">+IF(AND(ISNUMBER(OFFSET('Hygiene Data'!$F$7,0,10*ROW('Hygiene Data'!F62))),'Data Summary'!DV68="Yes"),OFFSET('Hygiene Data'!$F$7,0,10*ROW('Hygiene Data'!F62)),NA())</f>
        <v>#N/A</v>
      </c>
      <c r="BH68" s="543" t="e">
        <f ca="1">+IF(AND(ISNUMBER(OFFSET('Hygiene Data'!$F$9,0,10*ROW('Hygiene Data'!F62))),'Data Summary'!DW68="Yes"),OFFSET('Hygiene Data'!$F$9,0,10*ROW('Hygiene Data'!F62)),NA())</f>
        <v>#N/A</v>
      </c>
      <c r="BI68" s="543" t="e">
        <f ca="1">+IF(AND(ISNUMBER(OFFSET('Hygiene Data'!$G$5,0,10*ROW('Hygiene Data'!G62))),'Data Summary'!DX68="Yes"),OFFSET('Hygiene Data'!$G$5,0,10*ROW('Hygiene Data'!G62)),NA())</f>
        <v>#N/A</v>
      </c>
      <c r="BJ68" s="543" t="e">
        <f ca="1">+IF(AND(ISNUMBER(OFFSET('Hygiene Data'!$G$7,0,10*ROW('Hygiene Data'!G62))),'Data Summary'!DY68="Yes"),OFFSET('Hygiene Data'!$G$7,0,10*ROW('Hygiene Data'!G62)),NA())</f>
        <v>#N/A</v>
      </c>
      <c r="BK68" s="543" t="e">
        <f ca="1">+IF(AND(ISNUMBER(OFFSET('Hygiene Data'!$G$9,0,10*ROW('Hygiene Data'!G62))),'Data Summary'!DZ68="Yes"),OFFSET('Hygiene Data'!$G$9,0,10*ROW('Hygiene Data'!G62)),NA())</f>
        <v>#N/A</v>
      </c>
      <c r="BL68" s="543" t="e">
        <f ca="1">+IF(AND(ISNUMBER(OFFSET('Hygiene Data'!$H$5,0,10*ROW('Hygiene Data'!H62))),'Data Summary'!EA68="Yes"),OFFSET('Hygiene Data'!$H$5,0,10*ROW('Hygiene Data'!H62)),NA())</f>
        <v>#N/A</v>
      </c>
      <c r="BM68" s="543" t="e">
        <f ca="1">+IF(AND(ISNUMBER(OFFSET('Hygiene Data'!$H$7,0,10*ROW('Hygiene Data'!H62))),'Data Summary'!EB68="Yes"),OFFSET('Hygiene Data'!$H$7,0,10*ROW('Hygiene Data'!H62)),NA())</f>
        <v>#N/A</v>
      </c>
      <c r="BN68" s="543" t="e">
        <f ca="1">+IF(AND(ISNUMBER(OFFSET('Hygiene Data'!$H$9,0,10*ROW('Hygiene Data'!H62))),'Data Summary'!EC68="Yes"),OFFSET('Hygiene Data'!$H$9,0,10*ROW('Hygiene Data'!H62)),NA())</f>
        <v>#N/A</v>
      </c>
      <c r="BO68" s="543" t="e">
        <f ca="1">+IF(AND(ISNUMBER(OFFSET('Hygiene Data'!$I$5,0,10*ROW('Hygiene Data'!I62))),'Data Summary'!ED68="Yes"),OFFSET('Hygiene Data'!$I$5,0,10*ROW('Hygiene Data'!I62)),NA())</f>
        <v>#N/A</v>
      </c>
      <c r="BP68" s="543" t="e">
        <f ca="1">+IF(AND(ISNUMBER(OFFSET('Hygiene Data'!$I$7,0,10*ROW('Hygiene Data'!I62))),'Data Summary'!EE68="Yes"),OFFSET('Hygiene Data'!$I$7,0,10*ROW('Hygiene Data'!I62)),NA())</f>
        <v>#N/A</v>
      </c>
      <c r="BQ68" s="543" t="e">
        <f ca="1">+IF(AND(ISNUMBER(OFFSET('Hygiene Data'!$I$9,0,10*ROW('Hygiene Data'!I62))),'Data Summary'!EF68="Yes"),OFFSET('Hygiene Data'!$I$9,0,10*ROW('Hygiene Data'!I62)),NA())</f>
        <v>#N/A</v>
      </c>
    </row>
    <row r="69" spans="1:69" x14ac:dyDescent="0.25">
      <c r="A69" s="539" t="e">
        <f ca="1">+RIGHT('Data Summary'!A69,LEN('Data Summary'!A69)-9)</f>
        <v>#VALUE!</v>
      </c>
      <c r="B69" s="513" t="str">
        <f ca="1">+IF(ISTEXT('Data Summary'!B69),'Data Summary'!B69,"")</f>
        <v/>
      </c>
      <c r="C69" s="540" t="e">
        <f ca="1">+VALUE('Data Summary'!C69)</f>
        <v>#VALUE!</v>
      </c>
      <c r="D69" s="541" t="e">
        <f ca="1">+IF(AND(ISNUMBER(OFFSET('Water Data'!$D$4,0,10*ROW('Water Data'!D63))),'Data Summary'!BS69="Yes"),100-OFFSET('Water Data'!$D$4,0,10*ROW('Water Data'!D63)),NA())</f>
        <v>#N/A</v>
      </c>
      <c r="E69" s="541" t="e">
        <f ca="1">+IF(AND(ISNUMBER(OFFSET('Water Data'!$D$6,0,10*ROW('Water Data'!D63))),'Data Summary'!BT69="Yes"),OFFSET('Water Data'!$D$6,0,10*ROW('Water Data'!D63)),NA())</f>
        <v>#N/A</v>
      </c>
      <c r="F69" s="541" t="e">
        <f ca="1">+IF(AND(ISNUMBER(OFFSET('Water Data'!$D$9,0,10*ROW('Water Data'!D63))),'Data Summary'!BU69="Yes"),OFFSET('Water Data'!$D$9,0,10*ROW('Water Data'!D63)),NA())</f>
        <v>#N/A</v>
      </c>
      <c r="G69" s="541" t="e">
        <f ca="1">+IF(AND(ISNUMBER(OFFSET('Water Data'!$E$4,0,10*ROW('Water Data'!E63))),'Data Summary'!BV69="Yes"),100-OFFSET('Water Data'!$E$4,0,10*ROW('Water Data'!E63)),NA())</f>
        <v>#N/A</v>
      </c>
      <c r="H69" s="541" t="e">
        <f ca="1">+IF(AND(ISNUMBER(OFFSET('Water Data'!$E$6,0,10*ROW('Water Data'!E63))),'Data Summary'!BW69="Yes"),OFFSET('Water Data'!$E$6,0,10*ROW('Water Data'!E63)),NA())</f>
        <v>#N/A</v>
      </c>
      <c r="I69" s="541" t="e">
        <f ca="1">+IF(AND(ISNUMBER(OFFSET('Water Data'!$E$9,0,10*ROW('Water Data'!E63))),'Data Summary'!BX69="Yes"),OFFSET('Water Data'!$E$9,0,10*ROW('Water Data'!E63)),NA())</f>
        <v>#N/A</v>
      </c>
      <c r="J69" s="541" t="e">
        <f ca="1">+IF(AND(ISNUMBER(OFFSET('Water Data'!$F$4,0,10*ROW('Water Data'!F63))),'Data Summary'!BY69="Yes"),100-OFFSET('Water Data'!$F$4,0,10*ROW('Water Data'!F63)),NA())</f>
        <v>#N/A</v>
      </c>
      <c r="K69" s="541" t="e">
        <f ca="1">+IF(AND(ISNUMBER(OFFSET('Water Data'!$F$6,0,10*ROW('Water Data'!F63))),'Data Summary'!BZ69="Yes"),OFFSET('Water Data'!$F$6,0,10*ROW('Water Data'!F63)),NA())</f>
        <v>#N/A</v>
      </c>
      <c r="L69" s="541" t="e">
        <f ca="1">+IF(AND(ISNUMBER(OFFSET('Water Data'!$F$9,0,10*ROW('Water Data'!F63))),'Data Summary'!CA69="Yes"),OFFSET('Water Data'!$F$9,0,10*ROW('Water Data'!F63)),NA())</f>
        <v>#N/A</v>
      </c>
      <c r="M69" s="541" t="e">
        <f ca="1">+IF(AND(ISNUMBER(OFFSET('Water Data'!$G$4,0,10*ROW('Water Data'!G63))),'Data Summary'!CB69="Yes"),100-OFFSET('Water Data'!$G$4,0,10*ROW('Water Data'!G63)),NA())</f>
        <v>#N/A</v>
      </c>
      <c r="N69" s="541" t="e">
        <f ca="1">+IF(AND(ISNUMBER(OFFSET('Water Data'!$G$6,0,10*ROW('Water Data'!G63))),'Data Summary'!CC69="Yes"),OFFSET('Water Data'!$G$6,0,10*ROW('Water Data'!G63)),NA())</f>
        <v>#N/A</v>
      </c>
      <c r="O69" s="541" t="e">
        <f ca="1">+IF(AND(ISNUMBER(OFFSET('Water Data'!$G$9,0,10*ROW('Water Data'!G63))),'Data Summary'!CD69="Yes"),OFFSET('Water Data'!$G$9,0,10*ROW('Water Data'!G63)),NA())</f>
        <v>#N/A</v>
      </c>
      <c r="P69" s="541" t="e">
        <f ca="1">+IF(AND(ISNUMBER(OFFSET('Water Data'!$H$4,0,10*ROW('Water Data'!H63))),'Data Summary'!CE69="Yes"),100-OFFSET('Water Data'!$H$4,0,10*ROW('Water Data'!H63)),NA())</f>
        <v>#N/A</v>
      </c>
      <c r="Q69" s="541" t="e">
        <f ca="1">+IF(AND(ISNUMBER(OFFSET('Water Data'!$H$6,0,10*ROW('Water Data'!H63))),'Data Summary'!CF69="Yes"),OFFSET('Water Data'!$H$6,0,10*ROW('Water Data'!H63)),NA())</f>
        <v>#N/A</v>
      </c>
      <c r="R69" s="541" t="e">
        <f ca="1">+IF(AND(ISNUMBER(OFFSET('Water Data'!$H$9,0,10*ROW('Water Data'!H63))),'Data Summary'!CG69="Yes"),OFFSET('Water Data'!$H$9,0,10*ROW('Water Data'!H63)),NA())</f>
        <v>#N/A</v>
      </c>
      <c r="S69" s="541" t="e">
        <f ca="1">+IF(AND(ISNUMBER(OFFSET('Water Data'!$I$4,0,10*ROW('Water Data'!I63))),'Data Summary'!CH69="Yes"),100-OFFSET('Water Data'!$I$4,0,10*ROW('Water Data'!I63)),NA())</f>
        <v>#N/A</v>
      </c>
      <c r="T69" s="541" t="e">
        <f ca="1">+IF(AND(ISNUMBER(OFFSET('Water Data'!$I$6,0,10*ROW('Water Data'!I63))),'Data Summary'!CI69="Yes"),OFFSET('Water Data'!$I$6,0,10*ROW('Water Data'!I63)),NA())</f>
        <v>#N/A</v>
      </c>
      <c r="U69" s="541" t="e">
        <f ca="1">+IF(AND(ISNUMBER(OFFSET('Water Data'!$I$9,0,10*ROW('Water Data'!I63))),'Data Summary'!CJ69="Yes"),OFFSET('Water Data'!$I$9,0,10*ROW('Water Data'!I63)),NA())</f>
        <v>#N/A</v>
      </c>
      <c r="V69" s="542" t="e">
        <f ca="1">+IF(AND(ISNUMBER(OFFSET('Sanitation Data'!$D$4,0,10*ROW('Sanitation Data'!D63))),'Data Summary'!CK69="Yes"),100-OFFSET('Sanitation Data'!$D$4,0,10*ROW('Sanitation Data'!D63)),NA())</f>
        <v>#N/A</v>
      </c>
      <c r="W69" s="542" t="e">
        <f ca="1">+IF(AND(ISNUMBER(OFFSET('Sanitation Data'!$D$6,0,10*ROW('Sanitation Data'!D63))),'Data Summary'!CL69="Yes"),OFFSET('Sanitation Data'!$D$6,0,10*ROW('Sanitation Data'!D63)),NA())</f>
        <v>#N/A</v>
      </c>
      <c r="X69" s="542" t="e">
        <f ca="1">+IF(AND(ISNUMBER(OFFSET('Sanitation Data'!$D$10,0,10*ROW('Sanitation Data'!D63))),'Data Summary'!CM69="Yes"),OFFSET('Sanitation Data'!$D$10,0,10*ROW('Sanitation Data'!D63)),NA())</f>
        <v>#N/A</v>
      </c>
      <c r="Y69" s="542" t="e">
        <f ca="1">+IF(AND(ISNUMBER(OFFSET('Sanitation Data'!$D$11,0,10*ROW('Sanitation Data'!D63))),'Data Summary'!CN69="Yes"),OFFSET('Sanitation Data'!$D$11,0,10*ROW('Sanitation Data'!D63)),NA())</f>
        <v>#N/A</v>
      </c>
      <c r="Z69" s="542" t="e">
        <f ca="1">+IF(AND(ISNUMBER(OFFSET('Sanitation Data'!$D$12,0,10*ROW('Sanitation Data'!D63))),'Data Summary'!CO69="Yes"),OFFSET('Sanitation Data'!$D$12,0,10*ROW('Sanitation Data'!D63)),NA())</f>
        <v>#N/A</v>
      </c>
      <c r="AA69" s="542" t="e">
        <f ca="1">+IF(AND(ISNUMBER(OFFSET('Sanitation Data'!$E$4,0,10*ROW('Sanitation Data'!E63))),'Data Summary'!CP69="Yes"),100-OFFSET('Sanitation Data'!$E$4,0,10*ROW('Sanitation Data'!E63)),NA())</f>
        <v>#N/A</v>
      </c>
      <c r="AB69" s="542" t="e">
        <f ca="1">+IF(AND(ISNUMBER(OFFSET('Sanitation Data'!$E$6,0,10*ROW('Sanitation Data'!E63))),'Data Summary'!CQ69="Yes"),OFFSET('Sanitation Data'!$E$6,0,10*ROW('Sanitation Data'!E63)),NA())</f>
        <v>#N/A</v>
      </c>
      <c r="AC69" s="542" t="e">
        <f ca="1">+IF(AND(ISNUMBER(OFFSET('Sanitation Data'!$E$10,0,10*ROW('Sanitation Data'!E63))),'Data Summary'!CR69="Yes"),OFFSET('Sanitation Data'!$E$10,0,10*ROW('Sanitation Data'!E63)),NA())</f>
        <v>#N/A</v>
      </c>
      <c r="AD69" s="542" t="e">
        <f ca="1">+IF(AND(ISNUMBER(OFFSET('Sanitation Data'!$E$11,0,10*ROW('Sanitation Data'!E63))),'Data Summary'!CS69="Yes"),OFFSET('Sanitation Data'!$E$11,0,10*ROW('Sanitation Data'!E63)),NA())</f>
        <v>#N/A</v>
      </c>
      <c r="AE69" s="542" t="e">
        <f ca="1">+IF(AND(ISNUMBER(OFFSET('Sanitation Data'!$E$12,0,10*ROW('Sanitation Data'!E63))),'Data Summary'!CT69="Yes"),OFFSET('Sanitation Data'!$E$12,0,10*ROW('Sanitation Data'!E63)),NA())</f>
        <v>#N/A</v>
      </c>
      <c r="AF69" s="542" t="e">
        <f ca="1">+IF(AND(ISNUMBER(OFFSET('Sanitation Data'!$F$4,0,10*ROW('Sanitation Data'!F63))),'Data Summary'!CU69="Yes"),100-OFFSET('Sanitation Data'!$F$4,0,10*ROW('Sanitation Data'!F63)),NA())</f>
        <v>#N/A</v>
      </c>
      <c r="AG69" s="542" t="e">
        <f ca="1">+IF(AND(ISNUMBER(OFFSET('Sanitation Data'!$F$6,0,10*ROW('Sanitation Data'!F63))),'Data Summary'!CV69="Yes"),OFFSET('Sanitation Data'!$F$6,0,10*ROW('Sanitation Data'!F63)),NA())</f>
        <v>#N/A</v>
      </c>
      <c r="AH69" s="542" t="e">
        <f ca="1">+IF(AND(ISNUMBER(OFFSET('Sanitation Data'!$F$10,0,10*ROW('Sanitation Data'!F63))),'Data Summary'!CW69="Yes"),OFFSET('Sanitation Data'!$F$10,0,10*ROW('Sanitation Data'!F63)),NA())</f>
        <v>#N/A</v>
      </c>
      <c r="AI69" s="542" t="e">
        <f ca="1">+IF(AND(ISNUMBER(OFFSET('Sanitation Data'!$F$11,0,10*ROW('Sanitation Data'!F63))),'Data Summary'!CX69="Yes"),OFFSET('Sanitation Data'!$F$11,0,10*ROW('Sanitation Data'!F63)),NA())</f>
        <v>#N/A</v>
      </c>
      <c r="AJ69" s="542" t="e">
        <f ca="1">+IF(AND(ISNUMBER(OFFSET('Sanitation Data'!$F$12,0,10*ROW('Sanitation Data'!F63))),'Data Summary'!CY69="Yes"),OFFSET('Sanitation Data'!$F$12,0,10*ROW('Sanitation Data'!F63)),NA())</f>
        <v>#N/A</v>
      </c>
      <c r="AK69" s="542" t="e">
        <f ca="1">+IF(AND(ISNUMBER(OFFSET('Sanitation Data'!$G$4,0,10*ROW('Sanitation Data'!G63))),'Data Summary'!CZ69="Yes"),100-OFFSET('Sanitation Data'!$G$4,0,10*ROW('Sanitation Data'!G63)),NA())</f>
        <v>#N/A</v>
      </c>
      <c r="AL69" s="542" t="e">
        <f ca="1">+IF(AND(ISNUMBER(OFFSET('Sanitation Data'!$G$6,0,10*ROW('Sanitation Data'!G63))),'Data Summary'!DA69="Yes"),OFFSET('Sanitation Data'!$G$6,0,10*ROW('Sanitation Data'!G63)),NA())</f>
        <v>#N/A</v>
      </c>
      <c r="AM69" s="542" t="e">
        <f ca="1">+IF(AND(ISNUMBER(OFFSET('Sanitation Data'!$G$10,0,10*ROW('Sanitation Data'!G63))),'Data Summary'!DB69="Yes"),OFFSET('Sanitation Data'!$G$10,0,10*ROW('Sanitation Data'!G63)),NA())</f>
        <v>#N/A</v>
      </c>
      <c r="AN69" s="542" t="e">
        <f ca="1">+IF(AND(ISNUMBER(OFFSET('Sanitation Data'!$G$11,0,10*ROW('Sanitation Data'!G63))),'Data Summary'!DC69="Yes"),OFFSET('Sanitation Data'!$G$11,0,10*ROW('Sanitation Data'!G63)),NA())</f>
        <v>#N/A</v>
      </c>
      <c r="AO69" s="542" t="e">
        <f ca="1">+IF(AND(ISNUMBER(OFFSET('Sanitation Data'!$G$12,0,10*ROW('Sanitation Data'!G63))),'Data Summary'!DD69="Yes"),OFFSET('Sanitation Data'!$G$12,0,10*ROW('Sanitation Data'!G63)),NA())</f>
        <v>#N/A</v>
      </c>
      <c r="AP69" s="542" t="e">
        <f ca="1">+IF(AND(ISNUMBER(OFFSET('Sanitation Data'!$H$4,0,10*ROW('Sanitation Data'!H63))),'Data Summary'!DE69="Yes"),100-OFFSET('Sanitation Data'!$H$4,0,10*ROW('Sanitation Data'!H63)),NA())</f>
        <v>#N/A</v>
      </c>
      <c r="AQ69" s="542" t="e">
        <f ca="1">+IF(AND(ISNUMBER(OFFSET('Sanitation Data'!$H$6,0,10*ROW('Sanitation Data'!H63))),'Data Summary'!DF69="Yes"),OFFSET('Sanitation Data'!$H$6,0,10*ROW('Sanitation Data'!H63)),NA())</f>
        <v>#N/A</v>
      </c>
      <c r="AR69" s="542" t="e">
        <f ca="1">+IF(AND(ISNUMBER(OFFSET('Sanitation Data'!$H$10,0,10*ROW('Sanitation Data'!H63))),'Data Summary'!DG69="Yes"),OFFSET('Sanitation Data'!$H$10,0,10*ROW('Sanitation Data'!H63)),NA())</f>
        <v>#N/A</v>
      </c>
      <c r="AS69" s="542" t="e">
        <f ca="1">+IF(AND(ISNUMBER(OFFSET('Sanitation Data'!$H$11,0,10*ROW('Sanitation Data'!H63))),'Data Summary'!DH69="Yes"),OFFSET('Sanitation Data'!$H$11,0,10*ROW('Sanitation Data'!H63)),NA())</f>
        <v>#N/A</v>
      </c>
      <c r="AT69" s="542" t="e">
        <f ca="1">+IF(AND(ISNUMBER(OFFSET('Sanitation Data'!$H$12,0,10*ROW('Sanitation Data'!H63))),'Data Summary'!DI69="Yes"),OFFSET('Sanitation Data'!$H$12,0,10*ROW('Sanitation Data'!H63)),NA())</f>
        <v>#N/A</v>
      </c>
      <c r="AU69" s="542" t="e">
        <f ca="1">+IF(AND(ISNUMBER(OFFSET('Sanitation Data'!$I$4,0,10*ROW('Sanitation Data'!I63))),'Data Summary'!DJ69="Yes"),100-OFFSET('Sanitation Data'!$I$4,0,10*ROW('Sanitation Data'!I63)),NA())</f>
        <v>#N/A</v>
      </c>
      <c r="AV69" s="542" t="e">
        <f ca="1">+IF(AND(ISNUMBER(OFFSET('Sanitation Data'!$I$6,0,10*ROW('Sanitation Data'!I63))),'Data Summary'!DK69="Yes"),OFFSET('Sanitation Data'!$I$6,0,10*ROW('Sanitation Data'!I63)),NA())</f>
        <v>#N/A</v>
      </c>
      <c r="AW69" s="542" t="e">
        <f ca="1">+IF(AND(ISNUMBER(OFFSET('Sanitation Data'!$I$10,0,10*ROW('Sanitation Data'!I63))),'Data Summary'!DL69="Yes"),OFFSET('Sanitation Data'!$I$10,0,10*ROW('Sanitation Data'!I63)),NA())</f>
        <v>#N/A</v>
      </c>
      <c r="AX69" s="542" t="e">
        <f ca="1">+IF(AND(ISNUMBER(OFFSET('Sanitation Data'!$I$11,0,10*ROW('Sanitation Data'!I63))),'Data Summary'!DM69="Yes"),OFFSET('Sanitation Data'!$I$11,0,10*ROW('Sanitation Data'!I63)),NA())</f>
        <v>#N/A</v>
      </c>
      <c r="AY69" s="542" t="e">
        <f ca="1">+IF(AND(ISNUMBER(OFFSET('Sanitation Data'!$I$12,0,10*ROW('Sanitation Data'!I63))),'Data Summary'!DN69="Yes"),OFFSET('Sanitation Data'!$I$12,0,10*ROW('Sanitation Data'!I63)),NA())</f>
        <v>#N/A</v>
      </c>
      <c r="AZ69" s="543" t="e">
        <f ca="1">+IF(AND(ISNUMBER(OFFSET('Hygiene Data'!$D$5,0,10*ROW('Hygiene Data'!D63))),'Data Summary'!DO69="Yes"),OFFSET('Hygiene Data'!$D$5,0,10*ROW('Hygiene Data'!D63)),NA())</f>
        <v>#N/A</v>
      </c>
      <c r="BA69" s="543" t="e">
        <f ca="1">+IF(AND(ISNUMBER(OFFSET('Hygiene Data'!$D$7,0,10*ROW('Hygiene Data'!D63))),'Data Summary'!DP69="Yes"),OFFSET('Hygiene Data'!$D$7,0,10*ROW('Hygiene Data'!D63)),NA())</f>
        <v>#N/A</v>
      </c>
      <c r="BB69" s="543" t="e">
        <f ca="1">+IF(AND(ISNUMBER(OFFSET('Hygiene Data'!$D$9,0,10*ROW('Hygiene Data'!D63))),'Data Summary'!DQ69="Yes"),OFFSET('Hygiene Data'!$D$9,0,10*ROW('Hygiene Data'!D63)),NA())</f>
        <v>#N/A</v>
      </c>
      <c r="BC69" s="543" t="e">
        <f ca="1">+IF(AND(ISNUMBER(OFFSET('Hygiene Data'!$E$5,0,10*ROW('Hygiene Data'!E63))),'Data Summary'!DR69="Yes"),OFFSET('Hygiene Data'!$E$5,0,10*ROW('Hygiene Data'!E63)),NA())</f>
        <v>#N/A</v>
      </c>
      <c r="BD69" s="543" t="e">
        <f ca="1">+IF(AND(ISNUMBER(OFFSET('Hygiene Data'!$E$7,0,10*ROW('Hygiene Data'!E63))),'Data Summary'!DS69="Yes"),OFFSET('Hygiene Data'!$E$7,0,10*ROW('Hygiene Data'!E63)),NA())</f>
        <v>#N/A</v>
      </c>
      <c r="BE69" s="543" t="e">
        <f ca="1">+IF(AND(ISNUMBER(OFFSET('Hygiene Data'!$E$9,0,10*ROW('Hygiene Data'!E63))),'Data Summary'!DT69="Yes"),OFFSET('Hygiene Data'!$E$9,0,10*ROW('Hygiene Data'!E63)),NA())</f>
        <v>#N/A</v>
      </c>
      <c r="BF69" s="543" t="e">
        <f ca="1">+IF(AND(ISNUMBER(OFFSET('Hygiene Data'!$F$5,0,10*ROW('Hygiene Data'!F63))),'Data Summary'!DU69="Yes"),OFFSET('Hygiene Data'!$F$5,0,10*ROW('Hygiene Data'!F63)),NA())</f>
        <v>#N/A</v>
      </c>
      <c r="BG69" s="543" t="e">
        <f ca="1">+IF(AND(ISNUMBER(OFFSET('Hygiene Data'!$F$7,0,10*ROW('Hygiene Data'!F63))),'Data Summary'!DV69="Yes"),OFFSET('Hygiene Data'!$F$7,0,10*ROW('Hygiene Data'!F63)),NA())</f>
        <v>#N/A</v>
      </c>
      <c r="BH69" s="543" t="e">
        <f ca="1">+IF(AND(ISNUMBER(OFFSET('Hygiene Data'!$F$9,0,10*ROW('Hygiene Data'!F63))),'Data Summary'!DW69="Yes"),OFFSET('Hygiene Data'!$F$9,0,10*ROW('Hygiene Data'!F63)),NA())</f>
        <v>#N/A</v>
      </c>
      <c r="BI69" s="543" t="e">
        <f ca="1">+IF(AND(ISNUMBER(OFFSET('Hygiene Data'!$G$5,0,10*ROW('Hygiene Data'!G63))),'Data Summary'!DX69="Yes"),OFFSET('Hygiene Data'!$G$5,0,10*ROW('Hygiene Data'!G63)),NA())</f>
        <v>#N/A</v>
      </c>
      <c r="BJ69" s="543" t="e">
        <f ca="1">+IF(AND(ISNUMBER(OFFSET('Hygiene Data'!$G$7,0,10*ROW('Hygiene Data'!G63))),'Data Summary'!DY69="Yes"),OFFSET('Hygiene Data'!$G$7,0,10*ROW('Hygiene Data'!G63)),NA())</f>
        <v>#N/A</v>
      </c>
      <c r="BK69" s="543" t="e">
        <f ca="1">+IF(AND(ISNUMBER(OFFSET('Hygiene Data'!$G$9,0,10*ROW('Hygiene Data'!G63))),'Data Summary'!DZ69="Yes"),OFFSET('Hygiene Data'!$G$9,0,10*ROW('Hygiene Data'!G63)),NA())</f>
        <v>#N/A</v>
      </c>
      <c r="BL69" s="543" t="e">
        <f ca="1">+IF(AND(ISNUMBER(OFFSET('Hygiene Data'!$H$5,0,10*ROW('Hygiene Data'!H63))),'Data Summary'!EA69="Yes"),OFFSET('Hygiene Data'!$H$5,0,10*ROW('Hygiene Data'!H63)),NA())</f>
        <v>#N/A</v>
      </c>
      <c r="BM69" s="543" t="e">
        <f ca="1">+IF(AND(ISNUMBER(OFFSET('Hygiene Data'!$H$7,0,10*ROW('Hygiene Data'!H63))),'Data Summary'!EB69="Yes"),OFFSET('Hygiene Data'!$H$7,0,10*ROW('Hygiene Data'!H63)),NA())</f>
        <v>#N/A</v>
      </c>
      <c r="BN69" s="543" t="e">
        <f ca="1">+IF(AND(ISNUMBER(OFFSET('Hygiene Data'!$H$9,0,10*ROW('Hygiene Data'!H63))),'Data Summary'!EC69="Yes"),OFFSET('Hygiene Data'!$H$9,0,10*ROW('Hygiene Data'!H63)),NA())</f>
        <v>#N/A</v>
      </c>
      <c r="BO69" s="543" t="e">
        <f ca="1">+IF(AND(ISNUMBER(OFFSET('Hygiene Data'!$I$5,0,10*ROW('Hygiene Data'!I63))),'Data Summary'!ED69="Yes"),OFFSET('Hygiene Data'!$I$5,0,10*ROW('Hygiene Data'!I63)),NA())</f>
        <v>#N/A</v>
      </c>
      <c r="BP69" s="543" t="e">
        <f ca="1">+IF(AND(ISNUMBER(OFFSET('Hygiene Data'!$I$7,0,10*ROW('Hygiene Data'!I63))),'Data Summary'!EE69="Yes"),OFFSET('Hygiene Data'!$I$7,0,10*ROW('Hygiene Data'!I63)),NA())</f>
        <v>#N/A</v>
      </c>
      <c r="BQ69" s="543" t="e">
        <f ca="1">+IF(AND(ISNUMBER(OFFSET('Hygiene Data'!$I$9,0,10*ROW('Hygiene Data'!I63))),'Data Summary'!EF69="Yes"),OFFSET('Hygiene Data'!$I$9,0,10*ROW('Hygiene Data'!I63)),NA())</f>
        <v>#N/A</v>
      </c>
    </row>
    <row r="70" spans="1:69" x14ac:dyDescent="0.25">
      <c r="A70" s="539" t="e">
        <f ca="1">+RIGHT('Data Summary'!A70,LEN('Data Summary'!A70)-9)</f>
        <v>#VALUE!</v>
      </c>
      <c r="B70" s="513" t="str">
        <f ca="1">+IF(ISTEXT('Data Summary'!B70),'Data Summary'!B70,"")</f>
        <v/>
      </c>
      <c r="C70" s="540" t="e">
        <f ca="1">+VALUE('Data Summary'!C70)</f>
        <v>#VALUE!</v>
      </c>
      <c r="D70" s="541" t="e">
        <f ca="1">+IF(AND(ISNUMBER(OFFSET('Water Data'!$D$4,0,10*ROW('Water Data'!D64))),'Data Summary'!BS70="Yes"),100-OFFSET('Water Data'!$D$4,0,10*ROW('Water Data'!D64)),NA())</f>
        <v>#N/A</v>
      </c>
      <c r="E70" s="541" t="e">
        <f ca="1">+IF(AND(ISNUMBER(OFFSET('Water Data'!$D$6,0,10*ROW('Water Data'!D64))),'Data Summary'!BT70="Yes"),OFFSET('Water Data'!$D$6,0,10*ROW('Water Data'!D64)),NA())</f>
        <v>#N/A</v>
      </c>
      <c r="F70" s="541" t="e">
        <f ca="1">+IF(AND(ISNUMBER(OFFSET('Water Data'!$D$9,0,10*ROW('Water Data'!D64))),'Data Summary'!BU70="Yes"),OFFSET('Water Data'!$D$9,0,10*ROW('Water Data'!D64)),NA())</f>
        <v>#N/A</v>
      </c>
      <c r="G70" s="541" t="e">
        <f ca="1">+IF(AND(ISNUMBER(OFFSET('Water Data'!$E$4,0,10*ROW('Water Data'!E64))),'Data Summary'!BV70="Yes"),100-OFFSET('Water Data'!$E$4,0,10*ROW('Water Data'!E64)),NA())</f>
        <v>#N/A</v>
      </c>
      <c r="H70" s="541" t="e">
        <f ca="1">+IF(AND(ISNUMBER(OFFSET('Water Data'!$E$6,0,10*ROW('Water Data'!E64))),'Data Summary'!BW70="Yes"),OFFSET('Water Data'!$E$6,0,10*ROW('Water Data'!E64)),NA())</f>
        <v>#N/A</v>
      </c>
      <c r="I70" s="541" t="e">
        <f ca="1">+IF(AND(ISNUMBER(OFFSET('Water Data'!$E$9,0,10*ROW('Water Data'!E64))),'Data Summary'!BX70="Yes"),OFFSET('Water Data'!$E$9,0,10*ROW('Water Data'!E64)),NA())</f>
        <v>#N/A</v>
      </c>
      <c r="J70" s="541" t="e">
        <f ca="1">+IF(AND(ISNUMBER(OFFSET('Water Data'!$F$4,0,10*ROW('Water Data'!F64))),'Data Summary'!BY70="Yes"),100-OFFSET('Water Data'!$F$4,0,10*ROW('Water Data'!F64)),NA())</f>
        <v>#N/A</v>
      </c>
      <c r="K70" s="541" t="e">
        <f ca="1">+IF(AND(ISNUMBER(OFFSET('Water Data'!$F$6,0,10*ROW('Water Data'!F64))),'Data Summary'!BZ70="Yes"),OFFSET('Water Data'!$F$6,0,10*ROW('Water Data'!F64)),NA())</f>
        <v>#N/A</v>
      </c>
      <c r="L70" s="541" t="e">
        <f ca="1">+IF(AND(ISNUMBER(OFFSET('Water Data'!$F$9,0,10*ROW('Water Data'!F64))),'Data Summary'!CA70="Yes"),OFFSET('Water Data'!$F$9,0,10*ROW('Water Data'!F64)),NA())</f>
        <v>#N/A</v>
      </c>
      <c r="M70" s="541" t="e">
        <f ca="1">+IF(AND(ISNUMBER(OFFSET('Water Data'!$G$4,0,10*ROW('Water Data'!G64))),'Data Summary'!CB70="Yes"),100-OFFSET('Water Data'!$G$4,0,10*ROW('Water Data'!G64)),NA())</f>
        <v>#N/A</v>
      </c>
      <c r="N70" s="541" t="e">
        <f ca="1">+IF(AND(ISNUMBER(OFFSET('Water Data'!$G$6,0,10*ROW('Water Data'!G64))),'Data Summary'!CC70="Yes"),OFFSET('Water Data'!$G$6,0,10*ROW('Water Data'!G64)),NA())</f>
        <v>#N/A</v>
      </c>
      <c r="O70" s="541" t="e">
        <f ca="1">+IF(AND(ISNUMBER(OFFSET('Water Data'!$G$9,0,10*ROW('Water Data'!G64))),'Data Summary'!CD70="Yes"),OFFSET('Water Data'!$G$9,0,10*ROW('Water Data'!G64)),NA())</f>
        <v>#N/A</v>
      </c>
      <c r="P70" s="541" t="e">
        <f ca="1">+IF(AND(ISNUMBER(OFFSET('Water Data'!$H$4,0,10*ROW('Water Data'!H64))),'Data Summary'!CE70="Yes"),100-OFFSET('Water Data'!$H$4,0,10*ROW('Water Data'!H64)),NA())</f>
        <v>#N/A</v>
      </c>
      <c r="Q70" s="541" t="e">
        <f ca="1">+IF(AND(ISNUMBER(OFFSET('Water Data'!$H$6,0,10*ROW('Water Data'!H64))),'Data Summary'!CF70="Yes"),OFFSET('Water Data'!$H$6,0,10*ROW('Water Data'!H64)),NA())</f>
        <v>#N/A</v>
      </c>
      <c r="R70" s="541" t="e">
        <f ca="1">+IF(AND(ISNUMBER(OFFSET('Water Data'!$H$9,0,10*ROW('Water Data'!H64))),'Data Summary'!CG70="Yes"),OFFSET('Water Data'!$H$9,0,10*ROW('Water Data'!H64)),NA())</f>
        <v>#N/A</v>
      </c>
      <c r="S70" s="541" t="e">
        <f ca="1">+IF(AND(ISNUMBER(OFFSET('Water Data'!$I$4,0,10*ROW('Water Data'!I64))),'Data Summary'!CH70="Yes"),100-OFFSET('Water Data'!$I$4,0,10*ROW('Water Data'!I64)),NA())</f>
        <v>#N/A</v>
      </c>
      <c r="T70" s="541" t="e">
        <f ca="1">+IF(AND(ISNUMBER(OFFSET('Water Data'!$I$6,0,10*ROW('Water Data'!I64))),'Data Summary'!CI70="Yes"),OFFSET('Water Data'!$I$6,0,10*ROW('Water Data'!I64)),NA())</f>
        <v>#N/A</v>
      </c>
      <c r="U70" s="541" t="e">
        <f ca="1">+IF(AND(ISNUMBER(OFFSET('Water Data'!$I$9,0,10*ROW('Water Data'!I64))),'Data Summary'!CJ70="Yes"),OFFSET('Water Data'!$I$9,0,10*ROW('Water Data'!I64)),NA())</f>
        <v>#N/A</v>
      </c>
      <c r="V70" s="542" t="e">
        <f ca="1">+IF(AND(ISNUMBER(OFFSET('Sanitation Data'!$D$4,0,10*ROW('Sanitation Data'!D64))),'Data Summary'!CK70="Yes"),100-OFFSET('Sanitation Data'!$D$4,0,10*ROW('Sanitation Data'!D64)),NA())</f>
        <v>#N/A</v>
      </c>
      <c r="W70" s="542" t="e">
        <f ca="1">+IF(AND(ISNUMBER(OFFSET('Sanitation Data'!$D$6,0,10*ROW('Sanitation Data'!D64))),'Data Summary'!CL70="Yes"),OFFSET('Sanitation Data'!$D$6,0,10*ROW('Sanitation Data'!D64)),NA())</f>
        <v>#N/A</v>
      </c>
      <c r="X70" s="542" t="e">
        <f ca="1">+IF(AND(ISNUMBER(OFFSET('Sanitation Data'!$D$10,0,10*ROW('Sanitation Data'!D64))),'Data Summary'!CM70="Yes"),OFFSET('Sanitation Data'!$D$10,0,10*ROW('Sanitation Data'!D64)),NA())</f>
        <v>#N/A</v>
      </c>
      <c r="Y70" s="542" t="e">
        <f ca="1">+IF(AND(ISNUMBER(OFFSET('Sanitation Data'!$D$11,0,10*ROW('Sanitation Data'!D64))),'Data Summary'!CN70="Yes"),OFFSET('Sanitation Data'!$D$11,0,10*ROW('Sanitation Data'!D64)),NA())</f>
        <v>#N/A</v>
      </c>
      <c r="Z70" s="542" t="e">
        <f ca="1">+IF(AND(ISNUMBER(OFFSET('Sanitation Data'!$D$12,0,10*ROW('Sanitation Data'!D64))),'Data Summary'!CO70="Yes"),OFFSET('Sanitation Data'!$D$12,0,10*ROW('Sanitation Data'!D64)),NA())</f>
        <v>#N/A</v>
      </c>
      <c r="AA70" s="542" t="e">
        <f ca="1">+IF(AND(ISNUMBER(OFFSET('Sanitation Data'!$E$4,0,10*ROW('Sanitation Data'!E64))),'Data Summary'!CP70="Yes"),100-OFFSET('Sanitation Data'!$E$4,0,10*ROW('Sanitation Data'!E64)),NA())</f>
        <v>#N/A</v>
      </c>
      <c r="AB70" s="542" t="e">
        <f ca="1">+IF(AND(ISNUMBER(OFFSET('Sanitation Data'!$E$6,0,10*ROW('Sanitation Data'!E64))),'Data Summary'!CQ70="Yes"),OFFSET('Sanitation Data'!$E$6,0,10*ROW('Sanitation Data'!E64)),NA())</f>
        <v>#N/A</v>
      </c>
      <c r="AC70" s="542" t="e">
        <f ca="1">+IF(AND(ISNUMBER(OFFSET('Sanitation Data'!$E$10,0,10*ROW('Sanitation Data'!E64))),'Data Summary'!CR70="Yes"),OFFSET('Sanitation Data'!$E$10,0,10*ROW('Sanitation Data'!E64)),NA())</f>
        <v>#N/A</v>
      </c>
      <c r="AD70" s="542" t="e">
        <f ca="1">+IF(AND(ISNUMBER(OFFSET('Sanitation Data'!$E$11,0,10*ROW('Sanitation Data'!E64))),'Data Summary'!CS70="Yes"),OFFSET('Sanitation Data'!$E$11,0,10*ROW('Sanitation Data'!E64)),NA())</f>
        <v>#N/A</v>
      </c>
      <c r="AE70" s="542" t="e">
        <f ca="1">+IF(AND(ISNUMBER(OFFSET('Sanitation Data'!$E$12,0,10*ROW('Sanitation Data'!E64))),'Data Summary'!CT70="Yes"),OFFSET('Sanitation Data'!$E$12,0,10*ROW('Sanitation Data'!E64)),NA())</f>
        <v>#N/A</v>
      </c>
      <c r="AF70" s="542" t="e">
        <f ca="1">+IF(AND(ISNUMBER(OFFSET('Sanitation Data'!$F$4,0,10*ROW('Sanitation Data'!F64))),'Data Summary'!CU70="Yes"),100-OFFSET('Sanitation Data'!$F$4,0,10*ROW('Sanitation Data'!F64)),NA())</f>
        <v>#N/A</v>
      </c>
      <c r="AG70" s="542" t="e">
        <f ca="1">+IF(AND(ISNUMBER(OFFSET('Sanitation Data'!$F$6,0,10*ROW('Sanitation Data'!F64))),'Data Summary'!CV70="Yes"),OFFSET('Sanitation Data'!$F$6,0,10*ROW('Sanitation Data'!F64)),NA())</f>
        <v>#N/A</v>
      </c>
      <c r="AH70" s="542" t="e">
        <f ca="1">+IF(AND(ISNUMBER(OFFSET('Sanitation Data'!$F$10,0,10*ROW('Sanitation Data'!F64))),'Data Summary'!CW70="Yes"),OFFSET('Sanitation Data'!$F$10,0,10*ROW('Sanitation Data'!F64)),NA())</f>
        <v>#N/A</v>
      </c>
      <c r="AI70" s="542" t="e">
        <f ca="1">+IF(AND(ISNUMBER(OFFSET('Sanitation Data'!$F$11,0,10*ROW('Sanitation Data'!F64))),'Data Summary'!CX70="Yes"),OFFSET('Sanitation Data'!$F$11,0,10*ROW('Sanitation Data'!F64)),NA())</f>
        <v>#N/A</v>
      </c>
      <c r="AJ70" s="542" t="e">
        <f ca="1">+IF(AND(ISNUMBER(OFFSET('Sanitation Data'!$F$12,0,10*ROW('Sanitation Data'!F64))),'Data Summary'!CY70="Yes"),OFFSET('Sanitation Data'!$F$12,0,10*ROW('Sanitation Data'!F64)),NA())</f>
        <v>#N/A</v>
      </c>
      <c r="AK70" s="542" t="e">
        <f ca="1">+IF(AND(ISNUMBER(OFFSET('Sanitation Data'!$G$4,0,10*ROW('Sanitation Data'!G64))),'Data Summary'!CZ70="Yes"),100-OFFSET('Sanitation Data'!$G$4,0,10*ROW('Sanitation Data'!G64)),NA())</f>
        <v>#N/A</v>
      </c>
      <c r="AL70" s="542" t="e">
        <f ca="1">+IF(AND(ISNUMBER(OFFSET('Sanitation Data'!$G$6,0,10*ROW('Sanitation Data'!G64))),'Data Summary'!DA70="Yes"),OFFSET('Sanitation Data'!$G$6,0,10*ROW('Sanitation Data'!G64)),NA())</f>
        <v>#N/A</v>
      </c>
      <c r="AM70" s="542" t="e">
        <f ca="1">+IF(AND(ISNUMBER(OFFSET('Sanitation Data'!$G$10,0,10*ROW('Sanitation Data'!G64))),'Data Summary'!DB70="Yes"),OFFSET('Sanitation Data'!$G$10,0,10*ROW('Sanitation Data'!G64)),NA())</f>
        <v>#N/A</v>
      </c>
      <c r="AN70" s="542" t="e">
        <f ca="1">+IF(AND(ISNUMBER(OFFSET('Sanitation Data'!$G$11,0,10*ROW('Sanitation Data'!G64))),'Data Summary'!DC70="Yes"),OFFSET('Sanitation Data'!$G$11,0,10*ROW('Sanitation Data'!G64)),NA())</f>
        <v>#N/A</v>
      </c>
      <c r="AO70" s="542" t="e">
        <f ca="1">+IF(AND(ISNUMBER(OFFSET('Sanitation Data'!$G$12,0,10*ROW('Sanitation Data'!G64))),'Data Summary'!DD70="Yes"),OFFSET('Sanitation Data'!$G$12,0,10*ROW('Sanitation Data'!G64)),NA())</f>
        <v>#N/A</v>
      </c>
      <c r="AP70" s="542" t="e">
        <f ca="1">+IF(AND(ISNUMBER(OFFSET('Sanitation Data'!$H$4,0,10*ROW('Sanitation Data'!H64))),'Data Summary'!DE70="Yes"),100-OFFSET('Sanitation Data'!$H$4,0,10*ROW('Sanitation Data'!H64)),NA())</f>
        <v>#N/A</v>
      </c>
      <c r="AQ70" s="542" t="e">
        <f ca="1">+IF(AND(ISNUMBER(OFFSET('Sanitation Data'!$H$6,0,10*ROW('Sanitation Data'!H64))),'Data Summary'!DF70="Yes"),OFFSET('Sanitation Data'!$H$6,0,10*ROW('Sanitation Data'!H64)),NA())</f>
        <v>#N/A</v>
      </c>
      <c r="AR70" s="542" t="e">
        <f ca="1">+IF(AND(ISNUMBER(OFFSET('Sanitation Data'!$H$10,0,10*ROW('Sanitation Data'!H64))),'Data Summary'!DG70="Yes"),OFFSET('Sanitation Data'!$H$10,0,10*ROW('Sanitation Data'!H64)),NA())</f>
        <v>#N/A</v>
      </c>
      <c r="AS70" s="542" t="e">
        <f ca="1">+IF(AND(ISNUMBER(OFFSET('Sanitation Data'!$H$11,0,10*ROW('Sanitation Data'!H64))),'Data Summary'!DH70="Yes"),OFFSET('Sanitation Data'!$H$11,0,10*ROW('Sanitation Data'!H64)),NA())</f>
        <v>#N/A</v>
      </c>
      <c r="AT70" s="542" t="e">
        <f ca="1">+IF(AND(ISNUMBER(OFFSET('Sanitation Data'!$H$12,0,10*ROW('Sanitation Data'!H64))),'Data Summary'!DI70="Yes"),OFFSET('Sanitation Data'!$H$12,0,10*ROW('Sanitation Data'!H64)),NA())</f>
        <v>#N/A</v>
      </c>
      <c r="AU70" s="542" t="e">
        <f ca="1">+IF(AND(ISNUMBER(OFFSET('Sanitation Data'!$I$4,0,10*ROW('Sanitation Data'!I64))),'Data Summary'!DJ70="Yes"),100-OFFSET('Sanitation Data'!$I$4,0,10*ROW('Sanitation Data'!I64)),NA())</f>
        <v>#N/A</v>
      </c>
      <c r="AV70" s="542" t="e">
        <f ca="1">+IF(AND(ISNUMBER(OFFSET('Sanitation Data'!$I$6,0,10*ROW('Sanitation Data'!I64))),'Data Summary'!DK70="Yes"),OFFSET('Sanitation Data'!$I$6,0,10*ROW('Sanitation Data'!I64)),NA())</f>
        <v>#N/A</v>
      </c>
      <c r="AW70" s="542" t="e">
        <f ca="1">+IF(AND(ISNUMBER(OFFSET('Sanitation Data'!$I$10,0,10*ROW('Sanitation Data'!I64))),'Data Summary'!DL70="Yes"),OFFSET('Sanitation Data'!$I$10,0,10*ROW('Sanitation Data'!I64)),NA())</f>
        <v>#N/A</v>
      </c>
      <c r="AX70" s="542" t="e">
        <f ca="1">+IF(AND(ISNUMBER(OFFSET('Sanitation Data'!$I$11,0,10*ROW('Sanitation Data'!I64))),'Data Summary'!DM70="Yes"),OFFSET('Sanitation Data'!$I$11,0,10*ROW('Sanitation Data'!I64)),NA())</f>
        <v>#N/A</v>
      </c>
      <c r="AY70" s="542" t="e">
        <f ca="1">+IF(AND(ISNUMBER(OFFSET('Sanitation Data'!$I$12,0,10*ROW('Sanitation Data'!I64))),'Data Summary'!DN70="Yes"),OFFSET('Sanitation Data'!$I$12,0,10*ROW('Sanitation Data'!I64)),NA())</f>
        <v>#N/A</v>
      </c>
      <c r="AZ70" s="543" t="e">
        <f ca="1">+IF(AND(ISNUMBER(OFFSET('Hygiene Data'!$D$5,0,10*ROW('Hygiene Data'!D64))),'Data Summary'!DO70="Yes"),OFFSET('Hygiene Data'!$D$5,0,10*ROW('Hygiene Data'!D64)),NA())</f>
        <v>#N/A</v>
      </c>
      <c r="BA70" s="543" t="e">
        <f ca="1">+IF(AND(ISNUMBER(OFFSET('Hygiene Data'!$D$7,0,10*ROW('Hygiene Data'!D64))),'Data Summary'!DP70="Yes"),OFFSET('Hygiene Data'!$D$7,0,10*ROW('Hygiene Data'!D64)),NA())</f>
        <v>#N/A</v>
      </c>
      <c r="BB70" s="543" t="e">
        <f ca="1">+IF(AND(ISNUMBER(OFFSET('Hygiene Data'!$D$9,0,10*ROW('Hygiene Data'!D64))),'Data Summary'!DQ70="Yes"),OFFSET('Hygiene Data'!$D$9,0,10*ROW('Hygiene Data'!D64)),NA())</f>
        <v>#N/A</v>
      </c>
      <c r="BC70" s="543" t="e">
        <f ca="1">+IF(AND(ISNUMBER(OFFSET('Hygiene Data'!$E$5,0,10*ROW('Hygiene Data'!E64))),'Data Summary'!DR70="Yes"),OFFSET('Hygiene Data'!$E$5,0,10*ROW('Hygiene Data'!E64)),NA())</f>
        <v>#N/A</v>
      </c>
      <c r="BD70" s="543" t="e">
        <f ca="1">+IF(AND(ISNUMBER(OFFSET('Hygiene Data'!$E$7,0,10*ROW('Hygiene Data'!E64))),'Data Summary'!DS70="Yes"),OFFSET('Hygiene Data'!$E$7,0,10*ROW('Hygiene Data'!E64)),NA())</f>
        <v>#N/A</v>
      </c>
      <c r="BE70" s="543" t="e">
        <f ca="1">+IF(AND(ISNUMBER(OFFSET('Hygiene Data'!$E$9,0,10*ROW('Hygiene Data'!E64))),'Data Summary'!DT70="Yes"),OFFSET('Hygiene Data'!$E$9,0,10*ROW('Hygiene Data'!E64)),NA())</f>
        <v>#N/A</v>
      </c>
      <c r="BF70" s="543" t="e">
        <f ca="1">+IF(AND(ISNUMBER(OFFSET('Hygiene Data'!$F$5,0,10*ROW('Hygiene Data'!F64))),'Data Summary'!DU70="Yes"),OFFSET('Hygiene Data'!$F$5,0,10*ROW('Hygiene Data'!F64)),NA())</f>
        <v>#N/A</v>
      </c>
      <c r="BG70" s="543" t="e">
        <f ca="1">+IF(AND(ISNUMBER(OFFSET('Hygiene Data'!$F$7,0,10*ROW('Hygiene Data'!F64))),'Data Summary'!DV70="Yes"),OFFSET('Hygiene Data'!$F$7,0,10*ROW('Hygiene Data'!F64)),NA())</f>
        <v>#N/A</v>
      </c>
      <c r="BH70" s="543" t="e">
        <f ca="1">+IF(AND(ISNUMBER(OFFSET('Hygiene Data'!$F$9,0,10*ROW('Hygiene Data'!F64))),'Data Summary'!DW70="Yes"),OFFSET('Hygiene Data'!$F$9,0,10*ROW('Hygiene Data'!F64)),NA())</f>
        <v>#N/A</v>
      </c>
      <c r="BI70" s="543" t="e">
        <f ca="1">+IF(AND(ISNUMBER(OFFSET('Hygiene Data'!$G$5,0,10*ROW('Hygiene Data'!G64))),'Data Summary'!DX70="Yes"),OFFSET('Hygiene Data'!$G$5,0,10*ROW('Hygiene Data'!G64)),NA())</f>
        <v>#N/A</v>
      </c>
      <c r="BJ70" s="543" t="e">
        <f ca="1">+IF(AND(ISNUMBER(OFFSET('Hygiene Data'!$G$7,0,10*ROW('Hygiene Data'!G64))),'Data Summary'!DY70="Yes"),OFFSET('Hygiene Data'!$G$7,0,10*ROW('Hygiene Data'!G64)),NA())</f>
        <v>#N/A</v>
      </c>
      <c r="BK70" s="543" t="e">
        <f ca="1">+IF(AND(ISNUMBER(OFFSET('Hygiene Data'!$G$9,0,10*ROW('Hygiene Data'!G64))),'Data Summary'!DZ70="Yes"),OFFSET('Hygiene Data'!$G$9,0,10*ROW('Hygiene Data'!G64)),NA())</f>
        <v>#N/A</v>
      </c>
      <c r="BL70" s="543" t="e">
        <f ca="1">+IF(AND(ISNUMBER(OFFSET('Hygiene Data'!$H$5,0,10*ROW('Hygiene Data'!H64))),'Data Summary'!EA70="Yes"),OFFSET('Hygiene Data'!$H$5,0,10*ROW('Hygiene Data'!H64)),NA())</f>
        <v>#N/A</v>
      </c>
      <c r="BM70" s="543" t="e">
        <f ca="1">+IF(AND(ISNUMBER(OFFSET('Hygiene Data'!$H$7,0,10*ROW('Hygiene Data'!H64))),'Data Summary'!EB70="Yes"),OFFSET('Hygiene Data'!$H$7,0,10*ROW('Hygiene Data'!H64)),NA())</f>
        <v>#N/A</v>
      </c>
      <c r="BN70" s="543" t="e">
        <f ca="1">+IF(AND(ISNUMBER(OFFSET('Hygiene Data'!$H$9,0,10*ROW('Hygiene Data'!H64))),'Data Summary'!EC70="Yes"),OFFSET('Hygiene Data'!$H$9,0,10*ROW('Hygiene Data'!H64)),NA())</f>
        <v>#N/A</v>
      </c>
      <c r="BO70" s="543" t="e">
        <f ca="1">+IF(AND(ISNUMBER(OFFSET('Hygiene Data'!$I$5,0,10*ROW('Hygiene Data'!I64))),'Data Summary'!ED70="Yes"),OFFSET('Hygiene Data'!$I$5,0,10*ROW('Hygiene Data'!I64)),NA())</f>
        <v>#N/A</v>
      </c>
      <c r="BP70" s="543" t="e">
        <f ca="1">+IF(AND(ISNUMBER(OFFSET('Hygiene Data'!$I$7,0,10*ROW('Hygiene Data'!I64))),'Data Summary'!EE70="Yes"),OFFSET('Hygiene Data'!$I$7,0,10*ROW('Hygiene Data'!I64)),NA())</f>
        <v>#N/A</v>
      </c>
      <c r="BQ70" s="543" t="e">
        <f ca="1">+IF(AND(ISNUMBER(OFFSET('Hygiene Data'!$I$9,0,10*ROW('Hygiene Data'!I64))),'Data Summary'!EF70="Yes"),OFFSET('Hygiene Data'!$I$9,0,10*ROW('Hygiene Data'!I64)),NA())</f>
        <v>#N/A</v>
      </c>
    </row>
    <row r="71" spans="1:69" x14ac:dyDescent="0.25">
      <c r="A71" s="539" t="e">
        <f ca="1">+RIGHT('Data Summary'!A71,LEN('Data Summary'!A71)-9)</f>
        <v>#VALUE!</v>
      </c>
      <c r="B71" s="513" t="str">
        <f ca="1">+IF(ISTEXT('Data Summary'!B71),'Data Summary'!B71,"")</f>
        <v/>
      </c>
      <c r="C71" s="540" t="e">
        <f ca="1">+VALUE('Data Summary'!C71)</f>
        <v>#VALUE!</v>
      </c>
      <c r="D71" s="541" t="e">
        <f ca="1">+IF(AND(ISNUMBER(OFFSET('Water Data'!$D$4,0,10*ROW('Water Data'!D65))),'Data Summary'!BS71="Yes"),100-OFFSET('Water Data'!$D$4,0,10*ROW('Water Data'!D65)),NA())</f>
        <v>#N/A</v>
      </c>
      <c r="E71" s="541" t="e">
        <f ca="1">+IF(AND(ISNUMBER(OFFSET('Water Data'!$D$6,0,10*ROW('Water Data'!D65))),'Data Summary'!BT71="Yes"),OFFSET('Water Data'!$D$6,0,10*ROW('Water Data'!D65)),NA())</f>
        <v>#N/A</v>
      </c>
      <c r="F71" s="541" t="e">
        <f ca="1">+IF(AND(ISNUMBER(OFFSET('Water Data'!$D$9,0,10*ROW('Water Data'!D65))),'Data Summary'!BU71="Yes"),OFFSET('Water Data'!$D$9,0,10*ROW('Water Data'!D65)),NA())</f>
        <v>#N/A</v>
      </c>
      <c r="G71" s="541" t="e">
        <f ca="1">+IF(AND(ISNUMBER(OFFSET('Water Data'!$E$4,0,10*ROW('Water Data'!E65))),'Data Summary'!BV71="Yes"),100-OFFSET('Water Data'!$E$4,0,10*ROW('Water Data'!E65)),NA())</f>
        <v>#N/A</v>
      </c>
      <c r="H71" s="541" t="e">
        <f ca="1">+IF(AND(ISNUMBER(OFFSET('Water Data'!$E$6,0,10*ROW('Water Data'!E65))),'Data Summary'!BW71="Yes"),OFFSET('Water Data'!$E$6,0,10*ROW('Water Data'!E65)),NA())</f>
        <v>#N/A</v>
      </c>
      <c r="I71" s="541" t="e">
        <f ca="1">+IF(AND(ISNUMBER(OFFSET('Water Data'!$E$9,0,10*ROW('Water Data'!E65))),'Data Summary'!BX71="Yes"),OFFSET('Water Data'!$E$9,0,10*ROW('Water Data'!E65)),NA())</f>
        <v>#N/A</v>
      </c>
      <c r="J71" s="541" t="e">
        <f ca="1">+IF(AND(ISNUMBER(OFFSET('Water Data'!$F$4,0,10*ROW('Water Data'!F65))),'Data Summary'!BY71="Yes"),100-OFFSET('Water Data'!$F$4,0,10*ROW('Water Data'!F65)),NA())</f>
        <v>#N/A</v>
      </c>
      <c r="K71" s="541" t="e">
        <f ca="1">+IF(AND(ISNUMBER(OFFSET('Water Data'!$F$6,0,10*ROW('Water Data'!F65))),'Data Summary'!BZ71="Yes"),OFFSET('Water Data'!$F$6,0,10*ROW('Water Data'!F65)),NA())</f>
        <v>#N/A</v>
      </c>
      <c r="L71" s="541" t="e">
        <f ca="1">+IF(AND(ISNUMBER(OFFSET('Water Data'!$F$9,0,10*ROW('Water Data'!F65))),'Data Summary'!CA71="Yes"),OFFSET('Water Data'!$F$9,0,10*ROW('Water Data'!F65)),NA())</f>
        <v>#N/A</v>
      </c>
      <c r="M71" s="541" t="e">
        <f ca="1">+IF(AND(ISNUMBER(OFFSET('Water Data'!$G$4,0,10*ROW('Water Data'!G65))),'Data Summary'!CB71="Yes"),100-OFFSET('Water Data'!$G$4,0,10*ROW('Water Data'!G65)),NA())</f>
        <v>#N/A</v>
      </c>
      <c r="N71" s="541" t="e">
        <f ca="1">+IF(AND(ISNUMBER(OFFSET('Water Data'!$G$6,0,10*ROW('Water Data'!G65))),'Data Summary'!CC71="Yes"),OFFSET('Water Data'!$G$6,0,10*ROW('Water Data'!G65)),NA())</f>
        <v>#N/A</v>
      </c>
      <c r="O71" s="541" t="e">
        <f ca="1">+IF(AND(ISNUMBER(OFFSET('Water Data'!$G$9,0,10*ROW('Water Data'!G65))),'Data Summary'!CD71="Yes"),OFFSET('Water Data'!$G$9,0,10*ROW('Water Data'!G65)),NA())</f>
        <v>#N/A</v>
      </c>
      <c r="P71" s="541" t="e">
        <f ca="1">+IF(AND(ISNUMBER(OFFSET('Water Data'!$H$4,0,10*ROW('Water Data'!H65))),'Data Summary'!CE71="Yes"),100-OFFSET('Water Data'!$H$4,0,10*ROW('Water Data'!H65)),NA())</f>
        <v>#N/A</v>
      </c>
      <c r="Q71" s="541" t="e">
        <f ca="1">+IF(AND(ISNUMBER(OFFSET('Water Data'!$H$6,0,10*ROW('Water Data'!H65))),'Data Summary'!CF71="Yes"),OFFSET('Water Data'!$H$6,0,10*ROW('Water Data'!H65)),NA())</f>
        <v>#N/A</v>
      </c>
      <c r="R71" s="541" t="e">
        <f ca="1">+IF(AND(ISNUMBER(OFFSET('Water Data'!$H$9,0,10*ROW('Water Data'!H65))),'Data Summary'!CG71="Yes"),OFFSET('Water Data'!$H$9,0,10*ROW('Water Data'!H65)),NA())</f>
        <v>#N/A</v>
      </c>
      <c r="S71" s="541" t="e">
        <f ca="1">+IF(AND(ISNUMBER(OFFSET('Water Data'!$I$4,0,10*ROW('Water Data'!I65))),'Data Summary'!CH71="Yes"),100-OFFSET('Water Data'!$I$4,0,10*ROW('Water Data'!I65)),NA())</f>
        <v>#N/A</v>
      </c>
      <c r="T71" s="541" t="e">
        <f ca="1">+IF(AND(ISNUMBER(OFFSET('Water Data'!$I$6,0,10*ROW('Water Data'!I65))),'Data Summary'!CI71="Yes"),OFFSET('Water Data'!$I$6,0,10*ROW('Water Data'!I65)),NA())</f>
        <v>#N/A</v>
      </c>
      <c r="U71" s="541" t="e">
        <f ca="1">+IF(AND(ISNUMBER(OFFSET('Water Data'!$I$9,0,10*ROW('Water Data'!I65))),'Data Summary'!CJ71="Yes"),OFFSET('Water Data'!$I$9,0,10*ROW('Water Data'!I65)),NA())</f>
        <v>#N/A</v>
      </c>
      <c r="V71" s="542" t="e">
        <f ca="1">+IF(AND(ISNUMBER(OFFSET('Sanitation Data'!$D$4,0,10*ROW('Sanitation Data'!D65))),'Data Summary'!CK71="Yes"),100-OFFSET('Sanitation Data'!$D$4,0,10*ROW('Sanitation Data'!D65)),NA())</f>
        <v>#N/A</v>
      </c>
      <c r="W71" s="542" t="e">
        <f ca="1">+IF(AND(ISNUMBER(OFFSET('Sanitation Data'!$D$6,0,10*ROW('Sanitation Data'!D65))),'Data Summary'!CL71="Yes"),OFFSET('Sanitation Data'!$D$6,0,10*ROW('Sanitation Data'!D65)),NA())</f>
        <v>#N/A</v>
      </c>
      <c r="X71" s="542" t="e">
        <f ca="1">+IF(AND(ISNUMBER(OFFSET('Sanitation Data'!$D$10,0,10*ROW('Sanitation Data'!D65))),'Data Summary'!CM71="Yes"),OFFSET('Sanitation Data'!$D$10,0,10*ROW('Sanitation Data'!D65)),NA())</f>
        <v>#N/A</v>
      </c>
      <c r="Y71" s="542" t="e">
        <f ca="1">+IF(AND(ISNUMBER(OFFSET('Sanitation Data'!$D$11,0,10*ROW('Sanitation Data'!D65))),'Data Summary'!CN71="Yes"),OFFSET('Sanitation Data'!$D$11,0,10*ROW('Sanitation Data'!D65)),NA())</f>
        <v>#N/A</v>
      </c>
      <c r="Z71" s="542" t="e">
        <f ca="1">+IF(AND(ISNUMBER(OFFSET('Sanitation Data'!$D$12,0,10*ROW('Sanitation Data'!D65))),'Data Summary'!CO71="Yes"),OFFSET('Sanitation Data'!$D$12,0,10*ROW('Sanitation Data'!D65)),NA())</f>
        <v>#N/A</v>
      </c>
      <c r="AA71" s="542" t="e">
        <f ca="1">+IF(AND(ISNUMBER(OFFSET('Sanitation Data'!$E$4,0,10*ROW('Sanitation Data'!E65))),'Data Summary'!CP71="Yes"),100-OFFSET('Sanitation Data'!$E$4,0,10*ROW('Sanitation Data'!E65)),NA())</f>
        <v>#N/A</v>
      </c>
      <c r="AB71" s="542" t="e">
        <f ca="1">+IF(AND(ISNUMBER(OFFSET('Sanitation Data'!$E$6,0,10*ROW('Sanitation Data'!E65))),'Data Summary'!CQ71="Yes"),OFFSET('Sanitation Data'!$E$6,0,10*ROW('Sanitation Data'!E65)),NA())</f>
        <v>#N/A</v>
      </c>
      <c r="AC71" s="542" t="e">
        <f ca="1">+IF(AND(ISNUMBER(OFFSET('Sanitation Data'!$E$10,0,10*ROW('Sanitation Data'!E65))),'Data Summary'!CR71="Yes"),OFFSET('Sanitation Data'!$E$10,0,10*ROW('Sanitation Data'!E65)),NA())</f>
        <v>#N/A</v>
      </c>
      <c r="AD71" s="542" t="e">
        <f ca="1">+IF(AND(ISNUMBER(OFFSET('Sanitation Data'!$E$11,0,10*ROW('Sanitation Data'!E65))),'Data Summary'!CS71="Yes"),OFFSET('Sanitation Data'!$E$11,0,10*ROW('Sanitation Data'!E65)),NA())</f>
        <v>#N/A</v>
      </c>
      <c r="AE71" s="542" t="e">
        <f ca="1">+IF(AND(ISNUMBER(OFFSET('Sanitation Data'!$E$12,0,10*ROW('Sanitation Data'!E65))),'Data Summary'!CT71="Yes"),OFFSET('Sanitation Data'!$E$12,0,10*ROW('Sanitation Data'!E65)),NA())</f>
        <v>#N/A</v>
      </c>
      <c r="AF71" s="542" t="e">
        <f ca="1">+IF(AND(ISNUMBER(OFFSET('Sanitation Data'!$F$4,0,10*ROW('Sanitation Data'!F65))),'Data Summary'!CU71="Yes"),100-OFFSET('Sanitation Data'!$F$4,0,10*ROW('Sanitation Data'!F65)),NA())</f>
        <v>#N/A</v>
      </c>
      <c r="AG71" s="542" t="e">
        <f ca="1">+IF(AND(ISNUMBER(OFFSET('Sanitation Data'!$F$6,0,10*ROW('Sanitation Data'!F65))),'Data Summary'!CV71="Yes"),OFFSET('Sanitation Data'!$F$6,0,10*ROW('Sanitation Data'!F65)),NA())</f>
        <v>#N/A</v>
      </c>
      <c r="AH71" s="542" t="e">
        <f ca="1">+IF(AND(ISNUMBER(OFFSET('Sanitation Data'!$F$10,0,10*ROW('Sanitation Data'!F65))),'Data Summary'!CW71="Yes"),OFFSET('Sanitation Data'!$F$10,0,10*ROW('Sanitation Data'!F65)),NA())</f>
        <v>#N/A</v>
      </c>
      <c r="AI71" s="542" t="e">
        <f ca="1">+IF(AND(ISNUMBER(OFFSET('Sanitation Data'!$F$11,0,10*ROW('Sanitation Data'!F65))),'Data Summary'!CX71="Yes"),OFFSET('Sanitation Data'!$F$11,0,10*ROW('Sanitation Data'!F65)),NA())</f>
        <v>#N/A</v>
      </c>
      <c r="AJ71" s="542" t="e">
        <f ca="1">+IF(AND(ISNUMBER(OFFSET('Sanitation Data'!$F$12,0,10*ROW('Sanitation Data'!F65))),'Data Summary'!CY71="Yes"),OFFSET('Sanitation Data'!$F$12,0,10*ROW('Sanitation Data'!F65)),NA())</f>
        <v>#N/A</v>
      </c>
      <c r="AK71" s="542" t="e">
        <f ca="1">+IF(AND(ISNUMBER(OFFSET('Sanitation Data'!$G$4,0,10*ROW('Sanitation Data'!G65))),'Data Summary'!CZ71="Yes"),100-OFFSET('Sanitation Data'!$G$4,0,10*ROW('Sanitation Data'!G65)),NA())</f>
        <v>#N/A</v>
      </c>
      <c r="AL71" s="542" t="e">
        <f ca="1">+IF(AND(ISNUMBER(OFFSET('Sanitation Data'!$G$6,0,10*ROW('Sanitation Data'!G65))),'Data Summary'!DA71="Yes"),OFFSET('Sanitation Data'!$G$6,0,10*ROW('Sanitation Data'!G65)),NA())</f>
        <v>#N/A</v>
      </c>
      <c r="AM71" s="542" t="e">
        <f ca="1">+IF(AND(ISNUMBER(OFFSET('Sanitation Data'!$G$10,0,10*ROW('Sanitation Data'!G65))),'Data Summary'!DB71="Yes"),OFFSET('Sanitation Data'!$G$10,0,10*ROW('Sanitation Data'!G65)),NA())</f>
        <v>#N/A</v>
      </c>
      <c r="AN71" s="542" t="e">
        <f ca="1">+IF(AND(ISNUMBER(OFFSET('Sanitation Data'!$G$11,0,10*ROW('Sanitation Data'!G65))),'Data Summary'!DC71="Yes"),OFFSET('Sanitation Data'!$G$11,0,10*ROW('Sanitation Data'!G65)),NA())</f>
        <v>#N/A</v>
      </c>
      <c r="AO71" s="542" t="e">
        <f ca="1">+IF(AND(ISNUMBER(OFFSET('Sanitation Data'!$G$12,0,10*ROW('Sanitation Data'!G65))),'Data Summary'!DD71="Yes"),OFFSET('Sanitation Data'!$G$12,0,10*ROW('Sanitation Data'!G65)),NA())</f>
        <v>#N/A</v>
      </c>
      <c r="AP71" s="542" t="e">
        <f ca="1">+IF(AND(ISNUMBER(OFFSET('Sanitation Data'!$H$4,0,10*ROW('Sanitation Data'!H65))),'Data Summary'!DE71="Yes"),100-OFFSET('Sanitation Data'!$H$4,0,10*ROW('Sanitation Data'!H65)),NA())</f>
        <v>#N/A</v>
      </c>
      <c r="AQ71" s="542" t="e">
        <f ca="1">+IF(AND(ISNUMBER(OFFSET('Sanitation Data'!$H$6,0,10*ROW('Sanitation Data'!H65))),'Data Summary'!DF71="Yes"),OFFSET('Sanitation Data'!$H$6,0,10*ROW('Sanitation Data'!H65)),NA())</f>
        <v>#N/A</v>
      </c>
      <c r="AR71" s="542" t="e">
        <f ca="1">+IF(AND(ISNUMBER(OFFSET('Sanitation Data'!$H$10,0,10*ROW('Sanitation Data'!H65))),'Data Summary'!DG71="Yes"),OFFSET('Sanitation Data'!$H$10,0,10*ROW('Sanitation Data'!H65)),NA())</f>
        <v>#N/A</v>
      </c>
      <c r="AS71" s="542" t="e">
        <f ca="1">+IF(AND(ISNUMBER(OFFSET('Sanitation Data'!$H$11,0,10*ROW('Sanitation Data'!H65))),'Data Summary'!DH71="Yes"),OFFSET('Sanitation Data'!$H$11,0,10*ROW('Sanitation Data'!H65)),NA())</f>
        <v>#N/A</v>
      </c>
      <c r="AT71" s="542" t="e">
        <f ca="1">+IF(AND(ISNUMBER(OFFSET('Sanitation Data'!$H$12,0,10*ROW('Sanitation Data'!H65))),'Data Summary'!DI71="Yes"),OFFSET('Sanitation Data'!$H$12,0,10*ROW('Sanitation Data'!H65)),NA())</f>
        <v>#N/A</v>
      </c>
      <c r="AU71" s="542" t="e">
        <f ca="1">+IF(AND(ISNUMBER(OFFSET('Sanitation Data'!$I$4,0,10*ROW('Sanitation Data'!I65))),'Data Summary'!DJ71="Yes"),100-OFFSET('Sanitation Data'!$I$4,0,10*ROW('Sanitation Data'!I65)),NA())</f>
        <v>#N/A</v>
      </c>
      <c r="AV71" s="542" t="e">
        <f ca="1">+IF(AND(ISNUMBER(OFFSET('Sanitation Data'!$I$6,0,10*ROW('Sanitation Data'!I65))),'Data Summary'!DK71="Yes"),OFFSET('Sanitation Data'!$I$6,0,10*ROW('Sanitation Data'!I65)),NA())</f>
        <v>#N/A</v>
      </c>
      <c r="AW71" s="542" t="e">
        <f ca="1">+IF(AND(ISNUMBER(OFFSET('Sanitation Data'!$I$10,0,10*ROW('Sanitation Data'!I65))),'Data Summary'!DL71="Yes"),OFFSET('Sanitation Data'!$I$10,0,10*ROW('Sanitation Data'!I65)),NA())</f>
        <v>#N/A</v>
      </c>
      <c r="AX71" s="542" t="e">
        <f ca="1">+IF(AND(ISNUMBER(OFFSET('Sanitation Data'!$I$11,0,10*ROW('Sanitation Data'!I65))),'Data Summary'!DM71="Yes"),OFFSET('Sanitation Data'!$I$11,0,10*ROW('Sanitation Data'!I65)),NA())</f>
        <v>#N/A</v>
      </c>
      <c r="AY71" s="542" t="e">
        <f ca="1">+IF(AND(ISNUMBER(OFFSET('Sanitation Data'!$I$12,0,10*ROW('Sanitation Data'!I65))),'Data Summary'!DN71="Yes"),OFFSET('Sanitation Data'!$I$12,0,10*ROW('Sanitation Data'!I65)),NA())</f>
        <v>#N/A</v>
      </c>
      <c r="AZ71" s="543" t="e">
        <f ca="1">+IF(AND(ISNUMBER(OFFSET('Hygiene Data'!$D$5,0,10*ROW('Hygiene Data'!D65))),'Data Summary'!DO71="Yes"),OFFSET('Hygiene Data'!$D$5,0,10*ROW('Hygiene Data'!D65)),NA())</f>
        <v>#N/A</v>
      </c>
      <c r="BA71" s="543" t="e">
        <f ca="1">+IF(AND(ISNUMBER(OFFSET('Hygiene Data'!$D$7,0,10*ROW('Hygiene Data'!D65))),'Data Summary'!DP71="Yes"),OFFSET('Hygiene Data'!$D$7,0,10*ROW('Hygiene Data'!D65)),NA())</f>
        <v>#N/A</v>
      </c>
      <c r="BB71" s="543" t="e">
        <f ca="1">+IF(AND(ISNUMBER(OFFSET('Hygiene Data'!$D$9,0,10*ROW('Hygiene Data'!D65))),'Data Summary'!DQ71="Yes"),OFFSET('Hygiene Data'!$D$9,0,10*ROW('Hygiene Data'!D65)),NA())</f>
        <v>#N/A</v>
      </c>
      <c r="BC71" s="543" t="e">
        <f ca="1">+IF(AND(ISNUMBER(OFFSET('Hygiene Data'!$E$5,0,10*ROW('Hygiene Data'!E65))),'Data Summary'!DR71="Yes"),OFFSET('Hygiene Data'!$E$5,0,10*ROW('Hygiene Data'!E65)),NA())</f>
        <v>#N/A</v>
      </c>
      <c r="BD71" s="543" t="e">
        <f ca="1">+IF(AND(ISNUMBER(OFFSET('Hygiene Data'!$E$7,0,10*ROW('Hygiene Data'!E65))),'Data Summary'!DS71="Yes"),OFFSET('Hygiene Data'!$E$7,0,10*ROW('Hygiene Data'!E65)),NA())</f>
        <v>#N/A</v>
      </c>
      <c r="BE71" s="543" t="e">
        <f ca="1">+IF(AND(ISNUMBER(OFFSET('Hygiene Data'!$E$9,0,10*ROW('Hygiene Data'!E65))),'Data Summary'!DT71="Yes"),OFFSET('Hygiene Data'!$E$9,0,10*ROW('Hygiene Data'!E65)),NA())</f>
        <v>#N/A</v>
      </c>
      <c r="BF71" s="543" t="e">
        <f ca="1">+IF(AND(ISNUMBER(OFFSET('Hygiene Data'!$F$5,0,10*ROW('Hygiene Data'!F65))),'Data Summary'!DU71="Yes"),OFFSET('Hygiene Data'!$F$5,0,10*ROW('Hygiene Data'!F65)),NA())</f>
        <v>#N/A</v>
      </c>
      <c r="BG71" s="543" t="e">
        <f ca="1">+IF(AND(ISNUMBER(OFFSET('Hygiene Data'!$F$7,0,10*ROW('Hygiene Data'!F65))),'Data Summary'!DV71="Yes"),OFFSET('Hygiene Data'!$F$7,0,10*ROW('Hygiene Data'!F65)),NA())</f>
        <v>#N/A</v>
      </c>
      <c r="BH71" s="543" t="e">
        <f ca="1">+IF(AND(ISNUMBER(OFFSET('Hygiene Data'!$F$9,0,10*ROW('Hygiene Data'!F65))),'Data Summary'!DW71="Yes"),OFFSET('Hygiene Data'!$F$9,0,10*ROW('Hygiene Data'!F65)),NA())</f>
        <v>#N/A</v>
      </c>
      <c r="BI71" s="543" t="e">
        <f ca="1">+IF(AND(ISNUMBER(OFFSET('Hygiene Data'!$G$5,0,10*ROW('Hygiene Data'!G65))),'Data Summary'!DX71="Yes"),OFFSET('Hygiene Data'!$G$5,0,10*ROW('Hygiene Data'!G65)),NA())</f>
        <v>#N/A</v>
      </c>
      <c r="BJ71" s="543" t="e">
        <f ca="1">+IF(AND(ISNUMBER(OFFSET('Hygiene Data'!$G$7,0,10*ROW('Hygiene Data'!G65))),'Data Summary'!DY71="Yes"),OFFSET('Hygiene Data'!$G$7,0,10*ROW('Hygiene Data'!G65)),NA())</f>
        <v>#N/A</v>
      </c>
      <c r="BK71" s="543" t="e">
        <f ca="1">+IF(AND(ISNUMBER(OFFSET('Hygiene Data'!$G$9,0,10*ROW('Hygiene Data'!G65))),'Data Summary'!DZ71="Yes"),OFFSET('Hygiene Data'!$G$9,0,10*ROW('Hygiene Data'!G65)),NA())</f>
        <v>#N/A</v>
      </c>
      <c r="BL71" s="543" t="e">
        <f ca="1">+IF(AND(ISNUMBER(OFFSET('Hygiene Data'!$H$5,0,10*ROW('Hygiene Data'!H65))),'Data Summary'!EA71="Yes"),OFFSET('Hygiene Data'!$H$5,0,10*ROW('Hygiene Data'!H65)),NA())</f>
        <v>#N/A</v>
      </c>
      <c r="BM71" s="543" t="e">
        <f ca="1">+IF(AND(ISNUMBER(OFFSET('Hygiene Data'!$H$7,0,10*ROW('Hygiene Data'!H65))),'Data Summary'!EB71="Yes"),OFFSET('Hygiene Data'!$H$7,0,10*ROW('Hygiene Data'!H65)),NA())</f>
        <v>#N/A</v>
      </c>
      <c r="BN71" s="543" t="e">
        <f ca="1">+IF(AND(ISNUMBER(OFFSET('Hygiene Data'!$H$9,0,10*ROW('Hygiene Data'!H65))),'Data Summary'!EC71="Yes"),OFFSET('Hygiene Data'!$H$9,0,10*ROW('Hygiene Data'!H65)),NA())</f>
        <v>#N/A</v>
      </c>
      <c r="BO71" s="543" t="e">
        <f ca="1">+IF(AND(ISNUMBER(OFFSET('Hygiene Data'!$I$5,0,10*ROW('Hygiene Data'!I65))),'Data Summary'!ED71="Yes"),OFFSET('Hygiene Data'!$I$5,0,10*ROW('Hygiene Data'!I65)),NA())</f>
        <v>#N/A</v>
      </c>
      <c r="BP71" s="543" t="e">
        <f ca="1">+IF(AND(ISNUMBER(OFFSET('Hygiene Data'!$I$7,0,10*ROW('Hygiene Data'!I65))),'Data Summary'!EE71="Yes"),OFFSET('Hygiene Data'!$I$7,0,10*ROW('Hygiene Data'!I65)),NA())</f>
        <v>#N/A</v>
      </c>
      <c r="BQ71" s="543" t="e">
        <f ca="1">+IF(AND(ISNUMBER(OFFSET('Hygiene Data'!$I$9,0,10*ROW('Hygiene Data'!I65))),'Data Summary'!EF71="Yes"),OFFSET('Hygiene Data'!$I$9,0,10*ROW('Hygiene Data'!I65)),NA())</f>
        <v>#N/A</v>
      </c>
    </row>
    <row r="72" spans="1:69" x14ac:dyDescent="0.25">
      <c r="A72" s="539" t="e">
        <f ca="1">+RIGHT('Data Summary'!A72,LEN('Data Summary'!A72)-9)</f>
        <v>#VALUE!</v>
      </c>
      <c r="B72" s="513" t="str">
        <f ca="1">+IF(ISTEXT('Data Summary'!B72),'Data Summary'!B72,"")</f>
        <v/>
      </c>
      <c r="C72" s="540" t="e">
        <f ca="1">+VALUE('Data Summary'!C72)</f>
        <v>#VALUE!</v>
      </c>
      <c r="D72" s="541" t="e">
        <f ca="1">+IF(AND(ISNUMBER(OFFSET('Water Data'!$D$4,0,10*ROW('Water Data'!D66))),'Data Summary'!BS72="Yes"),100-OFFSET('Water Data'!$D$4,0,10*ROW('Water Data'!D66)),NA())</f>
        <v>#N/A</v>
      </c>
      <c r="E72" s="541" t="e">
        <f ca="1">+IF(AND(ISNUMBER(OFFSET('Water Data'!$D$6,0,10*ROW('Water Data'!D66))),'Data Summary'!BT72="Yes"),OFFSET('Water Data'!$D$6,0,10*ROW('Water Data'!D66)),NA())</f>
        <v>#N/A</v>
      </c>
      <c r="F72" s="541" t="e">
        <f ca="1">+IF(AND(ISNUMBER(OFFSET('Water Data'!$D$9,0,10*ROW('Water Data'!D66))),'Data Summary'!BU72="Yes"),OFFSET('Water Data'!$D$9,0,10*ROW('Water Data'!D66)),NA())</f>
        <v>#N/A</v>
      </c>
      <c r="G72" s="541" t="e">
        <f ca="1">+IF(AND(ISNUMBER(OFFSET('Water Data'!$E$4,0,10*ROW('Water Data'!E66))),'Data Summary'!BV72="Yes"),100-OFFSET('Water Data'!$E$4,0,10*ROW('Water Data'!E66)),NA())</f>
        <v>#N/A</v>
      </c>
      <c r="H72" s="541" t="e">
        <f ca="1">+IF(AND(ISNUMBER(OFFSET('Water Data'!$E$6,0,10*ROW('Water Data'!E66))),'Data Summary'!BW72="Yes"),OFFSET('Water Data'!$E$6,0,10*ROW('Water Data'!E66)),NA())</f>
        <v>#N/A</v>
      </c>
      <c r="I72" s="541" t="e">
        <f ca="1">+IF(AND(ISNUMBER(OFFSET('Water Data'!$E$9,0,10*ROW('Water Data'!E66))),'Data Summary'!BX72="Yes"),OFFSET('Water Data'!$E$9,0,10*ROW('Water Data'!E66)),NA())</f>
        <v>#N/A</v>
      </c>
      <c r="J72" s="541" t="e">
        <f ca="1">+IF(AND(ISNUMBER(OFFSET('Water Data'!$F$4,0,10*ROW('Water Data'!F66))),'Data Summary'!BY72="Yes"),100-OFFSET('Water Data'!$F$4,0,10*ROW('Water Data'!F66)),NA())</f>
        <v>#N/A</v>
      </c>
      <c r="K72" s="541" t="e">
        <f ca="1">+IF(AND(ISNUMBER(OFFSET('Water Data'!$F$6,0,10*ROW('Water Data'!F66))),'Data Summary'!BZ72="Yes"),OFFSET('Water Data'!$F$6,0,10*ROW('Water Data'!F66)),NA())</f>
        <v>#N/A</v>
      </c>
      <c r="L72" s="541" t="e">
        <f ca="1">+IF(AND(ISNUMBER(OFFSET('Water Data'!$F$9,0,10*ROW('Water Data'!F66))),'Data Summary'!CA72="Yes"),OFFSET('Water Data'!$F$9,0,10*ROW('Water Data'!F66)),NA())</f>
        <v>#N/A</v>
      </c>
      <c r="M72" s="541" t="e">
        <f ca="1">+IF(AND(ISNUMBER(OFFSET('Water Data'!$G$4,0,10*ROW('Water Data'!G66))),'Data Summary'!CB72="Yes"),100-OFFSET('Water Data'!$G$4,0,10*ROW('Water Data'!G66)),NA())</f>
        <v>#N/A</v>
      </c>
      <c r="N72" s="541" t="e">
        <f ca="1">+IF(AND(ISNUMBER(OFFSET('Water Data'!$G$6,0,10*ROW('Water Data'!G66))),'Data Summary'!CC72="Yes"),OFFSET('Water Data'!$G$6,0,10*ROW('Water Data'!G66)),NA())</f>
        <v>#N/A</v>
      </c>
      <c r="O72" s="541" t="e">
        <f ca="1">+IF(AND(ISNUMBER(OFFSET('Water Data'!$G$9,0,10*ROW('Water Data'!G66))),'Data Summary'!CD72="Yes"),OFFSET('Water Data'!$G$9,0,10*ROW('Water Data'!G66)),NA())</f>
        <v>#N/A</v>
      </c>
      <c r="P72" s="541" t="e">
        <f ca="1">+IF(AND(ISNUMBER(OFFSET('Water Data'!$H$4,0,10*ROW('Water Data'!H66))),'Data Summary'!CE72="Yes"),100-OFFSET('Water Data'!$H$4,0,10*ROW('Water Data'!H66)),NA())</f>
        <v>#N/A</v>
      </c>
      <c r="Q72" s="541" t="e">
        <f ca="1">+IF(AND(ISNUMBER(OFFSET('Water Data'!$H$6,0,10*ROW('Water Data'!H66))),'Data Summary'!CF72="Yes"),OFFSET('Water Data'!$H$6,0,10*ROW('Water Data'!H66)),NA())</f>
        <v>#N/A</v>
      </c>
      <c r="R72" s="541" t="e">
        <f ca="1">+IF(AND(ISNUMBER(OFFSET('Water Data'!$H$9,0,10*ROW('Water Data'!H66))),'Data Summary'!CG72="Yes"),OFFSET('Water Data'!$H$9,0,10*ROW('Water Data'!H66)),NA())</f>
        <v>#N/A</v>
      </c>
      <c r="S72" s="541" t="e">
        <f ca="1">+IF(AND(ISNUMBER(OFFSET('Water Data'!$I$4,0,10*ROW('Water Data'!I66))),'Data Summary'!CH72="Yes"),100-OFFSET('Water Data'!$I$4,0,10*ROW('Water Data'!I66)),NA())</f>
        <v>#N/A</v>
      </c>
      <c r="T72" s="541" t="e">
        <f ca="1">+IF(AND(ISNUMBER(OFFSET('Water Data'!$I$6,0,10*ROW('Water Data'!I66))),'Data Summary'!CI72="Yes"),OFFSET('Water Data'!$I$6,0,10*ROW('Water Data'!I66)),NA())</f>
        <v>#N/A</v>
      </c>
      <c r="U72" s="541" t="e">
        <f ca="1">+IF(AND(ISNUMBER(OFFSET('Water Data'!$I$9,0,10*ROW('Water Data'!I66))),'Data Summary'!CJ72="Yes"),OFFSET('Water Data'!$I$9,0,10*ROW('Water Data'!I66)),NA())</f>
        <v>#N/A</v>
      </c>
      <c r="V72" s="542" t="e">
        <f ca="1">+IF(AND(ISNUMBER(OFFSET('Sanitation Data'!$D$4,0,10*ROW('Sanitation Data'!D66))),'Data Summary'!CK72="Yes"),100-OFFSET('Sanitation Data'!$D$4,0,10*ROW('Sanitation Data'!D66)),NA())</f>
        <v>#N/A</v>
      </c>
      <c r="W72" s="542" t="e">
        <f ca="1">+IF(AND(ISNUMBER(OFFSET('Sanitation Data'!$D$6,0,10*ROW('Sanitation Data'!D66))),'Data Summary'!CL72="Yes"),OFFSET('Sanitation Data'!$D$6,0,10*ROW('Sanitation Data'!D66)),NA())</f>
        <v>#N/A</v>
      </c>
      <c r="X72" s="542" t="e">
        <f ca="1">+IF(AND(ISNUMBER(OFFSET('Sanitation Data'!$D$10,0,10*ROW('Sanitation Data'!D66))),'Data Summary'!CM72="Yes"),OFFSET('Sanitation Data'!$D$10,0,10*ROW('Sanitation Data'!D66)),NA())</f>
        <v>#N/A</v>
      </c>
      <c r="Y72" s="542" t="e">
        <f ca="1">+IF(AND(ISNUMBER(OFFSET('Sanitation Data'!$D$11,0,10*ROW('Sanitation Data'!D66))),'Data Summary'!CN72="Yes"),OFFSET('Sanitation Data'!$D$11,0,10*ROW('Sanitation Data'!D66)),NA())</f>
        <v>#N/A</v>
      </c>
      <c r="Z72" s="542" t="e">
        <f ca="1">+IF(AND(ISNUMBER(OFFSET('Sanitation Data'!$D$12,0,10*ROW('Sanitation Data'!D66))),'Data Summary'!CO72="Yes"),OFFSET('Sanitation Data'!$D$12,0,10*ROW('Sanitation Data'!D66)),NA())</f>
        <v>#N/A</v>
      </c>
      <c r="AA72" s="542" t="e">
        <f ca="1">+IF(AND(ISNUMBER(OFFSET('Sanitation Data'!$E$4,0,10*ROW('Sanitation Data'!E66))),'Data Summary'!CP72="Yes"),100-OFFSET('Sanitation Data'!$E$4,0,10*ROW('Sanitation Data'!E66)),NA())</f>
        <v>#N/A</v>
      </c>
      <c r="AB72" s="542" t="e">
        <f ca="1">+IF(AND(ISNUMBER(OFFSET('Sanitation Data'!$E$6,0,10*ROW('Sanitation Data'!E66))),'Data Summary'!CQ72="Yes"),OFFSET('Sanitation Data'!$E$6,0,10*ROW('Sanitation Data'!E66)),NA())</f>
        <v>#N/A</v>
      </c>
      <c r="AC72" s="542" t="e">
        <f ca="1">+IF(AND(ISNUMBER(OFFSET('Sanitation Data'!$E$10,0,10*ROW('Sanitation Data'!E66))),'Data Summary'!CR72="Yes"),OFFSET('Sanitation Data'!$E$10,0,10*ROW('Sanitation Data'!E66)),NA())</f>
        <v>#N/A</v>
      </c>
      <c r="AD72" s="542" t="e">
        <f ca="1">+IF(AND(ISNUMBER(OFFSET('Sanitation Data'!$E$11,0,10*ROW('Sanitation Data'!E66))),'Data Summary'!CS72="Yes"),OFFSET('Sanitation Data'!$E$11,0,10*ROW('Sanitation Data'!E66)),NA())</f>
        <v>#N/A</v>
      </c>
      <c r="AE72" s="542" t="e">
        <f ca="1">+IF(AND(ISNUMBER(OFFSET('Sanitation Data'!$E$12,0,10*ROW('Sanitation Data'!E66))),'Data Summary'!CT72="Yes"),OFFSET('Sanitation Data'!$E$12,0,10*ROW('Sanitation Data'!E66)),NA())</f>
        <v>#N/A</v>
      </c>
      <c r="AF72" s="542" t="e">
        <f ca="1">+IF(AND(ISNUMBER(OFFSET('Sanitation Data'!$F$4,0,10*ROW('Sanitation Data'!F66))),'Data Summary'!CU72="Yes"),100-OFFSET('Sanitation Data'!$F$4,0,10*ROW('Sanitation Data'!F66)),NA())</f>
        <v>#N/A</v>
      </c>
      <c r="AG72" s="542" t="e">
        <f ca="1">+IF(AND(ISNUMBER(OFFSET('Sanitation Data'!$F$6,0,10*ROW('Sanitation Data'!F66))),'Data Summary'!CV72="Yes"),OFFSET('Sanitation Data'!$F$6,0,10*ROW('Sanitation Data'!F66)),NA())</f>
        <v>#N/A</v>
      </c>
      <c r="AH72" s="542" t="e">
        <f ca="1">+IF(AND(ISNUMBER(OFFSET('Sanitation Data'!$F$10,0,10*ROW('Sanitation Data'!F66))),'Data Summary'!CW72="Yes"),OFFSET('Sanitation Data'!$F$10,0,10*ROW('Sanitation Data'!F66)),NA())</f>
        <v>#N/A</v>
      </c>
      <c r="AI72" s="542" t="e">
        <f ca="1">+IF(AND(ISNUMBER(OFFSET('Sanitation Data'!$F$11,0,10*ROW('Sanitation Data'!F66))),'Data Summary'!CX72="Yes"),OFFSET('Sanitation Data'!$F$11,0,10*ROW('Sanitation Data'!F66)),NA())</f>
        <v>#N/A</v>
      </c>
      <c r="AJ72" s="542" t="e">
        <f ca="1">+IF(AND(ISNUMBER(OFFSET('Sanitation Data'!$F$12,0,10*ROW('Sanitation Data'!F66))),'Data Summary'!CY72="Yes"),OFFSET('Sanitation Data'!$F$12,0,10*ROW('Sanitation Data'!F66)),NA())</f>
        <v>#N/A</v>
      </c>
      <c r="AK72" s="542" t="e">
        <f ca="1">+IF(AND(ISNUMBER(OFFSET('Sanitation Data'!$G$4,0,10*ROW('Sanitation Data'!G66))),'Data Summary'!CZ72="Yes"),100-OFFSET('Sanitation Data'!$G$4,0,10*ROW('Sanitation Data'!G66)),NA())</f>
        <v>#N/A</v>
      </c>
      <c r="AL72" s="542" t="e">
        <f ca="1">+IF(AND(ISNUMBER(OFFSET('Sanitation Data'!$G$6,0,10*ROW('Sanitation Data'!G66))),'Data Summary'!DA72="Yes"),OFFSET('Sanitation Data'!$G$6,0,10*ROW('Sanitation Data'!G66)),NA())</f>
        <v>#N/A</v>
      </c>
      <c r="AM72" s="542" t="e">
        <f ca="1">+IF(AND(ISNUMBER(OFFSET('Sanitation Data'!$G$10,0,10*ROW('Sanitation Data'!G66))),'Data Summary'!DB72="Yes"),OFFSET('Sanitation Data'!$G$10,0,10*ROW('Sanitation Data'!G66)),NA())</f>
        <v>#N/A</v>
      </c>
      <c r="AN72" s="542" t="e">
        <f ca="1">+IF(AND(ISNUMBER(OFFSET('Sanitation Data'!$G$11,0,10*ROW('Sanitation Data'!G66))),'Data Summary'!DC72="Yes"),OFFSET('Sanitation Data'!$G$11,0,10*ROW('Sanitation Data'!G66)),NA())</f>
        <v>#N/A</v>
      </c>
      <c r="AO72" s="542" t="e">
        <f ca="1">+IF(AND(ISNUMBER(OFFSET('Sanitation Data'!$G$12,0,10*ROW('Sanitation Data'!G66))),'Data Summary'!DD72="Yes"),OFFSET('Sanitation Data'!$G$12,0,10*ROW('Sanitation Data'!G66)),NA())</f>
        <v>#N/A</v>
      </c>
      <c r="AP72" s="542" t="e">
        <f ca="1">+IF(AND(ISNUMBER(OFFSET('Sanitation Data'!$H$4,0,10*ROW('Sanitation Data'!H66))),'Data Summary'!DE72="Yes"),100-OFFSET('Sanitation Data'!$H$4,0,10*ROW('Sanitation Data'!H66)),NA())</f>
        <v>#N/A</v>
      </c>
      <c r="AQ72" s="542" t="e">
        <f ca="1">+IF(AND(ISNUMBER(OFFSET('Sanitation Data'!$H$6,0,10*ROW('Sanitation Data'!H66))),'Data Summary'!DF72="Yes"),OFFSET('Sanitation Data'!$H$6,0,10*ROW('Sanitation Data'!H66)),NA())</f>
        <v>#N/A</v>
      </c>
      <c r="AR72" s="542" t="e">
        <f ca="1">+IF(AND(ISNUMBER(OFFSET('Sanitation Data'!$H$10,0,10*ROW('Sanitation Data'!H66))),'Data Summary'!DG72="Yes"),OFFSET('Sanitation Data'!$H$10,0,10*ROW('Sanitation Data'!H66)),NA())</f>
        <v>#N/A</v>
      </c>
      <c r="AS72" s="542" t="e">
        <f ca="1">+IF(AND(ISNUMBER(OFFSET('Sanitation Data'!$H$11,0,10*ROW('Sanitation Data'!H66))),'Data Summary'!DH72="Yes"),OFFSET('Sanitation Data'!$H$11,0,10*ROW('Sanitation Data'!H66)),NA())</f>
        <v>#N/A</v>
      </c>
      <c r="AT72" s="542" t="e">
        <f ca="1">+IF(AND(ISNUMBER(OFFSET('Sanitation Data'!$H$12,0,10*ROW('Sanitation Data'!H66))),'Data Summary'!DI72="Yes"),OFFSET('Sanitation Data'!$H$12,0,10*ROW('Sanitation Data'!H66)),NA())</f>
        <v>#N/A</v>
      </c>
      <c r="AU72" s="542" t="e">
        <f ca="1">+IF(AND(ISNUMBER(OFFSET('Sanitation Data'!$I$4,0,10*ROW('Sanitation Data'!I66))),'Data Summary'!DJ72="Yes"),100-OFFSET('Sanitation Data'!$I$4,0,10*ROW('Sanitation Data'!I66)),NA())</f>
        <v>#N/A</v>
      </c>
      <c r="AV72" s="542" t="e">
        <f ca="1">+IF(AND(ISNUMBER(OFFSET('Sanitation Data'!$I$6,0,10*ROW('Sanitation Data'!I66))),'Data Summary'!DK72="Yes"),OFFSET('Sanitation Data'!$I$6,0,10*ROW('Sanitation Data'!I66)),NA())</f>
        <v>#N/A</v>
      </c>
      <c r="AW72" s="542" t="e">
        <f ca="1">+IF(AND(ISNUMBER(OFFSET('Sanitation Data'!$I$10,0,10*ROW('Sanitation Data'!I66))),'Data Summary'!DL72="Yes"),OFFSET('Sanitation Data'!$I$10,0,10*ROW('Sanitation Data'!I66)),NA())</f>
        <v>#N/A</v>
      </c>
      <c r="AX72" s="542" t="e">
        <f ca="1">+IF(AND(ISNUMBER(OFFSET('Sanitation Data'!$I$11,0,10*ROW('Sanitation Data'!I66))),'Data Summary'!DM72="Yes"),OFFSET('Sanitation Data'!$I$11,0,10*ROW('Sanitation Data'!I66)),NA())</f>
        <v>#N/A</v>
      </c>
      <c r="AY72" s="542" t="e">
        <f ca="1">+IF(AND(ISNUMBER(OFFSET('Sanitation Data'!$I$12,0,10*ROW('Sanitation Data'!I66))),'Data Summary'!DN72="Yes"),OFFSET('Sanitation Data'!$I$12,0,10*ROW('Sanitation Data'!I66)),NA())</f>
        <v>#N/A</v>
      </c>
      <c r="AZ72" s="543" t="e">
        <f ca="1">+IF(AND(ISNUMBER(OFFSET('Hygiene Data'!$D$5,0,10*ROW('Hygiene Data'!D66))),'Data Summary'!DO72="Yes"),OFFSET('Hygiene Data'!$D$5,0,10*ROW('Hygiene Data'!D66)),NA())</f>
        <v>#N/A</v>
      </c>
      <c r="BA72" s="543" t="e">
        <f ca="1">+IF(AND(ISNUMBER(OFFSET('Hygiene Data'!$D$7,0,10*ROW('Hygiene Data'!D66))),'Data Summary'!DP72="Yes"),OFFSET('Hygiene Data'!$D$7,0,10*ROW('Hygiene Data'!D66)),NA())</f>
        <v>#N/A</v>
      </c>
      <c r="BB72" s="543" t="e">
        <f ca="1">+IF(AND(ISNUMBER(OFFSET('Hygiene Data'!$D$9,0,10*ROW('Hygiene Data'!D66))),'Data Summary'!DQ72="Yes"),OFFSET('Hygiene Data'!$D$9,0,10*ROW('Hygiene Data'!D66)),NA())</f>
        <v>#N/A</v>
      </c>
      <c r="BC72" s="543" t="e">
        <f ca="1">+IF(AND(ISNUMBER(OFFSET('Hygiene Data'!$E$5,0,10*ROW('Hygiene Data'!E66))),'Data Summary'!DR72="Yes"),OFFSET('Hygiene Data'!$E$5,0,10*ROW('Hygiene Data'!E66)),NA())</f>
        <v>#N/A</v>
      </c>
      <c r="BD72" s="543" t="e">
        <f ca="1">+IF(AND(ISNUMBER(OFFSET('Hygiene Data'!$E$7,0,10*ROW('Hygiene Data'!E66))),'Data Summary'!DS72="Yes"),OFFSET('Hygiene Data'!$E$7,0,10*ROW('Hygiene Data'!E66)),NA())</f>
        <v>#N/A</v>
      </c>
      <c r="BE72" s="543" t="e">
        <f ca="1">+IF(AND(ISNUMBER(OFFSET('Hygiene Data'!$E$9,0,10*ROW('Hygiene Data'!E66))),'Data Summary'!DT72="Yes"),OFFSET('Hygiene Data'!$E$9,0,10*ROW('Hygiene Data'!E66)),NA())</f>
        <v>#N/A</v>
      </c>
      <c r="BF72" s="543" t="e">
        <f ca="1">+IF(AND(ISNUMBER(OFFSET('Hygiene Data'!$F$5,0,10*ROW('Hygiene Data'!F66))),'Data Summary'!DU72="Yes"),OFFSET('Hygiene Data'!$F$5,0,10*ROW('Hygiene Data'!F66)),NA())</f>
        <v>#N/A</v>
      </c>
      <c r="BG72" s="543" t="e">
        <f ca="1">+IF(AND(ISNUMBER(OFFSET('Hygiene Data'!$F$7,0,10*ROW('Hygiene Data'!F66))),'Data Summary'!DV72="Yes"),OFFSET('Hygiene Data'!$F$7,0,10*ROW('Hygiene Data'!F66)),NA())</f>
        <v>#N/A</v>
      </c>
      <c r="BH72" s="543" t="e">
        <f ca="1">+IF(AND(ISNUMBER(OFFSET('Hygiene Data'!$F$9,0,10*ROW('Hygiene Data'!F66))),'Data Summary'!DW72="Yes"),OFFSET('Hygiene Data'!$F$9,0,10*ROW('Hygiene Data'!F66)),NA())</f>
        <v>#N/A</v>
      </c>
      <c r="BI72" s="543" t="e">
        <f ca="1">+IF(AND(ISNUMBER(OFFSET('Hygiene Data'!$G$5,0,10*ROW('Hygiene Data'!G66))),'Data Summary'!DX72="Yes"),OFFSET('Hygiene Data'!$G$5,0,10*ROW('Hygiene Data'!G66)),NA())</f>
        <v>#N/A</v>
      </c>
      <c r="BJ72" s="543" t="e">
        <f ca="1">+IF(AND(ISNUMBER(OFFSET('Hygiene Data'!$G$7,0,10*ROW('Hygiene Data'!G66))),'Data Summary'!DY72="Yes"),OFFSET('Hygiene Data'!$G$7,0,10*ROW('Hygiene Data'!G66)),NA())</f>
        <v>#N/A</v>
      </c>
      <c r="BK72" s="543" t="e">
        <f ca="1">+IF(AND(ISNUMBER(OFFSET('Hygiene Data'!$G$9,0,10*ROW('Hygiene Data'!G66))),'Data Summary'!DZ72="Yes"),OFFSET('Hygiene Data'!$G$9,0,10*ROW('Hygiene Data'!G66)),NA())</f>
        <v>#N/A</v>
      </c>
      <c r="BL72" s="543" t="e">
        <f ca="1">+IF(AND(ISNUMBER(OFFSET('Hygiene Data'!$H$5,0,10*ROW('Hygiene Data'!H66))),'Data Summary'!EA72="Yes"),OFFSET('Hygiene Data'!$H$5,0,10*ROW('Hygiene Data'!H66)),NA())</f>
        <v>#N/A</v>
      </c>
      <c r="BM72" s="543" t="e">
        <f ca="1">+IF(AND(ISNUMBER(OFFSET('Hygiene Data'!$H$7,0,10*ROW('Hygiene Data'!H66))),'Data Summary'!EB72="Yes"),OFFSET('Hygiene Data'!$H$7,0,10*ROW('Hygiene Data'!H66)),NA())</f>
        <v>#N/A</v>
      </c>
      <c r="BN72" s="543" t="e">
        <f ca="1">+IF(AND(ISNUMBER(OFFSET('Hygiene Data'!$H$9,0,10*ROW('Hygiene Data'!H66))),'Data Summary'!EC72="Yes"),OFFSET('Hygiene Data'!$H$9,0,10*ROW('Hygiene Data'!H66)),NA())</f>
        <v>#N/A</v>
      </c>
      <c r="BO72" s="543" t="e">
        <f ca="1">+IF(AND(ISNUMBER(OFFSET('Hygiene Data'!$I$5,0,10*ROW('Hygiene Data'!I66))),'Data Summary'!ED72="Yes"),OFFSET('Hygiene Data'!$I$5,0,10*ROW('Hygiene Data'!I66)),NA())</f>
        <v>#N/A</v>
      </c>
      <c r="BP72" s="543" t="e">
        <f ca="1">+IF(AND(ISNUMBER(OFFSET('Hygiene Data'!$I$7,0,10*ROW('Hygiene Data'!I66))),'Data Summary'!EE72="Yes"),OFFSET('Hygiene Data'!$I$7,0,10*ROW('Hygiene Data'!I66)),NA())</f>
        <v>#N/A</v>
      </c>
      <c r="BQ72" s="543" t="e">
        <f ca="1">+IF(AND(ISNUMBER(OFFSET('Hygiene Data'!$I$9,0,10*ROW('Hygiene Data'!I66))),'Data Summary'!EF72="Yes"),OFFSET('Hygiene Data'!$I$9,0,10*ROW('Hygiene Data'!I66)),NA())</f>
        <v>#N/A</v>
      </c>
    </row>
    <row r="73" spans="1:69" x14ac:dyDescent="0.25">
      <c r="A73" s="539" t="e">
        <f ca="1">+RIGHT('Data Summary'!A73,LEN('Data Summary'!A73)-9)</f>
        <v>#VALUE!</v>
      </c>
      <c r="B73" s="513" t="str">
        <f ca="1">+IF(ISTEXT('Data Summary'!B73),'Data Summary'!B73,"")</f>
        <v/>
      </c>
      <c r="C73" s="540" t="e">
        <f ca="1">+VALUE('Data Summary'!C73)</f>
        <v>#VALUE!</v>
      </c>
      <c r="D73" s="541" t="e">
        <f ca="1">+IF(AND(ISNUMBER(OFFSET('Water Data'!$D$4,0,10*ROW('Water Data'!D67))),'Data Summary'!BS73="Yes"),100-OFFSET('Water Data'!$D$4,0,10*ROW('Water Data'!D67)),NA())</f>
        <v>#N/A</v>
      </c>
      <c r="E73" s="541" t="e">
        <f ca="1">+IF(AND(ISNUMBER(OFFSET('Water Data'!$D$6,0,10*ROW('Water Data'!D67))),'Data Summary'!BT73="Yes"),OFFSET('Water Data'!$D$6,0,10*ROW('Water Data'!D67)),NA())</f>
        <v>#N/A</v>
      </c>
      <c r="F73" s="541" t="e">
        <f ca="1">+IF(AND(ISNUMBER(OFFSET('Water Data'!$D$9,0,10*ROW('Water Data'!D67))),'Data Summary'!BU73="Yes"),OFFSET('Water Data'!$D$9,0,10*ROW('Water Data'!D67)),NA())</f>
        <v>#N/A</v>
      </c>
      <c r="G73" s="541" t="e">
        <f ca="1">+IF(AND(ISNUMBER(OFFSET('Water Data'!$E$4,0,10*ROW('Water Data'!E67))),'Data Summary'!BV73="Yes"),100-OFFSET('Water Data'!$E$4,0,10*ROW('Water Data'!E67)),NA())</f>
        <v>#N/A</v>
      </c>
      <c r="H73" s="541" t="e">
        <f ca="1">+IF(AND(ISNUMBER(OFFSET('Water Data'!$E$6,0,10*ROW('Water Data'!E67))),'Data Summary'!BW73="Yes"),OFFSET('Water Data'!$E$6,0,10*ROW('Water Data'!E67)),NA())</f>
        <v>#N/A</v>
      </c>
      <c r="I73" s="541" t="e">
        <f ca="1">+IF(AND(ISNUMBER(OFFSET('Water Data'!$E$9,0,10*ROW('Water Data'!E67))),'Data Summary'!BX73="Yes"),OFFSET('Water Data'!$E$9,0,10*ROW('Water Data'!E67)),NA())</f>
        <v>#N/A</v>
      </c>
      <c r="J73" s="541" t="e">
        <f ca="1">+IF(AND(ISNUMBER(OFFSET('Water Data'!$F$4,0,10*ROW('Water Data'!F67))),'Data Summary'!BY73="Yes"),100-OFFSET('Water Data'!$F$4,0,10*ROW('Water Data'!F67)),NA())</f>
        <v>#N/A</v>
      </c>
      <c r="K73" s="541" t="e">
        <f ca="1">+IF(AND(ISNUMBER(OFFSET('Water Data'!$F$6,0,10*ROW('Water Data'!F67))),'Data Summary'!BZ73="Yes"),OFFSET('Water Data'!$F$6,0,10*ROW('Water Data'!F67)),NA())</f>
        <v>#N/A</v>
      </c>
      <c r="L73" s="541" t="e">
        <f ca="1">+IF(AND(ISNUMBER(OFFSET('Water Data'!$F$9,0,10*ROW('Water Data'!F67))),'Data Summary'!CA73="Yes"),OFFSET('Water Data'!$F$9,0,10*ROW('Water Data'!F67)),NA())</f>
        <v>#N/A</v>
      </c>
      <c r="M73" s="541" t="e">
        <f ca="1">+IF(AND(ISNUMBER(OFFSET('Water Data'!$G$4,0,10*ROW('Water Data'!G67))),'Data Summary'!CB73="Yes"),100-OFFSET('Water Data'!$G$4,0,10*ROW('Water Data'!G67)),NA())</f>
        <v>#N/A</v>
      </c>
      <c r="N73" s="541" t="e">
        <f ca="1">+IF(AND(ISNUMBER(OFFSET('Water Data'!$G$6,0,10*ROW('Water Data'!G67))),'Data Summary'!CC73="Yes"),OFFSET('Water Data'!$G$6,0,10*ROW('Water Data'!G67)),NA())</f>
        <v>#N/A</v>
      </c>
      <c r="O73" s="541" t="e">
        <f ca="1">+IF(AND(ISNUMBER(OFFSET('Water Data'!$G$9,0,10*ROW('Water Data'!G67))),'Data Summary'!CD73="Yes"),OFFSET('Water Data'!$G$9,0,10*ROW('Water Data'!G67)),NA())</f>
        <v>#N/A</v>
      </c>
      <c r="P73" s="541" t="e">
        <f ca="1">+IF(AND(ISNUMBER(OFFSET('Water Data'!$H$4,0,10*ROW('Water Data'!H67))),'Data Summary'!CE73="Yes"),100-OFFSET('Water Data'!$H$4,0,10*ROW('Water Data'!H67)),NA())</f>
        <v>#N/A</v>
      </c>
      <c r="Q73" s="541" t="e">
        <f ca="1">+IF(AND(ISNUMBER(OFFSET('Water Data'!$H$6,0,10*ROW('Water Data'!H67))),'Data Summary'!CF73="Yes"),OFFSET('Water Data'!$H$6,0,10*ROW('Water Data'!H67)),NA())</f>
        <v>#N/A</v>
      </c>
      <c r="R73" s="541" t="e">
        <f ca="1">+IF(AND(ISNUMBER(OFFSET('Water Data'!$H$9,0,10*ROW('Water Data'!H67))),'Data Summary'!CG73="Yes"),OFFSET('Water Data'!$H$9,0,10*ROW('Water Data'!H67)),NA())</f>
        <v>#N/A</v>
      </c>
      <c r="S73" s="541" t="e">
        <f ca="1">+IF(AND(ISNUMBER(OFFSET('Water Data'!$I$4,0,10*ROW('Water Data'!I67))),'Data Summary'!CH73="Yes"),100-OFFSET('Water Data'!$I$4,0,10*ROW('Water Data'!I67)),NA())</f>
        <v>#N/A</v>
      </c>
      <c r="T73" s="541" t="e">
        <f ca="1">+IF(AND(ISNUMBER(OFFSET('Water Data'!$I$6,0,10*ROW('Water Data'!I67))),'Data Summary'!CI73="Yes"),OFFSET('Water Data'!$I$6,0,10*ROW('Water Data'!I67)),NA())</f>
        <v>#N/A</v>
      </c>
      <c r="U73" s="541" t="e">
        <f ca="1">+IF(AND(ISNUMBER(OFFSET('Water Data'!$I$9,0,10*ROW('Water Data'!I67))),'Data Summary'!CJ73="Yes"),OFFSET('Water Data'!$I$9,0,10*ROW('Water Data'!I67)),NA())</f>
        <v>#N/A</v>
      </c>
      <c r="V73" s="542" t="e">
        <f ca="1">+IF(AND(ISNUMBER(OFFSET('Sanitation Data'!$D$4,0,10*ROW('Sanitation Data'!D67))),'Data Summary'!CK73="Yes"),100-OFFSET('Sanitation Data'!$D$4,0,10*ROW('Sanitation Data'!D67)),NA())</f>
        <v>#N/A</v>
      </c>
      <c r="W73" s="542" t="e">
        <f ca="1">+IF(AND(ISNUMBER(OFFSET('Sanitation Data'!$D$6,0,10*ROW('Sanitation Data'!D67))),'Data Summary'!CL73="Yes"),OFFSET('Sanitation Data'!$D$6,0,10*ROW('Sanitation Data'!D67)),NA())</f>
        <v>#N/A</v>
      </c>
      <c r="X73" s="542" t="e">
        <f ca="1">+IF(AND(ISNUMBER(OFFSET('Sanitation Data'!$D$10,0,10*ROW('Sanitation Data'!D67))),'Data Summary'!CM73="Yes"),OFFSET('Sanitation Data'!$D$10,0,10*ROW('Sanitation Data'!D67)),NA())</f>
        <v>#N/A</v>
      </c>
      <c r="Y73" s="542" t="e">
        <f ca="1">+IF(AND(ISNUMBER(OFFSET('Sanitation Data'!$D$11,0,10*ROW('Sanitation Data'!D67))),'Data Summary'!CN73="Yes"),OFFSET('Sanitation Data'!$D$11,0,10*ROW('Sanitation Data'!D67)),NA())</f>
        <v>#N/A</v>
      </c>
      <c r="Z73" s="542" t="e">
        <f ca="1">+IF(AND(ISNUMBER(OFFSET('Sanitation Data'!$D$12,0,10*ROW('Sanitation Data'!D67))),'Data Summary'!CO73="Yes"),OFFSET('Sanitation Data'!$D$12,0,10*ROW('Sanitation Data'!D67)),NA())</f>
        <v>#N/A</v>
      </c>
      <c r="AA73" s="542" t="e">
        <f ca="1">+IF(AND(ISNUMBER(OFFSET('Sanitation Data'!$E$4,0,10*ROW('Sanitation Data'!E67))),'Data Summary'!CP73="Yes"),100-OFFSET('Sanitation Data'!$E$4,0,10*ROW('Sanitation Data'!E67)),NA())</f>
        <v>#N/A</v>
      </c>
      <c r="AB73" s="542" t="e">
        <f ca="1">+IF(AND(ISNUMBER(OFFSET('Sanitation Data'!$E$6,0,10*ROW('Sanitation Data'!E67))),'Data Summary'!CQ73="Yes"),OFFSET('Sanitation Data'!$E$6,0,10*ROW('Sanitation Data'!E67)),NA())</f>
        <v>#N/A</v>
      </c>
      <c r="AC73" s="542" t="e">
        <f ca="1">+IF(AND(ISNUMBER(OFFSET('Sanitation Data'!$E$10,0,10*ROW('Sanitation Data'!E67))),'Data Summary'!CR73="Yes"),OFFSET('Sanitation Data'!$E$10,0,10*ROW('Sanitation Data'!E67)),NA())</f>
        <v>#N/A</v>
      </c>
      <c r="AD73" s="542" t="e">
        <f ca="1">+IF(AND(ISNUMBER(OFFSET('Sanitation Data'!$E$11,0,10*ROW('Sanitation Data'!E67))),'Data Summary'!CS73="Yes"),OFFSET('Sanitation Data'!$E$11,0,10*ROW('Sanitation Data'!E67)),NA())</f>
        <v>#N/A</v>
      </c>
      <c r="AE73" s="542" t="e">
        <f ca="1">+IF(AND(ISNUMBER(OFFSET('Sanitation Data'!$E$12,0,10*ROW('Sanitation Data'!E67))),'Data Summary'!CT73="Yes"),OFFSET('Sanitation Data'!$E$12,0,10*ROW('Sanitation Data'!E67)),NA())</f>
        <v>#N/A</v>
      </c>
      <c r="AF73" s="542" t="e">
        <f ca="1">+IF(AND(ISNUMBER(OFFSET('Sanitation Data'!$F$4,0,10*ROW('Sanitation Data'!F67))),'Data Summary'!CU73="Yes"),100-OFFSET('Sanitation Data'!$F$4,0,10*ROW('Sanitation Data'!F67)),NA())</f>
        <v>#N/A</v>
      </c>
      <c r="AG73" s="542" t="e">
        <f ca="1">+IF(AND(ISNUMBER(OFFSET('Sanitation Data'!$F$6,0,10*ROW('Sanitation Data'!F67))),'Data Summary'!CV73="Yes"),OFFSET('Sanitation Data'!$F$6,0,10*ROW('Sanitation Data'!F67)),NA())</f>
        <v>#N/A</v>
      </c>
      <c r="AH73" s="542" t="e">
        <f ca="1">+IF(AND(ISNUMBER(OFFSET('Sanitation Data'!$F$10,0,10*ROW('Sanitation Data'!F67))),'Data Summary'!CW73="Yes"),OFFSET('Sanitation Data'!$F$10,0,10*ROW('Sanitation Data'!F67)),NA())</f>
        <v>#N/A</v>
      </c>
      <c r="AI73" s="542" t="e">
        <f ca="1">+IF(AND(ISNUMBER(OFFSET('Sanitation Data'!$F$11,0,10*ROW('Sanitation Data'!F67))),'Data Summary'!CX73="Yes"),OFFSET('Sanitation Data'!$F$11,0,10*ROW('Sanitation Data'!F67)),NA())</f>
        <v>#N/A</v>
      </c>
      <c r="AJ73" s="542" t="e">
        <f ca="1">+IF(AND(ISNUMBER(OFFSET('Sanitation Data'!$F$12,0,10*ROW('Sanitation Data'!F67))),'Data Summary'!CY73="Yes"),OFFSET('Sanitation Data'!$F$12,0,10*ROW('Sanitation Data'!F67)),NA())</f>
        <v>#N/A</v>
      </c>
      <c r="AK73" s="542" t="e">
        <f ca="1">+IF(AND(ISNUMBER(OFFSET('Sanitation Data'!$G$4,0,10*ROW('Sanitation Data'!G67))),'Data Summary'!CZ73="Yes"),100-OFFSET('Sanitation Data'!$G$4,0,10*ROW('Sanitation Data'!G67)),NA())</f>
        <v>#N/A</v>
      </c>
      <c r="AL73" s="542" t="e">
        <f ca="1">+IF(AND(ISNUMBER(OFFSET('Sanitation Data'!$G$6,0,10*ROW('Sanitation Data'!G67))),'Data Summary'!DA73="Yes"),OFFSET('Sanitation Data'!$G$6,0,10*ROW('Sanitation Data'!G67)),NA())</f>
        <v>#N/A</v>
      </c>
      <c r="AM73" s="542" t="e">
        <f ca="1">+IF(AND(ISNUMBER(OFFSET('Sanitation Data'!$G$10,0,10*ROW('Sanitation Data'!G67))),'Data Summary'!DB73="Yes"),OFFSET('Sanitation Data'!$G$10,0,10*ROW('Sanitation Data'!G67)),NA())</f>
        <v>#N/A</v>
      </c>
      <c r="AN73" s="542" t="e">
        <f ca="1">+IF(AND(ISNUMBER(OFFSET('Sanitation Data'!$G$11,0,10*ROW('Sanitation Data'!G67))),'Data Summary'!DC73="Yes"),OFFSET('Sanitation Data'!$G$11,0,10*ROW('Sanitation Data'!G67)),NA())</f>
        <v>#N/A</v>
      </c>
      <c r="AO73" s="542" t="e">
        <f ca="1">+IF(AND(ISNUMBER(OFFSET('Sanitation Data'!$G$12,0,10*ROW('Sanitation Data'!G67))),'Data Summary'!DD73="Yes"),OFFSET('Sanitation Data'!$G$12,0,10*ROW('Sanitation Data'!G67)),NA())</f>
        <v>#N/A</v>
      </c>
      <c r="AP73" s="542" t="e">
        <f ca="1">+IF(AND(ISNUMBER(OFFSET('Sanitation Data'!$H$4,0,10*ROW('Sanitation Data'!H67))),'Data Summary'!DE73="Yes"),100-OFFSET('Sanitation Data'!$H$4,0,10*ROW('Sanitation Data'!H67)),NA())</f>
        <v>#N/A</v>
      </c>
      <c r="AQ73" s="542" t="e">
        <f ca="1">+IF(AND(ISNUMBER(OFFSET('Sanitation Data'!$H$6,0,10*ROW('Sanitation Data'!H67))),'Data Summary'!DF73="Yes"),OFFSET('Sanitation Data'!$H$6,0,10*ROW('Sanitation Data'!H67)),NA())</f>
        <v>#N/A</v>
      </c>
      <c r="AR73" s="542" t="e">
        <f ca="1">+IF(AND(ISNUMBER(OFFSET('Sanitation Data'!$H$10,0,10*ROW('Sanitation Data'!H67))),'Data Summary'!DG73="Yes"),OFFSET('Sanitation Data'!$H$10,0,10*ROW('Sanitation Data'!H67)),NA())</f>
        <v>#N/A</v>
      </c>
      <c r="AS73" s="542" t="e">
        <f ca="1">+IF(AND(ISNUMBER(OFFSET('Sanitation Data'!$H$11,0,10*ROW('Sanitation Data'!H67))),'Data Summary'!DH73="Yes"),OFFSET('Sanitation Data'!$H$11,0,10*ROW('Sanitation Data'!H67)),NA())</f>
        <v>#N/A</v>
      </c>
      <c r="AT73" s="542" t="e">
        <f ca="1">+IF(AND(ISNUMBER(OFFSET('Sanitation Data'!$H$12,0,10*ROW('Sanitation Data'!H67))),'Data Summary'!DI73="Yes"),OFFSET('Sanitation Data'!$H$12,0,10*ROW('Sanitation Data'!H67)),NA())</f>
        <v>#N/A</v>
      </c>
      <c r="AU73" s="542" t="e">
        <f ca="1">+IF(AND(ISNUMBER(OFFSET('Sanitation Data'!$I$4,0,10*ROW('Sanitation Data'!I67))),'Data Summary'!DJ73="Yes"),100-OFFSET('Sanitation Data'!$I$4,0,10*ROW('Sanitation Data'!I67)),NA())</f>
        <v>#N/A</v>
      </c>
      <c r="AV73" s="542" t="e">
        <f ca="1">+IF(AND(ISNUMBER(OFFSET('Sanitation Data'!$I$6,0,10*ROW('Sanitation Data'!I67))),'Data Summary'!DK73="Yes"),OFFSET('Sanitation Data'!$I$6,0,10*ROW('Sanitation Data'!I67)),NA())</f>
        <v>#N/A</v>
      </c>
      <c r="AW73" s="542" t="e">
        <f ca="1">+IF(AND(ISNUMBER(OFFSET('Sanitation Data'!$I$10,0,10*ROW('Sanitation Data'!I67))),'Data Summary'!DL73="Yes"),OFFSET('Sanitation Data'!$I$10,0,10*ROW('Sanitation Data'!I67)),NA())</f>
        <v>#N/A</v>
      </c>
      <c r="AX73" s="542" t="e">
        <f ca="1">+IF(AND(ISNUMBER(OFFSET('Sanitation Data'!$I$11,0,10*ROW('Sanitation Data'!I67))),'Data Summary'!DM73="Yes"),OFFSET('Sanitation Data'!$I$11,0,10*ROW('Sanitation Data'!I67)),NA())</f>
        <v>#N/A</v>
      </c>
      <c r="AY73" s="542" t="e">
        <f ca="1">+IF(AND(ISNUMBER(OFFSET('Sanitation Data'!$I$12,0,10*ROW('Sanitation Data'!I67))),'Data Summary'!DN73="Yes"),OFFSET('Sanitation Data'!$I$12,0,10*ROW('Sanitation Data'!I67)),NA())</f>
        <v>#N/A</v>
      </c>
      <c r="AZ73" s="543" t="e">
        <f ca="1">+IF(AND(ISNUMBER(OFFSET('Hygiene Data'!$D$5,0,10*ROW('Hygiene Data'!D67))),'Data Summary'!DO73="Yes"),OFFSET('Hygiene Data'!$D$5,0,10*ROW('Hygiene Data'!D67)),NA())</f>
        <v>#N/A</v>
      </c>
      <c r="BA73" s="543" t="e">
        <f ca="1">+IF(AND(ISNUMBER(OFFSET('Hygiene Data'!$D$7,0,10*ROW('Hygiene Data'!D67))),'Data Summary'!DP73="Yes"),OFFSET('Hygiene Data'!$D$7,0,10*ROW('Hygiene Data'!D67)),NA())</f>
        <v>#N/A</v>
      </c>
      <c r="BB73" s="543" t="e">
        <f ca="1">+IF(AND(ISNUMBER(OFFSET('Hygiene Data'!$D$9,0,10*ROW('Hygiene Data'!D67))),'Data Summary'!DQ73="Yes"),OFFSET('Hygiene Data'!$D$9,0,10*ROW('Hygiene Data'!D67)),NA())</f>
        <v>#N/A</v>
      </c>
      <c r="BC73" s="543" t="e">
        <f ca="1">+IF(AND(ISNUMBER(OFFSET('Hygiene Data'!$E$5,0,10*ROW('Hygiene Data'!E67))),'Data Summary'!DR73="Yes"),OFFSET('Hygiene Data'!$E$5,0,10*ROW('Hygiene Data'!E67)),NA())</f>
        <v>#N/A</v>
      </c>
      <c r="BD73" s="543" t="e">
        <f ca="1">+IF(AND(ISNUMBER(OFFSET('Hygiene Data'!$E$7,0,10*ROW('Hygiene Data'!E67))),'Data Summary'!DS73="Yes"),OFFSET('Hygiene Data'!$E$7,0,10*ROW('Hygiene Data'!E67)),NA())</f>
        <v>#N/A</v>
      </c>
      <c r="BE73" s="543" t="e">
        <f ca="1">+IF(AND(ISNUMBER(OFFSET('Hygiene Data'!$E$9,0,10*ROW('Hygiene Data'!E67))),'Data Summary'!DT73="Yes"),OFFSET('Hygiene Data'!$E$9,0,10*ROW('Hygiene Data'!E67)),NA())</f>
        <v>#N/A</v>
      </c>
      <c r="BF73" s="543" t="e">
        <f ca="1">+IF(AND(ISNUMBER(OFFSET('Hygiene Data'!$F$5,0,10*ROW('Hygiene Data'!F67))),'Data Summary'!DU73="Yes"),OFFSET('Hygiene Data'!$F$5,0,10*ROW('Hygiene Data'!F67)),NA())</f>
        <v>#N/A</v>
      </c>
      <c r="BG73" s="543" t="e">
        <f ca="1">+IF(AND(ISNUMBER(OFFSET('Hygiene Data'!$F$7,0,10*ROW('Hygiene Data'!F67))),'Data Summary'!DV73="Yes"),OFFSET('Hygiene Data'!$F$7,0,10*ROW('Hygiene Data'!F67)),NA())</f>
        <v>#N/A</v>
      </c>
      <c r="BH73" s="543" t="e">
        <f ca="1">+IF(AND(ISNUMBER(OFFSET('Hygiene Data'!$F$9,0,10*ROW('Hygiene Data'!F67))),'Data Summary'!DW73="Yes"),OFFSET('Hygiene Data'!$F$9,0,10*ROW('Hygiene Data'!F67)),NA())</f>
        <v>#N/A</v>
      </c>
      <c r="BI73" s="543" t="e">
        <f ca="1">+IF(AND(ISNUMBER(OFFSET('Hygiene Data'!$G$5,0,10*ROW('Hygiene Data'!G67))),'Data Summary'!DX73="Yes"),OFFSET('Hygiene Data'!$G$5,0,10*ROW('Hygiene Data'!G67)),NA())</f>
        <v>#N/A</v>
      </c>
      <c r="BJ73" s="543" t="e">
        <f ca="1">+IF(AND(ISNUMBER(OFFSET('Hygiene Data'!$G$7,0,10*ROW('Hygiene Data'!G67))),'Data Summary'!DY73="Yes"),OFFSET('Hygiene Data'!$G$7,0,10*ROW('Hygiene Data'!G67)),NA())</f>
        <v>#N/A</v>
      </c>
      <c r="BK73" s="543" t="e">
        <f ca="1">+IF(AND(ISNUMBER(OFFSET('Hygiene Data'!$G$9,0,10*ROW('Hygiene Data'!G67))),'Data Summary'!DZ73="Yes"),OFFSET('Hygiene Data'!$G$9,0,10*ROW('Hygiene Data'!G67)),NA())</f>
        <v>#N/A</v>
      </c>
      <c r="BL73" s="543" t="e">
        <f ca="1">+IF(AND(ISNUMBER(OFFSET('Hygiene Data'!$H$5,0,10*ROW('Hygiene Data'!H67))),'Data Summary'!EA73="Yes"),OFFSET('Hygiene Data'!$H$5,0,10*ROW('Hygiene Data'!H67)),NA())</f>
        <v>#N/A</v>
      </c>
      <c r="BM73" s="543" t="e">
        <f ca="1">+IF(AND(ISNUMBER(OFFSET('Hygiene Data'!$H$7,0,10*ROW('Hygiene Data'!H67))),'Data Summary'!EB73="Yes"),OFFSET('Hygiene Data'!$H$7,0,10*ROW('Hygiene Data'!H67)),NA())</f>
        <v>#N/A</v>
      </c>
      <c r="BN73" s="543" t="e">
        <f ca="1">+IF(AND(ISNUMBER(OFFSET('Hygiene Data'!$H$9,0,10*ROW('Hygiene Data'!H67))),'Data Summary'!EC73="Yes"),OFFSET('Hygiene Data'!$H$9,0,10*ROW('Hygiene Data'!H67)),NA())</f>
        <v>#N/A</v>
      </c>
      <c r="BO73" s="543" t="e">
        <f ca="1">+IF(AND(ISNUMBER(OFFSET('Hygiene Data'!$I$5,0,10*ROW('Hygiene Data'!I67))),'Data Summary'!ED73="Yes"),OFFSET('Hygiene Data'!$I$5,0,10*ROW('Hygiene Data'!I67)),NA())</f>
        <v>#N/A</v>
      </c>
      <c r="BP73" s="543" t="e">
        <f ca="1">+IF(AND(ISNUMBER(OFFSET('Hygiene Data'!$I$7,0,10*ROW('Hygiene Data'!I67))),'Data Summary'!EE73="Yes"),OFFSET('Hygiene Data'!$I$7,0,10*ROW('Hygiene Data'!I67)),NA())</f>
        <v>#N/A</v>
      </c>
      <c r="BQ73" s="543" t="e">
        <f ca="1">+IF(AND(ISNUMBER(OFFSET('Hygiene Data'!$I$9,0,10*ROW('Hygiene Data'!I67))),'Data Summary'!EF73="Yes"),OFFSET('Hygiene Data'!$I$9,0,10*ROW('Hygiene Data'!I67)),NA())</f>
        <v>#N/A</v>
      </c>
    </row>
    <row r="74" spans="1:69" x14ac:dyDescent="0.25">
      <c r="A74" s="539" t="e">
        <f ca="1">+RIGHT('Data Summary'!A74,LEN('Data Summary'!A74)-9)</f>
        <v>#VALUE!</v>
      </c>
      <c r="B74" s="513" t="str">
        <f ca="1">+IF(ISTEXT('Data Summary'!B74),'Data Summary'!B74,"")</f>
        <v/>
      </c>
      <c r="C74" s="540" t="e">
        <f ca="1">+VALUE('Data Summary'!C74)</f>
        <v>#VALUE!</v>
      </c>
      <c r="D74" s="541" t="e">
        <f ca="1">+IF(AND(ISNUMBER(OFFSET('Water Data'!$D$4,0,10*ROW('Water Data'!D68))),'Data Summary'!BS74="Yes"),100-OFFSET('Water Data'!$D$4,0,10*ROW('Water Data'!D68)),NA())</f>
        <v>#N/A</v>
      </c>
      <c r="E74" s="541" t="e">
        <f ca="1">+IF(AND(ISNUMBER(OFFSET('Water Data'!$D$6,0,10*ROW('Water Data'!D68))),'Data Summary'!BT74="Yes"),OFFSET('Water Data'!$D$6,0,10*ROW('Water Data'!D68)),NA())</f>
        <v>#N/A</v>
      </c>
      <c r="F74" s="541" t="e">
        <f ca="1">+IF(AND(ISNUMBER(OFFSET('Water Data'!$D$9,0,10*ROW('Water Data'!D68))),'Data Summary'!BU74="Yes"),OFFSET('Water Data'!$D$9,0,10*ROW('Water Data'!D68)),NA())</f>
        <v>#N/A</v>
      </c>
      <c r="G74" s="541" t="e">
        <f ca="1">+IF(AND(ISNUMBER(OFFSET('Water Data'!$E$4,0,10*ROW('Water Data'!E68))),'Data Summary'!BV74="Yes"),100-OFFSET('Water Data'!$E$4,0,10*ROW('Water Data'!E68)),NA())</f>
        <v>#N/A</v>
      </c>
      <c r="H74" s="541" t="e">
        <f ca="1">+IF(AND(ISNUMBER(OFFSET('Water Data'!$E$6,0,10*ROW('Water Data'!E68))),'Data Summary'!BW74="Yes"),OFFSET('Water Data'!$E$6,0,10*ROW('Water Data'!E68)),NA())</f>
        <v>#N/A</v>
      </c>
      <c r="I74" s="541" t="e">
        <f ca="1">+IF(AND(ISNUMBER(OFFSET('Water Data'!$E$9,0,10*ROW('Water Data'!E68))),'Data Summary'!BX74="Yes"),OFFSET('Water Data'!$E$9,0,10*ROW('Water Data'!E68)),NA())</f>
        <v>#N/A</v>
      </c>
      <c r="J74" s="541" t="e">
        <f ca="1">+IF(AND(ISNUMBER(OFFSET('Water Data'!$F$4,0,10*ROW('Water Data'!F68))),'Data Summary'!BY74="Yes"),100-OFFSET('Water Data'!$F$4,0,10*ROW('Water Data'!F68)),NA())</f>
        <v>#N/A</v>
      </c>
      <c r="K74" s="541" t="e">
        <f ca="1">+IF(AND(ISNUMBER(OFFSET('Water Data'!$F$6,0,10*ROW('Water Data'!F68))),'Data Summary'!BZ74="Yes"),OFFSET('Water Data'!$F$6,0,10*ROW('Water Data'!F68)),NA())</f>
        <v>#N/A</v>
      </c>
      <c r="L74" s="541" t="e">
        <f ca="1">+IF(AND(ISNUMBER(OFFSET('Water Data'!$F$9,0,10*ROW('Water Data'!F68))),'Data Summary'!CA74="Yes"),OFFSET('Water Data'!$F$9,0,10*ROW('Water Data'!F68)),NA())</f>
        <v>#N/A</v>
      </c>
      <c r="M74" s="541" t="e">
        <f ca="1">+IF(AND(ISNUMBER(OFFSET('Water Data'!$G$4,0,10*ROW('Water Data'!G68))),'Data Summary'!CB74="Yes"),100-OFFSET('Water Data'!$G$4,0,10*ROW('Water Data'!G68)),NA())</f>
        <v>#N/A</v>
      </c>
      <c r="N74" s="541" t="e">
        <f ca="1">+IF(AND(ISNUMBER(OFFSET('Water Data'!$G$6,0,10*ROW('Water Data'!G68))),'Data Summary'!CC74="Yes"),OFFSET('Water Data'!$G$6,0,10*ROW('Water Data'!G68)),NA())</f>
        <v>#N/A</v>
      </c>
      <c r="O74" s="541" t="e">
        <f ca="1">+IF(AND(ISNUMBER(OFFSET('Water Data'!$G$9,0,10*ROW('Water Data'!G68))),'Data Summary'!CD74="Yes"),OFFSET('Water Data'!$G$9,0,10*ROW('Water Data'!G68)),NA())</f>
        <v>#N/A</v>
      </c>
      <c r="P74" s="541" t="e">
        <f ca="1">+IF(AND(ISNUMBER(OFFSET('Water Data'!$H$4,0,10*ROW('Water Data'!H68))),'Data Summary'!CE74="Yes"),100-OFFSET('Water Data'!$H$4,0,10*ROW('Water Data'!H68)),NA())</f>
        <v>#N/A</v>
      </c>
      <c r="Q74" s="541" t="e">
        <f ca="1">+IF(AND(ISNUMBER(OFFSET('Water Data'!$H$6,0,10*ROW('Water Data'!H68))),'Data Summary'!CF74="Yes"),OFFSET('Water Data'!$H$6,0,10*ROW('Water Data'!H68)),NA())</f>
        <v>#N/A</v>
      </c>
      <c r="R74" s="541" t="e">
        <f ca="1">+IF(AND(ISNUMBER(OFFSET('Water Data'!$H$9,0,10*ROW('Water Data'!H68))),'Data Summary'!CG74="Yes"),OFFSET('Water Data'!$H$9,0,10*ROW('Water Data'!H68)),NA())</f>
        <v>#N/A</v>
      </c>
      <c r="S74" s="541" t="e">
        <f ca="1">+IF(AND(ISNUMBER(OFFSET('Water Data'!$I$4,0,10*ROW('Water Data'!I68))),'Data Summary'!CH74="Yes"),100-OFFSET('Water Data'!$I$4,0,10*ROW('Water Data'!I68)),NA())</f>
        <v>#N/A</v>
      </c>
      <c r="T74" s="541" t="e">
        <f ca="1">+IF(AND(ISNUMBER(OFFSET('Water Data'!$I$6,0,10*ROW('Water Data'!I68))),'Data Summary'!CI74="Yes"),OFFSET('Water Data'!$I$6,0,10*ROW('Water Data'!I68)),NA())</f>
        <v>#N/A</v>
      </c>
      <c r="U74" s="541" t="e">
        <f ca="1">+IF(AND(ISNUMBER(OFFSET('Water Data'!$I$9,0,10*ROW('Water Data'!I68))),'Data Summary'!CJ74="Yes"),OFFSET('Water Data'!$I$9,0,10*ROW('Water Data'!I68)),NA())</f>
        <v>#N/A</v>
      </c>
      <c r="V74" s="542" t="e">
        <f ca="1">+IF(AND(ISNUMBER(OFFSET('Sanitation Data'!$D$4,0,10*ROW('Sanitation Data'!D68))),'Data Summary'!CK74="Yes"),100-OFFSET('Sanitation Data'!$D$4,0,10*ROW('Sanitation Data'!D68)),NA())</f>
        <v>#N/A</v>
      </c>
      <c r="W74" s="542" t="e">
        <f ca="1">+IF(AND(ISNUMBER(OFFSET('Sanitation Data'!$D$6,0,10*ROW('Sanitation Data'!D68))),'Data Summary'!CL74="Yes"),OFFSET('Sanitation Data'!$D$6,0,10*ROW('Sanitation Data'!D68)),NA())</f>
        <v>#N/A</v>
      </c>
      <c r="X74" s="542" t="e">
        <f ca="1">+IF(AND(ISNUMBER(OFFSET('Sanitation Data'!$D$10,0,10*ROW('Sanitation Data'!D68))),'Data Summary'!CM74="Yes"),OFFSET('Sanitation Data'!$D$10,0,10*ROW('Sanitation Data'!D68)),NA())</f>
        <v>#N/A</v>
      </c>
      <c r="Y74" s="542" t="e">
        <f ca="1">+IF(AND(ISNUMBER(OFFSET('Sanitation Data'!$D$11,0,10*ROW('Sanitation Data'!D68))),'Data Summary'!CN74="Yes"),OFFSET('Sanitation Data'!$D$11,0,10*ROW('Sanitation Data'!D68)),NA())</f>
        <v>#N/A</v>
      </c>
      <c r="Z74" s="542" t="e">
        <f ca="1">+IF(AND(ISNUMBER(OFFSET('Sanitation Data'!$D$12,0,10*ROW('Sanitation Data'!D68))),'Data Summary'!CO74="Yes"),OFFSET('Sanitation Data'!$D$12,0,10*ROW('Sanitation Data'!D68)),NA())</f>
        <v>#N/A</v>
      </c>
      <c r="AA74" s="542" t="e">
        <f ca="1">+IF(AND(ISNUMBER(OFFSET('Sanitation Data'!$E$4,0,10*ROW('Sanitation Data'!E68))),'Data Summary'!CP74="Yes"),100-OFFSET('Sanitation Data'!$E$4,0,10*ROW('Sanitation Data'!E68)),NA())</f>
        <v>#N/A</v>
      </c>
      <c r="AB74" s="542" t="e">
        <f ca="1">+IF(AND(ISNUMBER(OFFSET('Sanitation Data'!$E$6,0,10*ROW('Sanitation Data'!E68))),'Data Summary'!CQ74="Yes"),OFFSET('Sanitation Data'!$E$6,0,10*ROW('Sanitation Data'!E68)),NA())</f>
        <v>#N/A</v>
      </c>
      <c r="AC74" s="542" t="e">
        <f ca="1">+IF(AND(ISNUMBER(OFFSET('Sanitation Data'!$E$10,0,10*ROW('Sanitation Data'!E68))),'Data Summary'!CR74="Yes"),OFFSET('Sanitation Data'!$E$10,0,10*ROW('Sanitation Data'!E68)),NA())</f>
        <v>#N/A</v>
      </c>
      <c r="AD74" s="542" t="e">
        <f ca="1">+IF(AND(ISNUMBER(OFFSET('Sanitation Data'!$E$11,0,10*ROW('Sanitation Data'!E68))),'Data Summary'!CS74="Yes"),OFFSET('Sanitation Data'!$E$11,0,10*ROW('Sanitation Data'!E68)),NA())</f>
        <v>#N/A</v>
      </c>
      <c r="AE74" s="542" t="e">
        <f ca="1">+IF(AND(ISNUMBER(OFFSET('Sanitation Data'!$E$12,0,10*ROW('Sanitation Data'!E68))),'Data Summary'!CT74="Yes"),OFFSET('Sanitation Data'!$E$12,0,10*ROW('Sanitation Data'!E68)),NA())</f>
        <v>#N/A</v>
      </c>
      <c r="AF74" s="542" t="e">
        <f ca="1">+IF(AND(ISNUMBER(OFFSET('Sanitation Data'!$F$4,0,10*ROW('Sanitation Data'!F68))),'Data Summary'!CU74="Yes"),100-OFFSET('Sanitation Data'!$F$4,0,10*ROW('Sanitation Data'!F68)),NA())</f>
        <v>#N/A</v>
      </c>
      <c r="AG74" s="542" t="e">
        <f ca="1">+IF(AND(ISNUMBER(OFFSET('Sanitation Data'!$F$6,0,10*ROW('Sanitation Data'!F68))),'Data Summary'!CV74="Yes"),OFFSET('Sanitation Data'!$F$6,0,10*ROW('Sanitation Data'!F68)),NA())</f>
        <v>#N/A</v>
      </c>
      <c r="AH74" s="542" t="e">
        <f ca="1">+IF(AND(ISNUMBER(OFFSET('Sanitation Data'!$F$10,0,10*ROW('Sanitation Data'!F68))),'Data Summary'!CW74="Yes"),OFFSET('Sanitation Data'!$F$10,0,10*ROW('Sanitation Data'!F68)),NA())</f>
        <v>#N/A</v>
      </c>
      <c r="AI74" s="542" t="e">
        <f ca="1">+IF(AND(ISNUMBER(OFFSET('Sanitation Data'!$F$11,0,10*ROW('Sanitation Data'!F68))),'Data Summary'!CX74="Yes"),OFFSET('Sanitation Data'!$F$11,0,10*ROW('Sanitation Data'!F68)),NA())</f>
        <v>#N/A</v>
      </c>
      <c r="AJ74" s="542" t="e">
        <f ca="1">+IF(AND(ISNUMBER(OFFSET('Sanitation Data'!$F$12,0,10*ROW('Sanitation Data'!F68))),'Data Summary'!CY74="Yes"),OFFSET('Sanitation Data'!$F$12,0,10*ROW('Sanitation Data'!F68)),NA())</f>
        <v>#N/A</v>
      </c>
      <c r="AK74" s="542" t="e">
        <f ca="1">+IF(AND(ISNUMBER(OFFSET('Sanitation Data'!$G$4,0,10*ROW('Sanitation Data'!G68))),'Data Summary'!CZ74="Yes"),100-OFFSET('Sanitation Data'!$G$4,0,10*ROW('Sanitation Data'!G68)),NA())</f>
        <v>#N/A</v>
      </c>
      <c r="AL74" s="542" t="e">
        <f ca="1">+IF(AND(ISNUMBER(OFFSET('Sanitation Data'!$G$6,0,10*ROW('Sanitation Data'!G68))),'Data Summary'!DA74="Yes"),OFFSET('Sanitation Data'!$G$6,0,10*ROW('Sanitation Data'!G68)),NA())</f>
        <v>#N/A</v>
      </c>
      <c r="AM74" s="542" t="e">
        <f ca="1">+IF(AND(ISNUMBER(OFFSET('Sanitation Data'!$G$10,0,10*ROW('Sanitation Data'!G68))),'Data Summary'!DB74="Yes"),OFFSET('Sanitation Data'!$G$10,0,10*ROW('Sanitation Data'!G68)),NA())</f>
        <v>#N/A</v>
      </c>
      <c r="AN74" s="542" t="e">
        <f ca="1">+IF(AND(ISNUMBER(OFFSET('Sanitation Data'!$G$11,0,10*ROW('Sanitation Data'!G68))),'Data Summary'!DC74="Yes"),OFFSET('Sanitation Data'!$G$11,0,10*ROW('Sanitation Data'!G68)),NA())</f>
        <v>#N/A</v>
      </c>
      <c r="AO74" s="542" t="e">
        <f ca="1">+IF(AND(ISNUMBER(OFFSET('Sanitation Data'!$G$12,0,10*ROW('Sanitation Data'!G68))),'Data Summary'!DD74="Yes"),OFFSET('Sanitation Data'!$G$12,0,10*ROW('Sanitation Data'!G68)),NA())</f>
        <v>#N/A</v>
      </c>
      <c r="AP74" s="542" t="e">
        <f ca="1">+IF(AND(ISNUMBER(OFFSET('Sanitation Data'!$H$4,0,10*ROW('Sanitation Data'!H68))),'Data Summary'!DE74="Yes"),100-OFFSET('Sanitation Data'!$H$4,0,10*ROW('Sanitation Data'!H68)),NA())</f>
        <v>#N/A</v>
      </c>
      <c r="AQ74" s="542" t="e">
        <f ca="1">+IF(AND(ISNUMBER(OFFSET('Sanitation Data'!$H$6,0,10*ROW('Sanitation Data'!H68))),'Data Summary'!DF74="Yes"),OFFSET('Sanitation Data'!$H$6,0,10*ROW('Sanitation Data'!H68)),NA())</f>
        <v>#N/A</v>
      </c>
      <c r="AR74" s="542" t="e">
        <f ca="1">+IF(AND(ISNUMBER(OFFSET('Sanitation Data'!$H$10,0,10*ROW('Sanitation Data'!H68))),'Data Summary'!DG74="Yes"),OFFSET('Sanitation Data'!$H$10,0,10*ROW('Sanitation Data'!H68)),NA())</f>
        <v>#N/A</v>
      </c>
      <c r="AS74" s="542" t="e">
        <f ca="1">+IF(AND(ISNUMBER(OFFSET('Sanitation Data'!$H$11,0,10*ROW('Sanitation Data'!H68))),'Data Summary'!DH74="Yes"),OFFSET('Sanitation Data'!$H$11,0,10*ROW('Sanitation Data'!H68)),NA())</f>
        <v>#N/A</v>
      </c>
      <c r="AT74" s="542" t="e">
        <f ca="1">+IF(AND(ISNUMBER(OFFSET('Sanitation Data'!$H$12,0,10*ROW('Sanitation Data'!H68))),'Data Summary'!DI74="Yes"),OFFSET('Sanitation Data'!$H$12,0,10*ROW('Sanitation Data'!H68)),NA())</f>
        <v>#N/A</v>
      </c>
      <c r="AU74" s="542" t="e">
        <f ca="1">+IF(AND(ISNUMBER(OFFSET('Sanitation Data'!$I$4,0,10*ROW('Sanitation Data'!I68))),'Data Summary'!DJ74="Yes"),100-OFFSET('Sanitation Data'!$I$4,0,10*ROW('Sanitation Data'!I68)),NA())</f>
        <v>#N/A</v>
      </c>
      <c r="AV74" s="542" t="e">
        <f ca="1">+IF(AND(ISNUMBER(OFFSET('Sanitation Data'!$I$6,0,10*ROW('Sanitation Data'!I68))),'Data Summary'!DK74="Yes"),OFFSET('Sanitation Data'!$I$6,0,10*ROW('Sanitation Data'!I68)),NA())</f>
        <v>#N/A</v>
      </c>
      <c r="AW74" s="542" t="e">
        <f ca="1">+IF(AND(ISNUMBER(OFFSET('Sanitation Data'!$I$10,0,10*ROW('Sanitation Data'!I68))),'Data Summary'!DL74="Yes"),OFFSET('Sanitation Data'!$I$10,0,10*ROW('Sanitation Data'!I68)),NA())</f>
        <v>#N/A</v>
      </c>
      <c r="AX74" s="542" t="e">
        <f ca="1">+IF(AND(ISNUMBER(OFFSET('Sanitation Data'!$I$11,0,10*ROW('Sanitation Data'!I68))),'Data Summary'!DM74="Yes"),OFFSET('Sanitation Data'!$I$11,0,10*ROW('Sanitation Data'!I68)),NA())</f>
        <v>#N/A</v>
      </c>
      <c r="AY74" s="542" t="e">
        <f ca="1">+IF(AND(ISNUMBER(OFFSET('Sanitation Data'!$I$12,0,10*ROW('Sanitation Data'!I68))),'Data Summary'!DN74="Yes"),OFFSET('Sanitation Data'!$I$12,0,10*ROW('Sanitation Data'!I68)),NA())</f>
        <v>#N/A</v>
      </c>
      <c r="AZ74" s="543" t="e">
        <f ca="1">+IF(AND(ISNUMBER(OFFSET('Hygiene Data'!$D$5,0,10*ROW('Hygiene Data'!D68))),'Data Summary'!DO74="Yes"),OFFSET('Hygiene Data'!$D$5,0,10*ROW('Hygiene Data'!D68)),NA())</f>
        <v>#N/A</v>
      </c>
      <c r="BA74" s="543" t="e">
        <f ca="1">+IF(AND(ISNUMBER(OFFSET('Hygiene Data'!$D$7,0,10*ROW('Hygiene Data'!D68))),'Data Summary'!DP74="Yes"),OFFSET('Hygiene Data'!$D$7,0,10*ROW('Hygiene Data'!D68)),NA())</f>
        <v>#N/A</v>
      </c>
      <c r="BB74" s="543" t="e">
        <f ca="1">+IF(AND(ISNUMBER(OFFSET('Hygiene Data'!$D$9,0,10*ROW('Hygiene Data'!D68))),'Data Summary'!DQ74="Yes"),OFFSET('Hygiene Data'!$D$9,0,10*ROW('Hygiene Data'!D68)),NA())</f>
        <v>#N/A</v>
      </c>
      <c r="BC74" s="543" t="e">
        <f ca="1">+IF(AND(ISNUMBER(OFFSET('Hygiene Data'!$E$5,0,10*ROW('Hygiene Data'!E68))),'Data Summary'!DR74="Yes"),OFFSET('Hygiene Data'!$E$5,0,10*ROW('Hygiene Data'!E68)),NA())</f>
        <v>#N/A</v>
      </c>
      <c r="BD74" s="543" t="e">
        <f ca="1">+IF(AND(ISNUMBER(OFFSET('Hygiene Data'!$E$7,0,10*ROW('Hygiene Data'!E68))),'Data Summary'!DS74="Yes"),OFFSET('Hygiene Data'!$E$7,0,10*ROW('Hygiene Data'!E68)),NA())</f>
        <v>#N/A</v>
      </c>
      <c r="BE74" s="543" t="e">
        <f ca="1">+IF(AND(ISNUMBER(OFFSET('Hygiene Data'!$E$9,0,10*ROW('Hygiene Data'!E68))),'Data Summary'!DT74="Yes"),OFFSET('Hygiene Data'!$E$9,0,10*ROW('Hygiene Data'!E68)),NA())</f>
        <v>#N/A</v>
      </c>
      <c r="BF74" s="543" t="e">
        <f ca="1">+IF(AND(ISNUMBER(OFFSET('Hygiene Data'!$F$5,0,10*ROW('Hygiene Data'!F68))),'Data Summary'!DU74="Yes"),OFFSET('Hygiene Data'!$F$5,0,10*ROW('Hygiene Data'!F68)),NA())</f>
        <v>#N/A</v>
      </c>
      <c r="BG74" s="543" t="e">
        <f ca="1">+IF(AND(ISNUMBER(OFFSET('Hygiene Data'!$F$7,0,10*ROW('Hygiene Data'!F68))),'Data Summary'!DV74="Yes"),OFFSET('Hygiene Data'!$F$7,0,10*ROW('Hygiene Data'!F68)),NA())</f>
        <v>#N/A</v>
      </c>
      <c r="BH74" s="543" t="e">
        <f ca="1">+IF(AND(ISNUMBER(OFFSET('Hygiene Data'!$F$9,0,10*ROW('Hygiene Data'!F68))),'Data Summary'!DW74="Yes"),OFFSET('Hygiene Data'!$F$9,0,10*ROW('Hygiene Data'!F68)),NA())</f>
        <v>#N/A</v>
      </c>
      <c r="BI74" s="543" t="e">
        <f ca="1">+IF(AND(ISNUMBER(OFFSET('Hygiene Data'!$G$5,0,10*ROW('Hygiene Data'!G68))),'Data Summary'!DX74="Yes"),OFFSET('Hygiene Data'!$G$5,0,10*ROW('Hygiene Data'!G68)),NA())</f>
        <v>#N/A</v>
      </c>
      <c r="BJ74" s="543" t="e">
        <f ca="1">+IF(AND(ISNUMBER(OFFSET('Hygiene Data'!$G$7,0,10*ROW('Hygiene Data'!G68))),'Data Summary'!DY74="Yes"),OFFSET('Hygiene Data'!$G$7,0,10*ROW('Hygiene Data'!G68)),NA())</f>
        <v>#N/A</v>
      </c>
      <c r="BK74" s="543" t="e">
        <f ca="1">+IF(AND(ISNUMBER(OFFSET('Hygiene Data'!$G$9,0,10*ROW('Hygiene Data'!G68))),'Data Summary'!DZ74="Yes"),OFFSET('Hygiene Data'!$G$9,0,10*ROW('Hygiene Data'!G68)),NA())</f>
        <v>#N/A</v>
      </c>
      <c r="BL74" s="543" t="e">
        <f ca="1">+IF(AND(ISNUMBER(OFFSET('Hygiene Data'!$H$5,0,10*ROW('Hygiene Data'!H68))),'Data Summary'!EA74="Yes"),OFFSET('Hygiene Data'!$H$5,0,10*ROW('Hygiene Data'!H68)),NA())</f>
        <v>#N/A</v>
      </c>
      <c r="BM74" s="543" t="e">
        <f ca="1">+IF(AND(ISNUMBER(OFFSET('Hygiene Data'!$H$7,0,10*ROW('Hygiene Data'!H68))),'Data Summary'!EB74="Yes"),OFFSET('Hygiene Data'!$H$7,0,10*ROW('Hygiene Data'!H68)),NA())</f>
        <v>#N/A</v>
      </c>
      <c r="BN74" s="543" t="e">
        <f ca="1">+IF(AND(ISNUMBER(OFFSET('Hygiene Data'!$H$9,0,10*ROW('Hygiene Data'!H68))),'Data Summary'!EC74="Yes"),OFFSET('Hygiene Data'!$H$9,0,10*ROW('Hygiene Data'!H68)),NA())</f>
        <v>#N/A</v>
      </c>
      <c r="BO74" s="543" t="e">
        <f ca="1">+IF(AND(ISNUMBER(OFFSET('Hygiene Data'!$I$5,0,10*ROW('Hygiene Data'!I68))),'Data Summary'!ED74="Yes"),OFFSET('Hygiene Data'!$I$5,0,10*ROW('Hygiene Data'!I68)),NA())</f>
        <v>#N/A</v>
      </c>
      <c r="BP74" s="543" t="e">
        <f ca="1">+IF(AND(ISNUMBER(OFFSET('Hygiene Data'!$I$7,0,10*ROW('Hygiene Data'!I68))),'Data Summary'!EE74="Yes"),OFFSET('Hygiene Data'!$I$7,0,10*ROW('Hygiene Data'!I68)),NA())</f>
        <v>#N/A</v>
      </c>
      <c r="BQ74" s="543" t="e">
        <f ca="1">+IF(AND(ISNUMBER(OFFSET('Hygiene Data'!$I$9,0,10*ROW('Hygiene Data'!I68))),'Data Summary'!EF74="Yes"),OFFSET('Hygiene Data'!$I$9,0,10*ROW('Hygiene Data'!I68)),NA())</f>
        <v>#N/A</v>
      </c>
    </row>
    <row r="75" spans="1:69" x14ac:dyDescent="0.25">
      <c r="A75" s="539" t="e">
        <f ca="1">+RIGHT('Data Summary'!A75,LEN('Data Summary'!A75)-9)</f>
        <v>#VALUE!</v>
      </c>
      <c r="B75" s="513" t="str">
        <f ca="1">+IF(ISTEXT('Data Summary'!B75),'Data Summary'!B75,"")</f>
        <v/>
      </c>
      <c r="C75" s="540" t="e">
        <f ca="1">+VALUE('Data Summary'!C75)</f>
        <v>#VALUE!</v>
      </c>
      <c r="D75" s="541" t="e">
        <f ca="1">+IF(AND(ISNUMBER(OFFSET('Water Data'!$D$4,0,10*ROW('Water Data'!D69))),'Data Summary'!BS75="Yes"),100-OFFSET('Water Data'!$D$4,0,10*ROW('Water Data'!D69)),NA())</f>
        <v>#N/A</v>
      </c>
      <c r="E75" s="541" t="e">
        <f ca="1">+IF(AND(ISNUMBER(OFFSET('Water Data'!$D$6,0,10*ROW('Water Data'!D69))),'Data Summary'!BT75="Yes"),OFFSET('Water Data'!$D$6,0,10*ROW('Water Data'!D69)),NA())</f>
        <v>#N/A</v>
      </c>
      <c r="F75" s="541" t="e">
        <f ca="1">+IF(AND(ISNUMBER(OFFSET('Water Data'!$D$9,0,10*ROW('Water Data'!D69))),'Data Summary'!BU75="Yes"),OFFSET('Water Data'!$D$9,0,10*ROW('Water Data'!D69)),NA())</f>
        <v>#N/A</v>
      </c>
      <c r="G75" s="541" t="e">
        <f ca="1">+IF(AND(ISNUMBER(OFFSET('Water Data'!$E$4,0,10*ROW('Water Data'!E69))),'Data Summary'!BV75="Yes"),100-OFFSET('Water Data'!$E$4,0,10*ROW('Water Data'!E69)),NA())</f>
        <v>#N/A</v>
      </c>
      <c r="H75" s="541" t="e">
        <f ca="1">+IF(AND(ISNUMBER(OFFSET('Water Data'!$E$6,0,10*ROW('Water Data'!E69))),'Data Summary'!BW75="Yes"),OFFSET('Water Data'!$E$6,0,10*ROW('Water Data'!E69)),NA())</f>
        <v>#N/A</v>
      </c>
      <c r="I75" s="541" t="e">
        <f ca="1">+IF(AND(ISNUMBER(OFFSET('Water Data'!$E$9,0,10*ROW('Water Data'!E69))),'Data Summary'!BX75="Yes"),OFFSET('Water Data'!$E$9,0,10*ROW('Water Data'!E69)),NA())</f>
        <v>#N/A</v>
      </c>
      <c r="J75" s="541" t="e">
        <f ca="1">+IF(AND(ISNUMBER(OFFSET('Water Data'!$F$4,0,10*ROW('Water Data'!F69))),'Data Summary'!BY75="Yes"),100-OFFSET('Water Data'!$F$4,0,10*ROW('Water Data'!F69)),NA())</f>
        <v>#N/A</v>
      </c>
      <c r="K75" s="541" t="e">
        <f ca="1">+IF(AND(ISNUMBER(OFFSET('Water Data'!$F$6,0,10*ROW('Water Data'!F69))),'Data Summary'!BZ75="Yes"),OFFSET('Water Data'!$F$6,0,10*ROW('Water Data'!F69)),NA())</f>
        <v>#N/A</v>
      </c>
      <c r="L75" s="541" t="e">
        <f ca="1">+IF(AND(ISNUMBER(OFFSET('Water Data'!$F$9,0,10*ROW('Water Data'!F69))),'Data Summary'!CA75="Yes"),OFFSET('Water Data'!$F$9,0,10*ROW('Water Data'!F69)),NA())</f>
        <v>#N/A</v>
      </c>
      <c r="M75" s="541" t="e">
        <f ca="1">+IF(AND(ISNUMBER(OFFSET('Water Data'!$G$4,0,10*ROW('Water Data'!G69))),'Data Summary'!CB75="Yes"),100-OFFSET('Water Data'!$G$4,0,10*ROW('Water Data'!G69)),NA())</f>
        <v>#N/A</v>
      </c>
      <c r="N75" s="541" t="e">
        <f ca="1">+IF(AND(ISNUMBER(OFFSET('Water Data'!$G$6,0,10*ROW('Water Data'!G69))),'Data Summary'!CC75="Yes"),OFFSET('Water Data'!$G$6,0,10*ROW('Water Data'!G69)),NA())</f>
        <v>#N/A</v>
      </c>
      <c r="O75" s="541" t="e">
        <f ca="1">+IF(AND(ISNUMBER(OFFSET('Water Data'!$G$9,0,10*ROW('Water Data'!G69))),'Data Summary'!CD75="Yes"),OFFSET('Water Data'!$G$9,0,10*ROW('Water Data'!G69)),NA())</f>
        <v>#N/A</v>
      </c>
      <c r="P75" s="541" t="e">
        <f ca="1">+IF(AND(ISNUMBER(OFFSET('Water Data'!$H$4,0,10*ROW('Water Data'!H69))),'Data Summary'!CE75="Yes"),100-OFFSET('Water Data'!$H$4,0,10*ROW('Water Data'!H69)),NA())</f>
        <v>#N/A</v>
      </c>
      <c r="Q75" s="541" t="e">
        <f ca="1">+IF(AND(ISNUMBER(OFFSET('Water Data'!$H$6,0,10*ROW('Water Data'!H69))),'Data Summary'!CF75="Yes"),OFFSET('Water Data'!$H$6,0,10*ROW('Water Data'!H69)),NA())</f>
        <v>#N/A</v>
      </c>
      <c r="R75" s="541" t="e">
        <f ca="1">+IF(AND(ISNUMBER(OFFSET('Water Data'!$H$9,0,10*ROW('Water Data'!H69))),'Data Summary'!CG75="Yes"),OFFSET('Water Data'!$H$9,0,10*ROW('Water Data'!H69)),NA())</f>
        <v>#N/A</v>
      </c>
      <c r="S75" s="541" t="e">
        <f ca="1">+IF(AND(ISNUMBER(OFFSET('Water Data'!$I$4,0,10*ROW('Water Data'!I69))),'Data Summary'!CH75="Yes"),100-OFFSET('Water Data'!$I$4,0,10*ROW('Water Data'!I69)),NA())</f>
        <v>#N/A</v>
      </c>
      <c r="T75" s="541" t="e">
        <f ca="1">+IF(AND(ISNUMBER(OFFSET('Water Data'!$I$6,0,10*ROW('Water Data'!I69))),'Data Summary'!CI75="Yes"),OFFSET('Water Data'!$I$6,0,10*ROW('Water Data'!I69)),NA())</f>
        <v>#N/A</v>
      </c>
      <c r="U75" s="541" t="e">
        <f ca="1">+IF(AND(ISNUMBER(OFFSET('Water Data'!$I$9,0,10*ROW('Water Data'!I69))),'Data Summary'!CJ75="Yes"),OFFSET('Water Data'!$I$9,0,10*ROW('Water Data'!I69)),NA())</f>
        <v>#N/A</v>
      </c>
      <c r="V75" s="542" t="e">
        <f ca="1">+IF(AND(ISNUMBER(OFFSET('Sanitation Data'!$D$4,0,10*ROW('Sanitation Data'!D69))),'Data Summary'!CK75="Yes"),100-OFFSET('Sanitation Data'!$D$4,0,10*ROW('Sanitation Data'!D69)),NA())</f>
        <v>#N/A</v>
      </c>
      <c r="W75" s="542" t="e">
        <f ca="1">+IF(AND(ISNUMBER(OFFSET('Sanitation Data'!$D$6,0,10*ROW('Sanitation Data'!D69))),'Data Summary'!CL75="Yes"),OFFSET('Sanitation Data'!$D$6,0,10*ROW('Sanitation Data'!D69)),NA())</f>
        <v>#N/A</v>
      </c>
      <c r="X75" s="542" t="e">
        <f ca="1">+IF(AND(ISNUMBER(OFFSET('Sanitation Data'!$D$10,0,10*ROW('Sanitation Data'!D69))),'Data Summary'!CM75="Yes"),OFFSET('Sanitation Data'!$D$10,0,10*ROW('Sanitation Data'!D69)),NA())</f>
        <v>#N/A</v>
      </c>
      <c r="Y75" s="542" t="e">
        <f ca="1">+IF(AND(ISNUMBER(OFFSET('Sanitation Data'!$D$11,0,10*ROW('Sanitation Data'!D69))),'Data Summary'!CN75="Yes"),OFFSET('Sanitation Data'!$D$11,0,10*ROW('Sanitation Data'!D69)),NA())</f>
        <v>#N/A</v>
      </c>
      <c r="Z75" s="542" t="e">
        <f ca="1">+IF(AND(ISNUMBER(OFFSET('Sanitation Data'!$D$12,0,10*ROW('Sanitation Data'!D69))),'Data Summary'!CO75="Yes"),OFFSET('Sanitation Data'!$D$12,0,10*ROW('Sanitation Data'!D69)),NA())</f>
        <v>#N/A</v>
      </c>
      <c r="AA75" s="542" t="e">
        <f ca="1">+IF(AND(ISNUMBER(OFFSET('Sanitation Data'!$E$4,0,10*ROW('Sanitation Data'!E69))),'Data Summary'!CP75="Yes"),100-OFFSET('Sanitation Data'!$E$4,0,10*ROW('Sanitation Data'!E69)),NA())</f>
        <v>#N/A</v>
      </c>
      <c r="AB75" s="542" t="e">
        <f ca="1">+IF(AND(ISNUMBER(OFFSET('Sanitation Data'!$E$6,0,10*ROW('Sanitation Data'!E69))),'Data Summary'!CQ75="Yes"),OFFSET('Sanitation Data'!$E$6,0,10*ROW('Sanitation Data'!E69)),NA())</f>
        <v>#N/A</v>
      </c>
      <c r="AC75" s="542" t="e">
        <f ca="1">+IF(AND(ISNUMBER(OFFSET('Sanitation Data'!$E$10,0,10*ROW('Sanitation Data'!E69))),'Data Summary'!CR75="Yes"),OFFSET('Sanitation Data'!$E$10,0,10*ROW('Sanitation Data'!E69)),NA())</f>
        <v>#N/A</v>
      </c>
      <c r="AD75" s="542" t="e">
        <f ca="1">+IF(AND(ISNUMBER(OFFSET('Sanitation Data'!$E$11,0,10*ROW('Sanitation Data'!E69))),'Data Summary'!CS75="Yes"),OFFSET('Sanitation Data'!$E$11,0,10*ROW('Sanitation Data'!E69)),NA())</f>
        <v>#N/A</v>
      </c>
      <c r="AE75" s="542" t="e">
        <f ca="1">+IF(AND(ISNUMBER(OFFSET('Sanitation Data'!$E$12,0,10*ROW('Sanitation Data'!E69))),'Data Summary'!CT75="Yes"),OFFSET('Sanitation Data'!$E$12,0,10*ROW('Sanitation Data'!E69)),NA())</f>
        <v>#N/A</v>
      </c>
      <c r="AF75" s="542" t="e">
        <f ca="1">+IF(AND(ISNUMBER(OFFSET('Sanitation Data'!$F$4,0,10*ROW('Sanitation Data'!F69))),'Data Summary'!CU75="Yes"),100-OFFSET('Sanitation Data'!$F$4,0,10*ROW('Sanitation Data'!F69)),NA())</f>
        <v>#N/A</v>
      </c>
      <c r="AG75" s="542" t="e">
        <f ca="1">+IF(AND(ISNUMBER(OFFSET('Sanitation Data'!$F$6,0,10*ROW('Sanitation Data'!F69))),'Data Summary'!CV75="Yes"),OFFSET('Sanitation Data'!$F$6,0,10*ROW('Sanitation Data'!F69)),NA())</f>
        <v>#N/A</v>
      </c>
      <c r="AH75" s="542" t="e">
        <f ca="1">+IF(AND(ISNUMBER(OFFSET('Sanitation Data'!$F$10,0,10*ROW('Sanitation Data'!F69))),'Data Summary'!CW75="Yes"),OFFSET('Sanitation Data'!$F$10,0,10*ROW('Sanitation Data'!F69)),NA())</f>
        <v>#N/A</v>
      </c>
      <c r="AI75" s="542" t="e">
        <f ca="1">+IF(AND(ISNUMBER(OFFSET('Sanitation Data'!$F$11,0,10*ROW('Sanitation Data'!F69))),'Data Summary'!CX75="Yes"),OFFSET('Sanitation Data'!$F$11,0,10*ROW('Sanitation Data'!F69)),NA())</f>
        <v>#N/A</v>
      </c>
      <c r="AJ75" s="542" t="e">
        <f ca="1">+IF(AND(ISNUMBER(OFFSET('Sanitation Data'!$F$12,0,10*ROW('Sanitation Data'!F69))),'Data Summary'!CY75="Yes"),OFFSET('Sanitation Data'!$F$12,0,10*ROW('Sanitation Data'!F69)),NA())</f>
        <v>#N/A</v>
      </c>
      <c r="AK75" s="542" t="e">
        <f ca="1">+IF(AND(ISNUMBER(OFFSET('Sanitation Data'!$G$4,0,10*ROW('Sanitation Data'!G69))),'Data Summary'!CZ75="Yes"),100-OFFSET('Sanitation Data'!$G$4,0,10*ROW('Sanitation Data'!G69)),NA())</f>
        <v>#N/A</v>
      </c>
      <c r="AL75" s="542" t="e">
        <f ca="1">+IF(AND(ISNUMBER(OFFSET('Sanitation Data'!$G$6,0,10*ROW('Sanitation Data'!G69))),'Data Summary'!DA75="Yes"),OFFSET('Sanitation Data'!$G$6,0,10*ROW('Sanitation Data'!G69)),NA())</f>
        <v>#N/A</v>
      </c>
      <c r="AM75" s="542" t="e">
        <f ca="1">+IF(AND(ISNUMBER(OFFSET('Sanitation Data'!$G$10,0,10*ROW('Sanitation Data'!G69))),'Data Summary'!DB75="Yes"),OFFSET('Sanitation Data'!$G$10,0,10*ROW('Sanitation Data'!G69)),NA())</f>
        <v>#N/A</v>
      </c>
      <c r="AN75" s="542" t="e">
        <f ca="1">+IF(AND(ISNUMBER(OFFSET('Sanitation Data'!$G$11,0,10*ROW('Sanitation Data'!G69))),'Data Summary'!DC75="Yes"),OFFSET('Sanitation Data'!$G$11,0,10*ROW('Sanitation Data'!G69)),NA())</f>
        <v>#N/A</v>
      </c>
      <c r="AO75" s="542" t="e">
        <f ca="1">+IF(AND(ISNUMBER(OFFSET('Sanitation Data'!$G$12,0,10*ROW('Sanitation Data'!G69))),'Data Summary'!DD75="Yes"),OFFSET('Sanitation Data'!$G$12,0,10*ROW('Sanitation Data'!G69)),NA())</f>
        <v>#N/A</v>
      </c>
      <c r="AP75" s="542" t="e">
        <f ca="1">+IF(AND(ISNUMBER(OFFSET('Sanitation Data'!$H$4,0,10*ROW('Sanitation Data'!H69))),'Data Summary'!DE75="Yes"),100-OFFSET('Sanitation Data'!$H$4,0,10*ROW('Sanitation Data'!H69)),NA())</f>
        <v>#N/A</v>
      </c>
      <c r="AQ75" s="542" t="e">
        <f ca="1">+IF(AND(ISNUMBER(OFFSET('Sanitation Data'!$H$6,0,10*ROW('Sanitation Data'!H69))),'Data Summary'!DF75="Yes"),OFFSET('Sanitation Data'!$H$6,0,10*ROW('Sanitation Data'!H69)),NA())</f>
        <v>#N/A</v>
      </c>
      <c r="AR75" s="542" t="e">
        <f ca="1">+IF(AND(ISNUMBER(OFFSET('Sanitation Data'!$H$10,0,10*ROW('Sanitation Data'!H69))),'Data Summary'!DG75="Yes"),OFFSET('Sanitation Data'!$H$10,0,10*ROW('Sanitation Data'!H69)),NA())</f>
        <v>#N/A</v>
      </c>
      <c r="AS75" s="542" t="e">
        <f ca="1">+IF(AND(ISNUMBER(OFFSET('Sanitation Data'!$H$11,0,10*ROW('Sanitation Data'!H69))),'Data Summary'!DH75="Yes"),OFFSET('Sanitation Data'!$H$11,0,10*ROW('Sanitation Data'!H69)),NA())</f>
        <v>#N/A</v>
      </c>
      <c r="AT75" s="542" t="e">
        <f ca="1">+IF(AND(ISNUMBER(OFFSET('Sanitation Data'!$H$12,0,10*ROW('Sanitation Data'!H69))),'Data Summary'!DI75="Yes"),OFFSET('Sanitation Data'!$H$12,0,10*ROW('Sanitation Data'!H69)),NA())</f>
        <v>#N/A</v>
      </c>
      <c r="AU75" s="542" t="e">
        <f ca="1">+IF(AND(ISNUMBER(OFFSET('Sanitation Data'!$I$4,0,10*ROW('Sanitation Data'!I69))),'Data Summary'!DJ75="Yes"),100-OFFSET('Sanitation Data'!$I$4,0,10*ROW('Sanitation Data'!I69)),NA())</f>
        <v>#N/A</v>
      </c>
      <c r="AV75" s="542" t="e">
        <f ca="1">+IF(AND(ISNUMBER(OFFSET('Sanitation Data'!$I$6,0,10*ROW('Sanitation Data'!I69))),'Data Summary'!DK75="Yes"),OFFSET('Sanitation Data'!$I$6,0,10*ROW('Sanitation Data'!I69)),NA())</f>
        <v>#N/A</v>
      </c>
      <c r="AW75" s="542" t="e">
        <f ca="1">+IF(AND(ISNUMBER(OFFSET('Sanitation Data'!$I$10,0,10*ROW('Sanitation Data'!I69))),'Data Summary'!DL75="Yes"),OFFSET('Sanitation Data'!$I$10,0,10*ROW('Sanitation Data'!I69)),NA())</f>
        <v>#N/A</v>
      </c>
      <c r="AX75" s="542" t="e">
        <f ca="1">+IF(AND(ISNUMBER(OFFSET('Sanitation Data'!$I$11,0,10*ROW('Sanitation Data'!I69))),'Data Summary'!DM75="Yes"),OFFSET('Sanitation Data'!$I$11,0,10*ROW('Sanitation Data'!I69)),NA())</f>
        <v>#N/A</v>
      </c>
      <c r="AY75" s="542" t="e">
        <f ca="1">+IF(AND(ISNUMBER(OFFSET('Sanitation Data'!$I$12,0,10*ROW('Sanitation Data'!I69))),'Data Summary'!DN75="Yes"),OFFSET('Sanitation Data'!$I$12,0,10*ROW('Sanitation Data'!I69)),NA())</f>
        <v>#N/A</v>
      </c>
      <c r="AZ75" s="543" t="e">
        <f ca="1">+IF(AND(ISNUMBER(OFFSET('Hygiene Data'!$D$5,0,10*ROW('Hygiene Data'!D69))),'Data Summary'!DO75="Yes"),OFFSET('Hygiene Data'!$D$5,0,10*ROW('Hygiene Data'!D69)),NA())</f>
        <v>#N/A</v>
      </c>
      <c r="BA75" s="543" t="e">
        <f ca="1">+IF(AND(ISNUMBER(OFFSET('Hygiene Data'!$D$7,0,10*ROW('Hygiene Data'!D69))),'Data Summary'!DP75="Yes"),OFFSET('Hygiene Data'!$D$7,0,10*ROW('Hygiene Data'!D69)),NA())</f>
        <v>#N/A</v>
      </c>
      <c r="BB75" s="543" t="e">
        <f ca="1">+IF(AND(ISNUMBER(OFFSET('Hygiene Data'!$D$9,0,10*ROW('Hygiene Data'!D69))),'Data Summary'!DQ75="Yes"),OFFSET('Hygiene Data'!$D$9,0,10*ROW('Hygiene Data'!D69)),NA())</f>
        <v>#N/A</v>
      </c>
      <c r="BC75" s="543" t="e">
        <f ca="1">+IF(AND(ISNUMBER(OFFSET('Hygiene Data'!$E$5,0,10*ROW('Hygiene Data'!E69))),'Data Summary'!DR75="Yes"),OFFSET('Hygiene Data'!$E$5,0,10*ROW('Hygiene Data'!E69)),NA())</f>
        <v>#N/A</v>
      </c>
      <c r="BD75" s="543" t="e">
        <f ca="1">+IF(AND(ISNUMBER(OFFSET('Hygiene Data'!$E$7,0,10*ROW('Hygiene Data'!E69))),'Data Summary'!DS75="Yes"),OFFSET('Hygiene Data'!$E$7,0,10*ROW('Hygiene Data'!E69)),NA())</f>
        <v>#N/A</v>
      </c>
      <c r="BE75" s="543" t="e">
        <f ca="1">+IF(AND(ISNUMBER(OFFSET('Hygiene Data'!$E$9,0,10*ROW('Hygiene Data'!E69))),'Data Summary'!DT75="Yes"),OFFSET('Hygiene Data'!$E$9,0,10*ROW('Hygiene Data'!E69)),NA())</f>
        <v>#N/A</v>
      </c>
      <c r="BF75" s="543" t="e">
        <f ca="1">+IF(AND(ISNUMBER(OFFSET('Hygiene Data'!$F$5,0,10*ROW('Hygiene Data'!F69))),'Data Summary'!DU75="Yes"),OFFSET('Hygiene Data'!$F$5,0,10*ROW('Hygiene Data'!F69)),NA())</f>
        <v>#N/A</v>
      </c>
      <c r="BG75" s="543" t="e">
        <f ca="1">+IF(AND(ISNUMBER(OFFSET('Hygiene Data'!$F$7,0,10*ROW('Hygiene Data'!F69))),'Data Summary'!DV75="Yes"),OFFSET('Hygiene Data'!$F$7,0,10*ROW('Hygiene Data'!F69)),NA())</f>
        <v>#N/A</v>
      </c>
      <c r="BH75" s="543" t="e">
        <f ca="1">+IF(AND(ISNUMBER(OFFSET('Hygiene Data'!$F$9,0,10*ROW('Hygiene Data'!F69))),'Data Summary'!DW75="Yes"),OFFSET('Hygiene Data'!$F$9,0,10*ROW('Hygiene Data'!F69)),NA())</f>
        <v>#N/A</v>
      </c>
      <c r="BI75" s="543" t="e">
        <f ca="1">+IF(AND(ISNUMBER(OFFSET('Hygiene Data'!$G$5,0,10*ROW('Hygiene Data'!G69))),'Data Summary'!DX75="Yes"),OFFSET('Hygiene Data'!$G$5,0,10*ROW('Hygiene Data'!G69)),NA())</f>
        <v>#N/A</v>
      </c>
      <c r="BJ75" s="543" t="e">
        <f ca="1">+IF(AND(ISNUMBER(OFFSET('Hygiene Data'!$G$7,0,10*ROW('Hygiene Data'!G69))),'Data Summary'!DY75="Yes"),OFFSET('Hygiene Data'!$G$7,0,10*ROW('Hygiene Data'!G69)),NA())</f>
        <v>#N/A</v>
      </c>
      <c r="BK75" s="543" t="e">
        <f ca="1">+IF(AND(ISNUMBER(OFFSET('Hygiene Data'!$G$9,0,10*ROW('Hygiene Data'!G69))),'Data Summary'!DZ75="Yes"),OFFSET('Hygiene Data'!$G$9,0,10*ROW('Hygiene Data'!G69)),NA())</f>
        <v>#N/A</v>
      </c>
      <c r="BL75" s="543" t="e">
        <f ca="1">+IF(AND(ISNUMBER(OFFSET('Hygiene Data'!$H$5,0,10*ROW('Hygiene Data'!H69))),'Data Summary'!EA75="Yes"),OFFSET('Hygiene Data'!$H$5,0,10*ROW('Hygiene Data'!H69)),NA())</f>
        <v>#N/A</v>
      </c>
      <c r="BM75" s="543" t="e">
        <f ca="1">+IF(AND(ISNUMBER(OFFSET('Hygiene Data'!$H$7,0,10*ROW('Hygiene Data'!H69))),'Data Summary'!EB75="Yes"),OFFSET('Hygiene Data'!$H$7,0,10*ROW('Hygiene Data'!H69)),NA())</f>
        <v>#N/A</v>
      </c>
      <c r="BN75" s="543" t="e">
        <f ca="1">+IF(AND(ISNUMBER(OFFSET('Hygiene Data'!$H$9,0,10*ROW('Hygiene Data'!H69))),'Data Summary'!EC75="Yes"),OFFSET('Hygiene Data'!$H$9,0,10*ROW('Hygiene Data'!H69)),NA())</f>
        <v>#N/A</v>
      </c>
      <c r="BO75" s="543" t="e">
        <f ca="1">+IF(AND(ISNUMBER(OFFSET('Hygiene Data'!$I$5,0,10*ROW('Hygiene Data'!I69))),'Data Summary'!ED75="Yes"),OFFSET('Hygiene Data'!$I$5,0,10*ROW('Hygiene Data'!I69)),NA())</f>
        <v>#N/A</v>
      </c>
      <c r="BP75" s="543" t="e">
        <f ca="1">+IF(AND(ISNUMBER(OFFSET('Hygiene Data'!$I$7,0,10*ROW('Hygiene Data'!I69))),'Data Summary'!EE75="Yes"),OFFSET('Hygiene Data'!$I$7,0,10*ROW('Hygiene Data'!I69)),NA())</f>
        <v>#N/A</v>
      </c>
      <c r="BQ75" s="543" t="e">
        <f ca="1">+IF(AND(ISNUMBER(OFFSET('Hygiene Data'!$I$9,0,10*ROW('Hygiene Data'!I69))),'Data Summary'!EF75="Yes"),OFFSET('Hygiene Data'!$I$9,0,10*ROW('Hygiene Data'!I69)),NA())</f>
        <v>#N/A</v>
      </c>
    </row>
    <row r="76" spans="1:69" x14ac:dyDescent="0.25">
      <c r="A76" s="539" t="e">
        <f ca="1">+RIGHT('Data Summary'!A76,LEN('Data Summary'!A76)-9)</f>
        <v>#VALUE!</v>
      </c>
      <c r="B76" s="513" t="str">
        <f ca="1">+IF(ISTEXT('Data Summary'!B76),'Data Summary'!B76,"")</f>
        <v/>
      </c>
      <c r="C76" s="540" t="e">
        <f ca="1">+VALUE('Data Summary'!C76)</f>
        <v>#VALUE!</v>
      </c>
      <c r="D76" s="541" t="e">
        <f ca="1">+IF(AND(ISNUMBER(OFFSET('Water Data'!$D$4,0,10*ROW('Water Data'!D70))),'Data Summary'!BS76="Yes"),100-OFFSET('Water Data'!$D$4,0,10*ROW('Water Data'!D70)),NA())</f>
        <v>#N/A</v>
      </c>
      <c r="E76" s="541" t="e">
        <f ca="1">+IF(AND(ISNUMBER(OFFSET('Water Data'!$D$6,0,10*ROW('Water Data'!D70))),'Data Summary'!BT76="Yes"),OFFSET('Water Data'!$D$6,0,10*ROW('Water Data'!D70)),NA())</f>
        <v>#N/A</v>
      </c>
      <c r="F76" s="541" t="e">
        <f ca="1">+IF(AND(ISNUMBER(OFFSET('Water Data'!$D$9,0,10*ROW('Water Data'!D70))),'Data Summary'!BU76="Yes"),OFFSET('Water Data'!$D$9,0,10*ROW('Water Data'!D70)),NA())</f>
        <v>#N/A</v>
      </c>
      <c r="G76" s="541" t="e">
        <f ca="1">+IF(AND(ISNUMBER(OFFSET('Water Data'!$E$4,0,10*ROW('Water Data'!E70))),'Data Summary'!BV76="Yes"),100-OFFSET('Water Data'!$E$4,0,10*ROW('Water Data'!E70)),NA())</f>
        <v>#N/A</v>
      </c>
      <c r="H76" s="541" t="e">
        <f ca="1">+IF(AND(ISNUMBER(OFFSET('Water Data'!$E$6,0,10*ROW('Water Data'!E70))),'Data Summary'!BW76="Yes"),OFFSET('Water Data'!$E$6,0,10*ROW('Water Data'!E70)),NA())</f>
        <v>#N/A</v>
      </c>
      <c r="I76" s="541" t="e">
        <f ca="1">+IF(AND(ISNUMBER(OFFSET('Water Data'!$E$9,0,10*ROW('Water Data'!E70))),'Data Summary'!BX76="Yes"),OFFSET('Water Data'!$E$9,0,10*ROW('Water Data'!E70)),NA())</f>
        <v>#N/A</v>
      </c>
      <c r="J76" s="541" t="e">
        <f ca="1">+IF(AND(ISNUMBER(OFFSET('Water Data'!$F$4,0,10*ROW('Water Data'!F70))),'Data Summary'!BY76="Yes"),100-OFFSET('Water Data'!$F$4,0,10*ROW('Water Data'!F70)),NA())</f>
        <v>#N/A</v>
      </c>
      <c r="K76" s="541" t="e">
        <f ca="1">+IF(AND(ISNUMBER(OFFSET('Water Data'!$F$6,0,10*ROW('Water Data'!F70))),'Data Summary'!BZ76="Yes"),OFFSET('Water Data'!$F$6,0,10*ROW('Water Data'!F70)),NA())</f>
        <v>#N/A</v>
      </c>
      <c r="L76" s="541" t="e">
        <f ca="1">+IF(AND(ISNUMBER(OFFSET('Water Data'!$F$9,0,10*ROW('Water Data'!F70))),'Data Summary'!CA76="Yes"),OFFSET('Water Data'!$F$9,0,10*ROW('Water Data'!F70)),NA())</f>
        <v>#N/A</v>
      </c>
      <c r="M76" s="541" t="e">
        <f ca="1">+IF(AND(ISNUMBER(OFFSET('Water Data'!$G$4,0,10*ROW('Water Data'!G70))),'Data Summary'!CB76="Yes"),100-OFFSET('Water Data'!$G$4,0,10*ROW('Water Data'!G70)),NA())</f>
        <v>#N/A</v>
      </c>
      <c r="N76" s="541" t="e">
        <f ca="1">+IF(AND(ISNUMBER(OFFSET('Water Data'!$G$6,0,10*ROW('Water Data'!G70))),'Data Summary'!CC76="Yes"),OFFSET('Water Data'!$G$6,0,10*ROW('Water Data'!G70)),NA())</f>
        <v>#N/A</v>
      </c>
      <c r="O76" s="541" t="e">
        <f ca="1">+IF(AND(ISNUMBER(OFFSET('Water Data'!$G$9,0,10*ROW('Water Data'!G70))),'Data Summary'!CD76="Yes"),OFFSET('Water Data'!$G$9,0,10*ROW('Water Data'!G70)),NA())</f>
        <v>#N/A</v>
      </c>
      <c r="P76" s="541" t="e">
        <f ca="1">+IF(AND(ISNUMBER(OFFSET('Water Data'!$H$4,0,10*ROW('Water Data'!H70))),'Data Summary'!CE76="Yes"),100-OFFSET('Water Data'!$H$4,0,10*ROW('Water Data'!H70)),NA())</f>
        <v>#N/A</v>
      </c>
      <c r="Q76" s="541" t="e">
        <f ca="1">+IF(AND(ISNUMBER(OFFSET('Water Data'!$H$6,0,10*ROW('Water Data'!H70))),'Data Summary'!CF76="Yes"),OFFSET('Water Data'!$H$6,0,10*ROW('Water Data'!H70)),NA())</f>
        <v>#N/A</v>
      </c>
      <c r="R76" s="541" t="e">
        <f ca="1">+IF(AND(ISNUMBER(OFFSET('Water Data'!$H$9,0,10*ROW('Water Data'!H70))),'Data Summary'!CG76="Yes"),OFFSET('Water Data'!$H$9,0,10*ROW('Water Data'!H70)),NA())</f>
        <v>#N/A</v>
      </c>
      <c r="S76" s="541" t="e">
        <f ca="1">+IF(AND(ISNUMBER(OFFSET('Water Data'!$I$4,0,10*ROW('Water Data'!I70))),'Data Summary'!CH76="Yes"),100-OFFSET('Water Data'!$I$4,0,10*ROW('Water Data'!I70)),NA())</f>
        <v>#N/A</v>
      </c>
      <c r="T76" s="541" t="e">
        <f ca="1">+IF(AND(ISNUMBER(OFFSET('Water Data'!$I$6,0,10*ROW('Water Data'!I70))),'Data Summary'!CI76="Yes"),OFFSET('Water Data'!$I$6,0,10*ROW('Water Data'!I70)),NA())</f>
        <v>#N/A</v>
      </c>
      <c r="U76" s="541" t="e">
        <f ca="1">+IF(AND(ISNUMBER(OFFSET('Water Data'!$I$9,0,10*ROW('Water Data'!I70))),'Data Summary'!CJ76="Yes"),OFFSET('Water Data'!$I$9,0,10*ROW('Water Data'!I70)),NA())</f>
        <v>#N/A</v>
      </c>
      <c r="V76" s="542" t="e">
        <f ca="1">+IF(AND(ISNUMBER(OFFSET('Sanitation Data'!$D$4,0,10*ROW('Sanitation Data'!D70))),'Data Summary'!CK76="Yes"),100-OFFSET('Sanitation Data'!$D$4,0,10*ROW('Sanitation Data'!D70)),NA())</f>
        <v>#N/A</v>
      </c>
      <c r="W76" s="542" t="e">
        <f ca="1">+IF(AND(ISNUMBER(OFFSET('Sanitation Data'!$D$6,0,10*ROW('Sanitation Data'!D70))),'Data Summary'!CL76="Yes"),OFFSET('Sanitation Data'!$D$6,0,10*ROW('Sanitation Data'!D70)),NA())</f>
        <v>#N/A</v>
      </c>
      <c r="X76" s="542" t="e">
        <f ca="1">+IF(AND(ISNUMBER(OFFSET('Sanitation Data'!$D$10,0,10*ROW('Sanitation Data'!D70))),'Data Summary'!CM76="Yes"),OFFSET('Sanitation Data'!$D$10,0,10*ROW('Sanitation Data'!D70)),NA())</f>
        <v>#N/A</v>
      </c>
      <c r="Y76" s="542" t="e">
        <f ca="1">+IF(AND(ISNUMBER(OFFSET('Sanitation Data'!$D$11,0,10*ROW('Sanitation Data'!D70))),'Data Summary'!CN76="Yes"),OFFSET('Sanitation Data'!$D$11,0,10*ROW('Sanitation Data'!D70)),NA())</f>
        <v>#N/A</v>
      </c>
      <c r="Z76" s="542" t="e">
        <f ca="1">+IF(AND(ISNUMBER(OFFSET('Sanitation Data'!$D$12,0,10*ROW('Sanitation Data'!D70))),'Data Summary'!CO76="Yes"),OFFSET('Sanitation Data'!$D$12,0,10*ROW('Sanitation Data'!D70)),NA())</f>
        <v>#N/A</v>
      </c>
      <c r="AA76" s="542" t="e">
        <f ca="1">+IF(AND(ISNUMBER(OFFSET('Sanitation Data'!$E$4,0,10*ROW('Sanitation Data'!E70))),'Data Summary'!CP76="Yes"),100-OFFSET('Sanitation Data'!$E$4,0,10*ROW('Sanitation Data'!E70)),NA())</f>
        <v>#N/A</v>
      </c>
      <c r="AB76" s="542" t="e">
        <f ca="1">+IF(AND(ISNUMBER(OFFSET('Sanitation Data'!$E$6,0,10*ROW('Sanitation Data'!E70))),'Data Summary'!CQ76="Yes"),OFFSET('Sanitation Data'!$E$6,0,10*ROW('Sanitation Data'!E70)),NA())</f>
        <v>#N/A</v>
      </c>
      <c r="AC76" s="542" t="e">
        <f ca="1">+IF(AND(ISNUMBER(OFFSET('Sanitation Data'!$E$10,0,10*ROW('Sanitation Data'!E70))),'Data Summary'!CR76="Yes"),OFFSET('Sanitation Data'!$E$10,0,10*ROW('Sanitation Data'!E70)),NA())</f>
        <v>#N/A</v>
      </c>
      <c r="AD76" s="542" t="e">
        <f ca="1">+IF(AND(ISNUMBER(OFFSET('Sanitation Data'!$E$11,0,10*ROW('Sanitation Data'!E70))),'Data Summary'!CS76="Yes"),OFFSET('Sanitation Data'!$E$11,0,10*ROW('Sanitation Data'!E70)),NA())</f>
        <v>#N/A</v>
      </c>
      <c r="AE76" s="542" t="e">
        <f ca="1">+IF(AND(ISNUMBER(OFFSET('Sanitation Data'!$E$12,0,10*ROW('Sanitation Data'!E70))),'Data Summary'!CT76="Yes"),OFFSET('Sanitation Data'!$E$12,0,10*ROW('Sanitation Data'!E70)),NA())</f>
        <v>#N/A</v>
      </c>
      <c r="AF76" s="542" t="e">
        <f ca="1">+IF(AND(ISNUMBER(OFFSET('Sanitation Data'!$F$4,0,10*ROW('Sanitation Data'!F70))),'Data Summary'!CU76="Yes"),100-OFFSET('Sanitation Data'!$F$4,0,10*ROW('Sanitation Data'!F70)),NA())</f>
        <v>#N/A</v>
      </c>
      <c r="AG76" s="542" t="e">
        <f ca="1">+IF(AND(ISNUMBER(OFFSET('Sanitation Data'!$F$6,0,10*ROW('Sanitation Data'!F70))),'Data Summary'!CV76="Yes"),OFFSET('Sanitation Data'!$F$6,0,10*ROW('Sanitation Data'!F70)),NA())</f>
        <v>#N/A</v>
      </c>
      <c r="AH76" s="542" t="e">
        <f ca="1">+IF(AND(ISNUMBER(OFFSET('Sanitation Data'!$F$10,0,10*ROW('Sanitation Data'!F70))),'Data Summary'!CW76="Yes"),OFFSET('Sanitation Data'!$F$10,0,10*ROW('Sanitation Data'!F70)),NA())</f>
        <v>#N/A</v>
      </c>
      <c r="AI76" s="542" t="e">
        <f ca="1">+IF(AND(ISNUMBER(OFFSET('Sanitation Data'!$F$11,0,10*ROW('Sanitation Data'!F70))),'Data Summary'!CX76="Yes"),OFFSET('Sanitation Data'!$F$11,0,10*ROW('Sanitation Data'!F70)),NA())</f>
        <v>#N/A</v>
      </c>
      <c r="AJ76" s="542" t="e">
        <f ca="1">+IF(AND(ISNUMBER(OFFSET('Sanitation Data'!$F$12,0,10*ROW('Sanitation Data'!F70))),'Data Summary'!CY76="Yes"),OFFSET('Sanitation Data'!$F$12,0,10*ROW('Sanitation Data'!F70)),NA())</f>
        <v>#N/A</v>
      </c>
      <c r="AK76" s="542" t="e">
        <f ca="1">+IF(AND(ISNUMBER(OFFSET('Sanitation Data'!$G$4,0,10*ROW('Sanitation Data'!G70))),'Data Summary'!CZ76="Yes"),100-OFFSET('Sanitation Data'!$G$4,0,10*ROW('Sanitation Data'!G70)),NA())</f>
        <v>#N/A</v>
      </c>
      <c r="AL76" s="542" t="e">
        <f ca="1">+IF(AND(ISNUMBER(OFFSET('Sanitation Data'!$G$6,0,10*ROW('Sanitation Data'!G70))),'Data Summary'!DA76="Yes"),OFFSET('Sanitation Data'!$G$6,0,10*ROW('Sanitation Data'!G70)),NA())</f>
        <v>#N/A</v>
      </c>
      <c r="AM76" s="542" t="e">
        <f ca="1">+IF(AND(ISNUMBER(OFFSET('Sanitation Data'!$G$10,0,10*ROW('Sanitation Data'!G70))),'Data Summary'!DB76="Yes"),OFFSET('Sanitation Data'!$G$10,0,10*ROW('Sanitation Data'!G70)),NA())</f>
        <v>#N/A</v>
      </c>
      <c r="AN76" s="542" t="e">
        <f ca="1">+IF(AND(ISNUMBER(OFFSET('Sanitation Data'!$G$11,0,10*ROW('Sanitation Data'!G70))),'Data Summary'!DC76="Yes"),OFFSET('Sanitation Data'!$G$11,0,10*ROW('Sanitation Data'!G70)),NA())</f>
        <v>#N/A</v>
      </c>
      <c r="AO76" s="542" t="e">
        <f ca="1">+IF(AND(ISNUMBER(OFFSET('Sanitation Data'!$G$12,0,10*ROW('Sanitation Data'!G70))),'Data Summary'!DD76="Yes"),OFFSET('Sanitation Data'!$G$12,0,10*ROW('Sanitation Data'!G70)),NA())</f>
        <v>#N/A</v>
      </c>
      <c r="AP76" s="542" t="e">
        <f ca="1">+IF(AND(ISNUMBER(OFFSET('Sanitation Data'!$H$4,0,10*ROW('Sanitation Data'!H70))),'Data Summary'!DE76="Yes"),100-OFFSET('Sanitation Data'!$H$4,0,10*ROW('Sanitation Data'!H70)),NA())</f>
        <v>#N/A</v>
      </c>
      <c r="AQ76" s="542" t="e">
        <f ca="1">+IF(AND(ISNUMBER(OFFSET('Sanitation Data'!$H$6,0,10*ROW('Sanitation Data'!H70))),'Data Summary'!DF76="Yes"),OFFSET('Sanitation Data'!$H$6,0,10*ROW('Sanitation Data'!H70)),NA())</f>
        <v>#N/A</v>
      </c>
      <c r="AR76" s="542" t="e">
        <f ca="1">+IF(AND(ISNUMBER(OFFSET('Sanitation Data'!$H$10,0,10*ROW('Sanitation Data'!H70))),'Data Summary'!DG76="Yes"),OFFSET('Sanitation Data'!$H$10,0,10*ROW('Sanitation Data'!H70)),NA())</f>
        <v>#N/A</v>
      </c>
      <c r="AS76" s="542" t="e">
        <f ca="1">+IF(AND(ISNUMBER(OFFSET('Sanitation Data'!$H$11,0,10*ROW('Sanitation Data'!H70))),'Data Summary'!DH76="Yes"),OFFSET('Sanitation Data'!$H$11,0,10*ROW('Sanitation Data'!H70)),NA())</f>
        <v>#N/A</v>
      </c>
      <c r="AT76" s="542" t="e">
        <f ca="1">+IF(AND(ISNUMBER(OFFSET('Sanitation Data'!$H$12,0,10*ROW('Sanitation Data'!H70))),'Data Summary'!DI76="Yes"),OFFSET('Sanitation Data'!$H$12,0,10*ROW('Sanitation Data'!H70)),NA())</f>
        <v>#N/A</v>
      </c>
      <c r="AU76" s="542" t="e">
        <f ca="1">+IF(AND(ISNUMBER(OFFSET('Sanitation Data'!$I$4,0,10*ROW('Sanitation Data'!I70))),'Data Summary'!DJ76="Yes"),100-OFFSET('Sanitation Data'!$I$4,0,10*ROW('Sanitation Data'!I70)),NA())</f>
        <v>#N/A</v>
      </c>
      <c r="AV76" s="542" t="e">
        <f ca="1">+IF(AND(ISNUMBER(OFFSET('Sanitation Data'!$I$6,0,10*ROW('Sanitation Data'!I70))),'Data Summary'!DK76="Yes"),OFFSET('Sanitation Data'!$I$6,0,10*ROW('Sanitation Data'!I70)),NA())</f>
        <v>#N/A</v>
      </c>
      <c r="AW76" s="542" t="e">
        <f ca="1">+IF(AND(ISNUMBER(OFFSET('Sanitation Data'!$I$10,0,10*ROW('Sanitation Data'!I70))),'Data Summary'!DL76="Yes"),OFFSET('Sanitation Data'!$I$10,0,10*ROW('Sanitation Data'!I70)),NA())</f>
        <v>#N/A</v>
      </c>
      <c r="AX76" s="542" t="e">
        <f ca="1">+IF(AND(ISNUMBER(OFFSET('Sanitation Data'!$I$11,0,10*ROW('Sanitation Data'!I70))),'Data Summary'!DM76="Yes"),OFFSET('Sanitation Data'!$I$11,0,10*ROW('Sanitation Data'!I70)),NA())</f>
        <v>#N/A</v>
      </c>
      <c r="AY76" s="542" t="e">
        <f ca="1">+IF(AND(ISNUMBER(OFFSET('Sanitation Data'!$I$12,0,10*ROW('Sanitation Data'!I70))),'Data Summary'!DN76="Yes"),OFFSET('Sanitation Data'!$I$12,0,10*ROW('Sanitation Data'!I70)),NA())</f>
        <v>#N/A</v>
      </c>
      <c r="AZ76" s="543" t="e">
        <f ca="1">+IF(AND(ISNUMBER(OFFSET('Hygiene Data'!$D$5,0,10*ROW('Hygiene Data'!D70))),'Data Summary'!DO76="Yes"),OFFSET('Hygiene Data'!$D$5,0,10*ROW('Hygiene Data'!D70)),NA())</f>
        <v>#N/A</v>
      </c>
      <c r="BA76" s="543" t="e">
        <f ca="1">+IF(AND(ISNUMBER(OFFSET('Hygiene Data'!$D$7,0,10*ROW('Hygiene Data'!D70))),'Data Summary'!DP76="Yes"),OFFSET('Hygiene Data'!$D$7,0,10*ROW('Hygiene Data'!D70)),NA())</f>
        <v>#N/A</v>
      </c>
      <c r="BB76" s="543" t="e">
        <f ca="1">+IF(AND(ISNUMBER(OFFSET('Hygiene Data'!$D$9,0,10*ROW('Hygiene Data'!D70))),'Data Summary'!DQ76="Yes"),OFFSET('Hygiene Data'!$D$9,0,10*ROW('Hygiene Data'!D70)),NA())</f>
        <v>#N/A</v>
      </c>
      <c r="BC76" s="543" t="e">
        <f ca="1">+IF(AND(ISNUMBER(OFFSET('Hygiene Data'!$E$5,0,10*ROW('Hygiene Data'!E70))),'Data Summary'!DR76="Yes"),OFFSET('Hygiene Data'!$E$5,0,10*ROW('Hygiene Data'!E70)),NA())</f>
        <v>#N/A</v>
      </c>
      <c r="BD76" s="543" t="e">
        <f ca="1">+IF(AND(ISNUMBER(OFFSET('Hygiene Data'!$E$7,0,10*ROW('Hygiene Data'!E70))),'Data Summary'!DS76="Yes"),OFFSET('Hygiene Data'!$E$7,0,10*ROW('Hygiene Data'!E70)),NA())</f>
        <v>#N/A</v>
      </c>
      <c r="BE76" s="543" t="e">
        <f ca="1">+IF(AND(ISNUMBER(OFFSET('Hygiene Data'!$E$9,0,10*ROW('Hygiene Data'!E70))),'Data Summary'!DT76="Yes"),OFFSET('Hygiene Data'!$E$9,0,10*ROW('Hygiene Data'!E70)),NA())</f>
        <v>#N/A</v>
      </c>
      <c r="BF76" s="543" t="e">
        <f ca="1">+IF(AND(ISNUMBER(OFFSET('Hygiene Data'!$F$5,0,10*ROW('Hygiene Data'!F70))),'Data Summary'!DU76="Yes"),OFFSET('Hygiene Data'!$F$5,0,10*ROW('Hygiene Data'!F70)),NA())</f>
        <v>#N/A</v>
      </c>
      <c r="BG76" s="543" t="e">
        <f ca="1">+IF(AND(ISNUMBER(OFFSET('Hygiene Data'!$F$7,0,10*ROW('Hygiene Data'!F70))),'Data Summary'!DV76="Yes"),OFFSET('Hygiene Data'!$F$7,0,10*ROW('Hygiene Data'!F70)),NA())</f>
        <v>#N/A</v>
      </c>
      <c r="BH76" s="543" t="e">
        <f ca="1">+IF(AND(ISNUMBER(OFFSET('Hygiene Data'!$F$9,0,10*ROW('Hygiene Data'!F70))),'Data Summary'!DW76="Yes"),OFFSET('Hygiene Data'!$F$9,0,10*ROW('Hygiene Data'!F70)),NA())</f>
        <v>#N/A</v>
      </c>
      <c r="BI76" s="543" t="e">
        <f ca="1">+IF(AND(ISNUMBER(OFFSET('Hygiene Data'!$G$5,0,10*ROW('Hygiene Data'!G70))),'Data Summary'!DX76="Yes"),OFFSET('Hygiene Data'!$G$5,0,10*ROW('Hygiene Data'!G70)),NA())</f>
        <v>#N/A</v>
      </c>
      <c r="BJ76" s="543" t="e">
        <f ca="1">+IF(AND(ISNUMBER(OFFSET('Hygiene Data'!$G$7,0,10*ROW('Hygiene Data'!G70))),'Data Summary'!DY76="Yes"),OFFSET('Hygiene Data'!$G$7,0,10*ROW('Hygiene Data'!G70)),NA())</f>
        <v>#N/A</v>
      </c>
      <c r="BK76" s="543" t="e">
        <f ca="1">+IF(AND(ISNUMBER(OFFSET('Hygiene Data'!$G$9,0,10*ROW('Hygiene Data'!G70))),'Data Summary'!DZ76="Yes"),OFFSET('Hygiene Data'!$G$9,0,10*ROW('Hygiene Data'!G70)),NA())</f>
        <v>#N/A</v>
      </c>
      <c r="BL76" s="543" t="e">
        <f ca="1">+IF(AND(ISNUMBER(OFFSET('Hygiene Data'!$H$5,0,10*ROW('Hygiene Data'!H70))),'Data Summary'!EA76="Yes"),OFFSET('Hygiene Data'!$H$5,0,10*ROW('Hygiene Data'!H70)),NA())</f>
        <v>#N/A</v>
      </c>
      <c r="BM76" s="543" t="e">
        <f ca="1">+IF(AND(ISNUMBER(OFFSET('Hygiene Data'!$H$7,0,10*ROW('Hygiene Data'!H70))),'Data Summary'!EB76="Yes"),OFFSET('Hygiene Data'!$H$7,0,10*ROW('Hygiene Data'!H70)),NA())</f>
        <v>#N/A</v>
      </c>
      <c r="BN76" s="543" t="e">
        <f ca="1">+IF(AND(ISNUMBER(OFFSET('Hygiene Data'!$H$9,0,10*ROW('Hygiene Data'!H70))),'Data Summary'!EC76="Yes"),OFFSET('Hygiene Data'!$H$9,0,10*ROW('Hygiene Data'!H70)),NA())</f>
        <v>#N/A</v>
      </c>
      <c r="BO76" s="543" t="e">
        <f ca="1">+IF(AND(ISNUMBER(OFFSET('Hygiene Data'!$I$5,0,10*ROW('Hygiene Data'!I70))),'Data Summary'!ED76="Yes"),OFFSET('Hygiene Data'!$I$5,0,10*ROW('Hygiene Data'!I70)),NA())</f>
        <v>#N/A</v>
      </c>
      <c r="BP76" s="543" t="e">
        <f ca="1">+IF(AND(ISNUMBER(OFFSET('Hygiene Data'!$I$7,0,10*ROW('Hygiene Data'!I70))),'Data Summary'!EE76="Yes"),OFFSET('Hygiene Data'!$I$7,0,10*ROW('Hygiene Data'!I70)),NA())</f>
        <v>#N/A</v>
      </c>
      <c r="BQ76" s="543" t="e">
        <f ca="1">+IF(AND(ISNUMBER(OFFSET('Hygiene Data'!$I$9,0,10*ROW('Hygiene Data'!I70))),'Data Summary'!EF76="Yes"),OFFSET('Hygiene Data'!$I$9,0,10*ROW('Hygiene Data'!I70)),NA())</f>
        <v>#N/A</v>
      </c>
    </row>
    <row r="77" spans="1:69" x14ac:dyDescent="0.25">
      <c r="A77" s="539" t="e">
        <f ca="1">+RIGHT('Data Summary'!A77,LEN('Data Summary'!A77)-9)</f>
        <v>#VALUE!</v>
      </c>
      <c r="B77" s="513" t="str">
        <f ca="1">+IF(ISTEXT('Data Summary'!B77),'Data Summary'!B77,"")</f>
        <v/>
      </c>
      <c r="C77" s="540" t="e">
        <f ca="1">+VALUE('Data Summary'!C77)</f>
        <v>#VALUE!</v>
      </c>
      <c r="D77" s="541" t="e">
        <f ca="1">+IF(AND(ISNUMBER(OFFSET('Water Data'!$D$4,0,10*ROW('Water Data'!D71))),'Data Summary'!BS77="Yes"),100-OFFSET('Water Data'!$D$4,0,10*ROW('Water Data'!D71)),NA())</f>
        <v>#N/A</v>
      </c>
      <c r="E77" s="541" t="e">
        <f ca="1">+IF(AND(ISNUMBER(OFFSET('Water Data'!$D$6,0,10*ROW('Water Data'!D71))),'Data Summary'!BT77="Yes"),OFFSET('Water Data'!$D$6,0,10*ROW('Water Data'!D71)),NA())</f>
        <v>#N/A</v>
      </c>
      <c r="F77" s="541" t="e">
        <f ca="1">+IF(AND(ISNUMBER(OFFSET('Water Data'!$D$9,0,10*ROW('Water Data'!D71))),'Data Summary'!BU77="Yes"),OFFSET('Water Data'!$D$9,0,10*ROW('Water Data'!D71)),NA())</f>
        <v>#N/A</v>
      </c>
      <c r="G77" s="541" t="e">
        <f ca="1">+IF(AND(ISNUMBER(OFFSET('Water Data'!$E$4,0,10*ROW('Water Data'!E71))),'Data Summary'!BV77="Yes"),100-OFFSET('Water Data'!$E$4,0,10*ROW('Water Data'!E71)),NA())</f>
        <v>#N/A</v>
      </c>
      <c r="H77" s="541" t="e">
        <f ca="1">+IF(AND(ISNUMBER(OFFSET('Water Data'!$E$6,0,10*ROW('Water Data'!E71))),'Data Summary'!BW77="Yes"),OFFSET('Water Data'!$E$6,0,10*ROW('Water Data'!E71)),NA())</f>
        <v>#N/A</v>
      </c>
      <c r="I77" s="541" t="e">
        <f ca="1">+IF(AND(ISNUMBER(OFFSET('Water Data'!$E$9,0,10*ROW('Water Data'!E71))),'Data Summary'!BX77="Yes"),OFFSET('Water Data'!$E$9,0,10*ROW('Water Data'!E71)),NA())</f>
        <v>#N/A</v>
      </c>
      <c r="J77" s="541" t="e">
        <f ca="1">+IF(AND(ISNUMBER(OFFSET('Water Data'!$F$4,0,10*ROW('Water Data'!F71))),'Data Summary'!BY77="Yes"),100-OFFSET('Water Data'!$F$4,0,10*ROW('Water Data'!F71)),NA())</f>
        <v>#N/A</v>
      </c>
      <c r="K77" s="541" t="e">
        <f ca="1">+IF(AND(ISNUMBER(OFFSET('Water Data'!$F$6,0,10*ROW('Water Data'!F71))),'Data Summary'!BZ77="Yes"),OFFSET('Water Data'!$F$6,0,10*ROW('Water Data'!F71)),NA())</f>
        <v>#N/A</v>
      </c>
      <c r="L77" s="541" t="e">
        <f ca="1">+IF(AND(ISNUMBER(OFFSET('Water Data'!$F$9,0,10*ROW('Water Data'!F71))),'Data Summary'!CA77="Yes"),OFFSET('Water Data'!$F$9,0,10*ROW('Water Data'!F71)),NA())</f>
        <v>#N/A</v>
      </c>
      <c r="M77" s="541" t="e">
        <f ca="1">+IF(AND(ISNUMBER(OFFSET('Water Data'!$G$4,0,10*ROW('Water Data'!G71))),'Data Summary'!CB77="Yes"),100-OFFSET('Water Data'!$G$4,0,10*ROW('Water Data'!G71)),NA())</f>
        <v>#N/A</v>
      </c>
      <c r="N77" s="541" t="e">
        <f ca="1">+IF(AND(ISNUMBER(OFFSET('Water Data'!$G$6,0,10*ROW('Water Data'!G71))),'Data Summary'!CC77="Yes"),OFFSET('Water Data'!$G$6,0,10*ROW('Water Data'!G71)),NA())</f>
        <v>#N/A</v>
      </c>
      <c r="O77" s="541" t="e">
        <f ca="1">+IF(AND(ISNUMBER(OFFSET('Water Data'!$G$9,0,10*ROW('Water Data'!G71))),'Data Summary'!CD77="Yes"),OFFSET('Water Data'!$G$9,0,10*ROW('Water Data'!G71)),NA())</f>
        <v>#N/A</v>
      </c>
      <c r="P77" s="541" t="e">
        <f ca="1">+IF(AND(ISNUMBER(OFFSET('Water Data'!$H$4,0,10*ROW('Water Data'!H71))),'Data Summary'!CE77="Yes"),100-OFFSET('Water Data'!$H$4,0,10*ROW('Water Data'!H71)),NA())</f>
        <v>#N/A</v>
      </c>
      <c r="Q77" s="541" t="e">
        <f ca="1">+IF(AND(ISNUMBER(OFFSET('Water Data'!$H$6,0,10*ROW('Water Data'!H71))),'Data Summary'!CF77="Yes"),OFFSET('Water Data'!$H$6,0,10*ROW('Water Data'!H71)),NA())</f>
        <v>#N/A</v>
      </c>
      <c r="R77" s="541" t="e">
        <f ca="1">+IF(AND(ISNUMBER(OFFSET('Water Data'!$H$9,0,10*ROW('Water Data'!H71))),'Data Summary'!CG77="Yes"),OFFSET('Water Data'!$H$9,0,10*ROW('Water Data'!H71)),NA())</f>
        <v>#N/A</v>
      </c>
      <c r="S77" s="541" t="e">
        <f ca="1">+IF(AND(ISNUMBER(OFFSET('Water Data'!$I$4,0,10*ROW('Water Data'!I71))),'Data Summary'!CH77="Yes"),100-OFFSET('Water Data'!$I$4,0,10*ROW('Water Data'!I71)),NA())</f>
        <v>#N/A</v>
      </c>
      <c r="T77" s="541" t="e">
        <f ca="1">+IF(AND(ISNUMBER(OFFSET('Water Data'!$I$6,0,10*ROW('Water Data'!I71))),'Data Summary'!CI77="Yes"),OFFSET('Water Data'!$I$6,0,10*ROW('Water Data'!I71)),NA())</f>
        <v>#N/A</v>
      </c>
      <c r="U77" s="541" t="e">
        <f ca="1">+IF(AND(ISNUMBER(OFFSET('Water Data'!$I$9,0,10*ROW('Water Data'!I71))),'Data Summary'!CJ77="Yes"),OFFSET('Water Data'!$I$9,0,10*ROW('Water Data'!I71)),NA())</f>
        <v>#N/A</v>
      </c>
      <c r="V77" s="542" t="e">
        <f ca="1">+IF(AND(ISNUMBER(OFFSET('Sanitation Data'!$D$4,0,10*ROW('Sanitation Data'!D71))),'Data Summary'!CK77="Yes"),100-OFFSET('Sanitation Data'!$D$4,0,10*ROW('Sanitation Data'!D71)),NA())</f>
        <v>#N/A</v>
      </c>
      <c r="W77" s="542" t="e">
        <f ca="1">+IF(AND(ISNUMBER(OFFSET('Sanitation Data'!$D$6,0,10*ROW('Sanitation Data'!D71))),'Data Summary'!CL77="Yes"),OFFSET('Sanitation Data'!$D$6,0,10*ROW('Sanitation Data'!D71)),NA())</f>
        <v>#N/A</v>
      </c>
      <c r="X77" s="542" t="e">
        <f ca="1">+IF(AND(ISNUMBER(OFFSET('Sanitation Data'!$D$10,0,10*ROW('Sanitation Data'!D71))),'Data Summary'!CM77="Yes"),OFFSET('Sanitation Data'!$D$10,0,10*ROW('Sanitation Data'!D71)),NA())</f>
        <v>#N/A</v>
      </c>
      <c r="Y77" s="542" t="e">
        <f ca="1">+IF(AND(ISNUMBER(OFFSET('Sanitation Data'!$D$11,0,10*ROW('Sanitation Data'!D71))),'Data Summary'!CN77="Yes"),OFFSET('Sanitation Data'!$D$11,0,10*ROW('Sanitation Data'!D71)),NA())</f>
        <v>#N/A</v>
      </c>
      <c r="Z77" s="542" t="e">
        <f ca="1">+IF(AND(ISNUMBER(OFFSET('Sanitation Data'!$D$12,0,10*ROW('Sanitation Data'!D71))),'Data Summary'!CO77="Yes"),OFFSET('Sanitation Data'!$D$12,0,10*ROW('Sanitation Data'!D71)),NA())</f>
        <v>#N/A</v>
      </c>
      <c r="AA77" s="542" t="e">
        <f ca="1">+IF(AND(ISNUMBER(OFFSET('Sanitation Data'!$E$4,0,10*ROW('Sanitation Data'!E71))),'Data Summary'!CP77="Yes"),100-OFFSET('Sanitation Data'!$E$4,0,10*ROW('Sanitation Data'!E71)),NA())</f>
        <v>#N/A</v>
      </c>
      <c r="AB77" s="542" t="e">
        <f ca="1">+IF(AND(ISNUMBER(OFFSET('Sanitation Data'!$E$6,0,10*ROW('Sanitation Data'!E71))),'Data Summary'!CQ77="Yes"),OFFSET('Sanitation Data'!$E$6,0,10*ROW('Sanitation Data'!E71)),NA())</f>
        <v>#N/A</v>
      </c>
      <c r="AC77" s="542" t="e">
        <f ca="1">+IF(AND(ISNUMBER(OFFSET('Sanitation Data'!$E$10,0,10*ROW('Sanitation Data'!E71))),'Data Summary'!CR77="Yes"),OFFSET('Sanitation Data'!$E$10,0,10*ROW('Sanitation Data'!E71)),NA())</f>
        <v>#N/A</v>
      </c>
      <c r="AD77" s="542" t="e">
        <f ca="1">+IF(AND(ISNUMBER(OFFSET('Sanitation Data'!$E$11,0,10*ROW('Sanitation Data'!E71))),'Data Summary'!CS77="Yes"),OFFSET('Sanitation Data'!$E$11,0,10*ROW('Sanitation Data'!E71)),NA())</f>
        <v>#N/A</v>
      </c>
      <c r="AE77" s="542" t="e">
        <f ca="1">+IF(AND(ISNUMBER(OFFSET('Sanitation Data'!$E$12,0,10*ROW('Sanitation Data'!E71))),'Data Summary'!CT77="Yes"),OFFSET('Sanitation Data'!$E$12,0,10*ROW('Sanitation Data'!E71)),NA())</f>
        <v>#N/A</v>
      </c>
      <c r="AF77" s="542" t="e">
        <f ca="1">+IF(AND(ISNUMBER(OFFSET('Sanitation Data'!$F$4,0,10*ROW('Sanitation Data'!F71))),'Data Summary'!CU77="Yes"),100-OFFSET('Sanitation Data'!$F$4,0,10*ROW('Sanitation Data'!F71)),NA())</f>
        <v>#N/A</v>
      </c>
      <c r="AG77" s="542" t="e">
        <f ca="1">+IF(AND(ISNUMBER(OFFSET('Sanitation Data'!$F$6,0,10*ROW('Sanitation Data'!F71))),'Data Summary'!CV77="Yes"),OFFSET('Sanitation Data'!$F$6,0,10*ROW('Sanitation Data'!F71)),NA())</f>
        <v>#N/A</v>
      </c>
      <c r="AH77" s="542" t="e">
        <f ca="1">+IF(AND(ISNUMBER(OFFSET('Sanitation Data'!$F$10,0,10*ROW('Sanitation Data'!F71))),'Data Summary'!CW77="Yes"),OFFSET('Sanitation Data'!$F$10,0,10*ROW('Sanitation Data'!F71)),NA())</f>
        <v>#N/A</v>
      </c>
      <c r="AI77" s="542" t="e">
        <f ca="1">+IF(AND(ISNUMBER(OFFSET('Sanitation Data'!$F$11,0,10*ROW('Sanitation Data'!F71))),'Data Summary'!CX77="Yes"),OFFSET('Sanitation Data'!$F$11,0,10*ROW('Sanitation Data'!F71)),NA())</f>
        <v>#N/A</v>
      </c>
      <c r="AJ77" s="542" t="e">
        <f ca="1">+IF(AND(ISNUMBER(OFFSET('Sanitation Data'!$F$12,0,10*ROW('Sanitation Data'!F71))),'Data Summary'!CY77="Yes"),OFFSET('Sanitation Data'!$F$12,0,10*ROW('Sanitation Data'!F71)),NA())</f>
        <v>#N/A</v>
      </c>
      <c r="AK77" s="542" t="e">
        <f ca="1">+IF(AND(ISNUMBER(OFFSET('Sanitation Data'!$G$4,0,10*ROW('Sanitation Data'!G71))),'Data Summary'!CZ77="Yes"),100-OFFSET('Sanitation Data'!$G$4,0,10*ROW('Sanitation Data'!G71)),NA())</f>
        <v>#N/A</v>
      </c>
      <c r="AL77" s="542" t="e">
        <f ca="1">+IF(AND(ISNUMBER(OFFSET('Sanitation Data'!$G$6,0,10*ROW('Sanitation Data'!G71))),'Data Summary'!DA77="Yes"),OFFSET('Sanitation Data'!$G$6,0,10*ROW('Sanitation Data'!G71)),NA())</f>
        <v>#N/A</v>
      </c>
      <c r="AM77" s="542" t="e">
        <f ca="1">+IF(AND(ISNUMBER(OFFSET('Sanitation Data'!$G$10,0,10*ROW('Sanitation Data'!G71))),'Data Summary'!DB77="Yes"),OFFSET('Sanitation Data'!$G$10,0,10*ROW('Sanitation Data'!G71)),NA())</f>
        <v>#N/A</v>
      </c>
      <c r="AN77" s="542" t="e">
        <f ca="1">+IF(AND(ISNUMBER(OFFSET('Sanitation Data'!$G$11,0,10*ROW('Sanitation Data'!G71))),'Data Summary'!DC77="Yes"),OFFSET('Sanitation Data'!$G$11,0,10*ROW('Sanitation Data'!G71)),NA())</f>
        <v>#N/A</v>
      </c>
      <c r="AO77" s="542" t="e">
        <f ca="1">+IF(AND(ISNUMBER(OFFSET('Sanitation Data'!$G$12,0,10*ROW('Sanitation Data'!G71))),'Data Summary'!DD77="Yes"),OFFSET('Sanitation Data'!$G$12,0,10*ROW('Sanitation Data'!G71)),NA())</f>
        <v>#N/A</v>
      </c>
      <c r="AP77" s="542" t="e">
        <f ca="1">+IF(AND(ISNUMBER(OFFSET('Sanitation Data'!$H$4,0,10*ROW('Sanitation Data'!H71))),'Data Summary'!DE77="Yes"),100-OFFSET('Sanitation Data'!$H$4,0,10*ROW('Sanitation Data'!H71)),NA())</f>
        <v>#N/A</v>
      </c>
      <c r="AQ77" s="542" t="e">
        <f ca="1">+IF(AND(ISNUMBER(OFFSET('Sanitation Data'!$H$6,0,10*ROW('Sanitation Data'!H71))),'Data Summary'!DF77="Yes"),OFFSET('Sanitation Data'!$H$6,0,10*ROW('Sanitation Data'!H71)),NA())</f>
        <v>#N/A</v>
      </c>
      <c r="AR77" s="542" t="e">
        <f ca="1">+IF(AND(ISNUMBER(OFFSET('Sanitation Data'!$H$10,0,10*ROW('Sanitation Data'!H71))),'Data Summary'!DG77="Yes"),OFFSET('Sanitation Data'!$H$10,0,10*ROW('Sanitation Data'!H71)),NA())</f>
        <v>#N/A</v>
      </c>
      <c r="AS77" s="542" t="e">
        <f ca="1">+IF(AND(ISNUMBER(OFFSET('Sanitation Data'!$H$11,0,10*ROW('Sanitation Data'!H71))),'Data Summary'!DH77="Yes"),OFFSET('Sanitation Data'!$H$11,0,10*ROW('Sanitation Data'!H71)),NA())</f>
        <v>#N/A</v>
      </c>
      <c r="AT77" s="542" t="e">
        <f ca="1">+IF(AND(ISNUMBER(OFFSET('Sanitation Data'!$H$12,0,10*ROW('Sanitation Data'!H71))),'Data Summary'!DI77="Yes"),OFFSET('Sanitation Data'!$H$12,0,10*ROW('Sanitation Data'!H71)),NA())</f>
        <v>#N/A</v>
      </c>
      <c r="AU77" s="542" t="e">
        <f ca="1">+IF(AND(ISNUMBER(OFFSET('Sanitation Data'!$I$4,0,10*ROW('Sanitation Data'!I71))),'Data Summary'!DJ77="Yes"),100-OFFSET('Sanitation Data'!$I$4,0,10*ROW('Sanitation Data'!I71)),NA())</f>
        <v>#N/A</v>
      </c>
      <c r="AV77" s="542" t="e">
        <f ca="1">+IF(AND(ISNUMBER(OFFSET('Sanitation Data'!$I$6,0,10*ROW('Sanitation Data'!I71))),'Data Summary'!DK77="Yes"),OFFSET('Sanitation Data'!$I$6,0,10*ROW('Sanitation Data'!I71)),NA())</f>
        <v>#N/A</v>
      </c>
      <c r="AW77" s="542" t="e">
        <f ca="1">+IF(AND(ISNUMBER(OFFSET('Sanitation Data'!$I$10,0,10*ROW('Sanitation Data'!I71))),'Data Summary'!DL77="Yes"),OFFSET('Sanitation Data'!$I$10,0,10*ROW('Sanitation Data'!I71)),NA())</f>
        <v>#N/A</v>
      </c>
      <c r="AX77" s="542" t="e">
        <f ca="1">+IF(AND(ISNUMBER(OFFSET('Sanitation Data'!$I$11,0,10*ROW('Sanitation Data'!I71))),'Data Summary'!DM77="Yes"),OFFSET('Sanitation Data'!$I$11,0,10*ROW('Sanitation Data'!I71)),NA())</f>
        <v>#N/A</v>
      </c>
      <c r="AY77" s="542" t="e">
        <f ca="1">+IF(AND(ISNUMBER(OFFSET('Sanitation Data'!$I$12,0,10*ROW('Sanitation Data'!I71))),'Data Summary'!DN77="Yes"),OFFSET('Sanitation Data'!$I$12,0,10*ROW('Sanitation Data'!I71)),NA())</f>
        <v>#N/A</v>
      </c>
      <c r="AZ77" s="543" t="e">
        <f ca="1">+IF(AND(ISNUMBER(OFFSET('Hygiene Data'!$D$5,0,10*ROW('Hygiene Data'!D71))),'Data Summary'!DO77="Yes"),OFFSET('Hygiene Data'!$D$5,0,10*ROW('Hygiene Data'!D71)),NA())</f>
        <v>#N/A</v>
      </c>
      <c r="BA77" s="543" t="e">
        <f ca="1">+IF(AND(ISNUMBER(OFFSET('Hygiene Data'!$D$7,0,10*ROW('Hygiene Data'!D71))),'Data Summary'!DP77="Yes"),OFFSET('Hygiene Data'!$D$7,0,10*ROW('Hygiene Data'!D71)),NA())</f>
        <v>#N/A</v>
      </c>
      <c r="BB77" s="543" t="e">
        <f ca="1">+IF(AND(ISNUMBER(OFFSET('Hygiene Data'!$D$9,0,10*ROW('Hygiene Data'!D71))),'Data Summary'!DQ77="Yes"),OFFSET('Hygiene Data'!$D$9,0,10*ROW('Hygiene Data'!D71)),NA())</f>
        <v>#N/A</v>
      </c>
      <c r="BC77" s="543" t="e">
        <f ca="1">+IF(AND(ISNUMBER(OFFSET('Hygiene Data'!$E$5,0,10*ROW('Hygiene Data'!E71))),'Data Summary'!DR77="Yes"),OFFSET('Hygiene Data'!$E$5,0,10*ROW('Hygiene Data'!E71)),NA())</f>
        <v>#N/A</v>
      </c>
      <c r="BD77" s="543" t="e">
        <f ca="1">+IF(AND(ISNUMBER(OFFSET('Hygiene Data'!$E$7,0,10*ROW('Hygiene Data'!E71))),'Data Summary'!DS77="Yes"),OFFSET('Hygiene Data'!$E$7,0,10*ROW('Hygiene Data'!E71)),NA())</f>
        <v>#N/A</v>
      </c>
      <c r="BE77" s="543" t="e">
        <f ca="1">+IF(AND(ISNUMBER(OFFSET('Hygiene Data'!$E$9,0,10*ROW('Hygiene Data'!E71))),'Data Summary'!DT77="Yes"),OFFSET('Hygiene Data'!$E$9,0,10*ROW('Hygiene Data'!E71)),NA())</f>
        <v>#N/A</v>
      </c>
      <c r="BF77" s="543" t="e">
        <f ca="1">+IF(AND(ISNUMBER(OFFSET('Hygiene Data'!$F$5,0,10*ROW('Hygiene Data'!F71))),'Data Summary'!DU77="Yes"),OFFSET('Hygiene Data'!$F$5,0,10*ROW('Hygiene Data'!F71)),NA())</f>
        <v>#N/A</v>
      </c>
      <c r="BG77" s="543" t="e">
        <f ca="1">+IF(AND(ISNUMBER(OFFSET('Hygiene Data'!$F$7,0,10*ROW('Hygiene Data'!F71))),'Data Summary'!DV77="Yes"),OFFSET('Hygiene Data'!$F$7,0,10*ROW('Hygiene Data'!F71)),NA())</f>
        <v>#N/A</v>
      </c>
      <c r="BH77" s="543" t="e">
        <f ca="1">+IF(AND(ISNUMBER(OFFSET('Hygiene Data'!$F$9,0,10*ROW('Hygiene Data'!F71))),'Data Summary'!DW77="Yes"),OFFSET('Hygiene Data'!$F$9,0,10*ROW('Hygiene Data'!F71)),NA())</f>
        <v>#N/A</v>
      </c>
      <c r="BI77" s="543" t="e">
        <f ca="1">+IF(AND(ISNUMBER(OFFSET('Hygiene Data'!$G$5,0,10*ROW('Hygiene Data'!G71))),'Data Summary'!DX77="Yes"),OFFSET('Hygiene Data'!$G$5,0,10*ROW('Hygiene Data'!G71)),NA())</f>
        <v>#N/A</v>
      </c>
      <c r="BJ77" s="543" t="e">
        <f ca="1">+IF(AND(ISNUMBER(OFFSET('Hygiene Data'!$G$7,0,10*ROW('Hygiene Data'!G71))),'Data Summary'!DY77="Yes"),OFFSET('Hygiene Data'!$G$7,0,10*ROW('Hygiene Data'!G71)),NA())</f>
        <v>#N/A</v>
      </c>
      <c r="BK77" s="543" t="e">
        <f ca="1">+IF(AND(ISNUMBER(OFFSET('Hygiene Data'!$G$9,0,10*ROW('Hygiene Data'!G71))),'Data Summary'!DZ77="Yes"),OFFSET('Hygiene Data'!$G$9,0,10*ROW('Hygiene Data'!G71)),NA())</f>
        <v>#N/A</v>
      </c>
      <c r="BL77" s="543" t="e">
        <f ca="1">+IF(AND(ISNUMBER(OFFSET('Hygiene Data'!$H$5,0,10*ROW('Hygiene Data'!H71))),'Data Summary'!EA77="Yes"),OFFSET('Hygiene Data'!$H$5,0,10*ROW('Hygiene Data'!H71)),NA())</f>
        <v>#N/A</v>
      </c>
      <c r="BM77" s="543" t="e">
        <f ca="1">+IF(AND(ISNUMBER(OFFSET('Hygiene Data'!$H$7,0,10*ROW('Hygiene Data'!H71))),'Data Summary'!EB77="Yes"),OFFSET('Hygiene Data'!$H$7,0,10*ROW('Hygiene Data'!H71)),NA())</f>
        <v>#N/A</v>
      </c>
      <c r="BN77" s="543" t="e">
        <f ca="1">+IF(AND(ISNUMBER(OFFSET('Hygiene Data'!$H$9,0,10*ROW('Hygiene Data'!H71))),'Data Summary'!EC77="Yes"),OFFSET('Hygiene Data'!$H$9,0,10*ROW('Hygiene Data'!H71)),NA())</f>
        <v>#N/A</v>
      </c>
      <c r="BO77" s="543" t="e">
        <f ca="1">+IF(AND(ISNUMBER(OFFSET('Hygiene Data'!$I$5,0,10*ROW('Hygiene Data'!I71))),'Data Summary'!ED77="Yes"),OFFSET('Hygiene Data'!$I$5,0,10*ROW('Hygiene Data'!I71)),NA())</f>
        <v>#N/A</v>
      </c>
      <c r="BP77" s="543" t="e">
        <f ca="1">+IF(AND(ISNUMBER(OFFSET('Hygiene Data'!$I$7,0,10*ROW('Hygiene Data'!I71))),'Data Summary'!EE77="Yes"),OFFSET('Hygiene Data'!$I$7,0,10*ROW('Hygiene Data'!I71)),NA())</f>
        <v>#N/A</v>
      </c>
      <c r="BQ77" s="543" t="e">
        <f ca="1">+IF(AND(ISNUMBER(OFFSET('Hygiene Data'!$I$9,0,10*ROW('Hygiene Data'!I71))),'Data Summary'!EF77="Yes"),OFFSET('Hygiene Data'!$I$9,0,10*ROW('Hygiene Data'!I71)),NA())</f>
        <v>#N/A</v>
      </c>
    </row>
    <row r="78" spans="1:69" x14ac:dyDescent="0.25">
      <c r="A78" s="539" t="e">
        <f ca="1">+RIGHT('Data Summary'!A78,LEN('Data Summary'!A78)-9)</f>
        <v>#VALUE!</v>
      </c>
      <c r="B78" s="513" t="str">
        <f ca="1">+IF(ISTEXT('Data Summary'!B78),'Data Summary'!B78,"")</f>
        <v/>
      </c>
      <c r="C78" s="540" t="e">
        <f ca="1">+VALUE('Data Summary'!C78)</f>
        <v>#VALUE!</v>
      </c>
      <c r="D78" s="541" t="e">
        <f ca="1">+IF(AND(ISNUMBER(OFFSET('Water Data'!$D$4,0,10*ROW('Water Data'!D72))),'Data Summary'!BS78="Yes"),100-OFFSET('Water Data'!$D$4,0,10*ROW('Water Data'!D72)),NA())</f>
        <v>#N/A</v>
      </c>
      <c r="E78" s="541" t="e">
        <f ca="1">+IF(AND(ISNUMBER(OFFSET('Water Data'!$D$6,0,10*ROW('Water Data'!D72))),'Data Summary'!BT78="Yes"),OFFSET('Water Data'!$D$6,0,10*ROW('Water Data'!D72)),NA())</f>
        <v>#N/A</v>
      </c>
      <c r="F78" s="541" t="e">
        <f ca="1">+IF(AND(ISNUMBER(OFFSET('Water Data'!$D$9,0,10*ROW('Water Data'!D72))),'Data Summary'!BU78="Yes"),OFFSET('Water Data'!$D$9,0,10*ROW('Water Data'!D72)),NA())</f>
        <v>#N/A</v>
      </c>
      <c r="G78" s="541" t="e">
        <f ca="1">+IF(AND(ISNUMBER(OFFSET('Water Data'!$E$4,0,10*ROW('Water Data'!E72))),'Data Summary'!BV78="Yes"),100-OFFSET('Water Data'!$E$4,0,10*ROW('Water Data'!E72)),NA())</f>
        <v>#N/A</v>
      </c>
      <c r="H78" s="541" t="e">
        <f ca="1">+IF(AND(ISNUMBER(OFFSET('Water Data'!$E$6,0,10*ROW('Water Data'!E72))),'Data Summary'!BW78="Yes"),OFFSET('Water Data'!$E$6,0,10*ROW('Water Data'!E72)),NA())</f>
        <v>#N/A</v>
      </c>
      <c r="I78" s="541" t="e">
        <f ca="1">+IF(AND(ISNUMBER(OFFSET('Water Data'!$E$9,0,10*ROW('Water Data'!E72))),'Data Summary'!BX78="Yes"),OFFSET('Water Data'!$E$9,0,10*ROW('Water Data'!E72)),NA())</f>
        <v>#N/A</v>
      </c>
      <c r="J78" s="541" t="e">
        <f ca="1">+IF(AND(ISNUMBER(OFFSET('Water Data'!$F$4,0,10*ROW('Water Data'!F72))),'Data Summary'!BY78="Yes"),100-OFFSET('Water Data'!$F$4,0,10*ROW('Water Data'!F72)),NA())</f>
        <v>#N/A</v>
      </c>
      <c r="K78" s="541" t="e">
        <f ca="1">+IF(AND(ISNUMBER(OFFSET('Water Data'!$F$6,0,10*ROW('Water Data'!F72))),'Data Summary'!BZ78="Yes"),OFFSET('Water Data'!$F$6,0,10*ROW('Water Data'!F72)),NA())</f>
        <v>#N/A</v>
      </c>
      <c r="L78" s="541" t="e">
        <f ca="1">+IF(AND(ISNUMBER(OFFSET('Water Data'!$F$9,0,10*ROW('Water Data'!F72))),'Data Summary'!CA78="Yes"),OFFSET('Water Data'!$F$9,0,10*ROW('Water Data'!F72)),NA())</f>
        <v>#N/A</v>
      </c>
      <c r="M78" s="541" t="e">
        <f ca="1">+IF(AND(ISNUMBER(OFFSET('Water Data'!$G$4,0,10*ROW('Water Data'!G72))),'Data Summary'!CB78="Yes"),100-OFFSET('Water Data'!$G$4,0,10*ROW('Water Data'!G72)),NA())</f>
        <v>#N/A</v>
      </c>
      <c r="N78" s="541" t="e">
        <f ca="1">+IF(AND(ISNUMBER(OFFSET('Water Data'!$G$6,0,10*ROW('Water Data'!G72))),'Data Summary'!CC78="Yes"),OFFSET('Water Data'!$G$6,0,10*ROW('Water Data'!G72)),NA())</f>
        <v>#N/A</v>
      </c>
      <c r="O78" s="541" t="e">
        <f ca="1">+IF(AND(ISNUMBER(OFFSET('Water Data'!$G$9,0,10*ROW('Water Data'!G72))),'Data Summary'!CD78="Yes"),OFFSET('Water Data'!$G$9,0,10*ROW('Water Data'!G72)),NA())</f>
        <v>#N/A</v>
      </c>
      <c r="P78" s="541" t="e">
        <f ca="1">+IF(AND(ISNUMBER(OFFSET('Water Data'!$H$4,0,10*ROW('Water Data'!H72))),'Data Summary'!CE78="Yes"),100-OFFSET('Water Data'!$H$4,0,10*ROW('Water Data'!H72)),NA())</f>
        <v>#N/A</v>
      </c>
      <c r="Q78" s="541" t="e">
        <f ca="1">+IF(AND(ISNUMBER(OFFSET('Water Data'!$H$6,0,10*ROW('Water Data'!H72))),'Data Summary'!CF78="Yes"),OFFSET('Water Data'!$H$6,0,10*ROW('Water Data'!H72)),NA())</f>
        <v>#N/A</v>
      </c>
      <c r="R78" s="541" t="e">
        <f ca="1">+IF(AND(ISNUMBER(OFFSET('Water Data'!$H$9,0,10*ROW('Water Data'!H72))),'Data Summary'!CG78="Yes"),OFFSET('Water Data'!$H$9,0,10*ROW('Water Data'!H72)),NA())</f>
        <v>#N/A</v>
      </c>
      <c r="S78" s="541" t="e">
        <f ca="1">+IF(AND(ISNUMBER(OFFSET('Water Data'!$I$4,0,10*ROW('Water Data'!I72))),'Data Summary'!CH78="Yes"),100-OFFSET('Water Data'!$I$4,0,10*ROW('Water Data'!I72)),NA())</f>
        <v>#N/A</v>
      </c>
      <c r="T78" s="541" t="e">
        <f ca="1">+IF(AND(ISNUMBER(OFFSET('Water Data'!$I$6,0,10*ROW('Water Data'!I72))),'Data Summary'!CI78="Yes"),OFFSET('Water Data'!$I$6,0,10*ROW('Water Data'!I72)),NA())</f>
        <v>#N/A</v>
      </c>
      <c r="U78" s="541" t="e">
        <f ca="1">+IF(AND(ISNUMBER(OFFSET('Water Data'!$I$9,0,10*ROW('Water Data'!I72))),'Data Summary'!CJ78="Yes"),OFFSET('Water Data'!$I$9,0,10*ROW('Water Data'!I72)),NA())</f>
        <v>#N/A</v>
      </c>
      <c r="V78" s="542" t="e">
        <f ca="1">+IF(AND(ISNUMBER(OFFSET('Sanitation Data'!$D$4,0,10*ROW('Sanitation Data'!D72))),'Data Summary'!CK78="Yes"),100-OFFSET('Sanitation Data'!$D$4,0,10*ROW('Sanitation Data'!D72)),NA())</f>
        <v>#N/A</v>
      </c>
      <c r="W78" s="542" t="e">
        <f ca="1">+IF(AND(ISNUMBER(OFFSET('Sanitation Data'!$D$6,0,10*ROW('Sanitation Data'!D72))),'Data Summary'!CL78="Yes"),OFFSET('Sanitation Data'!$D$6,0,10*ROW('Sanitation Data'!D72)),NA())</f>
        <v>#N/A</v>
      </c>
      <c r="X78" s="542" t="e">
        <f ca="1">+IF(AND(ISNUMBER(OFFSET('Sanitation Data'!$D$10,0,10*ROW('Sanitation Data'!D72))),'Data Summary'!CM78="Yes"),OFFSET('Sanitation Data'!$D$10,0,10*ROW('Sanitation Data'!D72)),NA())</f>
        <v>#N/A</v>
      </c>
      <c r="Y78" s="542" t="e">
        <f ca="1">+IF(AND(ISNUMBER(OFFSET('Sanitation Data'!$D$11,0,10*ROW('Sanitation Data'!D72))),'Data Summary'!CN78="Yes"),OFFSET('Sanitation Data'!$D$11,0,10*ROW('Sanitation Data'!D72)),NA())</f>
        <v>#N/A</v>
      </c>
      <c r="Z78" s="542" t="e">
        <f ca="1">+IF(AND(ISNUMBER(OFFSET('Sanitation Data'!$D$12,0,10*ROW('Sanitation Data'!D72))),'Data Summary'!CO78="Yes"),OFFSET('Sanitation Data'!$D$12,0,10*ROW('Sanitation Data'!D72)),NA())</f>
        <v>#N/A</v>
      </c>
      <c r="AA78" s="542" t="e">
        <f ca="1">+IF(AND(ISNUMBER(OFFSET('Sanitation Data'!$E$4,0,10*ROW('Sanitation Data'!E72))),'Data Summary'!CP78="Yes"),100-OFFSET('Sanitation Data'!$E$4,0,10*ROW('Sanitation Data'!E72)),NA())</f>
        <v>#N/A</v>
      </c>
      <c r="AB78" s="542" t="e">
        <f ca="1">+IF(AND(ISNUMBER(OFFSET('Sanitation Data'!$E$6,0,10*ROW('Sanitation Data'!E72))),'Data Summary'!CQ78="Yes"),OFFSET('Sanitation Data'!$E$6,0,10*ROW('Sanitation Data'!E72)),NA())</f>
        <v>#N/A</v>
      </c>
      <c r="AC78" s="542" t="e">
        <f ca="1">+IF(AND(ISNUMBER(OFFSET('Sanitation Data'!$E$10,0,10*ROW('Sanitation Data'!E72))),'Data Summary'!CR78="Yes"),OFFSET('Sanitation Data'!$E$10,0,10*ROW('Sanitation Data'!E72)),NA())</f>
        <v>#N/A</v>
      </c>
      <c r="AD78" s="542" t="e">
        <f ca="1">+IF(AND(ISNUMBER(OFFSET('Sanitation Data'!$E$11,0,10*ROW('Sanitation Data'!E72))),'Data Summary'!CS78="Yes"),OFFSET('Sanitation Data'!$E$11,0,10*ROW('Sanitation Data'!E72)),NA())</f>
        <v>#N/A</v>
      </c>
      <c r="AE78" s="542" t="e">
        <f ca="1">+IF(AND(ISNUMBER(OFFSET('Sanitation Data'!$E$12,0,10*ROW('Sanitation Data'!E72))),'Data Summary'!CT78="Yes"),OFFSET('Sanitation Data'!$E$12,0,10*ROW('Sanitation Data'!E72)),NA())</f>
        <v>#N/A</v>
      </c>
      <c r="AF78" s="542" t="e">
        <f ca="1">+IF(AND(ISNUMBER(OFFSET('Sanitation Data'!$F$4,0,10*ROW('Sanitation Data'!F72))),'Data Summary'!CU78="Yes"),100-OFFSET('Sanitation Data'!$F$4,0,10*ROW('Sanitation Data'!F72)),NA())</f>
        <v>#N/A</v>
      </c>
      <c r="AG78" s="542" t="e">
        <f ca="1">+IF(AND(ISNUMBER(OFFSET('Sanitation Data'!$F$6,0,10*ROW('Sanitation Data'!F72))),'Data Summary'!CV78="Yes"),OFFSET('Sanitation Data'!$F$6,0,10*ROW('Sanitation Data'!F72)),NA())</f>
        <v>#N/A</v>
      </c>
      <c r="AH78" s="542" t="e">
        <f ca="1">+IF(AND(ISNUMBER(OFFSET('Sanitation Data'!$F$10,0,10*ROW('Sanitation Data'!F72))),'Data Summary'!CW78="Yes"),OFFSET('Sanitation Data'!$F$10,0,10*ROW('Sanitation Data'!F72)),NA())</f>
        <v>#N/A</v>
      </c>
      <c r="AI78" s="542" t="e">
        <f ca="1">+IF(AND(ISNUMBER(OFFSET('Sanitation Data'!$F$11,0,10*ROW('Sanitation Data'!F72))),'Data Summary'!CX78="Yes"),OFFSET('Sanitation Data'!$F$11,0,10*ROW('Sanitation Data'!F72)),NA())</f>
        <v>#N/A</v>
      </c>
      <c r="AJ78" s="542" t="e">
        <f ca="1">+IF(AND(ISNUMBER(OFFSET('Sanitation Data'!$F$12,0,10*ROW('Sanitation Data'!F72))),'Data Summary'!CY78="Yes"),OFFSET('Sanitation Data'!$F$12,0,10*ROW('Sanitation Data'!F72)),NA())</f>
        <v>#N/A</v>
      </c>
      <c r="AK78" s="542" t="e">
        <f ca="1">+IF(AND(ISNUMBER(OFFSET('Sanitation Data'!$G$4,0,10*ROW('Sanitation Data'!G72))),'Data Summary'!CZ78="Yes"),100-OFFSET('Sanitation Data'!$G$4,0,10*ROW('Sanitation Data'!G72)),NA())</f>
        <v>#N/A</v>
      </c>
      <c r="AL78" s="542" t="e">
        <f ca="1">+IF(AND(ISNUMBER(OFFSET('Sanitation Data'!$G$6,0,10*ROW('Sanitation Data'!G72))),'Data Summary'!DA78="Yes"),OFFSET('Sanitation Data'!$G$6,0,10*ROW('Sanitation Data'!G72)),NA())</f>
        <v>#N/A</v>
      </c>
      <c r="AM78" s="542" t="e">
        <f ca="1">+IF(AND(ISNUMBER(OFFSET('Sanitation Data'!$G$10,0,10*ROW('Sanitation Data'!G72))),'Data Summary'!DB78="Yes"),OFFSET('Sanitation Data'!$G$10,0,10*ROW('Sanitation Data'!G72)),NA())</f>
        <v>#N/A</v>
      </c>
      <c r="AN78" s="542" t="e">
        <f ca="1">+IF(AND(ISNUMBER(OFFSET('Sanitation Data'!$G$11,0,10*ROW('Sanitation Data'!G72))),'Data Summary'!DC78="Yes"),OFFSET('Sanitation Data'!$G$11,0,10*ROW('Sanitation Data'!G72)),NA())</f>
        <v>#N/A</v>
      </c>
      <c r="AO78" s="542" t="e">
        <f ca="1">+IF(AND(ISNUMBER(OFFSET('Sanitation Data'!$G$12,0,10*ROW('Sanitation Data'!G72))),'Data Summary'!DD78="Yes"),OFFSET('Sanitation Data'!$G$12,0,10*ROW('Sanitation Data'!G72)),NA())</f>
        <v>#N/A</v>
      </c>
      <c r="AP78" s="542" t="e">
        <f ca="1">+IF(AND(ISNUMBER(OFFSET('Sanitation Data'!$H$4,0,10*ROW('Sanitation Data'!H72))),'Data Summary'!DE78="Yes"),100-OFFSET('Sanitation Data'!$H$4,0,10*ROW('Sanitation Data'!H72)),NA())</f>
        <v>#N/A</v>
      </c>
      <c r="AQ78" s="542" t="e">
        <f ca="1">+IF(AND(ISNUMBER(OFFSET('Sanitation Data'!$H$6,0,10*ROW('Sanitation Data'!H72))),'Data Summary'!DF78="Yes"),OFFSET('Sanitation Data'!$H$6,0,10*ROW('Sanitation Data'!H72)),NA())</f>
        <v>#N/A</v>
      </c>
      <c r="AR78" s="542" t="e">
        <f ca="1">+IF(AND(ISNUMBER(OFFSET('Sanitation Data'!$H$10,0,10*ROW('Sanitation Data'!H72))),'Data Summary'!DG78="Yes"),OFFSET('Sanitation Data'!$H$10,0,10*ROW('Sanitation Data'!H72)),NA())</f>
        <v>#N/A</v>
      </c>
      <c r="AS78" s="542" t="e">
        <f ca="1">+IF(AND(ISNUMBER(OFFSET('Sanitation Data'!$H$11,0,10*ROW('Sanitation Data'!H72))),'Data Summary'!DH78="Yes"),OFFSET('Sanitation Data'!$H$11,0,10*ROW('Sanitation Data'!H72)),NA())</f>
        <v>#N/A</v>
      </c>
      <c r="AT78" s="542" t="e">
        <f ca="1">+IF(AND(ISNUMBER(OFFSET('Sanitation Data'!$H$12,0,10*ROW('Sanitation Data'!H72))),'Data Summary'!DI78="Yes"),OFFSET('Sanitation Data'!$H$12,0,10*ROW('Sanitation Data'!H72)),NA())</f>
        <v>#N/A</v>
      </c>
      <c r="AU78" s="542" t="e">
        <f ca="1">+IF(AND(ISNUMBER(OFFSET('Sanitation Data'!$I$4,0,10*ROW('Sanitation Data'!I72))),'Data Summary'!DJ78="Yes"),100-OFFSET('Sanitation Data'!$I$4,0,10*ROW('Sanitation Data'!I72)),NA())</f>
        <v>#N/A</v>
      </c>
      <c r="AV78" s="542" t="e">
        <f ca="1">+IF(AND(ISNUMBER(OFFSET('Sanitation Data'!$I$6,0,10*ROW('Sanitation Data'!I72))),'Data Summary'!DK78="Yes"),OFFSET('Sanitation Data'!$I$6,0,10*ROW('Sanitation Data'!I72)),NA())</f>
        <v>#N/A</v>
      </c>
      <c r="AW78" s="542" t="e">
        <f ca="1">+IF(AND(ISNUMBER(OFFSET('Sanitation Data'!$I$10,0,10*ROW('Sanitation Data'!I72))),'Data Summary'!DL78="Yes"),OFFSET('Sanitation Data'!$I$10,0,10*ROW('Sanitation Data'!I72)),NA())</f>
        <v>#N/A</v>
      </c>
      <c r="AX78" s="542" t="e">
        <f ca="1">+IF(AND(ISNUMBER(OFFSET('Sanitation Data'!$I$11,0,10*ROW('Sanitation Data'!I72))),'Data Summary'!DM78="Yes"),OFFSET('Sanitation Data'!$I$11,0,10*ROW('Sanitation Data'!I72)),NA())</f>
        <v>#N/A</v>
      </c>
      <c r="AY78" s="542" t="e">
        <f ca="1">+IF(AND(ISNUMBER(OFFSET('Sanitation Data'!$I$12,0,10*ROW('Sanitation Data'!I72))),'Data Summary'!DN78="Yes"),OFFSET('Sanitation Data'!$I$12,0,10*ROW('Sanitation Data'!I72)),NA())</f>
        <v>#N/A</v>
      </c>
      <c r="AZ78" s="543" t="e">
        <f ca="1">+IF(AND(ISNUMBER(OFFSET('Hygiene Data'!$D$5,0,10*ROW('Hygiene Data'!D72))),'Data Summary'!DO78="Yes"),OFFSET('Hygiene Data'!$D$5,0,10*ROW('Hygiene Data'!D72)),NA())</f>
        <v>#N/A</v>
      </c>
      <c r="BA78" s="543" t="e">
        <f ca="1">+IF(AND(ISNUMBER(OFFSET('Hygiene Data'!$D$7,0,10*ROW('Hygiene Data'!D72))),'Data Summary'!DP78="Yes"),OFFSET('Hygiene Data'!$D$7,0,10*ROW('Hygiene Data'!D72)),NA())</f>
        <v>#N/A</v>
      </c>
      <c r="BB78" s="543" t="e">
        <f ca="1">+IF(AND(ISNUMBER(OFFSET('Hygiene Data'!$D$9,0,10*ROW('Hygiene Data'!D72))),'Data Summary'!DQ78="Yes"),OFFSET('Hygiene Data'!$D$9,0,10*ROW('Hygiene Data'!D72)),NA())</f>
        <v>#N/A</v>
      </c>
      <c r="BC78" s="543" t="e">
        <f ca="1">+IF(AND(ISNUMBER(OFFSET('Hygiene Data'!$E$5,0,10*ROW('Hygiene Data'!E72))),'Data Summary'!DR78="Yes"),OFFSET('Hygiene Data'!$E$5,0,10*ROW('Hygiene Data'!E72)),NA())</f>
        <v>#N/A</v>
      </c>
      <c r="BD78" s="543" t="e">
        <f ca="1">+IF(AND(ISNUMBER(OFFSET('Hygiene Data'!$E$7,0,10*ROW('Hygiene Data'!E72))),'Data Summary'!DS78="Yes"),OFFSET('Hygiene Data'!$E$7,0,10*ROW('Hygiene Data'!E72)),NA())</f>
        <v>#N/A</v>
      </c>
      <c r="BE78" s="543" t="e">
        <f ca="1">+IF(AND(ISNUMBER(OFFSET('Hygiene Data'!$E$9,0,10*ROW('Hygiene Data'!E72))),'Data Summary'!DT78="Yes"),OFFSET('Hygiene Data'!$E$9,0,10*ROW('Hygiene Data'!E72)),NA())</f>
        <v>#N/A</v>
      </c>
      <c r="BF78" s="543" t="e">
        <f ca="1">+IF(AND(ISNUMBER(OFFSET('Hygiene Data'!$F$5,0,10*ROW('Hygiene Data'!F72))),'Data Summary'!DU78="Yes"),OFFSET('Hygiene Data'!$F$5,0,10*ROW('Hygiene Data'!F72)),NA())</f>
        <v>#N/A</v>
      </c>
      <c r="BG78" s="543" t="e">
        <f ca="1">+IF(AND(ISNUMBER(OFFSET('Hygiene Data'!$F$7,0,10*ROW('Hygiene Data'!F72))),'Data Summary'!DV78="Yes"),OFFSET('Hygiene Data'!$F$7,0,10*ROW('Hygiene Data'!F72)),NA())</f>
        <v>#N/A</v>
      </c>
      <c r="BH78" s="543" t="e">
        <f ca="1">+IF(AND(ISNUMBER(OFFSET('Hygiene Data'!$F$9,0,10*ROW('Hygiene Data'!F72))),'Data Summary'!DW78="Yes"),OFFSET('Hygiene Data'!$F$9,0,10*ROW('Hygiene Data'!F72)),NA())</f>
        <v>#N/A</v>
      </c>
      <c r="BI78" s="543" t="e">
        <f ca="1">+IF(AND(ISNUMBER(OFFSET('Hygiene Data'!$G$5,0,10*ROW('Hygiene Data'!G72))),'Data Summary'!DX78="Yes"),OFFSET('Hygiene Data'!$G$5,0,10*ROW('Hygiene Data'!G72)),NA())</f>
        <v>#N/A</v>
      </c>
      <c r="BJ78" s="543" t="e">
        <f ca="1">+IF(AND(ISNUMBER(OFFSET('Hygiene Data'!$G$7,0,10*ROW('Hygiene Data'!G72))),'Data Summary'!DY78="Yes"),OFFSET('Hygiene Data'!$G$7,0,10*ROW('Hygiene Data'!G72)),NA())</f>
        <v>#N/A</v>
      </c>
      <c r="BK78" s="543" t="e">
        <f ca="1">+IF(AND(ISNUMBER(OFFSET('Hygiene Data'!$G$9,0,10*ROW('Hygiene Data'!G72))),'Data Summary'!DZ78="Yes"),OFFSET('Hygiene Data'!$G$9,0,10*ROW('Hygiene Data'!G72)),NA())</f>
        <v>#N/A</v>
      </c>
      <c r="BL78" s="543" t="e">
        <f ca="1">+IF(AND(ISNUMBER(OFFSET('Hygiene Data'!$H$5,0,10*ROW('Hygiene Data'!H72))),'Data Summary'!EA78="Yes"),OFFSET('Hygiene Data'!$H$5,0,10*ROW('Hygiene Data'!H72)),NA())</f>
        <v>#N/A</v>
      </c>
      <c r="BM78" s="543" t="e">
        <f ca="1">+IF(AND(ISNUMBER(OFFSET('Hygiene Data'!$H$7,0,10*ROW('Hygiene Data'!H72))),'Data Summary'!EB78="Yes"),OFFSET('Hygiene Data'!$H$7,0,10*ROW('Hygiene Data'!H72)),NA())</f>
        <v>#N/A</v>
      </c>
      <c r="BN78" s="543" t="e">
        <f ca="1">+IF(AND(ISNUMBER(OFFSET('Hygiene Data'!$H$9,0,10*ROW('Hygiene Data'!H72))),'Data Summary'!EC78="Yes"),OFFSET('Hygiene Data'!$H$9,0,10*ROW('Hygiene Data'!H72)),NA())</f>
        <v>#N/A</v>
      </c>
      <c r="BO78" s="543" t="e">
        <f ca="1">+IF(AND(ISNUMBER(OFFSET('Hygiene Data'!$I$5,0,10*ROW('Hygiene Data'!I72))),'Data Summary'!ED78="Yes"),OFFSET('Hygiene Data'!$I$5,0,10*ROW('Hygiene Data'!I72)),NA())</f>
        <v>#N/A</v>
      </c>
      <c r="BP78" s="543" t="e">
        <f ca="1">+IF(AND(ISNUMBER(OFFSET('Hygiene Data'!$I$7,0,10*ROW('Hygiene Data'!I72))),'Data Summary'!EE78="Yes"),OFFSET('Hygiene Data'!$I$7,0,10*ROW('Hygiene Data'!I72)),NA())</f>
        <v>#N/A</v>
      </c>
      <c r="BQ78" s="543" t="e">
        <f ca="1">+IF(AND(ISNUMBER(OFFSET('Hygiene Data'!$I$9,0,10*ROW('Hygiene Data'!I72))),'Data Summary'!EF78="Yes"),OFFSET('Hygiene Data'!$I$9,0,10*ROW('Hygiene Data'!I72)),NA())</f>
        <v>#N/A</v>
      </c>
    </row>
    <row r="79" spans="1:69" x14ac:dyDescent="0.25">
      <c r="A79" s="539" t="e">
        <f ca="1">+RIGHT('Data Summary'!A79,LEN('Data Summary'!A79)-9)</f>
        <v>#VALUE!</v>
      </c>
      <c r="B79" s="513" t="str">
        <f ca="1">+IF(ISTEXT('Data Summary'!B79),'Data Summary'!B79,"")</f>
        <v/>
      </c>
      <c r="C79" s="540" t="e">
        <f ca="1">+VALUE('Data Summary'!C79)</f>
        <v>#VALUE!</v>
      </c>
      <c r="D79" s="541" t="e">
        <f ca="1">+IF(AND(ISNUMBER(OFFSET('Water Data'!$D$4,0,10*ROW('Water Data'!D73))),'Data Summary'!BS79="Yes"),100-OFFSET('Water Data'!$D$4,0,10*ROW('Water Data'!D73)),NA())</f>
        <v>#N/A</v>
      </c>
      <c r="E79" s="541" t="e">
        <f ca="1">+IF(AND(ISNUMBER(OFFSET('Water Data'!$D$6,0,10*ROW('Water Data'!D73))),'Data Summary'!BT79="Yes"),OFFSET('Water Data'!$D$6,0,10*ROW('Water Data'!D73)),NA())</f>
        <v>#N/A</v>
      </c>
      <c r="F79" s="541" t="e">
        <f ca="1">+IF(AND(ISNUMBER(OFFSET('Water Data'!$D$9,0,10*ROW('Water Data'!D73))),'Data Summary'!BU79="Yes"),OFFSET('Water Data'!$D$9,0,10*ROW('Water Data'!D73)),NA())</f>
        <v>#N/A</v>
      </c>
      <c r="G79" s="541" t="e">
        <f ca="1">+IF(AND(ISNUMBER(OFFSET('Water Data'!$E$4,0,10*ROW('Water Data'!E73))),'Data Summary'!BV79="Yes"),100-OFFSET('Water Data'!$E$4,0,10*ROW('Water Data'!E73)),NA())</f>
        <v>#N/A</v>
      </c>
      <c r="H79" s="541" t="e">
        <f ca="1">+IF(AND(ISNUMBER(OFFSET('Water Data'!$E$6,0,10*ROW('Water Data'!E73))),'Data Summary'!BW79="Yes"),OFFSET('Water Data'!$E$6,0,10*ROW('Water Data'!E73)),NA())</f>
        <v>#N/A</v>
      </c>
      <c r="I79" s="541" t="e">
        <f ca="1">+IF(AND(ISNUMBER(OFFSET('Water Data'!$E$9,0,10*ROW('Water Data'!E73))),'Data Summary'!BX79="Yes"),OFFSET('Water Data'!$E$9,0,10*ROW('Water Data'!E73)),NA())</f>
        <v>#N/A</v>
      </c>
      <c r="J79" s="541" t="e">
        <f ca="1">+IF(AND(ISNUMBER(OFFSET('Water Data'!$F$4,0,10*ROW('Water Data'!F73))),'Data Summary'!BY79="Yes"),100-OFFSET('Water Data'!$F$4,0,10*ROW('Water Data'!F73)),NA())</f>
        <v>#N/A</v>
      </c>
      <c r="K79" s="541" t="e">
        <f ca="1">+IF(AND(ISNUMBER(OFFSET('Water Data'!$F$6,0,10*ROW('Water Data'!F73))),'Data Summary'!BZ79="Yes"),OFFSET('Water Data'!$F$6,0,10*ROW('Water Data'!F73)),NA())</f>
        <v>#N/A</v>
      </c>
      <c r="L79" s="541" t="e">
        <f ca="1">+IF(AND(ISNUMBER(OFFSET('Water Data'!$F$9,0,10*ROW('Water Data'!F73))),'Data Summary'!CA79="Yes"),OFFSET('Water Data'!$F$9,0,10*ROW('Water Data'!F73)),NA())</f>
        <v>#N/A</v>
      </c>
      <c r="M79" s="541" t="e">
        <f ca="1">+IF(AND(ISNUMBER(OFFSET('Water Data'!$G$4,0,10*ROW('Water Data'!G73))),'Data Summary'!CB79="Yes"),100-OFFSET('Water Data'!$G$4,0,10*ROW('Water Data'!G73)),NA())</f>
        <v>#N/A</v>
      </c>
      <c r="N79" s="541" t="e">
        <f ca="1">+IF(AND(ISNUMBER(OFFSET('Water Data'!$G$6,0,10*ROW('Water Data'!G73))),'Data Summary'!CC79="Yes"),OFFSET('Water Data'!$G$6,0,10*ROW('Water Data'!G73)),NA())</f>
        <v>#N/A</v>
      </c>
      <c r="O79" s="541" t="e">
        <f ca="1">+IF(AND(ISNUMBER(OFFSET('Water Data'!$G$9,0,10*ROW('Water Data'!G73))),'Data Summary'!CD79="Yes"),OFFSET('Water Data'!$G$9,0,10*ROW('Water Data'!G73)),NA())</f>
        <v>#N/A</v>
      </c>
      <c r="P79" s="541" t="e">
        <f ca="1">+IF(AND(ISNUMBER(OFFSET('Water Data'!$H$4,0,10*ROW('Water Data'!H73))),'Data Summary'!CE79="Yes"),100-OFFSET('Water Data'!$H$4,0,10*ROW('Water Data'!H73)),NA())</f>
        <v>#N/A</v>
      </c>
      <c r="Q79" s="541" t="e">
        <f ca="1">+IF(AND(ISNUMBER(OFFSET('Water Data'!$H$6,0,10*ROW('Water Data'!H73))),'Data Summary'!CF79="Yes"),OFFSET('Water Data'!$H$6,0,10*ROW('Water Data'!H73)),NA())</f>
        <v>#N/A</v>
      </c>
      <c r="R79" s="541" t="e">
        <f ca="1">+IF(AND(ISNUMBER(OFFSET('Water Data'!$H$9,0,10*ROW('Water Data'!H73))),'Data Summary'!CG79="Yes"),OFFSET('Water Data'!$H$9,0,10*ROW('Water Data'!H73)),NA())</f>
        <v>#N/A</v>
      </c>
      <c r="S79" s="541" t="e">
        <f ca="1">+IF(AND(ISNUMBER(OFFSET('Water Data'!$I$4,0,10*ROW('Water Data'!I73))),'Data Summary'!CH79="Yes"),100-OFFSET('Water Data'!$I$4,0,10*ROW('Water Data'!I73)),NA())</f>
        <v>#N/A</v>
      </c>
      <c r="T79" s="541" t="e">
        <f ca="1">+IF(AND(ISNUMBER(OFFSET('Water Data'!$I$6,0,10*ROW('Water Data'!I73))),'Data Summary'!CI79="Yes"),OFFSET('Water Data'!$I$6,0,10*ROW('Water Data'!I73)),NA())</f>
        <v>#N/A</v>
      </c>
      <c r="U79" s="541" t="e">
        <f ca="1">+IF(AND(ISNUMBER(OFFSET('Water Data'!$I$9,0,10*ROW('Water Data'!I73))),'Data Summary'!CJ79="Yes"),OFFSET('Water Data'!$I$9,0,10*ROW('Water Data'!I73)),NA())</f>
        <v>#N/A</v>
      </c>
      <c r="V79" s="542" t="e">
        <f ca="1">+IF(AND(ISNUMBER(OFFSET('Sanitation Data'!$D$4,0,10*ROW('Sanitation Data'!D73))),'Data Summary'!CK79="Yes"),100-OFFSET('Sanitation Data'!$D$4,0,10*ROW('Sanitation Data'!D73)),NA())</f>
        <v>#N/A</v>
      </c>
      <c r="W79" s="542" t="e">
        <f ca="1">+IF(AND(ISNUMBER(OFFSET('Sanitation Data'!$D$6,0,10*ROW('Sanitation Data'!D73))),'Data Summary'!CL79="Yes"),OFFSET('Sanitation Data'!$D$6,0,10*ROW('Sanitation Data'!D73)),NA())</f>
        <v>#N/A</v>
      </c>
      <c r="X79" s="542" t="e">
        <f ca="1">+IF(AND(ISNUMBER(OFFSET('Sanitation Data'!$D$10,0,10*ROW('Sanitation Data'!D73))),'Data Summary'!CM79="Yes"),OFFSET('Sanitation Data'!$D$10,0,10*ROW('Sanitation Data'!D73)),NA())</f>
        <v>#N/A</v>
      </c>
      <c r="Y79" s="542" t="e">
        <f ca="1">+IF(AND(ISNUMBER(OFFSET('Sanitation Data'!$D$11,0,10*ROW('Sanitation Data'!D73))),'Data Summary'!CN79="Yes"),OFFSET('Sanitation Data'!$D$11,0,10*ROW('Sanitation Data'!D73)),NA())</f>
        <v>#N/A</v>
      </c>
      <c r="Z79" s="542" t="e">
        <f ca="1">+IF(AND(ISNUMBER(OFFSET('Sanitation Data'!$D$12,0,10*ROW('Sanitation Data'!D73))),'Data Summary'!CO79="Yes"),OFFSET('Sanitation Data'!$D$12,0,10*ROW('Sanitation Data'!D73)),NA())</f>
        <v>#N/A</v>
      </c>
      <c r="AA79" s="542" t="e">
        <f ca="1">+IF(AND(ISNUMBER(OFFSET('Sanitation Data'!$E$4,0,10*ROW('Sanitation Data'!E73))),'Data Summary'!CP79="Yes"),100-OFFSET('Sanitation Data'!$E$4,0,10*ROW('Sanitation Data'!E73)),NA())</f>
        <v>#N/A</v>
      </c>
      <c r="AB79" s="542" t="e">
        <f ca="1">+IF(AND(ISNUMBER(OFFSET('Sanitation Data'!$E$6,0,10*ROW('Sanitation Data'!E73))),'Data Summary'!CQ79="Yes"),OFFSET('Sanitation Data'!$E$6,0,10*ROW('Sanitation Data'!E73)),NA())</f>
        <v>#N/A</v>
      </c>
      <c r="AC79" s="542" t="e">
        <f ca="1">+IF(AND(ISNUMBER(OFFSET('Sanitation Data'!$E$10,0,10*ROW('Sanitation Data'!E73))),'Data Summary'!CR79="Yes"),OFFSET('Sanitation Data'!$E$10,0,10*ROW('Sanitation Data'!E73)),NA())</f>
        <v>#N/A</v>
      </c>
      <c r="AD79" s="542" t="e">
        <f ca="1">+IF(AND(ISNUMBER(OFFSET('Sanitation Data'!$E$11,0,10*ROW('Sanitation Data'!E73))),'Data Summary'!CS79="Yes"),OFFSET('Sanitation Data'!$E$11,0,10*ROW('Sanitation Data'!E73)),NA())</f>
        <v>#N/A</v>
      </c>
      <c r="AE79" s="542" t="e">
        <f ca="1">+IF(AND(ISNUMBER(OFFSET('Sanitation Data'!$E$12,0,10*ROW('Sanitation Data'!E73))),'Data Summary'!CT79="Yes"),OFFSET('Sanitation Data'!$E$12,0,10*ROW('Sanitation Data'!E73)),NA())</f>
        <v>#N/A</v>
      </c>
      <c r="AF79" s="542" t="e">
        <f ca="1">+IF(AND(ISNUMBER(OFFSET('Sanitation Data'!$F$4,0,10*ROW('Sanitation Data'!F73))),'Data Summary'!CU79="Yes"),100-OFFSET('Sanitation Data'!$F$4,0,10*ROW('Sanitation Data'!F73)),NA())</f>
        <v>#N/A</v>
      </c>
      <c r="AG79" s="542" t="e">
        <f ca="1">+IF(AND(ISNUMBER(OFFSET('Sanitation Data'!$F$6,0,10*ROW('Sanitation Data'!F73))),'Data Summary'!CV79="Yes"),OFFSET('Sanitation Data'!$F$6,0,10*ROW('Sanitation Data'!F73)),NA())</f>
        <v>#N/A</v>
      </c>
      <c r="AH79" s="542" t="e">
        <f ca="1">+IF(AND(ISNUMBER(OFFSET('Sanitation Data'!$F$10,0,10*ROW('Sanitation Data'!F73))),'Data Summary'!CW79="Yes"),OFFSET('Sanitation Data'!$F$10,0,10*ROW('Sanitation Data'!F73)),NA())</f>
        <v>#N/A</v>
      </c>
      <c r="AI79" s="542" t="e">
        <f ca="1">+IF(AND(ISNUMBER(OFFSET('Sanitation Data'!$F$11,0,10*ROW('Sanitation Data'!F73))),'Data Summary'!CX79="Yes"),OFFSET('Sanitation Data'!$F$11,0,10*ROW('Sanitation Data'!F73)),NA())</f>
        <v>#N/A</v>
      </c>
      <c r="AJ79" s="542" t="e">
        <f ca="1">+IF(AND(ISNUMBER(OFFSET('Sanitation Data'!$F$12,0,10*ROW('Sanitation Data'!F73))),'Data Summary'!CY79="Yes"),OFFSET('Sanitation Data'!$F$12,0,10*ROW('Sanitation Data'!F73)),NA())</f>
        <v>#N/A</v>
      </c>
      <c r="AK79" s="542" t="e">
        <f ca="1">+IF(AND(ISNUMBER(OFFSET('Sanitation Data'!$G$4,0,10*ROW('Sanitation Data'!G73))),'Data Summary'!CZ79="Yes"),100-OFFSET('Sanitation Data'!$G$4,0,10*ROW('Sanitation Data'!G73)),NA())</f>
        <v>#N/A</v>
      </c>
      <c r="AL79" s="542" t="e">
        <f ca="1">+IF(AND(ISNUMBER(OFFSET('Sanitation Data'!$G$6,0,10*ROW('Sanitation Data'!G73))),'Data Summary'!DA79="Yes"),OFFSET('Sanitation Data'!$G$6,0,10*ROW('Sanitation Data'!G73)),NA())</f>
        <v>#N/A</v>
      </c>
      <c r="AM79" s="542" t="e">
        <f ca="1">+IF(AND(ISNUMBER(OFFSET('Sanitation Data'!$G$10,0,10*ROW('Sanitation Data'!G73))),'Data Summary'!DB79="Yes"),OFFSET('Sanitation Data'!$G$10,0,10*ROW('Sanitation Data'!G73)),NA())</f>
        <v>#N/A</v>
      </c>
      <c r="AN79" s="542" t="e">
        <f ca="1">+IF(AND(ISNUMBER(OFFSET('Sanitation Data'!$G$11,0,10*ROW('Sanitation Data'!G73))),'Data Summary'!DC79="Yes"),OFFSET('Sanitation Data'!$G$11,0,10*ROW('Sanitation Data'!G73)),NA())</f>
        <v>#N/A</v>
      </c>
      <c r="AO79" s="542" t="e">
        <f ca="1">+IF(AND(ISNUMBER(OFFSET('Sanitation Data'!$G$12,0,10*ROW('Sanitation Data'!G73))),'Data Summary'!DD79="Yes"),OFFSET('Sanitation Data'!$G$12,0,10*ROW('Sanitation Data'!G73)),NA())</f>
        <v>#N/A</v>
      </c>
      <c r="AP79" s="542" t="e">
        <f ca="1">+IF(AND(ISNUMBER(OFFSET('Sanitation Data'!$H$4,0,10*ROW('Sanitation Data'!H73))),'Data Summary'!DE79="Yes"),100-OFFSET('Sanitation Data'!$H$4,0,10*ROW('Sanitation Data'!H73)),NA())</f>
        <v>#N/A</v>
      </c>
      <c r="AQ79" s="542" t="e">
        <f ca="1">+IF(AND(ISNUMBER(OFFSET('Sanitation Data'!$H$6,0,10*ROW('Sanitation Data'!H73))),'Data Summary'!DF79="Yes"),OFFSET('Sanitation Data'!$H$6,0,10*ROW('Sanitation Data'!H73)),NA())</f>
        <v>#N/A</v>
      </c>
      <c r="AR79" s="542" t="e">
        <f ca="1">+IF(AND(ISNUMBER(OFFSET('Sanitation Data'!$H$10,0,10*ROW('Sanitation Data'!H73))),'Data Summary'!DG79="Yes"),OFFSET('Sanitation Data'!$H$10,0,10*ROW('Sanitation Data'!H73)),NA())</f>
        <v>#N/A</v>
      </c>
      <c r="AS79" s="542" t="e">
        <f ca="1">+IF(AND(ISNUMBER(OFFSET('Sanitation Data'!$H$11,0,10*ROW('Sanitation Data'!H73))),'Data Summary'!DH79="Yes"),OFFSET('Sanitation Data'!$H$11,0,10*ROW('Sanitation Data'!H73)),NA())</f>
        <v>#N/A</v>
      </c>
      <c r="AT79" s="542" t="e">
        <f ca="1">+IF(AND(ISNUMBER(OFFSET('Sanitation Data'!$H$12,0,10*ROW('Sanitation Data'!H73))),'Data Summary'!DI79="Yes"),OFFSET('Sanitation Data'!$H$12,0,10*ROW('Sanitation Data'!H73)),NA())</f>
        <v>#N/A</v>
      </c>
      <c r="AU79" s="542" t="e">
        <f ca="1">+IF(AND(ISNUMBER(OFFSET('Sanitation Data'!$I$4,0,10*ROW('Sanitation Data'!I73))),'Data Summary'!DJ79="Yes"),100-OFFSET('Sanitation Data'!$I$4,0,10*ROW('Sanitation Data'!I73)),NA())</f>
        <v>#N/A</v>
      </c>
      <c r="AV79" s="542" t="e">
        <f ca="1">+IF(AND(ISNUMBER(OFFSET('Sanitation Data'!$I$6,0,10*ROW('Sanitation Data'!I73))),'Data Summary'!DK79="Yes"),OFFSET('Sanitation Data'!$I$6,0,10*ROW('Sanitation Data'!I73)),NA())</f>
        <v>#N/A</v>
      </c>
      <c r="AW79" s="542" t="e">
        <f ca="1">+IF(AND(ISNUMBER(OFFSET('Sanitation Data'!$I$10,0,10*ROW('Sanitation Data'!I73))),'Data Summary'!DL79="Yes"),OFFSET('Sanitation Data'!$I$10,0,10*ROW('Sanitation Data'!I73)),NA())</f>
        <v>#N/A</v>
      </c>
      <c r="AX79" s="542" t="e">
        <f ca="1">+IF(AND(ISNUMBER(OFFSET('Sanitation Data'!$I$11,0,10*ROW('Sanitation Data'!I73))),'Data Summary'!DM79="Yes"),OFFSET('Sanitation Data'!$I$11,0,10*ROW('Sanitation Data'!I73)),NA())</f>
        <v>#N/A</v>
      </c>
      <c r="AY79" s="542" t="e">
        <f ca="1">+IF(AND(ISNUMBER(OFFSET('Sanitation Data'!$I$12,0,10*ROW('Sanitation Data'!I73))),'Data Summary'!DN79="Yes"),OFFSET('Sanitation Data'!$I$12,0,10*ROW('Sanitation Data'!I73)),NA())</f>
        <v>#N/A</v>
      </c>
      <c r="AZ79" s="543" t="e">
        <f ca="1">+IF(AND(ISNUMBER(OFFSET('Hygiene Data'!$D$5,0,10*ROW('Hygiene Data'!D73))),'Data Summary'!DO79="Yes"),OFFSET('Hygiene Data'!$D$5,0,10*ROW('Hygiene Data'!D73)),NA())</f>
        <v>#N/A</v>
      </c>
      <c r="BA79" s="543" t="e">
        <f ca="1">+IF(AND(ISNUMBER(OFFSET('Hygiene Data'!$D$7,0,10*ROW('Hygiene Data'!D73))),'Data Summary'!DP79="Yes"),OFFSET('Hygiene Data'!$D$7,0,10*ROW('Hygiene Data'!D73)),NA())</f>
        <v>#N/A</v>
      </c>
      <c r="BB79" s="543" t="e">
        <f ca="1">+IF(AND(ISNUMBER(OFFSET('Hygiene Data'!$D$9,0,10*ROW('Hygiene Data'!D73))),'Data Summary'!DQ79="Yes"),OFFSET('Hygiene Data'!$D$9,0,10*ROW('Hygiene Data'!D73)),NA())</f>
        <v>#N/A</v>
      </c>
      <c r="BC79" s="543" t="e">
        <f ca="1">+IF(AND(ISNUMBER(OFFSET('Hygiene Data'!$E$5,0,10*ROW('Hygiene Data'!E73))),'Data Summary'!DR79="Yes"),OFFSET('Hygiene Data'!$E$5,0,10*ROW('Hygiene Data'!E73)),NA())</f>
        <v>#N/A</v>
      </c>
      <c r="BD79" s="543" t="e">
        <f ca="1">+IF(AND(ISNUMBER(OFFSET('Hygiene Data'!$E$7,0,10*ROW('Hygiene Data'!E73))),'Data Summary'!DS79="Yes"),OFFSET('Hygiene Data'!$E$7,0,10*ROW('Hygiene Data'!E73)),NA())</f>
        <v>#N/A</v>
      </c>
      <c r="BE79" s="543" t="e">
        <f ca="1">+IF(AND(ISNUMBER(OFFSET('Hygiene Data'!$E$9,0,10*ROW('Hygiene Data'!E73))),'Data Summary'!DT79="Yes"),OFFSET('Hygiene Data'!$E$9,0,10*ROW('Hygiene Data'!E73)),NA())</f>
        <v>#N/A</v>
      </c>
      <c r="BF79" s="543" t="e">
        <f ca="1">+IF(AND(ISNUMBER(OFFSET('Hygiene Data'!$F$5,0,10*ROW('Hygiene Data'!F73))),'Data Summary'!DU79="Yes"),OFFSET('Hygiene Data'!$F$5,0,10*ROW('Hygiene Data'!F73)),NA())</f>
        <v>#N/A</v>
      </c>
      <c r="BG79" s="543" t="e">
        <f ca="1">+IF(AND(ISNUMBER(OFFSET('Hygiene Data'!$F$7,0,10*ROW('Hygiene Data'!F73))),'Data Summary'!DV79="Yes"),OFFSET('Hygiene Data'!$F$7,0,10*ROW('Hygiene Data'!F73)),NA())</f>
        <v>#N/A</v>
      </c>
      <c r="BH79" s="543" t="e">
        <f ca="1">+IF(AND(ISNUMBER(OFFSET('Hygiene Data'!$F$9,0,10*ROW('Hygiene Data'!F73))),'Data Summary'!DW79="Yes"),OFFSET('Hygiene Data'!$F$9,0,10*ROW('Hygiene Data'!F73)),NA())</f>
        <v>#N/A</v>
      </c>
      <c r="BI79" s="543" t="e">
        <f ca="1">+IF(AND(ISNUMBER(OFFSET('Hygiene Data'!$G$5,0,10*ROW('Hygiene Data'!G73))),'Data Summary'!DX79="Yes"),OFFSET('Hygiene Data'!$G$5,0,10*ROW('Hygiene Data'!G73)),NA())</f>
        <v>#N/A</v>
      </c>
      <c r="BJ79" s="543" t="e">
        <f ca="1">+IF(AND(ISNUMBER(OFFSET('Hygiene Data'!$G$7,0,10*ROW('Hygiene Data'!G73))),'Data Summary'!DY79="Yes"),OFFSET('Hygiene Data'!$G$7,0,10*ROW('Hygiene Data'!G73)),NA())</f>
        <v>#N/A</v>
      </c>
      <c r="BK79" s="543" t="e">
        <f ca="1">+IF(AND(ISNUMBER(OFFSET('Hygiene Data'!$G$9,0,10*ROW('Hygiene Data'!G73))),'Data Summary'!DZ79="Yes"),OFFSET('Hygiene Data'!$G$9,0,10*ROW('Hygiene Data'!G73)),NA())</f>
        <v>#N/A</v>
      </c>
      <c r="BL79" s="543" t="e">
        <f ca="1">+IF(AND(ISNUMBER(OFFSET('Hygiene Data'!$H$5,0,10*ROW('Hygiene Data'!H73))),'Data Summary'!EA79="Yes"),OFFSET('Hygiene Data'!$H$5,0,10*ROW('Hygiene Data'!H73)),NA())</f>
        <v>#N/A</v>
      </c>
      <c r="BM79" s="543" t="e">
        <f ca="1">+IF(AND(ISNUMBER(OFFSET('Hygiene Data'!$H$7,0,10*ROW('Hygiene Data'!H73))),'Data Summary'!EB79="Yes"),OFFSET('Hygiene Data'!$H$7,0,10*ROW('Hygiene Data'!H73)),NA())</f>
        <v>#N/A</v>
      </c>
      <c r="BN79" s="543" t="e">
        <f ca="1">+IF(AND(ISNUMBER(OFFSET('Hygiene Data'!$H$9,0,10*ROW('Hygiene Data'!H73))),'Data Summary'!EC79="Yes"),OFFSET('Hygiene Data'!$H$9,0,10*ROW('Hygiene Data'!H73)),NA())</f>
        <v>#N/A</v>
      </c>
      <c r="BO79" s="543" t="e">
        <f ca="1">+IF(AND(ISNUMBER(OFFSET('Hygiene Data'!$I$5,0,10*ROW('Hygiene Data'!I73))),'Data Summary'!ED79="Yes"),OFFSET('Hygiene Data'!$I$5,0,10*ROW('Hygiene Data'!I73)),NA())</f>
        <v>#N/A</v>
      </c>
      <c r="BP79" s="543" t="e">
        <f ca="1">+IF(AND(ISNUMBER(OFFSET('Hygiene Data'!$I$7,0,10*ROW('Hygiene Data'!I73))),'Data Summary'!EE79="Yes"),OFFSET('Hygiene Data'!$I$7,0,10*ROW('Hygiene Data'!I73)),NA())</f>
        <v>#N/A</v>
      </c>
      <c r="BQ79" s="543" t="e">
        <f ca="1">+IF(AND(ISNUMBER(OFFSET('Hygiene Data'!$I$9,0,10*ROW('Hygiene Data'!I73))),'Data Summary'!EF79="Yes"),OFFSET('Hygiene Data'!$I$9,0,10*ROW('Hygiene Data'!I73)),NA())</f>
        <v>#N/A</v>
      </c>
    </row>
    <row r="80" spans="1:69" x14ac:dyDescent="0.25">
      <c r="A80" s="539" t="e">
        <f ca="1">+RIGHT('Data Summary'!A80,LEN('Data Summary'!A80)-9)</f>
        <v>#VALUE!</v>
      </c>
      <c r="B80" s="513" t="str">
        <f ca="1">+IF(ISTEXT('Data Summary'!B80),'Data Summary'!B80,"")</f>
        <v/>
      </c>
      <c r="C80" s="540" t="e">
        <f ca="1">+VALUE('Data Summary'!C80)</f>
        <v>#VALUE!</v>
      </c>
      <c r="D80" s="541" t="e">
        <f ca="1">+IF(AND(ISNUMBER(OFFSET('Water Data'!$D$4,0,10*ROW('Water Data'!D74))),'Data Summary'!BS80="Yes"),100-OFFSET('Water Data'!$D$4,0,10*ROW('Water Data'!D74)),NA())</f>
        <v>#N/A</v>
      </c>
      <c r="E80" s="541" t="e">
        <f ca="1">+IF(AND(ISNUMBER(OFFSET('Water Data'!$D$6,0,10*ROW('Water Data'!D74))),'Data Summary'!BT80="Yes"),OFFSET('Water Data'!$D$6,0,10*ROW('Water Data'!D74)),NA())</f>
        <v>#N/A</v>
      </c>
      <c r="F80" s="541" t="e">
        <f ca="1">+IF(AND(ISNUMBER(OFFSET('Water Data'!$D$9,0,10*ROW('Water Data'!D74))),'Data Summary'!BU80="Yes"),OFFSET('Water Data'!$D$9,0,10*ROW('Water Data'!D74)),NA())</f>
        <v>#N/A</v>
      </c>
      <c r="G80" s="541" t="e">
        <f ca="1">+IF(AND(ISNUMBER(OFFSET('Water Data'!$E$4,0,10*ROW('Water Data'!E74))),'Data Summary'!BV80="Yes"),100-OFFSET('Water Data'!$E$4,0,10*ROW('Water Data'!E74)),NA())</f>
        <v>#N/A</v>
      </c>
      <c r="H80" s="541" t="e">
        <f ca="1">+IF(AND(ISNUMBER(OFFSET('Water Data'!$E$6,0,10*ROW('Water Data'!E74))),'Data Summary'!BW80="Yes"),OFFSET('Water Data'!$E$6,0,10*ROW('Water Data'!E74)),NA())</f>
        <v>#N/A</v>
      </c>
      <c r="I80" s="541" t="e">
        <f ca="1">+IF(AND(ISNUMBER(OFFSET('Water Data'!$E$9,0,10*ROW('Water Data'!E74))),'Data Summary'!BX80="Yes"),OFFSET('Water Data'!$E$9,0,10*ROW('Water Data'!E74)),NA())</f>
        <v>#N/A</v>
      </c>
      <c r="J80" s="541" t="e">
        <f ca="1">+IF(AND(ISNUMBER(OFFSET('Water Data'!$F$4,0,10*ROW('Water Data'!F74))),'Data Summary'!BY80="Yes"),100-OFFSET('Water Data'!$F$4,0,10*ROW('Water Data'!F74)),NA())</f>
        <v>#N/A</v>
      </c>
      <c r="K80" s="541" t="e">
        <f ca="1">+IF(AND(ISNUMBER(OFFSET('Water Data'!$F$6,0,10*ROW('Water Data'!F74))),'Data Summary'!BZ80="Yes"),OFFSET('Water Data'!$F$6,0,10*ROW('Water Data'!F74)),NA())</f>
        <v>#N/A</v>
      </c>
      <c r="L80" s="541" t="e">
        <f ca="1">+IF(AND(ISNUMBER(OFFSET('Water Data'!$F$9,0,10*ROW('Water Data'!F74))),'Data Summary'!CA80="Yes"),OFFSET('Water Data'!$F$9,0,10*ROW('Water Data'!F74)),NA())</f>
        <v>#N/A</v>
      </c>
      <c r="M80" s="541" t="e">
        <f ca="1">+IF(AND(ISNUMBER(OFFSET('Water Data'!$G$4,0,10*ROW('Water Data'!G74))),'Data Summary'!CB80="Yes"),100-OFFSET('Water Data'!$G$4,0,10*ROW('Water Data'!G74)),NA())</f>
        <v>#N/A</v>
      </c>
      <c r="N80" s="541" t="e">
        <f ca="1">+IF(AND(ISNUMBER(OFFSET('Water Data'!$G$6,0,10*ROW('Water Data'!G74))),'Data Summary'!CC80="Yes"),OFFSET('Water Data'!$G$6,0,10*ROW('Water Data'!G74)),NA())</f>
        <v>#N/A</v>
      </c>
      <c r="O80" s="541" t="e">
        <f ca="1">+IF(AND(ISNUMBER(OFFSET('Water Data'!$G$9,0,10*ROW('Water Data'!G74))),'Data Summary'!CD80="Yes"),OFFSET('Water Data'!$G$9,0,10*ROW('Water Data'!G74)),NA())</f>
        <v>#N/A</v>
      </c>
      <c r="P80" s="541" t="e">
        <f ca="1">+IF(AND(ISNUMBER(OFFSET('Water Data'!$H$4,0,10*ROW('Water Data'!H74))),'Data Summary'!CE80="Yes"),100-OFFSET('Water Data'!$H$4,0,10*ROW('Water Data'!H74)),NA())</f>
        <v>#N/A</v>
      </c>
      <c r="Q80" s="541" t="e">
        <f ca="1">+IF(AND(ISNUMBER(OFFSET('Water Data'!$H$6,0,10*ROW('Water Data'!H74))),'Data Summary'!CF80="Yes"),OFFSET('Water Data'!$H$6,0,10*ROW('Water Data'!H74)),NA())</f>
        <v>#N/A</v>
      </c>
      <c r="R80" s="541" t="e">
        <f ca="1">+IF(AND(ISNUMBER(OFFSET('Water Data'!$H$9,0,10*ROW('Water Data'!H74))),'Data Summary'!CG80="Yes"),OFFSET('Water Data'!$H$9,0,10*ROW('Water Data'!H74)),NA())</f>
        <v>#N/A</v>
      </c>
      <c r="S80" s="541" t="e">
        <f ca="1">+IF(AND(ISNUMBER(OFFSET('Water Data'!$I$4,0,10*ROW('Water Data'!I74))),'Data Summary'!CH80="Yes"),100-OFFSET('Water Data'!$I$4,0,10*ROW('Water Data'!I74)),NA())</f>
        <v>#N/A</v>
      </c>
      <c r="T80" s="541" t="e">
        <f ca="1">+IF(AND(ISNUMBER(OFFSET('Water Data'!$I$6,0,10*ROW('Water Data'!I74))),'Data Summary'!CI80="Yes"),OFFSET('Water Data'!$I$6,0,10*ROW('Water Data'!I74)),NA())</f>
        <v>#N/A</v>
      </c>
      <c r="U80" s="541" t="e">
        <f ca="1">+IF(AND(ISNUMBER(OFFSET('Water Data'!$I$9,0,10*ROW('Water Data'!I74))),'Data Summary'!CJ80="Yes"),OFFSET('Water Data'!$I$9,0,10*ROW('Water Data'!I74)),NA())</f>
        <v>#N/A</v>
      </c>
      <c r="V80" s="542" t="e">
        <f ca="1">+IF(AND(ISNUMBER(OFFSET('Sanitation Data'!$D$4,0,10*ROW('Sanitation Data'!D74))),'Data Summary'!CK80="Yes"),100-OFFSET('Sanitation Data'!$D$4,0,10*ROW('Sanitation Data'!D74)),NA())</f>
        <v>#N/A</v>
      </c>
      <c r="W80" s="542" t="e">
        <f ca="1">+IF(AND(ISNUMBER(OFFSET('Sanitation Data'!$D$6,0,10*ROW('Sanitation Data'!D74))),'Data Summary'!CL80="Yes"),OFFSET('Sanitation Data'!$D$6,0,10*ROW('Sanitation Data'!D74)),NA())</f>
        <v>#N/A</v>
      </c>
      <c r="X80" s="542" t="e">
        <f ca="1">+IF(AND(ISNUMBER(OFFSET('Sanitation Data'!$D$10,0,10*ROW('Sanitation Data'!D74))),'Data Summary'!CM80="Yes"),OFFSET('Sanitation Data'!$D$10,0,10*ROW('Sanitation Data'!D74)),NA())</f>
        <v>#N/A</v>
      </c>
      <c r="Y80" s="542" t="e">
        <f ca="1">+IF(AND(ISNUMBER(OFFSET('Sanitation Data'!$D$11,0,10*ROW('Sanitation Data'!D74))),'Data Summary'!CN80="Yes"),OFFSET('Sanitation Data'!$D$11,0,10*ROW('Sanitation Data'!D74)),NA())</f>
        <v>#N/A</v>
      </c>
      <c r="Z80" s="542" t="e">
        <f ca="1">+IF(AND(ISNUMBER(OFFSET('Sanitation Data'!$D$12,0,10*ROW('Sanitation Data'!D74))),'Data Summary'!CO80="Yes"),OFFSET('Sanitation Data'!$D$12,0,10*ROW('Sanitation Data'!D74)),NA())</f>
        <v>#N/A</v>
      </c>
      <c r="AA80" s="542" t="e">
        <f ca="1">+IF(AND(ISNUMBER(OFFSET('Sanitation Data'!$E$4,0,10*ROW('Sanitation Data'!E74))),'Data Summary'!CP80="Yes"),100-OFFSET('Sanitation Data'!$E$4,0,10*ROW('Sanitation Data'!E74)),NA())</f>
        <v>#N/A</v>
      </c>
      <c r="AB80" s="542" t="e">
        <f ca="1">+IF(AND(ISNUMBER(OFFSET('Sanitation Data'!$E$6,0,10*ROW('Sanitation Data'!E74))),'Data Summary'!CQ80="Yes"),OFFSET('Sanitation Data'!$E$6,0,10*ROW('Sanitation Data'!E74)),NA())</f>
        <v>#N/A</v>
      </c>
      <c r="AC80" s="542" t="e">
        <f ca="1">+IF(AND(ISNUMBER(OFFSET('Sanitation Data'!$E$10,0,10*ROW('Sanitation Data'!E74))),'Data Summary'!CR80="Yes"),OFFSET('Sanitation Data'!$E$10,0,10*ROW('Sanitation Data'!E74)),NA())</f>
        <v>#N/A</v>
      </c>
      <c r="AD80" s="542" t="e">
        <f ca="1">+IF(AND(ISNUMBER(OFFSET('Sanitation Data'!$E$11,0,10*ROW('Sanitation Data'!E74))),'Data Summary'!CS80="Yes"),OFFSET('Sanitation Data'!$E$11,0,10*ROW('Sanitation Data'!E74)),NA())</f>
        <v>#N/A</v>
      </c>
      <c r="AE80" s="542" t="e">
        <f ca="1">+IF(AND(ISNUMBER(OFFSET('Sanitation Data'!$E$12,0,10*ROW('Sanitation Data'!E74))),'Data Summary'!CT80="Yes"),OFFSET('Sanitation Data'!$E$12,0,10*ROW('Sanitation Data'!E74)),NA())</f>
        <v>#N/A</v>
      </c>
      <c r="AF80" s="542" t="e">
        <f ca="1">+IF(AND(ISNUMBER(OFFSET('Sanitation Data'!$F$4,0,10*ROW('Sanitation Data'!F74))),'Data Summary'!CU80="Yes"),100-OFFSET('Sanitation Data'!$F$4,0,10*ROW('Sanitation Data'!F74)),NA())</f>
        <v>#N/A</v>
      </c>
      <c r="AG80" s="542" t="e">
        <f ca="1">+IF(AND(ISNUMBER(OFFSET('Sanitation Data'!$F$6,0,10*ROW('Sanitation Data'!F74))),'Data Summary'!CV80="Yes"),OFFSET('Sanitation Data'!$F$6,0,10*ROW('Sanitation Data'!F74)),NA())</f>
        <v>#N/A</v>
      </c>
      <c r="AH80" s="542" t="e">
        <f ca="1">+IF(AND(ISNUMBER(OFFSET('Sanitation Data'!$F$10,0,10*ROW('Sanitation Data'!F74))),'Data Summary'!CW80="Yes"),OFFSET('Sanitation Data'!$F$10,0,10*ROW('Sanitation Data'!F74)),NA())</f>
        <v>#N/A</v>
      </c>
      <c r="AI80" s="542" t="e">
        <f ca="1">+IF(AND(ISNUMBER(OFFSET('Sanitation Data'!$F$11,0,10*ROW('Sanitation Data'!F74))),'Data Summary'!CX80="Yes"),OFFSET('Sanitation Data'!$F$11,0,10*ROW('Sanitation Data'!F74)),NA())</f>
        <v>#N/A</v>
      </c>
      <c r="AJ80" s="542" t="e">
        <f ca="1">+IF(AND(ISNUMBER(OFFSET('Sanitation Data'!$F$12,0,10*ROW('Sanitation Data'!F74))),'Data Summary'!CY80="Yes"),OFFSET('Sanitation Data'!$F$12,0,10*ROW('Sanitation Data'!F74)),NA())</f>
        <v>#N/A</v>
      </c>
      <c r="AK80" s="542" t="e">
        <f ca="1">+IF(AND(ISNUMBER(OFFSET('Sanitation Data'!$G$4,0,10*ROW('Sanitation Data'!G74))),'Data Summary'!CZ80="Yes"),100-OFFSET('Sanitation Data'!$G$4,0,10*ROW('Sanitation Data'!G74)),NA())</f>
        <v>#N/A</v>
      </c>
      <c r="AL80" s="542" t="e">
        <f ca="1">+IF(AND(ISNUMBER(OFFSET('Sanitation Data'!$G$6,0,10*ROW('Sanitation Data'!G74))),'Data Summary'!DA80="Yes"),OFFSET('Sanitation Data'!$G$6,0,10*ROW('Sanitation Data'!G74)),NA())</f>
        <v>#N/A</v>
      </c>
      <c r="AM80" s="542" t="e">
        <f ca="1">+IF(AND(ISNUMBER(OFFSET('Sanitation Data'!$G$10,0,10*ROW('Sanitation Data'!G74))),'Data Summary'!DB80="Yes"),OFFSET('Sanitation Data'!$G$10,0,10*ROW('Sanitation Data'!G74)),NA())</f>
        <v>#N/A</v>
      </c>
      <c r="AN80" s="542" t="e">
        <f ca="1">+IF(AND(ISNUMBER(OFFSET('Sanitation Data'!$G$11,0,10*ROW('Sanitation Data'!G74))),'Data Summary'!DC80="Yes"),OFFSET('Sanitation Data'!$G$11,0,10*ROW('Sanitation Data'!G74)),NA())</f>
        <v>#N/A</v>
      </c>
      <c r="AO80" s="542" t="e">
        <f ca="1">+IF(AND(ISNUMBER(OFFSET('Sanitation Data'!$G$12,0,10*ROW('Sanitation Data'!G74))),'Data Summary'!DD80="Yes"),OFFSET('Sanitation Data'!$G$12,0,10*ROW('Sanitation Data'!G74)),NA())</f>
        <v>#N/A</v>
      </c>
      <c r="AP80" s="542" t="e">
        <f ca="1">+IF(AND(ISNUMBER(OFFSET('Sanitation Data'!$H$4,0,10*ROW('Sanitation Data'!H74))),'Data Summary'!DE80="Yes"),100-OFFSET('Sanitation Data'!$H$4,0,10*ROW('Sanitation Data'!H74)),NA())</f>
        <v>#N/A</v>
      </c>
      <c r="AQ80" s="542" t="e">
        <f ca="1">+IF(AND(ISNUMBER(OFFSET('Sanitation Data'!$H$6,0,10*ROW('Sanitation Data'!H74))),'Data Summary'!DF80="Yes"),OFFSET('Sanitation Data'!$H$6,0,10*ROW('Sanitation Data'!H74)),NA())</f>
        <v>#N/A</v>
      </c>
      <c r="AR80" s="542" t="e">
        <f ca="1">+IF(AND(ISNUMBER(OFFSET('Sanitation Data'!$H$10,0,10*ROW('Sanitation Data'!H74))),'Data Summary'!DG80="Yes"),OFFSET('Sanitation Data'!$H$10,0,10*ROW('Sanitation Data'!H74)),NA())</f>
        <v>#N/A</v>
      </c>
      <c r="AS80" s="542" t="e">
        <f ca="1">+IF(AND(ISNUMBER(OFFSET('Sanitation Data'!$H$11,0,10*ROW('Sanitation Data'!H74))),'Data Summary'!DH80="Yes"),OFFSET('Sanitation Data'!$H$11,0,10*ROW('Sanitation Data'!H74)),NA())</f>
        <v>#N/A</v>
      </c>
      <c r="AT80" s="542" t="e">
        <f ca="1">+IF(AND(ISNUMBER(OFFSET('Sanitation Data'!$H$12,0,10*ROW('Sanitation Data'!H74))),'Data Summary'!DI80="Yes"),OFFSET('Sanitation Data'!$H$12,0,10*ROW('Sanitation Data'!H74)),NA())</f>
        <v>#N/A</v>
      </c>
      <c r="AU80" s="542" t="e">
        <f ca="1">+IF(AND(ISNUMBER(OFFSET('Sanitation Data'!$I$4,0,10*ROW('Sanitation Data'!I74))),'Data Summary'!DJ80="Yes"),100-OFFSET('Sanitation Data'!$I$4,0,10*ROW('Sanitation Data'!I74)),NA())</f>
        <v>#N/A</v>
      </c>
      <c r="AV80" s="542" t="e">
        <f ca="1">+IF(AND(ISNUMBER(OFFSET('Sanitation Data'!$I$6,0,10*ROW('Sanitation Data'!I74))),'Data Summary'!DK80="Yes"),OFFSET('Sanitation Data'!$I$6,0,10*ROW('Sanitation Data'!I74)),NA())</f>
        <v>#N/A</v>
      </c>
      <c r="AW80" s="542" t="e">
        <f ca="1">+IF(AND(ISNUMBER(OFFSET('Sanitation Data'!$I$10,0,10*ROW('Sanitation Data'!I74))),'Data Summary'!DL80="Yes"),OFFSET('Sanitation Data'!$I$10,0,10*ROW('Sanitation Data'!I74)),NA())</f>
        <v>#N/A</v>
      </c>
      <c r="AX80" s="542" t="e">
        <f ca="1">+IF(AND(ISNUMBER(OFFSET('Sanitation Data'!$I$11,0,10*ROW('Sanitation Data'!I74))),'Data Summary'!DM80="Yes"),OFFSET('Sanitation Data'!$I$11,0,10*ROW('Sanitation Data'!I74)),NA())</f>
        <v>#N/A</v>
      </c>
      <c r="AY80" s="542" t="e">
        <f ca="1">+IF(AND(ISNUMBER(OFFSET('Sanitation Data'!$I$12,0,10*ROW('Sanitation Data'!I74))),'Data Summary'!DN80="Yes"),OFFSET('Sanitation Data'!$I$12,0,10*ROW('Sanitation Data'!I74)),NA())</f>
        <v>#N/A</v>
      </c>
      <c r="AZ80" s="543" t="e">
        <f ca="1">+IF(AND(ISNUMBER(OFFSET('Hygiene Data'!$D$5,0,10*ROW('Hygiene Data'!D74))),'Data Summary'!DO80="Yes"),OFFSET('Hygiene Data'!$D$5,0,10*ROW('Hygiene Data'!D74)),NA())</f>
        <v>#N/A</v>
      </c>
      <c r="BA80" s="543" t="e">
        <f ca="1">+IF(AND(ISNUMBER(OFFSET('Hygiene Data'!$D$7,0,10*ROW('Hygiene Data'!D74))),'Data Summary'!DP80="Yes"),OFFSET('Hygiene Data'!$D$7,0,10*ROW('Hygiene Data'!D74)),NA())</f>
        <v>#N/A</v>
      </c>
      <c r="BB80" s="543" t="e">
        <f ca="1">+IF(AND(ISNUMBER(OFFSET('Hygiene Data'!$D$9,0,10*ROW('Hygiene Data'!D74))),'Data Summary'!DQ80="Yes"),OFFSET('Hygiene Data'!$D$9,0,10*ROW('Hygiene Data'!D74)),NA())</f>
        <v>#N/A</v>
      </c>
      <c r="BC80" s="543" t="e">
        <f ca="1">+IF(AND(ISNUMBER(OFFSET('Hygiene Data'!$E$5,0,10*ROW('Hygiene Data'!E74))),'Data Summary'!DR80="Yes"),OFFSET('Hygiene Data'!$E$5,0,10*ROW('Hygiene Data'!E74)),NA())</f>
        <v>#N/A</v>
      </c>
      <c r="BD80" s="543" t="e">
        <f ca="1">+IF(AND(ISNUMBER(OFFSET('Hygiene Data'!$E$7,0,10*ROW('Hygiene Data'!E74))),'Data Summary'!DS80="Yes"),OFFSET('Hygiene Data'!$E$7,0,10*ROW('Hygiene Data'!E74)),NA())</f>
        <v>#N/A</v>
      </c>
      <c r="BE80" s="543" t="e">
        <f ca="1">+IF(AND(ISNUMBER(OFFSET('Hygiene Data'!$E$9,0,10*ROW('Hygiene Data'!E74))),'Data Summary'!DT80="Yes"),OFFSET('Hygiene Data'!$E$9,0,10*ROW('Hygiene Data'!E74)),NA())</f>
        <v>#N/A</v>
      </c>
      <c r="BF80" s="543" t="e">
        <f ca="1">+IF(AND(ISNUMBER(OFFSET('Hygiene Data'!$F$5,0,10*ROW('Hygiene Data'!F74))),'Data Summary'!DU80="Yes"),OFFSET('Hygiene Data'!$F$5,0,10*ROW('Hygiene Data'!F74)),NA())</f>
        <v>#N/A</v>
      </c>
      <c r="BG80" s="543" t="e">
        <f ca="1">+IF(AND(ISNUMBER(OFFSET('Hygiene Data'!$F$7,0,10*ROW('Hygiene Data'!F74))),'Data Summary'!DV80="Yes"),OFFSET('Hygiene Data'!$F$7,0,10*ROW('Hygiene Data'!F74)),NA())</f>
        <v>#N/A</v>
      </c>
      <c r="BH80" s="543" t="e">
        <f ca="1">+IF(AND(ISNUMBER(OFFSET('Hygiene Data'!$F$9,0,10*ROW('Hygiene Data'!F74))),'Data Summary'!DW80="Yes"),OFFSET('Hygiene Data'!$F$9,0,10*ROW('Hygiene Data'!F74)),NA())</f>
        <v>#N/A</v>
      </c>
      <c r="BI80" s="543" t="e">
        <f ca="1">+IF(AND(ISNUMBER(OFFSET('Hygiene Data'!$G$5,0,10*ROW('Hygiene Data'!G74))),'Data Summary'!DX80="Yes"),OFFSET('Hygiene Data'!$G$5,0,10*ROW('Hygiene Data'!G74)),NA())</f>
        <v>#N/A</v>
      </c>
      <c r="BJ80" s="543" t="e">
        <f ca="1">+IF(AND(ISNUMBER(OFFSET('Hygiene Data'!$G$7,0,10*ROW('Hygiene Data'!G74))),'Data Summary'!DY80="Yes"),OFFSET('Hygiene Data'!$G$7,0,10*ROW('Hygiene Data'!G74)),NA())</f>
        <v>#N/A</v>
      </c>
      <c r="BK80" s="543" t="e">
        <f ca="1">+IF(AND(ISNUMBER(OFFSET('Hygiene Data'!$G$9,0,10*ROW('Hygiene Data'!G74))),'Data Summary'!DZ80="Yes"),OFFSET('Hygiene Data'!$G$9,0,10*ROW('Hygiene Data'!G74)),NA())</f>
        <v>#N/A</v>
      </c>
      <c r="BL80" s="543" t="e">
        <f ca="1">+IF(AND(ISNUMBER(OFFSET('Hygiene Data'!$H$5,0,10*ROW('Hygiene Data'!H74))),'Data Summary'!EA80="Yes"),OFFSET('Hygiene Data'!$H$5,0,10*ROW('Hygiene Data'!H74)),NA())</f>
        <v>#N/A</v>
      </c>
      <c r="BM80" s="543" t="e">
        <f ca="1">+IF(AND(ISNUMBER(OFFSET('Hygiene Data'!$H$7,0,10*ROW('Hygiene Data'!H74))),'Data Summary'!EB80="Yes"),OFFSET('Hygiene Data'!$H$7,0,10*ROW('Hygiene Data'!H74)),NA())</f>
        <v>#N/A</v>
      </c>
      <c r="BN80" s="543" t="e">
        <f ca="1">+IF(AND(ISNUMBER(OFFSET('Hygiene Data'!$H$9,0,10*ROW('Hygiene Data'!H74))),'Data Summary'!EC80="Yes"),OFFSET('Hygiene Data'!$H$9,0,10*ROW('Hygiene Data'!H74)),NA())</f>
        <v>#N/A</v>
      </c>
      <c r="BO80" s="543" t="e">
        <f ca="1">+IF(AND(ISNUMBER(OFFSET('Hygiene Data'!$I$5,0,10*ROW('Hygiene Data'!I74))),'Data Summary'!ED80="Yes"),OFFSET('Hygiene Data'!$I$5,0,10*ROW('Hygiene Data'!I74)),NA())</f>
        <v>#N/A</v>
      </c>
      <c r="BP80" s="543" t="e">
        <f ca="1">+IF(AND(ISNUMBER(OFFSET('Hygiene Data'!$I$7,0,10*ROW('Hygiene Data'!I74))),'Data Summary'!EE80="Yes"),OFFSET('Hygiene Data'!$I$7,0,10*ROW('Hygiene Data'!I74)),NA())</f>
        <v>#N/A</v>
      </c>
      <c r="BQ80" s="543" t="e">
        <f ca="1">+IF(AND(ISNUMBER(OFFSET('Hygiene Data'!$I$9,0,10*ROW('Hygiene Data'!I74))),'Data Summary'!EF80="Yes"),OFFSET('Hygiene Data'!$I$9,0,10*ROW('Hygiene Data'!I74)),NA())</f>
        <v>#N/A</v>
      </c>
    </row>
    <row r="81" spans="1:69" x14ac:dyDescent="0.25">
      <c r="A81" s="539" t="e">
        <f ca="1">+RIGHT('Data Summary'!A81,LEN('Data Summary'!A81)-9)</f>
        <v>#VALUE!</v>
      </c>
      <c r="B81" s="513" t="str">
        <f ca="1">+IF(ISTEXT('Data Summary'!B81),'Data Summary'!B81,"")</f>
        <v/>
      </c>
      <c r="C81" s="540" t="e">
        <f ca="1">+VALUE('Data Summary'!C81)</f>
        <v>#VALUE!</v>
      </c>
      <c r="D81" s="541" t="e">
        <f ca="1">+IF(AND(ISNUMBER(OFFSET('Water Data'!$D$4,0,10*ROW('Water Data'!D75))),'Data Summary'!BS81="Yes"),100-OFFSET('Water Data'!$D$4,0,10*ROW('Water Data'!D75)),NA())</f>
        <v>#N/A</v>
      </c>
      <c r="E81" s="541" t="e">
        <f ca="1">+IF(AND(ISNUMBER(OFFSET('Water Data'!$D$6,0,10*ROW('Water Data'!D75))),'Data Summary'!BT81="Yes"),OFFSET('Water Data'!$D$6,0,10*ROW('Water Data'!D75)),NA())</f>
        <v>#N/A</v>
      </c>
      <c r="F81" s="541" t="e">
        <f ca="1">+IF(AND(ISNUMBER(OFFSET('Water Data'!$D$9,0,10*ROW('Water Data'!D75))),'Data Summary'!BU81="Yes"),OFFSET('Water Data'!$D$9,0,10*ROW('Water Data'!D75)),NA())</f>
        <v>#N/A</v>
      </c>
      <c r="G81" s="541" t="e">
        <f ca="1">+IF(AND(ISNUMBER(OFFSET('Water Data'!$E$4,0,10*ROW('Water Data'!E75))),'Data Summary'!BV81="Yes"),100-OFFSET('Water Data'!$E$4,0,10*ROW('Water Data'!E75)),NA())</f>
        <v>#N/A</v>
      </c>
      <c r="H81" s="541" t="e">
        <f ca="1">+IF(AND(ISNUMBER(OFFSET('Water Data'!$E$6,0,10*ROW('Water Data'!E75))),'Data Summary'!BW81="Yes"),OFFSET('Water Data'!$E$6,0,10*ROW('Water Data'!E75)),NA())</f>
        <v>#N/A</v>
      </c>
      <c r="I81" s="541" t="e">
        <f ca="1">+IF(AND(ISNUMBER(OFFSET('Water Data'!$E$9,0,10*ROW('Water Data'!E75))),'Data Summary'!BX81="Yes"),OFFSET('Water Data'!$E$9,0,10*ROW('Water Data'!E75)),NA())</f>
        <v>#N/A</v>
      </c>
      <c r="J81" s="541" t="e">
        <f ca="1">+IF(AND(ISNUMBER(OFFSET('Water Data'!$F$4,0,10*ROW('Water Data'!F75))),'Data Summary'!BY81="Yes"),100-OFFSET('Water Data'!$F$4,0,10*ROW('Water Data'!F75)),NA())</f>
        <v>#N/A</v>
      </c>
      <c r="K81" s="541" t="e">
        <f ca="1">+IF(AND(ISNUMBER(OFFSET('Water Data'!$F$6,0,10*ROW('Water Data'!F75))),'Data Summary'!BZ81="Yes"),OFFSET('Water Data'!$F$6,0,10*ROW('Water Data'!F75)),NA())</f>
        <v>#N/A</v>
      </c>
      <c r="L81" s="541" t="e">
        <f ca="1">+IF(AND(ISNUMBER(OFFSET('Water Data'!$F$9,0,10*ROW('Water Data'!F75))),'Data Summary'!CA81="Yes"),OFFSET('Water Data'!$F$9,0,10*ROW('Water Data'!F75)),NA())</f>
        <v>#N/A</v>
      </c>
      <c r="M81" s="541" t="e">
        <f ca="1">+IF(AND(ISNUMBER(OFFSET('Water Data'!$G$4,0,10*ROW('Water Data'!G75))),'Data Summary'!CB81="Yes"),100-OFFSET('Water Data'!$G$4,0,10*ROW('Water Data'!G75)),NA())</f>
        <v>#N/A</v>
      </c>
      <c r="N81" s="541" t="e">
        <f ca="1">+IF(AND(ISNUMBER(OFFSET('Water Data'!$G$6,0,10*ROW('Water Data'!G75))),'Data Summary'!CC81="Yes"),OFFSET('Water Data'!$G$6,0,10*ROW('Water Data'!G75)),NA())</f>
        <v>#N/A</v>
      </c>
      <c r="O81" s="541" t="e">
        <f ca="1">+IF(AND(ISNUMBER(OFFSET('Water Data'!$G$9,0,10*ROW('Water Data'!G75))),'Data Summary'!CD81="Yes"),OFFSET('Water Data'!$G$9,0,10*ROW('Water Data'!G75)),NA())</f>
        <v>#N/A</v>
      </c>
      <c r="P81" s="541" t="e">
        <f ca="1">+IF(AND(ISNUMBER(OFFSET('Water Data'!$H$4,0,10*ROW('Water Data'!H75))),'Data Summary'!CE81="Yes"),100-OFFSET('Water Data'!$H$4,0,10*ROW('Water Data'!H75)),NA())</f>
        <v>#N/A</v>
      </c>
      <c r="Q81" s="541" t="e">
        <f ca="1">+IF(AND(ISNUMBER(OFFSET('Water Data'!$H$6,0,10*ROW('Water Data'!H75))),'Data Summary'!CF81="Yes"),OFFSET('Water Data'!$H$6,0,10*ROW('Water Data'!H75)),NA())</f>
        <v>#N/A</v>
      </c>
      <c r="R81" s="541" t="e">
        <f ca="1">+IF(AND(ISNUMBER(OFFSET('Water Data'!$H$9,0,10*ROW('Water Data'!H75))),'Data Summary'!CG81="Yes"),OFFSET('Water Data'!$H$9,0,10*ROW('Water Data'!H75)),NA())</f>
        <v>#N/A</v>
      </c>
      <c r="S81" s="541" t="e">
        <f ca="1">+IF(AND(ISNUMBER(OFFSET('Water Data'!$I$4,0,10*ROW('Water Data'!I75))),'Data Summary'!CH81="Yes"),100-OFFSET('Water Data'!$I$4,0,10*ROW('Water Data'!I75)),NA())</f>
        <v>#N/A</v>
      </c>
      <c r="T81" s="541" t="e">
        <f ca="1">+IF(AND(ISNUMBER(OFFSET('Water Data'!$I$6,0,10*ROW('Water Data'!I75))),'Data Summary'!CI81="Yes"),OFFSET('Water Data'!$I$6,0,10*ROW('Water Data'!I75)),NA())</f>
        <v>#N/A</v>
      </c>
      <c r="U81" s="541" t="e">
        <f ca="1">+IF(AND(ISNUMBER(OFFSET('Water Data'!$I$9,0,10*ROW('Water Data'!I75))),'Data Summary'!CJ81="Yes"),OFFSET('Water Data'!$I$9,0,10*ROW('Water Data'!I75)),NA())</f>
        <v>#N/A</v>
      </c>
      <c r="V81" s="542" t="e">
        <f ca="1">+IF(AND(ISNUMBER(OFFSET('Sanitation Data'!$D$4,0,10*ROW('Sanitation Data'!D75))),'Data Summary'!CK81="Yes"),100-OFFSET('Sanitation Data'!$D$4,0,10*ROW('Sanitation Data'!D75)),NA())</f>
        <v>#N/A</v>
      </c>
      <c r="W81" s="542" t="e">
        <f ca="1">+IF(AND(ISNUMBER(OFFSET('Sanitation Data'!$D$6,0,10*ROW('Sanitation Data'!D75))),'Data Summary'!CL81="Yes"),OFFSET('Sanitation Data'!$D$6,0,10*ROW('Sanitation Data'!D75)),NA())</f>
        <v>#N/A</v>
      </c>
      <c r="X81" s="542" t="e">
        <f ca="1">+IF(AND(ISNUMBER(OFFSET('Sanitation Data'!$D$10,0,10*ROW('Sanitation Data'!D75))),'Data Summary'!CM81="Yes"),OFFSET('Sanitation Data'!$D$10,0,10*ROW('Sanitation Data'!D75)),NA())</f>
        <v>#N/A</v>
      </c>
      <c r="Y81" s="542" t="e">
        <f ca="1">+IF(AND(ISNUMBER(OFFSET('Sanitation Data'!$D$11,0,10*ROW('Sanitation Data'!D75))),'Data Summary'!CN81="Yes"),OFFSET('Sanitation Data'!$D$11,0,10*ROW('Sanitation Data'!D75)),NA())</f>
        <v>#N/A</v>
      </c>
      <c r="Z81" s="542" t="e">
        <f ca="1">+IF(AND(ISNUMBER(OFFSET('Sanitation Data'!$D$12,0,10*ROW('Sanitation Data'!D75))),'Data Summary'!CO81="Yes"),OFFSET('Sanitation Data'!$D$12,0,10*ROW('Sanitation Data'!D75)),NA())</f>
        <v>#N/A</v>
      </c>
      <c r="AA81" s="542" t="e">
        <f ca="1">+IF(AND(ISNUMBER(OFFSET('Sanitation Data'!$E$4,0,10*ROW('Sanitation Data'!E75))),'Data Summary'!CP81="Yes"),100-OFFSET('Sanitation Data'!$E$4,0,10*ROW('Sanitation Data'!E75)),NA())</f>
        <v>#N/A</v>
      </c>
      <c r="AB81" s="542" t="e">
        <f ca="1">+IF(AND(ISNUMBER(OFFSET('Sanitation Data'!$E$6,0,10*ROW('Sanitation Data'!E75))),'Data Summary'!CQ81="Yes"),OFFSET('Sanitation Data'!$E$6,0,10*ROW('Sanitation Data'!E75)),NA())</f>
        <v>#N/A</v>
      </c>
      <c r="AC81" s="542" t="e">
        <f ca="1">+IF(AND(ISNUMBER(OFFSET('Sanitation Data'!$E$10,0,10*ROW('Sanitation Data'!E75))),'Data Summary'!CR81="Yes"),OFFSET('Sanitation Data'!$E$10,0,10*ROW('Sanitation Data'!E75)),NA())</f>
        <v>#N/A</v>
      </c>
      <c r="AD81" s="542" t="e">
        <f ca="1">+IF(AND(ISNUMBER(OFFSET('Sanitation Data'!$E$11,0,10*ROW('Sanitation Data'!E75))),'Data Summary'!CS81="Yes"),OFFSET('Sanitation Data'!$E$11,0,10*ROW('Sanitation Data'!E75)),NA())</f>
        <v>#N/A</v>
      </c>
      <c r="AE81" s="542" t="e">
        <f ca="1">+IF(AND(ISNUMBER(OFFSET('Sanitation Data'!$E$12,0,10*ROW('Sanitation Data'!E75))),'Data Summary'!CT81="Yes"),OFFSET('Sanitation Data'!$E$12,0,10*ROW('Sanitation Data'!E75)),NA())</f>
        <v>#N/A</v>
      </c>
      <c r="AF81" s="542" t="e">
        <f ca="1">+IF(AND(ISNUMBER(OFFSET('Sanitation Data'!$F$4,0,10*ROW('Sanitation Data'!F75))),'Data Summary'!CU81="Yes"),100-OFFSET('Sanitation Data'!$F$4,0,10*ROW('Sanitation Data'!F75)),NA())</f>
        <v>#N/A</v>
      </c>
      <c r="AG81" s="542" t="e">
        <f ca="1">+IF(AND(ISNUMBER(OFFSET('Sanitation Data'!$F$6,0,10*ROW('Sanitation Data'!F75))),'Data Summary'!CV81="Yes"),OFFSET('Sanitation Data'!$F$6,0,10*ROW('Sanitation Data'!F75)),NA())</f>
        <v>#N/A</v>
      </c>
      <c r="AH81" s="542" t="e">
        <f ca="1">+IF(AND(ISNUMBER(OFFSET('Sanitation Data'!$F$10,0,10*ROW('Sanitation Data'!F75))),'Data Summary'!CW81="Yes"),OFFSET('Sanitation Data'!$F$10,0,10*ROW('Sanitation Data'!F75)),NA())</f>
        <v>#N/A</v>
      </c>
      <c r="AI81" s="542" t="e">
        <f ca="1">+IF(AND(ISNUMBER(OFFSET('Sanitation Data'!$F$11,0,10*ROW('Sanitation Data'!F75))),'Data Summary'!CX81="Yes"),OFFSET('Sanitation Data'!$F$11,0,10*ROW('Sanitation Data'!F75)),NA())</f>
        <v>#N/A</v>
      </c>
      <c r="AJ81" s="542" t="e">
        <f ca="1">+IF(AND(ISNUMBER(OFFSET('Sanitation Data'!$F$12,0,10*ROW('Sanitation Data'!F75))),'Data Summary'!CY81="Yes"),OFFSET('Sanitation Data'!$F$12,0,10*ROW('Sanitation Data'!F75)),NA())</f>
        <v>#N/A</v>
      </c>
      <c r="AK81" s="542" t="e">
        <f ca="1">+IF(AND(ISNUMBER(OFFSET('Sanitation Data'!$G$4,0,10*ROW('Sanitation Data'!G75))),'Data Summary'!CZ81="Yes"),100-OFFSET('Sanitation Data'!$G$4,0,10*ROW('Sanitation Data'!G75)),NA())</f>
        <v>#N/A</v>
      </c>
      <c r="AL81" s="542" t="e">
        <f ca="1">+IF(AND(ISNUMBER(OFFSET('Sanitation Data'!$G$6,0,10*ROW('Sanitation Data'!G75))),'Data Summary'!DA81="Yes"),OFFSET('Sanitation Data'!$G$6,0,10*ROW('Sanitation Data'!G75)),NA())</f>
        <v>#N/A</v>
      </c>
      <c r="AM81" s="542" t="e">
        <f ca="1">+IF(AND(ISNUMBER(OFFSET('Sanitation Data'!$G$10,0,10*ROW('Sanitation Data'!G75))),'Data Summary'!DB81="Yes"),OFFSET('Sanitation Data'!$G$10,0,10*ROW('Sanitation Data'!G75)),NA())</f>
        <v>#N/A</v>
      </c>
      <c r="AN81" s="542" t="e">
        <f ca="1">+IF(AND(ISNUMBER(OFFSET('Sanitation Data'!$G$11,0,10*ROW('Sanitation Data'!G75))),'Data Summary'!DC81="Yes"),OFFSET('Sanitation Data'!$G$11,0,10*ROW('Sanitation Data'!G75)),NA())</f>
        <v>#N/A</v>
      </c>
      <c r="AO81" s="542" t="e">
        <f ca="1">+IF(AND(ISNUMBER(OFFSET('Sanitation Data'!$G$12,0,10*ROW('Sanitation Data'!G75))),'Data Summary'!DD81="Yes"),OFFSET('Sanitation Data'!$G$12,0,10*ROW('Sanitation Data'!G75)),NA())</f>
        <v>#N/A</v>
      </c>
      <c r="AP81" s="542" t="e">
        <f ca="1">+IF(AND(ISNUMBER(OFFSET('Sanitation Data'!$H$4,0,10*ROW('Sanitation Data'!H75))),'Data Summary'!DE81="Yes"),100-OFFSET('Sanitation Data'!$H$4,0,10*ROW('Sanitation Data'!H75)),NA())</f>
        <v>#N/A</v>
      </c>
      <c r="AQ81" s="542" t="e">
        <f ca="1">+IF(AND(ISNUMBER(OFFSET('Sanitation Data'!$H$6,0,10*ROW('Sanitation Data'!H75))),'Data Summary'!DF81="Yes"),OFFSET('Sanitation Data'!$H$6,0,10*ROW('Sanitation Data'!H75)),NA())</f>
        <v>#N/A</v>
      </c>
      <c r="AR81" s="542" t="e">
        <f ca="1">+IF(AND(ISNUMBER(OFFSET('Sanitation Data'!$H$10,0,10*ROW('Sanitation Data'!H75))),'Data Summary'!DG81="Yes"),OFFSET('Sanitation Data'!$H$10,0,10*ROW('Sanitation Data'!H75)),NA())</f>
        <v>#N/A</v>
      </c>
      <c r="AS81" s="542" t="e">
        <f ca="1">+IF(AND(ISNUMBER(OFFSET('Sanitation Data'!$H$11,0,10*ROW('Sanitation Data'!H75))),'Data Summary'!DH81="Yes"),OFFSET('Sanitation Data'!$H$11,0,10*ROW('Sanitation Data'!H75)),NA())</f>
        <v>#N/A</v>
      </c>
      <c r="AT81" s="542" t="e">
        <f ca="1">+IF(AND(ISNUMBER(OFFSET('Sanitation Data'!$H$12,0,10*ROW('Sanitation Data'!H75))),'Data Summary'!DI81="Yes"),OFFSET('Sanitation Data'!$H$12,0,10*ROW('Sanitation Data'!H75)),NA())</f>
        <v>#N/A</v>
      </c>
      <c r="AU81" s="542" t="e">
        <f ca="1">+IF(AND(ISNUMBER(OFFSET('Sanitation Data'!$I$4,0,10*ROW('Sanitation Data'!I75))),'Data Summary'!DJ81="Yes"),100-OFFSET('Sanitation Data'!$I$4,0,10*ROW('Sanitation Data'!I75)),NA())</f>
        <v>#N/A</v>
      </c>
      <c r="AV81" s="542" t="e">
        <f ca="1">+IF(AND(ISNUMBER(OFFSET('Sanitation Data'!$I$6,0,10*ROW('Sanitation Data'!I75))),'Data Summary'!DK81="Yes"),OFFSET('Sanitation Data'!$I$6,0,10*ROW('Sanitation Data'!I75)),NA())</f>
        <v>#N/A</v>
      </c>
      <c r="AW81" s="542" t="e">
        <f ca="1">+IF(AND(ISNUMBER(OFFSET('Sanitation Data'!$I$10,0,10*ROW('Sanitation Data'!I75))),'Data Summary'!DL81="Yes"),OFFSET('Sanitation Data'!$I$10,0,10*ROW('Sanitation Data'!I75)),NA())</f>
        <v>#N/A</v>
      </c>
      <c r="AX81" s="542" t="e">
        <f ca="1">+IF(AND(ISNUMBER(OFFSET('Sanitation Data'!$I$11,0,10*ROW('Sanitation Data'!I75))),'Data Summary'!DM81="Yes"),OFFSET('Sanitation Data'!$I$11,0,10*ROW('Sanitation Data'!I75)),NA())</f>
        <v>#N/A</v>
      </c>
      <c r="AY81" s="542" t="e">
        <f ca="1">+IF(AND(ISNUMBER(OFFSET('Sanitation Data'!$I$12,0,10*ROW('Sanitation Data'!I75))),'Data Summary'!DN81="Yes"),OFFSET('Sanitation Data'!$I$12,0,10*ROW('Sanitation Data'!I75)),NA())</f>
        <v>#N/A</v>
      </c>
      <c r="AZ81" s="543" t="e">
        <f ca="1">+IF(AND(ISNUMBER(OFFSET('Hygiene Data'!$D$5,0,10*ROW('Hygiene Data'!D75))),'Data Summary'!DO81="Yes"),OFFSET('Hygiene Data'!$D$5,0,10*ROW('Hygiene Data'!D75)),NA())</f>
        <v>#N/A</v>
      </c>
      <c r="BA81" s="543" t="e">
        <f ca="1">+IF(AND(ISNUMBER(OFFSET('Hygiene Data'!$D$7,0,10*ROW('Hygiene Data'!D75))),'Data Summary'!DP81="Yes"),OFFSET('Hygiene Data'!$D$7,0,10*ROW('Hygiene Data'!D75)),NA())</f>
        <v>#N/A</v>
      </c>
      <c r="BB81" s="543" t="e">
        <f ca="1">+IF(AND(ISNUMBER(OFFSET('Hygiene Data'!$D$9,0,10*ROW('Hygiene Data'!D75))),'Data Summary'!DQ81="Yes"),OFFSET('Hygiene Data'!$D$9,0,10*ROW('Hygiene Data'!D75)),NA())</f>
        <v>#N/A</v>
      </c>
      <c r="BC81" s="543" t="e">
        <f ca="1">+IF(AND(ISNUMBER(OFFSET('Hygiene Data'!$E$5,0,10*ROW('Hygiene Data'!E75))),'Data Summary'!DR81="Yes"),OFFSET('Hygiene Data'!$E$5,0,10*ROW('Hygiene Data'!E75)),NA())</f>
        <v>#N/A</v>
      </c>
      <c r="BD81" s="543" t="e">
        <f ca="1">+IF(AND(ISNUMBER(OFFSET('Hygiene Data'!$E$7,0,10*ROW('Hygiene Data'!E75))),'Data Summary'!DS81="Yes"),OFFSET('Hygiene Data'!$E$7,0,10*ROW('Hygiene Data'!E75)),NA())</f>
        <v>#N/A</v>
      </c>
      <c r="BE81" s="543" t="e">
        <f ca="1">+IF(AND(ISNUMBER(OFFSET('Hygiene Data'!$E$9,0,10*ROW('Hygiene Data'!E75))),'Data Summary'!DT81="Yes"),OFFSET('Hygiene Data'!$E$9,0,10*ROW('Hygiene Data'!E75)),NA())</f>
        <v>#N/A</v>
      </c>
      <c r="BF81" s="543" t="e">
        <f ca="1">+IF(AND(ISNUMBER(OFFSET('Hygiene Data'!$F$5,0,10*ROW('Hygiene Data'!F75))),'Data Summary'!DU81="Yes"),OFFSET('Hygiene Data'!$F$5,0,10*ROW('Hygiene Data'!F75)),NA())</f>
        <v>#N/A</v>
      </c>
      <c r="BG81" s="543" t="e">
        <f ca="1">+IF(AND(ISNUMBER(OFFSET('Hygiene Data'!$F$7,0,10*ROW('Hygiene Data'!F75))),'Data Summary'!DV81="Yes"),OFFSET('Hygiene Data'!$F$7,0,10*ROW('Hygiene Data'!F75)),NA())</f>
        <v>#N/A</v>
      </c>
      <c r="BH81" s="543" t="e">
        <f ca="1">+IF(AND(ISNUMBER(OFFSET('Hygiene Data'!$F$9,0,10*ROW('Hygiene Data'!F75))),'Data Summary'!DW81="Yes"),OFFSET('Hygiene Data'!$F$9,0,10*ROW('Hygiene Data'!F75)),NA())</f>
        <v>#N/A</v>
      </c>
      <c r="BI81" s="543" t="e">
        <f ca="1">+IF(AND(ISNUMBER(OFFSET('Hygiene Data'!$G$5,0,10*ROW('Hygiene Data'!G75))),'Data Summary'!DX81="Yes"),OFFSET('Hygiene Data'!$G$5,0,10*ROW('Hygiene Data'!G75)),NA())</f>
        <v>#N/A</v>
      </c>
      <c r="BJ81" s="543" t="e">
        <f ca="1">+IF(AND(ISNUMBER(OFFSET('Hygiene Data'!$G$7,0,10*ROW('Hygiene Data'!G75))),'Data Summary'!DY81="Yes"),OFFSET('Hygiene Data'!$G$7,0,10*ROW('Hygiene Data'!G75)),NA())</f>
        <v>#N/A</v>
      </c>
      <c r="BK81" s="543" t="e">
        <f ca="1">+IF(AND(ISNUMBER(OFFSET('Hygiene Data'!$G$9,0,10*ROW('Hygiene Data'!G75))),'Data Summary'!DZ81="Yes"),OFFSET('Hygiene Data'!$G$9,0,10*ROW('Hygiene Data'!G75)),NA())</f>
        <v>#N/A</v>
      </c>
      <c r="BL81" s="543" t="e">
        <f ca="1">+IF(AND(ISNUMBER(OFFSET('Hygiene Data'!$H$5,0,10*ROW('Hygiene Data'!H75))),'Data Summary'!EA81="Yes"),OFFSET('Hygiene Data'!$H$5,0,10*ROW('Hygiene Data'!H75)),NA())</f>
        <v>#N/A</v>
      </c>
      <c r="BM81" s="543" t="e">
        <f ca="1">+IF(AND(ISNUMBER(OFFSET('Hygiene Data'!$H$7,0,10*ROW('Hygiene Data'!H75))),'Data Summary'!EB81="Yes"),OFFSET('Hygiene Data'!$H$7,0,10*ROW('Hygiene Data'!H75)),NA())</f>
        <v>#N/A</v>
      </c>
      <c r="BN81" s="543" t="e">
        <f ca="1">+IF(AND(ISNUMBER(OFFSET('Hygiene Data'!$H$9,0,10*ROW('Hygiene Data'!H75))),'Data Summary'!EC81="Yes"),OFFSET('Hygiene Data'!$H$9,0,10*ROW('Hygiene Data'!H75)),NA())</f>
        <v>#N/A</v>
      </c>
      <c r="BO81" s="543" t="e">
        <f ca="1">+IF(AND(ISNUMBER(OFFSET('Hygiene Data'!$I$5,0,10*ROW('Hygiene Data'!I75))),'Data Summary'!ED81="Yes"),OFFSET('Hygiene Data'!$I$5,0,10*ROW('Hygiene Data'!I75)),NA())</f>
        <v>#N/A</v>
      </c>
      <c r="BP81" s="543" t="e">
        <f ca="1">+IF(AND(ISNUMBER(OFFSET('Hygiene Data'!$I$7,0,10*ROW('Hygiene Data'!I75))),'Data Summary'!EE81="Yes"),OFFSET('Hygiene Data'!$I$7,0,10*ROW('Hygiene Data'!I75)),NA())</f>
        <v>#N/A</v>
      </c>
      <c r="BQ81" s="543" t="e">
        <f ca="1">+IF(AND(ISNUMBER(OFFSET('Hygiene Data'!$I$9,0,10*ROW('Hygiene Data'!I75))),'Data Summary'!EF81="Yes"),OFFSET('Hygiene Data'!$I$9,0,10*ROW('Hygiene Data'!I75)),NA())</f>
        <v>#N/A</v>
      </c>
    </row>
    <row r="82" spans="1:69" x14ac:dyDescent="0.25">
      <c r="A82" s="539" t="e">
        <f ca="1">+RIGHT('Data Summary'!A82,LEN('Data Summary'!A82)-9)</f>
        <v>#VALUE!</v>
      </c>
      <c r="B82" s="513" t="str">
        <f ca="1">+IF(ISTEXT('Data Summary'!B82),'Data Summary'!B82,"")</f>
        <v/>
      </c>
      <c r="C82" s="540" t="e">
        <f ca="1">+VALUE('Data Summary'!C82)</f>
        <v>#VALUE!</v>
      </c>
      <c r="D82" s="541" t="e">
        <f ca="1">+IF(AND(ISNUMBER(OFFSET('Water Data'!$D$4,0,10*ROW('Water Data'!D76))),'Data Summary'!BS82="Yes"),100-OFFSET('Water Data'!$D$4,0,10*ROW('Water Data'!D76)),NA())</f>
        <v>#N/A</v>
      </c>
      <c r="E82" s="541" t="e">
        <f ca="1">+IF(AND(ISNUMBER(OFFSET('Water Data'!$D$6,0,10*ROW('Water Data'!D76))),'Data Summary'!BT82="Yes"),OFFSET('Water Data'!$D$6,0,10*ROW('Water Data'!D76)),NA())</f>
        <v>#N/A</v>
      </c>
      <c r="F82" s="541" t="e">
        <f ca="1">+IF(AND(ISNUMBER(OFFSET('Water Data'!$D$9,0,10*ROW('Water Data'!D76))),'Data Summary'!BU82="Yes"),OFFSET('Water Data'!$D$9,0,10*ROW('Water Data'!D76)),NA())</f>
        <v>#N/A</v>
      </c>
      <c r="G82" s="541" t="e">
        <f ca="1">+IF(AND(ISNUMBER(OFFSET('Water Data'!$E$4,0,10*ROW('Water Data'!E76))),'Data Summary'!BV82="Yes"),100-OFFSET('Water Data'!$E$4,0,10*ROW('Water Data'!E76)),NA())</f>
        <v>#N/A</v>
      </c>
      <c r="H82" s="541" t="e">
        <f ca="1">+IF(AND(ISNUMBER(OFFSET('Water Data'!$E$6,0,10*ROW('Water Data'!E76))),'Data Summary'!BW82="Yes"),OFFSET('Water Data'!$E$6,0,10*ROW('Water Data'!E76)),NA())</f>
        <v>#N/A</v>
      </c>
      <c r="I82" s="541" t="e">
        <f ca="1">+IF(AND(ISNUMBER(OFFSET('Water Data'!$E$9,0,10*ROW('Water Data'!E76))),'Data Summary'!BX82="Yes"),OFFSET('Water Data'!$E$9,0,10*ROW('Water Data'!E76)),NA())</f>
        <v>#N/A</v>
      </c>
      <c r="J82" s="541" t="e">
        <f ca="1">+IF(AND(ISNUMBER(OFFSET('Water Data'!$F$4,0,10*ROW('Water Data'!F76))),'Data Summary'!BY82="Yes"),100-OFFSET('Water Data'!$F$4,0,10*ROW('Water Data'!F76)),NA())</f>
        <v>#N/A</v>
      </c>
      <c r="K82" s="541" t="e">
        <f ca="1">+IF(AND(ISNUMBER(OFFSET('Water Data'!$F$6,0,10*ROW('Water Data'!F76))),'Data Summary'!BZ82="Yes"),OFFSET('Water Data'!$F$6,0,10*ROW('Water Data'!F76)),NA())</f>
        <v>#N/A</v>
      </c>
      <c r="L82" s="541" t="e">
        <f ca="1">+IF(AND(ISNUMBER(OFFSET('Water Data'!$F$9,0,10*ROW('Water Data'!F76))),'Data Summary'!CA82="Yes"),OFFSET('Water Data'!$F$9,0,10*ROW('Water Data'!F76)),NA())</f>
        <v>#N/A</v>
      </c>
      <c r="M82" s="541" t="e">
        <f ca="1">+IF(AND(ISNUMBER(OFFSET('Water Data'!$G$4,0,10*ROW('Water Data'!G76))),'Data Summary'!CB82="Yes"),100-OFFSET('Water Data'!$G$4,0,10*ROW('Water Data'!G76)),NA())</f>
        <v>#N/A</v>
      </c>
      <c r="N82" s="541" t="e">
        <f ca="1">+IF(AND(ISNUMBER(OFFSET('Water Data'!$G$6,0,10*ROW('Water Data'!G76))),'Data Summary'!CC82="Yes"),OFFSET('Water Data'!$G$6,0,10*ROW('Water Data'!G76)),NA())</f>
        <v>#N/A</v>
      </c>
      <c r="O82" s="541" t="e">
        <f ca="1">+IF(AND(ISNUMBER(OFFSET('Water Data'!$G$9,0,10*ROW('Water Data'!G76))),'Data Summary'!CD82="Yes"),OFFSET('Water Data'!$G$9,0,10*ROW('Water Data'!G76)),NA())</f>
        <v>#N/A</v>
      </c>
      <c r="P82" s="541" t="e">
        <f ca="1">+IF(AND(ISNUMBER(OFFSET('Water Data'!$H$4,0,10*ROW('Water Data'!H76))),'Data Summary'!CE82="Yes"),100-OFFSET('Water Data'!$H$4,0,10*ROW('Water Data'!H76)),NA())</f>
        <v>#N/A</v>
      </c>
      <c r="Q82" s="541" t="e">
        <f ca="1">+IF(AND(ISNUMBER(OFFSET('Water Data'!$H$6,0,10*ROW('Water Data'!H76))),'Data Summary'!CF82="Yes"),OFFSET('Water Data'!$H$6,0,10*ROW('Water Data'!H76)),NA())</f>
        <v>#N/A</v>
      </c>
      <c r="R82" s="541" t="e">
        <f ca="1">+IF(AND(ISNUMBER(OFFSET('Water Data'!$H$9,0,10*ROW('Water Data'!H76))),'Data Summary'!CG82="Yes"),OFFSET('Water Data'!$H$9,0,10*ROW('Water Data'!H76)),NA())</f>
        <v>#N/A</v>
      </c>
      <c r="S82" s="541" t="e">
        <f ca="1">+IF(AND(ISNUMBER(OFFSET('Water Data'!$I$4,0,10*ROW('Water Data'!I76))),'Data Summary'!CH82="Yes"),100-OFFSET('Water Data'!$I$4,0,10*ROW('Water Data'!I76)),NA())</f>
        <v>#N/A</v>
      </c>
      <c r="T82" s="541" t="e">
        <f ca="1">+IF(AND(ISNUMBER(OFFSET('Water Data'!$I$6,0,10*ROW('Water Data'!I76))),'Data Summary'!CI82="Yes"),OFFSET('Water Data'!$I$6,0,10*ROW('Water Data'!I76)),NA())</f>
        <v>#N/A</v>
      </c>
      <c r="U82" s="541" t="e">
        <f ca="1">+IF(AND(ISNUMBER(OFFSET('Water Data'!$I$9,0,10*ROW('Water Data'!I76))),'Data Summary'!CJ82="Yes"),OFFSET('Water Data'!$I$9,0,10*ROW('Water Data'!I76)),NA())</f>
        <v>#N/A</v>
      </c>
      <c r="V82" s="542" t="e">
        <f ca="1">+IF(AND(ISNUMBER(OFFSET('Sanitation Data'!$D$4,0,10*ROW('Sanitation Data'!D76))),'Data Summary'!CK82="Yes"),100-OFFSET('Sanitation Data'!$D$4,0,10*ROW('Sanitation Data'!D76)),NA())</f>
        <v>#N/A</v>
      </c>
      <c r="W82" s="542" t="e">
        <f ca="1">+IF(AND(ISNUMBER(OFFSET('Sanitation Data'!$D$6,0,10*ROW('Sanitation Data'!D76))),'Data Summary'!CL82="Yes"),OFFSET('Sanitation Data'!$D$6,0,10*ROW('Sanitation Data'!D76)),NA())</f>
        <v>#N/A</v>
      </c>
      <c r="X82" s="542" t="e">
        <f ca="1">+IF(AND(ISNUMBER(OFFSET('Sanitation Data'!$D$10,0,10*ROW('Sanitation Data'!D76))),'Data Summary'!CM82="Yes"),OFFSET('Sanitation Data'!$D$10,0,10*ROW('Sanitation Data'!D76)),NA())</f>
        <v>#N/A</v>
      </c>
      <c r="Y82" s="542" t="e">
        <f ca="1">+IF(AND(ISNUMBER(OFFSET('Sanitation Data'!$D$11,0,10*ROW('Sanitation Data'!D76))),'Data Summary'!CN82="Yes"),OFFSET('Sanitation Data'!$D$11,0,10*ROW('Sanitation Data'!D76)),NA())</f>
        <v>#N/A</v>
      </c>
      <c r="Z82" s="542" t="e">
        <f ca="1">+IF(AND(ISNUMBER(OFFSET('Sanitation Data'!$D$12,0,10*ROW('Sanitation Data'!D76))),'Data Summary'!CO82="Yes"),OFFSET('Sanitation Data'!$D$12,0,10*ROW('Sanitation Data'!D76)),NA())</f>
        <v>#N/A</v>
      </c>
      <c r="AA82" s="542" t="e">
        <f ca="1">+IF(AND(ISNUMBER(OFFSET('Sanitation Data'!$E$4,0,10*ROW('Sanitation Data'!E76))),'Data Summary'!CP82="Yes"),100-OFFSET('Sanitation Data'!$E$4,0,10*ROW('Sanitation Data'!E76)),NA())</f>
        <v>#N/A</v>
      </c>
      <c r="AB82" s="542" t="e">
        <f ca="1">+IF(AND(ISNUMBER(OFFSET('Sanitation Data'!$E$6,0,10*ROW('Sanitation Data'!E76))),'Data Summary'!CQ82="Yes"),OFFSET('Sanitation Data'!$E$6,0,10*ROW('Sanitation Data'!E76)),NA())</f>
        <v>#N/A</v>
      </c>
      <c r="AC82" s="542" t="e">
        <f ca="1">+IF(AND(ISNUMBER(OFFSET('Sanitation Data'!$E$10,0,10*ROW('Sanitation Data'!E76))),'Data Summary'!CR82="Yes"),OFFSET('Sanitation Data'!$E$10,0,10*ROW('Sanitation Data'!E76)),NA())</f>
        <v>#N/A</v>
      </c>
      <c r="AD82" s="542" t="e">
        <f ca="1">+IF(AND(ISNUMBER(OFFSET('Sanitation Data'!$E$11,0,10*ROW('Sanitation Data'!E76))),'Data Summary'!CS82="Yes"),OFFSET('Sanitation Data'!$E$11,0,10*ROW('Sanitation Data'!E76)),NA())</f>
        <v>#N/A</v>
      </c>
      <c r="AE82" s="542" t="e">
        <f ca="1">+IF(AND(ISNUMBER(OFFSET('Sanitation Data'!$E$12,0,10*ROW('Sanitation Data'!E76))),'Data Summary'!CT82="Yes"),OFFSET('Sanitation Data'!$E$12,0,10*ROW('Sanitation Data'!E76)),NA())</f>
        <v>#N/A</v>
      </c>
      <c r="AF82" s="542" t="e">
        <f ca="1">+IF(AND(ISNUMBER(OFFSET('Sanitation Data'!$F$4,0,10*ROW('Sanitation Data'!F76))),'Data Summary'!CU82="Yes"),100-OFFSET('Sanitation Data'!$F$4,0,10*ROW('Sanitation Data'!F76)),NA())</f>
        <v>#N/A</v>
      </c>
      <c r="AG82" s="542" t="e">
        <f ca="1">+IF(AND(ISNUMBER(OFFSET('Sanitation Data'!$F$6,0,10*ROW('Sanitation Data'!F76))),'Data Summary'!CV82="Yes"),OFFSET('Sanitation Data'!$F$6,0,10*ROW('Sanitation Data'!F76)),NA())</f>
        <v>#N/A</v>
      </c>
      <c r="AH82" s="542" t="e">
        <f ca="1">+IF(AND(ISNUMBER(OFFSET('Sanitation Data'!$F$10,0,10*ROW('Sanitation Data'!F76))),'Data Summary'!CW82="Yes"),OFFSET('Sanitation Data'!$F$10,0,10*ROW('Sanitation Data'!F76)),NA())</f>
        <v>#N/A</v>
      </c>
      <c r="AI82" s="542" t="e">
        <f ca="1">+IF(AND(ISNUMBER(OFFSET('Sanitation Data'!$F$11,0,10*ROW('Sanitation Data'!F76))),'Data Summary'!CX82="Yes"),OFFSET('Sanitation Data'!$F$11,0,10*ROW('Sanitation Data'!F76)),NA())</f>
        <v>#N/A</v>
      </c>
      <c r="AJ82" s="542" t="e">
        <f ca="1">+IF(AND(ISNUMBER(OFFSET('Sanitation Data'!$F$12,0,10*ROW('Sanitation Data'!F76))),'Data Summary'!CY82="Yes"),OFFSET('Sanitation Data'!$F$12,0,10*ROW('Sanitation Data'!F76)),NA())</f>
        <v>#N/A</v>
      </c>
      <c r="AK82" s="542" t="e">
        <f ca="1">+IF(AND(ISNUMBER(OFFSET('Sanitation Data'!$G$4,0,10*ROW('Sanitation Data'!G76))),'Data Summary'!CZ82="Yes"),100-OFFSET('Sanitation Data'!$G$4,0,10*ROW('Sanitation Data'!G76)),NA())</f>
        <v>#N/A</v>
      </c>
      <c r="AL82" s="542" t="e">
        <f ca="1">+IF(AND(ISNUMBER(OFFSET('Sanitation Data'!$G$6,0,10*ROW('Sanitation Data'!G76))),'Data Summary'!DA82="Yes"),OFFSET('Sanitation Data'!$G$6,0,10*ROW('Sanitation Data'!G76)),NA())</f>
        <v>#N/A</v>
      </c>
      <c r="AM82" s="542" t="e">
        <f ca="1">+IF(AND(ISNUMBER(OFFSET('Sanitation Data'!$G$10,0,10*ROW('Sanitation Data'!G76))),'Data Summary'!DB82="Yes"),OFFSET('Sanitation Data'!$G$10,0,10*ROW('Sanitation Data'!G76)),NA())</f>
        <v>#N/A</v>
      </c>
      <c r="AN82" s="542" t="e">
        <f ca="1">+IF(AND(ISNUMBER(OFFSET('Sanitation Data'!$G$11,0,10*ROW('Sanitation Data'!G76))),'Data Summary'!DC82="Yes"),OFFSET('Sanitation Data'!$G$11,0,10*ROW('Sanitation Data'!G76)),NA())</f>
        <v>#N/A</v>
      </c>
      <c r="AO82" s="542" t="e">
        <f ca="1">+IF(AND(ISNUMBER(OFFSET('Sanitation Data'!$G$12,0,10*ROW('Sanitation Data'!G76))),'Data Summary'!DD82="Yes"),OFFSET('Sanitation Data'!$G$12,0,10*ROW('Sanitation Data'!G76)),NA())</f>
        <v>#N/A</v>
      </c>
      <c r="AP82" s="542" t="e">
        <f ca="1">+IF(AND(ISNUMBER(OFFSET('Sanitation Data'!$H$4,0,10*ROW('Sanitation Data'!H76))),'Data Summary'!DE82="Yes"),100-OFFSET('Sanitation Data'!$H$4,0,10*ROW('Sanitation Data'!H76)),NA())</f>
        <v>#N/A</v>
      </c>
      <c r="AQ82" s="542" t="e">
        <f ca="1">+IF(AND(ISNUMBER(OFFSET('Sanitation Data'!$H$6,0,10*ROW('Sanitation Data'!H76))),'Data Summary'!DF82="Yes"),OFFSET('Sanitation Data'!$H$6,0,10*ROW('Sanitation Data'!H76)),NA())</f>
        <v>#N/A</v>
      </c>
      <c r="AR82" s="542" t="e">
        <f ca="1">+IF(AND(ISNUMBER(OFFSET('Sanitation Data'!$H$10,0,10*ROW('Sanitation Data'!H76))),'Data Summary'!DG82="Yes"),OFFSET('Sanitation Data'!$H$10,0,10*ROW('Sanitation Data'!H76)),NA())</f>
        <v>#N/A</v>
      </c>
      <c r="AS82" s="542" t="e">
        <f ca="1">+IF(AND(ISNUMBER(OFFSET('Sanitation Data'!$H$11,0,10*ROW('Sanitation Data'!H76))),'Data Summary'!DH82="Yes"),OFFSET('Sanitation Data'!$H$11,0,10*ROW('Sanitation Data'!H76)),NA())</f>
        <v>#N/A</v>
      </c>
      <c r="AT82" s="542" t="e">
        <f ca="1">+IF(AND(ISNUMBER(OFFSET('Sanitation Data'!$H$12,0,10*ROW('Sanitation Data'!H76))),'Data Summary'!DI82="Yes"),OFFSET('Sanitation Data'!$H$12,0,10*ROW('Sanitation Data'!H76)),NA())</f>
        <v>#N/A</v>
      </c>
      <c r="AU82" s="542" t="e">
        <f ca="1">+IF(AND(ISNUMBER(OFFSET('Sanitation Data'!$I$4,0,10*ROW('Sanitation Data'!I76))),'Data Summary'!DJ82="Yes"),100-OFFSET('Sanitation Data'!$I$4,0,10*ROW('Sanitation Data'!I76)),NA())</f>
        <v>#N/A</v>
      </c>
      <c r="AV82" s="542" t="e">
        <f ca="1">+IF(AND(ISNUMBER(OFFSET('Sanitation Data'!$I$6,0,10*ROW('Sanitation Data'!I76))),'Data Summary'!DK82="Yes"),OFFSET('Sanitation Data'!$I$6,0,10*ROW('Sanitation Data'!I76)),NA())</f>
        <v>#N/A</v>
      </c>
      <c r="AW82" s="542" t="e">
        <f ca="1">+IF(AND(ISNUMBER(OFFSET('Sanitation Data'!$I$10,0,10*ROW('Sanitation Data'!I76))),'Data Summary'!DL82="Yes"),OFFSET('Sanitation Data'!$I$10,0,10*ROW('Sanitation Data'!I76)),NA())</f>
        <v>#N/A</v>
      </c>
      <c r="AX82" s="542" t="e">
        <f ca="1">+IF(AND(ISNUMBER(OFFSET('Sanitation Data'!$I$11,0,10*ROW('Sanitation Data'!I76))),'Data Summary'!DM82="Yes"),OFFSET('Sanitation Data'!$I$11,0,10*ROW('Sanitation Data'!I76)),NA())</f>
        <v>#N/A</v>
      </c>
      <c r="AY82" s="542" t="e">
        <f ca="1">+IF(AND(ISNUMBER(OFFSET('Sanitation Data'!$I$12,0,10*ROW('Sanitation Data'!I76))),'Data Summary'!DN82="Yes"),OFFSET('Sanitation Data'!$I$12,0,10*ROW('Sanitation Data'!I76)),NA())</f>
        <v>#N/A</v>
      </c>
      <c r="AZ82" s="543" t="e">
        <f ca="1">+IF(AND(ISNUMBER(OFFSET('Hygiene Data'!$D$5,0,10*ROW('Hygiene Data'!D76))),'Data Summary'!DO82="Yes"),OFFSET('Hygiene Data'!$D$5,0,10*ROW('Hygiene Data'!D76)),NA())</f>
        <v>#N/A</v>
      </c>
      <c r="BA82" s="543" t="e">
        <f ca="1">+IF(AND(ISNUMBER(OFFSET('Hygiene Data'!$D$7,0,10*ROW('Hygiene Data'!D76))),'Data Summary'!DP82="Yes"),OFFSET('Hygiene Data'!$D$7,0,10*ROW('Hygiene Data'!D76)),NA())</f>
        <v>#N/A</v>
      </c>
      <c r="BB82" s="543" t="e">
        <f ca="1">+IF(AND(ISNUMBER(OFFSET('Hygiene Data'!$D$9,0,10*ROW('Hygiene Data'!D76))),'Data Summary'!DQ82="Yes"),OFFSET('Hygiene Data'!$D$9,0,10*ROW('Hygiene Data'!D76)),NA())</f>
        <v>#N/A</v>
      </c>
      <c r="BC82" s="543" t="e">
        <f ca="1">+IF(AND(ISNUMBER(OFFSET('Hygiene Data'!$E$5,0,10*ROW('Hygiene Data'!E76))),'Data Summary'!DR82="Yes"),OFFSET('Hygiene Data'!$E$5,0,10*ROW('Hygiene Data'!E76)),NA())</f>
        <v>#N/A</v>
      </c>
      <c r="BD82" s="543" t="e">
        <f ca="1">+IF(AND(ISNUMBER(OFFSET('Hygiene Data'!$E$7,0,10*ROW('Hygiene Data'!E76))),'Data Summary'!DS82="Yes"),OFFSET('Hygiene Data'!$E$7,0,10*ROW('Hygiene Data'!E76)),NA())</f>
        <v>#N/A</v>
      </c>
      <c r="BE82" s="543" t="e">
        <f ca="1">+IF(AND(ISNUMBER(OFFSET('Hygiene Data'!$E$9,0,10*ROW('Hygiene Data'!E76))),'Data Summary'!DT82="Yes"),OFFSET('Hygiene Data'!$E$9,0,10*ROW('Hygiene Data'!E76)),NA())</f>
        <v>#N/A</v>
      </c>
      <c r="BF82" s="543" t="e">
        <f ca="1">+IF(AND(ISNUMBER(OFFSET('Hygiene Data'!$F$5,0,10*ROW('Hygiene Data'!F76))),'Data Summary'!DU82="Yes"),OFFSET('Hygiene Data'!$F$5,0,10*ROW('Hygiene Data'!F76)),NA())</f>
        <v>#N/A</v>
      </c>
      <c r="BG82" s="543" t="e">
        <f ca="1">+IF(AND(ISNUMBER(OFFSET('Hygiene Data'!$F$7,0,10*ROW('Hygiene Data'!F76))),'Data Summary'!DV82="Yes"),OFFSET('Hygiene Data'!$F$7,0,10*ROW('Hygiene Data'!F76)),NA())</f>
        <v>#N/A</v>
      </c>
      <c r="BH82" s="543" t="e">
        <f ca="1">+IF(AND(ISNUMBER(OFFSET('Hygiene Data'!$F$9,0,10*ROW('Hygiene Data'!F76))),'Data Summary'!DW82="Yes"),OFFSET('Hygiene Data'!$F$9,0,10*ROW('Hygiene Data'!F76)),NA())</f>
        <v>#N/A</v>
      </c>
      <c r="BI82" s="543" t="e">
        <f ca="1">+IF(AND(ISNUMBER(OFFSET('Hygiene Data'!$G$5,0,10*ROW('Hygiene Data'!G76))),'Data Summary'!DX82="Yes"),OFFSET('Hygiene Data'!$G$5,0,10*ROW('Hygiene Data'!G76)),NA())</f>
        <v>#N/A</v>
      </c>
      <c r="BJ82" s="543" t="e">
        <f ca="1">+IF(AND(ISNUMBER(OFFSET('Hygiene Data'!$G$7,0,10*ROW('Hygiene Data'!G76))),'Data Summary'!DY82="Yes"),OFFSET('Hygiene Data'!$G$7,0,10*ROW('Hygiene Data'!G76)),NA())</f>
        <v>#N/A</v>
      </c>
      <c r="BK82" s="543" t="e">
        <f ca="1">+IF(AND(ISNUMBER(OFFSET('Hygiene Data'!$G$9,0,10*ROW('Hygiene Data'!G76))),'Data Summary'!DZ82="Yes"),OFFSET('Hygiene Data'!$G$9,0,10*ROW('Hygiene Data'!G76)),NA())</f>
        <v>#N/A</v>
      </c>
      <c r="BL82" s="543" t="e">
        <f ca="1">+IF(AND(ISNUMBER(OFFSET('Hygiene Data'!$H$5,0,10*ROW('Hygiene Data'!H76))),'Data Summary'!EA82="Yes"),OFFSET('Hygiene Data'!$H$5,0,10*ROW('Hygiene Data'!H76)),NA())</f>
        <v>#N/A</v>
      </c>
      <c r="BM82" s="543" t="e">
        <f ca="1">+IF(AND(ISNUMBER(OFFSET('Hygiene Data'!$H$7,0,10*ROW('Hygiene Data'!H76))),'Data Summary'!EB82="Yes"),OFFSET('Hygiene Data'!$H$7,0,10*ROW('Hygiene Data'!H76)),NA())</f>
        <v>#N/A</v>
      </c>
      <c r="BN82" s="543" t="e">
        <f ca="1">+IF(AND(ISNUMBER(OFFSET('Hygiene Data'!$H$9,0,10*ROW('Hygiene Data'!H76))),'Data Summary'!EC82="Yes"),OFFSET('Hygiene Data'!$H$9,0,10*ROW('Hygiene Data'!H76)),NA())</f>
        <v>#N/A</v>
      </c>
      <c r="BO82" s="543" t="e">
        <f ca="1">+IF(AND(ISNUMBER(OFFSET('Hygiene Data'!$I$5,0,10*ROW('Hygiene Data'!I76))),'Data Summary'!ED82="Yes"),OFFSET('Hygiene Data'!$I$5,0,10*ROW('Hygiene Data'!I76)),NA())</f>
        <v>#N/A</v>
      </c>
      <c r="BP82" s="543" t="e">
        <f ca="1">+IF(AND(ISNUMBER(OFFSET('Hygiene Data'!$I$7,0,10*ROW('Hygiene Data'!I76))),'Data Summary'!EE82="Yes"),OFFSET('Hygiene Data'!$I$7,0,10*ROW('Hygiene Data'!I76)),NA())</f>
        <v>#N/A</v>
      </c>
      <c r="BQ82" s="543" t="e">
        <f ca="1">+IF(AND(ISNUMBER(OFFSET('Hygiene Data'!$I$9,0,10*ROW('Hygiene Data'!I76))),'Data Summary'!EF82="Yes"),OFFSET('Hygiene Data'!$I$9,0,10*ROW('Hygiene Data'!I76)),NA())</f>
        <v>#N/A</v>
      </c>
    </row>
    <row r="83" spans="1:69" x14ac:dyDescent="0.25">
      <c r="A83" s="539" t="e">
        <f ca="1">+RIGHT('Data Summary'!A83,LEN('Data Summary'!A83)-9)</f>
        <v>#VALUE!</v>
      </c>
      <c r="B83" s="513" t="str">
        <f ca="1">+IF(ISTEXT('Data Summary'!B83),'Data Summary'!B83,"")</f>
        <v/>
      </c>
      <c r="C83" s="540" t="e">
        <f ca="1">+VALUE('Data Summary'!C83)</f>
        <v>#VALUE!</v>
      </c>
      <c r="D83" s="541" t="e">
        <f ca="1">+IF(AND(ISNUMBER(OFFSET('Water Data'!$D$4,0,10*ROW('Water Data'!D77))),'Data Summary'!BS83="Yes"),100-OFFSET('Water Data'!$D$4,0,10*ROW('Water Data'!D77)),NA())</f>
        <v>#N/A</v>
      </c>
      <c r="E83" s="541" t="e">
        <f ca="1">+IF(AND(ISNUMBER(OFFSET('Water Data'!$D$6,0,10*ROW('Water Data'!D77))),'Data Summary'!BT83="Yes"),OFFSET('Water Data'!$D$6,0,10*ROW('Water Data'!D77)),NA())</f>
        <v>#N/A</v>
      </c>
      <c r="F83" s="541" t="e">
        <f ca="1">+IF(AND(ISNUMBER(OFFSET('Water Data'!$D$9,0,10*ROW('Water Data'!D77))),'Data Summary'!BU83="Yes"),OFFSET('Water Data'!$D$9,0,10*ROW('Water Data'!D77)),NA())</f>
        <v>#N/A</v>
      </c>
      <c r="G83" s="541" t="e">
        <f ca="1">+IF(AND(ISNUMBER(OFFSET('Water Data'!$E$4,0,10*ROW('Water Data'!E77))),'Data Summary'!BV83="Yes"),100-OFFSET('Water Data'!$E$4,0,10*ROW('Water Data'!E77)),NA())</f>
        <v>#N/A</v>
      </c>
      <c r="H83" s="541" t="e">
        <f ca="1">+IF(AND(ISNUMBER(OFFSET('Water Data'!$E$6,0,10*ROW('Water Data'!E77))),'Data Summary'!BW83="Yes"),OFFSET('Water Data'!$E$6,0,10*ROW('Water Data'!E77)),NA())</f>
        <v>#N/A</v>
      </c>
      <c r="I83" s="541" t="e">
        <f ca="1">+IF(AND(ISNUMBER(OFFSET('Water Data'!$E$9,0,10*ROW('Water Data'!E77))),'Data Summary'!BX83="Yes"),OFFSET('Water Data'!$E$9,0,10*ROW('Water Data'!E77)),NA())</f>
        <v>#N/A</v>
      </c>
      <c r="J83" s="541" t="e">
        <f ca="1">+IF(AND(ISNUMBER(OFFSET('Water Data'!$F$4,0,10*ROW('Water Data'!F77))),'Data Summary'!BY83="Yes"),100-OFFSET('Water Data'!$F$4,0,10*ROW('Water Data'!F77)),NA())</f>
        <v>#N/A</v>
      </c>
      <c r="K83" s="541" t="e">
        <f ca="1">+IF(AND(ISNUMBER(OFFSET('Water Data'!$F$6,0,10*ROW('Water Data'!F77))),'Data Summary'!BZ83="Yes"),OFFSET('Water Data'!$F$6,0,10*ROW('Water Data'!F77)),NA())</f>
        <v>#N/A</v>
      </c>
      <c r="L83" s="541" t="e">
        <f ca="1">+IF(AND(ISNUMBER(OFFSET('Water Data'!$F$9,0,10*ROW('Water Data'!F77))),'Data Summary'!CA83="Yes"),OFFSET('Water Data'!$F$9,0,10*ROW('Water Data'!F77)),NA())</f>
        <v>#N/A</v>
      </c>
      <c r="M83" s="541" t="e">
        <f ca="1">+IF(AND(ISNUMBER(OFFSET('Water Data'!$G$4,0,10*ROW('Water Data'!G77))),'Data Summary'!CB83="Yes"),100-OFFSET('Water Data'!$G$4,0,10*ROW('Water Data'!G77)),NA())</f>
        <v>#N/A</v>
      </c>
      <c r="N83" s="541" t="e">
        <f ca="1">+IF(AND(ISNUMBER(OFFSET('Water Data'!$G$6,0,10*ROW('Water Data'!G77))),'Data Summary'!CC83="Yes"),OFFSET('Water Data'!$G$6,0,10*ROW('Water Data'!G77)),NA())</f>
        <v>#N/A</v>
      </c>
      <c r="O83" s="541" t="e">
        <f ca="1">+IF(AND(ISNUMBER(OFFSET('Water Data'!$G$9,0,10*ROW('Water Data'!G77))),'Data Summary'!CD83="Yes"),OFFSET('Water Data'!$G$9,0,10*ROW('Water Data'!G77)),NA())</f>
        <v>#N/A</v>
      </c>
      <c r="P83" s="541" t="e">
        <f ca="1">+IF(AND(ISNUMBER(OFFSET('Water Data'!$H$4,0,10*ROW('Water Data'!H77))),'Data Summary'!CE83="Yes"),100-OFFSET('Water Data'!$H$4,0,10*ROW('Water Data'!H77)),NA())</f>
        <v>#N/A</v>
      </c>
      <c r="Q83" s="541" t="e">
        <f ca="1">+IF(AND(ISNUMBER(OFFSET('Water Data'!$H$6,0,10*ROW('Water Data'!H77))),'Data Summary'!CF83="Yes"),OFFSET('Water Data'!$H$6,0,10*ROW('Water Data'!H77)),NA())</f>
        <v>#N/A</v>
      </c>
      <c r="R83" s="541" t="e">
        <f ca="1">+IF(AND(ISNUMBER(OFFSET('Water Data'!$H$9,0,10*ROW('Water Data'!H77))),'Data Summary'!CG83="Yes"),OFFSET('Water Data'!$H$9,0,10*ROW('Water Data'!H77)),NA())</f>
        <v>#N/A</v>
      </c>
      <c r="S83" s="541" t="e">
        <f ca="1">+IF(AND(ISNUMBER(OFFSET('Water Data'!$I$4,0,10*ROW('Water Data'!I77))),'Data Summary'!CH83="Yes"),100-OFFSET('Water Data'!$I$4,0,10*ROW('Water Data'!I77)),NA())</f>
        <v>#N/A</v>
      </c>
      <c r="T83" s="541" t="e">
        <f ca="1">+IF(AND(ISNUMBER(OFFSET('Water Data'!$I$6,0,10*ROW('Water Data'!I77))),'Data Summary'!CI83="Yes"),OFFSET('Water Data'!$I$6,0,10*ROW('Water Data'!I77)),NA())</f>
        <v>#N/A</v>
      </c>
      <c r="U83" s="541" t="e">
        <f ca="1">+IF(AND(ISNUMBER(OFFSET('Water Data'!$I$9,0,10*ROW('Water Data'!I77))),'Data Summary'!CJ83="Yes"),OFFSET('Water Data'!$I$9,0,10*ROW('Water Data'!I77)),NA())</f>
        <v>#N/A</v>
      </c>
      <c r="V83" s="542" t="e">
        <f ca="1">+IF(AND(ISNUMBER(OFFSET('Sanitation Data'!$D$4,0,10*ROW('Sanitation Data'!D77))),'Data Summary'!CK83="Yes"),100-OFFSET('Sanitation Data'!$D$4,0,10*ROW('Sanitation Data'!D77)),NA())</f>
        <v>#N/A</v>
      </c>
      <c r="W83" s="542" t="e">
        <f ca="1">+IF(AND(ISNUMBER(OFFSET('Sanitation Data'!$D$6,0,10*ROW('Sanitation Data'!D77))),'Data Summary'!CL83="Yes"),OFFSET('Sanitation Data'!$D$6,0,10*ROW('Sanitation Data'!D77)),NA())</f>
        <v>#N/A</v>
      </c>
      <c r="X83" s="542" t="e">
        <f ca="1">+IF(AND(ISNUMBER(OFFSET('Sanitation Data'!$D$10,0,10*ROW('Sanitation Data'!D77))),'Data Summary'!CM83="Yes"),OFFSET('Sanitation Data'!$D$10,0,10*ROW('Sanitation Data'!D77)),NA())</f>
        <v>#N/A</v>
      </c>
      <c r="Y83" s="542" t="e">
        <f ca="1">+IF(AND(ISNUMBER(OFFSET('Sanitation Data'!$D$11,0,10*ROW('Sanitation Data'!D77))),'Data Summary'!CN83="Yes"),OFFSET('Sanitation Data'!$D$11,0,10*ROW('Sanitation Data'!D77)),NA())</f>
        <v>#N/A</v>
      </c>
      <c r="Z83" s="542" t="e">
        <f ca="1">+IF(AND(ISNUMBER(OFFSET('Sanitation Data'!$D$12,0,10*ROW('Sanitation Data'!D77))),'Data Summary'!CO83="Yes"),OFFSET('Sanitation Data'!$D$12,0,10*ROW('Sanitation Data'!D77)),NA())</f>
        <v>#N/A</v>
      </c>
      <c r="AA83" s="542" t="e">
        <f ca="1">+IF(AND(ISNUMBER(OFFSET('Sanitation Data'!$E$4,0,10*ROW('Sanitation Data'!E77))),'Data Summary'!CP83="Yes"),100-OFFSET('Sanitation Data'!$E$4,0,10*ROW('Sanitation Data'!E77)),NA())</f>
        <v>#N/A</v>
      </c>
      <c r="AB83" s="542" t="e">
        <f ca="1">+IF(AND(ISNUMBER(OFFSET('Sanitation Data'!$E$6,0,10*ROW('Sanitation Data'!E77))),'Data Summary'!CQ83="Yes"),OFFSET('Sanitation Data'!$E$6,0,10*ROW('Sanitation Data'!E77)),NA())</f>
        <v>#N/A</v>
      </c>
      <c r="AC83" s="542" t="e">
        <f ca="1">+IF(AND(ISNUMBER(OFFSET('Sanitation Data'!$E$10,0,10*ROW('Sanitation Data'!E77))),'Data Summary'!CR83="Yes"),OFFSET('Sanitation Data'!$E$10,0,10*ROW('Sanitation Data'!E77)),NA())</f>
        <v>#N/A</v>
      </c>
      <c r="AD83" s="542" t="e">
        <f ca="1">+IF(AND(ISNUMBER(OFFSET('Sanitation Data'!$E$11,0,10*ROW('Sanitation Data'!E77))),'Data Summary'!CS83="Yes"),OFFSET('Sanitation Data'!$E$11,0,10*ROW('Sanitation Data'!E77)),NA())</f>
        <v>#N/A</v>
      </c>
      <c r="AE83" s="542" t="e">
        <f ca="1">+IF(AND(ISNUMBER(OFFSET('Sanitation Data'!$E$12,0,10*ROW('Sanitation Data'!E77))),'Data Summary'!CT83="Yes"),OFFSET('Sanitation Data'!$E$12,0,10*ROW('Sanitation Data'!E77)),NA())</f>
        <v>#N/A</v>
      </c>
      <c r="AF83" s="542" t="e">
        <f ca="1">+IF(AND(ISNUMBER(OFFSET('Sanitation Data'!$F$4,0,10*ROW('Sanitation Data'!F77))),'Data Summary'!CU83="Yes"),100-OFFSET('Sanitation Data'!$F$4,0,10*ROW('Sanitation Data'!F77)),NA())</f>
        <v>#N/A</v>
      </c>
      <c r="AG83" s="542" t="e">
        <f ca="1">+IF(AND(ISNUMBER(OFFSET('Sanitation Data'!$F$6,0,10*ROW('Sanitation Data'!F77))),'Data Summary'!CV83="Yes"),OFFSET('Sanitation Data'!$F$6,0,10*ROW('Sanitation Data'!F77)),NA())</f>
        <v>#N/A</v>
      </c>
      <c r="AH83" s="542" t="e">
        <f ca="1">+IF(AND(ISNUMBER(OFFSET('Sanitation Data'!$F$10,0,10*ROW('Sanitation Data'!F77))),'Data Summary'!CW83="Yes"),OFFSET('Sanitation Data'!$F$10,0,10*ROW('Sanitation Data'!F77)),NA())</f>
        <v>#N/A</v>
      </c>
      <c r="AI83" s="542" t="e">
        <f ca="1">+IF(AND(ISNUMBER(OFFSET('Sanitation Data'!$F$11,0,10*ROW('Sanitation Data'!F77))),'Data Summary'!CX83="Yes"),OFFSET('Sanitation Data'!$F$11,0,10*ROW('Sanitation Data'!F77)),NA())</f>
        <v>#N/A</v>
      </c>
      <c r="AJ83" s="542" t="e">
        <f ca="1">+IF(AND(ISNUMBER(OFFSET('Sanitation Data'!$F$12,0,10*ROW('Sanitation Data'!F77))),'Data Summary'!CY83="Yes"),OFFSET('Sanitation Data'!$F$12,0,10*ROW('Sanitation Data'!F77)),NA())</f>
        <v>#N/A</v>
      </c>
      <c r="AK83" s="542" t="e">
        <f ca="1">+IF(AND(ISNUMBER(OFFSET('Sanitation Data'!$G$4,0,10*ROW('Sanitation Data'!G77))),'Data Summary'!CZ83="Yes"),100-OFFSET('Sanitation Data'!$G$4,0,10*ROW('Sanitation Data'!G77)),NA())</f>
        <v>#N/A</v>
      </c>
      <c r="AL83" s="542" t="e">
        <f ca="1">+IF(AND(ISNUMBER(OFFSET('Sanitation Data'!$G$6,0,10*ROW('Sanitation Data'!G77))),'Data Summary'!DA83="Yes"),OFFSET('Sanitation Data'!$G$6,0,10*ROW('Sanitation Data'!G77)),NA())</f>
        <v>#N/A</v>
      </c>
      <c r="AM83" s="542" t="e">
        <f ca="1">+IF(AND(ISNUMBER(OFFSET('Sanitation Data'!$G$10,0,10*ROW('Sanitation Data'!G77))),'Data Summary'!DB83="Yes"),OFFSET('Sanitation Data'!$G$10,0,10*ROW('Sanitation Data'!G77)),NA())</f>
        <v>#N/A</v>
      </c>
      <c r="AN83" s="542" t="e">
        <f ca="1">+IF(AND(ISNUMBER(OFFSET('Sanitation Data'!$G$11,0,10*ROW('Sanitation Data'!G77))),'Data Summary'!DC83="Yes"),OFFSET('Sanitation Data'!$G$11,0,10*ROW('Sanitation Data'!G77)),NA())</f>
        <v>#N/A</v>
      </c>
      <c r="AO83" s="542" t="e">
        <f ca="1">+IF(AND(ISNUMBER(OFFSET('Sanitation Data'!$G$12,0,10*ROW('Sanitation Data'!G77))),'Data Summary'!DD83="Yes"),OFFSET('Sanitation Data'!$G$12,0,10*ROW('Sanitation Data'!G77)),NA())</f>
        <v>#N/A</v>
      </c>
      <c r="AP83" s="542" t="e">
        <f ca="1">+IF(AND(ISNUMBER(OFFSET('Sanitation Data'!$H$4,0,10*ROW('Sanitation Data'!H77))),'Data Summary'!DE83="Yes"),100-OFFSET('Sanitation Data'!$H$4,0,10*ROW('Sanitation Data'!H77)),NA())</f>
        <v>#N/A</v>
      </c>
      <c r="AQ83" s="542" t="e">
        <f ca="1">+IF(AND(ISNUMBER(OFFSET('Sanitation Data'!$H$6,0,10*ROW('Sanitation Data'!H77))),'Data Summary'!DF83="Yes"),OFFSET('Sanitation Data'!$H$6,0,10*ROW('Sanitation Data'!H77)),NA())</f>
        <v>#N/A</v>
      </c>
      <c r="AR83" s="542" t="e">
        <f ca="1">+IF(AND(ISNUMBER(OFFSET('Sanitation Data'!$H$10,0,10*ROW('Sanitation Data'!H77))),'Data Summary'!DG83="Yes"),OFFSET('Sanitation Data'!$H$10,0,10*ROW('Sanitation Data'!H77)),NA())</f>
        <v>#N/A</v>
      </c>
      <c r="AS83" s="542" t="e">
        <f ca="1">+IF(AND(ISNUMBER(OFFSET('Sanitation Data'!$H$11,0,10*ROW('Sanitation Data'!H77))),'Data Summary'!DH83="Yes"),OFFSET('Sanitation Data'!$H$11,0,10*ROW('Sanitation Data'!H77)),NA())</f>
        <v>#N/A</v>
      </c>
      <c r="AT83" s="542" t="e">
        <f ca="1">+IF(AND(ISNUMBER(OFFSET('Sanitation Data'!$H$12,0,10*ROW('Sanitation Data'!H77))),'Data Summary'!DI83="Yes"),OFFSET('Sanitation Data'!$H$12,0,10*ROW('Sanitation Data'!H77)),NA())</f>
        <v>#N/A</v>
      </c>
      <c r="AU83" s="542" t="e">
        <f ca="1">+IF(AND(ISNUMBER(OFFSET('Sanitation Data'!$I$4,0,10*ROW('Sanitation Data'!I77))),'Data Summary'!DJ83="Yes"),100-OFFSET('Sanitation Data'!$I$4,0,10*ROW('Sanitation Data'!I77)),NA())</f>
        <v>#N/A</v>
      </c>
      <c r="AV83" s="542" t="e">
        <f ca="1">+IF(AND(ISNUMBER(OFFSET('Sanitation Data'!$I$6,0,10*ROW('Sanitation Data'!I77))),'Data Summary'!DK83="Yes"),OFFSET('Sanitation Data'!$I$6,0,10*ROW('Sanitation Data'!I77)),NA())</f>
        <v>#N/A</v>
      </c>
      <c r="AW83" s="542" t="e">
        <f ca="1">+IF(AND(ISNUMBER(OFFSET('Sanitation Data'!$I$10,0,10*ROW('Sanitation Data'!I77))),'Data Summary'!DL83="Yes"),OFFSET('Sanitation Data'!$I$10,0,10*ROW('Sanitation Data'!I77)),NA())</f>
        <v>#N/A</v>
      </c>
      <c r="AX83" s="542" t="e">
        <f ca="1">+IF(AND(ISNUMBER(OFFSET('Sanitation Data'!$I$11,0,10*ROW('Sanitation Data'!I77))),'Data Summary'!DM83="Yes"),OFFSET('Sanitation Data'!$I$11,0,10*ROW('Sanitation Data'!I77)),NA())</f>
        <v>#N/A</v>
      </c>
      <c r="AY83" s="542" t="e">
        <f ca="1">+IF(AND(ISNUMBER(OFFSET('Sanitation Data'!$I$12,0,10*ROW('Sanitation Data'!I77))),'Data Summary'!DN83="Yes"),OFFSET('Sanitation Data'!$I$12,0,10*ROW('Sanitation Data'!I77)),NA())</f>
        <v>#N/A</v>
      </c>
      <c r="AZ83" s="543" t="e">
        <f ca="1">+IF(AND(ISNUMBER(OFFSET('Hygiene Data'!$D$5,0,10*ROW('Hygiene Data'!D77))),'Data Summary'!DO83="Yes"),OFFSET('Hygiene Data'!$D$5,0,10*ROW('Hygiene Data'!D77)),NA())</f>
        <v>#N/A</v>
      </c>
      <c r="BA83" s="543" t="e">
        <f ca="1">+IF(AND(ISNUMBER(OFFSET('Hygiene Data'!$D$7,0,10*ROW('Hygiene Data'!D77))),'Data Summary'!DP83="Yes"),OFFSET('Hygiene Data'!$D$7,0,10*ROW('Hygiene Data'!D77)),NA())</f>
        <v>#N/A</v>
      </c>
      <c r="BB83" s="543" t="e">
        <f ca="1">+IF(AND(ISNUMBER(OFFSET('Hygiene Data'!$D$9,0,10*ROW('Hygiene Data'!D77))),'Data Summary'!DQ83="Yes"),OFFSET('Hygiene Data'!$D$9,0,10*ROW('Hygiene Data'!D77)),NA())</f>
        <v>#N/A</v>
      </c>
      <c r="BC83" s="543" t="e">
        <f ca="1">+IF(AND(ISNUMBER(OFFSET('Hygiene Data'!$E$5,0,10*ROW('Hygiene Data'!E77))),'Data Summary'!DR83="Yes"),OFFSET('Hygiene Data'!$E$5,0,10*ROW('Hygiene Data'!E77)),NA())</f>
        <v>#N/A</v>
      </c>
      <c r="BD83" s="543" t="e">
        <f ca="1">+IF(AND(ISNUMBER(OFFSET('Hygiene Data'!$E$7,0,10*ROW('Hygiene Data'!E77))),'Data Summary'!DS83="Yes"),OFFSET('Hygiene Data'!$E$7,0,10*ROW('Hygiene Data'!E77)),NA())</f>
        <v>#N/A</v>
      </c>
      <c r="BE83" s="543" t="e">
        <f ca="1">+IF(AND(ISNUMBER(OFFSET('Hygiene Data'!$E$9,0,10*ROW('Hygiene Data'!E77))),'Data Summary'!DT83="Yes"),OFFSET('Hygiene Data'!$E$9,0,10*ROW('Hygiene Data'!E77)),NA())</f>
        <v>#N/A</v>
      </c>
      <c r="BF83" s="543" t="e">
        <f ca="1">+IF(AND(ISNUMBER(OFFSET('Hygiene Data'!$F$5,0,10*ROW('Hygiene Data'!F77))),'Data Summary'!DU83="Yes"),OFFSET('Hygiene Data'!$F$5,0,10*ROW('Hygiene Data'!F77)),NA())</f>
        <v>#N/A</v>
      </c>
      <c r="BG83" s="543" t="e">
        <f ca="1">+IF(AND(ISNUMBER(OFFSET('Hygiene Data'!$F$7,0,10*ROW('Hygiene Data'!F77))),'Data Summary'!DV83="Yes"),OFFSET('Hygiene Data'!$F$7,0,10*ROW('Hygiene Data'!F77)),NA())</f>
        <v>#N/A</v>
      </c>
      <c r="BH83" s="543" t="e">
        <f ca="1">+IF(AND(ISNUMBER(OFFSET('Hygiene Data'!$F$9,0,10*ROW('Hygiene Data'!F77))),'Data Summary'!DW83="Yes"),OFFSET('Hygiene Data'!$F$9,0,10*ROW('Hygiene Data'!F77)),NA())</f>
        <v>#N/A</v>
      </c>
      <c r="BI83" s="543" t="e">
        <f ca="1">+IF(AND(ISNUMBER(OFFSET('Hygiene Data'!$G$5,0,10*ROW('Hygiene Data'!G77))),'Data Summary'!DX83="Yes"),OFFSET('Hygiene Data'!$G$5,0,10*ROW('Hygiene Data'!G77)),NA())</f>
        <v>#N/A</v>
      </c>
      <c r="BJ83" s="543" t="e">
        <f ca="1">+IF(AND(ISNUMBER(OFFSET('Hygiene Data'!$G$7,0,10*ROW('Hygiene Data'!G77))),'Data Summary'!DY83="Yes"),OFFSET('Hygiene Data'!$G$7,0,10*ROW('Hygiene Data'!G77)),NA())</f>
        <v>#N/A</v>
      </c>
      <c r="BK83" s="543" t="e">
        <f ca="1">+IF(AND(ISNUMBER(OFFSET('Hygiene Data'!$G$9,0,10*ROW('Hygiene Data'!G77))),'Data Summary'!DZ83="Yes"),OFFSET('Hygiene Data'!$G$9,0,10*ROW('Hygiene Data'!G77)),NA())</f>
        <v>#N/A</v>
      </c>
      <c r="BL83" s="543" t="e">
        <f ca="1">+IF(AND(ISNUMBER(OFFSET('Hygiene Data'!$H$5,0,10*ROW('Hygiene Data'!H77))),'Data Summary'!EA83="Yes"),OFFSET('Hygiene Data'!$H$5,0,10*ROW('Hygiene Data'!H77)),NA())</f>
        <v>#N/A</v>
      </c>
      <c r="BM83" s="543" t="e">
        <f ca="1">+IF(AND(ISNUMBER(OFFSET('Hygiene Data'!$H$7,0,10*ROW('Hygiene Data'!H77))),'Data Summary'!EB83="Yes"),OFFSET('Hygiene Data'!$H$7,0,10*ROW('Hygiene Data'!H77)),NA())</f>
        <v>#N/A</v>
      </c>
      <c r="BN83" s="543" t="e">
        <f ca="1">+IF(AND(ISNUMBER(OFFSET('Hygiene Data'!$H$9,0,10*ROW('Hygiene Data'!H77))),'Data Summary'!EC83="Yes"),OFFSET('Hygiene Data'!$H$9,0,10*ROW('Hygiene Data'!H77)),NA())</f>
        <v>#N/A</v>
      </c>
      <c r="BO83" s="543" t="e">
        <f ca="1">+IF(AND(ISNUMBER(OFFSET('Hygiene Data'!$I$5,0,10*ROW('Hygiene Data'!I77))),'Data Summary'!ED83="Yes"),OFFSET('Hygiene Data'!$I$5,0,10*ROW('Hygiene Data'!I77)),NA())</f>
        <v>#N/A</v>
      </c>
      <c r="BP83" s="543" t="e">
        <f ca="1">+IF(AND(ISNUMBER(OFFSET('Hygiene Data'!$I$7,0,10*ROW('Hygiene Data'!I77))),'Data Summary'!EE83="Yes"),OFFSET('Hygiene Data'!$I$7,0,10*ROW('Hygiene Data'!I77)),NA())</f>
        <v>#N/A</v>
      </c>
      <c r="BQ83" s="543" t="e">
        <f ca="1">+IF(AND(ISNUMBER(OFFSET('Hygiene Data'!$I$9,0,10*ROW('Hygiene Data'!I77))),'Data Summary'!EF83="Yes"),OFFSET('Hygiene Data'!$I$9,0,10*ROW('Hygiene Data'!I77)),NA())</f>
        <v>#N/A</v>
      </c>
    </row>
    <row r="84" spans="1:69" x14ac:dyDescent="0.25">
      <c r="A84" s="539" t="e">
        <f ca="1">+RIGHT('Data Summary'!A84,LEN('Data Summary'!A84)-9)</f>
        <v>#VALUE!</v>
      </c>
      <c r="B84" s="513" t="str">
        <f ca="1">+IF(ISTEXT('Data Summary'!B84),'Data Summary'!B84,"")</f>
        <v/>
      </c>
      <c r="C84" s="540" t="e">
        <f ca="1">+VALUE('Data Summary'!C84)</f>
        <v>#VALUE!</v>
      </c>
      <c r="D84" s="541" t="e">
        <f ca="1">+IF(AND(ISNUMBER(OFFSET('Water Data'!$D$4,0,10*ROW('Water Data'!D78))),'Data Summary'!BS84="Yes"),100-OFFSET('Water Data'!$D$4,0,10*ROW('Water Data'!D78)),NA())</f>
        <v>#N/A</v>
      </c>
      <c r="E84" s="541" t="e">
        <f ca="1">+IF(AND(ISNUMBER(OFFSET('Water Data'!$D$6,0,10*ROW('Water Data'!D78))),'Data Summary'!BT84="Yes"),OFFSET('Water Data'!$D$6,0,10*ROW('Water Data'!D78)),NA())</f>
        <v>#N/A</v>
      </c>
      <c r="F84" s="541" t="e">
        <f ca="1">+IF(AND(ISNUMBER(OFFSET('Water Data'!$D$9,0,10*ROW('Water Data'!D78))),'Data Summary'!BU84="Yes"),OFFSET('Water Data'!$D$9,0,10*ROW('Water Data'!D78)),NA())</f>
        <v>#N/A</v>
      </c>
      <c r="G84" s="541" t="e">
        <f ca="1">+IF(AND(ISNUMBER(OFFSET('Water Data'!$E$4,0,10*ROW('Water Data'!E78))),'Data Summary'!BV84="Yes"),100-OFFSET('Water Data'!$E$4,0,10*ROW('Water Data'!E78)),NA())</f>
        <v>#N/A</v>
      </c>
      <c r="H84" s="541" t="e">
        <f ca="1">+IF(AND(ISNUMBER(OFFSET('Water Data'!$E$6,0,10*ROW('Water Data'!E78))),'Data Summary'!BW84="Yes"),OFFSET('Water Data'!$E$6,0,10*ROW('Water Data'!E78)),NA())</f>
        <v>#N/A</v>
      </c>
      <c r="I84" s="541" t="e">
        <f ca="1">+IF(AND(ISNUMBER(OFFSET('Water Data'!$E$9,0,10*ROW('Water Data'!E78))),'Data Summary'!BX84="Yes"),OFFSET('Water Data'!$E$9,0,10*ROW('Water Data'!E78)),NA())</f>
        <v>#N/A</v>
      </c>
      <c r="J84" s="541" t="e">
        <f ca="1">+IF(AND(ISNUMBER(OFFSET('Water Data'!$F$4,0,10*ROW('Water Data'!F78))),'Data Summary'!BY84="Yes"),100-OFFSET('Water Data'!$F$4,0,10*ROW('Water Data'!F78)),NA())</f>
        <v>#N/A</v>
      </c>
      <c r="K84" s="541" t="e">
        <f ca="1">+IF(AND(ISNUMBER(OFFSET('Water Data'!$F$6,0,10*ROW('Water Data'!F78))),'Data Summary'!BZ84="Yes"),OFFSET('Water Data'!$F$6,0,10*ROW('Water Data'!F78)),NA())</f>
        <v>#N/A</v>
      </c>
      <c r="L84" s="541" t="e">
        <f ca="1">+IF(AND(ISNUMBER(OFFSET('Water Data'!$F$9,0,10*ROW('Water Data'!F78))),'Data Summary'!CA84="Yes"),OFFSET('Water Data'!$F$9,0,10*ROW('Water Data'!F78)),NA())</f>
        <v>#N/A</v>
      </c>
      <c r="M84" s="541" t="e">
        <f ca="1">+IF(AND(ISNUMBER(OFFSET('Water Data'!$G$4,0,10*ROW('Water Data'!G78))),'Data Summary'!CB84="Yes"),100-OFFSET('Water Data'!$G$4,0,10*ROW('Water Data'!G78)),NA())</f>
        <v>#N/A</v>
      </c>
      <c r="N84" s="541" t="e">
        <f ca="1">+IF(AND(ISNUMBER(OFFSET('Water Data'!$G$6,0,10*ROW('Water Data'!G78))),'Data Summary'!CC84="Yes"),OFFSET('Water Data'!$G$6,0,10*ROW('Water Data'!G78)),NA())</f>
        <v>#N/A</v>
      </c>
      <c r="O84" s="541" t="e">
        <f ca="1">+IF(AND(ISNUMBER(OFFSET('Water Data'!$G$9,0,10*ROW('Water Data'!G78))),'Data Summary'!CD84="Yes"),OFFSET('Water Data'!$G$9,0,10*ROW('Water Data'!G78)),NA())</f>
        <v>#N/A</v>
      </c>
      <c r="P84" s="541" t="e">
        <f ca="1">+IF(AND(ISNUMBER(OFFSET('Water Data'!$H$4,0,10*ROW('Water Data'!H78))),'Data Summary'!CE84="Yes"),100-OFFSET('Water Data'!$H$4,0,10*ROW('Water Data'!H78)),NA())</f>
        <v>#N/A</v>
      </c>
      <c r="Q84" s="541" t="e">
        <f ca="1">+IF(AND(ISNUMBER(OFFSET('Water Data'!$H$6,0,10*ROW('Water Data'!H78))),'Data Summary'!CF84="Yes"),OFFSET('Water Data'!$H$6,0,10*ROW('Water Data'!H78)),NA())</f>
        <v>#N/A</v>
      </c>
      <c r="R84" s="541" t="e">
        <f ca="1">+IF(AND(ISNUMBER(OFFSET('Water Data'!$H$9,0,10*ROW('Water Data'!H78))),'Data Summary'!CG84="Yes"),OFFSET('Water Data'!$H$9,0,10*ROW('Water Data'!H78)),NA())</f>
        <v>#N/A</v>
      </c>
      <c r="S84" s="541" t="e">
        <f ca="1">+IF(AND(ISNUMBER(OFFSET('Water Data'!$I$4,0,10*ROW('Water Data'!I78))),'Data Summary'!CH84="Yes"),100-OFFSET('Water Data'!$I$4,0,10*ROW('Water Data'!I78)),NA())</f>
        <v>#N/A</v>
      </c>
      <c r="T84" s="541" t="e">
        <f ca="1">+IF(AND(ISNUMBER(OFFSET('Water Data'!$I$6,0,10*ROW('Water Data'!I78))),'Data Summary'!CI84="Yes"),OFFSET('Water Data'!$I$6,0,10*ROW('Water Data'!I78)),NA())</f>
        <v>#N/A</v>
      </c>
      <c r="U84" s="541" t="e">
        <f ca="1">+IF(AND(ISNUMBER(OFFSET('Water Data'!$I$9,0,10*ROW('Water Data'!I78))),'Data Summary'!CJ84="Yes"),OFFSET('Water Data'!$I$9,0,10*ROW('Water Data'!I78)),NA())</f>
        <v>#N/A</v>
      </c>
      <c r="V84" s="542" t="e">
        <f ca="1">+IF(AND(ISNUMBER(OFFSET('Sanitation Data'!$D$4,0,10*ROW('Sanitation Data'!D78))),'Data Summary'!CK84="Yes"),100-OFFSET('Sanitation Data'!$D$4,0,10*ROW('Sanitation Data'!D78)),NA())</f>
        <v>#N/A</v>
      </c>
      <c r="W84" s="542" t="e">
        <f ca="1">+IF(AND(ISNUMBER(OFFSET('Sanitation Data'!$D$6,0,10*ROW('Sanitation Data'!D78))),'Data Summary'!CL84="Yes"),OFFSET('Sanitation Data'!$D$6,0,10*ROW('Sanitation Data'!D78)),NA())</f>
        <v>#N/A</v>
      </c>
      <c r="X84" s="542" t="e">
        <f ca="1">+IF(AND(ISNUMBER(OFFSET('Sanitation Data'!$D$10,0,10*ROW('Sanitation Data'!D78))),'Data Summary'!CM84="Yes"),OFFSET('Sanitation Data'!$D$10,0,10*ROW('Sanitation Data'!D78)),NA())</f>
        <v>#N/A</v>
      </c>
      <c r="Y84" s="542" t="e">
        <f ca="1">+IF(AND(ISNUMBER(OFFSET('Sanitation Data'!$D$11,0,10*ROW('Sanitation Data'!D78))),'Data Summary'!CN84="Yes"),OFFSET('Sanitation Data'!$D$11,0,10*ROW('Sanitation Data'!D78)),NA())</f>
        <v>#N/A</v>
      </c>
      <c r="Z84" s="542" t="e">
        <f ca="1">+IF(AND(ISNUMBER(OFFSET('Sanitation Data'!$D$12,0,10*ROW('Sanitation Data'!D78))),'Data Summary'!CO84="Yes"),OFFSET('Sanitation Data'!$D$12,0,10*ROW('Sanitation Data'!D78)),NA())</f>
        <v>#N/A</v>
      </c>
      <c r="AA84" s="542" t="e">
        <f ca="1">+IF(AND(ISNUMBER(OFFSET('Sanitation Data'!$E$4,0,10*ROW('Sanitation Data'!E78))),'Data Summary'!CP84="Yes"),100-OFFSET('Sanitation Data'!$E$4,0,10*ROW('Sanitation Data'!E78)),NA())</f>
        <v>#N/A</v>
      </c>
      <c r="AB84" s="542" t="e">
        <f ca="1">+IF(AND(ISNUMBER(OFFSET('Sanitation Data'!$E$6,0,10*ROW('Sanitation Data'!E78))),'Data Summary'!CQ84="Yes"),OFFSET('Sanitation Data'!$E$6,0,10*ROW('Sanitation Data'!E78)),NA())</f>
        <v>#N/A</v>
      </c>
      <c r="AC84" s="542" t="e">
        <f ca="1">+IF(AND(ISNUMBER(OFFSET('Sanitation Data'!$E$10,0,10*ROW('Sanitation Data'!E78))),'Data Summary'!CR84="Yes"),OFFSET('Sanitation Data'!$E$10,0,10*ROW('Sanitation Data'!E78)),NA())</f>
        <v>#N/A</v>
      </c>
      <c r="AD84" s="542" t="e">
        <f ca="1">+IF(AND(ISNUMBER(OFFSET('Sanitation Data'!$E$11,0,10*ROW('Sanitation Data'!E78))),'Data Summary'!CS84="Yes"),OFFSET('Sanitation Data'!$E$11,0,10*ROW('Sanitation Data'!E78)),NA())</f>
        <v>#N/A</v>
      </c>
      <c r="AE84" s="542" t="e">
        <f ca="1">+IF(AND(ISNUMBER(OFFSET('Sanitation Data'!$E$12,0,10*ROW('Sanitation Data'!E78))),'Data Summary'!CT84="Yes"),OFFSET('Sanitation Data'!$E$12,0,10*ROW('Sanitation Data'!E78)),NA())</f>
        <v>#N/A</v>
      </c>
      <c r="AF84" s="542" t="e">
        <f ca="1">+IF(AND(ISNUMBER(OFFSET('Sanitation Data'!$F$4,0,10*ROW('Sanitation Data'!F78))),'Data Summary'!CU84="Yes"),100-OFFSET('Sanitation Data'!$F$4,0,10*ROW('Sanitation Data'!F78)),NA())</f>
        <v>#N/A</v>
      </c>
      <c r="AG84" s="542" t="e">
        <f ca="1">+IF(AND(ISNUMBER(OFFSET('Sanitation Data'!$F$6,0,10*ROW('Sanitation Data'!F78))),'Data Summary'!CV84="Yes"),OFFSET('Sanitation Data'!$F$6,0,10*ROW('Sanitation Data'!F78)),NA())</f>
        <v>#N/A</v>
      </c>
      <c r="AH84" s="542" t="e">
        <f ca="1">+IF(AND(ISNUMBER(OFFSET('Sanitation Data'!$F$10,0,10*ROW('Sanitation Data'!F78))),'Data Summary'!CW84="Yes"),OFFSET('Sanitation Data'!$F$10,0,10*ROW('Sanitation Data'!F78)),NA())</f>
        <v>#N/A</v>
      </c>
      <c r="AI84" s="542" t="e">
        <f ca="1">+IF(AND(ISNUMBER(OFFSET('Sanitation Data'!$F$11,0,10*ROW('Sanitation Data'!F78))),'Data Summary'!CX84="Yes"),OFFSET('Sanitation Data'!$F$11,0,10*ROW('Sanitation Data'!F78)),NA())</f>
        <v>#N/A</v>
      </c>
      <c r="AJ84" s="542" t="e">
        <f ca="1">+IF(AND(ISNUMBER(OFFSET('Sanitation Data'!$F$12,0,10*ROW('Sanitation Data'!F78))),'Data Summary'!CY84="Yes"),OFFSET('Sanitation Data'!$F$12,0,10*ROW('Sanitation Data'!F78)),NA())</f>
        <v>#N/A</v>
      </c>
      <c r="AK84" s="542" t="e">
        <f ca="1">+IF(AND(ISNUMBER(OFFSET('Sanitation Data'!$G$4,0,10*ROW('Sanitation Data'!G78))),'Data Summary'!CZ84="Yes"),100-OFFSET('Sanitation Data'!$G$4,0,10*ROW('Sanitation Data'!G78)),NA())</f>
        <v>#N/A</v>
      </c>
      <c r="AL84" s="542" t="e">
        <f ca="1">+IF(AND(ISNUMBER(OFFSET('Sanitation Data'!$G$6,0,10*ROW('Sanitation Data'!G78))),'Data Summary'!DA84="Yes"),OFFSET('Sanitation Data'!$G$6,0,10*ROW('Sanitation Data'!G78)),NA())</f>
        <v>#N/A</v>
      </c>
      <c r="AM84" s="542" t="e">
        <f ca="1">+IF(AND(ISNUMBER(OFFSET('Sanitation Data'!$G$10,0,10*ROW('Sanitation Data'!G78))),'Data Summary'!DB84="Yes"),OFFSET('Sanitation Data'!$G$10,0,10*ROW('Sanitation Data'!G78)),NA())</f>
        <v>#N/A</v>
      </c>
      <c r="AN84" s="542" t="e">
        <f ca="1">+IF(AND(ISNUMBER(OFFSET('Sanitation Data'!$G$11,0,10*ROW('Sanitation Data'!G78))),'Data Summary'!DC84="Yes"),OFFSET('Sanitation Data'!$G$11,0,10*ROW('Sanitation Data'!G78)),NA())</f>
        <v>#N/A</v>
      </c>
      <c r="AO84" s="542" t="e">
        <f ca="1">+IF(AND(ISNUMBER(OFFSET('Sanitation Data'!$G$12,0,10*ROW('Sanitation Data'!G78))),'Data Summary'!DD84="Yes"),OFFSET('Sanitation Data'!$G$12,0,10*ROW('Sanitation Data'!G78)),NA())</f>
        <v>#N/A</v>
      </c>
      <c r="AP84" s="542" t="e">
        <f ca="1">+IF(AND(ISNUMBER(OFFSET('Sanitation Data'!$H$4,0,10*ROW('Sanitation Data'!H78))),'Data Summary'!DE84="Yes"),100-OFFSET('Sanitation Data'!$H$4,0,10*ROW('Sanitation Data'!H78)),NA())</f>
        <v>#N/A</v>
      </c>
      <c r="AQ84" s="542" t="e">
        <f ca="1">+IF(AND(ISNUMBER(OFFSET('Sanitation Data'!$H$6,0,10*ROW('Sanitation Data'!H78))),'Data Summary'!DF84="Yes"),OFFSET('Sanitation Data'!$H$6,0,10*ROW('Sanitation Data'!H78)),NA())</f>
        <v>#N/A</v>
      </c>
      <c r="AR84" s="542" t="e">
        <f ca="1">+IF(AND(ISNUMBER(OFFSET('Sanitation Data'!$H$10,0,10*ROW('Sanitation Data'!H78))),'Data Summary'!DG84="Yes"),OFFSET('Sanitation Data'!$H$10,0,10*ROW('Sanitation Data'!H78)),NA())</f>
        <v>#N/A</v>
      </c>
      <c r="AS84" s="542" t="e">
        <f ca="1">+IF(AND(ISNUMBER(OFFSET('Sanitation Data'!$H$11,0,10*ROW('Sanitation Data'!H78))),'Data Summary'!DH84="Yes"),OFFSET('Sanitation Data'!$H$11,0,10*ROW('Sanitation Data'!H78)),NA())</f>
        <v>#N/A</v>
      </c>
      <c r="AT84" s="542" t="e">
        <f ca="1">+IF(AND(ISNUMBER(OFFSET('Sanitation Data'!$H$12,0,10*ROW('Sanitation Data'!H78))),'Data Summary'!DI84="Yes"),OFFSET('Sanitation Data'!$H$12,0,10*ROW('Sanitation Data'!H78)),NA())</f>
        <v>#N/A</v>
      </c>
      <c r="AU84" s="542" t="e">
        <f ca="1">+IF(AND(ISNUMBER(OFFSET('Sanitation Data'!$I$4,0,10*ROW('Sanitation Data'!I78))),'Data Summary'!DJ84="Yes"),100-OFFSET('Sanitation Data'!$I$4,0,10*ROW('Sanitation Data'!I78)),NA())</f>
        <v>#N/A</v>
      </c>
      <c r="AV84" s="542" t="e">
        <f ca="1">+IF(AND(ISNUMBER(OFFSET('Sanitation Data'!$I$6,0,10*ROW('Sanitation Data'!I78))),'Data Summary'!DK84="Yes"),OFFSET('Sanitation Data'!$I$6,0,10*ROW('Sanitation Data'!I78)),NA())</f>
        <v>#N/A</v>
      </c>
      <c r="AW84" s="542" t="e">
        <f ca="1">+IF(AND(ISNUMBER(OFFSET('Sanitation Data'!$I$10,0,10*ROW('Sanitation Data'!I78))),'Data Summary'!DL84="Yes"),OFFSET('Sanitation Data'!$I$10,0,10*ROW('Sanitation Data'!I78)),NA())</f>
        <v>#N/A</v>
      </c>
      <c r="AX84" s="542" t="e">
        <f ca="1">+IF(AND(ISNUMBER(OFFSET('Sanitation Data'!$I$11,0,10*ROW('Sanitation Data'!I78))),'Data Summary'!DM84="Yes"),OFFSET('Sanitation Data'!$I$11,0,10*ROW('Sanitation Data'!I78)),NA())</f>
        <v>#N/A</v>
      </c>
      <c r="AY84" s="542" t="e">
        <f ca="1">+IF(AND(ISNUMBER(OFFSET('Sanitation Data'!$I$12,0,10*ROW('Sanitation Data'!I78))),'Data Summary'!DN84="Yes"),OFFSET('Sanitation Data'!$I$12,0,10*ROW('Sanitation Data'!I78)),NA())</f>
        <v>#N/A</v>
      </c>
      <c r="AZ84" s="543" t="e">
        <f ca="1">+IF(AND(ISNUMBER(OFFSET('Hygiene Data'!$D$5,0,10*ROW('Hygiene Data'!D78))),'Data Summary'!DO84="Yes"),OFFSET('Hygiene Data'!$D$5,0,10*ROW('Hygiene Data'!D78)),NA())</f>
        <v>#N/A</v>
      </c>
      <c r="BA84" s="543" t="e">
        <f ca="1">+IF(AND(ISNUMBER(OFFSET('Hygiene Data'!$D$7,0,10*ROW('Hygiene Data'!D78))),'Data Summary'!DP84="Yes"),OFFSET('Hygiene Data'!$D$7,0,10*ROW('Hygiene Data'!D78)),NA())</f>
        <v>#N/A</v>
      </c>
      <c r="BB84" s="543" t="e">
        <f ca="1">+IF(AND(ISNUMBER(OFFSET('Hygiene Data'!$D$9,0,10*ROW('Hygiene Data'!D78))),'Data Summary'!DQ84="Yes"),OFFSET('Hygiene Data'!$D$9,0,10*ROW('Hygiene Data'!D78)),NA())</f>
        <v>#N/A</v>
      </c>
      <c r="BC84" s="543" t="e">
        <f ca="1">+IF(AND(ISNUMBER(OFFSET('Hygiene Data'!$E$5,0,10*ROW('Hygiene Data'!E78))),'Data Summary'!DR84="Yes"),OFFSET('Hygiene Data'!$E$5,0,10*ROW('Hygiene Data'!E78)),NA())</f>
        <v>#N/A</v>
      </c>
      <c r="BD84" s="543" t="e">
        <f ca="1">+IF(AND(ISNUMBER(OFFSET('Hygiene Data'!$E$7,0,10*ROW('Hygiene Data'!E78))),'Data Summary'!DS84="Yes"),OFFSET('Hygiene Data'!$E$7,0,10*ROW('Hygiene Data'!E78)),NA())</f>
        <v>#N/A</v>
      </c>
      <c r="BE84" s="543" t="e">
        <f ca="1">+IF(AND(ISNUMBER(OFFSET('Hygiene Data'!$E$9,0,10*ROW('Hygiene Data'!E78))),'Data Summary'!DT84="Yes"),OFFSET('Hygiene Data'!$E$9,0,10*ROW('Hygiene Data'!E78)),NA())</f>
        <v>#N/A</v>
      </c>
      <c r="BF84" s="543" t="e">
        <f ca="1">+IF(AND(ISNUMBER(OFFSET('Hygiene Data'!$F$5,0,10*ROW('Hygiene Data'!F78))),'Data Summary'!DU84="Yes"),OFFSET('Hygiene Data'!$F$5,0,10*ROW('Hygiene Data'!F78)),NA())</f>
        <v>#N/A</v>
      </c>
      <c r="BG84" s="543" t="e">
        <f ca="1">+IF(AND(ISNUMBER(OFFSET('Hygiene Data'!$F$7,0,10*ROW('Hygiene Data'!F78))),'Data Summary'!DV84="Yes"),OFFSET('Hygiene Data'!$F$7,0,10*ROW('Hygiene Data'!F78)),NA())</f>
        <v>#N/A</v>
      </c>
      <c r="BH84" s="543" t="e">
        <f ca="1">+IF(AND(ISNUMBER(OFFSET('Hygiene Data'!$F$9,0,10*ROW('Hygiene Data'!F78))),'Data Summary'!DW84="Yes"),OFFSET('Hygiene Data'!$F$9,0,10*ROW('Hygiene Data'!F78)),NA())</f>
        <v>#N/A</v>
      </c>
      <c r="BI84" s="543" t="e">
        <f ca="1">+IF(AND(ISNUMBER(OFFSET('Hygiene Data'!$G$5,0,10*ROW('Hygiene Data'!G78))),'Data Summary'!DX84="Yes"),OFFSET('Hygiene Data'!$G$5,0,10*ROW('Hygiene Data'!G78)),NA())</f>
        <v>#N/A</v>
      </c>
      <c r="BJ84" s="543" t="e">
        <f ca="1">+IF(AND(ISNUMBER(OFFSET('Hygiene Data'!$G$7,0,10*ROW('Hygiene Data'!G78))),'Data Summary'!DY84="Yes"),OFFSET('Hygiene Data'!$G$7,0,10*ROW('Hygiene Data'!G78)),NA())</f>
        <v>#N/A</v>
      </c>
      <c r="BK84" s="543" t="e">
        <f ca="1">+IF(AND(ISNUMBER(OFFSET('Hygiene Data'!$G$9,0,10*ROW('Hygiene Data'!G78))),'Data Summary'!DZ84="Yes"),OFFSET('Hygiene Data'!$G$9,0,10*ROW('Hygiene Data'!G78)),NA())</f>
        <v>#N/A</v>
      </c>
      <c r="BL84" s="543" t="e">
        <f ca="1">+IF(AND(ISNUMBER(OFFSET('Hygiene Data'!$H$5,0,10*ROW('Hygiene Data'!H78))),'Data Summary'!EA84="Yes"),OFFSET('Hygiene Data'!$H$5,0,10*ROW('Hygiene Data'!H78)),NA())</f>
        <v>#N/A</v>
      </c>
      <c r="BM84" s="543" t="e">
        <f ca="1">+IF(AND(ISNUMBER(OFFSET('Hygiene Data'!$H$7,0,10*ROW('Hygiene Data'!H78))),'Data Summary'!EB84="Yes"),OFFSET('Hygiene Data'!$H$7,0,10*ROW('Hygiene Data'!H78)),NA())</f>
        <v>#N/A</v>
      </c>
      <c r="BN84" s="543" t="e">
        <f ca="1">+IF(AND(ISNUMBER(OFFSET('Hygiene Data'!$H$9,0,10*ROW('Hygiene Data'!H78))),'Data Summary'!EC84="Yes"),OFFSET('Hygiene Data'!$H$9,0,10*ROW('Hygiene Data'!H78)),NA())</f>
        <v>#N/A</v>
      </c>
      <c r="BO84" s="543" t="e">
        <f ca="1">+IF(AND(ISNUMBER(OFFSET('Hygiene Data'!$I$5,0,10*ROW('Hygiene Data'!I78))),'Data Summary'!ED84="Yes"),OFFSET('Hygiene Data'!$I$5,0,10*ROW('Hygiene Data'!I78)),NA())</f>
        <v>#N/A</v>
      </c>
      <c r="BP84" s="543" t="e">
        <f ca="1">+IF(AND(ISNUMBER(OFFSET('Hygiene Data'!$I$7,0,10*ROW('Hygiene Data'!I78))),'Data Summary'!EE84="Yes"),OFFSET('Hygiene Data'!$I$7,0,10*ROW('Hygiene Data'!I78)),NA())</f>
        <v>#N/A</v>
      </c>
      <c r="BQ84" s="543" t="e">
        <f ca="1">+IF(AND(ISNUMBER(OFFSET('Hygiene Data'!$I$9,0,10*ROW('Hygiene Data'!I78))),'Data Summary'!EF84="Yes"),OFFSET('Hygiene Data'!$I$9,0,10*ROW('Hygiene Data'!I78)),NA())</f>
        <v>#N/A</v>
      </c>
    </row>
    <row r="85" spans="1:69" x14ac:dyDescent="0.25">
      <c r="A85" s="539" t="e">
        <f ca="1">+RIGHT('Data Summary'!A85,LEN('Data Summary'!A85)-9)</f>
        <v>#VALUE!</v>
      </c>
      <c r="B85" s="513" t="str">
        <f ca="1">+IF(ISTEXT('Data Summary'!B85),'Data Summary'!B85,"")</f>
        <v/>
      </c>
      <c r="C85" s="540" t="e">
        <f ca="1">+VALUE('Data Summary'!C85)</f>
        <v>#VALUE!</v>
      </c>
      <c r="D85" s="541" t="e">
        <f ca="1">+IF(AND(ISNUMBER(OFFSET('Water Data'!$D$4,0,10*ROW('Water Data'!D79))),'Data Summary'!BS85="Yes"),100-OFFSET('Water Data'!$D$4,0,10*ROW('Water Data'!D79)),NA())</f>
        <v>#N/A</v>
      </c>
      <c r="E85" s="541" t="e">
        <f ca="1">+IF(AND(ISNUMBER(OFFSET('Water Data'!$D$6,0,10*ROW('Water Data'!D79))),'Data Summary'!BT85="Yes"),OFFSET('Water Data'!$D$6,0,10*ROW('Water Data'!D79)),NA())</f>
        <v>#N/A</v>
      </c>
      <c r="F85" s="541" t="e">
        <f ca="1">+IF(AND(ISNUMBER(OFFSET('Water Data'!$D$9,0,10*ROW('Water Data'!D79))),'Data Summary'!BU85="Yes"),OFFSET('Water Data'!$D$9,0,10*ROW('Water Data'!D79)),NA())</f>
        <v>#N/A</v>
      </c>
      <c r="G85" s="541" t="e">
        <f ca="1">+IF(AND(ISNUMBER(OFFSET('Water Data'!$E$4,0,10*ROW('Water Data'!E79))),'Data Summary'!BV85="Yes"),100-OFFSET('Water Data'!$E$4,0,10*ROW('Water Data'!E79)),NA())</f>
        <v>#N/A</v>
      </c>
      <c r="H85" s="541" t="e">
        <f ca="1">+IF(AND(ISNUMBER(OFFSET('Water Data'!$E$6,0,10*ROW('Water Data'!E79))),'Data Summary'!BW85="Yes"),OFFSET('Water Data'!$E$6,0,10*ROW('Water Data'!E79)),NA())</f>
        <v>#N/A</v>
      </c>
      <c r="I85" s="541" t="e">
        <f ca="1">+IF(AND(ISNUMBER(OFFSET('Water Data'!$E$9,0,10*ROW('Water Data'!E79))),'Data Summary'!BX85="Yes"),OFFSET('Water Data'!$E$9,0,10*ROW('Water Data'!E79)),NA())</f>
        <v>#N/A</v>
      </c>
      <c r="J85" s="541" t="e">
        <f ca="1">+IF(AND(ISNUMBER(OFFSET('Water Data'!$F$4,0,10*ROW('Water Data'!F79))),'Data Summary'!BY85="Yes"),100-OFFSET('Water Data'!$F$4,0,10*ROW('Water Data'!F79)),NA())</f>
        <v>#N/A</v>
      </c>
      <c r="K85" s="541" t="e">
        <f ca="1">+IF(AND(ISNUMBER(OFFSET('Water Data'!$F$6,0,10*ROW('Water Data'!F79))),'Data Summary'!BZ85="Yes"),OFFSET('Water Data'!$F$6,0,10*ROW('Water Data'!F79)),NA())</f>
        <v>#N/A</v>
      </c>
      <c r="L85" s="541" t="e">
        <f ca="1">+IF(AND(ISNUMBER(OFFSET('Water Data'!$F$9,0,10*ROW('Water Data'!F79))),'Data Summary'!CA85="Yes"),OFFSET('Water Data'!$F$9,0,10*ROW('Water Data'!F79)),NA())</f>
        <v>#N/A</v>
      </c>
      <c r="M85" s="541" t="e">
        <f ca="1">+IF(AND(ISNUMBER(OFFSET('Water Data'!$G$4,0,10*ROW('Water Data'!G79))),'Data Summary'!CB85="Yes"),100-OFFSET('Water Data'!$G$4,0,10*ROW('Water Data'!G79)),NA())</f>
        <v>#N/A</v>
      </c>
      <c r="N85" s="541" t="e">
        <f ca="1">+IF(AND(ISNUMBER(OFFSET('Water Data'!$G$6,0,10*ROW('Water Data'!G79))),'Data Summary'!CC85="Yes"),OFFSET('Water Data'!$G$6,0,10*ROW('Water Data'!G79)),NA())</f>
        <v>#N/A</v>
      </c>
      <c r="O85" s="541" t="e">
        <f ca="1">+IF(AND(ISNUMBER(OFFSET('Water Data'!$G$9,0,10*ROW('Water Data'!G79))),'Data Summary'!CD85="Yes"),OFFSET('Water Data'!$G$9,0,10*ROW('Water Data'!G79)),NA())</f>
        <v>#N/A</v>
      </c>
      <c r="P85" s="541" t="e">
        <f ca="1">+IF(AND(ISNUMBER(OFFSET('Water Data'!$H$4,0,10*ROW('Water Data'!H79))),'Data Summary'!CE85="Yes"),100-OFFSET('Water Data'!$H$4,0,10*ROW('Water Data'!H79)),NA())</f>
        <v>#N/A</v>
      </c>
      <c r="Q85" s="541" t="e">
        <f ca="1">+IF(AND(ISNUMBER(OFFSET('Water Data'!$H$6,0,10*ROW('Water Data'!H79))),'Data Summary'!CF85="Yes"),OFFSET('Water Data'!$H$6,0,10*ROW('Water Data'!H79)),NA())</f>
        <v>#N/A</v>
      </c>
      <c r="R85" s="541" t="e">
        <f ca="1">+IF(AND(ISNUMBER(OFFSET('Water Data'!$H$9,0,10*ROW('Water Data'!H79))),'Data Summary'!CG85="Yes"),OFFSET('Water Data'!$H$9,0,10*ROW('Water Data'!H79)),NA())</f>
        <v>#N/A</v>
      </c>
      <c r="S85" s="541" t="e">
        <f ca="1">+IF(AND(ISNUMBER(OFFSET('Water Data'!$I$4,0,10*ROW('Water Data'!I79))),'Data Summary'!CH85="Yes"),100-OFFSET('Water Data'!$I$4,0,10*ROW('Water Data'!I79)),NA())</f>
        <v>#N/A</v>
      </c>
      <c r="T85" s="541" t="e">
        <f ca="1">+IF(AND(ISNUMBER(OFFSET('Water Data'!$I$6,0,10*ROW('Water Data'!I79))),'Data Summary'!CI85="Yes"),OFFSET('Water Data'!$I$6,0,10*ROW('Water Data'!I79)),NA())</f>
        <v>#N/A</v>
      </c>
      <c r="U85" s="541" t="e">
        <f ca="1">+IF(AND(ISNUMBER(OFFSET('Water Data'!$I$9,0,10*ROW('Water Data'!I79))),'Data Summary'!CJ85="Yes"),OFFSET('Water Data'!$I$9,0,10*ROW('Water Data'!I79)),NA())</f>
        <v>#N/A</v>
      </c>
      <c r="V85" s="542" t="e">
        <f ca="1">+IF(AND(ISNUMBER(OFFSET('Sanitation Data'!$D$4,0,10*ROW('Sanitation Data'!D79))),'Data Summary'!CK85="Yes"),100-OFFSET('Sanitation Data'!$D$4,0,10*ROW('Sanitation Data'!D79)),NA())</f>
        <v>#N/A</v>
      </c>
      <c r="W85" s="542" t="e">
        <f ca="1">+IF(AND(ISNUMBER(OFFSET('Sanitation Data'!$D$6,0,10*ROW('Sanitation Data'!D79))),'Data Summary'!CL85="Yes"),OFFSET('Sanitation Data'!$D$6,0,10*ROW('Sanitation Data'!D79)),NA())</f>
        <v>#N/A</v>
      </c>
      <c r="X85" s="542" t="e">
        <f ca="1">+IF(AND(ISNUMBER(OFFSET('Sanitation Data'!$D$10,0,10*ROW('Sanitation Data'!D79))),'Data Summary'!CM85="Yes"),OFFSET('Sanitation Data'!$D$10,0,10*ROW('Sanitation Data'!D79)),NA())</f>
        <v>#N/A</v>
      </c>
      <c r="Y85" s="542" t="e">
        <f ca="1">+IF(AND(ISNUMBER(OFFSET('Sanitation Data'!$D$11,0,10*ROW('Sanitation Data'!D79))),'Data Summary'!CN85="Yes"),OFFSET('Sanitation Data'!$D$11,0,10*ROW('Sanitation Data'!D79)),NA())</f>
        <v>#N/A</v>
      </c>
      <c r="Z85" s="542" t="e">
        <f ca="1">+IF(AND(ISNUMBER(OFFSET('Sanitation Data'!$D$12,0,10*ROW('Sanitation Data'!D79))),'Data Summary'!CO85="Yes"),OFFSET('Sanitation Data'!$D$12,0,10*ROW('Sanitation Data'!D79)),NA())</f>
        <v>#N/A</v>
      </c>
      <c r="AA85" s="542" t="e">
        <f ca="1">+IF(AND(ISNUMBER(OFFSET('Sanitation Data'!$E$4,0,10*ROW('Sanitation Data'!E79))),'Data Summary'!CP85="Yes"),100-OFFSET('Sanitation Data'!$E$4,0,10*ROW('Sanitation Data'!E79)),NA())</f>
        <v>#N/A</v>
      </c>
      <c r="AB85" s="542" t="e">
        <f ca="1">+IF(AND(ISNUMBER(OFFSET('Sanitation Data'!$E$6,0,10*ROW('Sanitation Data'!E79))),'Data Summary'!CQ85="Yes"),OFFSET('Sanitation Data'!$E$6,0,10*ROW('Sanitation Data'!E79)),NA())</f>
        <v>#N/A</v>
      </c>
      <c r="AC85" s="542" t="e">
        <f ca="1">+IF(AND(ISNUMBER(OFFSET('Sanitation Data'!$E$10,0,10*ROW('Sanitation Data'!E79))),'Data Summary'!CR85="Yes"),OFFSET('Sanitation Data'!$E$10,0,10*ROW('Sanitation Data'!E79)),NA())</f>
        <v>#N/A</v>
      </c>
      <c r="AD85" s="542" t="e">
        <f ca="1">+IF(AND(ISNUMBER(OFFSET('Sanitation Data'!$E$11,0,10*ROW('Sanitation Data'!E79))),'Data Summary'!CS85="Yes"),OFFSET('Sanitation Data'!$E$11,0,10*ROW('Sanitation Data'!E79)),NA())</f>
        <v>#N/A</v>
      </c>
      <c r="AE85" s="542" t="e">
        <f ca="1">+IF(AND(ISNUMBER(OFFSET('Sanitation Data'!$E$12,0,10*ROW('Sanitation Data'!E79))),'Data Summary'!CT85="Yes"),OFFSET('Sanitation Data'!$E$12,0,10*ROW('Sanitation Data'!E79)),NA())</f>
        <v>#N/A</v>
      </c>
      <c r="AF85" s="542" t="e">
        <f ca="1">+IF(AND(ISNUMBER(OFFSET('Sanitation Data'!$F$4,0,10*ROW('Sanitation Data'!F79))),'Data Summary'!CU85="Yes"),100-OFFSET('Sanitation Data'!$F$4,0,10*ROW('Sanitation Data'!F79)),NA())</f>
        <v>#N/A</v>
      </c>
      <c r="AG85" s="542" t="e">
        <f ca="1">+IF(AND(ISNUMBER(OFFSET('Sanitation Data'!$F$6,0,10*ROW('Sanitation Data'!F79))),'Data Summary'!CV85="Yes"),OFFSET('Sanitation Data'!$F$6,0,10*ROW('Sanitation Data'!F79)),NA())</f>
        <v>#N/A</v>
      </c>
      <c r="AH85" s="542" t="e">
        <f ca="1">+IF(AND(ISNUMBER(OFFSET('Sanitation Data'!$F$10,0,10*ROW('Sanitation Data'!F79))),'Data Summary'!CW85="Yes"),OFFSET('Sanitation Data'!$F$10,0,10*ROW('Sanitation Data'!F79)),NA())</f>
        <v>#N/A</v>
      </c>
      <c r="AI85" s="542" t="e">
        <f ca="1">+IF(AND(ISNUMBER(OFFSET('Sanitation Data'!$F$11,0,10*ROW('Sanitation Data'!F79))),'Data Summary'!CX85="Yes"),OFFSET('Sanitation Data'!$F$11,0,10*ROW('Sanitation Data'!F79)),NA())</f>
        <v>#N/A</v>
      </c>
      <c r="AJ85" s="542" t="e">
        <f ca="1">+IF(AND(ISNUMBER(OFFSET('Sanitation Data'!$F$12,0,10*ROW('Sanitation Data'!F79))),'Data Summary'!CY85="Yes"),OFFSET('Sanitation Data'!$F$12,0,10*ROW('Sanitation Data'!F79)),NA())</f>
        <v>#N/A</v>
      </c>
      <c r="AK85" s="542" t="e">
        <f ca="1">+IF(AND(ISNUMBER(OFFSET('Sanitation Data'!$G$4,0,10*ROW('Sanitation Data'!G79))),'Data Summary'!CZ85="Yes"),100-OFFSET('Sanitation Data'!$G$4,0,10*ROW('Sanitation Data'!G79)),NA())</f>
        <v>#N/A</v>
      </c>
      <c r="AL85" s="542" t="e">
        <f ca="1">+IF(AND(ISNUMBER(OFFSET('Sanitation Data'!$G$6,0,10*ROW('Sanitation Data'!G79))),'Data Summary'!DA85="Yes"),OFFSET('Sanitation Data'!$G$6,0,10*ROW('Sanitation Data'!G79)),NA())</f>
        <v>#N/A</v>
      </c>
      <c r="AM85" s="542" t="e">
        <f ca="1">+IF(AND(ISNUMBER(OFFSET('Sanitation Data'!$G$10,0,10*ROW('Sanitation Data'!G79))),'Data Summary'!DB85="Yes"),OFFSET('Sanitation Data'!$G$10,0,10*ROW('Sanitation Data'!G79)),NA())</f>
        <v>#N/A</v>
      </c>
      <c r="AN85" s="542" t="e">
        <f ca="1">+IF(AND(ISNUMBER(OFFSET('Sanitation Data'!$G$11,0,10*ROW('Sanitation Data'!G79))),'Data Summary'!DC85="Yes"),OFFSET('Sanitation Data'!$G$11,0,10*ROW('Sanitation Data'!G79)),NA())</f>
        <v>#N/A</v>
      </c>
      <c r="AO85" s="542" t="e">
        <f ca="1">+IF(AND(ISNUMBER(OFFSET('Sanitation Data'!$G$12,0,10*ROW('Sanitation Data'!G79))),'Data Summary'!DD85="Yes"),OFFSET('Sanitation Data'!$G$12,0,10*ROW('Sanitation Data'!G79)),NA())</f>
        <v>#N/A</v>
      </c>
      <c r="AP85" s="542" t="e">
        <f ca="1">+IF(AND(ISNUMBER(OFFSET('Sanitation Data'!$H$4,0,10*ROW('Sanitation Data'!H79))),'Data Summary'!DE85="Yes"),100-OFFSET('Sanitation Data'!$H$4,0,10*ROW('Sanitation Data'!H79)),NA())</f>
        <v>#N/A</v>
      </c>
      <c r="AQ85" s="542" t="e">
        <f ca="1">+IF(AND(ISNUMBER(OFFSET('Sanitation Data'!$H$6,0,10*ROW('Sanitation Data'!H79))),'Data Summary'!DF85="Yes"),OFFSET('Sanitation Data'!$H$6,0,10*ROW('Sanitation Data'!H79)),NA())</f>
        <v>#N/A</v>
      </c>
      <c r="AR85" s="542" t="e">
        <f ca="1">+IF(AND(ISNUMBER(OFFSET('Sanitation Data'!$H$10,0,10*ROW('Sanitation Data'!H79))),'Data Summary'!DG85="Yes"),OFFSET('Sanitation Data'!$H$10,0,10*ROW('Sanitation Data'!H79)),NA())</f>
        <v>#N/A</v>
      </c>
      <c r="AS85" s="542" t="e">
        <f ca="1">+IF(AND(ISNUMBER(OFFSET('Sanitation Data'!$H$11,0,10*ROW('Sanitation Data'!H79))),'Data Summary'!DH85="Yes"),OFFSET('Sanitation Data'!$H$11,0,10*ROW('Sanitation Data'!H79)),NA())</f>
        <v>#N/A</v>
      </c>
      <c r="AT85" s="542" t="e">
        <f ca="1">+IF(AND(ISNUMBER(OFFSET('Sanitation Data'!$H$12,0,10*ROW('Sanitation Data'!H79))),'Data Summary'!DI85="Yes"),OFFSET('Sanitation Data'!$H$12,0,10*ROW('Sanitation Data'!H79)),NA())</f>
        <v>#N/A</v>
      </c>
      <c r="AU85" s="542" t="e">
        <f ca="1">+IF(AND(ISNUMBER(OFFSET('Sanitation Data'!$I$4,0,10*ROW('Sanitation Data'!I79))),'Data Summary'!DJ85="Yes"),100-OFFSET('Sanitation Data'!$I$4,0,10*ROW('Sanitation Data'!I79)),NA())</f>
        <v>#N/A</v>
      </c>
      <c r="AV85" s="542" t="e">
        <f ca="1">+IF(AND(ISNUMBER(OFFSET('Sanitation Data'!$I$6,0,10*ROW('Sanitation Data'!I79))),'Data Summary'!DK85="Yes"),OFFSET('Sanitation Data'!$I$6,0,10*ROW('Sanitation Data'!I79)),NA())</f>
        <v>#N/A</v>
      </c>
      <c r="AW85" s="542" t="e">
        <f ca="1">+IF(AND(ISNUMBER(OFFSET('Sanitation Data'!$I$10,0,10*ROW('Sanitation Data'!I79))),'Data Summary'!DL85="Yes"),OFFSET('Sanitation Data'!$I$10,0,10*ROW('Sanitation Data'!I79)),NA())</f>
        <v>#N/A</v>
      </c>
      <c r="AX85" s="542" t="e">
        <f ca="1">+IF(AND(ISNUMBER(OFFSET('Sanitation Data'!$I$11,0,10*ROW('Sanitation Data'!I79))),'Data Summary'!DM85="Yes"),OFFSET('Sanitation Data'!$I$11,0,10*ROW('Sanitation Data'!I79)),NA())</f>
        <v>#N/A</v>
      </c>
      <c r="AY85" s="542" t="e">
        <f ca="1">+IF(AND(ISNUMBER(OFFSET('Sanitation Data'!$I$12,0,10*ROW('Sanitation Data'!I79))),'Data Summary'!DN85="Yes"),OFFSET('Sanitation Data'!$I$12,0,10*ROW('Sanitation Data'!I79)),NA())</f>
        <v>#N/A</v>
      </c>
      <c r="AZ85" s="543" t="e">
        <f ca="1">+IF(AND(ISNUMBER(OFFSET('Hygiene Data'!$D$5,0,10*ROW('Hygiene Data'!D79))),'Data Summary'!DO85="Yes"),OFFSET('Hygiene Data'!$D$5,0,10*ROW('Hygiene Data'!D79)),NA())</f>
        <v>#N/A</v>
      </c>
      <c r="BA85" s="543" t="e">
        <f ca="1">+IF(AND(ISNUMBER(OFFSET('Hygiene Data'!$D$7,0,10*ROW('Hygiene Data'!D79))),'Data Summary'!DP85="Yes"),OFFSET('Hygiene Data'!$D$7,0,10*ROW('Hygiene Data'!D79)),NA())</f>
        <v>#N/A</v>
      </c>
      <c r="BB85" s="543" t="e">
        <f ca="1">+IF(AND(ISNUMBER(OFFSET('Hygiene Data'!$D$9,0,10*ROW('Hygiene Data'!D79))),'Data Summary'!DQ85="Yes"),OFFSET('Hygiene Data'!$D$9,0,10*ROW('Hygiene Data'!D79)),NA())</f>
        <v>#N/A</v>
      </c>
      <c r="BC85" s="543" t="e">
        <f ca="1">+IF(AND(ISNUMBER(OFFSET('Hygiene Data'!$E$5,0,10*ROW('Hygiene Data'!E79))),'Data Summary'!DR85="Yes"),OFFSET('Hygiene Data'!$E$5,0,10*ROW('Hygiene Data'!E79)),NA())</f>
        <v>#N/A</v>
      </c>
      <c r="BD85" s="543" t="e">
        <f ca="1">+IF(AND(ISNUMBER(OFFSET('Hygiene Data'!$E$7,0,10*ROW('Hygiene Data'!E79))),'Data Summary'!DS85="Yes"),OFFSET('Hygiene Data'!$E$7,0,10*ROW('Hygiene Data'!E79)),NA())</f>
        <v>#N/A</v>
      </c>
      <c r="BE85" s="543" t="e">
        <f ca="1">+IF(AND(ISNUMBER(OFFSET('Hygiene Data'!$E$9,0,10*ROW('Hygiene Data'!E79))),'Data Summary'!DT85="Yes"),OFFSET('Hygiene Data'!$E$9,0,10*ROW('Hygiene Data'!E79)),NA())</f>
        <v>#N/A</v>
      </c>
      <c r="BF85" s="543" t="e">
        <f ca="1">+IF(AND(ISNUMBER(OFFSET('Hygiene Data'!$F$5,0,10*ROW('Hygiene Data'!F79))),'Data Summary'!DU85="Yes"),OFFSET('Hygiene Data'!$F$5,0,10*ROW('Hygiene Data'!F79)),NA())</f>
        <v>#N/A</v>
      </c>
      <c r="BG85" s="543" t="e">
        <f ca="1">+IF(AND(ISNUMBER(OFFSET('Hygiene Data'!$F$7,0,10*ROW('Hygiene Data'!F79))),'Data Summary'!DV85="Yes"),OFFSET('Hygiene Data'!$F$7,0,10*ROW('Hygiene Data'!F79)),NA())</f>
        <v>#N/A</v>
      </c>
      <c r="BH85" s="543" t="e">
        <f ca="1">+IF(AND(ISNUMBER(OFFSET('Hygiene Data'!$F$9,0,10*ROW('Hygiene Data'!F79))),'Data Summary'!DW85="Yes"),OFFSET('Hygiene Data'!$F$9,0,10*ROW('Hygiene Data'!F79)),NA())</f>
        <v>#N/A</v>
      </c>
      <c r="BI85" s="543" t="e">
        <f ca="1">+IF(AND(ISNUMBER(OFFSET('Hygiene Data'!$G$5,0,10*ROW('Hygiene Data'!G79))),'Data Summary'!DX85="Yes"),OFFSET('Hygiene Data'!$G$5,0,10*ROW('Hygiene Data'!G79)),NA())</f>
        <v>#N/A</v>
      </c>
      <c r="BJ85" s="543" t="e">
        <f ca="1">+IF(AND(ISNUMBER(OFFSET('Hygiene Data'!$G$7,0,10*ROW('Hygiene Data'!G79))),'Data Summary'!DY85="Yes"),OFFSET('Hygiene Data'!$G$7,0,10*ROW('Hygiene Data'!G79)),NA())</f>
        <v>#N/A</v>
      </c>
      <c r="BK85" s="543" t="e">
        <f ca="1">+IF(AND(ISNUMBER(OFFSET('Hygiene Data'!$G$9,0,10*ROW('Hygiene Data'!G79))),'Data Summary'!DZ85="Yes"),OFFSET('Hygiene Data'!$G$9,0,10*ROW('Hygiene Data'!G79)),NA())</f>
        <v>#N/A</v>
      </c>
      <c r="BL85" s="543" t="e">
        <f ca="1">+IF(AND(ISNUMBER(OFFSET('Hygiene Data'!$H$5,0,10*ROW('Hygiene Data'!H79))),'Data Summary'!EA85="Yes"),OFFSET('Hygiene Data'!$H$5,0,10*ROW('Hygiene Data'!H79)),NA())</f>
        <v>#N/A</v>
      </c>
      <c r="BM85" s="543" t="e">
        <f ca="1">+IF(AND(ISNUMBER(OFFSET('Hygiene Data'!$H$7,0,10*ROW('Hygiene Data'!H79))),'Data Summary'!EB85="Yes"),OFFSET('Hygiene Data'!$H$7,0,10*ROW('Hygiene Data'!H79)),NA())</f>
        <v>#N/A</v>
      </c>
      <c r="BN85" s="543" t="e">
        <f ca="1">+IF(AND(ISNUMBER(OFFSET('Hygiene Data'!$H$9,0,10*ROW('Hygiene Data'!H79))),'Data Summary'!EC85="Yes"),OFFSET('Hygiene Data'!$H$9,0,10*ROW('Hygiene Data'!H79)),NA())</f>
        <v>#N/A</v>
      </c>
      <c r="BO85" s="543" t="e">
        <f ca="1">+IF(AND(ISNUMBER(OFFSET('Hygiene Data'!$I$5,0,10*ROW('Hygiene Data'!I79))),'Data Summary'!ED85="Yes"),OFFSET('Hygiene Data'!$I$5,0,10*ROW('Hygiene Data'!I79)),NA())</f>
        <v>#N/A</v>
      </c>
      <c r="BP85" s="543" t="e">
        <f ca="1">+IF(AND(ISNUMBER(OFFSET('Hygiene Data'!$I$7,0,10*ROW('Hygiene Data'!I79))),'Data Summary'!EE85="Yes"),OFFSET('Hygiene Data'!$I$7,0,10*ROW('Hygiene Data'!I79)),NA())</f>
        <v>#N/A</v>
      </c>
      <c r="BQ85" s="543" t="e">
        <f ca="1">+IF(AND(ISNUMBER(OFFSET('Hygiene Data'!$I$9,0,10*ROW('Hygiene Data'!I79))),'Data Summary'!EF85="Yes"),OFFSET('Hygiene Data'!$I$9,0,10*ROW('Hygiene Data'!I79)),NA())</f>
        <v>#N/A</v>
      </c>
    </row>
    <row r="86" spans="1:69" x14ac:dyDescent="0.25">
      <c r="A86" s="539" t="e">
        <f ca="1">+RIGHT('Data Summary'!A86,LEN('Data Summary'!A86)-9)</f>
        <v>#VALUE!</v>
      </c>
      <c r="B86" s="513" t="str">
        <f ca="1">+IF(ISTEXT('Data Summary'!B86),'Data Summary'!B86,"")</f>
        <v/>
      </c>
      <c r="C86" s="540" t="e">
        <f ca="1">+VALUE('Data Summary'!C86)</f>
        <v>#VALUE!</v>
      </c>
      <c r="D86" s="541" t="e">
        <f ca="1">+IF(AND(ISNUMBER(OFFSET('Water Data'!$D$4,0,10*ROW('Water Data'!D80))),'Data Summary'!BS86="Yes"),100-OFFSET('Water Data'!$D$4,0,10*ROW('Water Data'!D80)),NA())</f>
        <v>#N/A</v>
      </c>
      <c r="E86" s="541" t="e">
        <f ca="1">+IF(AND(ISNUMBER(OFFSET('Water Data'!$D$6,0,10*ROW('Water Data'!D80))),'Data Summary'!BT86="Yes"),OFFSET('Water Data'!$D$6,0,10*ROW('Water Data'!D80)),NA())</f>
        <v>#N/A</v>
      </c>
      <c r="F86" s="541" t="e">
        <f ca="1">+IF(AND(ISNUMBER(OFFSET('Water Data'!$D$9,0,10*ROW('Water Data'!D80))),'Data Summary'!BU86="Yes"),OFFSET('Water Data'!$D$9,0,10*ROW('Water Data'!D80)),NA())</f>
        <v>#N/A</v>
      </c>
      <c r="G86" s="541" t="e">
        <f ca="1">+IF(AND(ISNUMBER(OFFSET('Water Data'!$E$4,0,10*ROW('Water Data'!E80))),'Data Summary'!BV86="Yes"),100-OFFSET('Water Data'!$E$4,0,10*ROW('Water Data'!E80)),NA())</f>
        <v>#N/A</v>
      </c>
      <c r="H86" s="541" t="e">
        <f ca="1">+IF(AND(ISNUMBER(OFFSET('Water Data'!$E$6,0,10*ROW('Water Data'!E80))),'Data Summary'!BW86="Yes"),OFFSET('Water Data'!$E$6,0,10*ROW('Water Data'!E80)),NA())</f>
        <v>#N/A</v>
      </c>
      <c r="I86" s="541" t="e">
        <f ca="1">+IF(AND(ISNUMBER(OFFSET('Water Data'!$E$9,0,10*ROW('Water Data'!E80))),'Data Summary'!BX86="Yes"),OFFSET('Water Data'!$E$9,0,10*ROW('Water Data'!E80)),NA())</f>
        <v>#N/A</v>
      </c>
      <c r="J86" s="541" t="e">
        <f ca="1">+IF(AND(ISNUMBER(OFFSET('Water Data'!$F$4,0,10*ROW('Water Data'!F80))),'Data Summary'!BY86="Yes"),100-OFFSET('Water Data'!$F$4,0,10*ROW('Water Data'!F80)),NA())</f>
        <v>#N/A</v>
      </c>
      <c r="K86" s="541" t="e">
        <f ca="1">+IF(AND(ISNUMBER(OFFSET('Water Data'!$F$6,0,10*ROW('Water Data'!F80))),'Data Summary'!BZ86="Yes"),OFFSET('Water Data'!$F$6,0,10*ROW('Water Data'!F80)),NA())</f>
        <v>#N/A</v>
      </c>
      <c r="L86" s="541" t="e">
        <f ca="1">+IF(AND(ISNUMBER(OFFSET('Water Data'!$F$9,0,10*ROW('Water Data'!F80))),'Data Summary'!CA86="Yes"),OFFSET('Water Data'!$F$9,0,10*ROW('Water Data'!F80)),NA())</f>
        <v>#N/A</v>
      </c>
      <c r="M86" s="541" t="e">
        <f ca="1">+IF(AND(ISNUMBER(OFFSET('Water Data'!$G$4,0,10*ROW('Water Data'!G80))),'Data Summary'!CB86="Yes"),100-OFFSET('Water Data'!$G$4,0,10*ROW('Water Data'!G80)),NA())</f>
        <v>#N/A</v>
      </c>
      <c r="N86" s="541" t="e">
        <f ca="1">+IF(AND(ISNUMBER(OFFSET('Water Data'!$G$6,0,10*ROW('Water Data'!G80))),'Data Summary'!CC86="Yes"),OFFSET('Water Data'!$G$6,0,10*ROW('Water Data'!G80)),NA())</f>
        <v>#N/A</v>
      </c>
      <c r="O86" s="541" t="e">
        <f ca="1">+IF(AND(ISNUMBER(OFFSET('Water Data'!$G$9,0,10*ROW('Water Data'!G80))),'Data Summary'!CD86="Yes"),OFFSET('Water Data'!$G$9,0,10*ROW('Water Data'!G80)),NA())</f>
        <v>#N/A</v>
      </c>
      <c r="P86" s="541" t="e">
        <f ca="1">+IF(AND(ISNUMBER(OFFSET('Water Data'!$H$4,0,10*ROW('Water Data'!H80))),'Data Summary'!CE86="Yes"),100-OFFSET('Water Data'!$H$4,0,10*ROW('Water Data'!H80)),NA())</f>
        <v>#N/A</v>
      </c>
      <c r="Q86" s="541" t="e">
        <f ca="1">+IF(AND(ISNUMBER(OFFSET('Water Data'!$H$6,0,10*ROW('Water Data'!H80))),'Data Summary'!CF86="Yes"),OFFSET('Water Data'!$H$6,0,10*ROW('Water Data'!H80)),NA())</f>
        <v>#N/A</v>
      </c>
      <c r="R86" s="541" t="e">
        <f ca="1">+IF(AND(ISNUMBER(OFFSET('Water Data'!$H$9,0,10*ROW('Water Data'!H80))),'Data Summary'!CG86="Yes"),OFFSET('Water Data'!$H$9,0,10*ROW('Water Data'!H80)),NA())</f>
        <v>#N/A</v>
      </c>
      <c r="S86" s="541" t="e">
        <f ca="1">+IF(AND(ISNUMBER(OFFSET('Water Data'!$I$4,0,10*ROW('Water Data'!I80))),'Data Summary'!CH86="Yes"),100-OFFSET('Water Data'!$I$4,0,10*ROW('Water Data'!I80)),NA())</f>
        <v>#N/A</v>
      </c>
      <c r="T86" s="541" t="e">
        <f ca="1">+IF(AND(ISNUMBER(OFFSET('Water Data'!$I$6,0,10*ROW('Water Data'!I80))),'Data Summary'!CI86="Yes"),OFFSET('Water Data'!$I$6,0,10*ROW('Water Data'!I80)),NA())</f>
        <v>#N/A</v>
      </c>
      <c r="U86" s="541" t="e">
        <f ca="1">+IF(AND(ISNUMBER(OFFSET('Water Data'!$I$9,0,10*ROW('Water Data'!I80))),'Data Summary'!CJ86="Yes"),OFFSET('Water Data'!$I$9,0,10*ROW('Water Data'!I80)),NA())</f>
        <v>#N/A</v>
      </c>
      <c r="V86" s="542" t="e">
        <f ca="1">+IF(AND(ISNUMBER(OFFSET('Sanitation Data'!$D$4,0,10*ROW('Sanitation Data'!D80))),'Data Summary'!CK86="Yes"),100-OFFSET('Sanitation Data'!$D$4,0,10*ROW('Sanitation Data'!D80)),NA())</f>
        <v>#N/A</v>
      </c>
      <c r="W86" s="542" t="e">
        <f ca="1">+IF(AND(ISNUMBER(OFFSET('Sanitation Data'!$D$6,0,10*ROW('Sanitation Data'!D80))),'Data Summary'!CL86="Yes"),OFFSET('Sanitation Data'!$D$6,0,10*ROW('Sanitation Data'!D80)),NA())</f>
        <v>#N/A</v>
      </c>
      <c r="X86" s="542" t="e">
        <f ca="1">+IF(AND(ISNUMBER(OFFSET('Sanitation Data'!$D$10,0,10*ROW('Sanitation Data'!D80))),'Data Summary'!CM86="Yes"),OFFSET('Sanitation Data'!$D$10,0,10*ROW('Sanitation Data'!D80)),NA())</f>
        <v>#N/A</v>
      </c>
      <c r="Y86" s="542" t="e">
        <f ca="1">+IF(AND(ISNUMBER(OFFSET('Sanitation Data'!$D$11,0,10*ROW('Sanitation Data'!D80))),'Data Summary'!CN86="Yes"),OFFSET('Sanitation Data'!$D$11,0,10*ROW('Sanitation Data'!D80)),NA())</f>
        <v>#N/A</v>
      </c>
      <c r="Z86" s="542" t="e">
        <f ca="1">+IF(AND(ISNUMBER(OFFSET('Sanitation Data'!$D$12,0,10*ROW('Sanitation Data'!D80))),'Data Summary'!CO86="Yes"),OFFSET('Sanitation Data'!$D$12,0,10*ROW('Sanitation Data'!D80)),NA())</f>
        <v>#N/A</v>
      </c>
      <c r="AA86" s="542" t="e">
        <f ca="1">+IF(AND(ISNUMBER(OFFSET('Sanitation Data'!$E$4,0,10*ROW('Sanitation Data'!E80))),'Data Summary'!CP86="Yes"),100-OFFSET('Sanitation Data'!$E$4,0,10*ROW('Sanitation Data'!E80)),NA())</f>
        <v>#N/A</v>
      </c>
      <c r="AB86" s="542" t="e">
        <f ca="1">+IF(AND(ISNUMBER(OFFSET('Sanitation Data'!$E$6,0,10*ROW('Sanitation Data'!E80))),'Data Summary'!CQ86="Yes"),OFFSET('Sanitation Data'!$E$6,0,10*ROW('Sanitation Data'!E80)),NA())</f>
        <v>#N/A</v>
      </c>
      <c r="AC86" s="542" t="e">
        <f ca="1">+IF(AND(ISNUMBER(OFFSET('Sanitation Data'!$E$10,0,10*ROW('Sanitation Data'!E80))),'Data Summary'!CR86="Yes"),OFFSET('Sanitation Data'!$E$10,0,10*ROW('Sanitation Data'!E80)),NA())</f>
        <v>#N/A</v>
      </c>
      <c r="AD86" s="542" t="e">
        <f ca="1">+IF(AND(ISNUMBER(OFFSET('Sanitation Data'!$E$11,0,10*ROW('Sanitation Data'!E80))),'Data Summary'!CS86="Yes"),OFFSET('Sanitation Data'!$E$11,0,10*ROW('Sanitation Data'!E80)),NA())</f>
        <v>#N/A</v>
      </c>
      <c r="AE86" s="542" t="e">
        <f ca="1">+IF(AND(ISNUMBER(OFFSET('Sanitation Data'!$E$12,0,10*ROW('Sanitation Data'!E80))),'Data Summary'!CT86="Yes"),OFFSET('Sanitation Data'!$E$12,0,10*ROW('Sanitation Data'!E80)),NA())</f>
        <v>#N/A</v>
      </c>
      <c r="AF86" s="542" t="e">
        <f ca="1">+IF(AND(ISNUMBER(OFFSET('Sanitation Data'!$F$4,0,10*ROW('Sanitation Data'!F80))),'Data Summary'!CU86="Yes"),100-OFFSET('Sanitation Data'!$F$4,0,10*ROW('Sanitation Data'!F80)),NA())</f>
        <v>#N/A</v>
      </c>
      <c r="AG86" s="542" t="e">
        <f ca="1">+IF(AND(ISNUMBER(OFFSET('Sanitation Data'!$F$6,0,10*ROW('Sanitation Data'!F80))),'Data Summary'!CV86="Yes"),OFFSET('Sanitation Data'!$F$6,0,10*ROW('Sanitation Data'!F80)),NA())</f>
        <v>#N/A</v>
      </c>
      <c r="AH86" s="542" t="e">
        <f ca="1">+IF(AND(ISNUMBER(OFFSET('Sanitation Data'!$F$10,0,10*ROW('Sanitation Data'!F80))),'Data Summary'!CW86="Yes"),OFFSET('Sanitation Data'!$F$10,0,10*ROW('Sanitation Data'!F80)),NA())</f>
        <v>#N/A</v>
      </c>
      <c r="AI86" s="542" t="e">
        <f ca="1">+IF(AND(ISNUMBER(OFFSET('Sanitation Data'!$F$11,0,10*ROW('Sanitation Data'!F80))),'Data Summary'!CX86="Yes"),OFFSET('Sanitation Data'!$F$11,0,10*ROW('Sanitation Data'!F80)),NA())</f>
        <v>#N/A</v>
      </c>
      <c r="AJ86" s="542" t="e">
        <f ca="1">+IF(AND(ISNUMBER(OFFSET('Sanitation Data'!$F$12,0,10*ROW('Sanitation Data'!F80))),'Data Summary'!CY86="Yes"),OFFSET('Sanitation Data'!$F$12,0,10*ROW('Sanitation Data'!F80)),NA())</f>
        <v>#N/A</v>
      </c>
      <c r="AK86" s="542" t="e">
        <f ca="1">+IF(AND(ISNUMBER(OFFSET('Sanitation Data'!$G$4,0,10*ROW('Sanitation Data'!G80))),'Data Summary'!CZ86="Yes"),100-OFFSET('Sanitation Data'!$G$4,0,10*ROW('Sanitation Data'!G80)),NA())</f>
        <v>#N/A</v>
      </c>
      <c r="AL86" s="542" t="e">
        <f ca="1">+IF(AND(ISNUMBER(OFFSET('Sanitation Data'!$G$6,0,10*ROW('Sanitation Data'!G80))),'Data Summary'!DA86="Yes"),OFFSET('Sanitation Data'!$G$6,0,10*ROW('Sanitation Data'!G80)),NA())</f>
        <v>#N/A</v>
      </c>
      <c r="AM86" s="542" t="e">
        <f ca="1">+IF(AND(ISNUMBER(OFFSET('Sanitation Data'!$G$10,0,10*ROW('Sanitation Data'!G80))),'Data Summary'!DB86="Yes"),OFFSET('Sanitation Data'!$G$10,0,10*ROW('Sanitation Data'!G80)),NA())</f>
        <v>#N/A</v>
      </c>
      <c r="AN86" s="542" t="e">
        <f ca="1">+IF(AND(ISNUMBER(OFFSET('Sanitation Data'!$G$11,0,10*ROW('Sanitation Data'!G80))),'Data Summary'!DC86="Yes"),OFFSET('Sanitation Data'!$G$11,0,10*ROW('Sanitation Data'!G80)),NA())</f>
        <v>#N/A</v>
      </c>
      <c r="AO86" s="542" t="e">
        <f ca="1">+IF(AND(ISNUMBER(OFFSET('Sanitation Data'!$G$12,0,10*ROW('Sanitation Data'!G80))),'Data Summary'!DD86="Yes"),OFFSET('Sanitation Data'!$G$12,0,10*ROW('Sanitation Data'!G80)),NA())</f>
        <v>#N/A</v>
      </c>
      <c r="AP86" s="542" t="e">
        <f ca="1">+IF(AND(ISNUMBER(OFFSET('Sanitation Data'!$H$4,0,10*ROW('Sanitation Data'!H80))),'Data Summary'!DE86="Yes"),100-OFFSET('Sanitation Data'!$H$4,0,10*ROW('Sanitation Data'!H80)),NA())</f>
        <v>#N/A</v>
      </c>
      <c r="AQ86" s="542" t="e">
        <f ca="1">+IF(AND(ISNUMBER(OFFSET('Sanitation Data'!$H$6,0,10*ROW('Sanitation Data'!H80))),'Data Summary'!DF86="Yes"),OFFSET('Sanitation Data'!$H$6,0,10*ROW('Sanitation Data'!H80)),NA())</f>
        <v>#N/A</v>
      </c>
      <c r="AR86" s="542" t="e">
        <f ca="1">+IF(AND(ISNUMBER(OFFSET('Sanitation Data'!$H$10,0,10*ROW('Sanitation Data'!H80))),'Data Summary'!DG86="Yes"),OFFSET('Sanitation Data'!$H$10,0,10*ROW('Sanitation Data'!H80)),NA())</f>
        <v>#N/A</v>
      </c>
      <c r="AS86" s="542" t="e">
        <f ca="1">+IF(AND(ISNUMBER(OFFSET('Sanitation Data'!$H$11,0,10*ROW('Sanitation Data'!H80))),'Data Summary'!DH86="Yes"),OFFSET('Sanitation Data'!$H$11,0,10*ROW('Sanitation Data'!H80)),NA())</f>
        <v>#N/A</v>
      </c>
      <c r="AT86" s="542" t="e">
        <f ca="1">+IF(AND(ISNUMBER(OFFSET('Sanitation Data'!$H$12,0,10*ROW('Sanitation Data'!H80))),'Data Summary'!DI86="Yes"),OFFSET('Sanitation Data'!$H$12,0,10*ROW('Sanitation Data'!H80)),NA())</f>
        <v>#N/A</v>
      </c>
      <c r="AU86" s="542" t="e">
        <f ca="1">+IF(AND(ISNUMBER(OFFSET('Sanitation Data'!$I$4,0,10*ROW('Sanitation Data'!I80))),'Data Summary'!DJ86="Yes"),100-OFFSET('Sanitation Data'!$I$4,0,10*ROW('Sanitation Data'!I80)),NA())</f>
        <v>#N/A</v>
      </c>
      <c r="AV86" s="542" t="e">
        <f ca="1">+IF(AND(ISNUMBER(OFFSET('Sanitation Data'!$I$6,0,10*ROW('Sanitation Data'!I80))),'Data Summary'!DK86="Yes"),OFFSET('Sanitation Data'!$I$6,0,10*ROW('Sanitation Data'!I80)),NA())</f>
        <v>#N/A</v>
      </c>
      <c r="AW86" s="542" t="e">
        <f ca="1">+IF(AND(ISNUMBER(OFFSET('Sanitation Data'!$I$10,0,10*ROW('Sanitation Data'!I80))),'Data Summary'!DL86="Yes"),OFFSET('Sanitation Data'!$I$10,0,10*ROW('Sanitation Data'!I80)),NA())</f>
        <v>#N/A</v>
      </c>
      <c r="AX86" s="542" t="e">
        <f ca="1">+IF(AND(ISNUMBER(OFFSET('Sanitation Data'!$I$11,0,10*ROW('Sanitation Data'!I80))),'Data Summary'!DM86="Yes"),OFFSET('Sanitation Data'!$I$11,0,10*ROW('Sanitation Data'!I80)),NA())</f>
        <v>#N/A</v>
      </c>
      <c r="AY86" s="542" t="e">
        <f ca="1">+IF(AND(ISNUMBER(OFFSET('Sanitation Data'!$I$12,0,10*ROW('Sanitation Data'!I80))),'Data Summary'!DN86="Yes"),OFFSET('Sanitation Data'!$I$12,0,10*ROW('Sanitation Data'!I80)),NA())</f>
        <v>#N/A</v>
      </c>
      <c r="AZ86" s="543" t="e">
        <f ca="1">+IF(AND(ISNUMBER(OFFSET('Hygiene Data'!$D$5,0,10*ROW('Hygiene Data'!D80))),'Data Summary'!DO86="Yes"),OFFSET('Hygiene Data'!$D$5,0,10*ROW('Hygiene Data'!D80)),NA())</f>
        <v>#N/A</v>
      </c>
      <c r="BA86" s="543" t="e">
        <f ca="1">+IF(AND(ISNUMBER(OFFSET('Hygiene Data'!$D$7,0,10*ROW('Hygiene Data'!D80))),'Data Summary'!DP86="Yes"),OFFSET('Hygiene Data'!$D$7,0,10*ROW('Hygiene Data'!D80)),NA())</f>
        <v>#N/A</v>
      </c>
      <c r="BB86" s="543" t="e">
        <f ca="1">+IF(AND(ISNUMBER(OFFSET('Hygiene Data'!$D$9,0,10*ROW('Hygiene Data'!D80))),'Data Summary'!DQ86="Yes"),OFFSET('Hygiene Data'!$D$9,0,10*ROW('Hygiene Data'!D80)),NA())</f>
        <v>#N/A</v>
      </c>
      <c r="BC86" s="543" t="e">
        <f ca="1">+IF(AND(ISNUMBER(OFFSET('Hygiene Data'!$E$5,0,10*ROW('Hygiene Data'!E80))),'Data Summary'!DR86="Yes"),OFFSET('Hygiene Data'!$E$5,0,10*ROW('Hygiene Data'!E80)),NA())</f>
        <v>#N/A</v>
      </c>
      <c r="BD86" s="543" t="e">
        <f ca="1">+IF(AND(ISNUMBER(OFFSET('Hygiene Data'!$E$7,0,10*ROW('Hygiene Data'!E80))),'Data Summary'!DS86="Yes"),OFFSET('Hygiene Data'!$E$7,0,10*ROW('Hygiene Data'!E80)),NA())</f>
        <v>#N/A</v>
      </c>
      <c r="BE86" s="543" t="e">
        <f ca="1">+IF(AND(ISNUMBER(OFFSET('Hygiene Data'!$E$9,0,10*ROW('Hygiene Data'!E80))),'Data Summary'!DT86="Yes"),OFFSET('Hygiene Data'!$E$9,0,10*ROW('Hygiene Data'!E80)),NA())</f>
        <v>#N/A</v>
      </c>
      <c r="BF86" s="543" t="e">
        <f ca="1">+IF(AND(ISNUMBER(OFFSET('Hygiene Data'!$F$5,0,10*ROW('Hygiene Data'!F80))),'Data Summary'!DU86="Yes"),OFFSET('Hygiene Data'!$F$5,0,10*ROW('Hygiene Data'!F80)),NA())</f>
        <v>#N/A</v>
      </c>
      <c r="BG86" s="543" t="e">
        <f ca="1">+IF(AND(ISNUMBER(OFFSET('Hygiene Data'!$F$7,0,10*ROW('Hygiene Data'!F80))),'Data Summary'!DV86="Yes"),OFFSET('Hygiene Data'!$F$7,0,10*ROW('Hygiene Data'!F80)),NA())</f>
        <v>#N/A</v>
      </c>
      <c r="BH86" s="543" t="e">
        <f ca="1">+IF(AND(ISNUMBER(OFFSET('Hygiene Data'!$F$9,0,10*ROW('Hygiene Data'!F80))),'Data Summary'!DW86="Yes"),OFFSET('Hygiene Data'!$F$9,0,10*ROW('Hygiene Data'!F80)),NA())</f>
        <v>#N/A</v>
      </c>
      <c r="BI86" s="543" t="e">
        <f ca="1">+IF(AND(ISNUMBER(OFFSET('Hygiene Data'!$G$5,0,10*ROW('Hygiene Data'!G80))),'Data Summary'!DX86="Yes"),OFFSET('Hygiene Data'!$G$5,0,10*ROW('Hygiene Data'!G80)),NA())</f>
        <v>#N/A</v>
      </c>
      <c r="BJ86" s="543" t="e">
        <f ca="1">+IF(AND(ISNUMBER(OFFSET('Hygiene Data'!$G$7,0,10*ROW('Hygiene Data'!G80))),'Data Summary'!DY86="Yes"),OFFSET('Hygiene Data'!$G$7,0,10*ROW('Hygiene Data'!G80)),NA())</f>
        <v>#N/A</v>
      </c>
      <c r="BK86" s="543" t="e">
        <f ca="1">+IF(AND(ISNUMBER(OFFSET('Hygiene Data'!$G$9,0,10*ROW('Hygiene Data'!G80))),'Data Summary'!DZ86="Yes"),OFFSET('Hygiene Data'!$G$9,0,10*ROW('Hygiene Data'!G80)),NA())</f>
        <v>#N/A</v>
      </c>
      <c r="BL86" s="543" t="e">
        <f ca="1">+IF(AND(ISNUMBER(OFFSET('Hygiene Data'!$H$5,0,10*ROW('Hygiene Data'!H80))),'Data Summary'!EA86="Yes"),OFFSET('Hygiene Data'!$H$5,0,10*ROW('Hygiene Data'!H80)),NA())</f>
        <v>#N/A</v>
      </c>
      <c r="BM86" s="543" t="e">
        <f ca="1">+IF(AND(ISNUMBER(OFFSET('Hygiene Data'!$H$7,0,10*ROW('Hygiene Data'!H80))),'Data Summary'!EB86="Yes"),OFFSET('Hygiene Data'!$H$7,0,10*ROW('Hygiene Data'!H80)),NA())</f>
        <v>#N/A</v>
      </c>
      <c r="BN86" s="543" t="e">
        <f ca="1">+IF(AND(ISNUMBER(OFFSET('Hygiene Data'!$H$9,0,10*ROW('Hygiene Data'!H80))),'Data Summary'!EC86="Yes"),OFFSET('Hygiene Data'!$H$9,0,10*ROW('Hygiene Data'!H80)),NA())</f>
        <v>#N/A</v>
      </c>
      <c r="BO86" s="543" t="e">
        <f ca="1">+IF(AND(ISNUMBER(OFFSET('Hygiene Data'!$I$5,0,10*ROW('Hygiene Data'!I80))),'Data Summary'!ED86="Yes"),OFFSET('Hygiene Data'!$I$5,0,10*ROW('Hygiene Data'!I80)),NA())</f>
        <v>#N/A</v>
      </c>
      <c r="BP86" s="543" t="e">
        <f ca="1">+IF(AND(ISNUMBER(OFFSET('Hygiene Data'!$I$7,0,10*ROW('Hygiene Data'!I80))),'Data Summary'!EE86="Yes"),OFFSET('Hygiene Data'!$I$7,0,10*ROW('Hygiene Data'!I80)),NA())</f>
        <v>#N/A</v>
      </c>
      <c r="BQ86" s="543" t="e">
        <f ca="1">+IF(AND(ISNUMBER(OFFSET('Hygiene Data'!$I$9,0,10*ROW('Hygiene Data'!I80))),'Data Summary'!EF86="Yes"),OFFSET('Hygiene Data'!$I$9,0,10*ROW('Hygiene Data'!I80)),NA())</f>
        <v>#N/A</v>
      </c>
    </row>
    <row r="87" spans="1:69" x14ac:dyDescent="0.25">
      <c r="A87" s="539" t="e">
        <f ca="1">+RIGHT('Data Summary'!A87,LEN('Data Summary'!A87)-9)</f>
        <v>#VALUE!</v>
      </c>
      <c r="B87" s="513" t="str">
        <f ca="1">+IF(ISTEXT('Data Summary'!B87),'Data Summary'!B87,"")</f>
        <v/>
      </c>
      <c r="C87" s="540" t="e">
        <f ca="1">+VALUE('Data Summary'!C87)</f>
        <v>#VALUE!</v>
      </c>
      <c r="D87" s="541" t="e">
        <f ca="1">+IF(AND(ISNUMBER(OFFSET('Water Data'!$D$4,0,10*ROW('Water Data'!D81))),'Data Summary'!BS87="Yes"),100-OFFSET('Water Data'!$D$4,0,10*ROW('Water Data'!D81)),NA())</f>
        <v>#N/A</v>
      </c>
      <c r="E87" s="541" t="e">
        <f ca="1">+IF(AND(ISNUMBER(OFFSET('Water Data'!$D$6,0,10*ROW('Water Data'!D81))),'Data Summary'!BT87="Yes"),OFFSET('Water Data'!$D$6,0,10*ROW('Water Data'!D81)),NA())</f>
        <v>#N/A</v>
      </c>
      <c r="F87" s="541" t="e">
        <f ca="1">+IF(AND(ISNUMBER(OFFSET('Water Data'!$D$9,0,10*ROW('Water Data'!D81))),'Data Summary'!BU87="Yes"),OFFSET('Water Data'!$D$9,0,10*ROW('Water Data'!D81)),NA())</f>
        <v>#N/A</v>
      </c>
      <c r="G87" s="541" t="e">
        <f ca="1">+IF(AND(ISNUMBER(OFFSET('Water Data'!$E$4,0,10*ROW('Water Data'!E81))),'Data Summary'!BV87="Yes"),100-OFFSET('Water Data'!$E$4,0,10*ROW('Water Data'!E81)),NA())</f>
        <v>#N/A</v>
      </c>
      <c r="H87" s="541" t="e">
        <f ca="1">+IF(AND(ISNUMBER(OFFSET('Water Data'!$E$6,0,10*ROW('Water Data'!E81))),'Data Summary'!BW87="Yes"),OFFSET('Water Data'!$E$6,0,10*ROW('Water Data'!E81)),NA())</f>
        <v>#N/A</v>
      </c>
      <c r="I87" s="541" t="e">
        <f ca="1">+IF(AND(ISNUMBER(OFFSET('Water Data'!$E$9,0,10*ROW('Water Data'!E81))),'Data Summary'!BX87="Yes"),OFFSET('Water Data'!$E$9,0,10*ROW('Water Data'!E81)),NA())</f>
        <v>#N/A</v>
      </c>
      <c r="J87" s="541" t="e">
        <f ca="1">+IF(AND(ISNUMBER(OFFSET('Water Data'!$F$4,0,10*ROW('Water Data'!F81))),'Data Summary'!BY87="Yes"),100-OFFSET('Water Data'!$F$4,0,10*ROW('Water Data'!F81)),NA())</f>
        <v>#N/A</v>
      </c>
      <c r="K87" s="541" t="e">
        <f ca="1">+IF(AND(ISNUMBER(OFFSET('Water Data'!$F$6,0,10*ROW('Water Data'!F81))),'Data Summary'!BZ87="Yes"),OFFSET('Water Data'!$F$6,0,10*ROW('Water Data'!F81)),NA())</f>
        <v>#N/A</v>
      </c>
      <c r="L87" s="541" t="e">
        <f ca="1">+IF(AND(ISNUMBER(OFFSET('Water Data'!$F$9,0,10*ROW('Water Data'!F81))),'Data Summary'!CA87="Yes"),OFFSET('Water Data'!$F$9,0,10*ROW('Water Data'!F81)),NA())</f>
        <v>#N/A</v>
      </c>
      <c r="M87" s="541" t="e">
        <f ca="1">+IF(AND(ISNUMBER(OFFSET('Water Data'!$G$4,0,10*ROW('Water Data'!G81))),'Data Summary'!CB87="Yes"),100-OFFSET('Water Data'!$G$4,0,10*ROW('Water Data'!G81)),NA())</f>
        <v>#N/A</v>
      </c>
      <c r="N87" s="541" t="e">
        <f ca="1">+IF(AND(ISNUMBER(OFFSET('Water Data'!$G$6,0,10*ROW('Water Data'!G81))),'Data Summary'!CC87="Yes"),OFFSET('Water Data'!$G$6,0,10*ROW('Water Data'!G81)),NA())</f>
        <v>#N/A</v>
      </c>
      <c r="O87" s="541" t="e">
        <f ca="1">+IF(AND(ISNUMBER(OFFSET('Water Data'!$G$9,0,10*ROW('Water Data'!G81))),'Data Summary'!CD87="Yes"),OFFSET('Water Data'!$G$9,0,10*ROW('Water Data'!G81)),NA())</f>
        <v>#N/A</v>
      </c>
      <c r="P87" s="541" t="e">
        <f ca="1">+IF(AND(ISNUMBER(OFFSET('Water Data'!$H$4,0,10*ROW('Water Data'!H81))),'Data Summary'!CE87="Yes"),100-OFFSET('Water Data'!$H$4,0,10*ROW('Water Data'!H81)),NA())</f>
        <v>#N/A</v>
      </c>
      <c r="Q87" s="541" t="e">
        <f ca="1">+IF(AND(ISNUMBER(OFFSET('Water Data'!$H$6,0,10*ROW('Water Data'!H81))),'Data Summary'!CF87="Yes"),OFFSET('Water Data'!$H$6,0,10*ROW('Water Data'!H81)),NA())</f>
        <v>#N/A</v>
      </c>
      <c r="R87" s="541" t="e">
        <f ca="1">+IF(AND(ISNUMBER(OFFSET('Water Data'!$H$9,0,10*ROW('Water Data'!H81))),'Data Summary'!CG87="Yes"),OFFSET('Water Data'!$H$9,0,10*ROW('Water Data'!H81)),NA())</f>
        <v>#N/A</v>
      </c>
      <c r="S87" s="541" t="e">
        <f ca="1">+IF(AND(ISNUMBER(OFFSET('Water Data'!$I$4,0,10*ROW('Water Data'!I81))),'Data Summary'!CH87="Yes"),100-OFFSET('Water Data'!$I$4,0,10*ROW('Water Data'!I81)),NA())</f>
        <v>#N/A</v>
      </c>
      <c r="T87" s="541" t="e">
        <f ca="1">+IF(AND(ISNUMBER(OFFSET('Water Data'!$I$6,0,10*ROW('Water Data'!I81))),'Data Summary'!CI87="Yes"),OFFSET('Water Data'!$I$6,0,10*ROW('Water Data'!I81)),NA())</f>
        <v>#N/A</v>
      </c>
      <c r="U87" s="541" t="e">
        <f ca="1">+IF(AND(ISNUMBER(OFFSET('Water Data'!$I$9,0,10*ROW('Water Data'!I81))),'Data Summary'!CJ87="Yes"),OFFSET('Water Data'!$I$9,0,10*ROW('Water Data'!I81)),NA())</f>
        <v>#N/A</v>
      </c>
      <c r="V87" s="542" t="e">
        <f ca="1">+IF(AND(ISNUMBER(OFFSET('Sanitation Data'!$D$4,0,10*ROW('Sanitation Data'!D81))),'Data Summary'!CK87="Yes"),100-OFFSET('Sanitation Data'!$D$4,0,10*ROW('Sanitation Data'!D81)),NA())</f>
        <v>#N/A</v>
      </c>
      <c r="W87" s="542" t="e">
        <f ca="1">+IF(AND(ISNUMBER(OFFSET('Sanitation Data'!$D$6,0,10*ROW('Sanitation Data'!D81))),'Data Summary'!CL87="Yes"),OFFSET('Sanitation Data'!$D$6,0,10*ROW('Sanitation Data'!D81)),NA())</f>
        <v>#N/A</v>
      </c>
      <c r="X87" s="542" t="e">
        <f ca="1">+IF(AND(ISNUMBER(OFFSET('Sanitation Data'!$D$10,0,10*ROW('Sanitation Data'!D81))),'Data Summary'!CM87="Yes"),OFFSET('Sanitation Data'!$D$10,0,10*ROW('Sanitation Data'!D81)),NA())</f>
        <v>#N/A</v>
      </c>
      <c r="Y87" s="542" t="e">
        <f ca="1">+IF(AND(ISNUMBER(OFFSET('Sanitation Data'!$D$11,0,10*ROW('Sanitation Data'!D81))),'Data Summary'!CN87="Yes"),OFFSET('Sanitation Data'!$D$11,0,10*ROW('Sanitation Data'!D81)),NA())</f>
        <v>#N/A</v>
      </c>
      <c r="Z87" s="542" t="e">
        <f ca="1">+IF(AND(ISNUMBER(OFFSET('Sanitation Data'!$D$12,0,10*ROW('Sanitation Data'!D81))),'Data Summary'!CO87="Yes"),OFFSET('Sanitation Data'!$D$12,0,10*ROW('Sanitation Data'!D81)),NA())</f>
        <v>#N/A</v>
      </c>
      <c r="AA87" s="542" t="e">
        <f ca="1">+IF(AND(ISNUMBER(OFFSET('Sanitation Data'!$E$4,0,10*ROW('Sanitation Data'!E81))),'Data Summary'!CP87="Yes"),100-OFFSET('Sanitation Data'!$E$4,0,10*ROW('Sanitation Data'!E81)),NA())</f>
        <v>#N/A</v>
      </c>
      <c r="AB87" s="542" t="e">
        <f ca="1">+IF(AND(ISNUMBER(OFFSET('Sanitation Data'!$E$6,0,10*ROW('Sanitation Data'!E81))),'Data Summary'!CQ87="Yes"),OFFSET('Sanitation Data'!$E$6,0,10*ROW('Sanitation Data'!E81)),NA())</f>
        <v>#N/A</v>
      </c>
      <c r="AC87" s="542" t="e">
        <f ca="1">+IF(AND(ISNUMBER(OFFSET('Sanitation Data'!$E$10,0,10*ROW('Sanitation Data'!E81))),'Data Summary'!CR87="Yes"),OFFSET('Sanitation Data'!$E$10,0,10*ROW('Sanitation Data'!E81)),NA())</f>
        <v>#N/A</v>
      </c>
      <c r="AD87" s="542" t="e">
        <f ca="1">+IF(AND(ISNUMBER(OFFSET('Sanitation Data'!$E$11,0,10*ROW('Sanitation Data'!E81))),'Data Summary'!CS87="Yes"),OFFSET('Sanitation Data'!$E$11,0,10*ROW('Sanitation Data'!E81)),NA())</f>
        <v>#N/A</v>
      </c>
      <c r="AE87" s="542" t="e">
        <f ca="1">+IF(AND(ISNUMBER(OFFSET('Sanitation Data'!$E$12,0,10*ROW('Sanitation Data'!E81))),'Data Summary'!CT87="Yes"),OFFSET('Sanitation Data'!$E$12,0,10*ROW('Sanitation Data'!E81)),NA())</f>
        <v>#N/A</v>
      </c>
      <c r="AF87" s="542" t="e">
        <f ca="1">+IF(AND(ISNUMBER(OFFSET('Sanitation Data'!$F$4,0,10*ROW('Sanitation Data'!F81))),'Data Summary'!CU87="Yes"),100-OFFSET('Sanitation Data'!$F$4,0,10*ROW('Sanitation Data'!F81)),NA())</f>
        <v>#N/A</v>
      </c>
      <c r="AG87" s="542" t="e">
        <f ca="1">+IF(AND(ISNUMBER(OFFSET('Sanitation Data'!$F$6,0,10*ROW('Sanitation Data'!F81))),'Data Summary'!CV87="Yes"),OFFSET('Sanitation Data'!$F$6,0,10*ROW('Sanitation Data'!F81)),NA())</f>
        <v>#N/A</v>
      </c>
      <c r="AH87" s="542" t="e">
        <f ca="1">+IF(AND(ISNUMBER(OFFSET('Sanitation Data'!$F$10,0,10*ROW('Sanitation Data'!F81))),'Data Summary'!CW87="Yes"),OFFSET('Sanitation Data'!$F$10,0,10*ROW('Sanitation Data'!F81)),NA())</f>
        <v>#N/A</v>
      </c>
      <c r="AI87" s="542" t="e">
        <f ca="1">+IF(AND(ISNUMBER(OFFSET('Sanitation Data'!$F$11,0,10*ROW('Sanitation Data'!F81))),'Data Summary'!CX87="Yes"),OFFSET('Sanitation Data'!$F$11,0,10*ROW('Sanitation Data'!F81)),NA())</f>
        <v>#N/A</v>
      </c>
      <c r="AJ87" s="542" t="e">
        <f ca="1">+IF(AND(ISNUMBER(OFFSET('Sanitation Data'!$F$12,0,10*ROW('Sanitation Data'!F81))),'Data Summary'!CY87="Yes"),OFFSET('Sanitation Data'!$F$12,0,10*ROW('Sanitation Data'!F81)),NA())</f>
        <v>#N/A</v>
      </c>
      <c r="AK87" s="542" t="e">
        <f ca="1">+IF(AND(ISNUMBER(OFFSET('Sanitation Data'!$G$4,0,10*ROW('Sanitation Data'!G81))),'Data Summary'!CZ87="Yes"),100-OFFSET('Sanitation Data'!$G$4,0,10*ROW('Sanitation Data'!G81)),NA())</f>
        <v>#N/A</v>
      </c>
      <c r="AL87" s="542" t="e">
        <f ca="1">+IF(AND(ISNUMBER(OFFSET('Sanitation Data'!$G$6,0,10*ROW('Sanitation Data'!G81))),'Data Summary'!DA87="Yes"),OFFSET('Sanitation Data'!$G$6,0,10*ROW('Sanitation Data'!G81)),NA())</f>
        <v>#N/A</v>
      </c>
      <c r="AM87" s="542" t="e">
        <f ca="1">+IF(AND(ISNUMBER(OFFSET('Sanitation Data'!$G$10,0,10*ROW('Sanitation Data'!G81))),'Data Summary'!DB87="Yes"),OFFSET('Sanitation Data'!$G$10,0,10*ROW('Sanitation Data'!G81)),NA())</f>
        <v>#N/A</v>
      </c>
      <c r="AN87" s="542" t="e">
        <f ca="1">+IF(AND(ISNUMBER(OFFSET('Sanitation Data'!$G$11,0,10*ROW('Sanitation Data'!G81))),'Data Summary'!DC87="Yes"),OFFSET('Sanitation Data'!$G$11,0,10*ROW('Sanitation Data'!G81)),NA())</f>
        <v>#N/A</v>
      </c>
      <c r="AO87" s="542" t="e">
        <f ca="1">+IF(AND(ISNUMBER(OFFSET('Sanitation Data'!$G$12,0,10*ROW('Sanitation Data'!G81))),'Data Summary'!DD87="Yes"),OFFSET('Sanitation Data'!$G$12,0,10*ROW('Sanitation Data'!G81)),NA())</f>
        <v>#N/A</v>
      </c>
      <c r="AP87" s="542" t="e">
        <f ca="1">+IF(AND(ISNUMBER(OFFSET('Sanitation Data'!$H$4,0,10*ROW('Sanitation Data'!H81))),'Data Summary'!DE87="Yes"),100-OFFSET('Sanitation Data'!$H$4,0,10*ROW('Sanitation Data'!H81)),NA())</f>
        <v>#N/A</v>
      </c>
      <c r="AQ87" s="542" t="e">
        <f ca="1">+IF(AND(ISNUMBER(OFFSET('Sanitation Data'!$H$6,0,10*ROW('Sanitation Data'!H81))),'Data Summary'!DF87="Yes"),OFFSET('Sanitation Data'!$H$6,0,10*ROW('Sanitation Data'!H81)),NA())</f>
        <v>#N/A</v>
      </c>
      <c r="AR87" s="542" t="e">
        <f ca="1">+IF(AND(ISNUMBER(OFFSET('Sanitation Data'!$H$10,0,10*ROW('Sanitation Data'!H81))),'Data Summary'!DG87="Yes"),OFFSET('Sanitation Data'!$H$10,0,10*ROW('Sanitation Data'!H81)),NA())</f>
        <v>#N/A</v>
      </c>
      <c r="AS87" s="542" t="e">
        <f ca="1">+IF(AND(ISNUMBER(OFFSET('Sanitation Data'!$H$11,0,10*ROW('Sanitation Data'!H81))),'Data Summary'!DH87="Yes"),OFFSET('Sanitation Data'!$H$11,0,10*ROW('Sanitation Data'!H81)),NA())</f>
        <v>#N/A</v>
      </c>
      <c r="AT87" s="542" t="e">
        <f ca="1">+IF(AND(ISNUMBER(OFFSET('Sanitation Data'!$H$12,0,10*ROW('Sanitation Data'!H81))),'Data Summary'!DI87="Yes"),OFFSET('Sanitation Data'!$H$12,0,10*ROW('Sanitation Data'!H81)),NA())</f>
        <v>#N/A</v>
      </c>
      <c r="AU87" s="542" t="e">
        <f ca="1">+IF(AND(ISNUMBER(OFFSET('Sanitation Data'!$I$4,0,10*ROW('Sanitation Data'!I81))),'Data Summary'!DJ87="Yes"),100-OFFSET('Sanitation Data'!$I$4,0,10*ROW('Sanitation Data'!I81)),NA())</f>
        <v>#N/A</v>
      </c>
      <c r="AV87" s="542" t="e">
        <f ca="1">+IF(AND(ISNUMBER(OFFSET('Sanitation Data'!$I$6,0,10*ROW('Sanitation Data'!I81))),'Data Summary'!DK87="Yes"),OFFSET('Sanitation Data'!$I$6,0,10*ROW('Sanitation Data'!I81)),NA())</f>
        <v>#N/A</v>
      </c>
      <c r="AW87" s="542" t="e">
        <f ca="1">+IF(AND(ISNUMBER(OFFSET('Sanitation Data'!$I$10,0,10*ROW('Sanitation Data'!I81))),'Data Summary'!DL87="Yes"),OFFSET('Sanitation Data'!$I$10,0,10*ROW('Sanitation Data'!I81)),NA())</f>
        <v>#N/A</v>
      </c>
      <c r="AX87" s="542" t="e">
        <f ca="1">+IF(AND(ISNUMBER(OFFSET('Sanitation Data'!$I$11,0,10*ROW('Sanitation Data'!I81))),'Data Summary'!DM87="Yes"),OFFSET('Sanitation Data'!$I$11,0,10*ROW('Sanitation Data'!I81)),NA())</f>
        <v>#N/A</v>
      </c>
      <c r="AY87" s="542" t="e">
        <f ca="1">+IF(AND(ISNUMBER(OFFSET('Sanitation Data'!$I$12,0,10*ROW('Sanitation Data'!I81))),'Data Summary'!DN87="Yes"),OFFSET('Sanitation Data'!$I$12,0,10*ROW('Sanitation Data'!I81)),NA())</f>
        <v>#N/A</v>
      </c>
      <c r="AZ87" s="543" t="e">
        <f ca="1">+IF(AND(ISNUMBER(OFFSET('Hygiene Data'!$D$5,0,10*ROW('Hygiene Data'!D81))),'Data Summary'!DO87="Yes"),OFFSET('Hygiene Data'!$D$5,0,10*ROW('Hygiene Data'!D81)),NA())</f>
        <v>#N/A</v>
      </c>
      <c r="BA87" s="543" t="e">
        <f ca="1">+IF(AND(ISNUMBER(OFFSET('Hygiene Data'!$D$7,0,10*ROW('Hygiene Data'!D81))),'Data Summary'!DP87="Yes"),OFFSET('Hygiene Data'!$D$7,0,10*ROW('Hygiene Data'!D81)),NA())</f>
        <v>#N/A</v>
      </c>
      <c r="BB87" s="543" t="e">
        <f ca="1">+IF(AND(ISNUMBER(OFFSET('Hygiene Data'!$D$9,0,10*ROW('Hygiene Data'!D81))),'Data Summary'!DQ87="Yes"),OFFSET('Hygiene Data'!$D$9,0,10*ROW('Hygiene Data'!D81)),NA())</f>
        <v>#N/A</v>
      </c>
      <c r="BC87" s="543" t="e">
        <f ca="1">+IF(AND(ISNUMBER(OFFSET('Hygiene Data'!$E$5,0,10*ROW('Hygiene Data'!E81))),'Data Summary'!DR87="Yes"),OFFSET('Hygiene Data'!$E$5,0,10*ROW('Hygiene Data'!E81)),NA())</f>
        <v>#N/A</v>
      </c>
      <c r="BD87" s="543" t="e">
        <f ca="1">+IF(AND(ISNUMBER(OFFSET('Hygiene Data'!$E$7,0,10*ROW('Hygiene Data'!E81))),'Data Summary'!DS87="Yes"),OFFSET('Hygiene Data'!$E$7,0,10*ROW('Hygiene Data'!E81)),NA())</f>
        <v>#N/A</v>
      </c>
      <c r="BE87" s="543" t="e">
        <f ca="1">+IF(AND(ISNUMBER(OFFSET('Hygiene Data'!$E$9,0,10*ROW('Hygiene Data'!E81))),'Data Summary'!DT87="Yes"),OFFSET('Hygiene Data'!$E$9,0,10*ROW('Hygiene Data'!E81)),NA())</f>
        <v>#N/A</v>
      </c>
      <c r="BF87" s="543" t="e">
        <f ca="1">+IF(AND(ISNUMBER(OFFSET('Hygiene Data'!$F$5,0,10*ROW('Hygiene Data'!F81))),'Data Summary'!DU87="Yes"),OFFSET('Hygiene Data'!$F$5,0,10*ROW('Hygiene Data'!F81)),NA())</f>
        <v>#N/A</v>
      </c>
      <c r="BG87" s="543" t="e">
        <f ca="1">+IF(AND(ISNUMBER(OFFSET('Hygiene Data'!$F$7,0,10*ROW('Hygiene Data'!F81))),'Data Summary'!DV87="Yes"),OFFSET('Hygiene Data'!$F$7,0,10*ROW('Hygiene Data'!F81)),NA())</f>
        <v>#N/A</v>
      </c>
      <c r="BH87" s="543" t="e">
        <f ca="1">+IF(AND(ISNUMBER(OFFSET('Hygiene Data'!$F$9,0,10*ROW('Hygiene Data'!F81))),'Data Summary'!DW87="Yes"),OFFSET('Hygiene Data'!$F$9,0,10*ROW('Hygiene Data'!F81)),NA())</f>
        <v>#N/A</v>
      </c>
      <c r="BI87" s="543" t="e">
        <f ca="1">+IF(AND(ISNUMBER(OFFSET('Hygiene Data'!$G$5,0,10*ROW('Hygiene Data'!G81))),'Data Summary'!DX87="Yes"),OFFSET('Hygiene Data'!$G$5,0,10*ROW('Hygiene Data'!G81)),NA())</f>
        <v>#N/A</v>
      </c>
      <c r="BJ87" s="543" t="e">
        <f ca="1">+IF(AND(ISNUMBER(OFFSET('Hygiene Data'!$G$7,0,10*ROW('Hygiene Data'!G81))),'Data Summary'!DY87="Yes"),OFFSET('Hygiene Data'!$G$7,0,10*ROW('Hygiene Data'!G81)),NA())</f>
        <v>#N/A</v>
      </c>
      <c r="BK87" s="543" t="e">
        <f ca="1">+IF(AND(ISNUMBER(OFFSET('Hygiene Data'!$G$9,0,10*ROW('Hygiene Data'!G81))),'Data Summary'!DZ87="Yes"),OFFSET('Hygiene Data'!$G$9,0,10*ROW('Hygiene Data'!G81)),NA())</f>
        <v>#N/A</v>
      </c>
      <c r="BL87" s="543" t="e">
        <f ca="1">+IF(AND(ISNUMBER(OFFSET('Hygiene Data'!$H$5,0,10*ROW('Hygiene Data'!H81))),'Data Summary'!EA87="Yes"),OFFSET('Hygiene Data'!$H$5,0,10*ROW('Hygiene Data'!H81)),NA())</f>
        <v>#N/A</v>
      </c>
      <c r="BM87" s="543" t="e">
        <f ca="1">+IF(AND(ISNUMBER(OFFSET('Hygiene Data'!$H$7,0,10*ROW('Hygiene Data'!H81))),'Data Summary'!EB87="Yes"),OFFSET('Hygiene Data'!$H$7,0,10*ROW('Hygiene Data'!H81)),NA())</f>
        <v>#N/A</v>
      </c>
      <c r="BN87" s="543" t="e">
        <f ca="1">+IF(AND(ISNUMBER(OFFSET('Hygiene Data'!$H$9,0,10*ROW('Hygiene Data'!H81))),'Data Summary'!EC87="Yes"),OFFSET('Hygiene Data'!$H$9,0,10*ROW('Hygiene Data'!H81)),NA())</f>
        <v>#N/A</v>
      </c>
      <c r="BO87" s="543" t="e">
        <f ca="1">+IF(AND(ISNUMBER(OFFSET('Hygiene Data'!$I$5,0,10*ROW('Hygiene Data'!I81))),'Data Summary'!ED87="Yes"),OFFSET('Hygiene Data'!$I$5,0,10*ROW('Hygiene Data'!I81)),NA())</f>
        <v>#N/A</v>
      </c>
      <c r="BP87" s="543" t="e">
        <f ca="1">+IF(AND(ISNUMBER(OFFSET('Hygiene Data'!$I$7,0,10*ROW('Hygiene Data'!I81))),'Data Summary'!EE87="Yes"),OFFSET('Hygiene Data'!$I$7,0,10*ROW('Hygiene Data'!I81)),NA())</f>
        <v>#N/A</v>
      </c>
      <c r="BQ87" s="543" t="e">
        <f ca="1">+IF(AND(ISNUMBER(OFFSET('Hygiene Data'!$I$9,0,10*ROW('Hygiene Data'!I81))),'Data Summary'!EF87="Yes"),OFFSET('Hygiene Data'!$I$9,0,10*ROW('Hygiene Data'!I81)),NA())</f>
        <v>#N/A</v>
      </c>
    </row>
    <row r="88" spans="1:69" x14ac:dyDescent="0.25">
      <c r="A88" s="539" t="e">
        <f ca="1">+RIGHT('Data Summary'!A88,LEN('Data Summary'!A88)-9)</f>
        <v>#VALUE!</v>
      </c>
      <c r="B88" s="513" t="str">
        <f ca="1">+IF(ISTEXT('Data Summary'!B88),'Data Summary'!B88,"")</f>
        <v/>
      </c>
      <c r="C88" s="540" t="e">
        <f ca="1">+VALUE('Data Summary'!C88)</f>
        <v>#VALUE!</v>
      </c>
      <c r="D88" s="541" t="e">
        <f ca="1">+IF(AND(ISNUMBER(OFFSET('Water Data'!$D$4,0,10*ROW('Water Data'!D82))),'Data Summary'!BS88="Yes"),100-OFFSET('Water Data'!$D$4,0,10*ROW('Water Data'!D82)),NA())</f>
        <v>#N/A</v>
      </c>
      <c r="E88" s="541" t="e">
        <f ca="1">+IF(AND(ISNUMBER(OFFSET('Water Data'!$D$6,0,10*ROW('Water Data'!D82))),'Data Summary'!BT88="Yes"),OFFSET('Water Data'!$D$6,0,10*ROW('Water Data'!D82)),NA())</f>
        <v>#N/A</v>
      </c>
      <c r="F88" s="541" t="e">
        <f ca="1">+IF(AND(ISNUMBER(OFFSET('Water Data'!$D$9,0,10*ROW('Water Data'!D82))),'Data Summary'!BU88="Yes"),OFFSET('Water Data'!$D$9,0,10*ROW('Water Data'!D82)),NA())</f>
        <v>#N/A</v>
      </c>
      <c r="G88" s="541" t="e">
        <f ca="1">+IF(AND(ISNUMBER(OFFSET('Water Data'!$E$4,0,10*ROW('Water Data'!E82))),'Data Summary'!BV88="Yes"),100-OFFSET('Water Data'!$E$4,0,10*ROW('Water Data'!E82)),NA())</f>
        <v>#N/A</v>
      </c>
      <c r="H88" s="541" t="e">
        <f ca="1">+IF(AND(ISNUMBER(OFFSET('Water Data'!$E$6,0,10*ROW('Water Data'!E82))),'Data Summary'!BW88="Yes"),OFFSET('Water Data'!$E$6,0,10*ROW('Water Data'!E82)),NA())</f>
        <v>#N/A</v>
      </c>
      <c r="I88" s="541" t="e">
        <f ca="1">+IF(AND(ISNUMBER(OFFSET('Water Data'!$E$9,0,10*ROW('Water Data'!E82))),'Data Summary'!BX88="Yes"),OFFSET('Water Data'!$E$9,0,10*ROW('Water Data'!E82)),NA())</f>
        <v>#N/A</v>
      </c>
      <c r="J88" s="541" t="e">
        <f ca="1">+IF(AND(ISNUMBER(OFFSET('Water Data'!$F$4,0,10*ROW('Water Data'!F82))),'Data Summary'!BY88="Yes"),100-OFFSET('Water Data'!$F$4,0,10*ROW('Water Data'!F82)),NA())</f>
        <v>#N/A</v>
      </c>
      <c r="K88" s="541" t="e">
        <f ca="1">+IF(AND(ISNUMBER(OFFSET('Water Data'!$F$6,0,10*ROW('Water Data'!F82))),'Data Summary'!BZ88="Yes"),OFFSET('Water Data'!$F$6,0,10*ROW('Water Data'!F82)),NA())</f>
        <v>#N/A</v>
      </c>
      <c r="L88" s="541" t="e">
        <f ca="1">+IF(AND(ISNUMBER(OFFSET('Water Data'!$F$9,0,10*ROW('Water Data'!F82))),'Data Summary'!CA88="Yes"),OFFSET('Water Data'!$F$9,0,10*ROW('Water Data'!F82)),NA())</f>
        <v>#N/A</v>
      </c>
      <c r="M88" s="541" t="e">
        <f ca="1">+IF(AND(ISNUMBER(OFFSET('Water Data'!$G$4,0,10*ROW('Water Data'!G82))),'Data Summary'!CB88="Yes"),100-OFFSET('Water Data'!$G$4,0,10*ROW('Water Data'!G82)),NA())</f>
        <v>#N/A</v>
      </c>
      <c r="N88" s="541" t="e">
        <f ca="1">+IF(AND(ISNUMBER(OFFSET('Water Data'!$G$6,0,10*ROW('Water Data'!G82))),'Data Summary'!CC88="Yes"),OFFSET('Water Data'!$G$6,0,10*ROW('Water Data'!G82)),NA())</f>
        <v>#N/A</v>
      </c>
      <c r="O88" s="541" t="e">
        <f ca="1">+IF(AND(ISNUMBER(OFFSET('Water Data'!$G$9,0,10*ROW('Water Data'!G82))),'Data Summary'!CD88="Yes"),OFFSET('Water Data'!$G$9,0,10*ROW('Water Data'!G82)),NA())</f>
        <v>#N/A</v>
      </c>
      <c r="P88" s="541" t="e">
        <f ca="1">+IF(AND(ISNUMBER(OFFSET('Water Data'!$H$4,0,10*ROW('Water Data'!H82))),'Data Summary'!CE88="Yes"),100-OFFSET('Water Data'!$H$4,0,10*ROW('Water Data'!H82)),NA())</f>
        <v>#N/A</v>
      </c>
      <c r="Q88" s="541" t="e">
        <f ca="1">+IF(AND(ISNUMBER(OFFSET('Water Data'!$H$6,0,10*ROW('Water Data'!H82))),'Data Summary'!CF88="Yes"),OFFSET('Water Data'!$H$6,0,10*ROW('Water Data'!H82)),NA())</f>
        <v>#N/A</v>
      </c>
      <c r="R88" s="541" t="e">
        <f ca="1">+IF(AND(ISNUMBER(OFFSET('Water Data'!$H$9,0,10*ROW('Water Data'!H82))),'Data Summary'!CG88="Yes"),OFFSET('Water Data'!$H$9,0,10*ROW('Water Data'!H82)),NA())</f>
        <v>#N/A</v>
      </c>
      <c r="S88" s="541" t="e">
        <f ca="1">+IF(AND(ISNUMBER(OFFSET('Water Data'!$I$4,0,10*ROW('Water Data'!I82))),'Data Summary'!CH88="Yes"),100-OFFSET('Water Data'!$I$4,0,10*ROW('Water Data'!I82)),NA())</f>
        <v>#N/A</v>
      </c>
      <c r="T88" s="541" t="e">
        <f ca="1">+IF(AND(ISNUMBER(OFFSET('Water Data'!$I$6,0,10*ROW('Water Data'!I82))),'Data Summary'!CI88="Yes"),OFFSET('Water Data'!$I$6,0,10*ROW('Water Data'!I82)),NA())</f>
        <v>#N/A</v>
      </c>
      <c r="U88" s="541" t="e">
        <f ca="1">+IF(AND(ISNUMBER(OFFSET('Water Data'!$I$9,0,10*ROW('Water Data'!I82))),'Data Summary'!CJ88="Yes"),OFFSET('Water Data'!$I$9,0,10*ROW('Water Data'!I82)),NA())</f>
        <v>#N/A</v>
      </c>
      <c r="V88" s="542" t="e">
        <f ca="1">+IF(AND(ISNUMBER(OFFSET('Sanitation Data'!$D$4,0,10*ROW('Sanitation Data'!D82))),'Data Summary'!CK88="Yes"),100-OFFSET('Sanitation Data'!$D$4,0,10*ROW('Sanitation Data'!D82)),NA())</f>
        <v>#N/A</v>
      </c>
      <c r="W88" s="542" t="e">
        <f ca="1">+IF(AND(ISNUMBER(OFFSET('Sanitation Data'!$D$6,0,10*ROW('Sanitation Data'!D82))),'Data Summary'!CL88="Yes"),OFFSET('Sanitation Data'!$D$6,0,10*ROW('Sanitation Data'!D82)),NA())</f>
        <v>#N/A</v>
      </c>
      <c r="X88" s="542" t="e">
        <f ca="1">+IF(AND(ISNUMBER(OFFSET('Sanitation Data'!$D$10,0,10*ROW('Sanitation Data'!D82))),'Data Summary'!CM88="Yes"),OFFSET('Sanitation Data'!$D$10,0,10*ROW('Sanitation Data'!D82)),NA())</f>
        <v>#N/A</v>
      </c>
      <c r="Y88" s="542" t="e">
        <f ca="1">+IF(AND(ISNUMBER(OFFSET('Sanitation Data'!$D$11,0,10*ROW('Sanitation Data'!D82))),'Data Summary'!CN88="Yes"),OFFSET('Sanitation Data'!$D$11,0,10*ROW('Sanitation Data'!D82)),NA())</f>
        <v>#N/A</v>
      </c>
      <c r="Z88" s="542" t="e">
        <f ca="1">+IF(AND(ISNUMBER(OFFSET('Sanitation Data'!$D$12,0,10*ROW('Sanitation Data'!D82))),'Data Summary'!CO88="Yes"),OFFSET('Sanitation Data'!$D$12,0,10*ROW('Sanitation Data'!D82)),NA())</f>
        <v>#N/A</v>
      </c>
      <c r="AA88" s="542" t="e">
        <f ca="1">+IF(AND(ISNUMBER(OFFSET('Sanitation Data'!$E$4,0,10*ROW('Sanitation Data'!E82))),'Data Summary'!CP88="Yes"),100-OFFSET('Sanitation Data'!$E$4,0,10*ROW('Sanitation Data'!E82)),NA())</f>
        <v>#N/A</v>
      </c>
      <c r="AB88" s="542" t="e">
        <f ca="1">+IF(AND(ISNUMBER(OFFSET('Sanitation Data'!$E$6,0,10*ROW('Sanitation Data'!E82))),'Data Summary'!CQ88="Yes"),OFFSET('Sanitation Data'!$E$6,0,10*ROW('Sanitation Data'!E82)),NA())</f>
        <v>#N/A</v>
      </c>
      <c r="AC88" s="542" t="e">
        <f ca="1">+IF(AND(ISNUMBER(OFFSET('Sanitation Data'!$E$10,0,10*ROW('Sanitation Data'!E82))),'Data Summary'!CR88="Yes"),OFFSET('Sanitation Data'!$E$10,0,10*ROW('Sanitation Data'!E82)),NA())</f>
        <v>#N/A</v>
      </c>
      <c r="AD88" s="542" t="e">
        <f ca="1">+IF(AND(ISNUMBER(OFFSET('Sanitation Data'!$E$11,0,10*ROW('Sanitation Data'!E82))),'Data Summary'!CS88="Yes"),OFFSET('Sanitation Data'!$E$11,0,10*ROW('Sanitation Data'!E82)),NA())</f>
        <v>#N/A</v>
      </c>
      <c r="AE88" s="542" t="e">
        <f ca="1">+IF(AND(ISNUMBER(OFFSET('Sanitation Data'!$E$12,0,10*ROW('Sanitation Data'!E82))),'Data Summary'!CT88="Yes"),OFFSET('Sanitation Data'!$E$12,0,10*ROW('Sanitation Data'!E82)),NA())</f>
        <v>#N/A</v>
      </c>
      <c r="AF88" s="542" t="e">
        <f ca="1">+IF(AND(ISNUMBER(OFFSET('Sanitation Data'!$F$4,0,10*ROW('Sanitation Data'!F82))),'Data Summary'!CU88="Yes"),100-OFFSET('Sanitation Data'!$F$4,0,10*ROW('Sanitation Data'!F82)),NA())</f>
        <v>#N/A</v>
      </c>
      <c r="AG88" s="542" t="e">
        <f ca="1">+IF(AND(ISNUMBER(OFFSET('Sanitation Data'!$F$6,0,10*ROW('Sanitation Data'!F82))),'Data Summary'!CV88="Yes"),OFFSET('Sanitation Data'!$F$6,0,10*ROW('Sanitation Data'!F82)),NA())</f>
        <v>#N/A</v>
      </c>
      <c r="AH88" s="542" t="e">
        <f ca="1">+IF(AND(ISNUMBER(OFFSET('Sanitation Data'!$F$10,0,10*ROW('Sanitation Data'!F82))),'Data Summary'!CW88="Yes"),OFFSET('Sanitation Data'!$F$10,0,10*ROW('Sanitation Data'!F82)),NA())</f>
        <v>#N/A</v>
      </c>
      <c r="AI88" s="542" t="e">
        <f ca="1">+IF(AND(ISNUMBER(OFFSET('Sanitation Data'!$F$11,0,10*ROW('Sanitation Data'!F82))),'Data Summary'!CX88="Yes"),OFFSET('Sanitation Data'!$F$11,0,10*ROW('Sanitation Data'!F82)),NA())</f>
        <v>#N/A</v>
      </c>
      <c r="AJ88" s="542" t="e">
        <f ca="1">+IF(AND(ISNUMBER(OFFSET('Sanitation Data'!$F$12,0,10*ROW('Sanitation Data'!F82))),'Data Summary'!CY88="Yes"),OFFSET('Sanitation Data'!$F$12,0,10*ROW('Sanitation Data'!F82)),NA())</f>
        <v>#N/A</v>
      </c>
      <c r="AK88" s="542" t="e">
        <f ca="1">+IF(AND(ISNUMBER(OFFSET('Sanitation Data'!$G$4,0,10*ROW('Sanitation Data'!G82))),'Data Summary'!CZ88="Yes"),100-OFFSET('Sanitation Data'!$G$4,0,10*ROW('Sanitation Data'!G82)),NA())</f>
        <v>#N/A</v>
      </c>
      <c r="AL88" s="542" t="e">
        <f ca="1">+IF(AND(ISNUMBER(OFFSET('Sanitation Data'!$G$6,0,10*ROW('Sanitation Data'!G82))),'Data Summary'!DA88="Yes"),OFFSET('Sanitation Data'!$G$6,0,10*ROW('Sanitation Data'!G82)),NA())</f>
        <v>#N/A</v>
      </c>
      <c r="AM88" s="542" t="e">
        <f ca="1">+IF(AND(ISNUMBER(OFFSET('Sanitation Data'!$G$10,0,10*ROW('Sanitation Data'!G82))),'Data Summary'!DB88="Yes"),OFFSET('Sanitation Data'!$G$10,0,10*ROW('Sanitation Data'!G82)),NA())</f>
        <v>#N/A</v>
      </c>
      <c r="AN88" s="542" t="e">
        <f ca="1">+IF(AND(ISNUMBER(OFFSET('Sanitation Data'!$G$11,0,10*ROW('Sanitation Data'!G82))),'Data Summary'!DC88="Yes"),OFFSET('Sanitation Data'!$G$11,0,10*ROW('Sanitation Data'!G82)),NA())</f>
        <v>#N/A</v>
      </c>
      <c r="AO88" s="542" t="e">
        <f ca="1">+IF(AND(ISNUMBER(OFFSET('Sanitation Data'!$G$12,0,10*ROW('Sanitation Data'!G82))),'Data Summary'!DD88="Yes"),OFFSET('Sanitation Data'!$G$12,0,10*ROW('Sanitation Data'!G82)),NA())</f>
        <v>#N/A</v>
      </c>
      <c r="AP88" s="542" t="e">
        <f ca="1">+IF(AND(ISNUMBER(OFFSET('Sanitation Data'!$H$4,0,10*ROW('Sanitation Data'!H82))),'Data Summary'!DE88="Yes"),100-OFFSET('Sanitation Data'!$H$4,0,10*ROW('Sanitation Data'!H82)),NA())</f>
        <v>#N/A</v>
      </c>
      <c r="AQ88" s="542" t="e">
        <f ca="1">+IF(AND(ISNUMBER(OFFSET('Sanitation Data'!$H$6,0,10*ROW('Sanitation Data'!H82))),'Data Summary'!DF88="Yes"),OFFSET('Sanitation Data'!$H$6,0,10*ROW('Sanitation Data'!H82)),NA())</f>
        <v>#N/A</v>
      </c>
      <c r="AR88" s="542" t="e">
        <f ca="1">+IF(AND(ISNUMBER(OFFSET('Sanitation Data'!$H$10,0,10*ROW('Sanitation Data'!H82))),'Data Summary'!DG88="Yes"),OFFSET('Sanitation Data'!$H$10,0,10*ROW('Sanitation Data'!H82)),NA())</f>
        <v>#N/A</v>
      </c>
      <c r="AS88" s="542" t="e">
        <f ca="1">+IF(AND(ISNUMBER(OFFSET('Sanitation Data'!$H$11,0,10*ROW('Sanitation Data'!H82))),'Data Summary'!DH88="Yes"),OFFSET('Sanitation Data'!$H$11,0,10*ROW('Sanitation Data'!H82)),NA())</f>
        <v>#N/A</v>
      </c>
      <c r="AT88" s="542" t="e">
        <f ca="1">+IF(AND(ISNUMBER(OFFSET('Sanitation Data'!$H$12,0,10*ROW('Sanitation Data'!H82))),'Data Summary'!DI88="Yes"),OFFSET('Sanitation Data'!$H$12,0,10*ROW('Sanitation Data'!H82)),NA())</f>
        <v>#N/A</v>
      </c>
      <c r="AU88" s="542" t="e">
        <f ca="1">+IF(AND(ISNUMBER(OFFSET('Sanitation Data'!$I$4,0,10*ROW('Sanitation Data'!I82))),'Data Summary'!DJ88="Yes"),100-OFFSET('Sanitation Data'!$I$4,0,10*ROW('Sanitation Data'!I82)),NA())</f>
        <v>#N/A</v>
      </c>
      <c r="AV88" s="542" t="e">
        <f ca="1">+IF(AND(ISNUMBER(OFFSET('Sanitation Data'!$I$6,0,10*ROW('Sanitation Data'!I82))),'Data Summary'!DK88="Yes"),OFFSET('Sanitation Data'!$I$6,0,10*ROW('Sanitation Data'!I82)),NA())</f>
        <v>#N/A</v>
      </c>
      <c r="AW88" s="542" t="e">
        <f ca="1">+IF(AND(ISNUMBER(OFFSET('Sanitation Data'!$I$10,0,10*ROW('Sanitation Data'!I82))),'Data Summary'!DL88="Yes"),OFFSET('Sanitation Data'!$I$10,0,10*ROW('Sanitation Data'!I82)),NA())</f>
        <v>#N/A</v>
      </c>
      <c r="AX88" s="542" t="e">
        <f ca="1">+IF(AND(ISNUMBER(OFFSET('Sanitation Data'!$I$11,0,10*ROW('Sanitation Data'!I82))),'Data Summary'!DM88="Yes"),OFFSET('Sanitation Data'!$I$11,0,10*ROW('Sanitation Data'!I82)),NA())</f>
        <v>#N/A</v>
      </c>
      <c r="AY88" s="542" t="e">
        <f ca="1">+IF(AND(ISNUMBER(OFFSET('Sanitation Data'!$I$12,0,10*ROW('Sanitation Data'!I82))),'Data Summary'!DN88="Yes"),OFFSET('Sanitation Data'!$I$12,0,10*ROW('Sanitation Data'!I82)),NA())</f>
        <v>#N/A</v>
      </c>
      <c r="AZ88" s="543" t="e">
        <f ca="1">+IF(AND(ISNUMBER(OFFSET('Hygiene Data'!$D$5,0,10*ROW('Hygiene Data'!D82))),'Data Summary'!DO88="Yes"),OFFSET('Hygiene Data'!$D$5,0,10*ROW('Hygiene Data'!D82)),NA())</f>
        <v>#N/A</v>
      </c>
      <c r="BA88" s="543" t="e">
        <f ca="1">+IF(AND(ISNUMBER(OFFSET('Hygiene Data'!$D$7,0,10*ROW('Hygiene Data'!D82))),'Data Summary'!DP88="Yes"),OFFSET('Hygiene Data'!$D$7,0,10*ROW('Hygiene Data'!D82)),NA())</f>
        <v>#N/A</v>
      </c>
      <c r="BB88" s="543" t="e">
        <f ca="1">+IF(AND(ISNUMBER(OFFSET('Hygiene Data'!$D$9,0,10*ROW('Hygiene Data'!D82))),'Data Summary'!DQ88="Yes"),OFFSET('Hygiene Data'!$D$9,0,10*ROW('Hygiene Data'!D82)),NA())</f>
        <v>#N/A</v>
      </c>
      <c r="BC88" s="543" t="e">
        <f ca="1">+IF(AND(ISNUMBER(OFFSET('Hygiene Data'!$E$5,0,10*ROW('Hygiene Data'!E82))),'Data Summary'!DR88="Yes"),OFFSET('Hygiene Data'!$E$5,0,10*ROW('Hygiene Data'!E82)),NA())</f>
        <v>#N/A</v>
      </c>
      <c r="BD88" s="543" t="e">
        <f ca="1">+IF(AND(ISNUMBER(OFFSET('Hygiene Data'!$E$7,0,10*ROW('Hygiene Data'!E82))),'Data Summary'!DS88="Yes"),OFFSET('Hygiene Data'!$E$7,0,10*ROW('Hygiene Data'!E82)),NA())</f>
        <v>#N/A</v>
      </c>
      <c r="BE88" s="543" t="e">
        <f ca="1">+IF(AND(ISNUMBER(OFFSET('Hygiene Data'!$E$9,0,10*ROW('Hygiene Data'!E82))),'Data Summary'!DT88="Yes"),OFFSET('Hygiene Data'!$E$9,0,10*ROW('Hygiene Data'!E82)),NA())</f>
        <v>#N/A</v>
      </c>
      <c r="BF88" s="543" t="e">
        <f ca="1">+IF(AND(ISNUMBER(OFFSET('Hygiene Data'!$F$5,0,10*ROW('Hygiene Data'!F82))),'Data Summary'!DU88="Yes"),OFFSET('Hygiene Data'!$F$5,0,10*ROW('Hygiene Data'!F82)),NA())</f>
        <v>#N/A</v>
      </c>
      <c r="BG88" s="543" t="e">
        <f ca="1">+IF(AND(ISNUMBER(OFFSET('Hygiene Data'!$F$7,0,10*ROW('Hygiene Data'!F82))),'Data Summary'!DV88="Yes"),OFFSET('Hygiene Data'!$F$7,0,10*ROW('Hygiene Data'!F82)),NA())</f>
        <v>#N/A</v>
      </c>
      <c r="BH88" s="543" t="e">
        <f ca="1">+IF(AND(ISNUMBER(OFFSET('Hygiene Data'!$F$9,0,10*ROW('Hygiene Data'!F82))),'Data Summary'!DW88="Yes"),OFFSET('Hygiene Data'!$F$9,0,10*ROW('Hygiene Data'!F82)),NA())</f>
        <v>#N/A</v>
      </c>
      <c r="BI88" s="543" t="e">
        <f ca="1">+IF(AND(ISNUMBER(OFFSET('Hygiene Data'!$G$5,0,10*ROW('Hygiene Data'!G82))),'Data Summary'!DX88="Yes"),OFFSET('Hygiene Data'!$G$5,0,10*ROW('Hygiene Data'!G82)),NA())</f>
        <v>#N/A</v>
      </c>
      <c r="BJ88" s="543" t="e">
        <f ca="1">+IF(AND(ISNUMBER(OFFSET('Hygiene Data'!$G$7,0,10*ROW('Hygiene Data'!G82))),'Data Summary'!DY88="Yes"),OFFSET('Hygiene Data'!$G$7,0,10*ROW('Hygiene Data'!G82)),NA())</f>
        <v>#N/A</v>
      </c>
      <c r="BK88" s="543" t="e">
        <f ca="1">+IF(AND(ISNUMBER(OFFSET('Hygiene Data'!$G$9,0,10*ROW('Hygiene Data'!G82))),'Data Summary'!DZ88="Yes"),OFFSET('Hygiene Data'!$G$9,0,10*ROW('Hygiene Data'!G82)),NA())</f>
        <v>#N/A</v>
      </c>
      <c r="BL88" s="543" t="e">
        <f ca="1">+IF(AND(ISNUMBER(OFFSET('Hygiene Data'!$H$5,0,10*ROW('Hygiene Data'!H82))),'Data Summary'!EA88="Yes"),OFFSET('Hygiene Data'!$H$5,0,10*ROW('Hygiene Data'!H82)),NA())</f>
        <v>#N/A</v>
      </c>
      <c r="BM88" s="543" t="e">
        <f ca="1">+IF(AND(ISNUMBER(OFFSET('Hygiene Data'!$H$7,0,10*ROW('Hygiene Data'!H82))),'Data Summary'!EB88="Yes"),OFFSET('Hygiene Data'!$H$7,0,10*ROW('Hygiene Data'!H82)),NA())</f>
        <v>#N/A</v>
      </c>
      <c r="BN88" s="543" t="e">
        <f ca="1">+IF(AND(ISNUMBER(OFFSET('Hygiene Data'!$H$9,0,10*ROW('Hygiene Data'!H82))),'Data Summary'!EC88="Yes"),OFFSET('Hygiene Data'!$H$9,0,10*ROW('Hygiene Data'!H82)),NA())</f>
        <v>#N/A</v>
      </c>
      <c r="BO88" s="543" t="e">
        <f ca="1">+IF(AND(ISNUMBER(OFFSET('Hygiene Data'!$I$5,0,10*ROW('Hygiene Data'!I82))),'Data Summary'!ED88="Yes"),OFFSET('Hygiene Data'!$I$5,0,10*ROW('Hygiene Data'!I82)),NA())</f>
        <v>#N/A</v>
      </c>
      <c r="BP88" s="543" t="e">
        <f ca="1">+IF(AND(ISNUMBER(OFFSET('Hygiene Data'!$I$7,0,10*ROW('Hygiene Data'!I82))),'Data Summary'!EE88="Yes"),OFFSET('Hygiene Data'!$I$7,0,10*ROW('Hygiene Data'!I82)),NA())</f>
        <v>#N/A</v>
      </c>
      <c r="BQ88" s="543" t="e">
        <f ca="1">+IF(AND(ISNUMBER(OFFSET('Hygiene Data'!$I$9,0,10*ROW('Hygiene Data'!I82))),'Data Summary'!EF88="Yes"),OFFSET('Hygiene Data'!$I$9,0,10*ROW('Hygiene Data'!I82)),NA())</f>
        <v>#N/A</v>
      </c>
    </row>
    <row r="89" spans="1:69" x14ac:dyDescent="0.25">
      <c r="A89" s="539" t="e">
        <f ca="1">+RIGHT('Data Summary'!A89,LEN('Data Summary'!A89)-9)</f>
        <v>#VALUE!</v>
      </c>
      <c r="B89" s="513" t="str">
        <f ca="1">+IF(ISTEXT('Data Summary'!B89),'Data Summary'!B89,"")</f>
        <v/>
      </c>
      <c r="C89" s="540" t="e">
        <f ca="1">+VALUE('Data Summary'!C89)</f>
        <v>#VALUE!</v>
      </c>
      <c r="D89" s="541" t="e">
        <f ca="1">+IF(AND(ISNUMBER(OFFSET('Water Data'!$D$4,0,10*ROW('Water Data'!D83))),'Data Summary'!BS89="Yes"),100-OFFSET('Water Data'!$D$4,0,10*ROW('Water Data'!D83)),NA())</f>
        <v>#N/A</v>
      </c>
      <c r="E89" s="541" t="e">
        <f ca="1">+IF(AND(ISNUMBER(OFFSET('Water Data'!$D$6,0,10*ROW('Water Data'!D83))),'Data Summary'!BT89="Yes"),OFFSET('Water Data'!$D$6,0,10*ROW('Water Data'!D83)),NA())</f>
        <v>#N/A</v>
      </c>
      <c r="F89" s="541" t="e">
        <f ca="1">+IF(AND(ISNUMBER(OFFSET('Water Data'!$D$9,0,10*ROW('Water Data'!D83))),'Data Summary'!BU89="Yes"),OFFSET('Water Data'!$D$9,0,10*ROW('Water Data'!D83)),NA())</f>
        <v>#N/A</v>
      </c>
      <c r="G89" s="541" t="e">
        <f ca="1">+IF(AND(ISNUMBER(OFFSET('Water Data'!$E$4,0,10*ROW('Water Data'!E83))),'Data Summary'!BV89="Yes"),100-OFFSET('Water Data'!$E$4,0,10*ROW('Water Data'!E83)),NA())</f>
        <v>#N/A</v>
      </c>
      <c r="H89" s="541" t="e">
        <f ca="1">+IF(AND(ISNUMBER(OFFSET('Water Data'!$E$6,0,10*ROW('Water Data'!E83))),'Data Summary'!BW89="Yes"),OFFSET('Water Data'!$E$6,0,10*ROW('Water Data'!E83)),NA())</f>
        <v>#N/A</v>
      </c>
      <c r="I89" s="541" t="e">
        <f ca="1">+IF(AND(ISNUMBER(OFFSET('Water Data'!$E$9,0,10*ROW('Water Data'!E83))),'Data Summary'!BX89="Yes"),OFFSET('Water Data'!$E$9,0,10*ROW('Water Data'!E83)),NA())</f>
        <v>#N/A</v>
      </c>
      <c r="J89" s="541" t="e">
        <f ca="1">+IF(AND(ISNUMBER(OFFSET('Water Data'!$F$4,0,10*ROW('Water Data'!F83))),'Data Summary'!BY89="Yes"),100-OFFSET('Water Data'!$F$4,0,10*ROW('Water Data'!F83)),NA())</f>
        <v>#N/A</v>
      </c>
      <c r="K89" s="541" t="e">
        <f ca="1">+IF(AND(ISNUMBER(OFFSET('Water Data'!$F$6,0,10*ROW('Water Data'!F83))),'Data Summary'!BZ89="Yes"),OFFSET('Water Data'!$F$6,0,10*ROW('Water Data'!F83)),NA())</f>
        <v>#N/A</v>
      </c>
      <c r="L89" s="541" t="e">
        <f ca="1">+IF(AND(ISNUMBER(OFFSET('Water Data'!$F$9,0,10*ROW('Water Data'!F83))),'Data Summary'!CA89="Yes"),OFFSET('Water Data'!$F$9,0,10*ROW('Water Data'!F83)),NA())</f>
        <v>#N/A</v>
      </c>
      <c r="M89" s="541" t="e">
        <f ca="1">+IF(AND(ISNUMBER(OFFSET('Water Data'!$G$4,0,10*ROW('Water Data'!G83))),'Data Summary'!CB89="Yes"),100-OFFSET('Water Data'!$G$4,0,10*ROW('Water Data'!G83)),NA())</f>
        <v>#N/A</v>
      </c>
      <c r="N89" s="541" t="e">
        <f ca="1">+IF(AND(ISNUMBER(OFFSET('Water Data'!$G$6,0,10*ROW('Water Data'!G83))),'Data Summary'!CC89="Yes"),OFFSET('Water Data'!$G$6,0,10*ROW('Water Data'!G83)),NA())</f>
        <v>#N/A</v>
      </c>
      <c r="O89" s="541" t="e">
        <f ca="1">+IF(AND(ISNUMBER(OFFSET('Water Data'!$G$9,0,10*ROW('Water Data'!G83))),'Data Summary'!CD89="Yes"),OFFSET('Water Data'!$G$9,0,10*ROW('Water Data'!G83)),NA())</f>
        <v>#N/A</v>
      </c>
      <c r="P89" s="541" t="e">
        <f ca="1">+IF(AND(ISNUMBER(OFFSET('Water Data'!$H$4,0,10*ROW('Water Data'!H83))),'Data Summary'!CE89="Yes"),100-OFFSET('Water Data'!$H$4,0,10*ROW('Water Data'!H83)),NA())</f>
        <v>#N/A</v>
      </c>
      <c r="Q89" s="541" t="e">
        <f ca="1">+IF(AND(ISNUMBER(OFFSET('Water Data'!$H$6,0,10*ROW('Water Data'!H83))),'Data Summary'!CF89="Yes"),OFFSET('Water Data'!$H$6,0,10*ROW('Water Data'!H83)),NA())</f>
        <v>#N/A</v>
      </c>
      <c r="R89" s="541" t="e">
        <f ca="1">+IF(AND(ISNUMBER(OFFSET('Water Data'!$H$9,0,10*ROW('Water Data'!H83))),'Data Summary'!CG89="Yes"),OFFSET('Water Data'!$H$9,0,10*ROW('Water Data'!H83)),NA())</f>
        <v>#N/A</v>
      </c>
      <c r="S89" s="541" t="e">
        <f ca="1">+IF(AND(ISNUMBER(OFFSET('Water Data'!$I$4,0,10*ROW('Water Data'!I83))),'Data Summary'!CH89="Yes"),100-OFFSET('Water Data'!$I$4,0,10*ROW('Water Data'!I83)),NA())</f>
        <v>#N/A</v>
      </c>
      <c r="T89" s="541" t="e">
        <f ca="1">+IF(AND(ISNUMBER(OFFSET('Water Data'!$I$6,0,10*ROW('Water Data'!I83))),'Data Summary'!CI89="Yes"),OFFSET('Water Data'!$I$6,0,10*ROW('Water Data'!I83)),NA())</f>
        <v>#N/A</v>
      </c>
      <c r="U89" s="541" t="e">
        <f ca="1">+IF(AND(ISNUMBER(OFFSET('Water Data'!$I$9,0,10*ROW('Water Data'!I83))),'Data Summary'!CJ89="Yes"),OFFSET('Water Data'!$I$9,0,10*ROW('Water Data'!I83)),NA())</f>
        <v>#N/A</v>
      </c>
      <c r="V89" s="542" t="e">
        <f ca="1">+IF(AND(ISNUMBER(OFFSET('Sanitation Data'!$D$4,0,10*ROW('Sanitation Data'!D83))),'Data Summary'!CK89="Yes"),100-OFFSET('Sanitation Data'!$D$4,0,10*ROW('Sanitation Data'!D83)),NA())</f>
        <v>#N/A</v>
      </c>
      <c r="W89" s="542" t="e">
        <f ca="1">+IF(AND(ISNUMBER(OFFSET('Sanitation Data'!$D$6,0,10*ROW('Sanitation Data'!D83))),'Data Summary'!CL89="Yes"),OFFSET('Sanitation Data'!$D$6,0,10*ROW('Sanitation Data'!D83)),NA())</f>
        <v>#N/A</v>
      </c>
      <c r="X89" s="542" t="e">
        <f ca="1">+IF(AND(ISNUMBER(OFFSET('Sanitation Data'!$D$10,0,10*ROW('Sanitation Data'!D83))),'Data Summary'!CM89="Yes"),OFFSET('Sanitation Data'!$D$10,0,10*ROW('Sanitation Data'!D83)),NA())</f>
        <v>#N/A</v>
      </c>
      <c r="Y89" s="542" t="e">
        <f ca="1">+IF(AND(ISNUMBER(OFFSET('Sanitation Data'!$D$11,0,10*ROW('Sanitation Data'!D83))),'Data Summary'!CN89="Yes"),OFFSET('Sanitation Data'!$D$11,0,10*ROW('Sanitation Data'!D83)),NA())</f>
        <v>#N/A</v>
      </c>
      <c r="Z89" s="542" t="e">
        <f ca="1">+IF(AND(ISNUMBER(OFFSET('Sanitation Data'!$D$12,0,10*ROW('Sanitation Data'!D83))),'Data Summary'!CO89="Yes"),OFFSET('Sanitation Data'!$D$12,0,10*ROW('Sanitation Data'!D83)),NA())</f>
        <v>#N/A</v>
      </c>
      <c r="AA89" s="542" t="e">
        <f ca="1">+IF(AND(ISNUMBER(OFFSET('Sanitation Data'!$E$4,0,10*ROW('Sanitation Data'!E83))),'Data Summary'!CP89="Yes"),100-OFFSET('Sanitation Data'!$E$4,0,10*ROW('Sanitation Data'!E83)),NA())</f>
        <v>#N/A</v>
      </c>
      <c r="AB89" s="542" t="e">
        <f ca="1">+IF(AND(ISNUMBER(OFFSET('Sanitation Data'!$E$6,0,10*ROW('Sanitation Data'!E83))),'Data Summary'!CQ89="Yes"),OFFSET('Sanitation Data'!$E$6,0,10*ROW('Sanitation Data'!E83)),NA())</f>
        <v>#N/A</v>
      </c>
      <c r="AC89" s="542" t="e">
        <f ca="1">+IF(AND(ISNUMBER(OFFSET('Sanitation Data'!$E$10,0,10*ROW('Sanitation Data'!E83))),'Data Summary'!CR89="Yes"),OFFSET('Sanitation Data'!$E$10,0,10*ROW('Sanitation Data'!E83)),NA())</f>
        <v>#N/A</v>
      </c>
      <c r="AD89" s="542" t="e">
        <f ca="1">+IF(AND(ISNUMBER(OFFSET('Sanitation Data'!$E$11,0,10*ROW('Sanitation Data'!E83))),'Data Summary'!CS89="Yes"),OFFSET('Sanitation Data'!$E$11,0,10*ROW('Sanitation Data'!E83)),NA())</f>
        <v>#N/A</v>
      </c>
      <c r="AE89" s="542" t="e">
        <f ca="1">+IF(AND(ISNUMBER(OFFSET('Sanitation Data'!$E$12,0,10*ROW('Sanitation Data'!E83))),'Data Summary'!CT89="Yes"),OFFSET('Sanitation Data'!$E$12,0,10*ROW('Sanitation Data'!E83)),NA())</f>
        <v>#N/A</v>
      </c>
      <c r="AF89" s="542" t="e">
        <f ca="1">+IF(AND(ISNUMBER(OFFSET('Sanitation Data'!$F$4,0,10*ROW('Sanitation Data'!F83))),'Data Summary'!CU89="Yes"),100-OFFSET('Sanitation Data'!$F$4,0,10*ROW('Sanitation Data'!F83)),NA())</f>
        <v>#N/A</v>
      </c>
      <c r="AG89" s="542" t="e">
        <f ca="1">+IF(AND(ISNUMBER(OFFSET('Sanitation Data'!$F$6,0,10*ROW('Sanitation Data'!F83))),'Data Summary'!CV89="Yes"),OFFSET('Sanitation Data'!$F$6,0,10*ROW('Sanitation Data'!F83)),NA())</f>
        <v>#N/A</v>
      </c>
      <c r="AH89" s="542" t="e">
        <f ca="1">+IF(AND(ISNUMBER(OFFSET('Sanitation Data'!$F$10,0,10*ROW('Sanitation Data'!F83))),'Data Summary'!CW89="Yes"),OFFSET('Sanitation Data'!$F$10,0,10*ROW('Sanitation Data'!F83)),NA())</f>
        <v>#N/A</v>
      </c>
      <c r="AI89" s="542" t="e">
        <f ca="1">+IF(AND(ISNUMBER(OFFSET('Sanitation Data'!$F$11,0,10*ROW('Sanitation Data'!F83))),'Data Summary'!CX89="Yes"),OFFSET('Sanitation Data'!$F$11,0,10*ROW('Sanitation Data'!F83)),NA())</f>
        <v>#N/A</v>
      </c>
      <c r="AJ89" s="542" t="e">
        <f ca="1">+IF(AND(ISNUMBER(OFFSET('Sanitation Data'!$F$12,0,10*ROW('Sanitation Data'!F83))),'Data Summary'!CY89="Yes"),OFFSET('Sanitation Data'!$F$12,0,10*ROW('Sanitation Data'!F83)),NA())</f>
        <v>#N/A</v>
      </c>
      <c r="AK89" s="542" t="e">
        <f ca="1">+IF(AND(ISNUMBER(OFFSET('Sanitation Data'!$G$4,0,10*ROW('Sanitation Data'!G83))),'Data Summary'!CZ89="Yes"),100-OFFSET('Sanitation Data'!$G$4,0,10*ROW('Sanitation Data'!G83)),NA())</f>
        <v>#N/A</v>
      </c>
      <c r="AL89" s="542" t="e">
        <f ca="1">+IF(AND(ISNUMBER(OFFSET('Sanitation Data'!$G$6,0,10*ROW('Sanitation Data'!G83))),'Data Summary'!DA89="Yes"),OFFSET('Sanitation Data'!$G$6,0,10*ROW('Sanitation Data'!G83)),NA())</f>
        <v>#N/A</v>
      </c>
      <c r="AM89" s="542" t="e">
        <f ca="1">+IF(AND(ISNUMBER(OFFSET('Sanitation Data'!$G$10,0,10*ROW('Sanitation Data'!G83))),'Data Summary'!DB89="Yes"),OFFSET('Sanitation Data'!$G$10,0,10*ROW('Sanitation Data'!G83)),NA())</f>
        <v>#N/A</v>
      </c>
      <c r="AN89" s="542" t="e">
        <f ca="1">+IF(AND(ISNUMBER(OFFSET('Sanitation Data'!$G$11,0,10*ROW('Sanitation Data'!G83))),'Data Summary'!DC89="Yes"),OFFSET('Sanitation Data'!$G$11,0,10*ROW('Sanitation Data'!G83)),NA())</f>
        <v>#N/A</v>
      </c>
      <c r="AO89" s="542" t="e">
        <f ca="1">+IF(AND(ISNUMBER(OFFSET('Sanitation Data'!$G$12,0,10*ROW('Sanitation Data'!G83))),'Data Summary'!DD89="Yes"),OFFSET('Sanitation Data'!$G$12,0,10*ROW('Sanitation Data'!G83)),NA())</f>
        <v>#N/A</v>
      </c>
      <c r="AP89" s="542" t="e">
        <f ca="1">+IF(AND(ISNUMBER(OFFSET('Sanitation Data'!$H$4,0,10*ROW('Sanitation Data'!H83))),'Data Summary'!DE89="Yes"),100-OFFSET('Sanitation Data'!$H$4,0,10*ROW('Sanitation Data'!H83)),NA())</f>
        <v>#N/A</v>
      </c>
      <c r="AQ89" s="542" t="e">
        <f ca="1">+IF(AND(ISNUMBER(OFFSET('Sanitation Data'!$H$6,0,10*ROW('Sanitation Data'!H83))),'Data Summary'!DF89="Yes"),OFFSET('Sanitation Data'!$H$6,0,10*ROW('Sanitation Data'!H83)),NA())</f>
        <v>#N/A</v>
      </c>
      <c r="AR89" s="542" t="e">
        <f ca="1">+IF(AND(ISNUMBER(OFFSET('Sanitation Data'!$H$10,0,10*ROW('Sanitation Data'!H83))),'Data Summary'!DG89="Yes"),OFFSET('Sanitation Data'!$H$10,0,10*ROW('Sanitation Data'!H83)),NA())</f>
        <v>#N/A</v>
      </c>
      <c r="AS89" s="542" t="e">
        <f ca="1">+IF(AND(ISNUMBER(OFFSET('Sanitation Data'!$H$11,0,10*ROW('Sanitation Data'!H83))),'Data Summary'!DH89="Yes"),OFFSET('Sanitation Data'!$H$11,0,10*ROW('Sanitation Data'!H83)),NA())</f>
        <v>#N/A</v>
      </c>
      <c r="AT89" s="542" t="e">
        <f ca="1">+IF(AND(ISNUMBER(OFFSET('Sanitation Data'!$H$12,0,10*ROW('Sanitation Data'!H83))),'Data Summary'!DI89="Yes"),OFFSET('Sanitation Data'!$H$12,0,10*ROW('Sanitation Data'!H83)),NA())</f>
        <v>#N/A</v>
      </c>
      <c r="AU89" s="542" t="e">
        <f ca="1">+IF(AND(ISNUMBER(OFFSET('Sanitation Data'!$I$4,0,10*ROW('Sanitation Data'!I83))),'Data Summary'!DJ89="Yes"),100-OFFSET('Sanitation Data'!$I$4,0,10*ROW('Sanitation Data'!I83)),NA())</f>
        <v>#N/A</v>
      </c>
      <c r="AV89" s="542" t="e">
        <f ca="1">+IF(AND(ISNUMBER(OFFSET('Sanitation Data'!$I$6,0,10*ROW('Sanitation Data'!I83))),'Data Summary'!DK89="Yes"),OFFSET('Sanitation Data'!$I$6,0,10*ROW('Sanitation Data'!I83)),NA())</f>
        <v>#N/A</v>
      </c>
      <c r="AW89" s="542" t="e">
        <f ca="1">+IF(AND(ISNUMBER(OFFSET('Sanitation Data'!$I$10,0,10*ROW('Sanitation Data'!I83))),'Data Summary'!DL89="Yes"),OFFSET('Sanitation Data'!$I$10,0,10*ROW('Sanitation Data'!I83)),NA())</f>
        <v>#N/A</v>
      </c>
      <c r="AX89" s="542" t="e">
        <f ca="1">+IF(AND(ISNUMBER(OFFSET('Sanitation Data'!$I$11,0,10*ROW('Sanitation Data'!I83))),'Data Summary'!DM89="Yes"),OFFSET('Sanitation Data'!$I$11,0,10*ROW('Sanitation Data'!I83)),NA())</f>
        <v>#N/A</v>
      </c>
      <c r="AY89" s="542" t="e">
        <f ca="1">+IF(AND(ISNUMBER(OFFSET('Sanitation Data'!$I$12,0,10*ROW('Sanitation Data'!I83))),'Data Summary'!DN89="Yes"),OFFSET('Sanitation Data'!$I$12,0,10*ROW('Sanitation Data'!I83)),NA())</f>
        <v>#N/A</v>
      </c>
      <c r="AZ89" s="543" t="e">
        <f ca="1">+IF(AND(ISNUMBER(OFFSET('Hygiene Data'!$D$5,0,10*ROW('Hygiene Data'!D83))),'Data Summary'!DO89="Yes"),OFFSET('Hygiene Data'!$D$5,0,10*ROW('Hygiene Data'!D83)),NA())</f>
        <v>#N/A</v>
      </c>
      <c r="BA89" s="543" t="e">
        <f ca="1">+IF(AND(ISNUMBER(OFFSET('Hygiene Data'!$D$7,0,10*ROW('Hygiene Data'!D83))),'Data Summary'!DP89="Yes"),OFFSET('Hygiene Data'!$D$7,0,10*ROW('Hygiene Data'!D83)),NA())</f>
        <v>#N/A</v>
      </c>
      <c r="BB89" s="543" t="e">
        <f ca="1">+IF(AND(ISNUMBER(OFFSET('Hygiene Data'!$D$9,0,10*ROW('Hygiene Data'!D83))),'Data Summary'!DQ89="Yes"),OFFSET('Hygiene Data'!$D$9,0,10*ROW('Hygiene Data'!D83)),NA())</f>
        <v>#N/A</v>
      </c>
      <c r="BC89" s="543" t="e">
        <f ca="1">+IF(AND(ISNUMBER(OFFSET('Hygiene Data'!$E$5,0,10*ROW('Hygiene Data'!E83))),'Data Summary'!DR89="Yes"),OFFSET('Hygiene Data'!$E$5,0,10*ROW('Hygiene Data'!E83)),NA())</f>
        <v>#N/A</v>
      </c>
      <c r="BD89" s="543" t="e">
        <f ca="1">+IF(AND(ISNUMBER(OFFSET('Hygiene Data'!$E$7,0,10*ROW('Hygiene Data'!E83))),'Data Summary'!DS89="Yes"),OFFSET('Hygiene Data'!$E$7,0,10*ROW('Hygiene Data'!E83)),NA())</f>
        <v>#N/A</v>
      </c>
      <c r="BE89" s="543" t="e">
        <f ca="1">+IF(AND(ISNUMBER(OFFSET('Hygiene Data'!$E$9,0,10*ROW('Hygiene Data'!E83))),'Data Summary'!DT89="Yes"),OFFSET('Hygiene Data'!$E$9,0,10*ROW('Hygiene Data'!E83)),NA())</f>
        <v>#N/A</v>
      </c>
      <c r="BF89" s="543" t="e">
        <f ca="1">+IF(AND(ISNUMBER(OFFSET('Hygiene Data'!$F$5,0,10*ROW('Hygiene Data'!F83))),'Data Summary'!DU89="Yes"),OFFSET('Hygiene Data'!$F$5,0,10*ROW('Hygiene Data'!F83)),NA())</f>
        <v>#N/A</v>
      </c>
      <c r="BG89" s="543" t="e">
        <f ca="1">+IF(AND(ISNUMBER(OFFSET('Hygiene Data'!$F$7,0,10*ROW('Hygiene Data'!F83))),'Data Summary'!DV89="Yes"),OFFSET('Hygiene Data'!$F$7,0,10*ROW('Hygiene Data'!F83)),NA())</f>
        <v>#N/A</v>
      </c>
      <c r="BH89" s="543" t="e">
        <f ca="1">+IF(AND(ISNUMBER(OFFSET('Hygiene Data'!$F$9,0,10*ROW('Hygiene Data'!F83))),'Data Summary'!DW89="Yes"),OFFSET('Hygiene Data'!$F$9,0,10*ROW('Hygiene Data'!F83)),NA())</f>
        <v>#N/A</v>
      </c>
      <c r="BI89" s="543" t="e">
        <f ca="1">+IF(AND(ISNUMBER(OFFSET('Hygiene Data'!$G$5,0,10*ROW('Hygiene Data'!G83))),'Data Summary'!DX89="Yes"),OFFSET('Hygiene Data'!$G$5,0,10*ROW('Hygiene Data'!G83)),NA())</f>
        <v>#N/A</v>
      </c>
      <c r="BJ89" s="543" t="e">
        <f ca="1">+IF(AND(ISNUMBER(OFFSET('Hygiene Data'!$G$7,0,10*ROW('Hygiene Data'!G83))),'Data Summary'!DY89="Yes"),OFFSET('Hygiene Data'!$G$7,0,10*ROW('Hygiene Data'!G83)),NA())</f>
        <v>#N/A</v>
      </c>
      <c r="BK89" s="543" t="e">
        <f ca="1">+IF(AND(ISNUMBER(OFFSET('Hygiene Data'!$G$9,0,10*ROW('Hygiene Data'!G83))),'Data Summary'!DZ89="Yes"),OFFSET('Hygiene Data'!$G$9,0,10*ROW('Hygiene Data'!G83)),NA())</f>
        <v>#N/A</v>
      </c>
      <c r="BL89" s="543" t="e">
        <f ca="1">+IF(AND(ISNUMBER(OFFSET('Hygiene Data'!$H$5,0,10*ROW('Hygiene Data'!H83))),'Data Summary'!EA89="Yes"),OFFSET('Hygiene Data'!$H$5,0,10*ROW('Hygiene Data'!H83)),NA())</f>
        <v>#N/A</v>
      </c>
      <c r="BM89" s="543" t="e">
        <f ca="1">+IF(AND(ISNUMBER(OFFSET('Hygiene Data'!$H$7,0,10*ROW('Hygiene Data'!H83))),'Data Summary'!EB89="Yes"),OFFSET('Hygiene Data'!$H$7,0,10*ROW('Hygiene Data'!H83)),NA())</f>
        <v>#N/A</v>
      </c>
      <c r="BN89" s="543" t="e">
        <f ca="1">+IF(AND(ISNUMBER(OFFSET('Hygiene Data'!$H$9,0,10*ROW('Hygiene Data'!H83))),'Data Summary'!EC89="Yes"),OFFSET('Hygiene Data'!$H$9,0,10*ROW('Hygiene Data'!H83)),NA())</f>
        <v>#N/A</v>
      </c>
      <c r="BO89" s="543" t="e">
        <f ca="1">+IF(AND(ISNUMBER(OFFSET('Hygiene Data'!$I$5,0,10*ROW('Hygiene Data'!I83))),'Data Summary'!ED89="Yes"),OFFSET('Hygiene Data'!$I$5,0,10*ROW('Hygiene Data'!I83)),NA())</f>
        <v>#N/A</v>
      </c>
      <c r="BP89" s="543" t="e">
        <f ca="1">+IF(AND(ISNUMBER(OFFSET('Hygiene Data'!$I$7,0,10*ROW('Hygiene Data'!I83))),'Data Summary'!EE89="Yes"),OFFSET('Hygiene Data'!$I$7,0,10*ROW('Hygiene Data'!I83)),NA())</f>
        <v>#N/A</v>
      </c>
      <c r="BQ89" s="543" t="e">
        <f ca="1">+IF(AND(ISNUMBER(OFFSET('Hygiene Data'!$I$9,0,10*ROW('Hygiene Data'!I83))),'Data Summary'!EF89="Yes"),OFFSET('Hygiene Data'!$I$9,0,10*ROW('Hygiene Data'!I83)),NA())</f>
        <v>#N/A</v>
      </c>
    </row>
    <row r="90" spans="1:69" x14ac:dyDescent="0.25">
      <c r="A90" s="539" t="e">
        <f ca="1">+RIGHT('Data Summary'!A90,LEN('Data Summary'!A90)-9)</f>
        <v>#VALUE!</v>
      </c>
      <c r="B90" s="513" t="str">
        <f ca="1">+IF(ISTEXT('Data Summary'!B90),'Data Summary'!B90,"")</f>
        <v/>
      </c>
      <c r="C90" s="540" t="e">
        <f ca="1">+VALUE('Data Summary'!C90)</f>
        <v>#VALUE!</v>
      </c>
      <c r="D90" s="541" t="e">
        <f ca="1">+IF(AND(ISNUMBER(OFFSET('Water Data'!$D$4,0,10*ROW('Water Data'!D84))),'Data Summary'!BS90="Yes"),100-OFFSET('Water Data'!$D$4,0,10*ROW('Water Data'!D84)),NA())</f>
        <v>#N/A</v>
      </c>
      <c r="E90" s="541" t="e">
        <f ca="1">+IF(AND(ISNUMBER(OFFSET('Water Data'!$D$6,0,10*ROW('Water Data'!D84))),'Data Summary'!BT90="Yes"),OFFSET('Water Data'!$D$6,0,10*ROW('Water Data'!D84)),NA())</f>
        <v>#N/A</v>
      </c>
      <c r="F90" s="541" t="e">
        <f ca="1">+IF(AND(ISNUMBER(OFFSET('Water Data'!$D$9,0,10*ROW('Water Data'!D84))),'Data Summary'!BU90="Yes"),OFFSET('Water Data'!$D$9,0,10*ROW('Water Data'!D84)),NA())</f>
        <v>#N/A</v>
      </c>
      <c r="G90" s="541" t="e">
        <f ca="1">+IF(AND(ISNUMBER(OFFSET('Water Data'!$E$4,0,10*ROW('Water Data'!E84))),'Data Summary'!BV90="Yes"),100-OFFSET('Water Data'!$E$4,0,10*ROW('Water Data'!E84)),NA())</f>
        <v>#N/A</v>
      </c>
      <c r="H90" s="541" t="e">
        <f ca="1">+IF(AND(ISNUMBER(OFFSET('Water Data'!$E$6,0,10*ROW('Water Data'!E84))),'Data Summary'!BW90="Yes"),OFFSET('Water Data'!$E$6,0,10*ROW('Water Data'!E84)),NA())</f>
        <v>#N/A</v>
      </c>
      <c r="I90" s="541" t="e">
        <f ca="1">+IF(AND(ISNUMBER(OFFSET('Water Data'!$E$9,0,10*ROW('Water Data'!E84))),'Data Summary'!BX90="Yes"),OFFSET('Water Data'!$E$9,0,10*ROW('Water Data'!E84)),NA())</f>
        <v>#N/A</v>
      </c>
      <c r="J90" s="541" t="e">
        <f ca="1">+IF(AND(ISNUMBER(OFFSET('Water Data'!$F$4,0,10*ROW('Water Data'!F84))),'Data Summary'!BY90="Yes"),100-OFFSET('Water Data'!$F$4,0,10*ROW('Water Data'!F84)),NA())</f>
        <v>#N/A</v>
      </c>
      <c r="K90" s="541" t="e">
        <f ca="1">+IF(AND(ISNUMBER(OFFSET('Water Data'!$F$6,0,10*ROW('Water Data'!F84))),'Data Summary'!BZ90="Yes"),OFFSET('Water Data'!$F$6,0,10*ROW('Water Data'!F84)),NA())</f>
        <v>#N/A</v>
      </c>
      <c r="L90" s="541" t="e">
        <f ca="1">+IF(AND(ISNUMBER(OFFSET('Water Data'!$F$9,0,10*ROW('Water Data'!F84))),'Data Summary'!CA90="Yes"),OFFSET('Water Data'!$F$9,0,10*ROW('Water Data'!F84)),NA())</f>
        <v>#N/A</v>
      </c>
      <c r="M90" s="541" t="e">
        <f ca="1">+IF(AND(ISNUMBER(OFFSET('Water Data'!$G$4,0,10*ROW('Water Data'!G84))),'Data Summary'!CB90="Yes"),100-OFFSET('Water Data'!$G$4,0,10*ROW('Water Data'!G84)),NA())</f>
        <v>#N/A</v>
      </c>
      <c r="N90" s="541" t="e">
        <f ca="1">+IF(AND(ISNUMBER(OFFSET('Water Data'!$G$6,0,10*ROW('Water Data'!G84))),'Data Summary'!CC90="Yes"),OFFSET('Water Data'!$G$6,0,10*ROW('Water Data'!G84)),NA())</f>
        <v>#N/A</v>
      </c>
      <c r="O90" s="541" t="e">
        <f ca="1">+IF(AND(ISNUMBER(OFFSET('Water Data'!$G$9,0,10*ROW('Water Data'!G84))),'Data Summary'!CD90="Yes"),OFFSET('Water Data'!$G$9,0,10*ROW('Water Data'!G84)),NA())</f>
        <v>#N/A</v>
      </c>
      <c r="P90" s="541" t="e">
        <f ca="1">+IF(AND(ISNUMBER(OFFSET('Water Data'!$H$4,0,10*ROW('Water Data'!H84))),'Data Summary'!CE90="Yes"),100-OFFSET('Water Data'!$H$4,0,10*ROW('Water Data'!H84)),NA())</f>
        <v>#N/A</v>
      </c>
      <c r="Q90" s="541" t="e">
        <f ca="1">+IF(AND(ISNUMBER(OFFSET('Water Data'!$H$6,0,10*ROW('Water Data'!H84))),'Data Summary'!CF90="Yes"),OFFSET('Water Data'!$H$6,0,10*ROW('Water Data'!H84)),NA())</f>
        <v>#N/A</v>
      </c>
      <c r="R90" s="541" t="e">
        <f ca="1">+IF(AND(ISNUMBER(OFFSET('Water Data'!$H$9,0,10*ROW('Water Data'!H84))),'Data Summary'!CG90="Yes"),OFFSET('Water Data'!$H$9,0,10*ROW('Water Data'!H84)),NA())</f>
        <v>#N/A</v>
      </c>
      <c r="S90" s="541" t="e">
        <f ca="1">+IF(AND(ISNUMBER(OFFSET('Water Data'!$I$4,0,10*ROW('Water Data'!I84))),'Data Summary'!CH90="Yes"),100-OFFSET('Water Data'!$I$4,0,10*ROW('Water Data'!I84)),NA())</f>
        <v>#N/A</v>
      </c>
      <c r="T90" s="541" t="e">
        <f ca="1">+IF(AND(ISNUMBER(OFFSET('Water Data'!$I$6,0,10*ROW('Water Data'!I84))),'Data Summary'!CI90="Yes"),OFFSET('Water Data'!$I$6,0,10*ROW('Water Data'!I84)),NA())</f>
        <v>#N/A</v>
      </c>
      <c r="U90" s="541" t="e">
        <f ca="1">+IF(AND(ISNUMBER(OFFSET('Water Data'!$I$9,0,10*ROW('Water Data'!I84))),'Data Summary'!CJ90="Yes"),OFFSET('Water Data'!$I$9,0,10*ROW('Water Data'!I84)),NA())</f>
        <v>#N/A</v>
      </c>
      <c r="V90" s="542" t="e">
        <f ca="1">+IF(AND(ISNUMBER(OFFSET('Sanitation Data'!$D$4,0,10*ROW('Sanitation Data'!D84))),'Data Summary'!CK90="Yes"),100-OFFSET('Sanitation Data'!$D$4,0,10*ROW('Sanitation Data'!D84)),NA())</f>
        <v>#N/A</v>
      </c>
      <c r="W90" s="542" t="e">
        <f ca="1">+IF(AND(ISNUMBER(OFFSET('Sanitation Data'!$D$6,0,10*ROW('Sanitation Data'!D84))),'Data Summary'!CL90="Yes"),OFFSET('Sanitation Data'!$D$6,0,10*ROW('Sanitation Data'!D84)),NA())</f>
        <v>#N/A</v>
      </c>
      <c r="X90" s="542" t="e">
        <f ca="1">+IF(AND(ISNUMBER(OFFSET('Sanitation Data'!$D$10,0,10*ROW('Sanitation Data'!D84))),'Data Summary'!CM90="Yes"),OFFSET('Sanitation Data'!$D$10,0,10*ROW('Sanitation Data'!D84)),NA())</f>
        <v>#N/A</v>
      </c>
      <c r="Y90" s="542" t="e">
        <f ca="1">+IF(AND(ISNUMBER(OFFSET('Sanitation Data'!$D$11,0,10*ROW('Sanitation Data'!D84))),'Data Summary'!CN90="Yes"),OFFSET('Sanitation Data'!$D$11,0,10*ROW('Sanitation Data'!D84)),NA())</f>
        <v>#N/A</v>
      </c>
      <c r="Z90" s="542" t="e">
        <f ca="1">+IF(AND(ISNUMBER(OFFSET('Sanitation Data'!$D$12,0,10*ROW('Sanitation Data'!D84))),'Data Summary'!CO90="Yes"),OFFSET('Sanitation Data'!$D$12,0,10*ROW('Sanitation Data'!D84)),NA())</f>
        <v>#N/A</v>
      </c>
      <c r="AA90" s="542" t="e">
        <f ca="1">+IF(AND(ISNUMBER(OFFSET('Sanitation Data'!$E$4,0,10*ROW('Sanitation Data'!E84))),'Data Summary'!CP90="Yes"),100-OFFSET('Sanitation Data'!$E$4,0,10*ROW('Sanitation Data'!E84)),NA())</f>
        <v>#N/A</v>
      </c>
      <c r="AB90" s="542" t="e">
        <f ca="1">+IF(AND(ISNUMBER(OFFSET('Sanitation Data'!$E$6,0,10*ROW('Sanitation Data'!E84))),'Data Summary'!CQ90="Yes"),OFFSET('Sanitation Data'!$E$6,0,10*ROW('Sanitation Data'!E84)),NA())</f>
        <v>#N/A</v>
      </c>
      <c r="AC90" s="542" t="e">
        <f ca="1">+IF(AND(ISNUMBER(OFFSET('Sanitation Data'!$E$10,0,10*ROW('Sanitation Data'!E84))),'Data Summary'!CR90="Yes"),OFFSET('Sanitation Data'!$E$10,0,10*ROW('Sanitation Data'!E84)),NA())</f>
        <v>#N/A</v>
      </c>
      <c r="AD90" s="542" t="e">
        <f ca="1">+IF(AND(ISNUMBER(OFFSET('Sanitation Data'!$E$11,0,10*ROW('Sanitation Data'!E84))),'Data Summary'!CS90="Yes"),OFFSET('Sanitation Data'!$E$11,0,10*ROW('Sanitation Data'!E84)),NA())</f>
        <v>#N/A</v>
      </c>
      <c r="AE90" s="542" t="e">
        <f ca="1">+IF(AND(ISNUMBER(OFFSET('Sanitation Data'!$E$12,0,10*ROW('Sanitation Data'!E84))),'Data Summary'!CT90="Yes"),OFFSET('Sanitation Data'!$E$12,0,10*ROW('Sanitation Data'!E84)),NA())</f>
        <v>#N/A</v>
      </c>
      <c r="AF90" s="542" t="e">
        <f ca="1">+IF(AND(ISNUMBER(OFFSET('Sanitation Data'!$F$4,0,10*ROW('Sanitation Data'!F84))),'Data Summary'!CU90="Yes"),100-OFFSET('Sanitation Data'!$F$4,0,10*ROW('Sanitation Data'!F84)),NA())</f>
        <v>#N/A</v>
      </c>
      <c r="AG90" s="542" t="e">
        <f ca="1">+IF(AND(ISNUMBER(OFFSET('Sanitation Data'!$F$6,0,10*ROW('Sanitation Data'!F84))),'Data Summary'!CV90="Yes"),OFFSET('Sanitation Data'!$F$6,0,10*ROW('Sanitation Data'!F84)),NA())</f>
        <v>#N/A</v>
      </c>
      <c r="AH90" s="542" t="e">
        <f ca="1">+IF(AND(ISNUMBER(OFFSET('Sanitation Data'!$F$10,0,10*ROW('Sanitation Data'!F84))),'Data Summary'!CW90="Yes"),OFFSET('Sanitation Data'!$F$10,0,10*ROW('Sanitation Data'!F84)),NA())</f>
        <v>#N/A</v>
      </c>
      <c r="AI90" s="542" t="e">
        <f ca="1">+IF(AND(ISNUMBER(OFFSET('Sanitation Data'!$F$11,0,10*ROW('Sanitation Data'!F84))),'Data Summary'!CX90="Yes"),OFFSET('Sanitation Data'!$F$11,0,10*ROW('Sanitation Data'!F84)),NA())</f>
        <v>#N/A</v>
      </c>
      <c r="AJ90" s="542" t="e">
        <f ca="1">+IF(AND(ISNUMBER(OFFSET('Sanitation Data'!$F$12,0,10*ROW('Sanitation Data'!F84))),'Data Summary'!CY90="Yes"),OFFSET('Sanitation Data'!$F$12,0,10*ROW('Sanitation Data'!F84)),NA())</f>
        <v>#N/A</v>
      </c>
      <c r="AK90" s="542" t="e">
        <f ca="1">+IF(AND(ISNUMBER(OFFSET('Sanitation Data'!$G$4,0,10*ROW('Sanitation Data'!G84))),'Data Summary'!CZ90="Yes"),100-OFFSET('Sanitation Data'!$G$4,0,10*ROW('Sanitation Data'!G84)),NA())</f>
        <v>#N/A</v>
      </c>
      <c r="AL90" s="542" t="e">
        <f ca="1">+IF(AND(ISNUMBER(OFFSET('Sanitation Data'!$G$6,0,10*ROW('Sanitation Data'!G84))),'Data Summary'!DA90="Yes"),OFFSET('Sanitation Data'!$G$6,0,10*ROW('Sanitation Data'!G84)),NA())</f>
        <v>#N/A</v>
      </c>
      <c r="AM90" s="542" t="e">
        <f ca="1">+IF(AND(ISNUMBER(OFFSET('Sanitation Data'!$G$10,0,10*ROW('Sanitation Data'!G84))),'Data Summary'!DB90="Yes"),OFFSET('Sanitation Data'!$G$10,0,10*ROW('Sanitation Data'!G84)),NA())</f>
        <v>#N/A</v>
      </c>
      <c r="AN90" s="542" t="e">
        <f ca="1">+IF(AND(ISNUMBER(OFFSET('Sanitation Data'!$G$11,0,10*ROW('Sanitation Data'!G84))),'Data Summary'!DC90="Yes"),OFFSET('Sanitation Data'!$G$11,0,10*ROW('Sanitation Data'!G84)),NA())</f>
        <v>#N/A</v>
      </c>
      <c r="AO90" s="542" t="e">
        <f ca="1">+IF(AND(ISNUMBER(OFFSET('Sanitation Data'!$G$12,0,10*ROW('Sanitation Data'!G84))),'Data Summary'!DD90="Yes"),OFFSET('Sanitation Data'!$G$12,0,10*ROW('Sanitation Data'!G84)),NA())</f>
        <v>#N/A</v>
      </c>
      <c r="AP90" s="542" t="e">
        <f ca="1">+IF(AND(ISNUMBER(OFFSET('Sanitation Data'!$H$4,0,10*ROW('Sanitation Data'!H84))),'Data Summary'!DE90="Yes"),100-OFFSET('Sanitation Data'!$H$4,0,10*ROW('Sanitation Data'!H84)),NA())</f>
        <v>#N/A</v>
      </c>
      <c r="AQ90" s="542" t="e">
        <f ca="1">+IF(AND(ISNUMBER(OFFSET('Sanitation Data'!$H$6,0,10*ROW('Sanitation Data'!H84))),'Data Summary'!DF90="Yes"),OFFSET('Sanitation Data'!$H$6,0,10*ROW('Sanitation Data'!H84)),NA())</f>
        <v>#N/A</v>
      </c>
      <c r="AR90" s="542" t="e">
        <f ca="1">+IF(AND(ISNUMBER(OFFSET('Sanitation Data'!$H$10,0,10*ROW('Sanitation Data'!H84))),'Data Summary'!DG90="Yes"),OFFSET('Sanitation Data'!$H$10,0,10*ROW('Sanitation Data'!H84)),NA())</f>
        <v>#N/A</v>
      </c>
      <c r="AS90" s="542" t="e">
        <f ca="1">+IF(AND(ISNUMBER(OFFSET('Sanitation Data'!$H$11,0,10*ROW('Sanitation Data'!H84))),'Data Summary'!DH90="Yes"),OFFSET('Sanitation Data'!$H$11,0,10*ROW('Sanitation Data'!H84)),NA())</f>
        <v>#N/A</v>
      </c>
      <c r="AT90" s="542" t="e">
        <f ca="1">+IF(AND(ISNUMBER(OFFSET('Sanitation Data'!$H$12,0,10*ROW('Sanitation Data'!H84))),'Data Summary'!DI90="Yes"),OFFSET('Sanitation Data'!$H$12,0,10*ROW('Sanitation Data'!H84)),NA())</f>
        <v>#N/A</v>
      </c>
      <c r="AU90" s="542" t="e">
        <f ca="1">+IF(AND(ISNUMBER(OFFSET('Sanitation Data'!$I$4,0,10*ROW('Sanitation Data'!I84))),'Data Summary'!DJ90="Yes"),100-OFFSET('Sanitation Data'!$I$4,0,10*ROW('Sanitation Data'!I84)),NA())</f>
        <v>#N/A</v>
      </c>
      <c r="AV90" s="542" t="e">
        <f ca="1">+IF(AND(ISNUMBER(OFFSET('Sanitation Data'!$I$6,0,10*ROW('Sanitation Data'!I84))),'Data Summary'!DK90="Yes"),OFFSET('Sanitation Data'!$I$6,0,10*ROW('Sanitation Data'!I84)),NA())</f>
        <v>#N/A</v>
      </c>
      <c r="AW90" s="542" t="e">
        <f ca="1">+IF(AND(ISNUMBER(OFFSET('Sanitation Data'!$I$10,0,10*ROW('Sanitation Data'!I84))),'Data Summary'!DL90="Yes"),OFFSET('Sanitation Data'!$I$10,0,10*ROW('Sanitation Data'!I84)),NA())</f>
        <v>#N/A</v>
      </c>
      <c r="AX90" s="542" t="e">
        <f ca="1">+IF(AND(ISNUMBER(OFFSET('Sanitation Data'!$I$11,0,10*ROW('Sanitation Data'!I84))),'Data Summary'!DM90="Yes"),OFFSET('Sanitation Data'!$I$11,0,10*ROW('Sanitation Data'!I84)),NA())</f>
        <v>#N/A</v>
      </c>
      <c r="AY90" s="542" t="e">
        <f ca="1">+IF(AND(ISNUMBER(OFFSET('Sanitation Data'!$I$12,0,10*ROW('Sanitation Data'!I84))),'Data Summary'!DN90="Yes"),OFFSET('Sanitation Data'!$I$12,0,10*ROW('Sanitation Data'!I84)),NA())</f>
        <v>#N/A</v>
      </c>
      <c r="AZ90" s="543" t="e">
        <f ca="1">+IF(AND(ISNUMBER(OFFSET('Hygiene Data'!$D$5,0,10*ROW('Hygiene Data'!D84))),'Data Summary'!DO90="Yes"),OFFSET('Hygiene Data'!$D$5,0,10*ROW('Hygiene Data'!D84)),NA())</f>
        <v>#N/A</v>
      </c>
      <c r="BA90" s="543" t="e">
        <f ca="1">+IF(AND(ISNUMBER(OFFSET('Hygiene Data'!$D$7,0,10*ROW('Hygiene Data'!D84))),'Data Summary'!DP90="Yes"),OFFSET('Hygiene Data'!$D$7,0,10*ROW('Hygiene Data'!D84)),NA())</f>
        <v>#N/A</v>
      </c>
      <c r="BB90" s="543" t="e">
        <f ca="1">+IF(AND(ISNUMBER(OFFSET('Hygiene Data'!$D$9,0,10*ROW('Hygiene Data'!D84))),'Data Summary'!DQ90="Yes"),OFFSET('Hygiene Data'!$D$9,0,10*ROW('Hygiene Data'!D84)),NA())</f>
        <v>#N/A</v>
      </c>
      <c r="BC90" s="543" t="e">
        <f ca="1">+IF(AND(ISNUMBER(OFFSET('Hygiene Data'!$E$5,0,10*ROW('Hygiene Data'!E84))),'Data Summary'!DR90="Yes"),OFFSET('Hygiene Data'!$E$5,0,10*ROW('Hygiene Data'!E84)),NA())</f>
        <v>#N/A</v>
      </c>
      <c r="BD90" s="543" t="e">
        <f ca="1">+IF(AND(ISNUMBER(OFFSET('Hygiene Data'!$E$7,0,10*ROW('Hygiene Data'!E84))),'Data Summary'!DS90="Yes"),OFFSET('Hygiene Data'!$E$7,0,10*ROW('Hygiene Data'!E84)),NA())</f>
        <v>#N/A</v>
      </c>
      <c r="BE90" s="543" t="e">
        <f ca="1">+IF(AND(ISNUMBER(OFFSET('Hygiene Data'!$E$9,0,10*ROW('Hygiene Data'!E84))),'Data Summary'!DT90="Yes"),OFFSET('Hygiene Data'!$E$9,0,10*ROW('Hygiene Data'!E84)),NA())</f>
        <v>#N/A</v>
      </c>
      <c r="BF90" s="543" t="e">
        <f ca="1">+IF(AND(ISNUMBER(OFFSET('Hygiene Data'!$F$5,0,10*ROW('Hygiene Data'!F84))),'Data Summary'!DU90="Yes"),OFFSET('Hygiene Data'!$F$5,0,10*ROW('Hygiene Data'!F84)),NA())</f>
        <v>#N/A</v>
      </c>
      <c r="BG90" s="543" t="e">
        <f ca="1">+IF(AND(ISNUMBER(OFFSET('Hygiene Data'!$F$7,0,10*ROW('Hygiene Data'!F84))),'Data Summary'!DV90="Yes"),OFFSET('Hygiene Data'!$F$7,0,10*ROW('Hygiene Data'!F84)),NA())</f>
        <v>#N/A</v>
      </c>
      <c r="BH90" s="543" t="e">
        <f ca="1">+IF(AND(ISNUMBER(OFFSET('Hygiene Data'!$F$9,0,10*ROW('Hygiene Data'!F84))),'Data Summary'!DW90="Yes"),OFFSET('Hygiene Data'!$F$9,0,10*ROW('Hygiene Data'!F84)),NA())</f>
        <v>#N/A</v>
      </c>
      <c r="BI90" s="543" t="e">
        <f ca="1">+IF(AND(ISNUMBER(OFFSET('Hygiene Data'!$G$5,0,10*ROW('Hygiene Data'!G84))),'Data Summary'!DX90="Yes"),OFFSET('Hygiene Data'!$G$5,0,10*ROW('Hygiene Data'!G84)),NA())</f>
        <v>#N/A</v>
      </c>
      <c r="BJ90" s="543" t="e">
        <f ca="1">+IF(AND(ISNUMBER(OFFSET('Hygiene Data'!$G$7,0,10*ROW('Hygiene Data'!G84))),'Data Summary'!DY90="Yes"),OFFSET('Hygiene Data'!$G$7,0,10*ROW('Hygiene Data'!G84)),NA())</f>
        <v>#N/A</v>
      </c>
      <c r="BK90" s="543" t="e">
        <f ca="1">+IF(AND(ISNUMBER(OFFSET('Hygiene Data'!$G$9,0,10*ROW('Hygiene Data'!G84))),'Data Summary'!DZ90="Yes"),OFFSET('Hygiene Data'!$G$9,0,10*ROW('Hygiene Data'!G84)),NA())</f>
        <v>#N/A</v>
      </c>
      <c r="BL90" s="543" t="e">
        <f ca="1">+IF(AND(ISNUMBER(OFFSET('Hygiene Data'!$H$5,0,10*ROW('Hygiene Data'!H84))),'Data Summary'!EA90="Yes"),OFFSET('Hygiene Data'!$H$5,0,10*ROW('Hygiene Data'!H84)),NA())</f>
        <v>#N/A</v>
      </c>
      <c r="BM90" s="543" t="e">
        <f ca="1">+IF(AND(ISNUMBER(OFFSET('Hygiene Data'!$H$7,0,10*ROW('Hygiene Data'!H84))),'Data Summary'!EB90="Yes"),OFFSET('Hygiene Data'!$H$7,0,10*ROW('Hygiene Data'!H84)),NA())</f>
        <v>#N/A</v>
      </c>
      <c r="BN90" s="543" t="e">
        <f ca="1">+IF(AND(ISNUMBER(OFFSET('Hygiene Data'!$H$9,0,10*ROW('Hygiene Data'!H84))),'Data Summary'!EC90="Yes"),OFFSET('Hygiene Data'!$H$9,0,10*ROW('Hygiene Data'!H84)),NA())</f>
        <v>#N/A</v>
      </c>
      <c r="BO90" s="543" t="e">
        <f ca="1">+IF(AND(ISNUMBER(OFFSET('Hygiene Data'!$I$5,0,10*ROW('Hygiene Data'!I84))),'Data Summary'!ED90="Yes"),OFFSET('Hygiene Data'!$I$5,0,10*ROW('Hygiene Data'!I84)),NA())</f>
        <v>#N/A</v>
      </c>
      <c r="BP90" s="543" t="e">
        <f ca="1">+IF(AND(ISNUMBER(OFFSET('Hygiene Data'!$I$7,0,10*ROW('Hygiene Data'!I84))),'Data Summary'!EE90="Yes"),OFFSET('Hygiene Data'!$I$7,0,10*ROW('Hygiene Data'!I84)),NA())</f>
        <v>#N/A</v>
      </c>
      <c r="BQ90" s="543" t="e">
        <f ca="1">+IF(AND(ISNUMBER(OFFSET('Hygiene Data'!$I$9,0,10*ROW('Hygiene Data'!I84))),'Data Summary'!EF90="Yes"),OFFSET('Hygiene Data'!$I$9,0,10*ROW('Hygiene Data'!I84)),NA())</f>
        <v>#N/A</v>
      </c>
    </row>
    <row r="91" spans="1:69" x14ac:dyDescent="0.25">
      <c r="A91" s="539" t="e">
        <f ca="1">+RIGHT('Data Summary'!A91,LEN('Data Summary'!A91)-9)</f>
        <v>#VALUE!</v>
      </c>
      <c r="B91" s="513" t="str">
        <f ca="1">+IF(ISTEXT('Data Summary'!B91),'Data Summary'!B91,"")</f>
        <v/>
      </c>
      <c r="C91" s="540" t="e">
        <f ca="1">+VALUE('Data Summary'!C91)</f>
        <v>#VALUE!</v>
      </c>
      <c r="D91" s="541" t="e">
        <f ca="1">+IF(AND(ISNUMBER(OFFSET('Water Data'!$D$4,0,10*ROW('Water Data'!D85))),'Data Summary'!BS91="Yes"),100-OFFSET('Water Data'!$D$4,0,10*ROW('Water Data'!D85)),NA())</f>
        <v>#N/A</v>
      </c>
      <c r="E91" s="541" t="e">
        <f ca="1">+IF(AND(ISNUMBER(OFFSET('Water Data'!$D$6,0,10*ROW('Water Data'!D85))),'Data Summary'!BT91="Yes"),OFFSET('Water Data'!$D$6,0,10*ROW('Water Data'!D85)),NA())</f>
        <v>#N/A</v>
      </c>
      <c r="F91" s="541" t="e">
        <f ca="1">+IF(AND(ISNUMBER(OFFSET('Water Data'!$D$9,0,10*ROW('Water Data'!D85))),'Data Summary'!BU91="Yes"),OFFSET('Water Data'!$D$9,0,10*ROW('Water Data'!D85)),NA())</f>
        <v>#N/A</v>
      </c>
      <c r="G91" s="541" t="e">
        <f ca="1">+IF(AND(ISNUMBER(OFFSET('Water Data'!$E$4,0,10*ROW('Water Data'!E85))),'Data Summary'!BV91="Yes"),100-OFFSET('Water Data'!$E$4,0,10*ROW('Water Data'!E85)),NA())</f>
        <v>#N/A</v>
      </c>
      <c r="H91" s="541" t="e">
        <f ca="1">+IF(AND(ISNUMBER(OFFSET('Water Data'!$E$6,0,10*ROW('Water Data'!E85))),'Data Summary'!BW91="Yes"),OFFSET('Water Data'!$E$6,0,10*ROW('Water Data'!E85)),NA())</f>
        <v>#N/A</v>
      </c>
      <c r="I91" s="541" t="e">
        <f ca="1">+IF(AND(ISNUMBER(OFFSET('Water Data'!$E$9,0,10*ROW('Water Data'!E85))),'Data Summary'!BX91="Yes"),OFFSET('Water Data'!$E$9,0,10*ROW('Water Data'!E85)),NA())</f>
        <v>#N/A</v>
      </c>
      <c r="J91" s="541" t="e">
        <f ca="1">+IF(AND(ISNUMBER(OFFSET('Water Data'!$F$4,0,10*ROW('Water Data'!F85))),'Data Summary'!BY91="Yes"),100-OFFSET('Water Data'!$F$4,0,10*ROW('Water Data'!F85)),NA())</f>
        <v>#N/A</v>
      </c>
      <c r="K91" s="541" t="e">
        <f ca="1">+IF(AND(ISNUMBER(OFFSET('Water Data'!$F$6,0,10*ROW('Water Data'!F85))),'Data Summary'!BZ91="Yes"),OFFSET('Water Data'!$F$6,0,10*ROW('Water Data'!F85)),NA())</f>
        <v>#N/A</v>
      </c>
      <c r="L91" s="541" t="e">
        <f ca="1">+IF(AND(ISNUMBER(OFFSET('Water Data'!$F$9,0,10*ROW('Water Data'!F85))),'Data Summary'!CA91="Yes"),OFFSET('Water Data'!$F$9,0,10*ROW('Water Data'!F85)),NA())</f>
        <v>#N/A</v>
      </c>
      <c r="M91" s="541" t="e">
        <f ca="1">+IF(AND(ISNUMBER(OFFSET('Water Data'!$G$4,0,10*ROW('Water Data'!G85))),'Data Summary'!CB91="Yes"),100-OFFSET('Water Data'!$G$4,0,10*ROW('Water Data'!G85)),NA())</f>
        <v>#N/A</v>
      </c>
      <c r="N91" s="541" t="e">
        <f ca="1">+IF(AND(ISNUMBER(OFFSET('Water Data'!$G$6,0,10*ROW('Water Data'!G85))),'Data Summary'!CC91="Yes"),OFFSET('Water Data'!$G$6,0,10*ROW('Water Data'!G85)),NA())</f>
        <v>#N/A</v>
      </c>
      <c r="O91" s="541" t="e">
        <f ca="1">+IF(AND(ISNUMBER(OFFSET('Water Data'!$G$9,0,10*ROW('Water Data'!G85))),'Data Summary'!CD91="Yes"),OFFSET('Water Data'!$G$9,0,10*ROW('Water Data'!G85)),NA())</f>
        <v>#N/A</v>
      </c>
      <c r="P91" s="541" t="e">
        <f ca="1">+IF(AND(ISNUMBER(OFFSET('Water Data'!$H$4,0,10*ROW('Water Data'!H85))),'Data Summary'!CE91="Yes"),100-OFFSET('Water Data'!$H$4,0,10*ROW('Water Data'!H85)),NA())</f>
        <v>#N/A</v>
      </c>
      <c r="Q91" s="541" t="e">
        <f ca="1">+IF(AND(ISNUMBER(OFFSET('Water Data'!$H$6,0,10*ROW('Water Data'!H85))),'Data Summary'!CF91="Yes"),OFFSET('Water Data'!$H$6,0,10*ROW('Water Data'!H85)),NA())</f>
        <v>#N/A</v>
      </c>
      <c r="R91" s="541" t="e">
        <f ca="1">+IF(AND(ISNUMBER(OFFSET('Water Data'!$H$9,0,10*ROW('Water Data'!H85))),'Data Summary'!CG91="Yes"),OFFSET('Water Data'!$H$9,0,10*ROW('Water Data'!H85)),NA())</f>
        <v>#N/A</v>
      </c>
      <c r="S91" s="541" t="e">
        <f ca="1">+IF(AND(ISNUMBER(OFFSET('Water Data'!$I$4,0,10*ROW('Water Data'!I85))),'Data Summary'!CH91="Yes"),100-OFFSET('Water Data'!$I$4,0,10*ROW('Water Data'!I85)),NA())</f>
        <v>#N/A</v>
      </c>
      <c r="T91" s="541" t="e">
        <f ca="1">+IF(AND(ISNUMBER(OFFSET('Water Data'!$I$6,0,10*ROW('Water Data'!I85))),'Data Summary'!CI91="Yes"),OFFSET('Water Data'!$I$6,0,10*ROW('Water Data'!I85)),NA())</f>
        <v>#N/A</v>
      </c>
      <c r="U91" s="541" t="e">
        <f ca="1">+IF(AND(ISNUMBER(OFFSET('Water Data'!$I$9,0,10*ROW('Water Data'!I85))),'Data Summary'!CJ91="Yes"),OFFSET('Water Data'!$I$9,0,10*ROW('Water Data'!I85)),NA())</f>
        <v>#N/A</v>
      </c>
      <c r="V91" s="542" t="e">
        <f ca="1">+IF(AND(ISNUMBER(OFFSET('Sanitation Data'!$D$4,0,10*ROW('Sanitation Data'!D85))),'Data Summary'!CK91="Yes"),100-OFFSET('Sanitation Data'!$D$4,0,10*ROW('Sanitation Data'!D85)),NA())</f>
        <v>#N/A</v>
      </c>
      <c r="W91" s="542" t="e">
        <f ca="1">+IF(AND(ISNUMBER(OFFSET('Sanitation Data'!$D$6,0,10*ROW('Sanitation Data'!D85))),'Data Summary'!CL91="Yes"),OFFSET('Sanitation Data'!$D$6,0,10*ROW('Sanitation Data'!D85)),NA())</f>
        <v>#N/A</v>
      </c>
      <c r="X91" s="542" t="e">
        <f ca="1">+IF(AND(ISNUMBER(OFFSET('Sanitation Data'!$D$10,0,10*ROW('Sanitation Data'!D85))),'Data Summary'!CM91="Yes"),OFFSET('Sanitation Data'!$D$10,0,10*ROW('Sanitation Data'!D85)),NA())</f>
        <v>#N/A</v>
      </c>
      <c r="Y91" s="542" t="e">
        <f ca="1">+IF(AND(ISNUMBER(OFFSET('Sanitation Data'!$D$11,0,10*ROW('Sanitation Data'!D85))),'Data Summary'!CN91="Yes"),OFFSET('Sanitation Data'!$D$11,0,10*ROW('Sanitation Data'!D85)),NA())</f>
        <v>#N/A</v>
      </c>
      <c r="Z91" s="542" t="e">
        <f ca="1">+IF(AND(ISNUMBER(OFFSET('Sanitation Data'!$D$12,0,10*ROW('Sanitation Data'!D85))),'Data Summary'!CO91="Yes"),OFFSET('Sanitation Data'!$D$12,0,10*ROW('Sanitation Data'!D85)),NA())</f>
        <v>#N/A</v>
      </c>
      <c r="AA91" s="542" t="e">
        <f ca="1">+IF(AND(ISNUMBER(OFFSET('Sanitation Data'!$E$4,0,10*ROW('Sanitation Data'!E85))),'Data Summary'!CP91="Yes"),100-OFFSET('Sanitation Data'!$E$4,0,10*ROW('Sanitation Data'!E85)),NA())</f>
        <v>#N/A</v>
      </c>
      <c r="AB91" s="542" t="e">
        <f ca="1">+IF(AND(ISNUMBER(OFFSET('Sanitation Data'!$E$6,0,10*ROW('Sanitation Data'!E85))),'Data Summary'!CQ91="Yes"),OFFSET('Sanitation Data'!$E$6,0,10*ROW('Sanitation Data'!E85)),NA())</f>
        <v>#N/A</v>
      </c>
      <c r="AC91" s="542" t="e">
        <f ca="1">+IF(AND(ISNUMBER(OFFSET('Sanitation Data'!$E$10,0,10*ROW('Sanitation Data'!E85))),'Data Summary'!CR91="Yes"),OFFSET('Sanitation Data'!$E$10,0,10*ROW('Sanitation Data'!E85)),NA())</f>
        <v>#N/A</v>
      </c>
      <c r="AD91" s="542" t="e">
        <f ca="1">+IF(AND(ISNUMBER(OFFSET('Sanitation Data'!$E$11,0,10*ROW('Sanitation Data'!E85))),'Data Summary'!CS91="Yes"),OFFSET('Sanitation Data'!$E$11,0,10*ROW('Sanitation Data'!E85)),NA())</f>
        <v>#N/A</v>
      </c>
      <c r="AE91" s="542" t="e">
        <f ca="1">+IF(AND(ISNUMBER(OFFSET('Sanitation Data'!$E$12,0,10*ROW('Sanitation Data'!E85))),'Data Summary'!CT91="Yes"),OFFSET('Sanitation Data'!$E$12,0,10*ROW('Sanitation Data'!E85)),NA())</f>
        <v>#N/A</v>
      </c>
      <c r="AF91" s="542" t="e">
        <f ca="1">+IF(AND(ISNUMBER(OFFSET('Sanitation Data'!$F$4,0,10*ROW('Sanitation Data'!F85))),'Data Summary'!CU91="Yes"),100-OFFSET('Sanitation Data'!$F$4,0,10*ROW('Sanitation Data'!F85)),NA())</f>
        <v>#N/A</v>
      </c>
      <c r="AG91" s="542" t="e">
        <f ca="1">+IF(AND(ISNUMBER(OFFSET('Sanitation Data'!$F$6,0,10*ROW('Sanitation Data'!F85))),'Data Summary'!CV91="Yes"),OFFSET('Sanitation Data'!$F$6,0,10*ROW('Sanitation Data'!F85)),NA())</f>
        <v>#N/A</v>
      </c>
      <c r="AH91" s="542" t="e">
        <f ca="1">+IF(AND(ISNUMBER(OFFSET('Sanitation Data'!$F$10,0,10*ROW('Sanitation Data'!F85))),'Data Summary'!CW91="Yes"),OFFSET('Sanitation Data'!$F$10,0,10*ROW('Sanitation Data'!F85)),NA())</f>
        <v>#N/A</v>
      </c>
      <c r="AI91" s="542" t="e">
        <f ca="1">+IF(AND(ISNUMBER(OFFSET('Sanitation Data'!$F$11,0,10*ROW('Sanitation Data'!F85))),'Data Summary'!CX91="Yes"),OFFSET('Sanitation Data'!$F$11,0,10*ROW('Sanitation Data'!F85)),NA())</f>
        <v>#N/A</v>
      </c>
      <c r="AJ91" s="542" t="e">
        <f ca="1">+IF(AND(ISNUMBER(OFFSET('Sanitation Data'!$F$12,0,10*ROW('Sanitation Data'!F85))),'Data Summary'!CY91="Yes"),OFFSET('Sanitation Data'!$F$12,0,10*ROW('Sanitation Data'!F85)),NA())</f>
        <v>#N/A</v>
      </c>
      <c r="AK91" s="542" t="e">
        <f ca="1">+IF(AND(ISNUMBER(OFFSET('Sanitation Data'!$G$4,0,10*ROW('Sanitation Data'!G85))),'Data Summary'!CZ91="Yes"),100-OFFSET('Sanitation Data'!$G$4,0,10*ROW('Sanitation Data'!G85)),NA())</f>
        <v>#N/A</v>
      </c>
      <c r="AL91" s="542" t="e">
        <f ca="1">+IF(AND(ISNUMBER(OFFSET('Sanitation Data'!$G$6,0,10*ROW('Sanitation Data'!G85))),'Data Summary'!DA91="Yes"),OFFSET('Sanitation Data'!$G$6,0,10*ROW('Sanitation Data'!G85)),NA())</f>
        <v>#N/A</v>
      </c>
      <c r="AM91" s="542" t="e">
        <f ca="1">+IF(AND(ISNUMBER(OFFSET('Sanitation Data'!$G$10,0,10*ROW('Sanitation Data'!G85))),'Data Summary'!DB91="Yes"),OFFSET('Sanitation Data'!$G$10,0,10*ROW('Sanitation Data'!G85)),NA())</f>
        <v>#N/A</v>
      </c>
      <c r="AN91" s="542" t="e">
        <f ca="1">+IF(AND(ISNUMBER(OFFSET('Sanitation Data'!$G$11,0,10*ROW('Sanitation Data'!G85))),'Data Summary'!DC91="Yes"),OFFSET('Sanitation Data'!$G$11,0,10*ROW('Sanitation Data'!G85)),NA())</f>
        <v>#N/A</v>
      </c>
      <c r="AO91" s="542" t="e">
        <f ca="1">+IF(AND(ISNUMBER(OFFSET('Sanitation Data'!$G$12,0,10*ROW('Sanitation Data'!G85))),'Data Summary'!DD91="Yes"),OFFSET('Sanitation Data'!$G$12,0,10*ROW('Sanitation Data'!G85)),NA())</f>
        <v>#N/A</v>
      </c>
      <c r="AP91" s="542" t="e">
        <f ca="1">+IF(AND(ISNUMBER(OFFSET('Sanitation Data'!$H$4,0,10*ROW('Sanitation Data'!H85))),'Data Summary'!DE91="Yes"),100-OFFSET('Sanitation Data'!$H$4,0,10*ROW('Sanitation Data'!H85)),NA())</f>
        <v>#N/A</v>
      </c>
      <c r="AQ91" s="542" t="e">
        <f ca="1">+IF(AND(ISNUMBER(OFFSET('Sanitation Data'!$H$6,0,10*ROW('Sanitation Data'!H85))),'Data Summary'!DF91="Yes"),OFFSET('Sanitation Data'!$H$6,0,10*ROW('Sanitation Data'!H85)),NA())</f>
        <v>#N/A</v>
      </c>
      <c r="AR91" s="542" t="e">
        <f ca="1">+IF(AND(ISNUMBER(OFFSET('Sanitation Data'!$H$10,0,10*ROW('Sanitation Data'!H85))),'Data Summary'!DG91="Yes"),OFFSET('Sanitation Data'!$H$10,0,10*ROW('Sanitation Data'!H85)),NA())</f>
        <v>#N/A</v>
      </c>
      <c r="AS91" s="542" t="e">
        <f ca="1">+IF(AND(ISNUMBER(OFFSET('Sanitation Data'!$H$11,0,10*ROW('Sanitation Data'!H85))),'Data Summary'!DH91="Yes"),OFFSET('Sanitation Data'!$H$11,0,10*ROW('Sanitation Data'!H85)),NA())</f>
        <v>#N/A</v>
      </c>
      <c r="AT91" s="542" t="e">
        <f ca="1">+IF(AND(ISNUMBER(OFFSET('Sanitation Data'!$H$12,0,10*ROW('Sanitation Data'!H85))),'Data Summary'!DI91="Yes"),OFFSET('Sanitation Data'!$H$12,0,10*ROW('Sanitation Data'!H85)),NA())</f>
        <v>#N/A</v>
      </c>
      <c r="AU91" s="542" t="e">
        <f ca="1">+IF(AND(ISNUMBER(OFFSET('Sanitation Data'!$I$4,0,10*ROW('Sanitation Data'!I85))),'Data Summary'!DJ91="Yes"),100-OFFSET('Sanitation Data'!$I$4,0,10*ROW('Sanitation Data'!I85)),NA())</f>
        <v>#N/A</v>
      </c>
      <c r="AV91" s="542" t="e">
        <f ca="1">+IF(AND(ISNUMBER(OFFSET('Sanitation Data'!$I$6,0,10*ROW('Sanitation Data'!I85))),'Data Summary'!DK91="Yes"),OFFSET('Sanitation Data'!$I$6,0,10*ROW('Sanitation Data'!I85)),NA())</f>
        <v>#N/A</v>
      </c>
      <c r="AW91" s="542" t="e">
        <f ca="1">+IF(AND(ISNUMBER(OFFSET('Sanitation Data'!$I$10,0,10*ROW('Sanitation Data'!I85))),'Data Summary'!DL91="Yes"),OFFSET('Sanitation Data'!$I$10,0,10*ROW('Sanitation Data'!I85)),NA())</f>
        <v>#N/A</v>
      </c>
      <c r="AX91" s="542" t="e">
        <f ca="1">+IF(AND(ISNUMBER(OFFSET('Sanitation Data'!$I$11,0,10*ROW('Sanitation Data'!I85))),'Data Summary'!DM91="Yes"),OFFSET('Sanitation Data'!$I$11,0,10*ROW('Sanitation Data'!I85)),NA())</f>
        <v>#N/A</v>
      </c>
      <c r="AY91" s="542" t="e">
        <f ca="1">+IF(AND(ISNUMBER(OFFSET('Sanitation Data'!$I$12,0,10*ROW('Sanitation Data'!I85))),'Data Summary'!DN91="Yes"),OFFSET('Sanitation Data'!$I$12,0,10*ROW('Sanitation Data'!I85)),NA())</f>
        <v>#N/A</v>
      </c>
      <c r="AZ91" s="543" t="e">
        <f ca="1">+IF(AND(ISNUMBER(OFFSET('Hygiene Data'!$D$5,0,10*ROW('Hygiene Data'!D85))),'Data Summary'!DO91="Yes"),OFFSET('Hygiene Data'!$D$5,0,10*ROW('Hygiene Data'!D85)),NA())</f>
        <v>#N/A</v>
      </c>
      <c r="BA91" s="543" t="e">
        <f ca="1">+IF(AND(ISNUMBER(OFFSET('Hygiene Data'!$D$7,0,10*ROW('Hygiene Data'!D85))),'Data Summary'!DP91="Yes"),OFFSET('Hygiene Data'!$D$7,0,10*ROW('Hygiene Data'!D85)),NA())</f>
        <v>#N/A</v>
      </c>
      <c r="BB91" s="543" t="e">
        <f ca="1">+IF(AND(ISNUMBER(OFFSET('Hygiene Data'!$D$9,0,10*ROW('Hygiene Data'!D85))),'Data Summary'!DQ91="Yes"),OFFSET('Hygiene Data'!$D$9,0,10*ROW('Hygiene Data'!D85)),NA())</f>
        <v>#N/A</v>
      </c>
      <c r="BC91" s="543" t="e">
        <f ca="1">+IF(AND(ISNUMBER(OFFSET('Hygiene Data'!$E$5,0,10*ROW('Hygiene Data'!E85))),'Data Summary'!DR91="Yes"),OFFSET('Hygiene Data'!$E$5,0,10*ROW('Hygiene Data'!E85)),NA())</f>
        <v>#N/A</v>
      </c>
      <c r="BD91" s="543" t="e">
        <f ca="1">+IF(AND(ISNUMBER(OFFSET('Hygiene Data'!$E$7,0,10*ROW('Hygiene Data'!E85))),'Data Summary'!DS91="Yes"),OFFSET('Hygiene Data'!$E$7,0,10*ROW('Hygiene Data'!E85)),NA())</f>
        <v>#N/A</v>
      </c>
      <c r="BE91" s="543" t="e">
        <f ca="1">+IF(AND(ISNUMBER(OFFSET('Hygiene Data'!$E$9,0,10*ROW('Hygiene Data'!E85))),'Data Summary'!DT91="Yes"),OFFSET('Hygiene Data'!$E$9,0,10*ROW('Hygiene Data'!E85)),NA())</f>
        <v>#N/A</v>
      </c>
      <c r="BF91" s="543" t="e">
        <f ca="1">+IF(AND(ISNUMBER(OFFSET('Hygiene Data'!$F$5,0,10*ROW('Hygiene Data'!F85))),'Data Summary'!DU91="Yes"),OFFSET('Hygiene Data'!$F$5,0,10*ROW('Hygiene Data'!F85)),NA())</f>
        <v>#N/A</v>
      </c>
      <c r="BG91" s="543" t="e">
        <f ca="1">+IF(AND(ISNUMBER(OFFSET('Hygiene Data'!$F$7,0,10*ROW('Hygiene Data'!F85))),'Data Summary'!DV91="Yes"),OFFSET('Hygiene Data'!$F$7,0,10*ROW('Hygiene Data'!F85)),NA())</f>
        <v>#N/A</v>
      </c>
      <c r="BH91" s="543" t="e">
        <f ca="1">+IF(AND(ISNUMBER(OFFSET('Hygiene Data'!$F$9,0,10*ROW('Hygiene Data'!F85))),'Data Summary'!DW91="Yes"),OFFSET('Hygiene Data'!$F$9,0,10*ROW('Hygiene Data'!F85)),NA())</f>
        <v>#N/A</v>
      </c>
      <c r="BI91" s="543" t="e">
        <f ca="1">+IF(AND(ISNUMBER(OFFSET('Hygiene Data'!$G$5,0,10*ROW('Hygiene Data'!G85))),'Data Summary'!DX91="Yes"),OFFSET('Hygiene Data'!$G$5,0,10*ROW('Hygiene Data'!G85)),NA())</f>
        <v>#N/A</v>
      </c>
      <c r="BJ91" s="543" t="e">
        <f ca="1">+IF(AND(ISNUMBER(OFFSET('Hygiene Data'!$G$7,0,10*ROW('Hygiene Data'!G85))),'Data Summary'!DY91="Yes"),OFFSET('Hygiene Data'!$G$7,0,10*ROW('Hygiene Data'!G85)),NA())</f>
        <v>#N/A</v>
      </c>
      <c r="BK91" s="543" t="e">
        <f ca="1">+IF(AND(ISNUMBER(OFFSET('Hygiene Data'!$G$9,0,10*ROW('Hygiene Data'!G85))),'Data Summary'!DZ91="Yes"),OFFSET('Hygiene Data'!$G$9,0,10*ROW('Hygiene Data'!G85)),NA())</f>
        <v>#N/A</v>
      </c>
      <c r="BL91" s="543" t="e">
        <f ca="1">+IF(AND(ISNUMBER(OFFSET('Hygiene Data'!$H$5,0,10*ROW('Hygiene Data'!H85))),'Data Summary'!EA91="Yes"),OFFSET('Hygiene Data'!$H$5,0,10*ROW('Hygiene Data'!H85)),NA())</f>
        <v>#N/A</v>
      </c>
      <c r="BM91" s="543" t="e">
        <f ca="1">+IF(AND(ISNUMBER(OFFSET('Hygiene Data'!$H$7,0,10*ROW('Hygiene Data'!H85))),'Data Summary'!EB91="Yes"),OFFSET('Hygiene Data'!$H$7,0,10*ROW('Hygiene Data'!H85)),NA())</f>
        <v>#N/A</v>
      </c>
      <c r="BN91" s="543" t="e">
        <f ca="1">+IF(AND(ISNUMBER(OFFSET('Hygiene Data'!$H$9,0,10*ROW('Hygiene Data'!H85))),'Data Summary'!EC91="Yes"),OFFSET('Hygiene Data'!$H$9,0,10*ROW('Hygiene Data'!H85)),NA())</f>
        <v>#N/A</v>
      </c>
      <c r="BO91" s="543" t="e">
        <f ca="1">+IF(AND(ISNUMBER(OFFSET('Hygiene Data'!$I$5,0,10*ROW('Hygiene Data'!I85))),'Data Summary'!ED91="Yes"),OFFSET('Hygiene Data'!$I$5,0,10*ROW('Hygiene Data'!I85)),NA())</f>
        <v>#N/A</v>
      </c>
      <c r="BP91" s="543" t="e">
        <f ca="1">+IF(AND(ISNUMBER(OFFSET('Hygiene Data'!$I$7,0,10*ROW('Hygiene Data'!I85))),'Data Summary'!EE91="Yes"),OFFSET('Hygiene Data'!$I$7,0,10*ROW('Hygiene Data'!I85)),NA())</f>
        <v>#N/A</v>
      </c>
      <c r="BQ91" s="543" t="e">
        <f ca="1">+IF(AND(ISNUMBER(OFFSET('Hygiene Data'!$I$9,0,10*ROW('Hygiene Data'!I85))),'Data Summary'!EF91="Yes"),OFFSET('Hygiene Data'!$I$9,0,10*ROW('Hygiene Data'!I85)),NA())</f>
        <v>#N/A</v>
      </c>
    </row>
    <row r="92" spans="1:69" x14ac:dyDescent="0.25">
      <c r="A92" s="539" t="e">
        <f ca="1">+RIGHT('Data Summary'!A92,LEN('Data Summary'!A92)-9)</f>
        <v>#VALUE!</v>
      </c>
      <c r="B92" s="513" t="str">
        <f ca="1">+IF(ISTEXT('Data Summary'!B92),'Data Summary'!B92,"")</f>
        <v/>
      </c>
      <c r="C92" s="540" t="e">
        <f ca="1">+VALUE('Data Summary'!C92)</f>
        <v>#VALUE!</v>
      </c>
      <c r="D92" s="541" t="e">
        <f ca="1">+IF(AND(ISNUMBER(OFFSET('Water Data'!$D$4,0,10*ROW('Water Data'!D86))),'Data Summary'!BS92="Yes"),100-OFFSET('Water Data'!$D$4,0,10*ROW('Water Data'!D86)),NA())</f>
        <v>#N/A</v>
      </c>
      <c r="E92" s="541" t="e">
        <f ca="1">+IF(AND(ISNUMBER(OFFSET('Water Data'!$D$6,0,10*ROW('Water Data'!D86))),'Data Summary'!BT92="Yes"),OFFSET('Water Data'!$D$6,0,10*ROW('Water Data'!D86)),NA())</f>
        <v>#N/A</v>
      </c>
      <c r="F92" s="541" t="e">
        <f ca="1">+IF(AND(ISNUMBER(OFFSET('Water Data'!$D$9,0,10*ROW('Water Data'!D86))),'Data Summary'!BU92="Yes"),OFFSET('Water Data'!$D$9,0,10*ROW('Water Data'!D86)),NA())</f>
        <v>#N/A</v>
      </c>
      <c r="G92" s="541" t="e">
        <f ca="1">+IF(AND(ISNUMBER(OFFSET('Water Data'!$E$4,0,10*ROW('Water Data'!E86))),'Data Summary'!BV92="Yes"),100-OFFSET('Water Data'!$E$4,0,10*ROW('Water Data'!E86)),NA())</f>
        <v>#N/A</v>
      </c>
      <c r="H92" s="541" t="e">
        <f ca="1">+IF(AND(ISNUMBER(OFFSET('Water Data'!$E$6,0,10*ROW('Water Data'!E86))),'Data Summary'!BW92="Yes"),OFFSET('Water Data'!$E$6,0,10*ROW('Water Data'!E86)),NA())</f>
        <v>#N/A</v>
      </c>
      <c r="I92" s="541" t="e">
        <f ca="1">+IF(AND(ISNUMBER(OFFSET('Water Data'!$E$9,0,10*ROW('Water Data'!E86))),'Data Summary'!BX92="Yes"),OFFSET('Water Data'!$E$9,0,10*ROW('Water Data'!E86)),NA())</f>
        <v>#N/A</v>
      </c>
      <c r="J92" s="541" t="e">
        <f ca="1">+IF(AND(ISNUMBER(OFFSET('Water Data'!$F$4,0,10*ROW('Water Data'!F86))),'Data Summary'!BY92="Yes"),100-OFFSET('Water Data'!$F$4,0,10*ROW('Water Data'!F86)),NA())</f>
        <v>#N/A</v>
      </c>
      <c r="K92" s="541" t="e">
        <f ca="1">+IF(AND(ISNUMBER(OFFSET('Water Data'!$F$6,0,10*ROW('Water Data'!F86))),'Data Summary'!BZ92="Yes"),OFFSET('Water Data'!$F$6,0,10*ROW('Water Data'!F86)),NA())</f>
        <v>#N/A</v>
      </c>
      <c r="L92" s="541" t="e">
        <f ca="1">+IF(AND(ISNUMBER(OFFSET('Water Data'!$F$9,0,10*ROW('Water Data'!F86))),'Data Summary'!CA92="Yes"),OFFSET('Water Data'!$F$9,0,10*ROW('Water Data'!F86)),NA())</f>
        <v>#N/A</v>
      </c>
      <c r="M92" s="541" t="e">
        <f ca="1">+IF(AND(ISNUMBER(OFFSET('Water Data'!$G$4,0,10*ROW('Water Data'!G86))),'Data Summary'!CB92="Yes"),100-OFFSET('Water Data'!$G$4,0,10*ROW('Water Data'!G86)),NA())</f>
        <v>#N/A</v>
      </c>
      <c r="N92" s="541" t="e">
        <f ca="1">+IF(AND(ISNUMBER(OFFSET('Water Data'!$G$6,0,10*ROW('Water Data'!G86))),'Data Summary'!CC92="Yes"),OFFSET('Water Data'!$G$6,0,10*ROW('Water Data'!G86)),NA())</f>
        <v>#N/A</v>
      </c>
      <c r="O92" s="541" t="e">
        <f ca="1">+IF(AND(ISNUMBER(OFFSET('Water Data'!$G$9,0,10*ROW('Water Data'!G86))),'Data Summary'!CD92="Yes"),OFFSET('Water Data'!$G$9,0,10*ROW('Water Data'!G86)),NA())</f>
        <v>#N/A</v>
      </c>
      <c r="P92" s="541" t="e">
        <f ca="1">+IF(AND(ISNUMBER(OFFSET('Water Data'!$H$4,0,10*ROW('Water Data'!H86))),'Data Summary'!CE92="Yes"),100-OFFSET('Water Data'!$H$4,0,10*ROW('Water Data'!H86)),NA())</f>
        <v>#N/A</v>
      </c>
      <c r="Q92" s="541" t="e">
        <f ca="1">+IF(AND(ISNUMBER(OFFSET('Water Data'!$H$6,0,10*ROW('Water Data'!H86))),'Data Summary'!CF92="Yes"),OFFSET('Water Data'!$H$6,0,10*ROW('Water Data'!H86)),NA())</f>
        <v>#N/A</v>
      </c>
      <c r="R92" s="541" t="e">
        <f ca="1">+IF(AND(ISNUMBER(OFFSET('Water Data'!$H$9,0,10*ROW('Water Data'!H86))),'Data Summary'!CG92="Yes"),OFFSET('Water Data'!$H$9,0,10*ROW('Water Data'!H86)),NA())</f>
        <v>#N/A</v>
      </c>
      <c r="S92" s="541" t="e">
        <f ca="1">+IF(AND(ISNUMBER(OFFSET('Water Data'!$I$4,0,10*ROW('Water Data'!I86))),'Data Summary'!CH92="Yes"),100-OFFSET('Water Data'!$I$4,0,10*ROW('Water Data'!I86)),NA())</f>
        <v>#N/A</v>
      </c>
      <c r="T92" s="541" t="e">
        <f ca="1">+IF(AND(ISNUMBER(OFFSET('Water Data'!$I$6,0,10*ROW('Water Data'!I86))),'Data Summary'!CI92="Yes"),OFFSET('Water Data'!$I$6,0,10*ROW('Water Data'!I86)),NA())</f>
        <v>#N/A</v>
      </c>
      <c r="U92" s="541" t="e">
        <f ca="1">+IF(AND(ISNUMBER(OFFSET('Water Data'!$I$9,0,10*ROW('Water Data'!I86))),'Data Summary'!CJ92="Yes"),OFFSET('Water Data'!$I$9,0,10*ROW('Water Data'!I86)),NA())</f>
        <v>#N/A</v>
      </c>
      <c r="V92" s="542" t="e">
        <f ca="1">+IF(AND(ISNUMBER(OFFSET('Sanitation Data'!$D$4,0,10*ROW('Sanitation Data'!D86))),'Data Summary'!CK92="Yes"),100-OFFSET('Sanitation Data'!$D$4,0,10*ROW('Sanitation Data'!D86)),NA())</f>
        <v>#N/A</v>
      </c>
      <c r="W92" s="542" t="e">
        <f ca="1">+IF(AND(ISNUMBER(OFFSET('Sanitation Data'!$D$6,0,10*ROW('Sanitation Data'!D86))),'Data Summary'!CL92="Yes"),OFFSET('Sanitation Data'!$D$6,0,10*ROW('Sanitation Data'!D86)),NA())</f>
        <v>#N/A</v>
      </c>
      <c r="X92" s="542" t="e">
        <f ca="1">+IF(AND(ISNUMBER(OFFSET('Sanitation Data'!$D$10,0,10*ROW('Sanitation Data'!D86))),'Data Summary'!CM92="Yes"),OFFSET('Sanitation Data'!$D$10,0,10*ROW('Sanitation Data'!D86)),NA())</f>
        <v>#N/A</v>
      </c>
      <c r="Y92" s="542" t="e">
        <f ca="1">+IF(AND(ISNUMBER(OFFSET('Sanitation Data'!$D$11,0,10*ROW('Sanitation Data'!D86))),'Data Summary'!CN92="Yes"),OFFSET('Sanitation Data'!$D$11,0,10*ROW('Sanitation Data'!D86)),NA())</f>
        <v>#N/A</v>
      </c>
      <c r="Z92" s="542" t="e">
        <f ca="1">+IF(AND(ISNUMBER(OFFSET('Sanitation Data'!$D$12,0,10*ROW('Sanitation Data'!D86))),'Data Summary'!CO92="Yes"),OFFSET('Sanitation Data'!$D$12,0,10*ROW('Sanitation Data'!D86)),NA())</f>
        <v>#N/A</v>
      </c>
      <c r="AA92" s="542" t="e">
        <f ca="1">+IF(AND(ISNUMBER(OFFSET('Sanitation Data'!$E$4,0,10*ROW('Sanitation Data'!E86))),'Data Summary'!CP92="Yes"),100-OFFSET('Sanitation Data'!$E$4,0,10*ROW('Sanitation Data'!E86)),NA())</f>
        <v>#N/A</v>
      </c>
      <c r="AB92" s="542" t="e">
        <f ca="1">+IF(AND(ISNUMBER(OFFSET('Sanitation Data'!$E$6,0,10*ROW('Sanitation Data'!E86))),'Data Summary'!CQ92="Yes"),OFFSET('Sanitation Data'!$E$6,0,10*ROW('Sanitation Data'!E86)),NA())</f>
        <v>#N/A</v>
      </c>
      <c r="AC92" s="542" t="e">
        <f ca="1">+IF(AND(ISNUMBER(OFFSET('Sanitation Data'!$E$10,0,10*ROW('Sanitation Data'!E86))),'Data Summary'!CR92="Yes"),OFFSET('Sanitation Data'!$E$10,0,10*ROW('Sanitation Data'!E86)),NA())</f>
        <v>#N/A</v>
      </c>
      <c r="AD92" s="542" t="e">
        <f ca="1">+IF(AND(ISNUMBER(OFFSET('Sanitation Data'!$E$11,0,10*ROW('Sanitation Data'!E86))),'Data Summary'!CS92="Yes"),OFFSET('Sanitation Data'!$E$11,0,10*ROW('Sanitation Data'!E86)),NA())</f>
        <v>#N/A</v>
      </c>
      <c r="AE92" s="542" t="e">
        <f ca="1">+IF(AND(ISNUMBER(OFFSET('Sanitation Data'!$E$12,0,10*ROW('Sanitation Data'!E86))),'Data Summary'!CT92="Yes"),OFFSET('Sanitation Data'!$E$12,0,10*ROW('Sanitation Data'!E86)),NA())</f>
        <v>#N/A</v>
      </c>
      <c r="AF92" s="542" t="e">
        <f ca="1">+IF(AND(ISNUMBER(OFFSET('Sanitation Data'!$F$4,0,10*ROW('Sanitation Data'!F86))),'Data Summary'!CU92="Yes"),100-OFFSET('Sanitation Data'!$F$4,0,10*ROW('Sanitation Data'!F86)),NA())</f>
        <v>#N/A</v>
      </c>
      <c r="AG92" s="542" t="e">
        <f ca="1">+IF(AND(ISNUMBER(OFFSET('Sanitation Data'!$F$6,0,10*ROW('Sanitation Data'!F86))),'Data Summary'!CV92="Yes"),OFFSET('Sanitation Data'!$F$6,0,10*ROW('Sanitation Data'!F86)),NA())</f>
        <v>#N/A</v>
      </c>
      <c r="AH92" s="542" t="e">
        <f ca="1">+IF(AND(ISNUMBER(OFFSET('Sanitation Data'!$F$10,0,10*ROW('Sanitation Data'!F86))),'Data Summary'!CW92="Yes"),OFFSET('Sanitation Data'!$F$10,0,10*ROW('Sanitation Data'!F86)),NA())</f>
        <v>#N/A</v>
      </c>
      <c r="AI92" s="542" t="e">
        <f ca="1">+IF(AND(ISNUMBER(OFFSET('Sanitation Data'!$F$11,0,10*ROW('Sanitation Data'!F86))),'Data Summary'!CX92="Yes"),OFFSET('Sanitation Data'!$F$11,0,10*ROW('Sanitation Data'!F86)),NA())</f>
        <v>#N/A</v>
      </c>
      <c r="AJ92" s="542" t="e">
        <f ca="1">+IF(AND(ISNUMBER(OFFSET('Sanitation Data'!$F$12,0,10*ROW('Sanitation Data'!F86))),'Data Summary'!CY92="Yes"),OFFSET('Sanitation Data'!$F$12,0,10*ROW('Sanitation Data'!F86)),NA())</f>
        <v>#N/A</v>
      </c>
      <c r="AK92" s="542" t="e">
        <f ca="1">+IF(AND(ISNUMBER(OFFSET('Sanitation Data'!$G$4,0,10*ROW('Sanitation Data'!G86))),'Data Summary'!CZ92="Yes"),100-OFFSET('Sanitation Data'!$G$4,0,10*ROW('Sanitation Data'!G86)),NA())</f>
        <v>#N/A</v>
      </c>
      <c r="AL92" s="542" t="e">
        <f ca="1">+IF(AND(ISNUMBER(OFFSET('Sanitation Data'!$G$6,0,10*ROW('Sanitation Data'!G86))),'Data Summary'!DA92="Yes"),OFFSET('Sanitation Data'!$G$6,0,10*ROW('Sanitation Data'!G86)),NA())</f>
        <v>#N/A</v>
      </c>
      <c r="AM92" s="542" t="e">
        <f ca="1">+IF(AND(ISNUMBER(OFFSET('Sanitation Data'!$G$10,0,10*ROW('Sanitation Data'!G86))),'Data Summary'!DB92="Yes"),OFFSET('Sanitation Data'!$G$10,0,10*ROW('Sanitation Data'!G86)),NA())</f>
        <v>#N/A</v>
      </c>
      <c r="AN92" s="542" t="e">
        <f ca="1">+IF(AND(ISNUMBER(OFFSET('Sanitation Data'!$G$11,0,10*ROW('Sanitation Data'!G86))),'Data Summary'!DC92="Yes"),OFFSET('Sanitation Data'!$G$11,0,10*ROW('Sanitation Data'!G86)),NA())</f>
        <v>#N/A</v>
      </c>
      <c r="AO92" s="542" t="e">
        <f ca="1">+IF(AND(ISNUMBER(OFFSET('Sanitation Data'!$G$12,0,10*ROW('Sanitation Data'!G86))),'Data Summary'!DD92="Yes"),OFFSET('Sanitation Data'!$G$12,0,10*ROW('Sanitation Data'!G86)),NA())</f>
        <v>#N/A</v>
      </c>
      <c r="AP92" s="542" t="e">
        <f ca="1">+IF(AND(ISNUMBER(OFFSET('Sanitation Data'!$H$4,0,10*ROW('Sanitation Data'!H86))),'Data Summary'!DE92="Yes"),100-OFFSET('Sanitation Data'!$H$4,0,10*ROW('Sanitation Data'!H86)),NA())</f>
        <v>#N/A</v>
      </c>
      <c r="AQ92" s="542" t="e">
        <f ca="1">+IF(AND(ISNUMBER(OFFSET('Sanitation Data'!$H$6,0,10*ROW('Sanitation Data'!H86))),'Data Summary'!DF92="Yes"),OFFSET('Sanitation Data'!$H$6,0,10*ROW('Sanitation Data'!H86)),NA())</f>
        <v>#N/A</v>
      </c>
      <c r="AR92" s="542" t="e">
        <f ca="1">+IF(AND(ISNUMBER(OFFSET('Sanitation Data'!$H$10,0,10*ROW('Sanitation Data'!H86))),'Data Summary'!DG92="Yes"),OFFSET('Sanitation Data'!$H$10,0,10*ROW('Sanitation Data'!H86)),NA())</f>
        <v>#N/A</v>
      </c>
      <c r="AS92" s="542" t="e">
        <f ca="1">+IF(AND(ISNUMBER(OFFSET('Sanitation Data'!$H$11,0,10*ROW('Sanitation Data'!H86))),'Data Summary'!DH92="Yes"),OFFSET('Sanitation Data'!$H$11,0,10*ROW('Sanitation Data'!H86)),NA())</f>
        <v>#N/A</v>
      </c>
      <c r="AT92" s="542" t="e">
        <f ca="1">+IF(AND(ISNUMBER(OFFSET('Sanitation Data'!$H$12,0,10*ROW('Sanitation Data'!H86))),'Data Summary'!DI92="Yes"),OFFSET('Sanitation Data'!$H$12,0,10*ROW('Sanitation Data'!H86)),NA())</f>
        <v>#N/A</v>
      </c>
      <c r="AU92" s="542" t="e">
        <f ca="1">+IF(AND(ISNUMBER(OFFSET('Sanitation Data'!$I$4,0,10*ROW('Sanitation Data'!I86))),'Data Summary'!DJ92="Yes"),100-OFFSET('Sanitation Data'!$I$4,0,10*ROW('Sanitation Data'!I86)),NA())</f>
        <v>#N/A</v>
      </c>
      <c r="AV92" s="542" t="e">
        <f ca="1">+IF(AND(ISNUMBER(OFFSET('Sanitation Data'!$I$6,0,10*ROW('Sanitation Data'!I86))),'Data Summary'!DK92="Yes"),OFFSET('Sanitation Data'!$I$6,0,10*ROW('Sanitation Data'!I86)),NA())</f>
        <v>#N/A</v>
      </c>
      <c r="AW92" s="542" t="e">
        <f ca="1">+IF(AND(ISNUMBER(OFFSET('Sanitation Data'!$I$10,0,10*ROW('Sanitation Data'!I86))),'Data Summary'!DL92="Yes"),OFFSET('Sanitation Data'!$I$10,0,10*ROW('Sanitation Data'!I86)),NA())</f>
        <v>#N/A</v>
      </c>
      <c r="AX92" s="542" t="e">
        <f ca="1">+IF(AND(ISNUMBER(OFFSET('Sanitation Data'!$I$11,0,10*ROW('Sanitation Data'!I86))),'Data Summary'!DM92="Yes"),OFFSET('Sanitation Data'!$I$11,0,10*ROW('Sanitation Data'!I86)),NA())</f>
        <v>#N/A</v>
      </c>
      <c r="AY92" s="542" t="e">
        <f ca="1">+IF(AND(ISNUMBER(OFFSET('Sanitation Data'!$I$12,0,10*ROW('Sanitation Data'!I86))),'Data Summary'!DN92="Yes"),OFFSET('Sanitation Data'!$I$12,0,10*ROW('Sanitation Data'!I86)),NA())</f>
        <v>#N/A</v>
      </c>
      <c r="AZ92" s="543" t="e">
        <f ca="1">+IF(AND(ISNUMBER(OFFSET('Hygiene Data'!$D$5,0,10*ROW('Hygiene Data'!D86))),'Data Summary'!DO92="Yes"),OFFSET('Hygiene Data'!$D$5,0,10*ROW('Hygiene Data'!D86)),NA())</f>
        <v>#N/A</v>
      </c>
      <c r="BA92" s="543" t="e">
        <f ca="1">+IF(AND(ISNUMBER(OFFSET('Hygiene Data'!$D$7,0,10*ROW('Hygiene Data'!D86))),'Data Summary'!DP92="Yes"),OFFSET('Hygiene Data'!$D$7,0,10*ROW('Hygiene Data'!D86)),NA())</f>
        <v>#N/A</v>
      </c>
      <c r="BB92" s="543" t="e">
        <f ca="1">+IF(AND(ISNUMBER(OFFSET('Hygiene Data'!$D$9,0,10*ROW('Hygiene Data'!D86))),'Data Summary'!DQ92="Yes"),OFFSET('Hygiene Data'!$D$9,0,10*ROW('Hygiene Data'!D86)),NA())</f>
        <v>#N/A</v>
      </c>
      <c r="BC92" s="543" t="e">
        <f ca="1">+IF(AND(ISNUMBER(OFFSET('Hygiene Data'!$E$5,0,10*ROW('Hygiene Data'!E86))),'Data Summary'!DR92="Yes"),OFFSET('Hygiene Data'!$E$5,0,10*ROW('Hygiene Data'!E86)),NA())</f>
        <v>#N/A</v>
      </c>
      <c r="BD92" s="543" t="e">
        <f ca="1">+IF(AND(ISNUMBER(OFFSET('Hygiene Data'!$E$7,0,10*ROW('Hygiene Data'!E86))),'Data Summary'!DS92="Yes"),OFFSET('Hygiene Data'!$E$7,0,10*ROW('Hygiene Data'!E86)),NA())</f>
        <v>#N/A</v>
      </c>
      <c r="BE92" s="543" t="e">
        <f ca="1">+IF(AND(ISNUMBER(OFFSET('Hygiene Data'!$E$9,0,10*ROW('Hygiene Data'!E86))),'Data Summary'!DT92="Yes"),OFFSET('Hygiene Data'!$E$9,0,10*ROW('Hygiene Data'!E86)),NA())</f>
        <v>#N/A</v>
      </c>
      <c r="BF92" s="543" t="e">
        <f ca="1">+IF(AND(ISNUMBER(OFFSET('Hygiene Data'!$F$5,0,10*ROW('Hygiene Data'!F86))),'Data Summary'!DU92="Yes"),OFFSET('Hygiene Data'!$F$5,0,10*ROW('Hygiene Data'!F86)),NA())</f>
        <v>#N/A</v>
      </c>
      <c r="BG92" s="543" t="e">
        <f ca="1">+IF(AND(ISNUMBER(OFFSET('Hygiene Data'!$F$7,0,10*ROW('Hygiene Data'!F86))),'Data Summary'!DV92="Yes"),OFFSET('Hygiene Data'!$F$7,0,10*ROW('Hygiene Data'!F86)),NA())</f>
        <v>#N/A</v>
      </c>
      <c r="BH92" s="543" t="e">
        <f ca="1">+IF(AND(ISNUMBER(OFFSET('Hygiene Data'!$F$9,0,10*ROW('Hygiene Data'!F86))),'Data Summary'!DW92="Yes"),OFFSET('Hygiene Data'!$F$9,0,10*ROW('Hygiene Data'!F86)),NA())</f>
        <v>#N/A</v>
      </c>
      <c r="BI92" s="543" t="e">
        <f ca="1">+IF(AND(ISNUMBER(OFFSET('Hygiene Data'!$G$5,0,10*ROW('Hygiene Data'!G86))),'Data Summary'!DX92="Yes"),OFFSET('Hygiene Data'!$G$5,0,10*ROW('Hygiene Data'!G86)),NA())</f>
        <v>#N/A</v>
      </c>
      <c r="BJ92" s="543" t="e">
        <f ca="1">+IF(AND(ISNUMBER(OFFSET('Hygiene Data'!$G$7,0,10*ROW('Hygiene Data'!G86))),'Data Summary'!DY92="Yes"),OFFSET('Hygiene Data'!$G$7,0,10*ROW('Hygiene Data'!G86)),NA())</f>
        <v>#N/A</v>
      </c>
      <c r="BK92" s="543" t="e">
        <f ca="1">+IF(AND(ISNUMBER(OFFSET('Hygiene Data'!$G$9,0,10*ROW('Hygiene Data'!G86))),'Data Summary'!DZ92="Yes"),OFFSET('Hygiene Data'!$G$9,0,10*ROW('Hygiene Data'!G86)),NA())</f>
        <v>#N/A</v>
      </c>
      <c r="BL92" s="543" t="e">
        <f ca="1">+IF(AND(ISNUMBER(OFFSET('Hygiene Data'!$H$5,0,10*ROW('Hygiene Data'!H86))),'Data Summary'!EA92="Yes"),OFFSET('Hygiene Data'!$H$5,0,10*ROW('Hygiene Data'!H86)),NA())</f>
        <v>#N/A</v>
      </c>
      <c r="BM92" s="543" t="e">
        <f ca="1">+IF(AND(ISNUMBER(OFFSET('Hygiene Data'!$H$7,0,10*ROW('Hygiene Data'!H86))),'Data Summary'!EB92="Yes"),OFFSET('Hygiene Data'!$H$7,0,10*ROW('Hygiene Data'!H86)),NA())</f>
        <v>#N/A</v>
      </c>
      <c r="BN92" s="543" t="e">
        <f ca="1">+IF(AND(ISNUMBER(OFFSET('Hygiene Data'!$H$9,0,10*ROW('Hygiene Data'!H86))),'Data Summary'!EC92="Yes"),OFFSET('Hygiene Data'!$H$9,0,10*ROW('Hygiene Data'!H86)),NA())</f>
        <v>#N/A</v>
      </c>
      <c r="BO92" s="543" t="e">
        <f ca="1">+IF(AND(ISNUMBER(OFFSET('Hygiene Data'!$I$5,0,10*ROW('Hygiene Data'!I86))),'Data Summary'!ED92="Yes"),OFFSET('Hygiene Data'!$I$5,0,10*ROW('Hygiene Data'!I86)),NA())</f>
        <v>#N/A</v>
      </c>
      <c r="BP92" s="543" t="e">
        <f ca="1">+IF(AND(ISNUMBER(OFFSET('Hygiene Data'!$I$7,0,10*ROW('Hygiene Data'!I86))),'Data Summary'!EE92="Yes"),OFFSET('Hygiene Data'!$I$7,0,10*ROW('Hygiene Data'!I86)),NA())</f>
        <v>#N/A</v>
      </c>
      <c r="BQ92" s="543" t="e">
        <f ca="1">+IF(AND(ISNUMBER(OFFSET('Hygiene Data'!$I$9,0,10*ROW('Hygiene Data'!I86))),'Data Summary'!EF92="Yes"),OFFSET('Hygiene Data'!$I$9,0,10*ROW('Hygiene Data'!I86)),NA())</f>
        <v>#N/A</v>
      </c>
    </row>
    <row r="93" spans="1:69" x14ac:dyDescent="0.25">
      <c r="A93" s="539" t="e">
        <f ca="1">+RIGHT('Data Summary'!A93,LEN('Data Summary'!A93)-9)</f>
        <v>#VALUE!</v>
      </c>
      <c r="B93" s="513" t="str">
        <f ca="1">+IF(ISTEXT('Data Summary'!B93),'Data Summary'!B93,"")</f>
        <v/>
      </c>
      <c r="C93" s="540" t="e">
        <f ca="1">+VALUE('Data Summary'!C93)</f>
        <v>#VALUE!</v>
      </c>
      <c r="D93" s="541" t="e">
        <f ca="1">+IF(AND(ISNUMBER(OFFSET('Water Data'!$D$4,0,10*ROW('Water Data'!D87))),'Data Summary'!BS93="Yes"),100-OFFSET('Water Data'!$D$4,0,10*ROW('Water Data'!D87)),NA())</f>
        <v>#N/A</v>
      </c>
      <c r="E93" s="541" t="e">
        <f ca="1">+IF(AND(ISNUMBER(OFFSET('Water Data'!$D$6,0,10*ROW('Water Data'!D87))),'Data Summary'!BT93="Yes"),OFFSET('Water Data'!$D$6,0,10*ROW('Water Data'!D87)),NA())</f>
        <v>#N/A</v>
      </c>
      <c r="F93" s="541" t="e">
        <f ca="1">+IF(AND(ISNUMBER(OFFSET('Water Data'!$D$9,0,10*ROW('Water Data'!D87))),'Data Summary'!BU93="Yes"),OFFSET('Water Data'!$D$9,0,10*ROW('Water Data'!D87)),NA())</f>
        <v>#N/A</v>
      </c>
      <c r="G93" s="541" t="e">
        <f ca="1">+IF(AND(ISNUMBER(OFFSET('Water Data'!$E$4,0,10*ROW('Water Data'!E87))),'Data Summary'!BV93="Yes"),100-OFFSET('Water Data'!$E$4,0,10*ROW('Water Data'!E87)),NA())</f>
        <v>#N/A</v>
      </c>
      <c r="H93" s="541" t="e">
        <f ca="1">+IF(AND(ISNUMBER(OFFSET('Water Data'!$E$6,0,10*ROW('Water Data'!E87))),'Data Summary'!BW93="Yes"),OFFSET('Water Data'!$E$6,0,10*ROW('Water Data'!E87)),NA())</f>
        <v>#N/A</v>
      </c>
      <c r="I93" s="541" t="e">
        <f ca="1">+IF(AND(ISNUMBER(OFFSET('Water Data'!$E$9,0,10*ROW('Water Data'!E87))),'Data Summary'!BX93="Yes"),OFFSET('Water Data'!$E$9,0,10*ROW('Water Data'!E87)),NA())</f>
        <v>#N/A</v>
      </c>
      <c r="J93" s="541" t="e">
        <f ca="1">+IF(AND(ISNUMBER(OFFSET('Water Data'!$F$4,0,10*ROW('Water Data'!F87))),'Data Summary'!BY93="Yes"),100-OFFSET('Water Data'!$F$4,0,10*ROW('Water Data'!F87)),NA())</f>
        <v>#N/A</v>
      </c>
      <c r="K93" s="541" t="e">
        <f ca="1">+IF(AND(ISNUMBER(OFFSET('Water Data'!$F$6,0,10*ROW('Water Data'!F87))),'Data Summary'!BZ93="Yes"),OFFSET('Water Data'!$F$6,0,10*ROW('Water Data'!F87)),NA())</f>
        <v>#N/A</v>
      </c>
      <c r="L93" s="541" t="e">
        <f ca="1">+IF(AND(ISNUMBER(OFFSET('Water Data'!$F$9,0,10*ROW('Water Data'!F87))),'Data Summary'!CA93="Yes"),OFFSET('Water Data'!$F$9,0,10*ROW('Water Data'!F87)),NA())</f>
        <v>#N/A</v>
      </c>
      <c r="M93" s="541" t="e">
        <f ca="1">+IF(AND(ISNUMBER(OFFSET('Water Data'!$G$4,0,10*ROW('Water Data'!G87))),'Data Summary'!CB93="Yes"),100-OFFSET('Water Data'!$G$4,0,10*ROW('Water Data'!G87)),NA())</f>
        <v>#N/A</v>
      </c>
      <c r="N93" s="541" t="e">
        <f ca="1">+IF(AND(ISNUMBER(OFFSET('Water Data'!$G$6,0,10*ROW('Water Data'!G87))),'Data Summary'!CC93="Yes"),OFFSET('Water Data'!$G$6,0,10*ROW('Water Data'!G87)),NA())</f>
        <v>#N/A</v>
      </c>
      <c r="O93" s="541" t="e">
        <f ca="1">+IF(AND(ISNUMBER(OFFSET('Water Data'!$G$9,0,10*ROW('Water Data'!G87))),'Data Summary'!CD93="Yes"),OFFSET('Water Data'!$G$9,0,10*ROW('Water Data'!G87)),NA())</f>
        <v>#N/A</v>
      </c>
      <c r="P93" s="541" t="e">
        <f ca="1">+IF(AND(ISNUMBER(OFFSET('Water Data'!$H$4,0,10*ROW('Water Data'!H87))),'Data Summary'!CE93="Yes"),100-OFFSET('Water Data'!$H$4,0,10*ROW('Water Data'!H87)),NA())</f>
        <v>#N/A</v>
      </c>
      <c r="Q93" s="541" t="e">
        <f ca="1">+IF(AND(ISNUMBER(OFFSET('Water Data'!$H$6,0,10*ROW('Water Data'!H87))),'Data Summary'!CF93="Yes"),OFFSET('Water Data'!$H$6,0,10*ROW('Water Data'!H87)),NA())</f>
        <v>#N/A</v>
      </c>
      <c r="R93" s="541" t="e">
        <f ca="1">+IF(AND(ISNUMBER(OFFSET('Water Data'!$H$9,0,10*ROW('Water Data'!H87))),'Data Summary'!CG93="Yes"),OFFSET('Water Data'!$H$9,0,10*ROW('Water Data'!H87)),NA())</f>
        <v>#N/A</v>
      </c>
      <c r="S93" s="541" t="e">
        <f ca="1">+IF(AND(ISNUMBER(OFFSET('Water Data'!$I$4,0,10*ROW('Water Data'!I87))),'Data Summary'!CH93="Yes"),100-OFFSET('Water Data'!$I$4,0,10*ROW('Water Data'!I87)),NA())</f>
        <v>#N/A</v>
      </c>
      <c r="T93" s="541" t="e">
        <f ca="1">+IF(AND(ISNUMBER(OFFSET('Water Data'!$I$6,0,10*ROW('Water Data'!I87))),'Data Summary'!CI93="Yes"),OFFSET('Water Data'!$I$6,0,10*ROW('Water Data'!I87)),NA())</f>
        <v>#N/A</v>
      </c>
      <c r="U93" s="541" t="e">
        <f ca="1">+IF(AND(ISNUMBER(OFFSET('Water Data'!$I$9,0,10*ROW('Water Data'!I87))),'Data Summary'!CJ93="Yes"),OFFSET('Water Data'!$I$9,0,10*ROW('Water Data'!I87)),NA())</f>
        <v>#N/A</v>
      </c>
      <c r="V93" s="542" t="e">
        <f ca="1">+IF(AND(ISNUMBER(OFFSET('Sanitation Data'!$D$4,0,10*ROW('Sanitation Data'!D87))),'Data Summary'!CK93="Yes"),100-OFFSET('Sanitation Data'!$D$4,0,10*ROW('Sanitation Data'!D87)),NA())</f>
        <v>#N/A</v>
      </c>
      <c r="W93" s="542" t="e">
        <f ca="1">+IF(AND(ISNUMBER(OFFSET('Sanitation Data'!$D$6,0,10*ROW('Sanitation Data'!D87))),'Data Summary'!CL93="Yes"),OFFSET('Sanitation Data'!$D$6,0,10*ROW('Sanitation Data'!D87)),NA())</f>
        <v>#N/A</v>
      </c>
      <c r="X93" s="542" t="e">
        <f ca="1">+IF(AND(ISNUMBER(OFFSET('Sanitation Data'!$D$10,0,10*ROW('Sanitation Data'!D87))),'Data Summary'!CM93="Yes"),OFFSET('Sanitation Data'!$D$10,0,10*ROW('Sanitation Data'!D87)),NA())</f>
        <v>#N/A</v>
      </c>
      <c r="Y93" s="542" t="e">
        <f ca="1">+IF(AND(ISNUMBER(OFFSET('Sanitation Data'!$D$11,0,10*ROW('Sanitation Data'!D87))),'Data Summary'!CN93="Yes"),OFFSET('Sanitation Data'!$D$11,0,10*ROW('Sanitation Data'!D87)),NA())</f>
        <v>#N/A</v>
      </c>
      <c r="Z93" s="542" t="e">
        <f ca="1">+IF(AND(ISNUMBER(OFFSET('Sanitation Data'!$D$12,0,10*ROW('Sanitation Data'!D87))),'Data Summary'!CO93="Yes"),OFFSET('Sanitation Data'!$D$12,0,10*ROW('Sanitation Data'!D87)),NA())</f>
        <v>#N/A</v>
      </c>
      <c r="AA93" s="542" t="e">
        <f ca="1">+IF(AND(ISNUMBER(OFFSET('Sanitation Data'!$E$4,0,10*ROW('Sanitation Data'!E87))),'Data Summary'!CP93="Yes"),100-OFFSET('Sanitation Data'!$E$4,0,10*ROW('Sanitation Data'!E87)),NA())</f>
        <v>#N/A</v>
      </c>
      <c r="AB93" s="542" t="e">
        <f ca="1">+IF(AND(ISNUMBER(OFFSET('Sanitation Data'!$E$6,0,10*ROW('Sanitation Data'!E87))),'Data Summary'!CQ93="Yes"),OFFSET('Sanitation Data'!$E$6,0,10*ROW('Sanitation Data'!E87)),NA())</f>
        <v>#N/A</v>
      </c>
      <c r="AC93" s="542" t="e">
        <f ca="1">+IF(AND(ISNUMBER(OFFSET('Sanitation Data'!$E$10,0,10*ROW('Sanitation Data'!E87))),'Data Summary'!CR93="Yes"),OFFSET('Sanitation Data'!$E$10,0,10*ROW('Sanitation Data'!E87)),NA())</f>
        <v>#N/A</v>
      </c>
      <c r="AD93" s="542" t="e">
        <f ca="1">+IF(AND(ISNUMBER(OFFSET('Sanitation Data'!$E$11,0,10*ROW('Sanitation Data'!E87))),'Data Summary'!CS93="Yes"),OFFSET('Sanitation Data'!$E$11,0,10*ROW('Sanitation Data'!E87)),NA())</f>
        <v>#N/A</v>
      </c>
      <c r="AE93" s="542" t="e">
        <f ca="1">+IF(AND(ISNUMBER(OFFSET('Sanitation Data'!$E$12,0,10*ROW('Sanitation Data'!E87))),'Data Summary'!CT93="Yes"),OFFSET('Sanitation Data'!$E$12,0,10*ROW('Sanitation Data'!E87)),NA())</f>
        <v>#N/A</v>
      </c>
      <c r="AF93" s="542" t="e">
        <f ca="1">+IF(AND(ISNUMBER(OFFSET('Sanitation Data'!$F$4,0,10*ROW('Sanitation Data'!F87))),'Data Summary'!CU93="Yes"),100-OFFSET('Sanitation Data'!$F$4,0,10*ROW('Sanitation Data'!F87)),NA())</f>
        <v>#N/A</v>
      </c>
      <c r="AG93" s="542" t="e">
        <f ca="1">+IF(AND(ISNUMBER(OFFSET('Sanitation Data'!$F$6,0,10*ROW('Sanitation Data'!F87))),'Data Summary'!CV93="Yes"),OFFSET('Sanitation Data'!$F$6,0,10*ROW('Sanitation Data'!F87)),NA())</f>
        <v>#N/A</v>
      </c>
      <c r="AH93" s="542" t="e">
        <f ca="1">+IF(AND(ISNUMBER(OFFSET('Sanitation Data'!$F$10,0,10*ROW('Sanitation Data'!F87))),'Data Summary'!CW93="Yes"),OFFSET('Sanitation Data'!$F$10,0,10*ROW('Sanitation Data'!F87)),NA())</f>
        <v>#N/A</v>
      </c>
      <c r="AI93" s="542" t="e">
        <f ca="1">+IF(AND(ISNUMBER(OFFSET('Sanitation Data'!$F$11,0,10*ROW('Sanitation Data'!F87))),'Data Summary'!CX93="Yes"),OFFSET('Sanitation Data'!$F$11,0,10*ROW('Sanitation Data'!F87)),NA())</f>
        <v>#N/A</v>
      </c>
      <c r="AJ93" s="542" t="e">
        <f ca="1">+IF(AND(ISNUMBER(OFFSET('Sanitation Data'!$F$12,0,10*ROW('Sanitation Data'!F87))),'Data Summary'!CY93="Yes"),OFFSET('Sanitation Data'!$F$12,0,10*ROW('Sanitation Data'!F87)),NA())</f>
        <v>#N/A</v>
      </c>
      <c r="AK93" s="542" t="e">
        <f ca="1">+IF(AND(ISNUMBER(OFFSET('Sanitation Data'!$G$4,0,10*ROW('Sanitation Data'!G87))),'Data Summary'!CZ93="Yes"),100-OFFSET('Sanitation Data'!$G$4,0,10*ROW('Sanitation Data'!G87)),NA())</f>
        <v>#N/A</v>
      </c>
      <c r="AL93" s="542" t="e">
        <f ca="1">+IF(AND(ISNUMBER(OFFSET('Sanitation Data'!$G$6,0,10*ROW('Sanitation Data'!G87))),'Data Summary'!DA93="Yes"),OFFSET('Sanitation Data'!$G$6,0,10*ROW('Sanitation Data'!G87)),NA())</f>
        <v>#N/A</v>
      </c>
      <c r="AM93" s="542" t="e">
        <f ca="1">+IF(AND(ISNUMBER(OFFSET('Sanitation Data'!$G$10,0,10*ROW('Sanitation Data'!G87))),'Data Summary'!DB93="Yes"),OFFSET('Sanitation Data'!$G$10,0,10*ROW('Sanitation Data'!G87)),NA())</f>
        <v>#N/A</v>
      </c>
      <c r="AN93" s="542" t="e">
        <f ca="1">+IF(AND(ISNUMBER(OFFSET('Sanitation Data'!$G$11,0,10*ROW('Sanitation Data'!G87))),'Data Summary'!DC93="Yes"),OFFSET('Sanitation Data'!$G$11,0,10*ROW('Sanitation Data'!G87)),NA())</f>
        <v>#N/A</v>
      </c>
      <c r="AO93" s="542" t="e">
        <f ca="1">+IF(AND(ISNUMBER(OFFSET('Sanitation Data'!$G$12,0,10*ROW('Sanitation Data'!G87))),'Data Summary'!DD93="Yes"),OFFSET('Sanitation Data'!$G$12,0,10*ROW('Sanitation Data'!G87)),NA())</f>
        <v>#N/A</v>
      </c>
      <c r="AP93" s="542" t="e">
        <f ca="1">+IF(AND(ISNUMBER(OFFSET('Sanitation Data'!$H$4,0,10*ROW('Sanitation Data'!H87))),'Data Summary'!DE93="Yes"),100-OFFSET('Sanitation Data'!$H$4,0,10*ROW('Sanitation Data'!H87)),NA())</f>
        <v>#N/A</v>
      </c>
      <c r="AQ93" s="542" t="e">
        <f ca="1">+IF(AND(ISNUMBER(OFFSET('Sanitation Data'!$H$6,0,10*ROW('Sanitation Data'!H87))),'Data Summary'!DF93="Yes"),OFFSET('Sanitation Data'!$H$6,0,10*ROW('Sanitation Data'!H87)),NA())</f>
        <v>#N/A</v>
      </c>
      <c r="AR93" s="542" t="e">
        <f ca="1">+IF(AND(ISNUMBER(OFFSET('Sanitation Data'!$H$10,0,10*ROW('Sanitation Data'!H87))),'Data Summary'!DG93="Yes"),OFFSET('Sanitation Data'!$H$10,0,10*ROW('Sanitation Data'!H87)),NA())</f>
        <v>#N/A</v>
      </c>
      <c r="AS93" s="542" t="e">
        <f ca="1">+IF(AND(ISNUMBER(OFFSET('Sanitation Data'!$H$11,0,10*ROW('Sanitation Data'!H87))),'Data Summary'!DH93="Yes"),OFFSET('Sanitation Data'!$H$11,0,10*ROW('Sanitation Data'!H87)),NA())</f>
        <v>#N/A</v>
      </c>
      <c r="AT93" s="542" t="e">
        <f ca="1">+IF(AND(ISNUMBER(OFFSET('Sanitation Data'!$H$12,0,10*ROW('Sanitation Data'!H87))),'Data Summary'!DI93="Yes"),OFFSET('Sanitation Data'!$H$12,0,10*ROW('Sanitation Data'!H87)),NA())</f>
        <v>#N/A</v>
      </c>
      <c r="AU93" s="542" t="e">
        <f ca="1">+IF(AND(ISNUMBER(OFFSET('Sanitation Data'!$I$4,0,10*ROW('Sanitation Data'!I87))),'Data Summary'!DJ93="Yes"),100-OFFSET('Sanitation Data'!$I$4,0,10*ROW('Sanitation Data'!I87)),NA())</f>
        <v>#N/A</v>
      </c>
      <c r="AV93" s="542" t="e">
        <f ca="1">+IF(AND(ISNUMBER(OFFSET('Sanitation Data'!$I$6,0,10*ROW('Sanitation Data'!I87))),'Data Summary'!DK93="Yes"),OFFSET('Sanitation Data'!$I$6,0,10*ROW('Sanitation Data'!I87)),NA())</f>
        <v>#N/A</v>
      </c>
      <c r="AW93" s="542" t="e">
        <f ca="1">+IF(AND(ISNUMBER(OFFSET('Sanitation Data'!$I$10,0,10*ROW('Sanitation Data'!I87))),'Data Summary'!DL93="Yes"),OFFSET('Sanitation Data'!$I$10,0,10*ROW('Sanitation Data'!I87)),NA())</f>
        <v>#N/A</v>
      </c>
      <c r="AX93" s="542" t="e">
        <f ca="1">+IF(AND(ISNUMBER(OFFSET('Sanitation Data'!$I$11,0,10*ROW('Sanitation Data'!I87))),'Data Summary'!DM93="Yes"),OFFSET('Sanitation Data'!$I$11,0,10*ROW('Sanitation Data'!I87)),NA())</f>
        <v>#N/A</v>
      </c>
      <c r="AY93" s="542" t="e">
        <f ca="1">+IF(AND(ISNUMBER(OFFSET('Sanitation Data'!$I$12,0,10*ROW('Sanitation Data'!I87))),'Data Summary'!DN93="Yes"),OFFSET('Sanitation Data'!$I$12,0,10*ROW('Sanitation Data'!I87)),NA())</f>
        <v>#N/A</v>
      </c>
      <c r="AZ93" s="543" t="e">
        <f ca="1">+IF(AND(ISNUMBER(OFFSET('Hygiene Data'!$D$5,0,10*ROW('Hygiene Data'!D87))),'Data Summary'!DO93="Yes"),OFFSET('Hygiene Data'!$D$5,0,10*ROW('Hygiene Data'!D87)),NA())</f>
        <v>#N/A</v>
      </c>
      <c r="BA93" s="543" t="e">
        <f ca="1">+IF(AND(ISNUMBER(OFFSET('Hygiene Data'!$D$7,0,10*ROW('Hygiene Data'!D87))),'Data Summary'!DP93="Yes"),OFFSET('Hygiene Data'!$D$7,0,10*ROW('Hygiene Data'!D87)),NA())</f>
        <v>#N/A</v>
      </c>
      <c r="BB93" s="543" t="e">
        <f ca="1">+IF(AND(ISNUMBER(OFFSET('Hygiene Data'!$D$9,0,10*ROW('Hygiene Data'!D87))),'Data Summary'!DQ93="Yes"),OFFSET('Hygiene Data'!$D$9,0,10*ROW('Hygiene Data'!D87)),NA())</f>
        <v>#N/A</v>
      </c>
      <c r="BC93" s="543" t="e">
        <f ca="1">+IF(AND(ISNUMBER(OFFSET('Hygiene Data'!$E$5,0,10*ROW('Hygiene Data'!E87))),'Data Summary'!DR93="Yes"),OFFSET('Hygiene Data'!$E$5,0,10*ROW('Hygiene Data'!E87)),NA())</f>
        <v>#N/A</v>
      </c>
      <c r="BD93" s="543" t="e">
        <f ca="1">+IF(AND(ISNUMBER(OFFSET('Hygiene Data'!$E$7,0,10*ROW('Hygiene Data'!E87))),'Data Summary'!DS93="Yes"),OFFSET('Hygiene Data'!$E$7,0,10*ROW('Hygiene Data'!E87)),NA())</f>
        <v>#N/A</v>
      </c>
      <c r="BE93" s="543" t="e">
        <f ca="1">+IF(AND(ISNUMBER(OFFSET('Hygiene Data'!$E$9,0,10*ROW('Hygiene Data'!E87))),'Data Summary'!DT93="Yes"),OFFSET('Hygiene Data'!$E$9,0,10*ROW('Hygiene Data'!E87)),NA())</f>
        <v>#N/A</v>
      </c>
      <c r="BF93" s="543" t="e">
        <f ca="1">+IF(AND(ISNUMBER(OFFSET('Hygiene Data'!$F$5,0,10*ROW('Hygiene Data'!F87))),'Data Summary'!DU93="Yes"),OFFSET('Hygiene Data'!$F$5,0,10*ROW('Hygiene Data'!F87)),NA())</f>
        <v>#N/A</v>
      </c>
      <c r="BG93" s="543" t="e">
        <f ca="1">+IF(AND(ISNUMBER(OFFSET('Hygiene Data'!$F$7,0,10*ROW('Hygiene Data'!F87))),'Data Summary'!DV93="Yes"),OFFSET('Hygiene Data'!$F$7,0,10*ROW('Hygiene Data'!F87)),NA())</f>
        <v>#N/A</v>
      </c>
      <c r="BH93" s="543" t="e">
        <f ca="1">+IF(AND(ISNUMBER(OFFSET('Hygiene Data'!$F$9,0,10*ROW('Hygiene Data'!F87))),'Data Summary'!DW93="Yes"),OFFSET('Hygiene Data'!$F$9,0,10*ROW('Hygiene Data'!F87)),NA())</f>
        <v>#N/A</v>
      </c>
      <c r="BI93" s="543" t="e">
        <f ca="1">+IF(AND(ISNUMBER(OFFSET('Hygiene Data'!$G$5,0,10*ROW('Hygiene Data'!G87))),'Data Summary'!DX93="Yes"),OFFSET('Hygiene Data'!$G$5,0,10*ROW('Hygiene Data'!G87)),NA())</f>
        <v>#N/A</v>
      </c>
      <c r="BJ93" s="543" t="e">
        <f ca="1">+IF(AND(ISNUMBER(OFFSET('Hygiene Data'!$G$7,0,10*ROW('Hygiene Data'!G87))),'Data Summary'!DY93="Yes"),OFFSET('Hygiene Data'!$G$7,0,10*ROW('Hygiene Data'!G87)),NA())</f>
        <v>#N/A</v>
      </c>
      <c r="BK93" s="543" t="e">
        <f ca="1">+IF(AND(ISNUMBER(OFFSET('Hygiene Data'!$G$9,0,10*ROW('Hygiene Data'!G87))),'Data Summary'!DZ93="Yes"),OFFSET('Hygiene Data'!$G$9,0,10*ROW('Hygiene Data'!G87)),NA())</f>
        <v>#N/A</v>
      </c>
      <c r="BL93" s="543" t="e">
        <f ca="1">+IF(AND(ISNUMBER(OFFSET('Hygiene Data'!$H$5,0,10*ROW('Hygiene Data'!H87))),'Data Summary'!EA93="Yes"),OFFSET('Hygiene Data'!$H$5,0,10*ROW('Hygiene Data'!H87)),NA())</f>
        <v>#N/A</v>
      </c>
      <c r="BM93" s="543" t="e">
        <f ca="1">+IF(AND(ISNUMBER(OFFSET('Hygiene Data'!$H$7,0,10*ROW('Hygiene Data'!H87))),'Data Summary'!EB93="Yes"),OFFSET('Hygiene Data'!$H$7,0,10*ROW('Hygiene Data'!H87)),NA())</f>
        <v>#N/A</v>
      </c>
      <c r="BN93" s="543" t="e">
        <f ca="1">+IF(AND(ISNUMBER(OFFSET('Hygiene Data'!$H$9,0,10*ROW('Hygiene Data'!H87))),'Data Summary'!EC93="Yes"),OFFSET('Hygiene Data'!$H$9,0,10*ROW('Hygiene Data'!H87)),NA())</f>
        <v>#N/A</v>
      </c>
      <c r="BO93" s="543" t="e">
        <f ca="1">+IF(AND(ISNUMBER(OFFSET('Hygiene Data'!$I$5,0,10*ROW('Hygiene Data'!I87))),'Data Summary'!ED93="Yes"),OFFSET('Hygiene Data'!$I$5,0,10*ROW('Hygiene Data'!I87)),NA())</f>
        <v>#N/A</v>
      </c>
      <c r="BP93" s="543" t="e">
        <f ca="1">+IF(AND(ISNUMBER(OFFSET('Hygiene Data'!$I$7,0,10*ROW('Hygiene Data'!I87))),'Data Summary'!EE93="Yes"),OFFSET('Hygiene Data'!$I$7,0,10*ROW('Hygiene Data'!I87)),NA())</f>
        <v>#N/A</v>
      </c>
      <c r="BQ93" s="543" t="e">
        <f ca="1">+IF(AND(ISNUMBER(OFFSET('Hygiene Data'!$I$9,0,10*ROW('Hygiene Data'!I87))),'Data Summary'!EF93="Yes"),OFFSET('Hygiene Data'!$I$9,0,10*ROW('Hygiene Data'!I87)),NA())</f>
        <v>#N/A</v>
      </c>
    </row>
    <row r="94" spans="1:69" x14ac:dyDescent="0.25">
      <c r="A94" s="539" t="e">
        <f ca="1">+RIGHT('Data Summary'!A94,LEN('Data Summary'!A94)-9)</f>
        <v>#VALUE!</v>
      </c>
      <c r="B94" s="513" t="str">
        <f ca="1">+IF(ISTEXT('Data Summary'!B94),'Data Summary'!B94,"")</f>
        <v/>
      </c>
      <c r="C94" s="540" t="e">
        <f ca="1">+VALUE('Data Summary'!C94)</f>
        <v>#VALUE!</v>
      </c>
      <c r="D94" s="541" t="e">
        <f ca="1">+IF(AND(ISNUMBER(OFFSET('Water Data'!$D$4,0,10*ROW('Water Data'!D88))),'Data Summary'!BS94="Yes"),100-OFFSET('Water Data'!$D$4,0,10*ROW('Water Data'!D88)),NA())</f>
        <v>#N/A</v>
      </c>
      <c r="E94" s="541" t="e">
        <f ca="1">+IF(AND(ISNUMBER(OFFSET('Water Data'!$D$6,0,10*ROW('Water Data'!D88))),'Data Summary'!BT94="Yes"),OFFSET('Water Data'!$D$6,0,10*ROW('Water Data'!D88)),NA())</f>
        <v>#N/A</v>
      </c>
      <c r="F94" s="541" t="e">
        <f ca="1">+IF(AND(ISNUMBER(OFFSET('Water Data'!$D$9,0,10*ROW('Water Data'!D88))),'Data Summary'!BU94="Yes"),OFFSET('Water Data'!$D$9,0,10*ROW('Water Data'!D88)),NA())</f>
        <v>#N/A</v>
      </c>
      <c r="G94" s="541" t="e">
        <f ca="1">+IF(AND(ISNUMBER(OFFSET('Water Data'!$E$4,0,10*ROW('Water Data'!E88))),'Data Summary'!BV94="Yes"),100-OFFSET('Water Data'!$E$4,0,10*ROW('Water Data'!E88)),NA())</f>
        <v>#N/A</v>
      </c>
      <c r="H94" s="541" t="e">
        <f ca="1">+IF(AND(ISNUMBER(OFFSET('Water Data'!$E$6,0,10*ROW('Water Data'!E88))),'Data Summary'!BW94="Yes"),OFFSET('Water Data'!$E$6,0,10*ROW('Water Data'!E88)),NA())</f>
        <v>#N/A</v>
      </c>
      <c r="I94" s="541" t="e">
        <f ca="1">+IF(AND(ISNUMBER(OFFSET('Water Data'!$E$9,0,10*ROW('Water Data'!E88))),'Data Summary'!BX94="Yes"),OFFSET('Water Data'!$E$9,0,10*ROW('Water Data'!E88)),NA())</f>
        <v>#N/A</v>
      </c>
      <c r="J94" s="541" t="e">
        <f ca="1">+IF(AND(ISNUMBER(OFFSET('Water Data'!$F$4,0,10*ROW('Water Data'!F88))),'Data Summary'!BY94="Yes"),100-OFFSET('Water Data'!$F$4,0,10*ROW('Water Data'!F88)),NA())</f>
        <v>#N/A</v>
      </c>
      <c r="K94" s="541" t="e">
        <f ca="1">+IF(AND(ISNUMBER(OFFSET('Water Data'!$F$6,0,10*ROW('Water Data'!F88))),'Data Summary'!BZ94="Yes"),OFFSET('Water Data'!$F$6,0,10*ROW('Water Data'!F88)),NA())</f>
        <v>#N/A</v>
      </c>
      <c r="L94" s="541" t="e">
        <f ca="1">+IF(AND(ISNUMBER(OFFSET('Water Data'!$F$9,0,10*ROW('Water Data'!F88))),'Data Summary'!CA94="Yes"),OFFSET('Water Data'!$F$9,0,10*ROW('Water Data'!F88)),NA())</f>
        <v>#N/A</v>
      </c>
      <c r="M94" s="541" t="e">
        <f ca="1">+IF(AND(ISNUMBER(OFFSET('Water Data'!$G$4,0,10*ROW('Water Data'!G88))),'Data Summary'!CB94="Yes"),100-OFFSET('Water Data'!$G$4,0,10*ROW('Water Data'!G88)),NA())</f>
        <v>#N/A</v>
      </c>
      <c r="N94" s="541" t="e">
        <f ca="1">+IF(AND(ISNUMBER(OFFSET('Water Data'!$G$6,0,10*ROW('Water Data'!G88))),'Data Summary'!CC94="Yes"),OFFSET('Water Data'!$G$6,0,10*ROW('Water Data'!G88)),NA())</f>
        <v>#N/A</v>
      </c>
      <c r="O94" s="541" t="e">
        <f ca="1">+IF(AND(ISNUMBER(OFFSET('Water Data'!$G$9,0,10*ROW('Water Data'!G88))),'Data Summary'!CD94="Yes"),OFFSET('Water Data'!$G$9,0,10*ROW('Water Data'!G88)),NA())</f>
        <v>#N/A</v>
      </c>
      <c r="P94" s="541" t="e">
        <f ca="1">+IF(AND(ISNUMBER(OFFSET('Water Data'!$H$4,0,10*ROW('Water Data'!H88))),'Data Summary'!CE94="Yes"),100-OFFSET('Water Data'!$H$4,0,10*ROW('Water Data'!H88)),NA())</f>
        <v>#N/A</v>
      </c>
      <c r="Q94" s="541" t="e">
        <f ca="1">+IF(AND(ISNUMBER(OFFSET('Water Data'!$H$6,0,10*ROW('Water Data'!H88))),'Data Summary'!CF94="Yes"),OFFSET('Water Data'!$H$6,0,10*ROW('Water Data'!H88)),NA())</f>
        <v>#N/A</v>
      </c>
      <c r="R94" s="541" t="e">
        <f ca="1">+IF(AND(ISNUMBER(OFFSET('Water Data'!$H$9,0,10*ROW('Water Data'!H88))),'Data Summary'!CG94="Yes"),OFFSET('Water Data'!$H$9,0,10*ROW('Water Data'!H88)),NA())</f>
        <v>#N/A</v>
      </c>
      <c r="S94" s="541" t="e">
        <f ca="1">+IF(AND(ISNUMBER(OFFSET('Water Data'!$I$4,0,10*ROW('Water Data'!I88))),'Data Summary'!CH94="Yes"),100-OFFSET('Water Data'!$I$4,0,10*ROW('Water Data'!I88)),NA())</f>
        <v>#N/A</v>
      </c>
      <c r="T94" s="541" t="e">
        <f ca="1">+IF(AND(ISNUMBER(OFFSET('Water Data'!$I$6,0,10*ROW('Water Data'!I88))),'Data Summary'!CI94="Yes"),OFFSET('Water Data'!$I$6,0,10*ROW('Water Data'!I88)),NA())</f>
        <v>#N/A</v>
      </c>
      <c r="U94" s="541" t="e">
        <f ca="1">+IF(AND(ISNUMBER(OFFSET('Water Data'!$I$9,0,10*ROW('Water Data'!I88))),'Data Summary'!CJ94="Yes"),OFFSET('Water Data'!$I$9,0,10*ROW('Water Data'!I88)),NA())</f>
        <v>#N/A</v>
      </c>
      <c r="V94" s="542" t="e">
        <f ca="1">+IF(AND(ISNUMBER(OFFSET('Sanitation Data'!$D$4,0,10*ROW('Sanitation Data'!D88))),'Data Summary'!CK94="Yes"),100-OFFSET('Sanitation Data'!$D$4,0,10*ROW('Sanitation Data'!D88)),NA())</f>
        <v>#N/A</v>
      </c>
      <c r="W94" s="542" t="e">
        <f ca="1">+IF(AND(ISNUMBER(OFFSET('Sanitation Data'!$D$6,0,10*ROW('Sanitation Data'!D88))),'Data Summary'!CL94="Yes"),OFFSET('Sanitation Data'!$D$6,0,10*ROW('Sanitation Data'!D88)),NA())</f>
        <v>#N/A</v>
      </c>
      <c r="X94" s="542" t="e">
        <f ca="1">+IF(AND(ISNUMBER(OFFSET('Sanitation Data'!$D$10,0,10*ROW('Sanitation Data'!D88))),'Data Summary'!CM94="Yes"),OFFSET('Sanitation Data'!$D$10,0,10*ROW('Sanitation Data'!D88)),NA())</f>
        <v>#N/A</v>
      </c>
      <c r="Y94" s="542" t="e">
        <f ca="1">+IF(AND(ISNUMBER(OFFSET('Sanitation Data'!$D$11,0,10*ROW('Sanitation Data'!D88))),'Data Summary'!CN94="Yes"),OFFSET('Sanitation Data'!$D$11,0,10*ROW('Sanitation Data'!D88)),NA())</f>
        <v>#N/A</v>
      </c>
      <c r="Z94" s="542" t="e">
        <f ca="1">+IF(AND(ISNUMBER(OFFSET('Sanitation Data'!$D$12,0,10*ROW('Sanitation Data'!D88))),'Data Summary'!CO94="Yes"),OFFSET('Sanitation Data'!$D$12,0,10*ROW('Sanitation Data'!D88)),NA())</f>
        <v>#N/A</v>
      </c>
      <c r="AA94" s="542" t="e">
        <f ca="1">+IF(AND(ISNUMBER(OFFSET('Sanitation Data'!$E$4,0,10*ROW('Sanitation Data'!E88))),'Data Summary'!CP94="Yes"),100-OFFSET('Sanitation Data'!$E$4,0,10*ROW('Sanitation Data'!E88)),NA())</f>
        <v>#N/A</v>
      </c>
      <c r="AB94" s="542" t="e">
        <f ca="1">+IF(AND(ISNUMBER(OFFSET('Sanitation Data'!$E$6,0,10*ROW('Sanitation Data'!E88))),'Data Summary'!CQ94="Yes"),OFFSET('Sanitation Data'!$E$6,0,10*ROW('Sanitation Data'!E88)),NA())</f>
        <v>#N/A</v>
      </c>
      <c r="AC94" s="542" t="e">
        <f ca="1">+IF(AND(ISNUMBER(OFFSET('Sanitation Data'!$E$10,0,10*ROW('Sanitation Data'!E88))),'Data Summary'!CR94="Yes"),OFFSET('Sanitation Data'!$E$10,0,10*ROW('Sanitation Data'!E88)),NA())</f>
        <v>#N/A</v>
      </c>
      <c r="AD94" s="542" t="e">
        <f ca="1">+IF(AND(ISNUMBER(OFFSET('Sanitation Data'!$E$11,0,10*ROW('Sanitation Data'!E88))),'Data Summary'!CS94="Yes"),OFFSET('Sanitation Data'!$E$11,0,10*ROW('Sanitation Data'!E88)),NA())</f>
        <v>#N/A</v>
      </c>
      <c r="AE94" s="542" t="e">
        <f ca="1">+IF(AND(ISNUMBER(OFFSET('Sanitation Data'!$E$12,0,10*ROW('Sanitation Data'!E88))),'Data Summary'!CT94="Yes"),OFFSET('Sanitation Data'!$E$12,0,10*ROW('Sanitation Data'!E88)),NA())</f>
        <v>#N/A</v>
      </c>
      <c r="AF94" s="542" t="e">
        <f ca="1">+IF(AND(ISNUMBER(OFFSET('Sanitation Data'!$F$4,0,10*ROW('Sanitation Data'!F88))),'Data Summary'!CU94="Yes"),100-OFFSET('Sanitation Data'!$F$4,0,10*ROW('Sanitation Data'!F88)),NA())</f>
        <v>#N/A</v>
      </c>
      <c r="AG94" s="542" t="e">
        <f ca="1">+IF(AND(ISNUMBER(OFFSET('Sanitation Data'!$F$6,0,10*ROW('Sanitation Data'!F88))),'Data Summary'!CV94="Yes"),OFFSET('Sanitation Data'!$F$6,0,10*ROW('Sanitation Data'!F88)),NA())</f>
        <v>#N/A</v>
      </c>
      <c r="AH94" s="542" t="e">
        <f ca="1">+IF(AND(ISNUMBER(OFFSET('Sanitation Data'!$F$10,0,10*ROW('Sanitation Data'!F88))),'Data Summary'!CW94="Yes"),OFFSET('Sanitation Data'!$F$10,0,10*ROW('Sanitation Data'!F88)),NA())</f>
        <v>#N/A</v>
      </c>
      <c r="AI94" s="542" t="e">
        <f ca="1">+IF(AND(ISNUMBER(OFFSET('Sanitation Data'!$F$11,0,10*ROW('Sanitation Data'!F88))),'Data Summary'!CX94="Yes"),OFFSET('Sanitation Data'!$F$11,0,10*ROW('Sanitation Data'!F88)),NA())</f>
        <v>#N/A</v>
      </c>
      <c r="AJ94" s="542" t="e">
        <f ca="1">+IF(AND(ISNUMBER(OFFSET('Sanitation Data'!$F$12,0,10*ROW('Sanitation Data'!F88))),'Data Summary'!CY94="Yes"),OFFSET('Sanitation Data'!$F$12,0,10*ROW('Sanitation Data'!F88)),NA())</f>
        <v>#N/A</v>
      </c>
      <c r="AK94" s="542" t="e">
        <f ca="1">+IF(AND(ISNUMBER(OFFSET('Sanitation Data'!$G$4,0,10*ROW('Sanitation Data'!G88))),'Data Summary'!CZ94="Yes"),100-OFFSET('Sanitation Data'!$G$4,0,10*ROW('Sanitation Data'!G88)),NA())</f>
        <v>#N/A</v>
      </c>
      <c r="AL94" s="542" t="e">
        <f ca="1">+IF(AND(ISNUMBER(OFFSET('Sanitation Data'!$G$6,0,10*ROW('Sanitation Data'!G88))),'Data Summary'!DA94="Yes"),OFFSET('Sanitation Data'!$G$6,0,10*ROW('Sanitation Data'!G88)),NA())</f>
        <v>#N/A</v>
      </c>
      <c r="AM94" s="542" t="e">
        <f ca="1">+IF(AND(ISNUMBER(OFFSET('Sanitation Data'!$G$10,0,10*ROW('Sanitation Data'!G88))),'Data Summary'!DB94="Yes"),OFFSET('Sanitation Data'!$G$10,0,10*ROW('Sanitation Data'!G88)),NA())</f>
        <v>#N/A</v>
      </c>
      <c r="AN94" s="542" t="e">
        <f ca="1">+IF(AND(ISNUMBER(OFFSET('Sanitation Data'!$G$11,0,10*ROW('Sanitation Data'!G88))),'Data Summary'!DC94="Yes"),OFFSET('Sanitation Data'!$G$11,0,10*ROW('Sanitation Data'!G88)),NA())</f>
        <v>#N/A</v>
      </c>
      <c r="AO94" s="542" t="e">
        <f ca="1">+IF(AND(ISNUMBER(OFFSET('Sanitation Data'!$G$12,0,10*ROW('Sanitation Data'!G88))),'Data Summary'!DD94="Yes"),OFFSET('Sanitation Data'!$G$12,0,10*ROW('Sanitation Data'!G88)),NA())</f>
        <v>#N/A</v>
      </c>
      <c r="AP94" s="542" t="e">
        <f ca="1">+IF(AND(ISNUMBER(OFFSET('Sanitation Data'!$H$4,0,10*ROW('Sanitation Data'!H88))),'Data Summary'!DE94="Yes"),100-OFFSET('Sanitation Data'!$H$4,0,10*ROW('Sanitation Data'!H88)),NA())</f>
        <v>#N/A</v>
      </c>
      <c r="AQ94" s="542" t="e">
        <f ca="1">+IF(AND(ISNUMBER(OFFSET('Sanitation Data'!$H$6,0,10*ROW('Sanitation Data'!H88))),'Data Summary'!DF94="Yes"),OFFSET('Sanitation Data'!$H$6,0,10*ROW('Sanitation Data'!H88)),NA())</f>
        <v>#N/A</v>
      </c>
      <c r="AR94" s="542" t="e">
        <f ca="1">+IF(AND(ISNUMBER(OFFSET('Sanitation Data'!$H$10,0,10*ROW('Sanitation Data'!H88))),'Data Summary'!DG94="Yes"),OFFSET('Sanitation Data'!$H$10,0,10*ROW('Sanitation Data'!H88)),NA())</f>
        <v>#N/A</v>
      </c>
      <c r="AS94" s="542" t="e">
        <f ca="1">+IF(AND(ISNUMBER(OFFSET('Sanitation Data'!$H$11,0,10*ROW('Sanitation Data'!H88))),'Data Summary'!DH94="Yes"),OFFSET('Sanitation Data'!$H$11,0,10*ROW('Sanitation Data'!H88)),NA())</f>
        <v>#N/A</v>
      </c>
      <c r="AT94" s="542" t="e">
        <f ca="1">+IF(AND(ISNUMBER(OFFSET('Sanitation Data'!$H$12,0,10*ROW('Sanitation Data'!H88))),'Data Summary'!DI94="Yes"),OFFSET('Sanitation Data'!$H$12,0,10*ROW('Sanitation Data'!H88)),NA())</f>
        <v>#N/A</v>
      </c>
      <c r="AU94" s="542" t="e">
        <f ca="1">+IF(AND(ISNUMBER(OFFSET('Sanitation Data'!$I$4,0,10*ROW('Sanitation Data'!I88))),'Data Summary'!DJ94="Yes"),100-OFFSET('Sanitation Data'!$I$4,0,10*ROW('Sanitation Data'!I88)),NA())</f>
        <v>#N/A</v>
      </c>
      <c r="AV94" s="542" t="e">
        <f ca="1">+IF(AND(ISNUMBER(OFFSET('Sanitation Data'!$I$6,0,10*ROW('Sanitation Data'!I88))),'Data Summary'!DK94="Yes"),OFFSET('Sanitation Data'!$I$6,0,10*ROW('Sanitation Data'!I88)),NA())</f>
        <v>#N/A</v>
      </c>
      <c r="AW94" s="542" t="e">
        <f ca="1">+IF(AND(ISNUMBER(OFFSET('Sanitation Data'!$I$10,0,10*ROW('Sanitation Data'!I88))),'Data Summary'!DL94="Yes"),OFFSET('Sanitation Data'!$I$10,0,10*ROW('Sanitation Data'!I88)),NA())</f>
        <v>#N/A</v>
      </c>
      <c r="AX94" s="542" t="e">
        <f ca="1">+IF(AND(ISNUMBER(OFFSET('Sanitation Data'!$I$11,0,10*ROW('Sanitation Data'!I88))),'Data Summary'!DM94="Yes"),OFFSET('Sanitation Data'!$I$11,0,10*ROW('Sanitation Data'!I88)),NA())</f>
        <v>#N/A</v>
      </c>
      <c r="AY94" s="542" t="e">
        <f ca="1">+IF(AND(ISNUMBER(OFFSET('Sanitation Data'!$I$12,0,10*ROW('Sanitation Data'!I88))),'Data Summary'!DN94="Yes"),OFFSET('Sanitation Data'!$I$12,0,10*ROW('Sanitation Data'!I88)),NA())</f>
        <v>#N/A</v>
      </c>
      <c r="AZ94" s="543" t="e">
        <f ca="1">+IF(AND(ISNUMBER(OFFSET('Hygiene Data'!$D$5,0,10*ROW('Hygiene Data'!D88))),'Data Summary'!DO94="Yes"),OFFSET('Hygiene Data'!$D$5,0,10*ROW('Hygiene Data'!D88)),NA())</f>
        <v>#N/A</v>
      </c>
      <c r="BA94" s="543" t="e">
        <f ca="1">+IF(AND(ISNUMBER(OFFSET('Hygiene Data'!$D$7,0,10*ROW('Hygiene Data'!D88))),'Data Summary'!DP94="Yes"),OFFSET('Hygiene Data'!$D$7,0,10*ROW('Hygiene Data'!D88)),NA())</f>
        <v>#N/A</v>
      </c>
      <c r="BB94" s="543" t="e">
        <f ca="1">+IF(AND(ISNUMBER(OFFSET('Hygiene Data'!$D$9,0,10*ROW('Hygiene Data'!D88))),'Data Summary'!DQ94="Yes"),OFFSET('Hygiene Data'!$D$9,0,10*ROW('Hygiene Data'!D88)),NA())</f>
        <v>#N/A</v>
      </c>
      <c r="BC94" s="543" t="e">
        <f ca="1">+IF(AND(ISNUMBER(OFFSET('Hygiene Data'!$E$5,0,10*ROW('Hygiene Data'!E88))),'Data Summary'!DR94="Yes"),OFFSET('Hygiene Data'!$E$5,0,10*ROW('Hygiene Data'!E88)),NA())</f>
        <v>#N/A</v>
      </c>
      <c r="BD94" s="543" t="e">
        <f ca="1">+IF(AND(ISNUMBER(OFFSET('Hygiene Data'!$E$7,0,10*ROW('Hygiene Data'!E88))),'Data Summary'!DS94="Yes"),OFFSET('Hygiene Data'!$E$7,0,10*ROW('Hygiene Data'!E88)),NA())</f>
        <v>#N/A</v>
      </c>
      <c r="BE94" s="543" t="e">
        <f ca="1">+IF(AND(ISNUMBER(OFFSET('Hygiene Data'!$E$9,0,10*ROW('Hygiene Data'!E88))),'Data Summary'!DT94="Yes"),OFFSET('Hygiene Data'!$E$9,0,10*ROW('Hygiene Data'!E88)),NA())</f>
        <v>#N/A</v>
      </c>
      <c r="BF94" s="543" t="e">
        <f ca="1">+IF(AND(ISNUMBER(OFFSET('Hygiene Data'!$F$5,0,10*ROW('Hygiene Data'!F88))),'Data Summary'!DU94="Yes"),OFFSET('Hygiene Data'!$F$5,0,10*ROW('Hygiene Data'!F88)),NA())</f>
        <v>#N/A</v>
      </c>
      <c r="BG94" s="543" t="e">
        <f ca="1">+IF(AND(ISNUMBER(OFFSET('Hygiene Data'!$F$7,0,10*ROW('Hygiene Data'!F88))),'Data Summary'!DV94="Yes"),OFFSET('Hygiene Data'!$F$7,0,10*ROW('Hygiene Data'!F88)),NA())</f>
        <v>#N/A</v>
      </c>
      <c r="BH94" s="543" t="e">
        <f ca="1">+IF(AND(ISNUMBER(OFFSET('Hygiene Data'!$F$9,0,10*ROW('Hygiene Data'!F88))),'Data Summary'!DW94="Yes"),OFFSET('Hygiene Data'!$F$9,0,10*ROW('Hygiene Data'!F88)),NA())</f>
        <v>#N/A</v>
      </c>
      <c r="BI94" s="543" t="e">
        <f ca="1">+IF(AND(ISNUMBER(OFFSET('Hygiene Data'!$G$5,0,10*ROW('Hygiene Data'!G88))),'Data Summary'!DX94="Yes"),OFFSET('Hygiene Data'!$G$5,0,10*ROW('Hygiene Data'!G88)),NA())</f>
        <v>#N/A</v>
      </c>
      <c r="BJ94" s="543" t="e">
        <f ca="1">+IF(AND(ISNUMBER(OFFSET('Hygiene Data'!$G$7,0,10*ROW('Hygiene Data'!G88))),'Data Summary'!DY94="Yes"),OFFSET('Hygiene Data'!$G$7,0,10*ROW('Hygiene Data'!G88)),NA())</f>
        <v>#N/A</v>
      </c>
      <c r="BK94" s="543" t="e">
        <f ca="1">+IF(AND(ISNUMBER(OFFSET('Hygiene Data'!$G$9,0,10*ROW('Hygiene Data'!G88))),'Data Summary'!DZ94="Yes"),OFFSET('Hygiene Data'!$G$9,0,10*ROW('Hygiene Data'!G88)),NA())</f>
        <v>#N/A</v>
      </c>
      <c r="BL94" s="543" t="e">
        <f ca="1">+IF(AND(ISNUMBER(OFFSET('Hygiene Data'!$H$5,0,10*ROW('Hygiene Data'!H88))),'Data Summary'!EA94="Yes"),OFFSET('Hygiene Data'!$H$5,0,10*ROW('Hygiene Data'!H88)),NA())</f>
        <v>#N/A</v>
      </c>
      <c r="BM94" s="543" t="e">
        <f ca="1">+IF(AND(ISNUMBER(OFFSET('Hygiene Data'!$H$7,0,10*ROW('Hygiene Data'!H88))),'Data Summary'!EB94="Yes"),OFFSET('Hygiene Data'!$H$7,0,10*ROW('Hygiene Data'!H88)),NA())</f>
        <v>#N/A</v>
      </c>
      <c r="BN94" s="543" t="e">
        <f ca="1">+IF(AND(ISNUMBER(OFFSET('Hygiene Data'!$H$9,0,10*ROW('Hygiene Data'!H88))),'Data Summary'!EC94="Yes"),OFFSET('Hygiene Data'!$H$9,0,10*ROW('Hygiene Data'!H88)),NA())</f>
        <v>#N/A</v>
      </c>
      <c r="BO94" s="543" t="e">
        <f ca="1">+IF(AND(ISNUMBER(OFFSET('Hygiene Data'!$I$5,0,10*ROW('Hygiene Data'!I88))),'Data Summary'!ED94="Yes"),OFFSET('Hygiene Data'!$I$5,0,10*ROW('Hygiene Data'!I88)),NA())</f>
        <v>#N/A</v>
      </c>
      <c r="BP94" s="543" t="e">
        <f ca="1">+IF(AND(ISNUMBER(OFFSET('Hygiene Data'!$I$7,0,10*ROW('Hygiene Data'!I88))),'Data Summary'!EE94="Yes"),OFFSET('Hygiene Data'!$I$7,0,10*ROW('Hygiene Data'!I88)),NA())</f>
        <v>#N/A</v>
      </c>
      <c r="BQ94" s="543" t="e">
        <f ca="1">+IF(AND(ISNUMBER(OFFSET('Hygiene Data'!$I$9,0,10*ROW('Hygiene Data'!I88))),'Data Summary'!EF94="Yes"),OFFSET('Hygiene Data'!$I$9,0,10*ROW('Hygiene Data'!I88)),NA())</f>
        <v>#N/A</v>
      </c>
    </row>
    <row r="95" spans="1:69" x14ac:dyDescent="0.25">
      <c r="A95" s="539" t="e">
        <f ca="1">+RIGHT('Data Summary'!A95,LEN('Data Summary'!A95)-9)</f>
        <v>#VALUE!</v>
      </c>
      <c r="B95" s="513" t="str">
        <f ca="1">+IF(ISTEXT('Data Summary'!B95),'Data Summary'!B95,"")</f>
        <v/>
      </c>
      <c r="C95" s="540" t="e">
        <f ca="1">+VALUE('Data Summary'!C95)</f>
        <v>#VALUE!</v>
      </c>
      <c r="D95" s="541" t="e">
        <f ca="1">+IF(AND(ISNUMBER(OFFSET('Water Data'!$D$4,0,10*ROW('Water Data'!D89))),'Data Summary'!BS95="Yes"),100-OFFSET('Water Data'!$D$4,0,10*ROW('Water Data'!D89)),NA())</f>
        <v>#N/A</v>
      </c>
      <c r="E95" s="541" t="e">
        <f ca="1">+IF(AND(ISNUMBER(OFFSET('Water Data'!$D$6,0,10*ROW('Water Data'!D89))),'Data Summary'!BT95="Yes"),OFFSET('Water Data'!$D$6,0,10*ROW('Water Data'!D89)),NA())</f>
        <v>#N/A</v>
      </c>
      <c r="F95" s="541" t="e">
        <f ca="1">+IF(AND(ISNUMBER(OFFSET('Water Data'!$D$9,0,10*ROW('Water Data'!D89))),'Data Summary'!BU95="Yes"),OFFSET('Water Data'!$D$9,0,10*ROW('Water Data'!D89)),NA())</f>
        <v>#N/A</v>
      </c>
      <c r="G95" s="541" t="e">
        <f ca="1">+IF(AND(ISNUMBER(OFFSET('Water Data'!$E$4,0,10*ROW('Water Data'!E89))),'Data Summary'!BV95="Yes"),100-OFFSET('Water Data'!$E$4,0,10*ROW('Water Data'!E89)),NA())</f>
        <v>#N/A</v>
      </c>
      <c r="H95" s="541" t="e">
        <f ca="1">+IF(AND(ISNUMBER(OFFSET('Water Data'!$E$6,0,10*ROW('Water Data'!E89))),'Data Summary'!BW95="Yes"),OFFSET('Water Data'!$E$6,0,10*ROW('Water Data'!E89)),NA())</f>
        <v>#N/A</v>
      </c>
      <c r="I95" s="541" t="e">
        <f ca="1">+IF(AND(ISNUMBER(OFFSET('Water Data'!$E$9,0,10*ROW('Water Data'!E89))),'Data Summary'!BX95="Yes"),OFFSET('Water Data'!$E$9,0,10*ROW('Water Data'!E89)),NA())</f>
        <v>#N/A</v>
      </c>
      <c r="J95" s="541" t="e">
        <f ca="1">+IF(AND(ISNUMBER(OFFSET('Water Data'!$F$4,0,10*ROW('Water Data'!F89))),'Data Summary'!BY95="Yes"),100-OFFSET('Water Data'!$F$4,0,10*ROW('Water Data'!F89)),NA())</f>
        <v>#N/A</v>
      </c>
      <c r="K95" s="541" t="e">
        <f ca="1">+IF(AND(ISNUMBER(OFFSET('Water Data'!$F$6,0,10*ROW('Water Data'!F89))),'Data Summary'!BZ95="Yes"),OFFSET('Water Data'!$F$6,0,10*ROW('Water Data'!F89)),NA())</f>
        <v>#N/A</v>
      </c>
      <c r="L95" s="541" t="e">
        <f ca="1">+IF(AND(ISNUMBER(OFFSET('Water Data'!$F$9,0,10*ROW('Water Data'!F89))),'Data Summary'!CA95="Yes"),OFFSET('Water Data'!$F$9,0,10*ROW('Water Data'!F89)),NA())</f>
        <v>#N/A</v>
      </c>
      <c r="M95" s="541" t="e">
        <f ca="1">+IF(AND(ISNUMBER(OFFSET('Water Data'!$G$4,0,10*ROW('Water Data'!G89))),'Data Summary'!CB95="Yes"),100-OFFSET('Water Data'!$G$4,0,10*ROW('Water Data'!G89)),NA())</f>
        <v>#N/A</v>
      </c>
      <c r="N95" s="541" t="e">
        <f ca="1">+IF(AND(ISNUMBER(OFFSET('Water Data'!$G$6,0,10*ROW('Water Data'!G89))),'Data Summary'!CC95="Yes"),OFFSET('Water Data'!$G$6,0,10*ROW('Water Data'!G89)),NA())</f>
        <v>#N/A</v>
      </c>
      <c r="O95" s="541" t="e">
        <f ca="1">+IF(AND(ISNUMBER(OFFSET('Water Data'!$G$9,0,10*ROW('Water Data'!G89))),'Data Summary'!CD95="Yes"),OFFSET('Water Data'!$G$9,0,10*ROW('Water Data'!G89)),NA())</f>
        <v>#N/A</v>
      </c>
      <c r="P95" s="541" t="e">
        <f ca="1">+IF(AND(ISNUMBER(OFFSET('Water Data'!$H$4,0,10*ROW('Water Data'!H89))),'Data Summary'!CE95="Yes"),100-OFFSET('Water Data'!$H$4,0,10*ROW('Water Data'!H89)),NA())</f>
        <v>#N/A</v>
      </c>
      <c r="Q95" s="541" t="e">
        <f ca="1">+IF(AND(ISNUMBER(OFFSET('Water Data'!$H$6,0,10*ROW('Water Data'!H89))),'Data Summary'!CF95="Yes"),OFFSET('Water Data'!$H$6,0,10*ROW('Water Data'!H89)),NA())</f>
        <v>#N/A</v>
      </c>
      <c r="R95" s="541" t="e">
        <f ca="1">+IF(AND(ISNUMBER(OFFSET('Water Data'!$H$9,0,10*ROW('Water Data'!H89))),'Data Summary'!CG95="Yes"),OFFSET('Water Data'!$H$9,0,10*ROW('Water Data'!H89)),NA())</f>
        <v>#N/A</v>
      </c>
      <c r="S95" s="541" t="e">
        <f ca="1">+IF(AND(ISNUMBER(OFFSET('Water Data'!$I$4,0,10*ROW('Water Data'!I89))),'Data Summary'!CH95="Yes"),100-OFFSET('Water Data'!$I$4,0,10*ROW('Water Data'!I89)),NA())</f>
        <v>#N/A</v>
      </c>
      <c r="T95" s="541" t="e">
        <f ca="1">+IF(AND(ISNUMBER(OFFSET('Water Data'!$I$6,0,10*ROW('Water Data'!I89))),'Data Summary'!CI95="Yes"),OFFSET('Water Data'!$I$6,0,10*ROW('Water Data'!I89)),NA())</f>
        <v>#N/A</v>
      </c>
      <c r="U95" s="541" t="e">
        <f ca="1">+IF(AND(ISNUMBER(OFFSET('Water Data'!$I$9,0,10*ROW('Water Data'!I89))),'Data Summary'!CJ95="Yes"),OFFSET('Water Data'!$I$9,0,10*ROW('Water Data'!I89)),NA())</f>
        <v>#N/A</v>
      </c>
      <c r="V95" s="542" t="e">
        <f ca="1">+IF(AND(ISNUMBER(OFFSET('Sanitation Data'!$D$4,0,10*ROW('Sanitation Data'!D89))),'Data Summary'!CK95="Yes"),100-OFFSET('Sanitation Data'!$D$4,0,10*ROW('Sanitation Data'!D89)),NA())</f>
        <v>#N/A</v>
      </c>
      <c r="W95" s="542" t="e">
        <f ca="1">+IF(AND(ISNUMBER(OFFSET('Sanitation Data'!$D$6,0,10*ROW('Sanitation Data'!D89))),'Data Summary'!CL95="Yes"),OFFSET('Sanitation Data'!$D$6,0,10*ROW('Sanitation Data'!D89)),NA())</f>
        <v>#N/A</v>
      </c>
      <c r="X95" s="542" t="e">
        <f ca="1">+IF(AND(ISNUMBER(OFFSET('Sanitation Data'!$D$10,0,10*ROW('Sanitation Data'!D89))),'Data Summary'!CM95="Yes"),OFFSET('Sanitation Data'!$D$10,0,10*ROW('Sanitation Data'!D89)),NA())</f>
        <v>#N/A</v>
      </c>
      <c r="Y95" s="542" t="e">
        <f ca="1">+IF(AND(ISNUMBER(OFFSET('Sanitation Data'!$D$11,0,10*ROW('Sanitation Data'!D89))),'Data Summary'!CN95="Yes"),OFFSET('Sanitation Data'!$D$11,0,10*ROW('Sanitation Data'!D89)),NA())</f>
        <v>#N/A</v>
      </c>
      <c r="Z95" s="542" t="e">
        <f ca="1">+IF(AND(ISNUMBER(OFFSET('Sanitation Data'!$D$12,0,10*ROW('Sanitation Data'!D89))),'Data Summary'!CO95="Yes"),OFFSET('Sanitation Data'!$D$12,0,10*ROW('Sanitation Data'!D89)),NA())</f>
        <v>#N/A</v>
      </c>
      <c r="AA95" s="542" t="e">
        <f ca="1">+IF(AND(ISNUMBER(OFFSET('Sanitation Data'!$E$4,0,10*ROW('Sanitation Data'!E89))),'Data Summary'!CP95="Yes"),100-OFFSET('Sanitation Data'!$E$4,0,10*ROW('Sanitation Data'!E89)),NA())</f>
        <v>#N/A</v>
      </c>
      <c r="AB95" s="542" t="e">
        <f ca="1">+IF(AND(ISNUMBER(OFFSET('Sanitation Data'!$E$6,0,10*ROW('Sanitation Data'!E89))),'Data Summary'!CQ95="Yes"),OFFSET('Sanitation Data'!$E$6,0,10*ROW('Sanitation Data'!E89)),NA())</f>
        <v>#N/A</v>
      </c>
      <c r="AC95" s="542" t="e">
        <f ca="1">+IF(AND(ISNUMBER(OFFSET('Sanitation Data'!$E$10,0,10*ROW('Sanitation Data'!E89))),'Data Summary'!CR95="Yes"),OFFSET('Sanitation Data'!$E$10,0,10*ROW('Sanitation Data'!E89)),NA())</f>
        <v>#N/A</v>
      </c>
      <c r="AD95" s="542" t="e">
        <f ca="1">+IF(AND(ISNUMBER(OFFSET('Sanitation Data'!$E$11,0,10*ROW('Sanitation Data'!E89))),'Data Summary'!CS95="Yes"),OFFSET('Sanitation Data'!$E$11,0,10*ROW('Sanitation Data'!E89)),NA())</f>
        <v>#N/A</v>
      </c>
      <c r="AE95" s="542" t="e">
        <f ca="1">+IF(AND(ISNUMBER(OFFSET('Sanitation Data'!$E$12,0,10*ROW('Sanitation Data'!E89))),'Data Summary'!CT95="Yes"),OFFSET('Sanitation Data'!$E$12,0,10*ROW('Sanitation Data'!E89)),NA())</f>
        <v>#N/A</v>
      </c>
      <c r="AF95" s="542" t="e">
        <f ca="1">+IF(AND(ISNUMBER(OFFSET('Sanitation Data'!$F$4,0,10*ROW('Sanitation Data'!F89))),'Data Summary'!CU95="Yes"),100-OFFSET('Sanitation Data'!$F$4,0,10*ROW('Sanitation Data'!F89)),NA())</f>
        <v>#N/A</v>
      </c>
      <c r="AG95" s="542" t="e">
        <f ca="1">+IF(AND(ISNUMBER(OFFSET('Sanitation Data'!$F$6,0,10*ROW('Sanitation Data'!F89))),'Data Summary'!CV95="Yes"),OFFSET('Sanitation Data'!$F$6,0,10*ROW('Sanitation Data'!F89)),NA())</f>
        <v>#N/A</v>
      </c>
      <c r="AH95" s="542" t="e">
        <f ca="1">+IF(AND(ISNUMBER(OFFSET('Sanitation Data'!$F$10,0,10*ROW('Sanitation Data'!F89))),'Data Summary'!CW95="Yes"),OFFSET('Sanitation Data'!$F$10,0,10*ROW('Sanitation Data'!F89)),NA())</f>
        <v>#N/A</v>
      </c>
      <c r="AI95" s="542" t="e">
        <f ca="1">+IF(AND(ISNUMBER(OFFSET('Sanitation Data'!$F$11,0,10*ROW('Sanitation Data'!F89))),'Data Summary'!CX95="Yes"),OFFSET('Sanitation Data'!$F$11,0,10*ROW('Sanitation Data'!F89)),NA())</f>
        <v>#N/A</v>
      </c>
      <c r="AJ95" s="542" t="e">
        <f ca="1">+IF(AND(ISNUMBER(OFFSET('Sanitation Data'!$F$12,0,10*ROW('Sanitation Data'!F89))),'Data Summary'!CY95="Yes"),OFFSET('Sanitation Data'!$F$12,0,10*ROW('Sanitation Data'!F89)),NA())</f>
        <v>#N/A</v>
      </c>
      <c r="AK95" s="542" t="e">
        <f ca="1">+IF(AND(ISNUMBER(OFFSET('Sanitation Data'!$G$4,0,10*ROW('Sanitation Data'!G89))),'Data Summary'!CZ95="Yes"),100-OFFSET('Sanitation Data'!$G$4,0,10*ROW('Sanitation Data'!G89)),NA())</f>
        <v>#N/A</v>
      </c>
      <c r="AL95" s="542" t="e">
        <f ca="1">+IF(AND(ISNUMBER(OFFSET('Sanitation Data'!$G$6,0,10*ROW('Sanitation Data'!G89))),'Data Summary'!DA95="Yes"),OFFSET('Sanitation Data'!$G$6,0,10*ROW('Sanitation Data'!G89)),NA())</f>
        <v>#N/A</v>
      </c>
      <c r="AM95" s="542" t="e">
        <f ca="1">+IF(AND(ISNUMBER(OFFSET('Sanitation Data'!$G$10,0,10*ROW('Sanitation Data'!G89))),'Data Summary'!DB95="Yes"),OFFSET('Sanitation Data'!$G$10,0,10*ROW('Sanitation Data'!G89)),NA())</f>
        <v>#N/A</v>
      </c>
      <c r="AN95" s="542" t="e">
        <f ca="1">+IF(AND(ISNUMBER(OFFSET('Sanitation Data'!$G$11,0,10*ROW('Sanitation Data'!G89))),'Data Summary'!DC95="Yes"),OFFSET('Sanitation Data'!$G$11,0,10*ROW('Sanitation Data'!G89)),NA())</f>
        <v>#N/A</v>
      </c>
      <c r="AO95" s="542" t="e">
        <f ca="1">+IF(AND(ISNUMBER(OFFSET('Sanitation Data'!$G$12,0,10*ROW('Sanitation Data'!G89))),'Data Summary'!DD95="Yes"),OFFSET('Sanitation Data'!$G$12,0,10*ROW('Sanitation Data'!G89)),NA())</f>
        <v>#N/A</v>
      </c>
      <c r="AP95" s="542" t="e">
        <f ca="1">+IF(AND(ISNUMBER(OFFSET('Sanitation Data'!$H$4,0,10*ROW('Sanitation Data'!H89))),'Data Summary'!DE95="Yes"),100-OFFSET('Sanitation Data'!$H$4,0,10*ROW('Sanitation Data'!H89)),NA())</f>
        <v>#N/A</v>
      </c>
      <c r="AQ95" s="542" t="e">
        <f ca="1">+IF(AND(ISNUMBER(OFFSET('Sanitation Data'!$H$6,0,10*ROW('Sanitation Data'!H89))),'Data Summary'!DF95="Yes"),OFFSET('Sanitation Data'!$H$6,0,10*ROW('Sanitation Data'!H89)),NA())</f>
        <v>#N/A</v>
      </c>
      <c r="AR95" s="542" t="e">
        <f ca="1">+IF(AND(ISNUMBER(OFFSET('Sanitation Data'!$H$10,0,10*ROW('Sanitation Data'!H89))),'Data Summary'!DG95="Yes"),OFFSET('Sanitation Data'!$H$10,0,10*ROW('Sanitation Data'!H89)),NA())</f>
        <v>#N/A</v>
      </c>
      <c r="AS95" s="542" t="e">
        <f ca="1">+IF(AND(ISNUMBER(OFFSET('Sanitation Data'!$H$11,0,10*ROW('Sanitation Data'!H89))),'Data Summary'!DH95="Yes"),OFFSET('Sanitation Data'!$H$11,0,10*ROW('Sanitation Data'!H89)),NA())</f>
        <v>#N/A</v>
      </c>
      <c r="AT95" s="542" t="e">
        <f ca="1">+IF(AND(ISNUMBER(OFFSET('Sanitation Data'!$H$12,0,10*ROW('Sanitation Data'!H89))),'Data Summary'!DI95="Yes"),OFFSET('Sanitation Data'!$H$12,0,10*ROW('Sanitation Data'!H89)),NA())</f>
        <v>#N/A</v>
      </c>
      <c r="AU95" s="542" t="e">
        <f ca="1">+IF(AND(ISNUMBER(OFFSET('Sanitation Data'!$I$4,0,10*ROW('Sanitation Data'!I89))),'Data Summary'!DJ95="Yes"),100-OFFSET('Sanitation Data'!$I$4,0,10*ROW('Sanitation Data'!I89)),NA())</f>
        <v>#N/A</v>
      </c>
      <c r="AV95" s="542" t="e">
        <f ca="1">+IF(AND(ISNUMBER(OFFSET('Sanitation Data'!$I$6,0,10*ROW('Sanitation Data'!I89))),'Data Summary'!DK95="Yes"),OFFSET('Sanitation Data'!$I$6,0,10*ROW('Sanitation Data'!I89)),NA())</f>
        <v>#N/A</v>
      </c>
      <c r="AW95" s="542" t="e">
        <f ca="1">+IF(AND(ISNUMBER(OFFSET('Sanitation Data'!$I$10,0,10*ROW('Sanitation Data'!I89))),'Data Summary'!DL95="Yes"),OFFSET('Sanitation Data'!$I$10,0,10*ROW('Sanitation Data'!I89)),NA())</f>
        <v>#N/A</v>
      </c>
      <c r="AX95" s="542" t="e">
        <f ca="1">+IF(AND(ISNUMBER(OFFSET('Sanitation Data'!$I$11,0,10*ROW('Sanitation Data'!I89))),'Data Summary'!DM95="Yes"),OFFSET('Sanitation Data'!$I$11,0,10*ROW('Sanitation Data'!I89)),NA())</f>
        <v>#N/A</v>
      </c>
      <c r="AY95" s="542" t="e">
        <f ca="1">+IF(AND(ISNUMBER(OFFSET('Sanitation Data'!$I$12,0,10*ROW('Sanitation Data'!I89))),'Data Summary'!DN95="Yes"),OFFSET('Sanitation Data'!$I$12,0,10*ROW('Sanitation Data'!I89)),NA())</f>
        <v>#N/A</v>
      </c>
      <c r="AZ95" s="543" t="e">
        <f ca="1">+IF(AND(ISNUMBER(OFFSET('Hygiene Data'!$D$5,0,10*ROW('Hygiene Data'!D89))),'Data Summary'!DO95="Yes"),OFFSET('Hygiene Data'!$D$5,0,10*ROW('Hygiene Data'!D89)),NA())</f>
        <v>#N/A</v>
      </c>
      <c r="BA95" s="543" t="e">
        <f ca="1">+IF(AND(ISNUMBER(OFFSET('Hygiene Data'!$D$7,0,10*ROW('Hygiene Data'!D89))),'Data Summary'!DP95="Yes"),OFFSET('Hygiene Data'!$D$7,0,10*ROW('Hygiene Data'!D89)),NA())</f>
        <v>#N/A</v>
      </c>
      <c r="BB95" s="543" t="e">
        <f ca="1">+IF(AND(ISNUMBER(OFFSET('Hygiene Data'!$D$9,0,10*ROW('Hygiene Data'!D89))),'Data Summary'!DQ95="Yes"),OFFSET('Hygiene Data'!$D$9,0,10*ROW('Hygiene Data'!D89)),NA())</f>
        <v>#N/A</v>
      </c>
      <c r="BC95" s="543" t="e">
        <f ca="1">+IF(AND(ISNUMBER(OFFSET('Hygiene Data'!$E$5,0,10*ROW('Hygiene Data'!E89))),'Data Summary'!DR95="Yes"),OFFSET('Hygiene Data'!$E$5,0,10*ROW('Hygiene Data'!E89)),NA())</f>
        <v>#N/A</v>
      </c>
      <c r="BD95" s="543" t="e">
        <f ca="1">+IF(AND(ISNUMBER(OFFSET('Hygiene Data'!$E$7,0,10*ROW('Hygiene Data'!E89))),'Data Summary'!DS95="Yes"),OFFSET('Hygiene Data'!$E$7,0,10*ROW('Hygiene Data'!E89)),NA())</f>
        <v>#N/A</v>
      </c>
      <c r="BE95" s="543" t="e">
        <f ca="1">+IF(AND(ISNUMBER(OFFSET('Hygiene Data'!$E$9,0,10*ROW('Hygiene Data'!E89))),'Data Summary'!DT95="Yes"),OFFSET('Hygiene Data'!$E$9,0,10*ROW('Hygiene Data'!E89)),NA())</f>
        <v>#N/A</v>
      </c>
      <c r="BF95" s="543" t="e">
        <f ca="1">+IF(AND(ISNUMBER(OFFSET('Hygiene Data'!$F$5,0,10*ROW('Hygiene Data'!F89))),'Data Summary'!DU95="Yes"),OFFSET('Hygiene Data'!$F$5,0,10*ROW('Hygiene Data'!F89)),NA())</f>
        <v>#N/A</v>
      </c>
      <c r="BG95" s="543" t="e">
        <f ca="1">+IF(AND(ISNUMBER(OFFSET('Hygiene Data'!$F$7,0,10*ROW('Hygiene Data'!F89))),'Data Summary'!DV95="Yes"),OFFSET('Hygiene Data'!$F$7,0,10*ROW('Hygiene Data'!F89)),NA())</f>
        <v>#N/A</v>
      </c>
      <c r="BH95" s="543" t="e">
        <f ca="1">+IF(AND(ISNUMBER(OFFSET('Hygiene Data'!$F$9,0,10*ROW('Hygiene Data'!F89))),'Data Summary'!DW95="Yes"),OFFSET('Hygiene Data'!$F$9,0,10*ROW('Hygiene Data'!F89)),NA())</f>
        <v>#N/A</v>
      </c>
      <c r="BI95" s="543" t="e">
        <f ca="1">+IF(AND(ISNUMBER(OFFSET('Hygiene Data'!$G$5,0,10*ROW('Hygiene Data'!G89))),'Data Summary'!DX95="Yes"),OFFSET('Hygiene Data'!$G$5,0,10*ROW('Hygiene Data'!G89)),NA())</f>
        <v>#N/A</v>
      </c>
      <c r="BJ95" s="543" t="e">
        <f ca="1">+IF(AND(ISNUMBER(OFFSET('Hygiene Data'!$G$7,0,10*ROW('Hygiene Data'!G89))),'Data Summary'!DY95="Yes"),OFFSET('Hygiene Data'!$G$7,0,10*ROW('Hygiene Data'!G89)),NA())</f>
        <v>#N/A</v>
      </c>
      <c r="BK95" s="543" t="e">
        <f ca="1">+IF(AND(ISNUMBER(OFFSET('Hygiene Data'!$G$9,0,10*ROW('Hygiene Data'!G89))),'Data Summary'!DZ95="Yes"),OFFSET('Hygiene Data'!$G$9,0,10*ROW('Hygiene Data'!G89)),NA())</f>
        <v>#N/A</v>
      </c>
      <c r="BL95" s="543" t="e">
        <f ca="1">+IF(AND(ISNUMBER(OFFSET('Hygiene Data'!$H$5,0,10*ROW('Hygiene Data'!H89))),'Data Summary'!EA95="Yes"),OFFSET('Hygiene Data'!$H$5,0,10*ROW('Hygiene Data'!H89)),NA())</f>
        <v>#N/A</v>
      </c>
      <c r="BM95" s="543" t="e">
        <f ca="1">+IF(AND(ISNUMBER(OFFSET('Hygiene Data'!$H$7,0,10*ROW('Hygiene Data'!H89))),'Data Summary'!EB95="Yes"),OFFSET('Hygiene Data'!$H$7,0,10*ROW('Hygiene Data'!H89)),NA())</f>
        <v>#N/A</v>
      </c>
      <c r="BN95" s="543" t="e">
        <f ca="1">+IF(AND(ISNUMBER(OFFSET('Hygiene Data'!$H$9,0,10*ROW('Hygiene Data'!H89))),'Data Summary'!EC95="Yes"),OFFSET('Hygiene Data'!$H$9,0,10*ROW('Hygiene Data'!H89)),NA())</f>
        <v>#N/A</v>
      </c>
      <c r="BO95" s="543" t="e">
        <f ca="1">+IF(AND(ISNUMBER(OFFSET('Hygiene Data'!$I$5,0,10*ROW('Hygiene Data'!I89))),'Data Summary'!ED95="Yes"),OFFSET('Hygiene Data'!$I$5,0,10*ROW('Hygiene Data'!I89)),NA())</f>
        <v>#N/A</v>
      </c>
      <c r="BP95" s="543" t="e">
        <f ca="1">+IF(AND(ISNUMBER(OFFSET('Hygiene Data'!$I$7,0,10*ROW('Hygiene Data'!I89))),'Data Summary'!EE95="Yes"),OFFSET('Hygiene Data'!$I$7,0,10*ROW('Hygiene Data'!I89)),NA())</f>
        <v>#N/A</v>
      </c>
      <c r="BQ95" s="543" t="e">
        <f ca="1">+IF(AND(ISNUMBER(OFFSET('Hygiene Data'!$I$9,0,10*ROW('Hygiene Data'!I89))),'Data Summary'!EF95="Yes"),OFFSET('Hygiene Data'!$I$9,0,10*ROW('Hygiene Data'!I89)),NA())</f>
        <v>#N/A</v>
      </c>
    </row>
    <row r="96" spans="1:69" x14ac:dyDescent="0.25">
      <c r="A96" s="539" t="e">
        <f ca="1">+RIGHT('Data Summary'!A96,LEN('Data Summary'!A96)-9)</f>
        <v>#VALUE!</v>
      </c>
      <c r="B96" s="513" t="str">
        <f ca="1">+IF(ISTEXT('Data Summary'!B96),'Data Summary'!B96,"")</f>
        <v/>
      </c>
      <c r="C96" s="540" t="e">
        <f ca="1">+VALUE('Data Summary'!C96)</f>
        <v>#VALUE!</v>
      </c>
      <c r="D96" s="541" t="e">
        <f ca="1">+IF(AND(ISNUMBER(OFFSET('Water Data'!$D$4,0,10*ROW('Water Data'!D90))),'Data Summary'!BS96="Yes"),100-OFFSET('Water Data'!$D$4,0,10*ROW('Water Data'!D90)),NA())</f>
        <v>#N/A</v>
      </c>
      <c r="E96" s="541" t="e">
        <f ca="1">+IF(AND(ISNUMBER(OFFSET('Water Data'!$D$6,0,10*ROW('Water Data'!D90))),'Data Summary'!BT96="Yes"),OFFSET('Water Data'!$D$6,0,10*ROW('Water Data'!D90)),NA())</f>
        <v>#N/A</v>
      </c>
      <c r="F96" s="541" t="e">
        <f ca="1">+IF(AND(ISNUMBER(OFFSET('Water Data'!$D$9,0,10*ROW('Water Data'!D90))),'Data Summary'!BU96="Yes"),OFFSET('Water Data'!$D$9,0,10*ROW('Water Data'!D90)),NA())</f>
        <v>#N/A</v>
      </c>
      <c r="G96" s="541" t="e">
        <f ca="1">+IF(AND(ISNUMBER(OFFSET('Water Data'!$E$4,0,10*ROW('Water Data'!E90))),'Data Summary'!BV96="Yes"),100-OFFSET('Water Data'!$E$4,0,10*ROW('Water Data'!E90)),NA())</f>
        <v>#N/A</v>
      </c>
      <c r="H96" s="541" t="e">
        <f ca="1">+IF(AND(ISNUMBER(OFFSET('Water Data'!$E$6,0,10*ROW('Water Data'!E90))),'Data Summary'!BW96="Yes"),OFFSET('Water Data'!$E$6,0,10*ROW('Water Data'!E90)),NA())</f>
        <v>#N/A</v>
      </c>
      <c r="I96" s="541" t="e">
        <f ca="1">+IF(AND(ISNUMBER(OFFSET('Water Data'!$E$9,0,10*ROW('Water Data'!E90))),'Data Summary'!BX96="Yes"),OFFSET('Water Data'!$E$9,0,10*ROW('Water Data'!E90)),NA())</f>
        <v>#N/A</v>
      </c>
      <c r="J96" s="541" t="e">
        <f ca="1">+IF(AND(ISNUMBER(OFFSET('Water Data'!$F$4,0,10*ROW('Water Data'!F90))),'Data Summary'!BY96="Yes"),100-OFFSET('Water Data'!$F$4,0,10*ROW('Water Data'!F90)),NA())</f>
        <v>#N/A</v>
      </c>
      <c r="K96" s="541" t="e">
        <f ca="1">+IF(AND(ISNUMBER(OFFSET('Water Data'!$F$6,0,10*ROW('Water Data'!F90))),'Data Summary'!BZ96="Yes"),OFFSET('Water Data'!$F$6,0,10*ROW('Water Data'!F90)),NA())</f>
        <v>#N/A</v>
      </c>
      <c r="L96" s="541" t="e">
        <f ca="1">+IF(AND(ISNUMBER(OFFSET('Water Data'!$F$9,0,10*ROW('Water Data'!F90))),'Data Summary'!CA96="Yes"),OFFSET('Water Data'!$F$9,0,10*ROW('Water Data'!F90)),NA())</f>
        <v>#N/A</v>
      </c>
      <c r="M96" s="541" t="e">
        <f ca="1">+IF(AND(ISNUMBER(OFFSET('Water Data'!$G$4,0,10*ROW('Water Data'!G90))),'Data Summary'!CB96="Yes"),100-OFFSET('Water Data'!$G$4,0,10*ROW('Water Data'!G90)),NA())</f>
        <v>#N/A</v>
      </c>
      <c r="N96" s="541" t="e">
        <f ca="1">+IF(AND(ISNUMBER(OFFSET('Water Data'!$G$6,0,10*ROW('Water Data'!G90))),'Data Summary'!CC96="Yes"),OFFSET('Water Data'!$G$6,0,10*ROW('Water Data'!G90)),NA())</f>
        <v>#N/A</v>
      </c>
      <c r="O96" s="541" t="e">
        <f ca="1">+IF(AND(ISNUMBER(OFFSET('Water Data'!$G$9,0,10*ROW('Water Data'!G90))),'Data Summary'!CD96="Yes"),OFFSET('Water Data'!$G$9,0,10*ROW('Water Data'!G90)),NA())</f>
        <v>#N/A</v>
      </c>
      <c r="P96" s="541" t="e">
        <f ca="1">+IF(AND(ISNUMBER(OFFSET('Water Data'!$H$4,0,10*ROW('Water Data'!H90))),'Data Summary'!CE96="Yes"),100-OFFSET('Water Data'!$H$4,0,10*ROW('Water Data'!H90)),NA())</f>
        <v>#N/A</v>
      </c>
      <c r="Q96" s="541" t="e">
        <f ca="1">+IF(AND(ISNUMBER(OFFSET('Water Data'!$H$6,0,10*ROW('Water Data'!H90))),'Data Summary'!CF96="Yes"),OFFSET('Water Data'!$H$6,0,10*ROW('Water Data'!H90)),NA())</f>
        <v>#N/A</v>
      </c>
      <c r="R96" s="541" t="e">
        <f ca="1">+IF(AND(ISNUMBER(OFFSET('Water Data'!$H$9,0,10*ROW('Water Data'!H90))),'Data Summary'!CG96="Yes"),OFFSET('Water Data'!$H$9,0,10*ROW('Water Data'!H90)),NA())</f>
        <v>#N/A</v>
      </c>
      <c r="S96" s="541" t="e">
        <f ca="1">+IF(AND(ISNUMBER(OFFSET('Water Data'!$I$4,0,10*ROW('Water Data'!I90))),'Data Summary'!CH96="Yes"),100-OFFSET('Water Data'!$I$4,0,10*ROW('Water Data'!I90)),NA())</f>
        <v>#N/A</v>
      </c>
      <c r="T96" s="541" t="e">
        <f ca="1">+IF(AND(ISNUMBER(OFFSET('Water Data'!$I$6,0,10*ROW('Water Data'!I90))),'Data Summary'!CI96="Yes"),OFFSET('Water Data'!$I$6,0,10*ROW('Water Data'!I90)),NA())</f>
        <v>#N/A</v>
      </c>
      <c r="U96" s="541" t="e">
        <f ca="1">+IF(AND(ISNUMBER(OFFSET('Water Data'!$I$9,0,10*ROW('Water Data'!I90))),'Data Summary'!CJ96="Yes"),OFFSET('Water Data'!$I$9,0,10*ROW('Water Data'!I90)),NA())</f>
        <v>#N/A</v>
      </c>
      <c r="V96" s="542" t="e">
        <f ca="1">+IF(AND(ISNUMBER(OFFSET('Sanitation Data'!$D$4,0,10*ROW('Sanitation Data'!D90))),'Data Summary'!CK96="Yes"),100-OFFSET('Sanitation Data'!$D$4,0,10*ROW('Sanitation Data'!D90)),NA())</f>
        <v>#N/A</v>
      </c>
      <c r="W96" s="542" t="e">
        <f ca="1">+IF(AND(ISNUMBER(OFFSET('Sanitation Data'!$D$6,0,10*ROW('Sanitation Data'!D90))),'Data Summary'!CL96="Yes"),OFFSET('Sanitation Data'!$D$6,0,10*ROW('Sanitation Data'!D90)),NA())</f>
        <v>#N/A</v>
      </c>
      <c r="X96" s="542" t="e">
        <f ca="1">+IF(AND(ISNUMBER(OFFSET('Sanitation Data'!$D$10,0,10*ROW('Sanitation Data'!D90))),'Data Summary'!CM96="Yes"),OFFSET('Sanitation Data'!$D$10,0,10*ROW('Sanitation Data'!D90)),NA())</f>
        <v>#N/A</v>
      </c>
      <c r="Y96" s="542" t="e">
        <f ca="1">+IF(AND(ISNUMBER(OFFSET('Sanitation Data'!$D$11,0,10*ROW('Sanitation Data'!D90))),'Data Summary'!CN96="Yes"),OFFSET('Sanitation Data'!$D$11,0,10*ROW('Sanitation Data'!D90)),NA())</f>
        <v>#N/A</v>
      </c>
      <c r="Z96" s="542" t="e">
        <f ca="1">+IF(AND(ISNUMBER(OFFSET('Sanitation Data'!$D$12,0,10*ROW('Sanitation Data'!D90))),'Data Summary'!CO96="Yes"),OFFSET('Sanitation Data'!$D$12,0,10*ROW('Sanitation Data'!D90)),NA())</f>
        <v>#N/A</v>
      </c>
      <c r="AA96" s="542" t="e">
        <f ca="1">+IF(AND(ISNUMBER(OFFSET('Sanitation Data'!$E$4,0,10*ROW('Sanitation Data'!E90))),'Data Summary'!CP96="Yes"),100-OFFSET('Sanitation Data'!$E$4,0,10*ROW('Sanitation Data'!E90)),NA())</f>
        <v>#N/A</v>
      </c>
      <c r="AB96" s="542" t="e">
        <f ca="1">+IF(AND(ISNUMBER(OFFSET('Sanitation Data'!$E$6,0,10*ROW('Sanitation Data'!E90))),'Data Summary'!CQ96="Yes"),OFFSET('Sanitation Data'!$E$6,0,10*ROW('Sanitation Data'!E90)),NA())</f>
        <v>#N/A</v>
      </c>
      <c r="AC96" s="542" t="e">
        <f ca="1">+IF(AND(ISNUMBER(OFFSET('Sanitation Data'!$E$10,0,10*ROW('Sanitation Data'!E90))),'Data Summary'!CR96="Yes"),OFFSET('Sanitation Data'!$E$10,0,10*ROW('Sanitation Data'!E90)),NA())</f>
        <v>#N/A</v>
      </c>
      <c r="AD96" s="542" t="e">
        <f ca="1">+IF(AND(ISNUMBER(OFFSET('Sanitation Data'!$E$11,0,10*ROW('Sanitation Data'!E90))),'Data Summary'!CS96="Yes"),OFFSET('Sanitation Data'!$E$11,0,10*ROW('Sanitation Data'!E90)),NA())</f>
        <v>#N/A</v>
      </c>
      <c r="AE96" s="542" t="e">
        <f ca="1">+IF(AND(ISNUMBER(OFFSET('Sanitation Data'!$E$12,0,10*ROW('Sanitation Data'!E90))),'Data Summary'!CT96="Yes"),OFFSET('Sanitation Data'!$E$12,0,10*ROW('Sanitation Data'!E90)),NA())</f>
        <v>#N/A</v>
      </c>
      <c r="AF96" s="542" t="e">
        <f ca="1">+IF(AND(ISNUMBER(OFFSET('Sanitation Data'!$F$4,0,10*ROW('Sanitation Data'!F90))),'Data Summary'!CU96="Yes"),100-OFFSET('Sanitation Data'!$F$4,0,10*ROW('Sanitation Data'!F90)),NA())</f>
        <v>#N/A</v>
      </c>
      <c r="AG96" s="542" t="e">
        <f ca="1">+IF(AND(ISNUMBER(OFFSET('Sanitation Data'!$F$6,0,10*ROW('Sanitation Data'!F90))),'Data Summary'!CV96="Yes"),OFFSET('Sanitation Data'!$F$6,0,10*ROW('Sanitation Data'!F90)),NA())</f>
        <v>#N/A</v>
      </c>
      <c r="AH96" s="542" t="e">
        <f ca="1">+IF(AND(ISNUMBER(OFFSET('Sanitation Data'!$F$10,0,10*ROW('Sanitation Data'!F90))),'Data Summary'!CW96="Yes"),OFFSET('Sanitation Data'!$F$10,0,10*ROW('Sanitation Data'!F90)),NA())</f>
        <v>#N/A</v>
      </c>
      <c r="AI96" s="542" t="e">
        <f ca="1">+IF(AND(ISNUMBER(OFFSET('Sanitation Data'!$F$11,0,10*ROW('Sanitation Data'!F90))),'Data Summary'!CX96="Yes"),OFFSET('Sanitation Data'!$F$11,0,10*ROW('Sanitation Data'!F90)),NA())</f>
        <v>#N/A</v>
      </c>
      <c r="AJ96" s="542" t="e">
        <f ca="1">+IF(AND(ISNUMBER(OFFSET('Sanitation Data'!$F$12,0,10*ROW('Sanitation Data'!F90))),'Data Summary'!CY96="Yes"),OFFSET('Sanitation Data'!$F$12,0,10*ROW('Sanitation Data'!F90)),NA())</f>
        <v>#N/A</v>
      </c>
      <c r="AK96" s="542" t="e">
        <f ca="1">+IF(AND(ISNUMBER(OFFSET('Sanitation Data'!$G$4,0,10*ROW('Sanitation Data'!G90))),'Data Summary'!CZ96="Yes"),100-OFFSET('Sanitation Data'!$G$4,0,10*ROW('Sanitation Data'!G90)),NA())</f>
        <v>#N/A</v>
      </c>
      <c r="AL96" s="542" t="e">
        <f ca="1">+IF(AND(ISNUMBER(OFFSET('Sanitation Data'!$G$6,0,10*ROW('Sanitation Data'!G90))),'Data Summary'!DA96="Yes"),OFFSET('Sanitation Data'!$G$6,0,10*ROW('Sanitation Data'!G90)),NA())</f>
        <v>#N/A</v>
      </c>
      <c r="AM96" s="542" t="e">
        <f ca="1">+IF(AND(ISNUMBER(OFFSET('Sanitation Data'!$G$10,0,10*ROW('Sanitation Data'!G90))),'Data Summary'!DB96="Yes"),OFFSET('Sanitation Data'!$G$10,0,10*ROW('Sanitation Data'!G90)),NA())</f>
        <v>#N/A</v>
      </c>
      <c r="AN96" s="542" t="e">
        <f ca="1">+IF(AND(ISNUMBER(OFFSET('Sanitation Data'!$G$11,0,10*ROW('Sanitation Data'!G90))),'Data Summary'!DC96="Yes"),OFFSET('Sanitation Data'!$G$11,0,10*ROW('Sanitation Data'!G90)),NA())</f>
        <v>#N/A</v>
      </c>
      <c r="AO96" s="542" t="e">
        <f ca="1">+IF(AND(ISNUMBER(OFFSET('Sanitation Data'!$G$12,0,10*ROW('Sanitation Data'!G90))),'Data Summary'!DD96="Yes"),OFFSET('Sanitation Data'!$G$12,0,10*ROW('Sanitation Data'!G90)),NA())</f>
        <v>#N/A</v>
      </c>
      <c r="AP96" s="542" t="e">
        <f ca="1">+IF(AND(ISNUMBER(OFFSET('Sanitation Data'!$H$4,0,10*ROW('Sanitation Data'!H90))),'Data Summary'!DE96="Yes"),100-OFFSET('Sanitation Data'!$H$4,0,10*ROW('Sanitation Data'!H90)),NA())</f>
        <v>#N/A</v>
      </c>
      <c r="AQ96" s="542" t="e">
        <f ca="1">+IF(AND(ISNUMBER(OFFSET('Sanitation Data'!$H$6,0,10*ROW('Sanitation Data'!H90))),'Data Summary'!DF96="Yes"),OFFSET('Sanitation Data'!$H$6,0,10*ROW('Sanitation Data'!H90)),NA())</f>
        <v>#N/A</v>
      </c>
      <c r="AR96" s="542" t="e">
        <f ca="1">+IF(AND(ISNUMBER(OFFSET('Sanitation Data'!$H$10,0,10*ROW('Sanitation Data'!H90))),'Data Summary'!DG96="Yes"),OFFSET('Sanitation Data'!$H$10,0,10*ROW('Sanitation Data'!H90)),NA())</f>
        <v>#N/A</v>
      </c>
      <c r="AS96" s="542" t="e">
        <f ca="1">+IF(AND(ISNUMBER(OFFSET('Sanitation Data'!$H$11,0,10*ROW('Sanitation Data'!H90))),'Data Summary'!DH96="Yes"),OFFSET('Sanitation Data'!$H$11,0,10*ROW('Sanitation Data'!H90)),NA())</f>
        <v>#N/A</v>
      </c>
      <c r="AT96" s="542" t="e">
        <f ca="1">+IF(AND(ISNUMBER(OFFSET('Sanitation Data'!$H$12,0,10*ROW('Sanitation Data'!H90))),'Data Summary'!DI96="Yes"),OFFSET('Sanitation Data'!$H$12,0,10*ROW('Sanitation Data'!H90)),NA())</f>
        <v>#N/A</v>
      </c>
      <c r="AU96" s="542" t="e">
        <f ca="1">+IF(AND(ISNUMBER(OFFSET('Sanitation Data'!$I$4,0,10*ROW('Sanitation Data'!I90))),'Data Summary'!DJ96="Yes"),100-OFFSET('Sanitation Data'!$I$4,0,10*ROW('Sanitation Data'!I90)),NA())</f>
        <v>#N/A</v>
      </c>
      <c r="AV96" s="542" t="e">
        <f ca="1">+IF(AND(ISNUMBER(OFFSET('Sanitation Data'!$I$6,0,10*ROW('Sanitation Data'!I90))),'Data Summary'!DK96="Yes"),OFFSET('Sanitation Data'!$I$6,0,10*ROW('Sanitation Data'!I90)),NA())</f>
        <v>#N/A</v>
      </c>
      <c r="AW96" s="542" t="e">
        <f ca="1">+IF(AND(ISNUMBER(OFFSET('Sanitation Data'!$I$10,0,10*ROW('Sanitation Data'!I90))),'Data Summary'!DL96="Yes"),OFFSET('Sanitation Data'!$I$10,0,10*ROW('Sanitation Data'!I90)),NA())</f>
        <v>#N/A</v>
      </c>
      <c r="AX96" s="542" t="e">
        <f ca="1">+IF(AND(ISNUMBER(OFFSET('Sanitation Data'!$I$11,0,10*ROW('Sanitation Data'!I90))),'Data Summary'!DM96="Yes"),OFFSET('Sanitation Data'!$I$11,0,10*ROW('Sanitation Data'!I90)),NA())</f>
        <v>#N/A</v>
      </c>
      <c r="AY96" s="542" t="e">
        <f ca="1">+IF(AND(ISNUMBER(OFFSET('Sanitation Data'!$I$12,0,10*ROW('Sanitation Data'!I90))),'Data Summary'!DN96="Yes"),OFFSET('Sanitation Data'!$I$12,0,10*ROW('Sanitation Data'!I90)),NA())</f>
        <v>#N/A</v>
      </c>
      <c r="AZ96" s="543" t="e">
        <f ca="1">+IF(AND(ISNUMBER(OFFSET('Hygiene Data'!$D$5,0,10*ROW('Hygiene Data'!D90))),'Data Summary'!DO96="Yes"),OFFSET('Hygiene Data'!$D$5,0,10*ROW('Hygiene Data'!D90)),NA())</f>
        <v>#N/A</v>
      </c>
      <c r="BA96" s="543" t="e">
        <f ca="1">+IF(AND(ISNUMBER(OFFSET('Hygiene Data'!$D$7,0,10*ROW('Hygiene Data'!D90))),'Data Summary'!DP96="Yes"),OFFSET('Hygiene Data'!$D$7,0,10*ROW('Hygiene Data'!D90)),NA())</f>
        <v>#N/A</v>
      </c>
      <c r="BB96" s="543" t="e">
        <f ca="1">+IF(AND(ISNUMBER(OFFSET('Hygiene Data'!$D$9,0,10*ROW('Hygiene Data'!D90))),'Data Summary'!DQ96="Yes"),OFFSET('Hygiene Data'!$D$9,0,10*ROW('Hygiene Data'!D90)),NA())</f>
        <v>#N/A</v>
      </c>
      <c r="BC96" s="543" t="e">
        <f ca="1">+IF(AND(ISNUMBER(OFFSET('Hygiene Data'!$E$5,0,10*ROW('Hygiene Data'!E90))),'Data Summary'!DR96="Yes"),OFFSET('Hygiene Data'!$E$5,0,10*ROW('Hygiene Data'!E90)),NA())</f>
        <v>#N/A</v>
      </c>
      <c r="BD96" s="543" t="e">
        <f ca="1">+IF(AND(ISNUMBER(OFFSET('Hygiene Data'!$E$7,0,10*ROW('Hygiene Data'!E90))),'Data Summary'!DS96="Yes"),OFFSET('Hygiene Data'!$E$7,0,10*ROW('Hygiene Data'!E90)),NA())</f>
        <v>#N/A</v>
      </c>
      <c r="BE96" s="543" t="e">
        <f ca="1">+IF(AND(ISNUMBER(OFFSET('Hygiene Data'!$E$9,0,10*ROW('Hygiene Data'!E90))),'Data Summary'!DT96="Yes"),OFFSET('Hygiene Data'!$E$9,0,10*ROW('Hygiene Data'!E90)),NA())</f>
        <v>#N/A</v>
      </c>
      <c r="BF96" s="543" t="e">
        <f ca="1">+IF(AND(ISNUMBER(OFFSET('Hygiene Data'!$F$5,0,10*ROW('Hygiene Data'!F90))),'Data Summary'!DU96="Yes"),OFFSET('Hygiene Data'!$F$5,0,10*ROW('Hygiene Data'!F90)),NA())</f>
        <v>#N/A</v>
      </c>
      <c r="BG96" s="543" t="e">
        <f ca="1">+IF(AND(ISNUMBER(OFFSET('Hygiene Data'!$F$7,0,10*ROW('Hygiene Data'!F90))),'Data Summary'!DV96="Yes"),OFFSET('Hygiene Data'!$F$7,0,10*ROW('Hygiene Data'!F90)),NA())</f>
        <v>#N/A</v>
      </c>
      <c r="BH96" s="543" t="e">
        <f ca="1">+IF(AND(ISNUMBER(OFFSET('Hygiene Data'!$F$9,0,10*ROW('Hygiene Data'!F90))),'Data Summary'!DW96="Yes"),OFFSET('Hygiene Data'!$F$9,0,10*ROW('Hygiene Data'!F90)),NA())</f>
        <v>#N/A</v>
      </c>
      <c r="BI96" s="543" t="e">
        <f ca="1">+IF(AND(ISNUMBER(OFFSET('Hygiene Data'!$G$5,0,10*ROW('Hygiene Data'!G90))),'Data Summary'!DX96="Yes"),OFFSET('Hygiene Data'!$G$5,0,10*ROW('Hygiene Data'!G90)),NA())</f>
        <v>#N/A</v>
      </c>
      <c r="BJ96" s="543" t="e">
        <f ca="1">+IF(AND(ISNUMBER(OFFSET('Hygiene Data'!$G$7,0,10*ROW('Hygiene Data'!G90))),'Data Summary'!DY96="Yes"),OFFSET('Hygiene Data'!$G$7,0,10*ROW('Hygiene Data'!G90)),NA())</f>
        <v>#N/A</v>
      </c>
      <c r="BK96" s="543" t="e">
        <f ca="1">+IF(AND(ISNUMBER(OFFSET('Hygiene Data'!$G$9,0,10*ROW('Hygiene Data'!G90))),'Data Summary'!DZ96="Yes"),OFFSET('Hygiene Data'!$G$9,0,10*ROW('Hygiene Data'!G90)),NA())</f>
        <v>#N/A</v>
      </c>
      <c r="BL96" s="543" t="e">
        <f ca="1">+IF(AND(ISNUMBER(OFFSET('Hygiene Data'!$H$5,0,10*ROW('Hygiene Data'!H90))),'Data Summary'!EA96="Yes"),OFFSET('Hygiene Data'!$H$5,0,10*ROW('Hygiene Data'!H90)),NA())</f>
        <v>#N/A</v>
      </c>
      <c r="BM96" s="543" t="e">
        <f ca="1">+IF(AND(ISNUMBER(OFFSET('Hygiene Data'!$H$7,0,10*ROW('Hygiene Data'!H90))),'Data Summary'!EB96="Yes"),OFFSET('Hygiene Data'!$H$7,0,10*ROW('Hygiene Data'!H90)),NA())</f>
        <v>#N/A</v>
      </c>
      <c r="BN96" s="543" t="e">
        <f ca="1">+IF(AND(ISNUMBER(OFFSET('Hygiene Data'!$H$9,0,10*ROW('Hygiene Data'!H90))),'Data Summary'!EC96="Yes"),OFFSET('Hygiene Data'!$H$9,0,10*ROW('Hygiene Data'!H90)),NA())</f>
        <v>#N/A</v>
      </c>
      <c r="BO96" s="543" t="e">
        <f ca="1">+IF(AND(ISNUMBER(OFFSET('Hygiene Data'!$I$5,0,10*ROW('Hygiene Data'!I90))),'Data Summary'!ED96="Yes"),OFFSET('Hygiene Data'!$I$5,0,10*ROW('Hygiene Data'!I90)),NA())</f>
        <v>#N/A</v>
      </c>
      <c r="BP96" s="543" t="e">
        <f ca="1">+IF(AND(ISNUMBER(OFFSET('Hygiene Data'!$I$7,0,10*ROW('Hygiene Data'!I90))),'Data Summary'!EE96="Yes"),OFFSET('Hygiene Data'!$I$7,0,10*ROW('Hygiene Data'!I90)),NA())</f>
        <v>#N/A</v>
      </c>
      <c r="BQ96" s="543" t="e">
        <f ca="1">+IF(AND(ISNUMBER(OFFSET('Hygiene Data'!$I$9,0,10*ROW('Hygiene Data'!I90))),'Data Summary'!EF96="Yes"),OFFSET('Hygiene Data'!$I$9,0,10*ROW('Hygiene Data'!I90)),NA())</f>
        <v>#N/A</v>
      </c>
    </row>
    <row r="97" spans="1:69" x14ac:dyDescent="0.25">
      <c r="A97" s="539" t="e">
        <f ca="1">+RIGHT('Data Summary'!A97,LEN('Data Summary'!A97)-9)</f>
        <v>#VALUE!</v>
      </c>
      <c r="B97" s="513" t="str">
        <f ca="1">+IF(ISTEXT('Data Summary'!B97),'Data Summary'!B97,"")</f>
        <v/>
      </c>
      <c r="C97" s="540" t="e">
        <f ca="1">+VALUE('Data Summary'!C97)</f>
        <v>#VALUE!</v>
      </c>
      <c r="D97" s="541" t="e">
        <f ca="1">+IF(AND(ISNUMBER(OFFSET('Water Data'!$D$4,0,10*ROW('Water Data'!D91))),'Data Summary'!BS97="Yes"),100-OFFSET('Water Data'!$D$4,0,10*ROW('Water Data'!D91)),NA())</f>
        <v>#N/A</v>
      </c>
      <c r="E97" s="541" t="e">
        <f ca="1">+IF(AND(ISNUMBER(OFFSET('Water Data'!$D$6,0,10*ROW('Water Data'!D91))),'Data Summary'!BT97="Yes"),OFFSET('Water Data'!$D$6,0,10*ROW('Water Data'!D91)),NA())</f>
        <v>#N/A</v>
      </c>
      <c r="F97" s="541" t="e">
        <f ca="1">+IF(AND(ISNUMBER(OFFSET('Water Data'!$D$9,0,10*ROW('Water Data'!D91))),'Data Summary'!BU97="Yes"),OFFSET('Water Data'!$D$9,0,10*ROW('Water Data'!D91)),NA())</f>
        <v>#N/A</v>
      </c>
      <c r="G97" s="541" t="e">
        <f ca="1">+IF(AND(ISNUMBER(OFFSET('Water Data'!$E$4,0,10*ROW('Water Data'!E91))),'Data Summary'!BV97="Yes"),100-OFFSET('Water Data'!$E$4,0,10*ROW('Water Data'!E91)),NA())</f>
        <v>#N/A</v>
      </c>
      <c r="H97" s="541" t="e">
        <f ca="1">+IF(AND(ISNUMBER(OFFSET('Water Data'!$E$6,0,10*ROW('Water Data'!E91))),'Data Summary'!BW97="Yes"),OFFSET('Water Data'!$E$6,0,10*ROW('Water Data'!E91)),NA())</f>
        <v>#N/A</v>
      </c>
      <c r="I97" s="541" t="e">
        <f ca="1">+IF(AND(ISNUMBER(OFFSET('Water Data'!$E$9,0,10*ROW('Water Data'!E91))),'Data Summary'!BX97="Yes"),OFFSET('Water Data'!$E$9,0,10*ROW('Water Data'!E91)),NA())</f>
        <v>#N/A</v>
      </c>
      <c r="J97" s="541" t="e">
        <f ca="1">+IF(AND(ISNUMBER(OFFSET('Water Data'!$F$4,0,10*ROW('Water Data'!F91))),'Data Summary'!BY97="Yes"),100-OFFSET('Water Data'!$F$4,0,10*ROW('Water Data'!F91)),NA())</f>
        <v>#N/A</v>
      </c>
      <c r="K97" s="541" t="e">
        <f ca="1">+IF(AND(ISNUMBER(OFFSET('Water Data'!$F$6,0,10*ROW('Water Data'!F91))),'Data Summary'!BZ97="Yes"),OFFSET('Water Data'!$F$6,0,10*ROW('Water Data'!F91)),NA())</f>
        <v>#N/A</v>
      </c>
      <c r="L97" s="541" t="e">
        <f ca="1">+IF(AND(ISNUMBER(OFFSET('Water Data'!$F$9,0,10*ROW('Water Data'!F91))),'Data Summary'!CA97="Yes"),OFFSET('Water Data'!$F$9,0,10*ROW('Water Data'!F91)),NA())</f>
        <v>#N/A</v>
      </c>
      <c r="M97" s="541" t="e">
        <f ca="1">+IF(AND(ISNUMBER(OFFSET('Water Data'!$G$4,0,10*ROW('Water Data'!G91))),'Data Summary'!CB97="Yes"),100-OFFSET('Water Data'!$G$4,0,10*ROW('Water Data'!G91)),NA())</f>
        <v>#N/A</v>
      </c>
      <c r="N97" s="541" t="e">
        <f ca="1">+IF(AND(ISNUMBER(OFFSET('Water Data'!$G$6,0,10*ROW('Water Data'!G91))),'Data Summary'!CC97="Yes"),OFFSET('Water Data'!$G$6,0,10*ROW('Water Data'!G91)),NA())</f>
        <v>#N/A</v>
      </c>
      <c r="O97" s="541" t="e">
        <f ca="1">+IF(AND(ISNUMBER(OFFSET('Water Data'!$G$9,0,10*ROW('Water Data'!G91))),'Data Summary'!CD97="Yes"),OFFSET('Water Data'!$G$9,0,10*ROW('Water Data'!G91)),NA())</f>
        <v>#N/A</v>
      </c>
      <c r="P97" s="541" t="e">
        <f ca="1">+IF(AND(ISNUMBER(OFFSET('Water Data'!$H$4,0,10*ROW('Water Data'!H91))),'Data Summary'!CE97="Yes"),100-OFFSET('Water Data'!$H$4,0,10*ROW('Water Data'!H91)),NA())</f>
        <v>#N/A</v>
      </c>
      <c r="Q97" s="541" t="e">
        <f ca="1">+IF(AND(ISNUMBER(OFFSET('Water Data'!$H$6,0,10*ROW('Water Data'!H91))),'Data Summary'!CF97="Yes"),OFFSET('Water Data'!$H$6,0,10*ROW('Water Data'!H91)),NA())</f>
        <v>#N/A</v>
      </c>
      <c r="R97" s="541" t="e">
        <f ca="1">+IF(AND(ISNUMBER(OFFSET('Water Data'!$H$9,0,10*ROW('Water Data'!H91))),'Data Summary'!CG97="Yes"),OFFSET('Water Data'!$H$9,0,10*ROW('Water Data'!H91)),NA())</f>
        <v>#N/A</v>
      </c>
      <c r="S97" s="541" t="e">
        <f ca="1">+IF(AND(ISNUMBER(OFFSET('Water Data'!$I$4,0,10*ROW('Water Data'!I91))),'Data Summary'!CH97="Yes"),100-OFFSET('Water Data'!$I$4,0,10*ROW('Water Data'!I91)),NA())</f>
        <v>#N/A</v>
      </c>
      <c r="T97" s="541" t="e">
        <f ca="1">+IF(AND(ISNUMBER(OFFSET('Water Data'!$I$6,0,10*ROW('Water Data'!I91))),'Data Summary'!CI97="Yes"),OFFSET('Water Data'!$I$6,0,10*ROW('Water Data'!I91)),NA())</f>
        <v>#N/A</v>
      </c>
      <c r="U97" s="541" t="e">
        <f ca="1">+IF(AND(ISNUMBER(OFFSET('Water Data'!$I$9,0,10*ROW('Water Data'!I91))),'Data Summary'!CJ97="Yes"),OFFSET('Water Data'!$I$9,0,10*ROW('Water Data'!I91)),NA())</f>
        <v>#N/A</v>
      </c>
      <c r="V97" s="542" t="e">
        <f ca="1">+IF(AND(ISNUMBER(OFFSET('Sanitation Data'!$D$4,0,10*ROW('Sanitation Data'!D91))),'Data Summary'!CK97="Yes"),100-OFFSET('Sanitation Data'!$D$4,0,10*ROW('Sanitation Data'!D91)),NA())</f>
        <v>#N/A</v>
      </c>
      <c r="W97" s="542" t="e">
        <f ca="1">+IF(AND(ISNUMBER(OFFSET('Sanitation Data'!$D$6,0,10*ROW('Sanitation Data'!D91))),'Data Summary'!CL97="Yes"),OFFSET('Sanitation Data'!$D$6,0,10*ROW('Sanitation Data'!D91)),NA())</f>
        <v>#N/A</v>
      </c>
      <c r="X97" s="542" t="e">
        <f ca="1">+IF(AND(ISNUMBER(OFFSET('Sanitation Data'!$D$10,0,10*ROW('Sanitation Data'!D91))),'Data Summary'!CM97="Yes"),OFFSET('Sanitation Data'!$D$10,0,10*ROW('Sanitation Data'!D91)),NA())</f>
        <v>#N/A</v>
      </c>
      <c r="Y97" s="542" t="e">
        <f ca="1">+IF(AND(ISNUMBER(OFFSET('Sanitation Data'!$D$11,0,10*ROW('Sanitation Data'!D91))),'Data Summary'!CN97="Yes"),OFFSET('Sanitation Data'!$D$11,0,10*ROW('Sanitation Data'!D91)),NA())</f>
        <v>#N/A</v>
      </c>
      <c r="Z97" s="542" t="e">
        <f ca="1">+IF(AND(ISNUMBER(OFFSET('Sanitation Data'!$D$12,0,10*ROW('Sanitation Data'!D91))),'Data Summary'!CO97="Yes"),OFFSET('Sanitation Data'!$D$12,0,10*ROW('Sanitation Data'!D91)),NA())</f>
        <v>#N/A</v>
      </c>
      <c r="AA97" s="542" t="e">
        <f ca="1">+IF(AND(ISNUMBER(OFFSET('Sanitation Data'!$E$4,0,10*ROW('Sanitation Data'!E91))),'Data Summary'!CP97="Yes"),100-OFFSET('Sanitation Data'!$E$4,0,10*ROW('Sanitation Data'!E91)),NA())</f>
        <v>#N/A</v>
      </c>
      <c r="AB97" s="542" t="e">
        <f ca="1">+IF(AND(ISNUMBER(OFFSET('Sanitation Data'!$E$6,0,10*ROW('Sanitation Data'!E91))),'Data Summary'!CQ97="Yes"),OFFSET('Sanitation Data'!$E$6,0,10*ROW('Sanitation Data'!E91)),NA())</f>
        <v>#N/A</v>
      </c>
      <c r="AC97" s="542" t="e">
        <f ca="1">+IF(AND(ISNUMBER(OFFSET('Sanitation Data'!$E$10,0,10*ROW('Sanitation Data'!E91))),'Data Summary'!CR97="Yes"),OFFSET('Sanitation Data'!$E$10,0,10*ROW('Sanitation Data'!E91)),NA())</f>
        <v>#N/A</v>
      </c>
      <c r="AD97" s="542" t="e">
        <f ca="1">+IF(AND(ISNUMBER(OFFSET('Sanitation Data'!$E$11,0,10*ROW('Sanitation Data'!E91))),'Data Summary'!CS97="Yes"),OFFSET('Sanitation Data'!$E$11,0,10*ROW('Sanitation Data'!E91)),NA())</f>
        <v>#N/A</v>
      </c>
      <c r="AE97" s="542" t="e">
        <f ca="1">+IF(AND(ISNUMBER(OFFSET('Sanitation Data'!$E$12,0,10*ROW('Sanitation Data'!E91))),'Data Summary'!CT97="Yes"),OFFSET('Sanitation Data'!$E$12,0,10*ROW('Sanitation Data'!E91)),NA())</f>
        <v>#N/A</v>
      </c>
      <c r="AF97" s="542" t="e">
        <f ca="1">+IF(AND(ISNUMBER(OFFSET('Sanitation Data'!$F$4,0,10*ROW('Sanitation Data'!F91))),'Data Summary'!CU97="Yes"),100-OFFSET('Sanitation Data'!$F$4,0,10*ROW('Sanitation Data'!F91)),NA())</f>
        <v>#N/A</v>
      </c>
      <c r="AG97" s="542" t="e">
        <f ca="1">+IF(AND(ISNUMBER(OFFSET('Sanitation Data'!$F$6,0,10*ROW('Sanitation Data'!F91))),'Data Summary'!CV97="Yes"),OFFSET('Sanitation Data'!$F$6,0,10*ROW('Sanitation Data'!F91)),NA())</f>
        <v>#N/A</v>
      </c>
      <c r="AH97" s="542" t="e">
        <f ca="1">+IF(AND(ISNUMBER(OFFSET('Sanitation Data'!$F$10,0,10*ROW('Sanitation Data'!F91))),'Data Summary'!CW97="Yes"),OFFSET('Sanitation Data'!$F$10,0,10*ROW('Sanitation Data'!F91)),NA())</f>
        <v>#N/A</v>
      </c>
      <c r="AI97" s="542" t="e">
        <f ca="1">+IF(AND(ISNUMBER(OFFSET('Sanitation Data'!$F$11,0,10*ROW('Sanitation Data'!F91))),'Data Summary'!CX97="Yes"),OFFSET('Sanitation Data'!$F$11,0,10*ROW('Sanitation Data'!F91)),NA())</f>
        <v>#N/A</v>
      </c>
      <c r="AJ97" s="542" t="e">
        <f ca="1">+IF(AND(ISNUMBER(OFFSET('Sanitation Data'!$F$12,0,10*ROW('Sanitation Data'!F91))),'Data Summary'!CY97="Yes"),OFFSET('Sanitation Data'!$F$12,0,10*ROW('Sanitation Data'!F91)),NA())</f>
        <v>#N/A</v>
      </c>
      <c r="AK97" s="542" t="e">
        <f ca="1">+IF(AND(ISNUMBER(OFFSET('Sanitation Data'!$G$4,0,10*ROW('Sanitation Data'!G91))),'Data Summary'!CZ97="Yes"),100-OFFSET('Sanitation Data'!$G$4,0,10*ROW('Sanitation Data'!G91)),NA())</f>
        <v>#N/A</v>
      </c>
      <c r="AL97" s="542" t="e">
        <f ca="1">+IF(AND(ISNUMBER(OFFSET('Sanitation Data'!$G$6,0,10*ROW('Sanitation Data'!G91))),'Data Summary'!DA97="Yes"),OFFSET('Sanitation Data'!$G$6,0,10*ROW('Sanitation Data'!G91)),NA())</f>
        <v>#N/A</v>
      </c>
      <c r="AM97" s="542" t="e">
        <f ca="1">+IF(AND(ISNUMBER(OFFSET('Sanitation Data'!$G$10,0,10*ROW('Sanitation Data'!G91))),'Data Summary'!DB97="Yes"),OFFSET('Sanitation Data'!$G$10,0,10*ROW('Sanitation Data'!G91)),NA())</f>
        <v>#N/A</v>
      </c>
      <c r="AN97" s="542" t="e">
        <f ca="1">+IF(AND(ISNUMBER(OFFSET('Sanitation Data'!$G$11,0,10*ROW('Sanitation Data'!G91))),'Data Summary'!DC97="Yes"),OFFSET('Sanitation Data'!$G$11,0,10*ROW('Sanitation Data'!G91)),NA())</f>
        <v>#N/A</v>
      </c>
      <c r="AO97" s="542" t="e">
        <f ca="1">+IF(AND(ISNUMBER(OFFSET('Sanitation Data'!$G$12,0,10*ROW('Sanitation Data'!G91))),'Data Summary'!DD97="Yes"),OFFSET('Sanitation Data'!$G$12,0,10*ROW('Sanitation Data'!G91)),NA())</f>
        <v>#N/A</v>
      </c>
      <c r="AP97" s="542" t="e">
        <f ca="1">+IF(AND(ISNUMBER(OFFSET('Sanitation Data'!$H$4,0,10*ROW('Sanitation Data'!H91))),'Data Summary'!DE97="Yes"),100-OFFSET('Sanitation Data'!$H$4,0,10*ROW('Sanitation Data'!H91)),NA())</f>
        <v>#N/A</v>
      </c>
      <c r="AQ97" s="542" t="e">
        <f ca="1">+IF(AND(ISNUMBER(OFFSET('Sanitation Data'!$H$6,0,10*ROW('Sanitation Data'!H91))),'Data Summary'!DF97="Yes"),OFFSET('Sanitation Data'!$H$6,0,10*ROW('Sanitation Data'!H91)),NA())</f>
        <v>#N/A</v>
      </c>
      <c r="AR97" s="542" t="e">
        <f ca="1">+IF(AND(ISNUMBER(OFFSET('Sanitation Data'!$H$10,0,10*ROW('Sanitation Data'!H91))),'Data Summary'!DG97="Yes"),OFFSET('Sanitation Data'!$H$10,0,10*ROW('Sanitation Data'!H91)),NA())</f>
        <v>#N/A</v>
      </c>
      <c r="AS97" s="542" t="e">
        <f ca="1">+IF(AND(ISNUMBER(OFFSET('Sanitation Data'!$H$11,0,10*ROW('Sanitation Data'!H91))),'Data Summary'!DH97="Yes"),OFFSET('Sanitation Data'!$H$11,0,10*ROW('Sanitation Data'!H91)),NA())</f>
        <v>#N/A</v>
      </c>
      <c r="AT97" s="542" t="e">
        <f ca="1">+IF(AND(ISNUMBER(OFFSET('Sanitation Data'!$H$12,0,10*ROW('Sanitation Data'!H91))),'Data Summary'!DI97="Yes"),OFFSET('Sanitation Data'!$H$12,0,10*ROW('Sanitation Data'!H91)),NA())</f>
        <v>#N/A</v>
      </c>
      <c r="AU97" s="542" t="e">
        <f ca="1">+IF(AND(ISNUMBER(OFFSET('Sanitation Data'!$I$4,0,10*ROW('Sanitation Data'!I91))),'Data Summary'!DJ97="Yes"),100-OFFSET('Sanitation Data'!$I$4,0,10*ROW('Sanitation Data'!I91)),NA())</f>
        <v>#N/A</v>
      </c>
      <c r="AV97" s="542" t="e">
        <f ca="1">+IF(AND(ISNUMBER(OFFSET('Sanitation Data'!$I$6,0,10*ROW('Sanitation Data'!I91))),'Data Summary'!DK97="Yes"),OFFSET('Sanitation Data'!$I$6,0,10*ROW('Sanitation Data'!I91)),NA())</f>
        <v>#N/A</v>
      </c>
      <c r="AW97" s="542" t="e">
        <f ca="1">+IF(AND(ISNUMBER(OFFSET('Sanitation Data'!$I$10,0,10*ROW('Sanitation Data'!I91))),'Data Summary'!DL97="Yes"),OFFSET('Sanitation Data'!$I$10,0,10*ROW('Sanitation Data'!I91)),NA())</f>
        <v>#N/A</v>
      </c>
      <c r="AX97" s="542" t="e">
        <f ca="1">+IF(AND(ISNUMBER(OFFSET('Sanitation Data'!$I$11,0,10*ROW('Sanitation Data'!I91))),'Data Summary'!DM97="Yes"),OFFSET('Sanitation Data'!$I$11,0,10*ROW('Sanitation Data'!I91)),NA())</f>
        <v>#N/A</v>
      </c>
      <c r="AY97" s="542" t="e">
        <f ca="1">+IF(AND(ISNUMBER(OFFSET('Sanitation Data'!$I$12,0,10*ROW('Sanitation Data'!I91))),'Data Summary'!DN97="Yes"),OFFSET('Sanitation Data'!$I$12,0,10*ROW('Sanitation Data'!I91)),NA())</f>
        <v>#N/A</v>
      </c>
      <c r="AZ97" s="543" t="e">
        <f ca="1">+IF(AND(ISNUMBER(OFFSET('Hygiene Data'!$D$5,0,10*ROW('Hygiene Data'!D91))),'Data Summary'!DO97="Yes"),OFFSET('Hygiene Data'!$D$5,0,10*ROW('Hygiene Data'!D91)),NA())</f>
        <v>#N/A</v>
      </c>
      <c r="BA97" s="543" t="e">
        <f ca="1">+IF(AND(ISNUMBER(OFFSET('Hygiene Data'!$D$7,0,10*ROW('Hygiene Data'!D91))),'Data Summary'!DP97="Yes"),OFFSET('Hygiene Data'!$D$7,0,10*ROW('Hygiene Data'!D91)),NA())</f>
        <v>#N/A</v>
      </c>
      <c r="BB97" s="543" t="e">
        <f ca="1">+IF(AND(ISNUMBER(OFFSET('Hygiene Data'!$D$9,0,10*ROW('Hygiene Data'!D91))),'Data Summary'!DQ97="Yes"),OFFSET('Hygiene Data'!$D$9,0,10*ROW('Hygiene Data'!D91)),NA())</f>
        <v>#N/A</v>
      </c>
      <c r="BC97" s="543" t="e">
        <f ca="1">+IF(AND(ISNUMBER(OFFSET('Hygiene Data'!$E$5,0,10*ROW('Hygiene Data'!E91))),'Data Summary'!DR97="Yes"),OFFSET('Hygiene Data'!$E$5,0,10*ROW('Hygiene Data'!E91)),NA())</f>
        <v>#N/A</v>
      </c>
      <c r="BD97" s="543" t="e">
        <f ca="1">+IF(AND(ISNUMBER(OFFSET('Hygiene Data'!$E$7,0,10*ROW('Hygiene Data'!E91))),'Data Summary'!DS97="Yes"),OFFSET('Hygiene Data'!$E$7,0,10*ROW('Hygiene Data'!E91)),NA())</f>
        <v>#N/A</v>
      </c>
      <c r="BE97" s="543" t="e">
        <f ca="1">+IF(AND(ISNUMBER(OFFSET('Hygiene Data'!$E$9,0,10*ROW('Hygiene Data'!E91))),'Data Summary'!DT97="Yes"),OFFSET('Hygiene Data'!$E$9,0,10*ROW('Hygiene Data'!E91)),NA())</f>
        <v>#N/A</v>
      </c>
      <c r="BF97" s="543" t="e">
        <f ca="1">+IF(AND(ISNUMBER(OFFSET('Hygiene Data'!$F$5,0,10*ROW('Hygiene Data'!F91))),'Data Summary'!DU97="Yes"),OFFSET('Hygiene Data'!$F$5,0,10*ROW('Hygiene Data'!F91)),NA())</f>
        <v>#N/A</v>
      </c>
      <c r="BG97" s="543" t="e">
        <f ca="1">+IF(AND(ISNUMBER(OFFSET('Hygiene Data'!$F$7,0,10*ROW('Hygiene Data'!F91))),'Data Summary'!DV97="Yes"),OFFSET('Hygiene Data'!$F$7,0,10*ROW('Hygiene Data'!F91)),NA())</f>
        <v>#N/A</v>
      </c>
      <c r="BH97" s="543" t="e">
        <f ca="1">+IF(AND(ISNUMBER(OFFSET('Hygiene Data'!$F$9,0,10*ROW('Hygiene Data'!F91))),'Data Summary'!DW97="Yes"),OFFSET('Hygiene Data'!$F$9,0,10*ROW('Hygiene Data'!F91)),NA())</f>
        <v>#N/A</v>
      </c>
      <c r="BI97" s="543" t="e">
        <f ca="1">+IF(AND(ISNUMBER(OFFSET('Hygiene Data'!$G$5,0,10*ROW('Hygiene Data'!G91))),'Data Summary'!DX97="Yes"),OFFSET('Hygiene Data'!$G$5,0,10*ROW('Hygiene Data'!G91)),NA())</f>
        <v>#N/A</v>
      </c>
      <c r="BJ97" s="543" t="e">
        <f ca="1">+IF(AND(ISNUMBER(OFFSET('Hygiene Data'!$G$7,0,10*ROW('Hygiene Data'!G91))),'Data Summary'!DY97="Yes"),OFFSET('Hygiene Data'!$G$7,0,10*ROW('Hygiene Data'!G91)),NA())</f>
        <v>#N/A</v>
      </c>
      <c r="BK97" s="543" t="e">
        <f ca="1">+IF(AND(ISNUMBER(OFFSET('Hygiene Data'!$G$9,0,10*ROW('Hygiene Data'!G91))),'Data Summary'!DZ97="Yes"),OFFSET('Hygiene Data'!$G$9,0,10*ROW('Hygiene Data'!G91)),NA())</f>
        <v>#N/A</v>
      </c>
      <c r="BL97" s="543" t="e">
        <f ca="1">+IF(AND(ISNUMBER(OFFSET('Hygiene Data'!$H$5,0,10*ROW('Hygiene Data'!H91))),'Data Summary'!EA97="Yes"),OFFSET('Hygiene Data'!$H$5,0,10*ROW('Hygiene Data'!H91)),NA())</f>
        <v>#N/A</v>
      </c>
      <c r="BM97" s="543" t="e">
        <f ca="1">+IF(AND(ISNUMBER(OFFSET('Hygiene Data'!$H$7,0,10*ROW('Hygiene Data'!H91))),'Data Summary'!EB97="Yes"),OFFSET('Hygiene Data'!$H$7,0,10*ROW('Hygiene Data'!H91)),NA())</f>
        <v>#N/A</v>
      </c>
      <c r="BN97" s="543" t="e">
        <f ca="1">+IF(AND(ISNUMBER(OFFSET('Hygiene Data'!$H$9,0,10*ROW('Hygiene Data'!H91))),'Data Summary'!EC97="Yes"),OFFSET('Hygiene Data'!$H$9,0,10*ROW('Hygiene Data'!H91)),NA())</f>
        <v>#N/A</v>
      </c>
      <c r="BO97" s="543" t="e">
        <f ca="1">+IF(AND(ISNUMBER(OFFSET('Hygiene Data'!$I$5,0,10*ROW('Hygiene Data'!I91))),'Data Summary'!ED97="Yes"),OFFSET('Hygiene Data'!$I$5,0,10*ROW('Hygiene Data'!I91)),NA())</f>
        <v>#N/A</v>
      </c>
      <c r="BP97" s="543" t="e">
        <f ca="1">+IF(AND(ISNUMBER(OFFSET('Hygiene Data'!$I$7,0,10*ROW('Hygiene Data'!I91))),'Data Summary'!EE97="Yes"),OFFSET('Hygiene Data'!$I$7,0,10*ROW('Hygiene Data'!I91)),NA())</f>
        <v>#N/A</v>
      </c>
      <c r="BQ97" s="543" t="e">
        <f ca="1">+IF(AND(ISNUMBER(OFFSET('Hygiene Data'!$I$9,0,10*ROW('Hygiene Data'!I91))),'Data Summary'!EF97="Yes"),OFFSET('Hygiene Data'!$I$9,0,10*ROW('Hygiene Data'!I91)),NA())</f>
        <v>#N/A</v>
      </c>
    </row>
    <row r="98" spans="1:69" x14ac:dyDescent="0.25">
      <c r="A98" s="539" t="e">
        <f ca="1">+RIGHT('Data Summary'!A98,LEN('Data Summary'!A98)-9)</f>
        <v>#VALUE!</v>
      </c>
      <c r="B98" s="513" t="str">
        <f ca="1">+IF(ISTEXT('Data Summary'!B98),'Data Summary'!B98,"")</f>
        <v/>
      </c>
      <c r="C98" s="540" t="e">
        <f ca="1">+VALUE('Data Summary'!C98)</f>
        <v>#VALUE!</v>
      </c>
      <c r="D98" s="541" t="e">
        <f ca="1">+IF(AND(ISNUMBER(OFFSET('Water Data'!$D$4,0,10*ROW('Water Data'!D92))),'Data Summary'!BS98="Yes"),100-OFFSET('Water Data'!$D$4,0,10*ROW('Water Data'!D92)),NA())</f>
        <v>#N/A</v>
      </c>
      <c r="E98" s="541" t="e">
        <f ca="1">+IF(AND(ISNUMBER(OFFSET('Water Data'!$D$6,0,10*ROW('Water Data'!D92))),'Data Summary'!BT98="Yes"),OFFSET('Water Data'!$D$6,0,10*ROW('Water Data'!D92)),NA())</f>
        <v>#N/A</v>
      </c>
      <c r="F98" s="541" t="e">
        <f ca="1">+IF(AND(ISNUMBER(OFFSET('Water Data'!$D$9,0,10*ROW('Water Data'!D92))),'Data Summary'!BU98="Yes"),OFFSET('Water Data'!$D$9,0,10*ROW('Water Data'!D92)),NA())</f>
        <v>#N/A</v>
      </c>
      <c r="G98" s="541" t="e">
        <f ca="1">+IF(AND(ISNUMBER(OFFSET('Water Data'!$E$4,0,10*ROW('Water Data'!E92))),'Data Summary'!BV98="Yes"),100-OFFSET('Water Data'!$E$4,0,10*ROW('Water Data'!E92)),NA())</f>
        <v>#N/A</v>
      </c>
      <c r="H98" s="541" t="e">
        <f ca="1">+IF(AND(ISNUMBER(OFFSET('Water Data'!$E$6,0,10*ROW('Water Data'!E92))),'Data Summary'!BW98="Yes"),OFFSET('Water Data'!$E$6,0,10*ROW('Water Data'!E92)),NA())</f>
        <v>#N/A</v>
      </c>
      <c r="I98" s="541" t="e">
        <f ca="1">+IF(AND(ISNUMBER(OFFSET('Water Data'!$E$9,0,10*ROW('Water Data'!E92))),'Data Summary'!BX98="Yes"),OFFSET('Water Data'!$E$9,0,10*ROW('Water Data'!E92)),NA())</f>
        <v>#N/A</v>
      </c>
      <c r="J98" s="541" t="e">
        <f ca="1">+IF(AND(ISNUMBER(OFFSET('Water Data'!$F$4,0,10*ROW('Water Data'!F92))),'Data Summary'!BY98="Yes"),100-OFFSET('Water Data'!$F$4,0,10*ROW('Water Data'!F92)),NA())</f>
        <v>#N/A</v>
      </c>
      <c r="K98" s="541" t="e">
        <f ca="1">+IF(AND(ISNUMBER(OFFSET('Water Data'!$F$6,0,10*ROW('Water Data'!F92))),'Data Summary'!BZ98="Yes"),OFFSET('Water Data'!$F$6,0,10*ROW('Water Data'!F92)),NA())</f>
        <v>#N/A</v>
      </c>
      <c r="L98" s="541" t="e">
        <f ca="1">+IF(AND(ISNUMBER(OFFSET('Water Data'!$F$9,0,10*ROW('Water Data'!F92))),'Data Summary'!CA98="Yes"),OFFSET('Water Data'!$F$9,0,10*ROW('Water Data'!F92)),NA())</f>
        <v>#N/A</v>
      </c>
      <c r="M98" s="541" t="e">
        <f ca="1">+IF(AND(ISNUMBER(OFFSET('Water Data'!$G$4,0,10*ROW('Water Data'!G92))),'Data Summary'!CB98="Yes"),100-OFFSET('Water Data'!$G$4,0,10*ROW('Water Data'!G92)),NA())</f>
        <v>#N/A</v>
      </c>
      <c r="N98" s="541" t="e">
        <f ca="1">+IF(AND(ISNUMBER(OFFSET('Water Data'!$G$6,0,10*ROW('Water Data'!G92))),'Data Summary'!CC98="Yes"),OFFSET('Water Data'!$G$6,0,10*ROW('Water Data'!G92)),NA())</f>
        <v>#N/A</v>
      </c>
      <c r="O98" s="541" t="e">
        <f ca="1">+IF(AND(ISNUMBER(OFFSET('Water Data'!$G$9,0,10*ROW('Water Data'!G92))),'Data Summary'!CD98="Yes"),OFFSET('Water Data'!$G$9,0,10*ROW('Water Data'!G92)),NA())</f>
        <v>#N/A</v>
      </c>
      <c r="P98" s="541" t="e">
        <f ca="1">+IF(AND(ISNUMBER(OFFSET('Water Data'!$H$4,0,10*ROW('Water Data'!H92))),'Data Summary'!CE98="Yes"),100-OFFSET('Water Data'!$H$4,0,10*ROW('Water Data'!H92)),NA())</f>
        <v>#N/A</v>
      </c>
      <c r="Q98" s="541" t="e">
        <f ca="1">+IF(AND(ISNUMBER(OFFSET('Water Data'!$H$6,0,10*ROW('Water Data'!H92))),'Data Summary'!CF98="Yes"),OFFSET('Water Data'!$H$6,0,10*ROW('Water Data'!H92)),NA())</f>
        <v>#N/A</v>
      </c>
      <c r="R98" s="541" t="e">
        <f ca="1">+IF(AND(ISNUMBER(OFFSET('Water Data'!$H$9,0,10*ROW('Water Data'!H92))),'Data Summary'!CG98="Yes"),OFFSET('Water Data'!$H$9,0,10*ROW('Water Data'!H92)),NA())</f>
        <v>#N/A</v>
      </c>
      <c r="S98" s="541" t="e">
        <f ca="1">+IF(AND(ISNUMBER(OFFSET('Water Data'!$I$4,0,10*ROW('Water Data'!I92))),'Data Summary'!CH98="Yes"),100-OFFSET('Water Data'!$I$4,0,10*ROW('Water Data'!I92)),NA())</f>
        <v>#N/A</v>
      </c>
      <c r="T98" s="541" t="e">
        <f ca="1">+IF(AND(ISNUMBER(OFFSET('Water Data'!$I$6,0,10*ROW('Water Data'!I92))),'Data Summary'!CI98="Yes"),OFFSET('Water Data'!$I$6,0,10*ROW('Water Data'!I92)),NA())</f>
        <v>#N/A</v>
      </c>
      <c r="U98" s="541" t="e">
        <f ca="1">+IF(AND(ISNUMBER(OFFSET('Water Data'!$I$9,0,10*ROW('Water Data'!I92))),'Data Summary'!CJ98="Yes"),OFFSET('Water Data'!$I$9,0,10*ROW('Water Data'!I92)),NA())</f>
        <v>#N/A</v>
      </c>
      <c r="V98" s="542" t="e">
        <f ca="1">+IF(AND(ISNUMBER(OFFSET('Sanitation Data'!$D$4,0,10*ROW('Sanitation Data'!D92))),'Data Summary'!CK98="Yes"),100-OFFSET('Sanitation Data'!$D$4,0,10*ROW('Sanitation Data'!D92)),NA())</f>
        <v>#N/A</v>
      </c>
      <c r="W98" s="542" t="e">
        <f ca="1">+IF(AND(ISNUMBER(OFFSET('Sanitation Data'!$D$6,0,10*ROW('Sanitation Data'!D92))),'Data Summary'!CL98="Yes"),OFFSET('Sanitation Data'!$D$6,0,10*ROW('Sanitation Data'!D92)),NA())</f>
        <v>#N/A</v>
      </c>
      <c r="X98" s="542" t="e">
        <f ca="1">+IF(AND(ISNUMBER(OFFSET('Sanitation Data'!$D$10,0,10*ROW('Sanitation Data'!D92))),'Data Summary'!CM98="Yes"),OFFSET('Sanitation Data'!$D$10,0,10*ROW('Sanitation Data'!D92)),NA())</f>
        <v>#N/A</v>
      </c>
      <c r="Y98" s="542" t="e">
        <f ca="1">+IF(AND(ISNUMBER(OFFSET('Sanitation Data'!$D$11,0,10*ROW('Sanitation Data'!D92))),'Data Summary'!CN98="Yes"),OFFSET('Sanitation Data'!$D$11,0,10*ROW('Sanitation Data'!D92)),NA())</f>
        <v>#N/A</v>
      </c>
      <c r="Z98" s="542" t="e">
        <f ca="1">+IF(AND(ISNUMBER(OFFSET('Sanitation Data'!$D$12,0,10*ROW('Sanitation Data'!D92))),'Data Summary'!CO98="Yes"),OFFSET('Sanitation Data'!$D$12,0,10*ROW('Sanitation Data'!D92)),NA())</f>
        <v>#N/A</v>
      </c>
      <c r="AA98" s="542" t="e">
        <f ca="1">+IF(AND(ISNUMBER(OFFSET('Sanitation Data'!$E$4,0,10*ROW('Sanitation Data'!E92))),'Data Summary'!CP98="Yes"),100-OFFSET('Sanitation Data'!$E$4,0,10*ROW('Sanitation Data'!E92)),NA())</f>
        <v>#N/A</v>
      </c>
      <c r="AB98" s="542" t="e">
        <f ca="1">+IF(AND(ISNUMBER(OFFSET('Sanitation Data'!$E$6,0,10*ROW('Sanitation Data'!E92))),'Data Summary'!CQ98="Yes"),OFFSET('Sanitation Data'!$E$6,0,10*ROW('Sanitation Data'!E92)),NA())</f>
        <v>#N/A</v>
      </c>
      <c r="AC98" s="542" t="e">
        <f ca="1">+IF(AND(ISNUMBER(OFFSET('Sanitation Data'!$E$10,0,10*ROW('Sanitation Data'!E92))),'Data Summary'!CR98="Yes"),OFFSET('Sanitation Data'!$E$10,0,10*ROW('Sanitation Data'!E92)),NA())</f>
        <v>#N/A</v>
      </c>
      <c r="AD98" s="542" t="e">
        <f ca="1">+IF(AND(ISNUMBER(OFFSET('Sanitation Data'!$E$11,0,10*ROW('Sanitation Data'!E92))),'Data Summary'!CS98="Yes"),OFFSET('Sanitation Data'!$E$11,0,10*ROW('Sanitation Data'!E92)),NA())</f>
        <v>#N/A</v>
      </c>
      <c r="AE98" s="542" t="e">
        <f ca="1">+IF(AND(ISNUMBER(OFFSET('Sanitation Data'!$E$12,0,10*ROW('Sanitation Data'!E92))),'Data Summary'!CT98="Yes"),OFFSET('Sanitation Data'!$E$12,0,10*ROW('Sanitation Data'!E92)),NA())</f>
        <v>#N/A</v>
      </c>
      <c r="AF98" s="542" t="e">
        <f ca="1">+IF(AND(ISNUMBER(OFFSET('Sanitation Data'!$F$4,0,10*ROW('Sanitation Data'!F92))),'Data Summary'!CU98="Yes"),100-OFFSET('Sanitation Data'!$F$4,0,10*ROW('Sanitation Data'!F92)),NA())</f>
        <v>#N/A</v>
      </c>
      <c r="AG98" s="542" t="e">
        <f ca="1">+IF(AND(ISNUMBER(OFFSET('Sanitation Data'!$F$6,0,10*ROW('Sanitation Data'!F92))),'Data Summary'!CV98="Yes"),OFFSET('Sanitation Data'!$F$6,0,10*ROW('Sanitation Data'!F92)),NA())</f>
        <v>#N/A</v>
      </c>
      <c r="AH98" s="542" t="e">
        <f ca="1">+IF(AND(ISNUMBER(OFFSET('Sanitation Data'!$F$10,0,10*ROW('Sanitation Data'!F92))),'Data Summary'!CW98="Yes"),OFFSET('Sanitation Data'!$F$10,0,10*ROW('Sanitation Data'!F92)),NA())</f>
        <v>#N/A</v>
      </c>
      <c r="AI98" s="542" t="e">
        <f ca="1">+IF(AND(ISNUMBER(OFFSET('Sanitation Data'!$F$11,0,10*ROW('Sanitation Data'!F92))),'Data Summary'!CX98="Yes"),OFFSET('Sanitation Data'!$F$11,0,10*ROW('Sanitation Data'!F92)),NA())</f>
        <v>#N/A</v>
      </c>
      <c r="AJ98" s="542" t="e">
        <f ca="1">+IF(AND(ISNUMBER(OFFSET('Sanitation Data'!$F$12,0,10*ROW('Sanitation Data'!F92))),'Data Summary'!CY98="Yes"),OFFSET('Sanitation Data'!$F$12,0,10*ROW('Sanitation Data'!F92)),NA())</f>
        <v>#N/A</v>
      </c>
      <c r="AK98" s="542" t="e">
        <f ca="1">+IF(AND(ISNUMBER(OFFSET('Sanitation Data'!$G$4,0,10*ROW('Sanitation Data'!G92))),'Data Summary'!CZ98="Yes"),100-OFFSET('Sanitation Data'!$G$4,0,10*ROW('Sanitation Data'!G92)),NA())</f>
        <v>#N/A</v>
      </c>
      <c r="AL98" s="542" t="e">
        <f ca="1">+IF(AND(ISNUMBER(OFFSET('Sanitation Data'!$G$6,0,10*ROW('Sanitation Data'!G92))),'Data Summary'!DA98="Yes"),OFFSET('Sanitation Data'!$G$6,0,10*ROW('Sanitation Data'!G92)),NA())</f>
        <v>#N/A</v>
      </c>
      <c r="AM98" s="542" t="e">
        <f ca="1">+IF(AND(ISNUMBER(OFFSET('Sanitation Data'!$G$10,0,10*ROW('Sanitation Data'!G92))),'Data Summary'!DB98="Yes"),OFFSET('Sanitation Data'!$G$10,0,10*ROW('Sanitation Data'!G92)),NA())</f>
        <v>#N/A</v>
      </c>
      <c r="AN98" s="542" t="e">
        <f ca="1">+IF(AND(ISNUMBER(OFFSET('Sanitation Data'!$G$11,0,10*ROW('Sanitation Data'!G92))),'Data Summary'!DC98="Yes"),OFFSET('Sanitation Data'!$G$11,0,10*ROW('Sanitation Data'!G92)),NA())</f>
        <v>#N/A</v>
      </c>
      <c r="AO98" s="542" t="e">
        <f ca="1">+IF(AND(ISNUMBER(OFFSET('Sanitation Data'!$G$12,0,10*ROW('Sanitation Data'!G92))),'Data Summary'!DD98="Yes"),OFFSET('Sanitation Data'!$G$12,0,10*ROW('Sanitation Data'!G92)),NA())</f>
        <v>#N/A</v>
      </c>
      <c r="AP98" s="542" t="e">
        <f ca="1">+IF(AND(ISNUMBER(OFFSET('Sanitation Data'!$H$4,0,10*ROW('Sanitation Data'!H92))),'Data Summary'!DE98="Yes"),100-OFFSET('Sanitation Data'!$H$4,0,10*ROW('Sanitation Data'!H92)),NA())</f>
        <v>#N/A</v>
      </c>
      <c r="AQ98" s="542" t="e">
        <f ca="1">+IF(AND(ISNUMBER(OFFSET('Sanitation Data'!$H$6,0,10*ROW('Sanitation Data'!H92))),'Data Summary'!DF98="Yes"),OFFSET('Sanitation Data'!$H$6,0,10*ROW('Sanitation Data'!H92)),NA())</f>
        <v>#N/A</v>
      </c>
      <c r="AR98" s="542" t="e">
        <f ca="1">+IF(AND(ISNUMBER(OFFSET('Sanitation Data'!$H$10,0,10*ROW('Sanitation Data'!H92))),'Data Summary'!DG98="Yes"),OFFSET('Sanitation Data'!$H$10,0,10*ROW('Sanitation Data'!H92)),NA())</f>
        <v>#N/A</v>
      </c>
      <c r="AS98" s="542" t="e">
        <f ca="1">+IF(AND(ISNUMBER(OFFSET('Sanitation Data'!$H$11,0,10*ROW('Sanitation Data'!H92))),'Data Summary'!DH98="Yes"),OFFSET('Sanitation Data'!$H$11,0,10*ROW('Sanitation Data'!H92)),NA())</f>
        <v>#N/A</v>
      </c>
      <c r="AT98" s="542" t="e">
        <f ca="1">+IF(AND(ISNUMBER(OFFSET('Sanitation Data'!$H$12,0,10*ROW('Sanitation Data'!H92))),'Data Summary'!DI98="Yes"),OFFSET('Sanitation Data'!$H$12,0,10*ROW('Sanitation Data'!H92)),NA())</f>
        <v>#N/A</v>
      </c>
      <c r="AU98" s="542" t="e">
        <f ca="1">+IF(AND(ISNUMBER(OFFSET('Sanitation Data'!$I$4,0,10*ROW('Sanitation Data'!I92))),'Data Summary'!DJ98="Yes"),100-OFFSET('Sanitation Data'!$I$4,0,10*ROW('Sanitation Data'!I92)),NA())</f>
        <v>#N/A</v>
      </c>
      <c r="AV98" s="542" t="e">
        <f ca="1">+IF(AND(ISNUMBER(OFFSET('Sanitation Data'!$I$6,0,10*ROW('Sanitation Data'!I92))),'Data Summary'!DK98="Yes"),OFFSET('Sanitation Data'!$I$6,0,10*ROW('Sanitation Data'!I92)),NA())</f>
        <v>#N/A</v>
      </c>
      <c r="AW98" s="542" t="e">
        <f ca="1">+IF(AND(ISNUMBER(OFFSET('Sanitation Data'!$I$10,0,10*ROW('Sanitation Data'!I92))),'Data Summary'!DL98="Yes"),OFFSET('Sanitation Data'!$I$10,0,10*ROW('Sanitation Data'!I92)),NA())</f>
        <v>#N/A</v>
      </c>
      <c r="AX98" s="542" t="e">
        <f ca="1">+IF(AND(ISNUMBER(OFFSET('Sanitation Data'!$I$11,0,10*ROW('Sanitation Data'!I92))),'Data Summary'!DM98="Yes"),OFFSET('Sanitation Data'!$I$11,0,10*ROW('Sanitation Data'!I92)),NA())</f>
        <v>#N/A</v>
      </c>
      <c r="AY98" s="542" t="e">
        <f ca="1">+IF(AND(ISNUMBER(OFFSET('Sanitation Data'!$I$12,0,10*ROW('Sanitation Data'!I92))),'Data Summary'!DN98="Yes"),OFFSET('Sanitation Data'!$I$12,0,10*ROW('Sanitation Data'!I92)),NA())</f>
        <v>#N/A</v>
      </c>
      <c r="AZ98" s="543" t="e">
        <f ca="1">+IF(AND(ISNUMBER(OFFSET('Hygiene Data'!$D$5,0,10*ROW('Hygiene Data'!D92))),'Data Summary'!DO98="Yes"),OFFSET('Hygiene Data'!$D$5,0,10*ROW('Hygiene Data'!D92)),NA())</f>
        <v>#N/A</v>
      </c>
      <c r="BA98" s="543" t="e">
        <f ca="1">+IF(AND(ISNUMBER(OFFSET('Hygiene Data'!$D$7,0,10*ROW('Hygiene Data'!D92))),'Data Summary'!DP98="Yes"),OFFSET('Hygiene Data'!$D$7,0,10*ROW('Hygiene Data'!D92)),NA())</f>
        <v>#N/A</v>
      </c>
      <c r="BB98" s="543" t="e">
        <f ca="1">+IF(AND(ISNUMBER(OFFSET('Hygiene Data'!$D$9,0,10*ROW('Hygiene Data'!D92))),'Data Summary'!DQ98="Yes"),OFFSET('Hygiene Data'!$D$9,0,10*ROW('Hygiene Data'!D92)),NA())</f>
        <v>#N/A</v>
      </c>
      <c r="BC98" s="543" t="e">
        <f ca="1">+IF(AND(ISNUMBER(OFFSET('Hygiene Data'!$E$5,0,10*ROW('Hygiene Data'!E92))),'Data Summary'!DR98="Yes"),OFFSET('Hygiene Data'!$E$5,0,10*ROW('Hygiene Data'!E92)),NA())</f>
        <v>#N/A</v>
      </c>
      <c r="BD98" s="543" t="e">
        <f ca="1">+IF(AND(ISNUMBER(OFFSET('Hygiene Data'!$E$7,0,10*ROW('Hygiene Data'!E92))),'Data Summary'!DS98="Yes"),OFFSET('Hygiene Data'!$E$7,0,10*ROW('Hygiene Data'!E92)),NA())</f>
        <v>#N/A</v>
      </c>
      <c r="BE98" s="543" t="e">
        <f ca="1">+IF(AND(ISNUMBER(OFFSET('Hygiene Data'!$E$9,0,10*ROW('Hygiene Data'!E92))),'Data Summary'!DT98="Yes"),OFFSET('Hygiene Data'!$E$9,0,10*ROW('Hygiene Data'!E92)),NA())</f>
        <v>#N/A</v>
      </c>
      <c r="BF98" s="543" t="e">
        <f ca="1">+IF(AND(ISNUMBER(OFFSET('Hygiene Data'!$F$5,0,10*ROW('Hygiene Data'!F92))),'Data Summary'!DU98="Yes"),OFFSET('Hygiene Data'!$F$5,0,10*ROW('Hygiene Data'!F92)),NA())</f>
        <v>#N/A</v>
      </c>
      <c r="BG98" s="543" t="e">
        <f ca="1">+IF(AND(ISNUMBER(OFFSET('Hygiene Data'!$F$7,0,10*ROW('Hygiene Data'!F92))),'Data Summary'!DV98="Yes"),OFFSET('Hygiene Data'!$F$7,0,10*ROW('Hygiene Data'!F92)),NA())</f>
        <v>#N/A</v>
      </c>
      <c r="BH98" s="543" t="e">
        <f ca="1">+IF(AND(ISNUMBER(OFFSET('Hygiene Data'!$F$9,0,10*ROW('Hygiene Data'!F92))),'Data Summary'!DW98="Yes"),OFFSET('Hygiene Data'!$F$9,0,10*ROW('Hygiene Data'!F92)),NA())</f>
        <v>#N/A</v>
      </c>
      <c r="BI98" s="543" t="e">
        <f ca="1">+IF(AND(ISNUMBER(OFFSET('Hygiene Data'!$G$5,0,10*ROW('Hygiene Data'!G92))),'Data Summary'!DX98="Yes"),OFFSET('Hygiene Data'!$G$5,0,10*ROW('Hygiene Data'!G92)),NA())</f>
        <v>#N/A</v>
      </c>
      <c r="BJ98" s="543" t="e">
        <f ca="1">+IF(AND(ISNUMBER(OFFSET('Hygiene Data'!$G$7,0,10*ROW('Hygiene Data'!G92))),'Data Summary'!DY98="Yes"),OFFSET('Hygiene Data'!$G$7,0,10*ROW('Hygiene Data'!G92)),NA())</f>
        <v>#N/A</v>
      </c>
      <c r="BK98" s="543" t="e">
        <f ca="1">+IF(AND(ISNUMBER(OFFSET('Hygiene Data'!$G$9,0,10*ROW('Hygiene Data'!G92))),'Data Summary'!DZ98="Yes"),OFFSET('Hygiene Data'!$G$9,0,10*ROW('Hygiene Data'!G92)),NA())</f>
        <v>#N/A</v>
      </c>
      <c r="BL98" s="543" t="e">
        <f ca="1">+IF(AND(ISNUMBER(OFFSET('Hygiene Data'!$H$5,0,10*ROW('Hygiene Data'!H92))),'Data Summary'!EA98="Yes"),OFFSET('Hygiene Data'!$H$5,0,10*ROW('Hygiene Data'!H92)),NA())</f>
        <v>#N/A</v>
      </c>
      <c r="BM98" s="543" t="e">
        <f ca="1">+IF(AND(ISNUMBER(OFFSET('Hygiene Data'!$H$7,0,10*ROW('Hygiene Data'!H92))),'Data Summary'!EB98="Yes"),OFFSET('Hygiene Data'!$H$7,0,10*ROW('Hygiene Data'!H92)),NA())</f>
        <v>#N/A</v>
      </c>
      <c r="BN98" s="543" t="e">
        <f ca="1">+IF(AND(ISNUMBER(OFFSET('Hygiene Data'!$H$9,0,10*ROW('Hygiene Data'!H92))),'Data Summary'!EC98="Yes"),OFFSET('Hygiene Data'!$H$9,0,10*ROW('Hygiene Data'!H92)),NA())</f>
        <v>#N/A</v>
      </c>
      <c r="BO98" s="543" t="e">
        <f ca="1">+IF(AND(ISNUMBER(OFFSET('Hygiene Data'!$I$5,0,10*ROW('Hygiene Data'!I92))),'Data Summary'!ED98="Yes"),OFFSET('Hygiene Data'!$I$5,0,10*ROW('Hygiene Data'!I92)),NA())</f>
        <v>#N/A</v>
      </c>
      <c r="BP98" s="543" t="e">
        <f ca="1">+IF(AND(ISNUMBER(OFFSET('Hygiene Data'!$I$7,0,10*ROW('Hygiene Data'!I92))),'Data Summary'!EE98="Yes"),OFFSET('Hygiene Data'!$I$7,0,10*ROW('Hygiene Data'!I92)),NA())</f>
        <v>#N/A</v>
      </c>
      <c r="BQ98" s="543" t="e">
        <f ca="1">+IF(AND(ISNUMBER(OFFSET('Hygiene Data'!$I$9,0,10*ROW('Hygiene Data'!I92))),'Data Summary'!EF98="Yes"),OFFSET('Hygiene Data'!$I$9,0,10*ROW('Hygiene Data'!I92)),NA())</f>
        <v>#N/A</v>
      </c>
    </row>
    <row r="99" spans="1:69" x14ac:dyDescent="0.25">
      <c r="A99" s="539" t="e">
        <f ca="1">+RIGHT('Data Summary'!A99,LEN('Data Summary'!A99)-9)</f>
        <v>#VALUE!</v>
      </c>
      <c r="B99" s="513" t="str">
        <f ca="1">+IF(ISTEXT('Data Summary'!B99),'Data Summary'!B99,"")</f>
        <v/>
      </c>
      <c r="C99" s="540" t="e">
        <f ca="1">+VALUE('Data Summary'!C99)</f>
        <v>#VALUE!</v>
      </c>
      <c r="D99" s="541" t="e">
        <f ca="1">+IF(AND(ISNUMBER(OFFSET('Water Data'!$D$4,0,10*ROW('Water Data'!D93))),'Data Summary'!BS99="Yes"),100-OFFSET('Water Data'!$D$4,0,10*ROW('Water Data'!D93)),NA())</f>
        <v>#N/A</v>
      </c>
      <c r="E99" s="541" t="e">
        <f ca="1">+IF(AND(ISNUMBER(OFFSET('Water Data'!$D$6,0,10*ROW('Water Data'!D93))),'Data Summary'!BT99="Yes"),OFFSET('Water Data'!$D$6,0,10*ROW('Water Data'!D93)),NA())</f>
        <v>#N/A</v>
      </c>
      <c r="F99" s="541" t="e">
        <f ca="1">+IF(AND(ISNUMBER(OFFSET('Water Data'!$D$9,0,10*ROW('Water Data'!D93))),'Data Summary'!BU99="Yes"),OFFSET('Water Data'!$D$9,0,10*ROW('Water Data'!D93)),NA())</f>
        <v>#N/A</v>
      </c>
      <c r="G99" s="541" t="e">
        <f ca="1">+IF(AND(ISNUMBER(OFFSET('Water Data'!$E$4,0,10*ROW('Water Data'!E93))),'Data Summary'!BV99="Yes"),100-OFFSET('Water Data'!$E$4,0,10*ROW('Water Data'!E93)),NA())</f>
        <v>#N/A</v>
      </c>
      <c r="H99" s="541" t="e">
        <f ca="1">+IF(AND(ISNUMBER(OFFSET('Water Data'!$E$6,0,10*ROW('Water Data'!E93))),'Data Summary'!BW99="Yes"),OFFSET('Water Data'!$E$6,0,10*ROW('Water Data'!E93)),NA())</f>
        <v>#N/A</v>
      </c>
      <c r="I99" s="541" t="e">
        <f ca="1">+IF(AND(ISNUMBER(OFFSET('Water Data'!$E$9,0,10*ROW('Water Data'!E93))),'Data Summary'!BX99="Yes"),OFFSET('Water Data'!$E$9,0,10*ROW('Water Data'!E93)),NA())</f>
        <v>#N/A</v>
      </c>
      <c r="J99" s="541" t="e">
        <f ca="1">+IF(AND(ISNUMBER(OFFSET('Water Data'!$F$4,0,10*ROW('Water Data'!F93))),'Data Summary'!BY99="Yes"),100-OFFSET('Water Data'!$F$4,0,10*ROW('Water Data'!F93)),NA())</f>
        <v>#N/A</v>
      </c>
      <c r="K99" s="541" t="e">
        <f ca="1">+IF(AND(ISNUMBER(OFFSET('Water Data'!$F$6,0,10*ROW('Water Data'!F93))),'Data Summary'!BZ99="Yes"),OFFSET('Water Data'!$F$6,0,10*ROW('Water Data'!F93)),NA())</f>
        <v>#N/A</v>
      </c>
      <c r="L99" s="541" t="e">
        <f ca="1">+IF(AND(ISNUMBER(OFFSET('Water Data'!$F$9,0,10*ROW('Water Data'!F93))),'Data Summary'!CA99="Yes"),OFFSET('Water Data'!$F$9,0,10*ROW('Water Data'!F93)),NA())</f>
        <v>#N/A</v>
      </c>
      <c r="M99" s="541" t="e">
        <f ca="1">+IF(AND(ISNUMBER(OFFSET('Water Data'!$G$4,0,10*ROW('Water Data'!G93))),'Data Summary'!CB99="Yes"),100-OFFSET('Water Data'!$G$4,0,10*ROW('Water Data'!G93)),NA())</f>
        <v>#N/A</v>
      </c>
      <c r="N99" s="541" t="e">
        <f ca="1">+IF(AND(ISNUMBER(OFFSET('Water Data'!$G$6,0,10*ROW('Water Data'!G93))),'Data Summary'!CC99="Yes"),OFFSET('Water Data'!$G$6,0,10*ROW('Water Data'!G93)),NA())</f>
        <v>#N/A</v>
      </c>
      <c r="O99" s="541" t="e">
        <f ca="1">+IF(AND(ISNUMBER(OFFSET('Water Data'!$G$9,0,10*ROW('Water Data'!G93))),'Data Summary'!CD99="Yes"),OFFSET('Water Data'!$G$9,0,10*ROW('Water Data'!G93)),NA())</f>
        <v>#N/A</v>
      </c>
      <c r="P99" s="541" t="e">
        <f ca="1">+IF(AND(ISNUMBER(OFFSET('Water Data'!$H$4,0,10*ROW('Water Data'!H93))),'Data Summary'!CE99="Yes"),100-OFFSET('Water Data'!$H$4,0,10*ROW('Water Data'!H93)),NA())</f>
        <v>#N/A</v>
      </c>
      <c r="Q99" s="541" t="e">
        <f ca="1">+IF(AND(ISNUMBER(OFFSET('Water Data'!$H$6,0,10*ROW('Water Data'!H93))),'Data Summary'!CF99="Yes"),OFFSET('Water Data'!$H$6,0,10*ROW('Water Data'!H93)),NA())</f>
        <v>#N/A</v>
      </c>
      <c r="R99" s="541" t="e">
        <f ca="1">+IF(AND(ISNUMBER(OFFSET('Water Data'!$H$9,0,10*ROW('Water Data'!H93))),'Data Summary'!CG99="Yes"),OFFSET('Water Data'!$H$9,0,10*ROW('Water Data'!H93)),NA())</f>
        <v>#N/A</v>
      </c>
      <c r="S99" s="541" t="e">
        <f ca="1">+IF(AND(ISNUMBER(OFFSET('Water Data'!$I$4,0,10*ROW('Water Data'!I93))),'Data Summary'!CH99="Yes"),100-OFFSET('Water Data'!$I$4,0,10*ROW('Water Data'!I93)),NA())</f>
        <v>#N/A</v>
      </c>
      <c r="T99" s="541" t="e">
        <f ca="1">+IF(AND(ISNUMBER(OFFSET('Water Data'!$I$6,0,10*ROW('Water Data'!I93))),'Data Summary'!CI99="Yes"),OFFSET('Water Data'!$I$6,0,10*ROW('Water Data'!I93)),NA())</f>
        <v>#N/A</v>
      </c>
      <c r="U99" s="541" t="e">
        <f ca="1">+IF(AND(ISNUMBER(OFFSET('Water Data'!$I$9,0,10*ROW('Water Data'!I93))),'Data Summary'!CJ99="Yes"),OFFSET('Water Data'!$I$9,0,10*ROW('Water Data'!I93)),NA())</f>
        <v>#N/A</v>
      </c>
      <c r="V99" s="542" t="e">
        <f ca="1">+IF(AND(ISNUMBER(OFFSET('Sanitation Data'!$D$4,0,10*ROW('Sanitation Data'!D93))),'Data Summary'!CK99="Yes"),100-OFFSET('Sanitation Data'!$D$4,0,10*ROW('Sanitation Data'!D93)),NA())</f>
        <v>#N/A</v>
      </c>
      <c r="W99" s="542" t="e">
        <f ca="1">+IF(AND(ISNUMBER(OFFSET('Sanitation Data'!$D$6,0,10*ROW('Sanitation Data'!D93))),'Data Summary'!CL99="Yes"),OFFSET('Sanitation Data'!$D$6,0,10*ROW('Sanitation Data'!D93)),NA())</f>
        <v>#N/A</v>
      </c>
      <c r="X99" s="542" t="e">
        <f ca="1">+IF(AND(ISNUMBER(OFFSET('Sanitation Data'!$D$10,0,10*ROW('Sanitation Data'!D93))),'Data Summary'!CM99="Yes"),OFFSET('Sanitation Data'!$D$10,0,10*ROW('Sanitation Data'!D93)),NA())</f>
        <v>#N/A</v>
      </c>
      <c r="Y99" s="542" t="e">
        <f ca="1">+IF(AND(ISNUMBER(OFFSET('Sanitation Data'!$D$11,0,10*ROW('Sanitation Data'!D93))),'Data Summary'!CN99="Yes"),OFFSET('Sanitation Data'!$D$11,0,10*ROW('Sanitation Data'!D93)),NA())</f>
        <v>#N/A</v>
      </c>
      <c r="Z99" s="542" t="e">
        <f ca="1">+IF(AND(ISNUMBER(OFFSET('Sanitation Data'!$D$12,0,10*ROW('Sanitation Data'!D93))),'Data Summary'!CO99="Yes"),OFFSET('Sanitation Data'!$D$12,0,10*ROW('Sanitation Data'!D93)),NA())</f>
        <v>#N/A</v>
      </c>
      <c r="AA99" s="542" t="e">
        <f ca="1">+IF(AND(ISNUMBER(OFFSET('Sanitation Data'!$E$4,0,10*ROW('Sanitation Data'!E93))),'Data Summary'!CP99="Yes"),100-OFFSET('Sanitation Data'!$E$4,0,10*ROW('Sanitation Data'!E93)),NA())</f>
        <v>#N/A</v>
      </c>
      <c r="AB99" s="542" t="e">
        <f ca="1">+IF(AND(ISNUMBER(OFFSET('Sanitation Data'!$E$6,0,10*ROW('Sanitation Data'!E93))),'Data Summary'!CQ99="Yes"),OFFSET('Sanitation Data'!$E$6,0,10*ROW('Sanitation Data'!E93)),NA())</f>
        <v>#N/A</v>
      </c>
      <c r="AC99" s="542" t="e">
        <f ca="1">+IF(AND(ISNUMBER(OFFSET('Sanitation Data'!$E$10,0,10*ROW('Sanitation Data'!E93))),'Data Summary'!CR99="Yes"),OFFSET('Sanitation Data'!$E$10,0,10*ROW('Sanitation Data'!E93)),NA())</f>
        <v>#N/A</v>
      </c>
      <c r="AD99" s="542" t="e">
        <f ca="1">+IF(AND(ISNUMBER(OFFSET('Sanitation Data'!$E$11,0,10*ROW('Sanitation Data'!E93))),'Data Summary'!CS99="Yes"),OFFSET('Sanitation Data'!$E$11,0,10*ROW('Sanitation Data'!E93)),NA())</f>
        <v>#N/A</v>
      </c>
      <c r="AE99" s="542" t="e">
        <f ca="1">+IF(AND(ISNUMBER(OFFSET('Sanitation Data'!$E$12,0,10*ROW('Sanitation Data'!E93))),'Data Summary'!CT99="Yes"),OFFSET('Sanitation Data'!$E$12,0,10*ROW('Sanitation Data'!E93)),NA())</f>
        <v>#N/A</v>
      </c>
      <c r="AF99" s="542" t="e">
        <f ca="1">+IF(AND(ISNUMBER(OFFSET('Sanitation Data'!$F$4,0,10*ROW('Sanitation Data'!F93))),'Data Summary'!CU99="Yes"),100-OFFSET('Sanitation Data'!$F$4,0,10*ROW('Sanitation Data'!F93)),NA())</f>
        <v>#N/A</v>
      </c>
      <c r="AG99" s="542" t="e">
        <f ca="1">+IF(AND(ISNUMBER(OFFSET('Sanitation Data'!$F$6,0,10*ROW('Sanitation Data'!F93))),'Data Summary'!CV99="Yes"),OFFSET('Sanitation Data'!$F$6,0,10*ROW('Sanitation Data'!F93)),NA())</f>
        <v>#N/A</v>
      </c>
      <c r="AH99" s="542" t="e">
        <f ca="1">+IF(AND(ISNUMBER(OFFSET('Sanitation Data'!$F$10,0,10*ROW('Sanitation Data'!F93))),'Data Summary'!CW99="Yes"),OFFSET('Sanitation Data'!$F$10,0,10*ROW('Sanitation Data'!F93)),NA())</f>
        <v>#N/A</v>
      </c>
      <c r="AI99" s="542" t="e">
        <f ca="1">+IF(AND(ISNUMBER(OFFSET('Sanitation Data'!$F$11,0,10*ROW('Sanitation Data'!F93))),'Data Summary'!CX99="Yes"),OFFSET('Sanitation Data'!$F$11,0,10*ROW('Sanitation Data'!F93)),NA())</f>
        <v>#N/A</v>
      </c>
      <c r="AJ99" s="542" t="e">
        <f ca="1">+IF(AND(ISNUMBER(OFFSET('Sanitation Data'!$F$12,0,10*ROW('Sanitation Data'!F93))),'Data Summary'!CY99="Yes"),OFFSET('Sanitation Data'!$F$12,0,10*ROW('Sanitation Data'!F93)),NA())</f>
        <v>#N/A</v>
      </c>
      <c r="AK99" s="542" t="e">
        <f ca="1">+IF(AND(ISNUMBER(OFFSET('Sanitation Data'!$G$4,0,10*ROW('Sanitation Data'!G93))),'Data Summary'!CZ99="Yes"),100-OFFSET('Sanitation Data'!$G$4,0,10*ROW('Sanitation Data'!G93)),NA())</f>
        <v>#N/A</v>
      </c>
      <c r="AL99" s="542" t="e">
        <f ca="1">+IF(AND(ISNUMBER(OFFSET('Sanitation Data'!$G$6,0,10*ROW('Sanitation Data'!G93))),'Data Summary'!DA99="Yes"),OFFSET('Sanitation Data'!$G$6,0,10*ROW('Sanitation Data'!G93)),NA())</f>
        <v>#N/A</v>
      </c>
      <c r="AM99" s="542" t="e">
        <f ca="1">+IF(AND(ISNUMBER(OFFSET('Sanitation Data'!$G$10,0,10*ROW('Sanitation Data'!G93))),'Data Summary'!DB99="Yes"),OFFSET('Sanitation Data'!$G$10,0,10*ROW('Sanitation Data'!G93)),NA())</f>
        <v>#N/A</v>
      </c>
      <c r="AN99" s="542" t="e">
        <f ca="1">+IF(AND(ISNUMBER(OFFSET('Sanitation Data'!$G$11,0,10*ROW('Sanitation Data'!G93))),'Data Summary'!DC99="Yes"),OFFSET('Sanitation Data'!$G$11,0,10*ROW('Sanitation Data'!G93)),NA())</f>
        <v>#N/A</v>
      </c>
      <c r="AO99" s="542" t="e">
        <f ca="1">+IF(AND(ISNUMBER(OFFSET('Sanitation Data'!$G$12,0,10*ROW('Sanitation Data'!G93))),'Data Summary'!DD99="Yes"),OFFSET('Sanitation Data'!$G$12,0,10*ROW('Sanitation Data'!G93)),NA())</f>
        <v>#N/A</v>
      </c>
      <c r="AP99" s="542" t="e">
        <f ca="1">+IF(AND(ISNUMBER(OFFSET('Sanitation Data'!$H$4,0,10*ROW('Sanitation Data'!H93))),'Data Summary'!DE99="Yes"),100-OFFSET('Sanitation Data'!$H$4,0,10*ROW('Sanitation Data'!H93)),NA())</f>
        <v>#N/A</v>
      </c>
      <c r="AQ99" s="542" t="e">
        <f ca="1">+IF(AND(ISNUMBER(OFFSET('Sanitation Data'!$H$6,0,10*ROW('Sanitation Data'!H93))),'Data Summary'!DF99="Yes"),OFFSET('Sanitation Data'!$H$6,0,10*ROW('Sanitation Data'!H93)),NA())</f>
        <v>#N/A</v>
      </c>
      <c r="AR99" s="542" t="e">
        <f ca="1">+IF(AND(ISNUMBER(OFFSET('Sanitation Data'!$H$10,0,10*ROW('Sanitation Data'!H93))),'Data Summary'!DG99="Yes"),OFFSET('Sanitation Data'!$H$10,0,10*ROW('Sanitation Data'!H93)),NA())</f>
        <v>#N/A</v>
      </c>
      <c r="AS99" s="542" t="e">
        <f ca="1">+IF(AND(ISNUMBER(OFFSET('Sanitation Data'!$H$11,0,10*ROW('Sanitation Data'!H93))),'Data Summary'!DH99="Yes"),OFFSET('Sanitation Data'!$H$11,0,10*ROW('Sanitation Data'!H93)),NA())</f>
        <v>#N/A</v>
      </c>
      <c r="AT99" s="542" t="e">
        <f ca="1">+IF(AND(ISNUMBER(OFFSET('Sanitation Data'!$H$12,0,10*ROW('Sanitation Data'!H93))),'Data Summary'!DI99="Yes"),OFFSET('Sanitation Data'!$H$12,0,10*ROW('Sanitation Data'!H93)),NA())</f>
        <v>#N/A</v>
      </c>
      <c r="AU99" s="542" t="e">
        <f ca="1">+IF(AND(ISNUMBER(OFFSET('Sanitation Data'!$I$4,0,10*ROW('Sanitation Data'!I93))),'Data Summary'!DJ99="Yes"),100-OFFSET('Sanitation Data'!$I$4,0,10*ROW('Sanitation Data'!I93)),NA())</f>
        <v>#N/A</v>
      </c>
      <c r="AV99" s="542" t="e">
        <f ca="1">+IF(AND(ISNUMBER(OFFSET('Sanitation Data'!$I$6,0,10*ROW('Sanitation Data'!I93))),'Data Summary'!DK99="Yes"),OFFSET('Sanitation Data'!$I$6,0,10*ROW('Sanitation Data'!I93)),NA())</f>
        <v>#N/A</v>
      </c>
      <c r="AW99" s="542" t="e">
        <f ca="1">+IF(AND(ISNUMBER(OFFSET('Sanitation Data'!$I$10,0,10*ROW('Sanitation Data'!I93))),'Data Summary'!DL99="Yes"),OFFSET('Sanitation Data'!$I$10,0,10*ROW('Sanitation Data'!I93)),NA())</f>
        <v>#N/A</v>
      </c>
      <c r="AX99" s="542" t="e">
        <f ca="1">+IF(AND(ISNUMBER(OFFSET('Sanitation Data'!$I$11,0,10*ROW('Sanitation Data'!I93))),'Data Summary'!DM99="Yes"),OFFSET('Sanitation Data'!$I$11,0,10*ROW('Sanitation Data'!I93)),NA())</f>
        <v>#N/A</v>
      </c>
      <c r="AY99" s="542" t="e">
        <f ca="1">+IF(AND(ISNUMBER(OFFSET('Sanitation Data'!$I$12,0,10*ROW('Sanitation Data'!I93))),'Data Summary'!DN99="Yes"),OFFSET('Sanitation Data'!$I$12,0,10*ROW('Sanitation Data'!I93)),NA())</f>
        <v>#N/A</v>
      </c>
      <c r="AZ99" s="543" t="e">
        <f ca="1">+IF(AND(ISNUMBER(OFFSET('Hygiene Data'!$D$5,0,10*ROW('Hygiene Data'!D93))),'Data Summary'!DO99="Yes"),OFFSET('Hygiene Data'!$D$5,0,10*ROW('Hygiene Data'!D93)),NA())</f>
        <v>#N/A</v>
      </c>
      <c r="BA99" s="543" t="e">
        <f ca="1">+IF(AND(ISNUMBER(OFFSET('Hygiene Data'!$D$7,0,10*ROW('Hygiene Data'!D93))),'Data Summary'!DP99="Yes"),OFFSET('Hygiene Data'!$D$7,0,10*ROW('Hygiene Data'!D93)),NA())</f>
        <v>#N/A</v>
      </c>
      <c r="BB99" s="543" t="e">
        <f ca="1">+IF(AND(ISNUMBER(OFFSET('Hygiene Data'!$D$9,0,10*ROW('Hygiene Data'!D93))),'Data Summary'!DQ99="Yes"),OFFSET('Hygiene Data'!$D$9,0,10*ROW('Hygiene Data'!D93)),NA())</f>
        <v>#N/A</v>
      </c>
      <c r="BC99" s="543" t="e">
        <f ca="1">+IF(AND(ISNUMBER(OFFSET('Hygiene Data'!$E$5,0,10*ROW('Hygiene Data'!E93))),'Data Summary'!DR99="Yes"),OFFSET('Hygiene Data'!$E$5,0,10*ROW('Hygiene Data'!E93)),NA())</f>
        <v>#N/A</v>
      </c>
      <c r="BD99" s="543" t="e">
        <f ca="1">+IF(AND(ISNUMBER(OFFSET('Hygiene Data'!$E$7,0,10*ROW('Hygiene Data'!E93))),'Data Summary'!DS99="Yes"),OFFSET('Hygiene Data'!$E$7,0,10*ROW('Hygiene Data'!E93)),NA())</f>
        <v>#N/A</v>
      </c>
      <c r="BE99" s="543" t="e">
        <f ca="1">+IF(AND(ISNUMBER(OFFSET('Hygiene Data'!$E$9,0,10*ROW('Hygiene Data'!E93))),'Data Summary'!DT99="Yes"),OFFSET('Hygiene Data'!$E$9,0,10*ROW('Hygiene Data'!E93)),NA())</f>
        <v>#N/A</v>
      </c>
      <c r="BF99" s="543" t="e">
        <f ca="1">+IF(AND(ISNUMBER(OFFSET('Hygiene Data'!$F$5,0,10*ROW('Hygiene Data'!F93))),'Data Summary'!DU99="Yes"),OFFSET('Hygiene Data'!$F$5,0,10*ROW('Hygiene Data'!F93)),NA())</f>
        <v>#N/A</v>
      </c>
      <c r="BG99" s="543" t="e">
        <f ca="1">+IF(AND(ISNUMBER(OFFSET('Hygiene Data'!$F$7,0,10*ROW('Hygiene Data'!F93))),'Data Summary'!DV99="Yes"),OFFSET('Hygiene Data'!$F$7,0,10*ROW('Hygiene Data'!F93)),NA())</f>
        <v>#N/A</v>
      </c>
      <c r="BH99" s="543" t="e">
        <f ca="1">+IF(AND(ISNUMBER(OFFSET('Hygiene Data'!$F$9,0,10*ROW('Hygiene Data'!F93))),'Data Summary'!DW99="Yes"),OFFSET('Hygiene Data'!$F$9,0,10*ROW('Hygiene Data'!F93)),NA())</f>
        <v>#N/A</v>
      </c>
      <c r="BI99" s="543" t="e">
        <f ca="1">+IF(AND(ISNUMBER(OFFSET('Hygiene Data'!$G$5,0,10*ROW('Hygiene Data'!G93))),'Data Summary'!DX99="Yes"),OFFSET('Hygiene Data'!$G$5,0,10*ROW('Hygiene Data'!G93)),NA())</f>
        <v>#N/A</v>
      </c>
      <c r="BJ99" s="543" t="e">
        <f ca="1">+IF(AND(ISNUMBER(OFFSET('Hygiene Data'!$G$7,0,10*ROW('Hygiene Data'!G93))),'Data Summary'!DY99="Yes"),OFFSET('Hygiene Data'!$G$7,0,10*ROW('Hygiene Data'!G93)),NA())</f>
        <v>#N/A</v>
      </c>
      <c r="BK99" s="543" t="e">
        <f ca="1">+IF(AND(ISNUMBER(OFFSET('Hygiene Data'!$G$9,0,10*ROW('Hygiene Data'!G93))),'Data Summary'!DZ99="Yes"),OFFSET('Hygiene Data'!$G$9,0,10*ROW('Hygiene Data'!G93)),NA())</f>
        <v>#N/A</v>
      </c>
      <c r="BL99" s="543" t="e">
        <f ca="1">+IF(AND(ISNUMBER(OFFSET('Hygiene Data'!$H$5,0,10*ROW('Hygiene Data'!H93))),'Data Summary'!EA99="Yes"),OFFSET('Hygiene Data'!$H$5,0,10*ROW('Hygiene Data'!H93)),NA())</f>
        <v>#N/A</v>
      </c>
      <c r="BM99" s="543" t="e">
        <f ca="1">+IF(AND(ISNUMBER(OFFSET('Hygiene Data'!$H$7,0,10*ROW('Hygiene Data'!H93))),'Data Summary'!EB99="Yes"),OFFSET('Hygiene Data'!$H$7,0,10*ROW('Hygiene Data'!H93)),NA())</f>
        <v>#N/A</v>
      </c>
      <c r="BN99" s="543" t="e">
        <f ca="1">+IF(AND(ISNUMBER(OFFSET('Hygiene Data'!$H$9,0,10*ROW('Hygiene Data'!H93))),'Data Summary'!EC99="Yes"),OFFSET('Hygiene Data'!$H$9,0,10*ROW('Hygiene Data'!H93)),NA())</f>
        <v>#N/A</v>
      </c>
      <c r="BO99" s="543" t="e">
        <f ca="1">+IF(AND(ISNUMBER(OFFSET('Hygiene Data'!$I$5,0,10*ROW('Hygiene Data'!I93))),'Data Summary'!ED99="Yes"),OFFSET('Hygiene Data'!$I$5,0,10*ROW('Hygiene Data'!I93)),NA())</f>
        <v>#N/A</v>
      </c>
      <c r="BP99" s="543" t="e">
        <f ca="1">+IF(AND(ISNUMBER(OFFSET('Hygiene Data'!$I$7,0,10*ROW('Hygiene Data'!I93))),'Data Summary'!EE99="Yes"),OFFSET('Hygiene Data'!$I$7,0,10*ROW('Hygiene Data'!I93)),NA())</f>
        <v>#N/A</v>
      </c>
      <c r="BQ99" s="543" t="e">
        <f ca="1">+IF(AND(ISNUMBER(OFFSET('Hygiene Data'!$I$9,0,10*ROW('Hygiene Data'!I93))),'Data Summary'!EF99="Yes"),OFFSET('Hygiene Data'!$I$9,0,10*ROW('Hygiene Data'!I93)),NA())</f>
        <v>#N/A</v>
      </c>
    </row>
    <row r="100" spans="1:69" x14ac:dyDescent="0.25">
      <c r="A100" s="539" t="e">
        <f ca="1">+RIGHT('Data Summary'!A100,LEN('Data Summary'!A100)-9)</f>
        <v>#VALUE!</v>
      </c>
      <c r="B100" s="513" t="str">
        <f ca="1">+IF(ISTEXT('Data Summary'!B100),'Data Summary'!B100,"")</f>
        <v/>
      </c>
      <c r="C100" s="540" t="e">
        <f ca="1">+VALUE('Data Summary'!C100)</f>
        <v>#VALUE!</v>
      </c>
      <c r="D100" s="541" t="e">
        <f ca="1">+IF(AND(ISNUMBER(OFFSET('Water Data'!$D$4,0,10*ROW('Water Data'!D94))),'Data Summary'!BS100="Yes"),100-OFFSET('Water Data'!$D$4,0,10*ROW('Water Data'!D94)),NA())</f>
        <v>#N/A</v>
      </c>
      <c r="E100" s="541" t="e">
        <f ca="1">+IF(AND(ISNUMBER(OFFSET('Water Data'!$D$6,0,10*ROW('Water Data'!D94))),'Data Summary'!BT100="Yes"),OFFSET('Water Data'!$D$6,0,10*ROW('Water Data'!D94)),NA())</f>
        <v>#N/A</v>
      </c>
      <c r="F100" s="541" t="e">
        <f ca="1">+IF(AND(ISNUMBER(OFFSET('Water Data'!$D$9,0,10*ROW('Water Data'!D94))),'Data Summary'!BU100="Yes"),OFFSET('Water Data'!$D$9,0,10*ROW('Water Data'!D94)),NA())</f>
        <v>#N/A</v>
      </c>
      <c r="G100" s="541" t="e">
        <f ca="1">+IF(AND(ISNUMBER(OFFSET('Water Data'!$E$4,0,10*ROW('Water Data'!E94))),'Data Summary'!BV100="Yes"),100-OFFSET('Water Data'!$E$4,0,10*ROW('Water Data'!E94)),NA())</f>
        <v>#N/A</v>
      </c>
      <c r="H100" s="541" t="e">
        <f ca="1">+IF(AND(ISNUMBER(OFFSET('Water Data'!$E$6,0,10*ROW('Water Data'!E94))),'Data Summary'!BW100="Yes"),OFFSET('Water Data'!$E$6,0,10*ROW('Water Data'!E94)),NA())</f>
        <v>#N/A</v>
      </c>
      <c r="I100" s="541" t="e">
        <f ca="1">+IF(AND(ISNUMBER(OFFSET('Water Data'!$E$9,0,10*ROW('Water Data'!E94))),'Data Summary'!BX100="Yes"),OFFSET('Water Data'!$E$9,0,10*ROW('Water Data'!E94)),NA())</f>
        <v>#N/A</v>
      </c>
      <c r="J100" s="541" t="e">
        <f ca="1">+IF(AND(ISNUMBER(OFFSET('Water Data'!$F$4,0,10*ROW('Water Data'!F94))),'Data Summary'!BY100="Yes"),100-OFFSET('Water Data'!$F$4,0,10*ROW('Water Data'!F94)),NA())</f>
        <v>#N/A</v>
      </c>
      <c r="K100" s="541" t="e">
        <f ca="1">+IF(AND(ISNUMBER(OFFSET('Water Data'!$F$6,0,10*ROW('Water Data'!F94))),'Data Summary'!BZ100="Yes"),OFFSET('Water Data'!$F$6,0,10*ROW('Water Data'!F94)),NA())</f>
        <v>#N/A</v>
      </c>
      <c r="L100" s="541" t="e">
        <f ca="1">+IF(AND(ISNUMBER(OFFSET('Water Data'!$F$9,0,10*ROW('Water Data'!F94))),'Data Summary'!CA100="Yes"),OFFSET('Water Data'!$F$9,0,10*ROW('Water Data'!F94)),NA())</f>
        <v>#N/A</v>
      </c>
      <c r="M100" s="541" t="e">
        <f ca="1">+IF(AND(ISNUMBER(OFFSET('Water Data'!$G$4,0,10*ROW('Water Data'!G94))),'Data Summary'!CB100="Yes"),100-OFFSET('Water Data'!$G$4,0,10*ROW('Water Data'!G94)),NA())</f>
        <v>#N/A</v>
      </c>
      <c r="N100" s="541" t="e">
        <f ca="1">+IF(AND(ISNUMBER(OFFSET('Water Data'!$G$6,0,10*ROW('Water Data'!G94))),'Data Summary'!CC100="Yes"),OFFSET('Water Data'!$G$6,0,10*ROW('Water Data'!G94)),NA())</f>
        <v>#N/A</v>
      </c>
      <c r="O100" s="541" t="e">
        <f ca="1">+IF(AND(ISNUMBER(OFFSET('Water Data'!$G$9,0,10*ROW('Water Data'!G94))),'Data Summary'!CD100="Yes"),OFFSET('Water Data'!$G$9,0,10*ROW('Water Data'!G94)),NA())</f>
        <v>#N/A</v>
      </c>
      <c r="P100" s="541" t="e">
        <f ca="1">+IF(AND(ISNUMBER(OFFSET('Water Data'!$H$4,0,10*ROW('Water Data'!H94))),'Data Summary'!CE100="Yes"),100-OFFSET('Water Data'!$H$4,0,10*ROW('Water Data'!H94)),NA())</f>
        <v>#N/A</v>
      </c>
      <c r="Q100" s="541" t="e">
        <f ca="1">+IF(AND(ISNUMBER(OFFSET('Water Data'!$H$6,0,10*ROW('Water Data'!H94))),'Data Summary'!CF100="Yes"),OFFSET('Water Data'!$H$6,0,10*ROW('Water Data'!H94)),NA())</f>
        <v>#N/A</v>
      </c>
      <c r="R100" s="541" t="e">
        <f ca="1">+IF(AND(ISNUMBER(OFFSET('Water Data'!$H$9,0,10*ROW('Water Data'!H94))),'Data Summary'!CG100="Yes"),OFFSET('Water Data'!$H$9,0,10*ROW('Water Data'!H94)),NA())</f>
        <v>#N/A</v>
      </c>
      <c r="S100" s="541" t="e">
        <f ca="1">+IF(AND(ISNUMBER(OFFSET('Water Data'!$I$4,0,10*ROW('Water Data'!I94))),'Data Summary'!CH100="Yes"),100-OFFSET('Water Data'!$I$4,0,10*ROW('Water Data'!I94)),NA())</f>
        <v>#N/A</v>
      </c>
      <c r="T100" s="541" t="e">
        <f ca="1">+IF(AND(ISNUMBER(OFFSET('Water Data'!$I$6,0,10*ROW('Water Data'!I94))),'Data Summary'!CI100="Yes"),OFFSET('Water Data'!$I$6,0,10*ROW('Water Data'!I94)),NA())</f>
        <v>#N/A</v>
      </c>
      <c r="U100" s="541" t="e">
        <f ca="1">+IF(AND(ISNUMBER(OFFSET('Water Data'!$I$9,0,10*ROW('Water Data'!I94))),'Data Summary'!CJ100="Yes"),OFFSET('Water Data'!$I$9,0,10*ROW('Water Data'!I94)),NA())</f>
        <v>#N/A</v>
      </c>
      <c r="V100" s="542" t="e">
        <f ca="1">+IF(AND(ISNUMBER(OFFSET('Sanitation Data'!$D$4,0,10*ROW('Sanitation Data'!D94))),'Data Summary'!CK100="Yes"),100-OFFSET('Sanitation Data'!$D$4,0,10*ROW('Sanitation Data'!D94)),NA())</f>
        <v>#N/A</v>
      </c>
      <c r="W100" s="542" t="e">
        <f ca="1">+IF(AND(ISNUMBER(OFFSET('Sanitation Data'!$D$6,0,10*ROW('Sanitation Data'!D94))),'Data Summary'!CL100="Yes"),OFFSET('Sanitation Data'!$D$6,0,10*ROW('Sanitation Data'!D94)),NA())</f>
        <v>#N/A</v>
      </c>
      <c r="X100" s="542" t="e">
        <f ca="1">+IF(AND(ISNUMBER(OFFSET('Sanitation Data'!$D$10,0,10*ROW('Sanitation Data'!D94))),'Data Summary'!CM100="Yes"),OFFSET('Sanitation Data'!$D$10,0,10*ROW('Sanitation Data'!D94)),NA())</f>
        <v>#N/A</v>
      </c>
      <c r="Y100" s="542" t="e">
        <f ca="1">+IF(AND(ISNUMBER(OFFSET('Sanitation Data'!$D$11,0,10*ROW('Sanitation Data'!D94))),'Data Summary'!CN100="Yes"),OFFSET('Sanitation Data'!$D$11,0,10*ROW('Sanitation Data'!D94)),NA())</f>
        <v>#N/A</v>
      </c>
      <c r="Z100" s="542" t="e">
        <f ca="1">+IF(AND(ISNUMBER(OFFSET('Sanitation Data'!$D$12,0,10*ROW('Sanitation Data'!D94))),'Data Summary'!CO100="Yes"),OFFSET('Sanitation Data'!$D$12,0,10*ROW('Sanitation Data'!D94)),NA())</f>
        <v>#N/A</v>
      </c>
      <c r="AA100" s="542" t="e">
        <f ca="1">+IF(AND(ISNUMBER(OFFSET('Sanitation Data'!$E$4,0,10*ROW('Sanitation Data'!E94))),'Data Summary'!CP100="Yes"),100-OFFSET('Sanitation Data'!$E$4,0,10*ROW('Sanitation Data'!E94)),NA())</f>
        <v>#N/A</v>
      </c>
      <c r="AB100" s="542" t="e">
        <f ca="1">+IF(AND(ISNUMBER(OFFSET('Sanitation Data'!$E$6,0,10*ROW('Sanitation Data'!E94))),'Data Summary'!CQ100="Yes"),OFFSET('Sanitation Data'!$E$6,0,10*ROW('Sanitation Data'!E94)),NA())</f>
        <v>#N/A</v>
      </c>
      <c r="AC100" s="542" t="e">
        <f ca="1">+IF(AND(ISNUMBER(OFFSET('Sanitation Data'!$E$10,0,10*ROW('Sanitation Data'!E94))),'Data Summary'!CR100="Yes"),OFFSET('Sanitation Data'!$E$10,0,10*ROW('Sanitation Data'!E94)),NA())</f>
        <v>#N/A</v>
      </c>
      <c r="AD100" s="542" t="e">
        <f ca="1">+IF(AND(ISNUMBER(OFFSET('Sanitation Data'!$E$11,0,10*ROW('Sanitation Data'!E94))),'Data Summary'!CS100="Yes"),OFFSET('Sanitation Data'!$E$11,0,10*ROW('Sanitation Data'!E94)),NA())</f>
        <v>#N/A</v>
      </c>
      <c r="AE100" s="542" t="e">
        <f ca="1">+IF(AND(ISNUMBER(OFFSET('Sanitation Data'!$E$12,0,10*ROW('Sanitation Data'!E94))),'Data Summary'!CT100="Yes"),OFFSET('Sanitation Data'!$E$12,0,10*ROW('Sanitation Data'!E94)),NA())</f>
        <v>#N/A</v>
      </c>
      <c r="AF100" s="542" t="e">
        <f ca="1">+IF(AND(ISNUMBER(OFFSET('Sanitation Data'!$F$4,0,10*ROW('Sanitation Data'!F94))),'Data Summary'!CU100="Yes"),100-OFFSET('Sanitation Data'!$F$4,0,10*ROW('Sanitation Data'!F94)),NA())</f>
        <v>#N/A</v>
      </c>
      <c r="AG100" s="542" t="e">
        <f ca="1">+IF(AND(ISNUMBER(OFFSET('Sanitation Data'!$F$6,0,10*ROW('Sanitation Data'!F94))),'Data Summary'!CV100="Yes"),OFFSET('Sanitation Data'!$F$6,0,10*ROW('Sanitation Data'!F94)),NA())</f>
        <v>#N/A</v>
      </c>
      <c r="AH100" s="542" t="e">
        <f ca="1">+IF(AND(ISNUMBER(OFFSET('Sanitation Data'!$F$10,0,10*ROW('Sanitation Data'!F94))),'Data Summary'!CW100="Yes"),OFFSET('Sanitation Data'!$F$10,0,10*ROW('Sanitation Data'!F94)),NA())</f>
        <v>#N/A</v>
      </c>
      <c r="AI100" s="542" t="e">
        <f ca="1">+IF(AND(ISNUMBER(OFFSET('Sanitation Data'!$F$11,0,10*ROW('Sanitation Data'!F94))),'Data Summary'!CX100="Yes"),OFFSET('Sanitation Data'!$F$11,0,10*ROW('Sanitation Data'!F94)),NA())</f>
        <v>#N/A</v>
      </c>
      <c r="AJ100" s="542" t="e">
        <f ca="1">+IF(AND(ISNUMBER(OFFSET('Sanitation Data'!$F$12,0,10*ROW('Sanitation Data'!F94))),'Data Summary'!CY100="Yes"),OFFSET('Sanitation Data'!$F$12,0,10*ROW('Sanitation Data'!F94)),NA())</f>
        <v>#N/A</v>
      </c>
      <c r="AK100" s="542" t="e">
        <f ca="1">+IF(AND(ISNUMBER(OFFSET('Sanitation Data'!$G$4,0,10*ROW('Sanitation Data'!G94))),'Data Summary'!CZ100="Yes"),100-OFFSET('Sanitation Data'!$G$4,0,10*ROW('Sanitation Data'!G94)),NA())</f>
        <v>#N/A</v>
      </c>
      <c r="AL100" s="542" t="e">
        <f ca="1">+IF(AND(ISNUMBER(OFFSET('Sanitation Data'!$G$6,0,10*ROW('Sanitation Data'!G94))),'Data Summary'!DA100="Yes"),OFFSET('Sanitation Data'!$G$6,0,10*ROW('Sanitation Data'!G94)),NA())</f>
        <v>#N/A</v>
      </c>
      <c r="AM100" s="542" t="e">
        <f ca="1">+IF(AND(ISNUMBER(OFFSET('Sanitation Data'!$G$10,0,10*ROW('Sanitation Data'!G94))),'Data Summary'!DB100="Yes"),OFFSET('Sanitation Data'!$G$10,0,10*ROW('Sanitation Data'!G94)),NA())</f>
        <v>#N/A</v>
      </c>
      <c r="AN100" s="542" t="e">
        <f ca="1">+IF(AND(ISNUMBER(OFFSET('Sanitation Data'!$G$11,0,10*ROW('Sanitation Data'!G94))),'Data Summary'!DC100="Yes"),OFFSET('Sanitation Data'!$G$11,0,10*ROW('Sanitation Data'!G94)),NA())</f>
        <v>#N/A</v>
      </c>
      <c r="AO100" s="542" t="e">
        <f ca="1">+IF(AND(ISNUMBER(OFFSET('Sanitation Data'!$G$12,0,10*ROW('Sanitation Data'!G94))),'Data Summary'!DD100="Yes"),OFFSET('Sanitation Data'!$G$12,0,10*ROW('Sanitation Data'!G94)),NA())</f>
        <v>#N/A</v>
      </c>
      <c r="AP100" s="542" t="e">
        <f ca="1">+IF(AND(ISNUMBER(OFFSET('Sanitation Data'!$H$4,0,10*ROW('Sanitation Data'!H94))),'Data Summary'!DE100="Yes"),100-OFFSET('Sanitation Data'!$H$4,0,10*ROW('Sanitation Data'!H94)),NA())</f>
        <v>#N/A</v>
      </c>
      <c r="AQ100" s="542" t="e">
        <f ca="1">+IF(AND(ISNUMBER(OFFSET('Sanitation Data'!$H$6,0,10*ROW('Sanitation Data'!H94))),'Data Summary'!DF100="Yes"),OFFSET('Sanitation Data'!$H$6,0,10*ROW('Sanitation Data'!H94)),NA())</f>
        <v>#N/A</v>
      </c>
      <c r="AR100" s="542" t="e">
        <f ca="1">+IF(AND(ISNUMBER(OFFSET('Sanitation Data'!$H$10,0,10*ROW('Sanitation Data'!H94))),'Data Summary'!DG100="Yes"),OFFSET('Sanitation Data'!$H$10,0,10*ROW('Sanitation Data'!H94)),NA())</f>
        <v>#N/A</v>
      </c>
      <c r="AS100" s="542" t="e">
        <f ca="1">+IF(AND(ISNUMBER(OFFSET('Sanitation Data'!$H$11,0,10*ROW('Sanitation Data'!H94))),'Data Summary'!DH100="Yes"),OFFSET('Sanitation Data'!$H$11,0,10*ROW('Sanitation Data'!H94)),NA())</f>
        <v>#N/A</v>
      </c>
      <c r="AT100" s="542" t="e">
        <f ca="1">+IF(AND(ISNUMBER(OFFSET('Sanitation Data'!$H$12,0,10*ROW('Sanitation Data'!H94))),'Data Summary'!DI100="Yes"),OFFSET('Sanitation Data'!$H$12,0,10*ROW('Sanitation Data'!H94)),NA())</f>
        <v>#N/A</v>
      </c>
      <c r="AU100" s="542" t="e">
        <f ca="1">+IF(AND(ISNUMBER(OFFSET('Sanitation Data'!$I$4,0,10*ROW('Sanitation Data'!I94))),'Data Summary'!DJ100="Yes"),100-OFFSET('Sanitation Data'!$I$4,0,10*ROW('Sanitation Data'!I94)),NA())</f>
        <v>#N/A</v>
      </c>
      <c r="AV100" s="542" t="e">
        <f ca="1">+IF(AND(ISNUMBER(OFFSET('Sanitation Data'!$I$6,0,10*ROW('Sanitation Data'!I94))),'Data Summary'!DK100="Yes"),OFFSET('Sanitation Data'!$I$6,0,10*ROW('Sanitation Data'!I94)),NA())</f>
        <v>#N/A</v>
      </c>
      <c r="AW100" s="542" t="e">
        <f ca="1">+IF(AND(ISNUMBER(OFFSET('Sanitation Data'!$I$10,0,10*ROW('Sanitation Data'!I94))),'Data Summary'!DL100="Yes"),OFFSET('Sanitation Data'!$I$10,0,10*ROW('Sanitation Data'!I94)),NA())</f>
        <v>#N/A</v>
      </c>
      <c r="AX100" s="542" t="e">
        <f ca="1">+IF(AND(ISNUMBER(OFFSET('Sanitation Data'!$I$11,0,10*ROW('Sanitation Data'!I94))),'Data Summary'!DM100="Yes"),OFFSET('Sanitation Data'!$I$11,0,10*ROW('Sanitation Data'!I94)),NA())</f>
        <v>#N/A</v>
      </c>
      <c r="AY100" s="542" t="e">
        <f ca="1">+IF(AND(ISNUMBER(OFFSET('Sanitation Data'!$I$12,0,10*ROW('Sanitation Data'!I94))),'Data Summary'!DN100="Yes"),OFFSET('Sanitation Data'!$I$12,0,10*ROW('Sanitation Data'!I94)),NA())</f>
        <v>#N/A</v>
      </c>
      <c r="AZ100" s="543" t="e">
        <f ca="1">+IF(AND(ISNUMBER(OFFSET('Hygiene Data'!$D$5,0,10*ROW('Hygiene Data'!D94))),'Data Summary'!DO100="Yes"),OFFSET('Hygiene Data'!$D$5,0,10*ROW('Hygiene Data'!D94)),NA())</f>
        <v>#N/A</v>
      </c>
      <c r="BA100" s="543" t="e">
        <f ca="1">+IF(AND(ISNUMBER(OFFSET('Hygiene Data'!$D$7,0,10*ROW('Hygiene Data'!D94))),'Data Summary'!DP100="Yes"),OFFSET('Hygiene Data'!$D$7,0,10*ROW('Hygiene Data'!D94)),NA())</f>
        <v>#N/A</v>
      </c>
      <c r="BB100" s="543" t="e">
        <f ca="1">+IF(AND(ISNUMBER(OFFSET('Hygiene Data'!$D$9,0,10*ROW('Hygiene Data'!D94))),'Data Summary'!DQ100="Yes"),OFFSET('Hygiene Data'!$D$9,0,10*ROW('Hygiene Data'!D94)),NA())</f>
        <v>#N/A</v>
      </c>
      <c r="BC100" s="543" t="e">
        <f ca="1">+IF(AND(ISNUMBER(OFFSET('Hygiene Data'!$E$5,0,10*ROW('Hygiene Data'!E94))),'Data Summary'!DR100="Yes"),OFFSET('Hygiene Data'!$E$5,0,10*ROW('Hygiene Data'!E94)),NA())</f>
        <v>#N/A</v>
      </c>
      <c r="BD100" s="543" t="e">
        <f ca="1">+IF(AND(ISNUMBER(OFFSET('Hygiene Data'!$E$7,0,10*ROW('Hygiene Data'!E94))),'Data Summary'!DS100="Yes"),OFFSET('Hygiene Data'!$E$7,0,10*ROW('Hygiene Data'!E94)),NA())</f>
        <v>#N/A</v>
      </c>
      <c r="BE100" s="543" t="e">
        <f ca="1">+IF(AND(ISNUMBER(OFFSET('Hygiene Data'!$E$9,0,10*ROW('Hygiene Data'!E94))),'Data Summary'!DT100="Yes"),OFFSET('Hygiene Data'!$E$9,0,10*ROW('Hygiene Data'!E94)),NA())</f>
        <v>#N/A</v>
      </c>
      <c r="BF100" s="543" t="e">
        <f ca="1">+IF(AND(ISNUMBER(OFFSET('Hygiene Data'!$F$5,0,10*ROW('Hygiene Data'!F94))),'Data Summary'!DU100="Yes"),OFFSET('Hygiene Data'!$F$5,0,10*ROW('Hygiene Data'!F94)),NA())</f>
        <v>#N/A</v>
      </c>
      <c r="BG100" s="543" t="e">
        <f ca="1">+IF(AND(ISNUMBER(OFFSET('Hygiene Data'!$F$7,0,10*ROW('Hygiene Data'!F94))),'Data Summary'!DV100="Yes"),OFFSET('Hygiene Data'!$F$7,0,10*ROW('Hygiene Data'!F94)),NA())</f>
        <v>#N/A</v>
      </c>
      <c r="BH100" s="543" t="e">
        <f ca="1">+IF(AND(ISNUMBER(OFFSET('Hygiene Data'!$F$9,0,10*ROW('Hygiene Data'!F94))),'Data Summary'!DW100="Yes"),OFFSET('Hygiene Data'!$F$9,0,10*ROW('Hygiene Data'!F94)),NA())</f>
        <v>#N/A</v>
      </c>
      <c r="BI100" s="543" t="e">
        <f ca="1">+IF(AND(ISNUMBER(OFFSET('Hygiene Data'!$G$5,0,10*ROW('Hygiene Data'!G94))),'Data Summary'!DX100="Yes"),OFFSET('Hygiene Data'!$G$5,0,10*ROW('Hygiene Data'!G94)),NA())</f>
        <v>#N/A</v>
      </c>
      <c r="BJ100" s="543" t="e">
        <f ca="1">+IF(AND(ISNUMBER(OFFSET('Hygiene Data'!$G$7,0,10*ROW('Hygiene Data'!G94))),'Data Summary'!DY100="Yes"),OFFSET('Hygiene Data'!$G$7,0,10*ROW('Hygiene Data'!G94)),NA())</f>
        <v>#N/A</v>
      </c>
      <c r="BK100" s="543" t="e">
        <f ca="1">+IF(AND(ISNUMBER(OFFSET('Hygiene Data'!$G$9,0,10*ROW('Hygiene Data'!G94))),'Data Summary'!DZ100="Yes"),OFFSET('Hygiene Data'!$G$9,0,10*ROW('Hygiene Data'!G94)),NA())</f>
        <v>#N/A</v>
      </c>
      <c r="BL100" s="543" t="e">
        <f ca="1">+IF(AND(ISNUMBER(OFFSET('Hygiene Data'!$H$5,0,10*ROW('Hygiene Data'!H94))),'Data Summary'!EA100="Yes"),OFFSET('Hygiene Data'!$H$5,0,10*ROW('Hygiene Data'!H94)),NA())</f>
        <v>#N/A</v>
      </c>
      <c r="BM100" s="543" t="e">
        <f ca="1">+IF(AND(ISNUMBER(OFFSET('Hygiene Data'!$H$7,0,10*ROW('Hygiene Data'!H94))),'Data Summary'!EB100="Yes"),OFFSET('Hygiene Data'!$H$7,0,10*ROW('Hygiene Data'!H94)),NA())</f>
        <v>#N/A</v>
      </c>
      <c r="BN100" s="543" t="e">
        <f ca="1">+IF(AND(ISNUMBER(OFFSET('Hygiene Data'!$H$9,0,10*ROW('Hygiene Data'!H94))),'Data Summary'!EC100="Yes"),OFFSET('Hygiene Data'!$H$9,0,10*ROW('Hygiene Data'!H94)),NA())</f>
        <v>#N/A</v>
      </c>
      <c r="BO100" s="543" t="e">
        <f ca="1">+IF(AND(ISNUMBER(OFFSET('Hygiene Data'!$I$5,0,10*ROW('Hygiene Data'!I94))),'Data Summary'!ED100="Yes"),OFFSET('Hygiene Data'!$I$5,0,10*ROW('Hygiene Data'!I94)),NA())</f>
        <v>#N/A</v>
      </c>
      <c r="BP100" s="543" t="e">
        <f ca="1">+IF(AND(ISNUMBER(OFFSET('Hygiene Data'!$I$7,0,10*ROW('Hygiene Data'!I94))),'Data Summary'!EE100="Yes"),OFFSET('Hygiene Data'!$I$7,0,10*ROW('Hygiene Data'!I94)),NA())</f>
        <v>#N/A</v>
      </c>
      <c r="BQ100" s="543" t="e">
        <f ca="1">+IF(AND(ISNUMBER(OFFSET('Hygiene Data'!$I$9,0,10*ROW('Hygiene Data'!I94))),'Data Summary'!EF100="Yes"),OFFSET('Hygiene Data'!$I$9,0,10*ROW('Hygiene Data'!I94)),NA())</f>
        <v>#N/A</v>
      </c>
    </row>
    <row r="101" spans="1:69" x14ac:dyDescent="0.25">
      <c r="A101" s="539" t="e">
        <f ca="1">+RIGHT('Data Summary'!A101,LEN('Data Summary'!A101)-9)</f>
        <v>#VALUE!</v>
      </c>
      <c r="B101" s="513" t="str">
        <f ca="1">+IF(ISTEXT('Data Summary'!B101),'Data Summary'!B101,"")</f>
        <v/>
      </c>
      <c r="C101" s="540" t="e">
        <f ca="1">+VALUE('Data Summary'!C101)</f>
        <v>#VALUE!</v>
      </c>
      <c r="D101" s="541" t="e">
        <f ca="1">+IF(AND(ISNUMBER(OFFSET('Water Data'!$D$4,0,10*ROW('Water Data'!D95))),'Data Summary'!BS101="Yes"),100-OFFSET('Water Data'!$D$4,0,10*ROW('Water Data'!D95)),NA())</f>
        <v>#N/A</v>
      </c>
      <c r="E101" s="541" t="e">
        <f ca="1">+IF(AND(ISNUMBER(OFFSET('Water Data'!$D$6,0,10*ROW('Water Data'!D95))),'Data Summary'!BT101="Yes"),OFFSET('Water Data'!$D$6,0,10*ROW('Water Data'!D95)),NA())</f>
        <v>#N/A</v>
      </c>
      <c r="F101" s="541" t="e">
        <f ca="1">+IF(AND(ISNUMBER(OFFSET('Water Data'!$D$9,0,10*ROW('Water Data'!D95))),'Data Summary'!BU101="Yes"),OFFSET('Water Data'!$D$9,0,10*ROW('Water Data'!D95)),NA())</f>
        <v>#N/A</v>
      </c>
      <c r="G101" s="541" t="e">
        <f ca="1">+IF(AND(ISNUMBER(OFFSET('Water Data'!$E$4,0,10*ROW('Water Data'!E95))),'Data Summary'!BV101="Yes"),100-OFFSET('Water Data'!$E$4,0,10*ROW('Water Data'!E95)),NA())</f>
        <v>#N/A</v>
      </c>
      <c r="H101" s="541" t="e">
        <f ca="1">+IF(AND(ISNUMBER(OFFSET('Water Data'!$E$6,0,10*ROW('Water Data'!E95))),'Data Summary'!BW101="Yes"),OFFSET('Water Data'!$E$6,0,10*ROW('Water Data'!E95)),NA())</f>
        <v>#N/A</v>
      </c>
      <c r="I101" s="541" t="e">
        <f ca="1">+IF(AND(ISNUMBER(OFFSET('Water Data'!$E$9,0,10*ROW('Water Data'!E95))),'Data Summary'!BX101="Yes"),OFFSET('Water Data'!$E$9,0,10*ROW('Water Data'!E95)),NA())</f>
        <v>#N/A</v>
      </c>
      <c r="J101" s="541" t="e">
        <f ca="1">+IF(AND(ISNUMBER(OFFSET('Water Data'!$F$4,0,10*ROW('Water Data'!F95))),'Data Summary'!BY101="Yes"),100-OFFSET('Water Data'!$F$4,0,10*ROW('Water Data'!F95)),NA())</f>
        <v>#N/A</v>
      </c>
      <c r="K101" s="541" t="e">
        <f ca="1">+IF(AND(ISNUMBER(OFFSET('Water Data'!$F$6,0,10*ROW('Water Data'!F95))),'Data Summary'!BZ101="Yes"),OFFSET('Water Data'!$F$6,0,10*ROW('Water Data'!F95)),NA())</f>
        <v>#N/A</v>
      </c>
      <c r="L101" s="541" t="e">
        <f ca="1">+IF(AND(ISNUMBER(OFFSET('Water Data'!$F$9,0,10*ROW('Water Data'!F95))),'Data Summary'!CA101="Yes"),OFFSET('Water Data'!$F$9,0,10*ROW('Water Data'!F95)),NA())</f>
        <v>#N/A</v>
      </c>
      <c r="M101" s="541" t="e">
        <f ca="1">+IF(AND(ISNUMBER(OFFSET('Water Data'!$G$4,0,10*ROW('Water Data'!G95))),'Data Summary'!CB101="Yes"),100-OFFSET('Water Data'!$G$4,0,10*ROW('Water Data'!G95)),NA())</f>
        <v>#N/A</v>
      </c>
      <c r="N101" s="541" t="e">
        <f ca="1">+IF(AND(ISNUMBER(OFFSET('Water Data'!$G$6,0,10*ROW('Water Data'!G95))),'Data Summary'!CC101="Yes"),OFFSET('Water Data'!$G$6,0,10*ROW('Water Data'!G95)),NA())</f>
        <v>#N/A</v>
      </c>
      <c r="O101" s="541" t="e">
        <f ca="1">+IF(AND(ISNUMBER(OFFSET('Water Data'!$G$9,0,10*ROW('Water Data'!G95))),'Data Summary'!CD101="Yes"),OFFSET('Water Data'!$G$9,0,10*ROW('Water Data'!G95)),NA())</f>
        <v>#N/A</v>
      </c>
      <c r="P101" s="541" t="e">
        <f ca="1">+IF(AND(ISNUMBER(OFFSET('Water Data'!$H$4,0,10*ROW('Water Data'!H95))),'Data Summary'!CE101="Yes"),100-OFFSET('Water Data'!$H$4,0,10*ROW('Water Data'!H95)),NA())</f>
        <v>#N/A</v>
      </c>
      <c r="Q101" s="541" t="e">
        <f ca="1">+IF(AND(ISNUMBER(OFFSET('Water Data'!$H$6,0,10*ROW('Water Data'!H95))),'Data Summary'!CF101="Yes"),OFFSET('Water Data'!$H$6,0,10*ROW('Water Data'!H95)),NA())</f>
        <v>#N/A</v>
      </c>
      <c r="R101" s="541" t="e">
        <f ca="1">+IF(AND(ISNUMBER(OFFSET('Water Data'!$H$9,0,10*ROW('Water Data'!H95))),'Data Summary'!CG101="Yes"),OFFSET('Water Data'!$H$9,0,10*ROW('Water Data'!H95)),NA())</f>
        <v>#N/A</v>
      </c>
      <c r="S101" s="541" t="e">
        <f ca="1">+IF(AND(ISNUMBER(OFFSET('Water Data'!$I$4,0,10*ROW('Water Data'!I95))),'Data Summary'!CH101="Yes"),100-OFFSET('Water Data'!$I$4,0,10*ROW('Water Data'!I95)),NA())</f>
        <v>#N/A</v>
      </c>
      <c r="T101" s="541" t="e">
        <f ca="1">+IF(AND(ISNUMBER(OFFSET('Water Data'!$I$6,0,10*ROW('Water Data'!I95))),'Data Summary'!CI101="Yes"),OFFSET('Water Data'!$I$6,0,10*ROW('Water Data'!I95)),NA())</f>
        <v>#N/A</v>
      </c>
      <c r="U101" s="541" t="e">
        <f ca="1">+IF(AND(ISNUMBER(OFFSET('Water Data'!$I$9,0,10*ROW('Water Data'!I95))),'Data Summary'!CJ101="Yes"),OFFSET('Water Data'!$I$9,0,10*ROW('Water Data'!I95)),NA())</f>
        <v>#N/A</v>
      </c>
      <c r="V101" s="542" t="e">
        <f ca="1">+IF(AND(ISNUMBER(OFFSET('Sanitation Data'!$D$4,0,10*ROW('Sanitation Data'!D95))),'Data Summary'!CK101="Yes"),100-OFFSET('Sanitation Data'!$D$4,0,10*ROW('Sanitation Data'!D95)),NA())</f>
        <v>#N/A</v>
      </c>
      <c r="W101" s="542" t="e">
        <f ca="1">+IF(AND(ISNUMBER(OFFSET('Sanitation Data'!$D$6,0,10*ROW('Sanitation Data'!D95))),'Data Summary'!CL101="Yes"),OFFSET('Sanitation Data'!$D$6,0,10*ROW('Sanitation Data'!D95)),NA())</f>
        <v>#N/A</v>
      </c>
      <c r="X101" s="542" t="e">
        <f ca="1">+IF(AND(ISNUMBER(OFFSET('Sanitation Data'!$D$10,0,10*ROW('Sanitation Data'!D95))),'Data Summary'!CM101="Yes"),OFFSET('Sanitation Data'!$D$10,0,10*ROW('Sanitation Data'!D95)),NA())</f>
        <v>#N/A</v>
      </c>
      <c r="Y101" s="542" t="e">
        <f ca="1">+IF(AND(ISNUMBER(OFFSET('Sanitation Data'!$D$11,0,10*ROW('Sanitation Data'!D95))),'Data Summary'!CN101="Yes"),OFFSET('Sanitation Data'!$D$11,0,10*ROW('Sanitation Data'!D95)),NA())</f>
        <v>#N/A</v>
      </c>
      <c r="Z101" s="542" t="e">
        <f ca="1">+IF(AND(ISNUMBER(OFFSET('Sanitation Data'!$D$12,0,10*ROW('Sanitation Data'!D95))),'Data Summary'!CO101="Yes"),OFFSET('Sanitation Data'!$D$12,0,10*ROW('Sanitation Data'!D95)),NA())</f>
        <v>#N/A</v>
      </c>
      <c r="AA101" s="542" t="e">
        <f ca="1">+IF(AND(ISNUMBER(OFFSET('Sanitation Data'!$E$4,0,10*ROW('Sanitation Data'!E95))),'Data Summary'!CP101="Yes"),100-OFFSET('Sanitation Data'!$E$4,0,10*ROW('Sanitation Data'!E95)),NA())</f>
        <v>#N/A</v>
      </c>
      <c r="AB101" s="542" t="e">
        <f ca="1">+IF(AND(ISNUMBER(OFFSET('Sanitation Data'!$E$6,0,10*ROW('Sanitation Data'!E95))),'Data Summary'!CQ101="Yes"),OFFSET('Sanitation Data'!$E$6,0,10*ROW('Sanitation Data'!E95)),NA())</f>
        <v>#N/A</v>
      </c>
      <c r="AC101" s="542" t="e">
        <f ca="1">+IF(AND(ISNUMBER(OFFSET('Sanitation Data'!$E$10,0,10*ROW('Sanitation Data'!E95))),'Data Summary'!CR101="Yes"),OFFSET('Sanitation Data'!$E$10,0,10*ROW('Sanitation Data'!E95)),NA())</f>
        <v>#N/A</v>
      </c>
      <c r="AD101" s="542" t="e">
        <f ca="1">+IF(AND(ISNUMBER(OFFSET('Sanitation Data'!$E$11,0,10*ROW('Sanitation Data'!E95))),'Data Summary'!CS101="Yes"),OFFSET('Sanitation Data'!$E$11,0,10*ROW('Sanitation Data'!E95)),NA())</f>
        <v>#N/A</v>
      </c>
      <c r="AE101" s="542" t="e">
        <f ca="1">+IF(AND(ISNUMBER(OFFSET('Sanitation Data'!$E$12,0,10*ROW('Sanitation Data'!E95))),'Data Summary'!CT101="Yes"),OFFSET('Sanitation Data'!$E$12,0,10*ROW('Sanitation Data'!E95)),NA())</f>
        <v>#N/A</v>
      </c>
      <c r="AF101" s="542" t="e">
        <f ca="1">+IF(AND(ISNUMBER(OFFSET('Sanitation Data'!$F$4,0,10*ROW('Sanitation Data'!F95))),'Data Summary'!CU101="Yes"),100-OFFSET('Sanitation Data'!$F$4,0,10*ROW('Sanitation Data'!F95)),NA())</f>
        <v>#N/A</v>
      </c>
      <c r="AG101" s="542" t="e">
        <f ca="1">+IF(AND(ISNUMBER(OFFSET('Sanitation Data'!$F$6,0,10*ROW('Sanitation Data'!F95))),'Data Summary'!CV101="Yes"),OFFSET('Sanitation Data'!$F$6,0,10*ROW('Sanitation Data'!F95)),NA())</f>
        <v>#N/A</v>
      </c>
      <c r="AH101" s="542" t="e">
        <f ca="1">+IF(AND(ISNUMBER(OFFSET('Sanitation Data'!$F$10,0,10*ROW('Sanitation Data'!F95))),'Data Summary'!CW101="Yes"),OFFSET('Sanitation Data'!$F$10,0,10*ROW('Sanitation Data'!F95)),NA())</f>
        <v>#N/A</v>
      </c>
      <c r="AI101" s="542" t="e">
        <f ca="1">+IF(AND(ISNUMBER(OFFSET('Sanitation Data'!$F$11,0,10*ROW('Sanitation Data'!F95))),'Data Summary'!CX101="Yes"),OFFSET('Sanitation Data'!$F$11,0,10*ROW('Sanitation Data'!F95)),NA())</f>
        <v>#N/A</v>
      </c>
      <c r="AJ101" s="542" t="e">
        <f ca="1">+IF(AND(ISNUMBER(OFFSET('Sanitation Data'!$F$12,0,10*ROW('Sanitation Data'!F95))),'Data Summary'!CY101="Yes"),OFFSET('Sanitation Data'!$F$12,0,10*ROW('Sanitation Data'!F95)),NA())</f>
        <v>#N/A</v>
      </c>
      <c r="AK101" s="542" t="e">
        <f ca="1">+IF(AND(ISNUMBER(OFFSET('Sanitation Data'!$G$4,0,10*ROW('Sanitation Data'!G95))),'Data Summary'!CZ101="Yes"),100-OFFSET('Sanitation Data'!$G$4,0,10*ROW('Sanitation Data'!G95)),NA())</f>
        <v>#N/A</v>
      </c>
      <c r="AL101" s="542" t="e">
        <f ca="1">+IF(AND(ISNUMBER(OFFSET('Sanitation Data'!$G$6,0,10*ROW('Sanitation Data'!G95))),'Data Summary'!DA101="Yes"),OFFSET('Sanitation Data'!$G$6,0,10*ROW('Sanitation Data'!G95)),NA())</f>
        <v>#N/A</v>
      </c>
      <c r="AM101" s="542" t="e">
        <f ca="1">+IF(AND(ISNUMBER(OFFSET('Sanitation Data'!$G$10,0,10*ROW('Sanitation Data'!G95))),'Data Summary'!DB101="Yes"),OFFSET('Sanitation Data'!$G$10,0,10*ROW('Sanitation Data'!G95)),NA())</f>
        <v>#N/A</v>
      </c>
      <c r="AN101" s="542" t="e">
        <f ca="1">+IF(AND(ISNUMBER(OFFSET('Sanitation Data'!$G$11,0,10*ROW('Sanitation Data'!G95))),'Data Summary'!DC101="Yes"),OFFSET('Sanitation Data'!$G$11,0,10*ROW('Sanitation Data'!G95)),NA())</f>
        <v>#N/A</v>
      </c>
      <c r="AO101" s="542" t="e">
        <f ca="1">+IF(AND(ISNUMBER(OFFSET('Sanitation Data'!$G$12,0,10*ROW('Sanitation Data'!G95))),'Data Summary'!DD101="Yes"),OFFSET('Sanitation Data'!$G$12,0,10*ROW('Sanitation Data'!G95)),NA())</f>
        <v>#N/A</v>
      </c>
      <c r="AP101" s="542" t="e">
        <f ca="1">+IF(AND(ISNUMBER(OFFSET('Sanitation Data'!$H$4,0,10*ROW('Sanitation Data'!H95))),'Data Summary'!DE101="Yes"),100-OFFSET('Sanitation Data'!$H$4,0,10*ROW('Sanitation Data'!H95)),NA())</f>
        <v>#N/A</v>
      </c>
      <c r="AQ101" s="542" t="e">
        <f ca="1">+IF(AND(ISNUMBER(OFFSET('Sanitation Data'!$H$6,0,10*ROW('Sanitation Data'!H95))),'Data Summary'!DF101="Yes"),OFFSET('Sanitation Data'!$H$6,0,10*ROW('Sanitation Data'!H95)),NA())</f>
        <v>#N/A</v>
      </c>
      <c r="AR101" s="542" t="e">
        <f ca="1">+IF(AND(ISNUMBER(OFFSET('Sanitation Data'!$H$10,0,10*ROW('Sanitation Data'!H95))),'Data Summary'!DG101="Yes"),OFFSET('Sanitation Data'!$H$10,0,10*ROW('Sanitation Data'!H95)),NA())</f>
        <v>#N/A</v>
      </c>
      <c r="AS101" s="542" t="e">
        <f ca="1">+IF(AND(ISNUMBER(OFFSET('Sanitation Data'!$H$11,0,10*ROW('Sanitation Data'!H95))),'Data Summary'!DH101="Yes"),OFFSET('Sanitation Data'!$H$11,0,10*ROW('Sanitation Data'!H95)),NA())</f>
        <v>#N/A</v>
      </c>
      <c r="AT101" s="542" t="e">
        <f ca="1">+IF(AND(ISNUMBER(OFFSET('Sanitation Data'!$H$12,0,10*ROW('Sanitation Data'!H95))),'Data Summary'!DI101="Yes"),OFFSET('Sanitation Data'!$H$12,0,10*ROW('Sanitation Data'!H95)),NA())</f>
        <v>#N/A</v>
      </c>
      <c r="AU101" s="542" t="e">
        <f ca="1">+IF(AND(ISNUMBER(OFFSET('Sanitation Data'!$I$4,0,10*ROW('Sanitation Data'!I95))),'Data Summary'!DJ101="Yes"),100-OFFSET('Sanitation Data'!$I$4,0,10*ROW('Sanitation Data'!I95)),NA())</f>
        <v>#N/A</v>
      </c>
      <c r="AV101" s="542" t="e">
        <f ca="1">+IF(AND(ISNUMBER(OFFSET('Sanitation Data'!$I$6,0,10*ROW('Sanitation Data'!I95))),'Data Summary'!DK101="Yes"),OFFSET('Sanitation Data'!$I$6,0,10*ROW('Sanitation Data'!I95)),NA())</f>
        <v>#N/A</v>
      </c>
      <c r="AW101" s="542" t="e">
        <f ca="1">+IF(AND(ISNUMBER(OFFSET('Sanitation Data'!$I$10,0,10*ROW('Sanitation Data'!I95))),'Data Summary'!DL101="Yes"),OFFSET('Sanitation Data'!$I$10,0,10*ROW('Sanitation Data'!I95)),NA())</f>
        <v>#N/A</v>
      </c>
      <c r="AX101" s="542" t="e">
        <f ca="1">+IF(AND(ISNUMBER(OFFSET('Sanitation Data'!$I$11,0,10*ROW('Sanitation Data'!I95))),'Data Summary'!DM101="Yes"),OFFSET('Sanitation Data'!$I$11,0,10*ROW('Sanitation Data'!I95)),NA())</f>
        <v>#N/A</v>
      </c>
      <c r="AY101" s="542" t="e">
        <f ca="1">+IF(AND(ISNUMBER(OFFSET('Sanitation Data'!$I$12,0,10*ROW('Sanitation Data'!I95))),'Data Summary'!DN101="Yes"),OFFSET('Sanitation Data'!$I$12,0,10*ROW('Sanitation Data'!I95)),NA())</f>
        <v>#N/A</v>
      </c>
      <c r="AZ101" s="543" t="e">
        <f ca="1">+IF(AND(ISNUMBER(OFFSET('Hygiene Data'!$D$5,0,10*ROW('Hygiene Data'!D95))),'Data Summary'!DO101="Yes"),OFFSET('Hygiene Data'!$D$5,0,10*ROW('Hygiene Data'!D95)),NA())</f>
        <v>#N/A</v>
      </c>
      <c r="BA101" s="543" t="e">
        <f ca="1">+IF(AND(ISNUMBER(OFFSET('Hygiene Data'!$D$7,0,10*ROW('Hygiene Data'!D95))),'Data Summary'!DP101="Yes"),OFFSET('Hygiene Data'!$D$7,0,10*ROW('Hygiene Data'!D95)),NA())</f>
        <v>#N/A</v>
      </c>
      <c r="BB101" s="543" t="e">
        <f ca="1">+IF(AND(ISNUMBER(OFFSET('Hygiene Data'!$D$9,0,10*ROW('Hygiene Data'!D95))),'Data Summary'!DQ101="Yes"),OFFSET('Hygiene Data'!$D$9,0,10*ROW('Hygiene Data'!D95)),NA())</f>
        <v>#N/A</v>
      </c>
      <c r="BC101" s="543" t="e">
        <f ca="1">+IF(AND(ISNUMBER(OFFSET('Hygiene Data'!$E$5,0,10*ROW('Hygiene Data'!E95))),'Data Summary'!DR101="Yes"),OFFSET('Hygiene Data'!$E$5,0,10*ROW('Hygiene Data'!E95)),NA())</f>
        <v>#N/A</v>
      </c>
      <c r="BD101" s="543" t="e">
        <f ca="1">+IF(AND(ISNUMBER(OFFSET('Hygiene Data'!$E$7,0,10*ROW('Hygiene Data'!E95))),'Data Summary'!DS101="Yes"),OFFSET('Hygiene Data'!$E$7,0,10*ROW('Hygiene Data'!E95)),NA())</f>
        <v>#N/A</v>
      </c>
      <c r="BE101" s="543" t="e">
        <f ca="1">+IF(AND(ISNUMBER(OFFSET('Hygiene Data'!$E$9,0,10*ROW('Hygiene Data'!E95))),'Data Summary'!DT101="Yes"),OFFSET('Hygiene Data'!$E$9,0,10*ROW('Hygiene Data'!E95)),NA())</f>
        <v>#N/A</v>
      </c>
      <c r="BF101" s="543" t="e">
        <f ca="1">+IF(AND(ISNUMBER(OFFSET('Hygiene Data'!$F$5,0,10*ROW('Hygiene Data'!F95))),'Data Summary'!DU101="Yes"),OFFSET('Hygiene Data'!$F$5,0,10*ROW('Hygiene Data'!F95)),NA())</f>
        <v>#N/A</v>
      </c>
      <c r="BG101" s="543" t="e">
        <f ca="1">+IF(AND(ISNUMBER(OFFSET('Hygiene Data'!$F$7,0,10*ROW('Hygiene Data'!F95))),'Data Summary'!DV101="Yes"),OFFSET('Hygiene Data'!$F$7,0,10*ROW('Hygiene Data'!F95)),NA())</f>
        <v>#N/A</v>
      </c>
      <c r="BH101" s="543" t="e">
        <f ca="1">+IF(AND(ISNUMBER(OFFSET('Hygiene Data'!$F$9,0,10*ROW('Hygiene Data'!F95))),'Data Summary'!DW101="Yes"),OFFSET('Hygiene Data'!$F$9,0,10*ROW('Hygiene Data'!F95)),NA())</f>
        <v>#N/A</v>
      </c>
      <c r="BI101" s="543" t="e">
        <f ca="1">+IF(AND(ISNUMBER(OFFSET('Hygiene Data'!$G$5,0,10*ROW('Hygiene Data'!G95))),'Data Summary'!DX101="Yes"),OFFSET('Hygiene Data'!$G$5,0,10*ROW('Hygiene Data'!G95)),NA())</f>
        <v>#N/A</v>
      </c>
      <c r="BJ101" s="543" t="e">
        <f ca="1">+IF(AND(ISNUMBER(OFFSET('Hygiene Data'!$G$7,0,10*ROW('Hygiene Data'!G95))),'Data Summary'!DY101="Yes"),OFFSET('Hygiene Data'!$G$7,0,10*ROW('Hygiene Data'!G95)),NA())</f>
        <v>#N/A</v>
      </c>
      <c r="BK101" s="543" t="e">
        <f ca="1">+IF(AND(ISNUMBER(OFFSET('Hygiene Data'!$G$9,0,10*ROW('Hygiene Data'!G95))),'Data Summary'!DZ101="Yes"),OFFSET('Hygiene Data'!$G$9,0,10*ROW('Hygiene Data'!G95)),NA())</f>
        <v>#N/A</v>
      </c>
      <c r="BL101" s="543" t="e">
        <f ca="1">+IF(AND(ISNUMBER(OFFSET('Hygiene Data'!$H$5,0,10*ROW('Hygiene Data'!H95))),'Data Summary'!EA101="Yes"),OFFSET('Hygiene Data'!$H$5,0,10*ROW('Hygiene Data'!H95)),NA())</f>
        <v>#N/A</v>
      </c>
      <c r="BM101" s="543" t="e">
        <f ca="1">+IF(AND(ISNUMBER(OFFSET('Hygiene Data'!$H$7,0,10*ROW('Hygiene Data'!H95))),'Data Summary'!EB101="Yes"),OFFSET('Hygiene Data'!$H$7,0,10*ROW('Hygiene Data'!H95)),NA())</f>
        <v>#N/A</v>
      </c>
      <c r="BN101" s="543" t="e">
        <f ca="1">+IF(AND(ISNUMBER(OFFSET('Hygiene Data'!$H$9,0,10*ROW('Hygiene Data'!H95))),'Data Summary'!EC101="Yes"),OFFSET('Hygiene Data'!$H$9,0,10*ROW('Hygiene Data'!H95)),NA())</f>
        <v>#N/A</v>
      </c>
      <c r="BO101" s="543" t="e">
        <f ca="1">+IF(AND(ISNUMBER(OFFSET('Hygiene Data'!$I$5,0,10*ROW('Hygiene Data'!I95))),'Data Summary'!ED101="Yes"),OFFSET('Hygiene Data'!$I$5,0,10*ROW('Hygiene Data'!I95)),NA())</f>
        <v>#N/A</v>
      </c>
      <c r="BP101" s="543" t="e">
        <f ca="1">+IF(AND(ISNUMBER(OFFSET('Hygiene Data'!$I$7,0,10*ROW('Hygiene Data'!I95))),'Data Summary'!EE101="Yes"),OFFSET('Hygiene Data'!$I$7,0,10*ROW('Hygiene Data'!I95)),NA())</f>
        <v>#N/A</v>
      </c>
      <c r="BQ101" s="543" t="e">
        <f ca="1">+IF(AND(ISNUMBER(OFFSET('Hygiene Data'!$I$9,0,10*ROW('Hygiene Data'!I95))),'Data Summary'!EF101="Yes"),OFFSET('Hygiene Data'!$I$9,0,10*ROW('Hygiene Data'!I95)),NA())</f>
        <v>#N/A</v>
      </c>
    </row>
    <row r="102" spans="1:69" x14ac:dyDescent="0.25">
      <c r="A102" s="539" t="e">
        <f ca="1">+RIGHT('Data Summary'!A102,LEN('Data Summary'!A102)-9)</f>
        <v>#VALUE!</v>
      </c>
      <c r="B102" s="513" t="str">
        <f ca="1">+IF(ISTEXT('Data Summary'!B102),'Data Summary'!B102,"")</f>
        <v/>
      </c>
      <c r="C102" s="540" t="e">
        <f ca="1">+VALUE('Data Summary'!C102)</f>
        <v>#VALUE!</v>
      </c>
      <c r="D102" s="541" t="e">
        <f ca="1">+IF(AND(ISNUMBER(OFFSET('Water Data'!$D$4,0,10*ROW('Water Data'!D96))),'Data Summary'!BS102="Yes"),100-OFFSET('Water Data'!$D$4,0,10*ROW('Water Data'!D96)),NA())</f>
        <v>#N/A</v>
      </c>
      <c r="E102" s="541" t="e">
        <f ca="1">+IF(AND(ISNUMBER(OFFSET('Water Data'!$D$6,0,10*ROW('Water Data'!D96))),'Data Summary'!BT102="Yes"),OFFSET('Water Data'!$D$6,0,10*ROW('Water Data'!D96)),NA())</f>
        <v>#N/A</v>
      </c>
      <c r="F102" s="541" t="e">
        <f ca="1">+IF(AND(ISNUMBER(OFFSET('Water Data'!$D$9,0,10*ROW('Water Data'!D96))),'Data Summary'!BU102="Yes"),OFFSET('Water Data'!$D$9,0,10*ROW('Water Data'!D96)),NA())</f>
        <v>#N/A</v>
      </c>
      <c r="G102" s="541" t="e">
        <f ca="1">+IF(AND(ISNUMBER(OFFSET('Water Data'!$E$4,0,10*ROW('Water Data'!E96))),'Data Summary'!BV102="Yes"),100-OFFSET('Water Data'!$E$4,0,10*ROW('Water Data'!E96)),NA())</f>
        <v>#N/A</v>
      </c>
      <c r="H102" s="541" t="e">
        <f ca="1">+IF(AND(ISNUMBER(OFFSET('Water Data'!$E$6,0,10*ROW('Water Data'!E96))),'Data Summary'!BW102="Yes"),OFFSET('Water Data'!$E$6,0,10*ROW('Water Data'!E96)),NA())</f>
        <v>#N/A</v>
      </c>
      <c r="I102" s="541" t="e">
        <f ca="1">+IF(AND(ISNUMBER(OFFSET('Water Data'!$E$9,0,10*ROW('Water Data'!E96))),'Data Summary'!BX102="Yes"),OFFSET('Water Data'!$E$9,0,10*ROW('Water Data'!E96)),NA())</f>
        <v>#N/A</v>
      </c>
      <c r="J102" s="541" t="e">
        <f ca="1">+IF(AND(ISNUMBER(OFFSET('Water Data'!$F$4,0,10*ROW('Water Data'!F96))),'Data Summary'!BY102="Yes"),100-OFFSET('Water Data'!$F$4,0,10*ROW('Water Data'!F96)),NA())</f>
        <v>#N/A</v>
      </c>
      <c r="K102" s="541" t="e">
        <f ca="1">+IF(AND(ISNUMBER(OFFSET('Water Data'!$F$6,0,10*ROW('Water Data'!F96))),'Data Summary'!BZ102="Yes"),OFFSET('Water Data'!$F$6,0,10*ROW('Water Data'!F96)),NA())</f>
        <v>#N/A</v>
      </c>
      <c r="L102" s="541" t="e">
        <f ca="1">+IF(AND(ISNUMBER(OFFSET('Water Data'!$F$9,0,10*ROW('Water Data'!F96))),'Data Summary'!CA102="Yes"),OFFSET('Water Data'!$F$9,0,10*ROW('Water Data'!F96)),NA())</f>
        <v>#N/A</v>
      </c>
      <c r="M102" s="541" t="e">
        <f ca="1">+IF(AND(ISNUMBER(OFFSET('Water Data'!$G$4,0,10*ROW('Water Data'!G96))),'Data Summary'!CB102="Yes"),100-OFFSET('Water Data'!$G$4,0,10*ROW('Water Data'!G96)),NA())</f>
        <v>#N/A</v>
      </c>
      <c r="N102" s="541" t="e">
        <f ca="1">+IF(AND(ISNUMBER(OFFSET('Water Data'!$G$6,0,10*ROW('Water Data'!G96))),'Data Summary'!CC102="Yes"),OFFSET('Water Data'!$G$6,0,10*ROW('Water Data'!G96)),NA())</f>
        <v>#N/A</v>
      </c>
      <c r="O102" s="541" t="e">
        <f ca="1">+IF(AND(ISNUMBER(OFFSET('Water Data'!$G$9,0,10*ROW('Water Data'!G96))),'Data Summary'!CD102="Yes"),OFFSET('Water Data'!$G$9,0,10*ROW('Water Data'!G96)),NA())</f>
        <v>#N/A</v>
      </c>
      <c r="P102" s="541" t="e">
        <f ca="1">+IF(AND(ISNUMBER(OFFSET('Water Data'!$H$4,0,10*ROW('Water Data'!H96))),'Data Summary'!CE102="Yes"),100-OFFSET('Water Data'!$H$4,0,10*ROW('Water Data'!H96)),NA())</f>
        <v>#N/A</v>
      </c>
      <c r="Q102" s="541" t="e">
        <f ca="1">+IF(AND(ISNUMBER(OFFSET('Water Data'!$H$6,0,10*ROW('Water Data'!H96))),'Data Summary'!CF102="Yes"),OFFSET('Water Data'!$H$6,0,10*ROW('Water Data'!H96)),NA())</f>
        <v>#N/A</v>
      </c>
      <c r="R102" s="541" t="e">
        <f ca="1">+IF(AND(ISNUMBER(OFFSET('Water Data'!$H$9,0,10*ROW('Water Data'!H96))),'Data Summary'!CG102="Yes"),OFFSET('Water Data'!$H$9,0,10*ROW('Water Data'!H96)),NA())</f>
        <v>#N/A</v>
      </c>
      <c r="S102" s="541" t="e">
        <f ca="1">+IF(AND(ISNUMBER(OFFSET('Water Data'!$I$4,0,10*ROW('Water Data'!I96))),'Data Summary'!CH102="Yes"),100-OFFSET('Water Data'!$I$4,0,10*ROW('Water Data'!I96)),NA())</f>
        <v>#N/A</v>
      </c>
      <c r="T102" s="541" t="e">
        <f ca="1">+IF(AND(ISNUMBER(OFFSET('Water Data'!$I$6,0,10*ROW('Water Data'!I96))),'Data Summary'!CI102="Yes"),OFFSET('Water Data'!$I$6,0,10*ROW('Water Data'!I96)),NA())</f>
        <v>#N/A</v>
      </c>
      <c r="U102" s="541" t="e">
        <f ca="1">+IF(AND(ISNUMBER(OFFSET('Water Data'!$I$9,0,10*ROW('Water Data'!I96))),'Data Summary'!CJ102="Yes"),OFFSET('Water Data'!$I$9,0,10*ROW('Water Data'!I96)),NA())</f>
        <v>#N/A</v>
      </c>
      <c r="V102" s="542" t="e">
        <f ca="1">+IF(AND(ISNUMBER(OFFSET('Sanitation Data'!$D$4,0,10*ROW('Sanitation Data'!D96))),'Data Summary'!CK102="Yes"),100-OFFSET('Sanitation Data'!$D$4,0,10*ROW('Sanitation Data'!D96)),NA())</f>
        <v>#N/A</v>
      </c>
      <c r="W102" s="542" t="e">
        <f ca="1">+IF(AND(ISNUMBER(OFFSET('Sanitation Data'!$D$6,0,10*ROW('Sanitation Data'!D96))),'Data Summary'!CL102="Yes"),OFFSET('Sanitation Data'!$D$6,0,10*ROW('Sanitation Data'!D96)),NA())</f>
        <v>#N/A</v>
      </c>
      <c r="X102" s="542" t="e">
        <f ca="1">+IF(AND(ISNUMBER(OFFSET('Sanitation Data'!$D$10,0,10*ROW('Sanitation Data'!D96))),'Data Summary'!CM102="Yes"),OFFSET('Sanitation Data'!$D$10,0,10*ROW('Sanitation Data'!D96)),NA())</f>
        <v>#N/A</v>
      </c>
      <c r="Y102" s="542" t="e">
        <f ca="1">+IF(AND(ISNUMBER(OFFSET('Sanitation Data'!$D$11,0,10*ROW('Sanitation Data'!D96))),'Data Summary'!CN102="Yes"),OFFSET('Sanitation Data'!$D$11,0,10*ROW('Sanitation Data'!D96)),NA())</f>
        <v>#N/A</v>
      </c>
      <c r="Z102" s="542" t="e">
        <f ca="1">+IF(AND(ISNUMBER(OFFSET('Sanitation Data'!$D$12,0,10*ROW('Sanitation Data'!D96))),'Data Summary'!CO102="Yes"),OFFSET('Sanitation Data'!$D$12,0,10*ROW('Sanitation Data'!D96)),NA())</f>
        <v>#N/A</v>
      </c>
      <c r="AA102" s="542" t="e">
        <f ca="1">+IF(AND(ISNUMBER(OFFSET('Sanitation Data'!$E$4,0,10*ROW('Sanitation Data'!E96))),'Data Summary'!CP102="Yes"),100-OFFSET('Sanitation Data'!$E$4,0,10*ROW('Sanitation Data'!E96)),NA())</f>
        <v>#N/A</v>
      </c>
      <c r="AB102" s="542" t="e">
        <f ca="1">+IF(AND(ISNUMBER(OFFSET('Sanitation Data'!$E$6,0,10*ROW('Sanitation Data'!E96))),'Data Summary'!CQ102="Yes"),OFFSET('Sanitation Data'!$E$6,0,10*ROW('Sanitation Data'!E96)),NA())</f>
        <v>#N/A</v>
      </c>
      <c r="AC102" s="542" t="e">
        <f ca="1">+IF(AND(ISNUMBER(OFFSET('Sanitation Data'!$E$10,0,10*ROW('Sanitation Data'!E96))),'Data Summary'!CR102="Yes"),OFFSET('Sanitation Data'!$E$10,0,10*ROW('Sanitation Data'!E96)),NA())</f>
        <v>#N/A</v>
      </c>
      <c r="AD102" s="542" t="e">
        <f ca="1">+IF(AND(ISNUMBER(OFFSET('Sanitation Data'!$E$11,0,10*ROW('Sanitation Data'!E96))),'Data Summary'!CS102="Yes"),OFFSET('Sanitation Data'!$E$11,0,10*ROW('Sanitation Data'!E96)),NA())</f>
        <v>#N/A</v>
      </c>
      <c r="AE102" s="542" t="e">
        <f ca="1">+IF(AND(ISNUMBER(OFFSET('Sanitation Data'!$E$12,0,10*ROW('Sanitation Data'!E96))),'Data Summary'!CT102="Yes"),OFFSET('Sanitation Data'!$E$12,0,10*ROW('Sanitation Data'!E96)),NA())</f>
        <v>#N/A</v>
      </c>
      <c r="AF102" s="542" t="e">
        <f ca="1">+IF(AND(ISNUMBER(OFFSET('Sanitation Data'!$F$4,0,10*ROW('Sanitation Data'!F96))),'Data Summary'!CU102="Yes"),100-OFFSET('Sanitation Data'!$F$4,0,10*ROW('Sanitation Data'!F96)),NA())</f>
        <v>#N/A</v>
      </c>
      <c r="AG102" s="542" t="e">
        <f ca="1">+IF(AND(ISNUMBER(OFFSET('Sanitation Data'!$F$6,0,10*ROW('Sanitation Data'!F96))),'Data Summary'!CV102="Yes"),OFFSET('Sanitation Data'!$F$6,0,10*ROW('Sanitation Data'!F96)),NA())</f>
        <v>#N/A</v>
      </c>
      <c r="AH102" s="542" t="e">
        <f ca="1">+IF(AND(ISNUMBER(OFFSET('Sanitation Data'!$F$10,0,10*ROW('Sanitation Data'!F96))),'Data Summary'!CW102="Yes"),OFFSET('Sanitation Data'!$F$10,0,10*ROW('Sanitation Data'!F96)),NA())</f>
        <v>#N/A</v>
      </c>
      <c r="AI102" s="542" t="e">
        <f ca="1">+IF(AND(ISNUMBER(OFFSET('Sanitation Data'!$F$11,0,10*ROW('Sanitation Data'!F96))),'Data Summary'!CX102="Yes"),OFFSET('Sanitation Data'!$F$11,0,10*ROW('Sanitation Data'!F96)),NA())</f>
        <v>#N/A</v>
      </c>
      <c r="AJ102" s="542" t="e">
        <f ca="1">+IF(AND(ISNUMBER(OFFSET('Sanitation Data'!$F$12,0,10*ROW('Sanitation Data'!F96))),'Data Summary'!CY102="Yes"),OFFSET('Sanitation Data'!$F$12,0,10*ROW('Sanitation Data'!F96)),NA())</f>
        <v>#N/A</v>
      </c>
      <c r="AK102" s="542" t="e">
        <f ca="1">+IF(AND(ISNUMBER(OFFSET('Sanitation Data'!$G$4,0,10*ROW('Sanitation Data'!G96))),'Data Summary'!CZ102="Yes"),100-OFFSET('Sanitation Data'!$G$4,0,10*ROW('Sanitation Data'!G96)),NA())</f>
        <v>#N/A</v>
      </c>
      <c r="AL102" s="542" t="e">
        <f ca="1">+IF(AND(ISNUMBER(OFFSET('Sanitation Data'!$G$6,0,10*ROW('Sanitation Data'!G96))),'Data Summary'!DA102="Yes"),OFFSET('Sanitation Data'!$G$6,0,10*ROW('Sanitation Data'!G96)),NA())</f>
        <v>#N/A</v>
      </c>
      <c r="AM102" s="542" t="e">
        <f ca="1">+IF(AND(ISNUMBER(OFFSET('Sanitation Data'!$G$10,0,10*ROW('Sanitation Data'!G96))),'Data Summary'!DB102="Yes"),OFFSET('Sanitation Data'!$G$10,0,10*ROW('Sanitation Data'!G96)),NA())</f>
        <v>#N/A</v>
      </c>
      <c r="AN102" s="542" t="e">
        <f ca="1">+IF(AND(ISNUMBER(OFFSET('Sanitation Data'!$G$11,0,10*ROW('Sanitation Data'!G96))),'Data Summary'!DC102="Yes"),OFFSET('Sanitation Data'!$G$11,0,10*ROW('Sanitation Data'!G96)),NA())</f>
        <v>#N/A</v>
      </c>
      <c r="AO102" s="542" t="e">
        <f ca="1">+IF(AND(ISNUMBER(OFFSET('Sanitation Data'!$G$12,0,10*ROW('Sanitation Data'!G96))),'Data Summary'!DD102="Yes"),OFFSET('Sanitation Data'!$G$12,0,10*ROW('Sanitation Data'!G96)),NA())</f>
        <v>#N/A</v>
      </c>
      <c r="AP102" s="542" t="e">
        <f ca="1">+IF(AND(ISNUMBER(OFFSET('Sanitation Data'!$H$4,0,10*ROW('Sanitation Data'!H96))),'Data Summary'!DE102="Yes"),100-OFFSET('Sanitation Data'!$H$4,0,10*ROW('Sanitation Data'!H96)),NA())</f>
        <v>#N/A</v>
      </c>
      <c r="AQ102" s="542" t="e">
        <f ca="1">+IF(AND(ISNUMBER(OFFSET('Sanitation Data'!$H$6,0,10*ROW('Sanitation Data'!H96))),'Data Summary'!DF102="Yes"),OFFSET('Sanitation Data'!$H$6,0,10*ROW('Sanitation Data'!H96)),NA())</f>
        <v>#N/A</v>
      </c>
      <c r="AR102" s="542" t="e">
        <f ca="1">+IF(AND(ISNUMBER(OFFSET('Sanitation Data'!$H$10,0,10*ROW('Sanitation Data'!H96))),'Data Summary'!DG102="Yes"),OFFSET('Sanitation Data'!$H$10,0,10*ROW('Sanitation Data'!H96)),NA())</f>
        <v>#N/A</v>
      </c>
      <c r="AS102" s="542" t="e">
        <f ca="1">+IF(AND(ISNUMBER(OFFSET('Sanitation Data'!$H$11,0,10*ROW('Sanitation Data'!H96))),'Data Summary'!DH102="Yes"),OFFSET('Sanitation Data'!$H$11,0,10*ROW('Sanitation Data'!H96)),NA())</f>
        <v>#N/A</v>
      </c>
      <c r="AT102" s="542" t="e">
        <f ca="1">+IF(AND(ISNUMBER(OFFSET('Sanitation Data'!$H$12,0,10*ROW('Sanitation Data'!H96))),'Data Summary'!DI102="Yes"),OFFSET('Sanitation Data'!$H$12,0,10*ROW('Sanitation Data'!H96)),NA())</f>
        <v>#N/A</v>
      </c>
      <c r="AU102" s="542" t="e">
        <f ca="1">+IF(AND(ISNUMBER(OFFSET('Sanitation Data'!$I$4,0,10*ROW('Sanitation Data'!I96))),'Data Summary'!DJ102="Yes"),100-OFFSET('Sanitation Data'!$I$4,0,10*ROW('Sanitation Data'!I96)),NA())</f>
        <v>#N/A</v>
      </c>
      <c r="AV102" s="542" t="e">
        <f ca="1">+IF(AND(ISNUMBER(OFFSET('Sanitation Data'!$I$6,0,10*ROW('Sanitation Data'!I96))),'Data Summary'!DK102="Yes"),OFFSET('Sanitation Data'!$I$6,0,10*ROW('Sanitation Data'!I96)),NA())</f>
        <v>#N/A</v>
      </c>
      <c r="AW102" s="542" t="e">
        <f ca="1">+IF(AND(ISNUMBER(OFFSET('Sanitation Data'!$I$10,0,10*ROW('Sanitation Data'!I96))),'Data Summary'!DL102="Yes"),OFFSET('Sanitation Data'!$I$10,0,10*ROW('Sanitation Data'!I96)),NA())</f>
        <v>#N/A</v>
      </c>
      <c r="AX102" s="542" t="e">
        <f ca="1">+IF(AND(ISNUMBER(OFFSET('Sanitation Data'!$I$11,0,10*ROW('Sanitation Data'!I96))),'Data Summary'!DM102="Yes"),OFFSET('Sanitation Data'!$I$11,0,10*ROW('Sanitation Data'!I96)),NA())</f>
        <v>#N/A</v>
      </c>
      <c r="AY102" s="542" t="e">
        <f ca="1">+IF(AND(ISNUMBER(OFFSET('Sanitation Data'!$I$12,0,10*ROW('Sanitation Data'!I96))),'Data Summary'!DN102="Yes"),OFFSET('Sanitation Data'!$I$12,0,10*ROW('Sanitation Data'!I96)),NA())</f>
        <v>#N/A</v>
      </c>
      <c r="AZ102" s="543" t="e">
        <f ca="1">+IF(AND(ISNUMBER(OFFSET('Hygiene Data'!$D$5,0,10*ROW('Hygiene Data'!D96))),'Data Summary'!DO102="Yes"),OFFSET('Hygiene Data'!$D$5,0,10*ROW('Hygiene Data'!D96)),NA())</f>
        <v>#N/A</v>
      </c>
      <c r="BA102" s="543" t="e">
        <f ca="1">+IF(AND(ISNUMBER(OFFSET('Hygiene Data'!$D$7,0,10*ROW('Hygiene Data'!D96))),'Data Summary'!DP102="Yes"),OFFSET('Hygiene Data'!$D$7,0,10*ROW('Hygiene Data'!D96)),NA())</f>
        <v>#N/A</v>
      </c>
      <c r="BB102" s="543" t="e">
        <f ca="1">+IF(AND(ISNUMBER(OFFSET('Hygiene Data'!$D$9,0,10*ROW('Hygiene Data'!D96))),'Data Summary'!DQ102="Yes"),OFFSET('Hygiene Data'!$D$9,0,10*ROW('Hygiene Data'!D96)),NA())</f>
        <v>#N/A</v>
      </c>
      <c r="BC102" s="543" t="e">
        <f ca="1">+IF(AND(ISNUMBER(OFFSET('Hygiene Data'!$E$5,0,10*ROW('Hygiene Data'!E96))),'Data Summary'!DR102="Yes"),OFFSET('Hygiene Data'!$E$5,0,10*ROW('Hygiene Data'!E96)),NA())</f>
        <v>#N/A</v>
      </c>
      <c r="BD102" s="543" t="e">
        <f ca="1">+IF(AND(ISNUMBER(OFFSET('Hygiene Data'!$E$7,0,10*ROW('Hygiene Data'!E96))),'Data Summary'!DS102="Yes"),OFFSET('Hygiene Data'!$E$7,0,10*ROW('Hygiene Data'!E96)),NA())</f>
        <v>#N/A</v>
      </c>
      <c r="BE102" s="543" t="e">
        <f ca="1">+IF(AND(ISNUMBER(OFFSET('Hygiene Data'!$E$9,0,10*ROW('Hygiene Data'!E96))),'Data Summary'!DT102="Yes"),OFFSET('Hygiene Data'!$E$9,0,10*ROW('Hygiene Data'!E96)),NA())</f>
        <v>#N/A</v>
      </c>
      <c r="BF102" s="543" t="e">
        <f ca="1">+IF(AND(ISNUMBER(OFFSET('Hygiene Data'!$F$5,0,10*ROW('Hygiene Data'!F96))),'Data Summary'!DU102="Yes"),OFFSET('Hygiene Data'!$F$5,0,10*ROW('Hygiene Data'!F96)),NA())</f>
        <v>#N/A</v>
      </c>
      <c r="BG102" s="543" t="e">
        <f ca="1">+IF(AND(ISNUMBER(OFFSET('Hygiene Data'!$F$7,0,10*ROW('Hygiene Data'!F96))),'Data Summary'!DV102="Yes"),OFFSET('Hygiene Data'!$F$7,0,10*ROW('Hygiene Data'!F96)),NA())</f>
        <v>#N/A</v>
      </c>
      <c r="BH102" s="543" t="e">
        <f ca="1">+IF(AND(ISNUMBER(OFFSET('Hygiene Data'!$F$9,0,10*ROW('Hygiene Data'!F96))),'Data Summary'!DW102="Yes"),OFFSET('Hygiene Data'!$F$9,0,10*ROW('Hygiene Data'!F96)),NA())</f>
        <v>#N/A</v>
      </c>
      <c r="BI102" s="543" t="e">
        <f ca="1">+IF(AND(ISNUMBER(OFFSET('Hygiene Data'!$G$5,0,10*ROW('Hygiene Data'!G96))),'Data Summary'!DX102="Yes"),OFFSET('Hygiene Data'!$G$5,0,10*ROW('Hygiene Data'!G96)),NA())</f>
        <v>#N/A</v>
      </c>
      <c r="BJ102" s="543" t="e">
        <f ca="1">+IF(AND(ISNUMBER(OFFSET('Hygiene Data'!$G$7,0,10*ROW('Hygiene Data'!G96))),'Data Summary'!DY102="Yes"),OFFSET('Hygiene Data'!$G$7,0,10*ROW('Hygiene Data'!G96)),NA())</f>
        <v>#N/A</v>
      </c>
      <c r="BK102" s="543" t="e">
        <f ca="1">+IF(AND(ISNUMBER(OFFSET('Hygiene Data'!$G$9,0,10*ROW('Hygiene Data'!G96))),'Data Summary'!DZ102="Yes"),OFFSET('Hygiene Data'!$G$9,0,10*ROW('Hygiene Data'!G96)),NA())</f>
        <v>#N/A</v>
      </c>
      <c r="BL102" s="543" t="e">
        <f ca="1">+IF(AND(ISNUMBER(OFFSET('Hygiene Data'!$H$5,0,10*ROW('Hygiene Data'!H96))),'Data Summary'!EA102="Yes"),OFFSET('Hygiene Data'!$H$5,0,10*ROW('Hygiene Data'!H96)),NA())</f>
        <v>#N/A</v>
      </c>
      <c r="BM102" s="543" t="e">
        <f ca="1">+IF(AND(ISNUMBER(OFFSET('Hygiene Data'!$H$7,0,10*ROW('Hygiene Data'!H96))),'Data Summary'!EB102="Yes"),OFFSET('Hygiene Data'!$H$7,0,10*ROW('Hygiene Data'!H96)),NA())</f>
        <v>#N/A</v>
      </c>
      <c r="BN102" s="543" t="e">
        <f ca="1">+IF(AND(ISNUMBER(OFFSET('Hygiene Data'!$H$9,0,10*ROW('Hygiene Data'!H96))),'Data Summary'!EC102="Yes"),OFFSET('Hygiene Data'!$H$9,0,10*ROW('Hygiene Data'!H96)),NA())</f>
        <v>#N/A</v>
      </c>
      <c r="BO102" s="543" t="e">
        <f ca="1">+IF(AND(ISNUMBER(OFFSET('Hygiene Data'!$I$5,0,10*ROW('Hygiene Data'!I96))),'Data Summary'!ED102="Yes"),OFFSET('Hygiene Data'!$I$5,0,10*ROW('Hygiene Data'!I96)),NA())</f>
        <v>#N/A</v>
      </c>
      <c r="BP102" s="543" t="e">
        <f ca="1">+IF(AND(ISNUMBER(OFFSET('Hygiene Data'!$I$7,0,10*ROW('Hygiene Data'!I96))),'Data Summary'!EE102="Yes"),OFFSET('Hygiene Data'!$I$7,0,10*ROW('Hygiene Data'!I96)),NA())</f>
        <v>#N/A</v>
      </c>
      <c r="BQ102" s="543" t="e">
        <f ca="1">+IF(AND(ISNUMBER(OFFSET('Hygiene Data'!$I$9,0,10*ROW('Hygiene Data'!I96))),'Data Summary'!EF102="Yes"),OFFSET('Hygiene Data'!$I$9,0,10*ROW('Hygiene Data'!I96)),NA())</f>
        <v>#N/A</v>
      </c>
    </row>
    <row r="103" spans="1:69" x14ac:dyDescent="0.25">
      <c r="A103" s="539" t="e">
        <f ca="1">+RIGHT('Data Summary'!A103,LEN('Data Summary'!A103)-9)</f>
        <v>#VALUE!</v>
      </c>
      <c r="B103" s="513" t="str">
        <f ca="1">+IF(ISTEXT('Data Summary'!B103),'Data Summary'!B103,"")</f>
        <v/>
      </c>
      <c r="C103" s="540" t="e">
        <f ca="1">+VALUE('Data Summary'!C103)</f>
        <v>#VALUE!</v>
      </c>
      <c r="D103" s="541" t="e">
        <f ca="1">+IF(AND(ISNUMBER(OFFSET('Water Data'!$D$4,0,10*ROW('Water Data'!D97))),'Data Summary'!BS103="Yes"),100-OFFSET('Water Data'!$D$4,0,10*ROW('Water Data'!D97)),NA())</f>
        <v>#N/A</v>
      </c>
      <c r="E103" s="541" t="e">
        <f ca="1">+IF(AND(ISNUMBER(OFFSET('Water Data'!$D$6,0,10*ROW('Water Data'!D97))),'Data Summary'!BT103="Yes"),OFFSET('Water Data'!$D$6,0,10*ROW('Water Data'!D97)),NA())</f>
        <v>#N/A</v>
      </c>
      <c r="F103" s="541" t="e">
        <f ca="1">+IF(AND(ISNUMBER(OFFSET('Water Data'!$D$9,0,10*ROW('Water Data'!D97))),'Data Summary'!BU103="Yes"),OFFSET('Water Data'!$D$9,0,10*ROW('Water Data'!D97)),NA())</f>
        <v>#N/A</v>
      </c>
      <c r="G103" s="541" t="e">
        <f ca="1">+IF(AND(ISNUMBER(OFFSET('Water Data'!$E$4,0,10*ROW('Water Data'!E97))),'Data Summary'!BV103="Yes"),100-OFFSET('Water Data'!$E$4,0,10*ROW('Water Data'!E97)),NA())</f>
        <v>#N/A</v>
      </c>
      <c r="H103" s="541" t="e">
        <f ca="1">+IF(AND(ISNUMBER(OFFSET('Water Data'!$E$6,0,10*ROW('Water Data'!E97))),'Data Summary'!BW103="Yes"),OFFSET('Water Data'!$E$6,0,10*ROW('Water Data'!E97)),NA())</f>
        <v>#N/A</v>
      </c>
      <c r="I103" s="541" t="e">
        <f ca="1">+IF(AND(ISNUMBER(OFFSET('Water Data'!$E$9,0,10*ROW('Water Data'!E97))),'Data Summary'!BX103="Yes"),OFFSET('Water Data'!$E$9,0,10*ROW('Water Data'!E97)),NA())</f>
        <v>#N/A</v>
      </c>
      <c r="J103" s="541" t="e">
        <f ca="1">+IF(AND(ISNUMBER(OFFSET('Water Data'!$F$4,0,10*ROW('Water Data'!F97))),'Data Summary'!BY103="Yes"),100-OFFSET('Water Data'!$F$4,0,10*ROW('Water Data'!F97)),NA())</f>
        <v>#N/A</v>
      </c>
      <c r="K103" s="541" t="e">
        <f ca="1">+IF(AND(ISNUMBER(OFFSET('Water Data'!$F$6,0,10*ROW('Water Data'!F97))),'Data Summary'!BZ103="Yes"),OFFSET('Water Data'!$F$6,0,10*ROW('Water Data'!F97)),NA())</f>
        <v>#N/A</v>
      </c>
      <c r="L103" s="541" t="e">
        <f ca="1">+IF(AND(ISNUMBER(OFFSET('Water Data'!$F$9,0,10*ROW('Water Data'!F97))),'Data Summary'!CA103="Yes"),OFFSET('Water Data'!$F$9,0,10*ROW('Water Data'!F97)),NA())</f>
        <v>#N/A</v>
      </c>
      <c r="M103" s="541" t="e">
        <f ca="1">+IF(AND(ISNUMBER(OFFSET('Water Data'!$G$4,0,10*ROW('Water Data'!G97))),'Data Summary'!CB103="Yes"),100-OFFSET('Water Data'!$G$4,0,10*ROW('Water Data'!G97)),NA())</f>
        <v>#N/A</v>
      </c>
      <c r="N103" s="541" t="e">
        <f ca="1">+IF(AND(ISNUMBER(OFFSET('Water Data'!$G$6,0,10*ROW('Water Data'!G97))),'Data Summary'!CC103="Yes"),OFFSET('Water Data'!$G$6,0,10*ROW('Water Data'!G97)),NA())</f>
        <v>#N/A</v>
      </c>
      <c r="O103" s="541" t="e">
        <f ca="1">+IF(AND(ISNUMBER(OFFSET('Water Data'!$G$9,0,10*ROW('Water Data'!G97))),'Data Summary'!CD103="Yes"),OFFSET('Water Data'!$G$9,0,10*ROW('Water Data'!G97)),NA())</f>
        <v>#N/A</v>
      </c>
      <c r="P103" s="541" t="e">
        <f ca="1">+IF(AND(ISNUMBER(OFFSET('Water Data'!$H$4,0,10*ROW('Water Data'!H97))),'Data Summary'!CE103="Yes"),100-OFFSET('Water Data'!$H$4,0,10*ROW('Water Data'!H97)),NA())</f>
        <v>#N/A</v>
      </c>
      <c r="Q103" s="541" t="e">
        <f ca="1">+IF(AND(ISNUMBER(OFFSET('Water Data'!$H$6,0,10*ROW('Water Data'!H97))),'Data Summary'!CF103="Yes"),OFFSET('Water Data'!$H$6,0,10*ROW('Water Data'!H97)),NA())</f>
        <v>#N/A</v>
      </c>
      <c r="R103" s="541" t="e">
        <f ca="1">+IF(AND(ISNUMBER(OFFSET('Water Data'!$H$9,0,10*ROW('Water Data'!H97))),'Data Summary'!CG103="Yes"),OFFSET('Water Data'!$H$9,0,10*ROW('Water Data'!H97)),NA())</f>
        <v>#N/A</v>
      </c>
      <c r="S103" s="541" t="e">
        <f ca="1">+IF(AND(ISNUMBER(OFFSET('Water Data'!$I$4,0,10*ROW('Water Data'!I97))),'Data Summary'!CH103="Yes"),100-OFFSET('Water Data'!$I$4,0,10*ROW('Water Data'!I97)),NA())</f>
        <v>#N/A</v>
      </c>
      <c r="T103" s="541" t="e">
        <f ca="1">+IF(AND(ISNUMBER(OFFSET('Water Data'!$I$6,0,10*ROW('Water Data'!I97))),'Data Summary'!CI103="Yes"),OFFSET('Water Data'!$I$6,0,10*ROW('Water Data'!I97)),NA())</f>
        <v>#N/A</v>
      </c>
      <c r="U103" s="541" t="e">
        <f ca="1">+IF(AND(ISNUMBER(OFFSET('Water Data'!$I$9,0,10*ROW('Water Data'!I97))),'Data Summary'!CJ103="Yes"),OFFSET('Water Data'!$I$9,0,10*ROW('Water Data'!I97)),NA())</f>
        <v>#N/A</v>
      </c>
      <c r="V103" s="542" t="e">
        <f ca="1">+IF(AND(ISNUMBER(OFFSET('Sanitation Data'!$D$4,0,10*ROW('Sanitation Data'!D97))),'Data Summary'!CK103="Yes"),100-OFFSET('Sanitation Data'!$D$4,0,10*ROW('Sanitation Data'!D97)),NA())</f>
        <v>#N/A</v>
      </c>
      <c r="W103" s="542" t="e">
        <f ca="1">+IF(AND(ISNUMBER(OFFSET('Sanitation Data'!$D$6,0,10*ROW('Sanitation Data'!D97))),'Data Summary'!CL103="Yes"),OFFSET('Sanitation Data'!$D$6,0,10*ROW('Sanitation Data'!D97)),NA())</f>
        <v>#N/A</v>
      </c>
      <c r="X103" s="542" t="e">
        <f ca="1">+IF(AND(ISNUMBER(OFFSET('Sanitation Data'!$D$10,0,10*ROW('Sanitation Data'!D97))),'Data Summary'!CM103="Yes"),OFFSET('Sanitation Data'!$D$10,0,10*ROW('Sanitation Data'!D97)),NA())</f>
        <v>#N/A</v>
      </c>
      <c r="Y103" s="542" t="e">
        <f ca="1">+IF(AND(ISNUMBER(OFFSET('Sanitation Data'!$D$11,0,10*ROW('Sanitation Data'!D97))),'Data Summary'!CN103="Yes"),OFFSET('Sanitation Data'!$D$11,0,10*ROW('Sanitation Data'!D97)),NA())</f>
        <v>#N/A</v>
      </c>
      <c r="Z103" s="542" t="e">
        <f ca="1">+IF(AND(ISNUMBER(OFFSET('Sanitation Data'!$D$12,0,10*ROW('Sanitation Data'!D97))),'Data Summary'!CO103="Yes"),OFFSET('Sanitation Data'!$D$12,0,10*ROW('Sanitation Data'!D97)),NA())</f>
        <v>#N/A</v>
      </c>
      <c r="AA103" s="542" t="e">
        <f ca="1">+IF(AND(ISNUMBER(OFFSET('Sanitation Data'!$E$4,0,10*ROW('Sanitation Data'!E97))),'Data Summary'!CP103="Yes"),100-OFFSET('Sanitation Data'!$E$4,0,10*ROW('Sanitation Data'!E97)),NA())</f>
        <v>#N/A</v>
      </c>
      <c r="AB103" s="542" t="e">
        <f ca="1">+IF(AND(ISNUMBER(OFFSET('Sanitation Data'!$E$6,0,10*ROW('Sanitation Data'!E97))),'Data Summary'!CQ103="Yes"),OFFSET('Sanitation Data'!$E$6,0,10*ROW('Sanitation Data'!E97)),NA())</f>
        <v>#N/A</v>
      </c>
      <c r="AC103" s="542" t="e">
        <f ca="1">+IF(AND(ISNUMBER(OFFSET('Sanitation Data'!$E$10,0,10*ROW('Sanitation Data'!E97))),'Data Summary'!CR103="Yes"),OFFSET('Sanitation Data'!$E$10,0,10*ROW('Sanitation Data'!E97)),NA())</f>
        <v>#N/A</v>
      </c>
      <c r="AD103" s="542" t="e">
        <f ca="1">+IF(AND(ISNUMBER(OFFSET('Sanitation Data'!$E$11,0,10*ROW('Sanitation Data'!E97))),'Data Summary'!CS103="Yes"),OFFSET('Sanitation Data'!$E$11,0,10*ROW('Sanitation Data'!E97)),NA())</f>
        <v>#N/A</v>
      </c>
      <c r="AE103" s="542" t="e">
        <f ca="1">+IF(AND(ISNUMBER(OFFSET('Sanitation Data'!$E$12,0,10*ROW('Sanitation Data'!E97))),'Data Summary'!CT103="Yes"),OFFSET('Sanitation Data'!$E$12,0,10*ROW('Sanitation Data'!E97)),NA())</f>
        <v>#N/A</v>
      </c>
      <c r="AF103" s="542" t="e">
        <f ca="1">+IF(AND(ISNUMBER(OFFSET('Sanitation Data'!$F$4,0,10*ROW('Sanitation Data'!F97))),'Data Summary'!CU103="Yes"),100-OFFSET('Sanitation Data'!$F$4,0,10*ROW('Sanitation Data'!F97)),NA())</f>
        <v>#N/A</v>
      </c>
      <c r="AG103" s="542" t="e">
        <f ca="1">+IF(AND(ISNUMBER(OFFSET('Sanitation Data'!$F$6,0,10*ROW('Sanitation Data'!F97))),'Data Summary'!CV103="Yes"),OFFSET('Sanitation Data'!$F$6,0,10*ROW('Sanitation Data'!F97)),NA())</f>
        <v>#N/A</v>
      </c>
      <c r="AH103" s="542" t="e">
        <f ca="1">+IF(AND(ISNUMBER(OFFSET('Sanitation Data'!$F$10,0,10*ROW('Sanitation Data'!F97))),'Data Summary'!CW103="Yes"),OFFSET('Sanitation Data'!$F$10,0,10*ROW('Sanitation Data'!F97)),NA())</f>
        <v>#N/A</v>
      </c>
      <c r="AI103" s="542" t="e">
        <f ca="1">+IF(AND(ISNUMBER(OFFSET('Sanitation Data'!$F$11,0,10*ROW('Sanitation Data'!F97))),'Data Summary'!CX103="Yes"),OFFSET('Sanitation Data'!$F$11,0,10*ROW('Sanitation Data'!F97)),NA())</f>
        <v>#N/A</v>
      </c>
      <c r="AJ103" s="542" t="e">
        <f ca="1">+IF(AND(ISNUMBER(OFFSET('Sanitation Data'!$F$12,0,10*ROW('Sanitation Data'!F97))),'Data Summary'!CY103="Yes"),OFFSET('Sanitation Data'!$F$12,0,10*ROW('Sanitation Data'!F97)),NA())</f>
        <v>#N/A</v>
      </c>
      <c r="AK103" s="542" t="e">
        <f ca="1">+IF(AND(ISNUMBER(OFFSET('Sanitation Data'!$G$4,0,10*ROW('Sanitation Data'!G97))),'Data Summary'!CZ103="Yes"),100-OFFSET('Sanitation Data'!$G$4,0,10*ROW('Sanitation Data'!G97)),NA())</f>
        <v>#N/A</v>
      </c>
      <c r="AL103" s="542" t="e">
        <f ca="1">+IF(AND(ISNUMBER(OFFSET('Sanitation Data'!$G$6,0,10*ROW('Sanitation Data'!G97))),'Data Summary'!DA103="Yes"),OFFSET('Sanitation Data'!$G$6,0,10*ROW('Sanitation Data'!G97)),NA())</f>
        <v>#N/A</v>
      </c>
      <c r="AM103" s="542" t="e">
        <f ca="1">+IF(AND(ISNUMBER(OFFSET('Sanitation Data'!$G$10,0,10*ROW('Sanitation Data'!G97))),'Data Summary'!DB103="Yes"),OFFSET('Sanitation Data'!$G$10,0,10*ROW('Sanitation Data'!G97)),NA())</f>
        <v>#N/A</v>
      </c>
      <c r="AN103" s="542" t="e">
        <f ca="1">+IF(AND(ISNUMBER(OFFSET('Sanitation Data'!$G$11,0,10*ROW('Sanitation Data'!G97))),'Data Summary'!DC103="Yes"),OFFSET('Sanitation Data'!$G$11,0,10*ROW('Sanitation Data'!G97)),NA())</f>
        <v>#N/A</v>
      </c>
      <c r="AO103" s="542" t="e">
        <f ca="1">+IF(AND(ISNUMBER(OFFSET('Sanitation Data'!$G$12,0,10*ROW('Sanitation Data'!G97))),'Data Summary'!DD103="Yes"),OFFSET('Sanitation Data'!$G$12,0,10*ROW('Sanitation Data'!G97)),NA())</f>
        <v>#N/A</v>
      </c>
      <c r="AP103" s="542" t="e">
        <f ca="1">+IF(AND(ISNUMBER(OFFSET('Sanitation Data'!$H$4,0,10*ROW('Sanitation Data'!H97))),'Data Summary'!DE103="Yes"),100-OFFSET('Sanitation Data'!$H$4,0,10*ROW('Sanitation Data'!H97)),NA())</f>
        <v>#N/A</v>
      </c>
      <c r="AQ103" s="542" t="e">
        <f ca="1">+IF(AND(ISNUMBER(OFFSET('Sanitation Data'!$H$6,0,10*ROW('Sanitation Data'!H97))),'Data Summary'!DF103="Yes"),OFFSET('Sanitation Data'!$H$6,0,10*ROW('Sanitation Data'!H97)),NA())</f>
        <v>#N/A</v>
      </c>
      <c r="AR103" s="542" t="e">
        <f ca="1">+IF(AND(ISNUMBER(OFFSET('Sanitation Data'!$H$10,0,10*ROW('Sanitation Data'!H97))),'Data Summary'!DG103="Yes"),OFFSET('Sanitation Data'!$H$10,0,10*ROW('Sanitation Data'!H97)),NA())</f>
        <v>#N/A</v>
      </c>
      <c r="AS103" s="542" t="e">
        <f ca="1">+IF(AND(ISNUMBER(OFFSET('Sanitation Data'!$H$11,0,10*ROW('Sanitation Data'!H97))),'Data Summary'!DH103="Yes"),OFFSET('Sanitation Data'!$H$11,0,10*ROW('Sanitation Data'!H97)),NA())</f>
        <v>#N/A</v>
      </c>
      <c r="AT103" s="542" t="e">
        <f ca="1">+IF(AND(ISNUMBER(OFFSET('Sanitation Data'!$H$12,0,10*ROW('Sanitation Data'!H97))),'Data Summary'!DI103="Yes"),OFFSET('Sanitation Data'!$H$12,0,10*ROW('Sanitation Data'!H97)),NA())</f>
        <v>#N/A</v>
      </c>
      <c r="AU103" s="542" t="e">
        <f ca="1">+IF(AND(ISNUMBER(OFFSET('Sanitation Data'!$I$4,0,10*ROW('Sanitation Data'!I97))),'Data Summary'!DJ103="Yes"),100-OFFSET('Sanitation Data'!$I$4,0,10*ROW('Sanitation Data'!I97)),NA())</f>
        <v>#N/A</v>
      </c>
      <c r="AV103" s="542" t="e">
        <f ca="1">+IF(AND(ISNUMBER(OFFSET('Sanitation Data'!$I$6,0,10*ROW('Sanitation Data'!I97))),'Data Summary'!DK103="Yes"),OFFSET('Sanitation Data'!$I$6,0,10*ROW('Sanitation Data'!I97)),NA())</f>
        <v>#N/A</v>
      </c>
      <c r="AW103" s="542" t="e">
        <f ca="1">+IF(AND(ISNUMBER(OFFSET('Sanitation Data'!$I$10,0,10*ROW('Sanitation Data'!I97))),'Data Summary'!DL103="Yes"),OFFSET('Sanitation Data'!$I$10,0,10*ROW('Sanitation Data'!I97)),NA())</f>
        <v>#N/A</v>
      </c>
      <c r="AX103" s="542" t="e">
        <f ca="1">+IF(AND(ISNUMBER(OFFSET('Sanitation Data'!$I$11,0,10*ROW('Sanitation Data'!I97))),'Data Summary'!DM103="Yes"),OFFSET('Sanitation Data'!$I$11,0,10*ROW('Sanitation Data'!I97)),NA())</f>
        <v>#N/A</v>
      </c>
      <c r="AY103" s="542" t="e">
        <f ca="1">+IF(AND(ISNUMBER(OFFSET('Sanitation Data'!$I$12,0,10*ROW('Sanitation Data'!I97))),'Data Summary'!DN103="Yes"),OFFSET('Sanitation Data'!$I$12,0,10*ROW('Sanitation Data'!I97)),NA())</f>
        <v>#N/A</v>
      </c>
      <c r="AZ103" s="543" t="e">
        <f ca="1">+IF(AND(ISNUMBER(OFFSET('Hygiene Data'!$D$5,0,10*ROW('Hygiene Data'!D97))),'Data Summary'!DO103="Yes"),OFFSET('Hygiene Data'!$D$5,0,10*ROW('Hygiene Data'!D97)),NA())</f>
        <v>#N/A</v>
      </c>
      <c r="BA103" s="543" t="e">
        <f ca="1">+IF(AND(ISNUMBER(OFFSET('Hygiene Data'!$D$7,0,10*ROW('Hygiene Data'!D97))),'Data Summary'!DP103="Yes"),OFFSET('Hygiene Data'!$D$7,0,10*ROW('Hygiene Data'!D97)),NA())</f>
        <v>#N/A</v>
      </c>
      <c r="BB103" s="543" t="e">
        <f ca="1">+IF(AND(ISNUMBER(OFFSET('Hygiene Data'!$D$9,0,10*ROW('Hygiene Data'!D97))),'Data Summary'!DQ103="Yes"),OFFSET('Hygiene Data'!$D$9,0,10*ROW('Hygiene Data'!D97)),NA())</f>
        <v>#N/A</v>
      </c>
      <c r="BC103" s="543" t="e">
        <f ca="1">+IF(AND(ISNUMBER(OFFSET('Hygiene Data'!$E$5,0,10*ROW('Hygiene Data'!E97))),'Data Summary'!DR103="Yes"),OFFSET('Hygiene Data'!$E$5,0,10*ROW('Hygiene Data'!E97)),NA())</f>
        <v>#N/A</v>
      </c>
      <c r="BD103" s="543" t="e">
        <f ca="1">+IF(AND(ISNUMBER(OFFSET('Hygiene Data'!$E$7,0,10*ROW('Hygiene Data'!E97))),'Data Summary'!DS103="Yes"),OFFSET('Hygiene Data'!$E$7,0,10*ROW('Hygiene Data'!E97)),NA())</f>
        <v>#N/A</v>
      </c>
      <c r="BE103" s="543" t="e">
        <f ca="1">+IF(AND(ISNUMBER(OFFSET('Hygiene Data'!$E$9,0,10*ROW('Hygiene Data'!E97))),'Data Summary'!DT103="Yes"),OFFSET('Hygiene Data'!$E$9,0,10*ROW('Hygiene Data'!E97)),NA())</f>
        <v>#N/A</v>
      </c>
      <c r="BF103" s="543" t="e">
        <f ca="1">+IF(AND(ISNUMBER(OFFSET('Hygiene Data'!$F$5,0,10*ROW('Hygiene Data'!F97))),'Data Summary'!DU103="Yes"),OFFSET('Hygiene Data'!$F$5,0,10*ROW('Hygiene Data'!F97)),NA())</f>
        <v>#N/A</v>
      </c>
      <c r="BG103" s="543" t="e">
        <f ca="1">+IF(AND(ISNUMBER(OFFSET('Hygiene Data'!$F$7,0,10*ROW('Hygiene Data'!F97))),'Data Summary'!DV103="Yes"),OFFSET('Hygiene Data'!$F$7,0,10*ROW('Hygiene Data'!F97)),NA())</f>
        <v>#N/A</v>
      </c>
      <c r="BH103" s="543" t="e">
        <f ca="1">+IF(AND(ISNUMBER(OFFSET('Hygiene Data'!$F$9,0,10*ROW('Hygiene Data'!F97))),'Data Summary'!DW103="Yes"),OFFSET('Hygiene Data'!$F$9,0,10*ROW('Hygiene Data'!F97)),NA())</f>
        <v>#N/A</v>
      </c>
      <c r="BI103" s="543" t="e">
        <f ca="1">+IF(AND(ISNUMBER(OFFSET('Hygiene Data'!$G$5,0,10*ROW('Hygiene Data'!G97))),'Data Summary'!DX103="Yes"),OFFSET('Hygiene Data'!$G$5,0,10*ROW('Hygiene Data'!G97)),NA())</f>
        <v>#N/A</v>
      </c>
      <c r="BJ103" s="543" t="e">
        <f ca="1">+IF(AND(ISNUMBER(OFFSET('Hygiene Data'!$G$7,0,10*ROW('Hygiene Data'!G97))),'Data Summary'!DY103="Yes"),OFFSET('Hygiene Data'!$G$7,0,10*ROW('Hygiene Data'!G97)),NA())</f>
        <v>#N/A</v>
      </c>
      <c r="BK103" s="543" t="e">
        <f ca="1">+IF(AND(ISNUMBER(OFFSET('Hygiene Data'!$G$9,0,10*ROW('Hygiene Data'!G97))),'Data Summary'!DZ103="Yes"),OFFSET('Hygiene Data'!$G$9,0,10*ROW('Hygiene Data'!G97)),NA())</f>
        <v>#N/A</v>
      </c>
      <c r="BL103" s="543" t="e">
        <f ca="1">+IF(AND(ISNUMBER(OFFSET('Hygiene Data'!$H$5,0,10*ROW('Hygiene Data'!H97))),'Data Summary'!EA103="Yes"),OFFSET('Hygiene Data'!$H$5,0,10*ROW('Hygiene Data'!H97)),NA())</f>
        <v>#N/A</v>
      </c>
      <c r="BM103" s="543" t="e">
        <f ca="1">+IF(AND(ISNUMBER(OFFSET('Hygiene Data'!$H$7,0,10*ROW('Hygiene Data'!H97))),'Data Summary'!EB103="Yes"),OFFSET('Hygiene Data'!$H$7,0,10*ROW('Hygiene Data'!H97)),NA())</f>
        <v>#N/A</v>
      </c>
      <c r="BN103" s="543" t="e">
        <f ca="1">+IF(AND(ISNUMBER(OFFSET('Hygiene Data'!$H$9,0,10*ROW('Hygiene Data'!H97))),'Data Summary'!EC103="Yes"),OFFSET('Hygiene Data'!$H$9,0,10*ROW('Hygiene Data'!H97)),NA())</f>
        <v>#N/A</v>
      </c>
      <c r="BO103" s="543" t="e">
        <f ca="1">+IF(AND(ISNUMBER(OFFSET('Hygiene Data'!$I$5,0,10*ROW('Hygiene Data'!I97))),'Data Summary'!ED103="Yes"),OFFSET('Hygiene Data'!$I$5,0,10*ROW('Hygiene Data'!I97)),NA())</f>
        <v>#N/A</v>
      </c>
      <c r="BP103" s="543" t="e">
        <f ca="1">+IF(AND(ISNUMBER(OFFSET('Hygiene Data'!$I$7,0,10*ROW('Hygiene Data'!I97))),'Data Summary'!EE103="Yes"),OFFSET('Hygiene Data'!$I$7,0,10*ROW('Hygiene Data'!I97)),NA())</f>
        <v>#N/A</v>
      </c>
      <c r="BQ103" s="543" t="e">
        <f ca="1">+IF(AND(ISNUMBER(OFFSET('Hygiene Data'!$I$9,0,10*ROW('Hygiene Data'!I97))),'Data Summary'!EF103="Yes"),OFFSET('Hygiene Data'!$I$9,0,10*ROW('Hygiene Data'!I97)),NA())</f>
        <v>#N/A</v>
      </c>
    </row>
    <row r="104" spans="1:69" x14ac:dyDescent="0.25">
      <c r="A104" s="539" t="e">
        <f ca="1">+RIGHT('Data Summary'!A104,LEN('Data Summary'!A104)-9)</f>
        <v>#VALUE!</v>
      </c>
      <c r="B104" s="513" t="str">
        <f ca="1">+IF(ISTEXT('Data Summary'!B104),'Data Summary'!B104,"")</f>
        <v/>
      </c>
      <c r="C104" s="540" t="e">
        <f ca="1">+VALUE('Data Summary'!C104)</f>
        <v>#VALUE!</v>
      </c>
      <c r="D104" s="541" t="e">
        <f ca="1">+IF(AND(ISNUMBER(OFFSET('Water Data'!$D$4,0,10*ROW('Water Data'!D98))),'Data Summary'!BS104="Yes"),100-OFFSET('Water Data'!$D$4,0,10*ROW('Water Data'!D98)),NA())</f>
        <v>#N/A</v>
      </c>
      <c r="E104" s="541" t="e">
        <f ca="1">+IF(AND(ISNUMBER(OFFSET('Water Data'!$D$6,0,10*ROW('Water Data'!D98))),'Data Summary'!BT104="Yes"),OFFSET('Water Data'!$D$6,0,10*ROW('Water Data'!D98)),NA())</f>
        <v>#N/A</v>
      </c>
      <c r="F104" s="541" t="e">
        <f ca="1">+IF(AND(ISNUMBER(OFFSET('Water Data'!$D$9,0,10*ROW('Water Data'!D98))),'Data Summary'!BU104="Yes"),OFFSET('Water Data'!$D$9,0,10*ROW('Water Data'!D98)),NA())</f>
        <v>#N/A</v>
      </c>
      <c r="G104" s="541" t="e">
        <f ca="1">+IF(AND(ISNUMBER(OFFSET('Water Data'!$E$4,0,10*ROW('Water Data'!E98))),'Data Summary'!BV104="Yes"),100-OFFSET('Water Data'!$E$4,0,10*ROW('Water Data'!E98)),NA())</f>
        <v>#N/A</v>
      </c>
      <c r="H104" s="541" t="e">
        <f ca="1">+IF(AND(ISNUMBER(OFFSET('Water Data'!$E$6,0,10*ROW('Water Data'!E98))),'Data Summary'!BW104="Yes"),OFFSET('Water Data'!$E$6,0,10*ROW('Water Data'!E98)),NA())</f>
        <v>#N/A</v>
      </c>
      <c r="I104" s="541" t="e">
        <f ca="1">+IF(AND(ISNUMBER(OFFSET('Water Data'!$E$9,0,10*ROW('Water Data'!E98))),'Data Summary'!BX104="Yes"),OFFSET('Water Data'!$E$9,0,10*ROW('Water Data'!E98)),NA())</f>
        <v>#N/A</v>
      </c>
      <c r="J104" s="541" t="e">
        <f ca="1">+IF(AND(ISNUMBER(OFFSET('Water Data'!$F$4,0,10*ROW('Water Data'!F98))),'Data Summary'!BY104="Yes"),100-OFFSET('Water Data'!$F$4,0,10*ROW('Water Data'!F98)),NA())</f>
        <v>#N/A</v>
      </c>
      <c r="K104" s="541" t="e">
        <f ca="1">+IF(AND(ISNUMBER(OFFSET('Water Data'!$F$6,0,10*ROW('Water Data'!F98))),'Data Summary'!BZ104="Yes"),OFFSET('Water Data'!$F$6,0,10*ROW('Water Data'!F98)),NA())</f>
        <v>#N/A</v>
      </c>
      <c r="L104" s="541" t="e">
        <f ca="1">+IF(AND(ISNUMBER(OFFSET('Water Data'!$F$9,0,10*ROW('Water Data'!F98))),'Data Summary'!CA104="Yes"),OFFSET('Water Data'!$F$9,0,10*ROW('Water Data'!F98)),NA())</f>
        <v>#N/A</v>
      </c>
      <c r="M104" s="541" t="e">
        <f ca="1">+IF(AND(ISNUMBER(OFFSET('Water Data'!$G$4,0,10*ROW('Water Data'!G98))),'Data Summary'!CB104="Yes"),100-OFFSET('Water Data'!$G$4,0,10*ROW('Water Data'!G98)),NA())</f>
        <v>#N/A</v>
      </c>
      <c r="N104" s="541" t="e">
        <f ca="1">+IF(AND(ISNUMBER(OFFSET('Water Data'!$G$6,0,10*ROW('Water Data'!G98))),'Data Summary'!CC104="Yes"),OFFSET('Water Data'!$G$6,0,10*ROW('Water Data'!G98)),NA())</f>
        <v>#N/A</v>
      </c>
      <c r="O104" s="541" t="e">
        <f ca="1">+IF(AND(ISNUMBER(OFFSET('Water Data'!$G$9,0,10*ROW('Water Data'!G98))),'Data Summary'!CD104="Yes"),OFFSET('Water Data'!$G$9,0,10*ROW('Water Data'!G98)),NA())</f>
        <v>#N/A</v>
      </c>
      <c r="P104" s="541" t="e">
        <f ca="1">+IF(AND(ISNUMBER(OFFSET('Water Data'!$H$4,0,10*ROW('Water Data'!H98))),'Data Summary'!CE104="Yes"),100-OFFSET('Water Data'!$H$4,0,10*ROW('Water Data'!H98)),NA())</f>
        <v>#N/A</v>
      </c>
      <c r="Q104" s="541" t="e">
        <f ca="1">+IF(AND(ISNUMBER(OFFSET('Water Data'!$H$6,0,10*ROW('Water Data'!H98))),'Data Summary'!CF104="Yes"),OFFSET('Water Data'!$H$6,0,10*ROW('Water Data'!H98)),NA())</f>
        <v>#N/A</v>
      </c>
      <c r="R104" s="541" t="e">
        <f ca="1">+IF(AND(ISNUMBER(OFFSET('Water Data'!$H$9,0,10*ROW('Water Data'!H98))),'Data Summary'!CG104="Yes"),OFFSET('Water Data'!$H$9,0,10*ROW('Water Data'!H98)),NA())</f>
        <v>#N/A</v>
      </c>
      <c r="S104" s="541" t="e">
        <f ca="1">+IF(AND(ISNUMBER(OFFSET('Water Data'!$I$4,0,10*ROW('Water Data'!I98))),'Data Summary'!CH104="Yes"),100-OFFSET('Water Data'!$I$4,0,10*ROW('Water Data'!I98)),NA())</f>
        <v>#N/A</v>
      </c>
      <c r="T104" s="541" t="e">
        <f ca="1">+IF(AND(ISNUMBER(OFFSET('Water Data'!$I$6,0,10*ROW('Water Data'!I98))),'Data Summary'!CI104="Yes"),OFFSET('Water Data'!$I$6,0,10*ROW('Water Data'!I98)),NA())</f>
        <v>#N/A</v>
      </c>
      <c r="U104" s="541" t="e">
        <f ca="1">+IF(AND(ISNUMBER(OFFSET('Water Data'!$I$9,0,10*ROW('Water Data'!I98))),'Data Summary'!CJ104="Yes"),OFFSET('Water Data'!$I$9,0,10*ROW('Water Data'!I98)),NA())</f>
        <v>#N/A</v>
      </c>
      <c r="V104" s="542" t="e">
        <f ca="1">+IF(AND(ISNUMBER(OFFSET('Sanitation Data'!$D$4,0,10*ROW('Sanitation Data'!D98))),'Data Summary'!CK104="Yes"),100-OFFSET('Sanitation Data'!$D$4,0,10*ROW('Sanitation Data'!D98)),NA())</f>
        <v>#N/A</v>
      </c>
      <c r="W104" s="542" t="e">
        <f ca="1">+IF(AND(ISNUMBER(OFFSET('Sanitation Data'!$D$6,0,10*ROW('Sanitation Data'!D98))),'Data Summary'!CL104="Yes"),OFFSET('Sanitation Data'!$D$6,0,10*ROW('Sanitation Data'!D98)),NA())</f>
        <v>#N/A</v>
      </c>
      <c r="X104" s="542" t="e">
        <f ca="1">+IF(AND(ISNUMBER(OFFSET('Sanitation Data'!$D$10,0,10*ROW('Sanitation Data'!D98))),'Data Summary'!CM104="Yes"),OFFSET('Sanitation Data'!$D$10,0,10*ROW('Sanitation Data'!D98)),NA())</f>
        <v>#N/A</v>
      </c>
      <c r="Y104" s="542" t="e">
        <f ca="1">+IF(AND(ISNUMBER(OFFSET('Sanitation Data'!$D$11,0,10*ROW('Sanitation Data'!D98))),'Data Summary'!CN104="Yes"),OFFSET('Sanitation Data'!$D$11,0,10*ROW('Sanitation Data'!D98)),NA())</f>
        <v>#N/A</v>
      </c>
      <c r="Z104" s="542" t="e">
        <f ca="1">+IF(AND(ISNUMBER(OFFSET('Sanitation Data'!$D$12,0,10*ROW('Sanitation Data'!D98))),'Data Summary'!CO104="Yes"),OFFSET('Sanitation Data'!$D$12,0,10*ROW('Sanitation Data'!D98)),NA())</f>
        <v>#N/A</v>
      </c>
      <c r="AA104" s="542" t="e">
        <f ca="1">+IF(AND(ISNUMBER(OFFSET('Sanitation Data'!$E$4,0,10*ROW('Sanitation Data'!E98))),'Data Summary'!CP104="Yes"),100-OFFSET('Sanitation Data'!$E$4,0,10*ROW('Sanitation Data'!E98)),NA())</f>
        <v>#N/A</v>
      </c>
      <c r="AB104" s="542" t="e">
        <f ca="1">+IF(AND(ISNUMBER(OFFSET('Sanitation Data'!$E$6,0,10*ROW('Sanitation Data'!E98))),'Data Summary'!CQ104="Yes"),OFFSET('Sanitation Data'!$E$6,0,10*ROW('Sanitation Data'!E98)),NA())</f>
        <v>#N/A</v>
      </c>
      <c r="AC104" s="542" t="e">
        <f ca="1">+IF(AND(ISNUMBER(OFFSET('Sanitation Data'!$E$10,0,10*ROW('Sanitation Data'!E98))),'Data Summary'!CR104="Yes"),OFFSET('Sanitation Data'!$E$10,0,10*ROW('Sanitation Data'!E98)),NA())</f>
        <v>#N/A</v>
      </c>
      <c r="AD104" s="542" t="e">
        <f ca="1">+IF(AND(ISNUMBER(OFFSET('Sanitation Data'!$E$11,0,10*ROW('Sanitation Data'!E98))),'Data Summary'!CS104="Yes"),OFFSET('Sanitation Data'!$E$11,0,10*ROW('Sanitation Data'!E98)),NA())</f>
        <v>#N/A</v>
      </c>
      <c r="AE104" s="542" t="e">
        <f ca="1">+IF(AND(ISNUMBER(OFFSET('Sanitation Data'!$E$12,0,10*ROW('Sanitation Data'!E98))),'Data Summary'!CT104="Yes"),OFFSET('Sanitation Data'!$E$12,0,10*ROW('Sanitation Data'!E98)),NA())</f>
        <v>#N/A</v>
      </c>
      <c r="AF104" s="542" t="e">
        <f ca="1">+IF(AND(ISNUMBER(OFFSET('Sanitation Data'!$F$4,0,10*ROW('Sanitation Data'!F98))),'Data Summary'!CU104="Yes"),100-OFFSET('Sanitation Data'!$F$4,0,10*ROW('Sanitation Data'!F98)),NA())</f>
        <v>#N/A</v>
      </c>
      <c r="AG104" s="542" t="e">
        <f ca="1">+IF(AND(ISNUMBER(OFFSET('Sanitation Data'!$F$6,0,10*ROW('Sanitation Data'!F98))),'Data Summary'!CV104="Yes"),OFFSET('Sanitation Data'!$F$6,0,10*ROW('Sanitation Data'!F98)),NA())</f>
        <v>#N/A</v>
      </c>
      <c r="AH104" s="542" t="e">
        <f ca="1">+IF(AND(ISNUMBER(OFFSET('Sanitation Data'!$F$10,0,10*ROW('Sanitation Data'!F98))),'Data Summary'!CW104="Yes"),OFFSET('Sanitation Data'!$F$10,0,10*ROW('Sanitation Data'!F98)),NA())</f>
        <v>#N/A</v>
      </c>
      <c r="AI104" s="542" t="e">
        <f ca="1">+IF(AND(ISNUMBER(OFFSET('Sanitation Data'!$F$11,0,10*ROW('Sanitation Data'!F98))),'Data Summary'!CX104="Yes"),OFFSET('Sanitation Data'!$F$11,0,10*ROW('Sanitation Data'!F98)),NA())</f>
        <v>#N/A</v>
      </c>
      <c r="AJ104" s="542" t="e">
        <f ca="1">+IF(AND(ISNUMBER(OFFSET('Sanitation Data'!$F$12,0,10*ROW('Sanitation Data'!F98))),'Data Summary'!CY104="Yes"),OFFSET('Sanitation Data'!$F$12,0,10*ROW('Sanitation Data'!F98)),NA())</f>
        <v>#N/A</v>
      </c>
      <c r="AK104" s="542" t="e">
        <f ca="1">+IF(AND(ISNUMBER(OFFSET('Sanitation Data'!$G$4,0,10*ROW('Sanitation Data'!G98))),'Data Summary'!CZ104="Yes"),100-OFFSET('Sanitation Data'!$G$4,0,10*ROW('Sanitation Data'!G98)),NA())</f>
        <v>#N/A</v>
      </c>
      <c r="AL104" s="542" t="e">
        <f ca="1">+IF(AND(ISNUMBER(OFFSET('Sanitation Data'!$G$6,0,10*ROW('Sanitation Data'!G98))),'Data Summary'!DA104="Yes"),OFFSET('Sanitation Data'!$G$6,0,10*ROW('Sanitation Data'!G98)),NA())</f>
        <v>#N/A</v>
      </c>
      <c r="AM104" s="542" t="e">
        <f ca="1">+IF(AND(ISNUMBER(OFFSET('Sanitation Data'!$G$10,0,10*ROW('Sanitation Data'!G98))),'Data Summary'!DB104="Yes"),OFFSET('Sanitation Data'!$G$10,0,10*ROW('Sanitation Data'!G98)),NA())</f>
        <v>#N/A</v>
      </c>
      <c r="AN104" s="542" t="e">
        <f ca="1">+IF(AND(ISNUMBER(OFFSET('Sanitation Data'!$G$11,0,10*ROW('Sanitation Data'!G98))),'Data Summary'!DC104="Yes"),OFFSET('Sanitation Data'!$G$11,0,10*ROW('Sanitation Data'!G98)),NA())</f>
        <v>#N/A</v>
      </c>
      <c r="AO104" s="542" t="e">
        <f ca="1">+IF(AND(ISNUMBER(OFFSET('Sanitation Data'!$G$12,0,10*ROW('Sanitation Data'!G98))),'Data Summary'!DD104="Yes"),OFFSET('Sanitation Data'!$G$12,0,10*ROW('Sanitation Data'!G98)),NA())</f>
        <v>#N/A</v>
      </c>
      <c r="AP104" s="542" t="e">
        <f ca="1">+IF(AND(ISNUMBER(OFFSET('Sanitation Data'!$H$4,0,10*ROW('Sanitation Data'!H98))),'Data Summary'!DE104="Yes"),100-OFFSET('Sanitation Data'!$H$4,0,10*ROW('Sanitation Data'!H98)),NA())</f>
        <v>#N/A</v>
      </c>
      <c r="AQ104" s="542" t="e">
        <f ca="1">+IF(AND(ISNUMBER(OFFSET('Sanitation Data'!$H$6,0,10*ROW('Sanitation Data'!H98))),'Data Summary'!DF104="Yes"),OFFSET('Sanitation Data'!$H$6,0,10*ROW('Sanitation Data'!H98)),NA())</f>
        <v>#N/A</v>
      </c>
      <c r="AR104" s="542" t="e">
        <f ca="1">+IF(AND(ISNUMBER(OFFSET('Sanitation Data'!$H$10,0,10*ROW('Sanitation Data'!H98))),'Data Summary'!DG104="Yes"),OFFSET('Sanitation Data'!$H$10,0,10*ROW('Sanitation Data'!H98)),NA())</f>
        <v>#N/A</v>
      </c>
      <c r="AS104" s="542" t="e">
        <f ca="1">+IF(AND(ISNUMBER(OFFSET('Sanitation Data'!$H$11,0,10*ROW('Sanitation Data'!H98))),'Data Summary'!DH104="Yes"),OFFSET('Sanitation Data'!$H$11,0,10*ROW('Sanitation Data'!H98)),NA())</f>
        <v>#N/A</v>
      </c>
      <c r="AT104" s="542" t="e">
        <f ca="1">+IF(AND(ISNUMBER(OFFSET('Sanitation Data'!$H$12,0,10*ROW('Sanitation Data'!H98))),'Data Summary'!DI104="Yes"),OFFSET('Sanitation Data'!$H$12,0,10*ROW('Sanitation Data'!H98)),NA())</f>
        <v>#N/A</v>
      </c>
      <c r="AU104" s="542" t="e">
        <f ca="1">+IF(AND(ISNUMBER(OFFSET('Sanitation Data'!$I$4,0,10*ROW('Sanitation Data'!I98))),'Data Summary'!DJ104="Yes"),100-OFFSET('Sanitation Data'!$I$4,0,10*ROW('Sanitation Data'!I98)),NA())</f>
        <v>#N/A</v>
      </c>
      <c r="AV104" s="542" t="e">
        <f ca="1">+IF(AND(ISNUMBER(OFFSET('Sanitation Data'!$I$6,0,10*ROW('Sanitation Data'!I98))),'Data Summary'!DK104="Yes"),OFFSET('Sanitation Data'!$I$6,0,10*ROW('Sanitation Data'!I98)),NA())</f>
        <v>#N/A</v>
      </c>
      <c r="AW104" s="542" t="e">
        <f ca="1">+IF(AND(ISNUMBER(OFFSET('Sanitation Data'!$I$10,0,10*ROW('Sanitation Data'!I98))),'Data Summary'!DL104="Yes"),OFFSET('Sanitation Data'!$I$10,0,10*ROW('Sanitation Data'!I98)),NA())</f>
        <v>#N/A</v>
      </c>
      <c r="AX104" s="542" t="e">
        <f ca="1">+IF(AND(ISNUMBER(OFFSET('Sanitation Data'!$I$11,0,10*ROW('Sanitation Data'!I98))),'Data Summary'!DM104="Yes"),OFFSET('Sanitation Data'!$I$11,0,10*ROW('Sanitation Data'!I98)),NA())</f>
        <v>#N/A</v>
      </c>
      <c r="AY104" s="542" t="e">
        <f ca="1">+IF(AND(ISNUMBER(OFFSET('Sanitation Data'!$I$12,0,10*ROW('Sanitation Data'!I98))),'Data Summary'!DN104="Yes"),OFFSET('Sanitation Data'!$I$12,0,10*ROW('Sanitation Data'!I98)),NA())</f>
        <v>#N/A</v>
      </c>
      <c r="AZ104" s="543" t="e">
        <f ca="1">+IF(AND(ISNUMBER(OFFSET('Hygiene Data'!$D$5,0,10*ROW('Hygiene Data'!D98))),'Data Summary'!DO104="Yes"),OFFSET('Hygiene Data'!$D$5,0,10*ROW('Hygiene Data'!D98)),NA())</f>
        <v>#N/A</v>
      </c>
      <c r="BA104" s="543" t="e">
        <f ca="1">+IF(AND(ISNUMBER(OFFSET('Hygiene Data'!$D$7,0,10*ROW('Hygiene Data'!D98))),'Data Summary'!DP104="Yes"),OFFSET('Hygiene Data'!$D$7,0,10*ROW('Hygiene Data'!D98)),NA())</f>
        <v>#N/A</v>
      </c>
      <c r="BB104" s="543" t="e">
        <f ca="1">+IF(AND(ISNUMBER(OFFSET('Hygiene Data'!$D$9,0,10*ROW('Hygiene Data'!D98))),'Data Summary'!DQ104="Yes"),OFFSET('Hygiene Data'!$D$9,0,10*ROW('Hygiene Data'!D98)),NA())</f>
        <v>#N/A</v>
      </c>
      <c r="BC104" s="543" t="e">
        <f ca="1">+IF(AND(ISNUMBER(OFFSET('Hygiene Data'!$E$5,0,10*ROW('Hygiene Data'!E98))),'Data Summary'!DR104="Yes"),OFFSET('Hygiene Data'!$E$5,0,10*ROW('Hygiene Data'!E98)),NA())</f>
        <v>#N/A</v>
      </c>
      <c r="BD104" s="543" t="e">
        <f ca="1">+IF(AND(ISNUMBER(OFFSET('Hygiene Data'!$E$7,0,10*ROW('Hygiene Data'!E98))),'Data Summary'!DS104="Yes"),OFFSET('Hygiene Data'!$E$7,0,10*ROW('Hygiene Data'!E98)),NA())</f>
        <v>#N/A</v>
      </c>
      <c r="BE104" s="543" t="e">
        <f ca="1">+IF(AND(ISNUMBER(OFFSET('Hygiene Data'!$E$9,0,10*ROW('Hygiene Data'!E98))),'Data Summary'!DT104="Yes"),OFFSET('Hygiene Data'!$E$9,0,10*ROW('Hygiene Data'!E98)),NA())</f>
        <v>#N/A</v>
      </c>
      <c r="BF104" s="543" t="e">
        <f ca="1">+IF(AND(ISNUMBER(OFFSET('Hygiene Data'!$F$5,0,10*ROW('Hygiene Data'!F98))),'Data Summary'!DU104="Yes"),OFFSET('Hygiene Data'!$F$5,0,10*ROW('Hygiene Data'!F98)),NA())</f>
        <v>#N/A</v>
      </c>
      <c r="BG104" s="543" t="e">
        <f ca="1">+IF(AND(ISNUMBER(OFFSET('Hygiene Data'!$F$7,0,10*ROW('Hygiene Data'!F98))),'Data Summary'!DV104="Yes"),OFFSET('Hygiene Data'!$F$7,0,10*ROW('Hygiene Data'!F98)),NA())</f>
        <v>#N/A</v>
      </c>
      <c r="BH104" s="543" t="e">
        <f ca="1">+IF(AND(ISNUMBER(OFFSET('Hygiene Data'!$F$9,0,10*ROW('Hygiene Data'!F98))),'Data Summary'!DW104="Yes"),OFFSET('Hygiene Data'!$F$9,0,10*ROW('Hygiene Data'!F98)),NA())</f>
        <v>#N/A</v>
      </c>
      <c r="BI104" s="543" t="e">
        <f ca="1">+IF(AND(ISNUMBER(OFFSET('Hygiene Data'!$G$5,0,10*ROW('Hygiene Data'!G98))),'Data Summary'!DX104="Yes"),OFFSET('Hygiene Data'!$G$5,0,10*ROW('Hygiene Data'!G98)),NA())</f>
        <v>#N/A</v>
      </c>
      <c r="BJ104" s="543" t="e">
        <f ca="1">+IF(AND(ISNUMBER(OFFSET('Hygiene Data'!$G$7,0,10*ROW('Hygiene Data'!G98))),'Data Summary'!DY104="Yes"),OFFSET('Hygiene Data'!$G$7,0,10*ROW('Hygiene Data'!G98)),NA())</f>
        <v>#N/A</v>
      </c>
      <c r="BK104" s="543" t="e">
        <f ca="1">+IF(AND(ISNUMBER(OFFSET('Hygiene Data'!$G$9,0,10*ROW('Hygiene Data'!G98))),'Data Summary'!DZ104="Yes"),OFFSET('Hygiene Data'!$G$9,0,10*ROW('Hygiene Data'!G98)),NA())</f>
        <v>#N/A</v>
      </c>
      <c r="BL104" s="543" t="e">
        <f ca="1">+IF(AND(ISNUMBER(OFFSET('Hygiene Data'!$H$5,0,10*ROW('Hygiene Data'!H98))),'Data Summary'!EA104="Yes"),OFFSET('Hygiene Data'!$H$5,0,10*ROW('Hygiene Data'!H98)),NA())</f>
        <v>#N/A</v>
      </c>
      <c r="BM104" s="543" t="e">
        <f ca="1">+IF(AND(ISNUMBER(OFFSET('Hygiene Data'!$H$7,0,10*ROW('Hygiene Data'!H98))),'Data Summary'!EB104="Yes"),OFFSET('Hygiene Data'!$H$7,0,10*ROW('Hygiene Data'!H98)),NA())</f>
        <v>#N/A</v>
      </c>
      <c r="BN104" s="543" t="e">
        <f ca="1">+IF(AND(ISNUMBER(OFFSET('Hygiene Data'!$H$9,0,10*ROW('Hygiene Data'!H98))),'Data Summary'!EC104="Yes"),OFFSET('Hygiene Data'!$H$9,0,10*ROW('Hygiene Data'!H98)),NA())</f>
        <v>#N/A</v>
      </c>
      <c r="BO104" s="543" t="e">
        <f ca="1">+IF(AND(ISNUMBER(OFFSET('Hygiene Data'!$I$5,0,10*ROW('Hygiene Data'!I98))),'Data Summary'!ED104="Yes"),OFFSET('Hygiene Data'!$I$5,0,10*ROW('Hygiene Data'!I98)),NA())</f>
        <v>#N/A</v>
      </c>
      <c r="BP104" s="543" t="e">
        <f ca="1">+IF(AND(ISNUMBER(OFFSET('Hygiene Data'!$I$7,0,10*ROW('Hygiene Data'!I98))),'Data Summary'!EE104="Yes"),OFFSET('Hygiene Data'!$I$7,0,10*ROW('Hygiene Data'!I98)),NA())</f>
        <v>#N/A</v>
      </c>
      <c r="BQ104" s="543" t="e">
        <f ca="1">+IF(AND(ISNUMBER(OFFSET('Hygiene Data'!$I$9,0,10*ROW('Hygiene Data'!I98))),'Data Summary'!EF104="Yes"),OFFSET('Hygiene Data'!$I$9,0,10*ROW('Hygiene Data'!I98)),NA())</f>
        <v>#N/A</v>
      </c>
    </row>
    <row r="105" spans="1:69" x14ac:dyDescent="0.25">
      <c r="A105" s="539" t="e">
        <f ca="1">+RIGHT('Data Summary'!A105,LEN('Data Summary'!A105)-9)</f>
        <v>#VALUE!</v>
      </c>
      <c r="B105" s="513" t="str">
        <f ca="1">+IF(ISTEXT('Data Summary'!B105),'Data Summary'!B105,"")</f>
        <v/>
      </c>
      <c r="C105" s="540" t="e">
        <f ca="1">+VALUE('Data Summary'!C105)</f>
        <v>#VALUE!</v>
      </c>
      <c r="D105" s="541" t="e">
        <f ca="1">+IF(AND(ISNUMBER(OFFSET('Water Data'!$D$4,0,10*ROW('Water Data'!D99))),'Data Summary'!BS105="Yes"),100-OFFSET('Water Data'!$D$4,0,10*ROW('Water Data'!D99)),NA())</f>
        <v>#N/A</v>
      </c>
      <c r="E105" s="541" t="e">
        <f ca="1">+IF(AND(ISNUMBER(OFFSET('Water Data'!$D$6,0,10*ROW('Water Data'!D99))),'Data Summary'!BT105="Yes"),OFFSET('Water Data'!$D$6,0,10*ROW('Water Data'!D99)),NA())</f>
        <v>#N/A</v>
      </c>
      <c r="F105" s="541" t="e">
        <f ca="1">+IF(AND(ISNUMBER(OFFSET('Water Data'!$D$9,0,10*ROW('Water Data'!D99))),'Data Summary'!BU105="Yes"),OFFSET('Water Data'!$D$9,0,10*ROW('Water Data'!D99)),NA())</f>
        <v>#N/A</v>
      </c>
      <c r="G105" s="541" t="e">
        <f ca="1">+IF(AND(ISNUMBER(OFFSET('Water Data'!$E$4,0,10*ROW('Water Data'!E99))),'Data Summary'!BV105="Yes"),100-OFFSET('Water Data'!$E$4,0,10*ROW('Water Data'!E99)),NA())</f>
        <v>#N/A</v>
      </c>
      <c r="H105" s="541" t="e">
        <f ca="1">+IF(AND(ISNUMBER(OFFSET('Water Data'!$E$6,0,10*ROW('Water Data'!E99))),'Data Summary'!BW105="Yes"),OFFSET('Water Data'!$E$6,0,10*ROW('Water Data'!E99)),NA())</f>
        <v>#N/A</v>
      </c>
      <c r="I105" s="541" t="e">
        <f ca="1">+IF(AND(ISNUMBER(OFFSET('Water Data'!$E$9,0,10*ROW('Water Data'!E99))),'Data Summary'!BX105="Yes"),OFFSET('Water Data'!$E$9,0,10*ROW('Water Data'!E99)),NA())</f>
        <v>#N/A</v>
      </c>
      <c r="J105" s="541" t="e">
        <f ca="1">+IF(AND(ISNUMBER(OFFSET('Water Data'!$F$4,0,10*ROW('Water Data'!F99))),'Data Summary'!BY105="Yes"),100-OFFSET('Water Data'!$F$4,0,10*ROW('Water Data'!F99)),NA())</f>
        <v>#N/A</v>
      </c>
      <c r="K105" s="541" t="e">
        <f ca="1">+IF(AND(ISNUMBER(OFFSET('Water Data'!$F$6,0,10*ROW('Water Data'!F99))),'Data Summary'!BZ105="Yes"),OFFSET('Water Data'!$F$6,0,10*ROW('Water Data'!F99)),NA())</f>
        <v>#N/A</v>
      </c>
      <c r="L105" s="541" t="e">
        <f ca="1">+IF(AND(ISNUMBER(OFFSET('Water Data'!$F$9,0,10*ROW('Water Data'!F99))),'Data Summary'!CA105="Yes"),OFFSET('Water Data'!$F$9,0,10*ROW('Water Data'!F99)),NA())</f>
        <v>#N/A</v>
      </c>
      <c r="M105" s="541" t="e">
        <f ca="1">+IF(AND(ISNUMBER(OFFSET('Water Data'!$G$4,0,10*ROW('Water Data'!G99))),'Data Summary'!CB105="Yes"),100-OFFSET('Water Data'!$G$4,0,10*ROW('Water Data'!G99)),NA())</f>
        <v>#N/A</v>
      </c>
      <c r="N105" s="541" t="e">
        <f ca="1">+IF(AND(ISNUMBER(OFFSET('Water Data'!$G$6,0,10*ROW('Water Data'!G99))),'Data Summary'!CC105="Yes"),OFFSET('Water Data'!$G$6,0,10*ROW('Water Data'!G99)),NA())</f>
        <v>#N/A</v>
      </c>
      <c r="O105" s="541" t="e">
        <f ca="1">+IF(AND(ISNUMBER(OFFSET('Water Data'!$G$9,0,10*ROW('Water Data'!G99))),'Data Summary'!CD105="Yes"),OFFSET('Water Data'!$G$9,0,10*ROW('Water Data'!G99)),NA())</f>
        <v>#N/A</v>
      </c>
      <c r="P105" s="541" t="e">
        <f ca="1">+IF(AND(ISNUMBER(OFFSET('Water Data'!$H$4,0,10*ROW('Water Data'!H99))),'Data Summary'!CE105="Yes"),100-OFFSET('Water Data'!$H$4,0,10*ROW('Water Data'!H99)),NA())</f>
        <v>#N/A</v>
      </c>
      <c r="Q105" s="541" t="e">
        <f ca="1">+IF(AND(ISNUMBER(OFFSET('Water Data'!$H$6,0,10*ROW('Water Data'!H99))),'Data Summary'!CF105="Yes"),OFFSET('Water Data'!$H$6,0,10*ROW('Water Data'!H99)),NA())</f>
        <v>#N/A</v>
      </c>
      <c r="R105" s="541" t="e">
        <f ca="1">+IF(AND(ISNUMBER(OFFSET('Water Data'!$H$9,0,10*ROW('Water Data'!H99))),'Data Summary'!CG105="Yes"),OFFSET('Water Data'!$H$9,0,10*ROW('Water Data'!H99)),NA())</f>
        <v>#N/A</v>
      </c>
      <c r="S105" s="541" t="e">
        <f ca="1">+IF(AND(ISNUMBER(OFFSET('Water Data'!$I$4,0,10*ROW('Water Data'!I99))),'Data Summary'!CH105="Yes"),100-OFFSET('Water Data'!$I$4,0,10*ROW('Water Data'!I99)),NA())</f>
        <v>#N/A</v>
      </c>
      <c r="T105" s="541" t="e">
        <f ca="1">+IF(AND(ISNUMBER(OFFSET('Water Data'!$I$6,0,10*ROW('Water Data'!I99))),'Data Summary'!CI105="Yes"),OFFSET('Water Data'!$I$6,0,10*ROW('Water Data'!I99)),NA())</f>
        <v>#N/A</v>
      </c>
      <c r="U105" s="541" t="e">
        <f ca="1">+IF(AND(ISNUMBER(OFFSET('Water Data'!$I$9,0,10*ROW('Water Data'!I99))),'Data Summary'!CJ105="Yes"),OFFSET('Water Data'!$I$9,0,10*ROW('Water Data'!I99)),NA())</f>
        <v>#N/A</v>
      </c>
      <c r="V105" s="542" t="e">
        <f ca="1">+IF(AND(ISNUMBER(OFFSET('Sanitation Data'!$D$4,0,10*ROW('Sanitation Data'!D99))),'Data Summary'!CK105="Yes"),100-OFFSET('Sanitation Data'!$D$4,0,10*ROW('Sanitation Data'!D99)),NA())</f>
        <v>#N/A</v>
      </c>
      <c r="W105" s="542" t="e">
        <f ca="1">+IF(AND(ISNUMBER(OFFSET('Sanitation Data'!$D$6,0,10*ROW('Sanitation Data'!D99))),'Data Summary'!CL105="Yes"),OFFSET('Sanitation Data'!$D$6,0,10*ROW('Sanitation Data'!D99)),NA())</f>
        <v>#N/A</v>
      </c>
      <c r="X105" s="542" t="e">
        <f ca="1">+IF(AND(ISNUMBER(OFFSET('Sanitation Data'!$D$10,0,10*ROW('Sanitation Data'!D99))),'Data Summary'!CM105="Yes"),OFFSET('Sanitation Data'!$D$10,0,10*ROW('Sanitation Data'!D99)),NA())</f>
        <v>#N/A</v>
      </c>
      <c r="Y105" s="542" t="e">
        <f ca="1">+IF(AND(ISNUMBER(OFFSET('Sanitation Data'!$D$11,0,10*ROW('Sanitation Data'!D99))),'Data Summary'!CN105="Yes"),OFFSET('Sanitation Data'!$D$11,0,10*ROW('Sanitation Data'!D99)),NA())</f>
        <v>#N/A</v>
      </c>
      <c r="Z105" s="542" t="e">
        <f ca="1">+IF(AND(ISNUMBER(OFFSET('Sanitation Data'!$D$12,0,10*ROW('Sanitation Data'!D99))),'Data Summary'!CO105="Yes"),OFFSET('Sanitation Data'!$D$12,0,10*ROW('Sanitation Data'!D99)),NA())</f>
        <v>#N/A</v>
      </c>
      <c r="AA105" s="542" t="e">
        <f ca="1">+IF(AND(ISNUMBER(OFFSET('Sanitation Data'!$E$4,0,10*ROW('Sanitation Data'!E99))),'Data Summary'!CP105="Yes"),100-OFFSET('Sanitation Data'!$E$4,0,10*ROW('Sanitation Data'!E99)),NA())</f>
        <v>#N/A</v>
      </c>
      <c r="AB105" s="542" t="e">
        <f ca="1">+IF(AND(ISNUMBER(OFFSET('Sanitation Data'!$E$6,0,10*ROW('Sanitation Data'!E99))),'Data Summary'!CQ105="Yes"),OFFSET('Sanitation Data'!$E$6,0,10*ROW('Sanitation Data'!E99)),NA())</f>
        <v>#N/A</v>
      </c>
      <c r="AC105" s="542" t="e">
        <f ca="1">+IF(AND(ISNUMBER(OFFSET('Sanitation Data'!$E$10,0,10*ROW('Sanitation Data'!E99))),'Data Summary'!CR105="Yes"),OFFSET('Sanitation Data'!$E$10,0,10*ROW('Sanitation Data'!E99)),NA())</f>
        <v>#N/A</v>
      </c>
      <c r="AD105" s="542" t="e">
        <f ca="1">+IF(AND(ISNUMBER(OFFSET('Sanitation Data'!$E$11,0,10*ROW('Sanitation Data'!E99))),'Data Summary'!CS105="Yes"),OFFSET('Sanitation Data'!$E$11,0,10*ROW('Sanitation Data'!E99)),NA())</f>
        <v>#N/A</v>
      </c>
      <c r="AE105" s="542" t="e">
        <f ca="1">+IF(AND(ISNUMBER(OFFSET('Sanitation Data'!$E$12,0,10*ROW('Sanitation Data'!E99))),'Data Summary'!CT105="Yes"),OFFSET('Sanitation Data'!$E$12,0,10*ROW('Sanitation Data'!E99)),NA())</f>
        <v>#N/A</v>
      </c>
      <c r="AF105" s="542" t="e">
        <f ca="1">+IF(AND(ISNUMBER(OFFSET('Sanitation Data'!$F$4,0,10*ROW('Sanitation Data'!F99))),'Data Summary'!CU105="Yes"),100-OFFSET('Sanitation Data'!$F$4,0,10*ROW('Sanitation Data'!F99)),NA())</f>
        <v>#N/A</v>
      </c>
      <c r="AG105" s="542" t="e">
        <f ca="1">+IF(AND(ISNUMBER(OFFSET('Sanitation Data'!$F$6,0,10*ROW('Sanitation Data'!F99))),'Data Summary'!CV105="Yes"),OFFSET('Sanitation Data'!$F$6,0,10*ROW('Sanitation Data'!F99)),NA())</f>
        <v>#N/A</v>
      </c>
      <c r="AH105" s="542" t="e">
        <f ca="1">+IF(AND(ISNUMBER(OFFSET('Sanitation Data'!$F$10,0,10*ROW('Sanitation Data'!F99))),'Data Summary'!CW105="Yes"),OFFSET('Sanitation Data'!$F$10,0,10*ROW('Sanitation Data'!F99)),NA())</f>
        <v>#N/A</v>
      </c>
      <c r="AI105" s="542" t="e">
        <f ca="1">+IF(AND(ISNUMBER(OFFSET('Sanitation Data'!$F$11,0,10*ROW('Sanitation Data'!F99))),'Data Summary'!CX105="Yes"),OFFSET('Sanitation Data'!$F$11,0,10*ROW('Sanitation Data'!F99)),NA())</f>
        <v>#N/A</v>
      </c>
      <c r="AJ105" s="542" t="e">
        <f ca="1">+IF(AND(ISNUMBER(OFFSET('Sanitation Data'!$F$12,0,10*ROW('Sanitation Data'!F99))),'Data Summary'!CY105="Yes"),OFFSET('Sanitation Data'!$F$12,0,10*ROW('Sanitation Data'!F99)),NA())</f>
        <v>#N/A</v>
      </c>
      <c r="AK105" s="542" t="e">
        <f ca="1">+IF(AND(ISNUMBER(OFFSET('Sanitation Data'!$G$4,0,10*ROW('Sanitation Data'!G99))),'Data Summary'!CZ105="Yes"),100-OFFSET('Sanitation Data'!$G$4,0,10*ROW('Sanitation Data'!G99)),NA())</f>
        <v>#N/A</v>
      </c>
      <c r="AL105" s="542" t="e">
        <f ca="1">+IF(AND(ISNUMBER(OFFSET('Sanitation Data'!$G$6,0,10*ROW('Sanitation Data'!G99))),'Data Summary'!DA105="Yes"),OFFSET('Sanitation Data'!$G$6,0,10*ROW('Sanitation Data'!G99)),NA())</f>
        <v>#N/A</v>
      </c>
      <c r="AM105" s="542" t="e">
        <f ca="1">+IF(AND(ISNUMBER(OFFSET('Sanitation Data'!$G$10,0,10*ROW('Sanitation Data'!G99))),'Data Summary'!DB105="Yes"),OFFSET('Sanitation Data'!$G$10,0,10*ROW('Sanitation Data'!G99)),NA())</f>
        <v>#N/A</v>
      </c>
      <c r="AN105" s="542" t="e">
        <f ca="1">+IF(AND(ISNUMBER(OFFSET('Sanitation Data'!$G$11,0,10*ROW('Sanitation Data'!G99))),'Data Summary'!DC105="Yes"),OFFSET('Sanitation Data'!$G$11,0,10*ROW('Sanitation Data'!G99)),NA())</f>
        <v>#N/A</v>
      </c>
      <c r="AO105" s="542" t="e">
        <f ca="1">+IF(AND(ISNUMBER(OFFSET('Sanitation Data'!$G$12,0,10*ROW('Sanitation Data'!G99))),'Data Summary'!DD105="Yes"),OFFSET('Sanitation Data'!$G$12,0,10*ROW('Sanitation Data'!G99)),NA())</f>
        <v>#N/A</v>
      </c>
      <c r="AP105" s="542" t="e">
        <f ca="1">+IF(AND(ISNUMBER(OFFSET('Sanitation Data'!$H$4,0,10*ROW('Sanitation Data'!H99))),'Data Summary'!DE105="Yes"),100-OFFSET('Sanitation Data'!$H$4,0,10*ROW('Sanitation Data'!H99)),NA())</f>
        <v>#N/A</v>
      </c>
      <c r="AQ105" s="542" t="e">
        <f ca="1">+IF(AND(ISNUMBER(OFFSET('Sanitation Data'!$H$6,0,10*ROW('Sanitation Data'!H99))),'Data Summary'!DF105="Yes"),OFFSET('Sanitation Data'!$H$6,0,10*ROW('Sanitation Data'!H99)),NA())</f>
        <v>#N/A</v>
      </c>
      <c r="AR105" s="542" t="e">
        <f ca="1">+IF(AND(ISNUMBER(OFFSET('Sanitation Data'!$H$10,0,10*ROW('Sanitation Data'!H99))),'Data Summary'!DG105="Yes"),OFFSET('Sanitation Data'!$H$10,0,10*ROW('Sanitation Data'!H99)),NA())</f>
        <v>#N/A</v>
      </c>
      <c r="AS105" s="542" t="e">
        <f ca="1">+IF(AND(ISNUMBER(OFFSET('Sanitation Data'!$H$11,0,10*ROW('Sanitation Data'!H99))),'Data Summary'!DH105="Yes"),OFFSET('Sanitation Data'!$H$11,0,10*ROW('Sanitation Data'!H99)),NA())</f>
        <v>#N/A</v>
      </c>
      <c r="AT105" s="542" t="e">
        <f ca="1">+IF(AND(ISNUMBER(OFFSET('Sanitation Data'!$H$12,0,10*ROW('Sanitation Data'!H99))),'Data Summary'!DI105="Yes"),OFFSET('Sanitation Data'!$H$12,0,10*ROW('Sanitation Data'!H99)),NA())</f>
        <v>#N/A</v>
      </c>
      <c r="AU105" s="542" t="e">
        <f ca="1">+IF(AND(ISNUMBER(OFFSET('Sanitation Data'!$I$4,0,10*ROW('Sanitation Data'!I99))),'Data Summary'!DJ105="Yes"),100-OFFSET('Sanitation Data'!$I$4,0,10*ROW('Sanitation Data'!I99)),NA())</f>
        <v>#N/A</v>
      </c>
      <c r="AV105" s="542" t="e">
        <f ca="1">+IF(AND(ISNUMBER(OFFSET('Sanitation Data'!$I$6,0,10*ROW('Sanitation Data'!I99))),'Data Summary'!DK105="Yes"),OFFSET('Sanitation Data'!$I$6,0,10*ROW('Sanitation Data'!I99)),NA())</f>
        <v>#N/A</v>
      </c>
      <c r="AW105" s="542" t="e">
        <f ca="1">+IF(AND(ISNUMBER(OFFSET('Sanitation Data'!$I$10,0,10*ROW('Sanitation Data'!I99))),'Data Summary'!DL105="Yes"),OFFSET('Sanitation Data'!$I$10,0,10*ROW('Sanitation Data'!I99)),NA())</f>
        <v>#N/A</v>
      </c>
      <c r="AX105" s="542" t="e">
        <f ca="1">+IF(AND(ISNUMBER(OFFSET('Sanitation Data'!$I$11,0,10*ROW('Sanitation Data'!I99))),'Data Summary'!DM105="Yes"),OFFSET('Sanitation Data'!$I$11,0,10*ROW('Sanitation Data'!I99)),NA())</f>
        <v>#N/A</v>
      </c>
      <c r="AY105" s="542" t="e">
        <f ca="1">+IF(AND(ISNUMBER(OFFSET('Sanitation Data'!$I$12,0,10*ROW('Sanitation Data'!I99))),'Data Summary'!DN105="Yes"),OFFSET('Sanitation Data'!$I$12,0,10*ROW('Sanitation Data'!I99)),NA())</f>
        <v>#N/A</v>
      </c>
      <c r="AZ105" s="543" t="e">
        <f ca="1">+IF(AND(ISNUMBER(OFFSET('Hygiene Data'!$D$5,0,10*ROW('Hygiene Data'!D99))),'Data Summary'!DO105="Yes"),OFFSET('Hygiene Data'!$D$5,0,10*ROW('Hygiene Data'!D99)),NA())</f>
        <v>#N/A</v>
      </c>
      <c r="BA105" s="543" t="e">
        <f ca="1">+IF(AND(ISNUMBER(OFFSET('Hygiene Data'!$D$7,0,10*ROW('Hygiene Data'!D99))),'Data Summary'!DP105="Yes"),OFFSET('Hygiene Data'!$D$7,0,10*ROW('Hygiene Data'!D99)),NA())</f>
        <v>#N/A</v>
      </c>
      <c r="BB105" s="543" t="e">
        <f ca="1">+IF(AND(ISNUMBER(OFFSET('Hygiene Data'!$D$9,0,10*ROW('Hygiene Data'!D99))),'Data Summary'!DQ105="Yes"),OFFSET('Hygiene Data'!$D$9,0,10*ROW('Hygiene Data'!D99)),NA())</f>
        <v>#N/A</v>
      </c>
      <c r="BC105" s="543" t="e">
        <f ca="1">+IF(AND(ISNUMBER(OFFSET('Hygiene Data'!$E$5,0,10*ROW('Hygiene Data'!E99))),'Data Summary'!DR105="Yes"),OFFSET('Hygiene Data'!$E$5,0,10*ROW('Hygiene Data'!E99)),NA())</f>
        <v>#N/A</v>
      </c>
      <c r="BD105" s="543" t="e">
        <f ca="1">+IF(AND(ISNUMBER(OFFSET('Hygiene Data'!$E$7,0,10*ROW('Hygiene Data'!E99))),'Data Summary'!DS105="Yes"),OFFSET('Hygiene Data'!$E$7,0,10*ROW('Hygiene Data'!E99)),NA())</f>
        <v>#N/A</v>
      </c>
      <c r="BE105" s="543" t="e">
        <f ca="1">+IF(AND(ISNUMBER(OFFSET('Hygiene Data'!$E$9,0,10*ROW('Hygiene Data'!E99))),'Data Summary'!DT105="Yes"),OFFSET('Hygiene Data'!$E$9,0,10*ROW('Hygiene Data'!E99)),NA())</f>
        <v>#N/A</v>
      </c>
      <c r="BF105" s="543" t="e">
        <f ca="1">+IF(AND(ISNUMBER(OFFSET('Hygiene Data'!$F$5,0,10*ROW('Hygiene Data'!F99))),'Data Summary'!DU105="Yes"),OFFSET('Hygiene Data'!$F$5,0,10*ROW('Hygiene Data'!F99)),NA())</f>
        <v>#N/A</v>
      </c>
      <c r="BG105" s="543" t="e">
        <f ca="1">+IF(AND(ISNUMBER(OFFSET('Hygiene Data'!$F$7,0,10*ROW('Hygiene Data'!F99))),'Data Summary'!DV105="Yes"),OFFSET('Hygiene Data'!$F$7,0,10*ROW('Hygiene Data'!F99)),NA())</f>
        <v>#N/A</v>
      </c>
      <c r="BH105" s="543" t="e">
        <f ca="1">+IF(AND(ISNUMBER(OFFSET('Hygiene Data'!$F$9,0,10*ROW('Hygiene Data'!F99))),'Data Summary'!DW105="Yes"),OFFSET('Hygiene Data'!$F$9,0,10*ROW('Hygiene Data'!F99)),NA())</f>
        <v>#N/A</v>
      </c>
      <c r="BI105" s="543" t="e">
        <f ca="1">+IF(AND(ISNUMBER(OFFSET('Hygiene Data'!$G$5,0,10*ROW('Hygiene Data'!G99))),'Data Summary'!DX105="Yes"),OFFSET('Hygiene Data'!$G$5,0,10*ROW('Hygiene Data'!G99)),NA())</f>
        <v>#N/A</v>
      </c>
      <c r="BJ105" s="543" t="e">
        <f ca="1">+IF(AND(ISNUMBER(OFFSET('Hygiene Data'!$G$7,0,10*ROW('Hygiene Data'!G99))),'Data Summary'!DY105="Yes"),OFFSET('Hygiene Data'!$G$7,0,10*ROW('Hygiene Data'!G99)),NA())</f>
        <v>#N/A</v>
      </c>
      <c r="BK105" s="543" t="e">
        <f ca="1">+IF(AND(ISNUMBER(OFFSET('Hygiene Data'!$G$9,0,10*ROW('Hygiene Data'!G99))),'Data Summary'!DZ105="Yes"),OFFSET('Hygiene Data'!$G$9,0,10*ROW('Hygiene Data'!G99)),NA())</f>
        <v>#N/A</v>
      </c>
      <c r="BL105" s="543" t="e">
        <f ca="1">+IF(AND(ISNUMBER(OFFSET('Hygiene Data'!$H$5,0,10*ROW('Hygiene Data'!H99))),'Data Summary'!EA105="Yes"),OFFSET('Hygiene Data'!$H$5,0,10*ROW('Hygiene Data'!H99)),NA())</f>
        <v>#N/A</v>
      </c>
      <c r="BM105" s="543" t="e">
        <f ca="1">+IF(AND(ISNUMBER(OFFSET('Hygiene Data'!$H$7,0,10*ROW('Hygiene Data'!H99))),'Data Summary'!EB105="Yes"),OFFSET('Hygiene Data'!$H$7,0,10*ROW('Hygiene Data'!H99)),NA())</f>
        <v>#N/A</v>
      </c>
      <c r="BN105" s="543" t="e">
        <f ca="1">+IF(AND(ISNUMBER(OFFSET('Hygiene Data'!$H$9,0,10*ROW('Hygiene Data'!H99))),'Data Summary'!EC105="Yes"),OFFSET('Hygiene Data'!$H$9,0,10*ROW('Hygiene Data'!H99)),NA())</f>
        <v>#N/A</v>
      </c>
      <c r="BO105" s="543" t="e">
        <f ca="1">+IF(AND(ISNUMBER(OFFSET('Hygiene Data'!$I$5,0,10*ROW('Hygiene Data'!I99))),'Data Summary'!ED105="Yes"),OFFSET('Hygiene Data'!$I$5,0,10*ROW('Hygiene Data'!I99)),NA())</f>
        <v>#N/A</v>
      </c>
      <c r="BP105" s="543" t="e">
        <f ca="1">+IF(AND(ISNUMBER(OFFSET('Hygiene Data'!$I$7,0,10*ROW('Hygiene Data'!I99))),'Data Summary'!EE105="Yes"),OFFSET('Hygiene Data'!$I$7,0,10*ROW('Hygiene Data'!I99)),NA())</f>
        <v>#N/A</v>
      </c>
      <c r="BQ105" s="543" t="e">
        <f ca="1">+IF(AND(ISNUMBER(OFFSET('Hygiene Data'!$I$9,0,10*ROW('Hygiene Data'!I99))),'Data Summary'!EF105="Yes"),OFFSET('Hygiene Data'!$I$9,0,10*ROW('Hygiene Data'!I99)),NA())</f>
        <v>#N/A</v>
      </c>
    </row>
    <row r="106" spans="1:69" x14ac:dyDescent="0.25">
      <c r="A106" s="539" t="e">
        <f ca="1">+RIGHT('Data Summary'!A106,LEN('Data Summary'!A106)-9)</f>
        <v>#VALUE!</v>
      </c>
      <c r="B106" s="513" t="str">
        <f ca="1">+IF(ISTEXT('Data Summary'!B106),'Data Summary'!B106,"")</f>
        <v/>
      </c>
      <c r="C106" s="540" t="e">
        <f ca="1">+VALUE('Data Summary'!C106)</f>
        <v>#VALUE!</v>
      </c>
      <c r="D106" s="541" t="e">
        <f ca="1">+IF(AND(ISNUMBER(OFFSET('Water Data'!$D$4,0,10*ROW('Water Data'!D100))),'Data Summary'!BS106="Yes"),100-OFFSET('Water Data'!$D$4,0,10*ROW('Water Data'!D100)),NA())</f>
        <v>#N/A</v>
      </c>
      <c r="E106" s="541" t="e">
        <f ca="1">+IF(AND(ISNUMBER(OFFSET('Water Data'!$D$6,0,10*ROW('Water Data'!D100))),'Data Summary'!BT106="Yes"),OFFSET('Water Data'!$D$6,0,10*ROW('Water Data'!D100)),NA())</f>
        <v>#N/A</v>
      </c>
      <c r="F106" s="541" t="e">
        <f ca="1">+IF(AND(ISNUMBER(OFFSET('Water Data'!$D$9,0,10*ROW('Water Data'!D100))),'Data Summary'!BU106="Yes"),OFFSET('Water Data'!$D$9,0,10*ROW('Water Data'!D100)),NA())</f>
        <v>#N/A</v>
      </c>
      <c r="G106" s="541" t="e">
        <f ca="1">+IF(AND(ISNUMBER(OFFSET('Water Data'!$E$4,0,10*ROW('Water Data'!E100))),'Data Summary'!BV106="Yes"),100-OFFSET('Water Data'!$E$4,0,10*ROW('Water Data'!E100)),NA())</f>
        <v>#N/A</v>
      </c>
      <c r="H106" s="541" t="e">
        <f ca="1">+IF(AND(ISNUMBER(OFFSET('Water Data'!$E$6,0,10*ROW('Water Data'!E100))),'Data Summary'!BW106="Yes"),OFFSET('Water Data'!$E$6,0,10*ROW('Water Data'!E100)),NA())</f>
        <v>#N/A</v>
      </c>
      <c r="I106" s="541" t="e">
        <f ca="1">+IF(AND(ISNUMBER(OFFSET('Water Data'!$E$9,0,10*ROW('Water Data'!E100))),'Data Summary'!BX106="Yes"),OFFSET('Water Data'!$E$9,0,10*ROW('Water Data'!E100)),NA())</f>
        <v>#N/A</v>
      </c>
      <c r="J106" s="541" t="e">
        <f ca="1">+IF(AND(ISNUMBER(OFFSET('Water Data'!$F$4,0,10*ROW('Water Data'!F100))),'Data Summary'!BY106="Yes"),100-OFFSET('Water Data'!$F$4,0,10*ROW('Water Data'!F100)),NA())</f>
        <v>#N/A</v>
      </c>
      <c r="K106" s="541" t="e">
        <f ca="1">+IF(AND(ISNUMBER(OFFSET('Water Data'!$F$6,0,10*ROW('Water Data'!F100))),'Data Summary'!BZ106="Yes"),OFFSET('Water Data'!$F$6,0,10*ROW('Water Data'!F100)),NA())</f>
        <v>#N/A</v>
      </c>
      <c r="L106" s="541" t="e">
        <f ca="1">+IF(AND(ISNUMBER(OFFSET('Water Data'!$F$9,0,10*ROW('Water Data'!F100))),'Data Summary'!CA106="Yes"),OFFSET('Water Data'!$F$9,0,10*ROW('Water Data'!F100)),NA())</f>
        <v>#N/A</v>
      </c>
      <c r="M106" s="541" t="e">
        <f ca="1">+IF(AND(ISNUMBER(OFFSET('Water Data'!$G$4,0,10*ROW('Water Data'!G100))),'Data Summary'!CB106="Yes"),100-OFFSET('Water Data'!$G$4,0,10*ROW('Water Data'!G100)),NA())</f>
        <v>#N/A</v>
      </c>
      <c r="N106" s="541" t="e">
        <f ca="1">+IF(AND(ISNUMBER(OFFSET('Water Data'!$G$6,0,10*ROW('Water Data'!G100))),'Data Summary'!CC106="Yes"),OFFSET('Water Data'!$G$6,0,10*ROW('Water Data'!G100)),NA())</f>
        <v>#N/A</v>
      </c>
      <c r="O106" s="541" t="e">
        <f ca="1">+IF(AND(ISNUMBER(OFFSET('Water Data'!$G$9,0,10*ROW('Water Data'!G100))),'Data Summary'!CD106="Yes"),OFFSET('Water Data'!$G$9,0,10*ROW('Water Data'!G100)),NA())</f>
        <v>#N/A</v>
      </c>
      <c r="P106" s="541" t="e">
        <f ca="1">+IF(AND(ISNUMBER(OFFSET('Water Data'!$H$4,0,10*ROW('Water Data'!H100))),'Data Summary'!CE106="Yes"),100-OFFSET('Water Data'!$H$4,0,10*ROW('Water Data'!H100)),NA())</f>
        <v>#N/A</v>
      </c>
      <c r="Q106" s="541" t="e">
        <f ca="1">+IF(AND(ISNUMBER(OFFSET('Water Data'!$H$6,0,10*ROW('Water Data'!H100))),'Data Summary'!CF106="Yes"),OFFSET('Water Data'!$H$6,0,10*ROW('Water Data'!H100)),NA())</f>
        <v>#N/A</v>
      </c>
      <c r="R106" s="541" t="e">
        <f ca="1">+IF(AND(ISNUMBER(OFFSET('Water Data'!$H$9,0,10*ROW('Water Data'!H100))),'Data Summary'!CG106="Yes"),OFFSET('Water Data'!$H$9,0,10*ROW('Water Data'!H100)),NA())</f>
        <v>#N/A</v>
      </c>
      <c r="S106" s="541" t="e">
        <f ca="1">+IF(AND(ISNUMBER(OFFSET('Water Data'!$I$4,0,10*ROW('Water Data'!I100))),'Data Summary'!CH106="Yes"),100-OFFSET('Water Data'!$I$4,0,10*ROW('Water Data'!I100)),NA())</f>
        <v>#N/A</v>
      </c>
      <c r="T106" s="541" t="e">
        <f ca="1">+IF(AND(ISNUMBER(OFFSET('Water Data'!$I$6,0,10*ROW('Water Data'!I100))),'Data Summary'!CI106="Yes"),OFFSET('Water Data'!$I$6,0,10*ROW('Water Data'!I100)),NA())</f>
        <v>#N/A</v>
      </c>
      <c r="U106" s="541" t="e">
        <f ca="1">+IF(AND(ISNUMBER(OFFSET('Water Data'!$I$9,0,10*ROW('Water Data'!I100))),'Data Summary'!CJ106="Yes"),OFFSET('Water Data'!$I$9,0,10*ROW('Water Data'!I100)),NA())</f>
        <v>#N/A</v>
      </c>
      <c r="V106" s="542" t="e">
        <f ca="1">+IF(AND(ISNUMBER(OFFSET('Sanitation Data'!$D$4,0,10*ROW('Sanitation Data'!D100))),'Data Summary'!CK106="Yes"),100-OFFSET('Sanitation Data'!$D$4,0,10*ROW('Sanitation Data'!D100)),NA())</f>
        <v>#N/A</v>
      </c>
      <c r="W106" s="542" t="e">
        <f ca="1">+IF(AND(ISNUMBER(OFFSET('Sanitation Data'!$D$6,0,10*ROW('Sanitation Data'!D100))),'Data Summary'!CL106="Yes"),OFFSET('Sanitation Data'!$D$6,0,10*ROW('Sanitation Data'!D100)),NA())</f>
        <v>#N/A</v>
      </c>
      <c r="X106" s="542" t="e">
        <f ca="1">+IF(AND(ISNUMBER(OFFSET('Sanitation Data'!$D$10,0,10*ROW('Sanitation Data'!D100))),'Data Summary'!CM106="Yes"),OFFSET('Sanitation Data'!$D$10,0,10*ROW('Sanitation Data'!D100)),NA())</f>
        <v>#N/A</v>
      </c>
      <c r="Y106" s="542" t="e">
        <f ca="1">+IF(AND(ISNUMBER(OFFSET('Sanitation Data'!$D$11,0,10*ROW('Sanitation Data'!D100))),'Data Summary'!CN106="Yes"),OFFSET('Sanitation Data'!$D$11,0,10*ROW('Sanitation Data'!D100)),NA())</f>
        <v>#N/A</v>
      </c>
      <c r="Z106" s="542" t="e">
        <f ca="1">+IF(AND(ISNUMBER(OFFSET('Sanitation Data'!$D$12,0,10*ROW('Sanitation Data'!D100))),'Data Summary'!CO106="Yes"),OFFSET('Sanitation Data'!$D$12,0,10*ROW('Sanitation Data'!D100)),NA())</f>
        <v>#N/A</v>
      </c>
      <c r="AA106" s="542" t="e">
        <f ca="1">+IF(AND(ISNUMBER(OFFSET('Sanitation Data'!$E$4,0,10*ROW('Sanitation Data'!E100))),'Data Summary'!CP106="Yes"),100-OFFSET('Sanitation Data'!$E$4,0,10*ROW('Sanitation Data'!E100)),NA())</f>
        <v>#N/A</v>
      </c>
      <c r="AB106" s="542" t="e">
        <f ca="1">+IF(AND(ISNUMBER(OFFSET('Sanitation Data'!$E$6,0,10*ROW('Sanitation Data'!E100))),'Data Summary'!CQ106="Yes"),OFFSET('Sanitation Data'!$E$6,0,10*ROW('Sanitation Data'!E100)),NA())</f>
        <v>#N/A</v>
      </c>
      <c r="AC106" s="542" t="e">
        <f ca="1">+IF(AND(ISNUMBER(OFFSET('Sanitation Data'!$E$10,0,10*ROW('Sanitation Data'!E100))),'Data Summary'!CR106="Yes"),OFFSET('Sanitation Data'!$E$10,0,10*ROW('Sanitation Data'!E100)),NA())</f>
        <v>#N/A</v>
      </c>
      <c r="AD106" s="542" t="e">
        <f ca="1">+IF(AND(ISNUMBER(OFFSET('Sanitation Data'!$E$11,0,10*ROW('Sanitation Data'!E100))),'Data Summary'!CS106="Yes"),OFFSET('Sanitation Data'!$E$11,0,10*ROW('Sanitation Data'!E100)),NA())</f>
        <v>#N/A</v>
      </c>
      <c r="AE106" s="542" t="e">
        <f ca="1">+IF(AND(ISNUMBER(OFFSET('Sanitation Data'!$E$12,0,10*ROW('Sanitation Data'!E100))),'Data Summary'!CT106="Yes"),OFFSET('Sanitation Data'!$E$12,0,10*ROW('Sanitation Data'!E100)),NA())</f>
        <v>#N/A</v>
      </c>
      <c r="AF106" s="542" t="e">
        <f ca="1">+IF(AND(ISNUMBER(OFFSET('Sanitation Data'!$F$4,0,10*ROW('Sanitation Data'!F100))),'Data Summary'!CU106="Yes"),100-OFFSET('Sanitation Data'!$F$4,0,10*ROW('Sanitation Data'!F100)),NA())</f>
        <v>#N/A</v>
      </c>
      <c r="AG106" s="542" t="e">
        <f ca="1">+IF(AND(ISNUMBER(OFFSET('Sanitation Data'!$F$6,0,10*ROW('Sanitation Data'!F100))),'Data Summary'!CV106="Yes"),OFFSET('Sanitation Data'!$F$6,0,10*ROW('Sanitation Data'!F100)),NA())</f>
        <v>#N/A</v>
      </c>
      <c r="AH106" s="542" t="e">
        <f ca="1">+IF(AND(ISNUMBER(OFFSET('Sanitation Data'!$F$10,0,10*ROW('Sanitation Data'!F100))),'Data Summary'!CW106="Yes"),OFFSET('Sanitation Data'!$F$10,0,10*ROW('Sanitation Data'!F100)),NA())</f>
        <v>#N/A</v>
      </c>
      <c r="AI106" s="542" t="e">
        <f ca="1">+IF(AND(ISNUMBER(OFFSET('Sanitation Data'!$F$11,0,10*ROW('Sanitation Data'!F100))),'Data Summary'!CX106="Yes"),OFFSET('Sanitation Data'!$F$11,0,10*ROW('Sanitation Data'!F100)),NA())</f>
        <v>#N/A</v>
      </c>
      <c r="AJ106" s="542" t="e">
        <f ca="1">+IF(AND(ISNUMBER(OFFSET('Sanitation Data'!$F$12,0,10*ROW('Sanitation Data'!F100))),'Data Summary'!CY106="Yes"),OFFSET('Sanitation Data'!$F$12,0,10*ROW('Sanitation Data'!F100)),NA())</f>
        <v>#N/A</v>
      </c>
      <c r="AK106" s="542" t="e">
        <f ca="1">+IF(AND(ISNUMBER(OFFSET('Sanitation Data'!$G$4,0,10*ROW('Sanitation Data'!G100))),'Data Summary'!CZ106="Yes"),100-OFFSET('Sanitation Data'!$G$4,0,10*ROW('Sanitation Data'!G100)),NA())</f>
        <v>#N/A</v>
      </c>
      <c r="AL106" s="542" t="e">
        <f ca="1">+IF(AND(ISNUMBER(OFFSET('Sanitation Data'!$G$6,0,10*ROW('Sanitation Data'!G100))),'Data Summary'!DA106="Yes"),OFFSET('Sanitation Data'!$G$6,0,10*ROW('Sanitation Data'!G100)),NA())</f>
        <v>#N/A</v>
      </c>
      <c r="AM106" s="542" t="e">
        <f ca="1">+IF(AND(ISNUMBER(OFFSET('Sanitation Data'!$G$10,0,10*ROW('Sanitation Data'!G100))),'Data Summary'!DB106="Yes"),OFFSET('Sanitation Data'!$G$10,0,10*ROW('Sanitation Data'!G100)),NA())</f>
        <v>#N/A</v>
      </c>
      <c r="AN106" s="542" t="e">
        <f ca="1">+IF(AND(ISNUMBER(OFFSET('Sanitation Data'!$G$11,0,10*ROW('Sanitation Data'!G100))),'Data Summary'!DC106="Yes"),OFFSET('Sanitation Data'!$G$11,0,10*ROW('Sanitation Data'!G100)),NA())</f>
        <v>#N/A</v>
      </c>
      <c r="AO106" s="542" t="e">
        <f ca="1">+IF(AND(ISNUMBER(OFFSET('Sanitation Data'!$G$12,0,10*ROW('Sanitation Data'!G100))),'Data Summary'!DD106="Yes"),OFFSET('Sanitation Data'!$G$12,0,10*ROW('Sanitation Data'!G100)),NA())</f>
        <v>#N/A</v>
      </c>
      <c r="AP106" s="542" t="e">
        <f ca="1">+IF(AND(ISNUMBER(OFFSET('Sanitation Data'!$H$4,0,10*ROW('Sanitation Data'!H100))),'Data Summary'!DE106="Yes"),100-OFFSET('Sanitation Data'!$H$4,0,10*ROW('Sanitation Data'!H100)),NA())</f>
        <v>#N/A</v>
      </c>
      <c r="AQ106" s="542" t="e">
        <f ca="1">+IF(AND(ISNUMBER(OFFSET('Sanitation Data'!$H$6,0,10*ROW('Sanitation Data'!H100))),'Data Summary'!DF106="Yes"),OFFSET('Sanitation Data'!$H$6,0,10*ROW('Sanitation Data'!H100)),NA())</f>
        <v>#N/A</v>
      </c>
      <c r="AR106" s="542" t="e">
        <f ca="1">+IF(AND(ISNUMBER(OFFSET('Sanitation Data'!$H$10,0,10*ROW('Sanitation Data'!H100))),'Data Summary'!DG106="Yes"),OFFSET('Sanitation Data'!$H$10,0,10*ROW('Sanitation Data'!H100)),NA())</f>
        <v>#N/A</v>
      </c>
      <c r="AS106" s="542" t="e">
        <f ca="1">+IF(AND(ISNUMBER(OFFSET('Sanitation Data'!$H$11,0,10*ROW('Sanitation Data'!H100))),'Data Summary'!DH106="Yes"),OFFSET('Sanitation Data'!$H$11,0,10*ROW('Sanitation Data'!H100)),NA())</f>
        <v>#N/A</v>
      </c>
      <c r="AT106" s="542" t="e">
        <f ca="1">+IF(AND(ISNUMBER(OFFSET('Sanitation Data'!$H$12,0,10*ROW('Sanitation Data'!H100))),'Data Summary'!DI106="Yes"),OFFSET('Sanitation Data'!$H$12,0,10*ROW('Sanitation Data'!H100)),NA())</f>
        <v>#N/A</v>
      </c>
      <c r="AU106" s="542" t="e">
        <f ca="1">+IF(AND(ISNUMBER(OFFSET('Sanitation Data'!$I$4,0,10*ROW('Sanitation Data'!I100))),'Data Summary'!DJ106="Yes"),100-OFFSET('Sanitation Data'!$I$4,0,10*ROW('Sanitation Data'!I100)),NA())</f>
        <v>#N/A</v>
      </c>
      <c r="AV106" s="542" t="e">
        <f ca="1">+IF(AND(ISNUMBER(OFFSET('Sanitation Data'!$I$6,0,10*ROW('Sanitation Data'!I100))),'Data Summary'!DK106="Yes"),OFFSET('Sanitation Data'!$I$6,0,10*ROW('Sanitation Data'!I100)),NA())</f>
        <v>#N/A</v>
      </c>
      <c r="AW106" s="542" t="e">
        <f ca="1">+IF(AND(ISNUMBER(OFFSET('Sanitation Data'!$I$10,0,10*ROW('Sanitation Data'!I100))),'Data Summary'!DL106="Yes"),OFFSET('Sanitation Data'!$I$10,0,10*ROW('Sanitation Data'!I100)),NA())</f>
        <v>#N/A</v>
      </c>
      <c r="AX106" s="542" t="e">
        <f ca="1">+IF(AND(ISNUMBER(OFFSET('Sanitation Data'!$I$11,0,10*ROW('Sanitation Data'!I100))),'Data Summary'!DM106="Yes"),OFFSET('Sanitation Data'!$I$11,0,10*ROW('Sanitation Data'!I100)),NA())</f>
        <v>#N/A</v>
      </c>
      <c r="AY106" s="542" t="e">
        <f ca="1">+IF(AND(ISNUMBER(OFFSET('Sanitation Data'!$I$12,0,10*ROW('Sanitation Data'!I100))),'Data Summary'!DN106="Yes"),OFFSET('Sanitation Data'!$I$12,0,10*ROW('Sanitation Data'!I100)),NA())</f>
        <v>#N/A</v>
      </c>
      <c r="AZ106" s="543" t="e">
        <f ca="1">+IF(AND(ISNUMBER(OFFSET('Hygiene Data'!$D$5,0,10*ROW('Hygiene Data'!D100))),'Data Summary'!DO106="Yes"),OFFSET('Hygiene Data'!$D$5,0,10*ROW('Hygiene Data'!D100)),NA())</f>
        <v>#N/A</v>
      </c>
      <c r="BA106" s="543" t="e">
        <f ca="1">+IF(AND(ISNUMBER(OFFSET('Hygiene Data'!$D$7,0,10*ROW('Hygiene Data'!D100))),'Data Summary'!DP106="Yes"),OFFSET('Hygiene Data'!$D$7,0,10*ROW('Hygiene Data'!D100)),NA())</f>
        <v>#N/A</v>
      </c>
      <c r="BB106" s="543" t="e">
        <f ca="1">+IF(AND(ISNUMBER(OFFSET('Hygiene Data'!$D$9,0,10*ROW('Hygiene Data'!D100))),'Data Summary'!DQ106="Yes"),OFFSET('Hygiene Data'!$D$9,0,10*ROW('Hygiene Data'!D100)),NA())</f>
        <v>#N/A</v>
      </c>
      <c r="BC106" s="543" t="e">
        <f ca="1">+IF(AND(ISNUMBER(OFFSET('Hygiene Data'!$E$5,0,10*ROW('Hygiene Data'!E100))),'Data Summary'!DR106="Yes"),OFFSET('Hygiene Data'!$E$5,0,10*ROW('Hygiene Data'!E100)),NA())</f>
        <v>#N/A</v>
      </c>
      <c r="BD106" s="543" t="e">
        <f ca="1">+IF(AND(ISNUMBER(OFFSET('Hygiene Data'!$E$7,0,10*ROW('Hygiene Data'!E100))),'Data Summary'!DS106="Yes"),OFFSET('Hygiene Data'!$E$7,0,10*ROW('Hygiene Data'!E100)),NA())</f>
        <v>#N/A</v>
      </c>
      <c r="BE106" s="543" t="e">
        <f ca="1">+IF(AND(ISNUMBER(OFFSET('Hygiene Data'!$E$9,0,10*ROW('Hygiene Data'!E100))),'Data Summary'!DT106="Yes"),OFFSET('Hygiene Data'!$E$9,0,10*ROW('Hygiene Data'!E100)),NA())</f>
        <v>#N/A</v>
      </c>
      <c r="BF106" s="543" t="e">
        <f ca="1">+IF(AND(ISNUMBER(OFFSET('Hygiene Data'!$F$5,0,10*ROW('Hygiene Data'!F100))),'Data Summary'!DU106="Yes"),OFFSET('Hygiene Data'!$F$5,0,10*ROW('Hygiene Data'!F100)),NA())</f>
        <v>#N/A</v>
      </c>
      <c r="BG106" s="543" t="e">
        <f ca="1">+IF(AND(ISNUMBER(OFFSET('Hygiene Data'!$F$7,0,10*ROW('Hygiene Data'!F100))),'Data Summary'!DV106="Yes"),OFFSET('Hygiene Data'!$F$7,0,10*ROW('Hygiene Data'!F100)),NA())</f>
        <v>#N/A</v>
      </c>
      <c r="BH106" s="543" t="e">
        <f ca="1">+IF(AND(ISNUMBER(OFFSET('Hygiene Data'!$F$9,0,10*ROW('Hygiene Data'!F100))),'Data Summary'!DW106="Yes"),OFFSET('Hygiene Data'!$F$9,0,10*ROW('Hygiene Data'!F100)),NA())</f>
        <v>#N/A</v>
      </c>
      <c r="BI106" s="543" t="e">
        <f ca="1">+IF(AND(ISNUMBER(OFFSET('Hygiene Data'!$G$5,0,10*ROW('Hygiene Data'!G100))),'Data Summary'!DX106="Yes"),OFFSET('Hygiene Data'!$G$5,0,10*ROW('Hygiene Data'!G100)),NA())</f>
        <v>#N/A</v>
      </c>
      <c r="BJ106" s="543" t="e">
        <f ca="1">+IF(AND(ISNUMBER(OFFSET('Hygiene Data'!$G$7,0,10*ROW('Hygiene Data'!G100))),'Data Summary'!DY106="Yes"),OFFSET('Hygiene Data'!$G$7,0,10*ROW('Hygiene Data'!G100)),NA())</f>
        <v>#N/A</v>
      </c>
      <c r="BK106" s="543" t="e">
        <f ca="1">+IF(AND(ISNUMBER(OFFSET('Hygiene Data'!$G$9,0,10*ROW('Hygiene Data'!G100))),'Data Summary'!DZ106="Yes"),OFFSET('Hygiene Data'!$G$9,0,10*ROW('Hygiene Data'!G100)),NA())</f>
        <v>#N/A</v>
      </c>
      <c r="BL106" s="543" t="e">
        <f ca="1">+IF(AND(ISNUMBER(OFFSET('Hygiene Data'!$H$5,0,10*ROW('Hygiene Data'!H100))),'Data Summary'!EA106="Yes"),OFFSET('Hygiene Data'!$H$5,0,10*ROW('Hygiene Data'!H100)),NA())</f>
        <v>#N/A</v>
      </c>
      <c r="BM106" s="543" t="e">
        <f ca="1">+IF(AND(ISNUMBER(OFFSET('Hygiene Data'!$H$7,0,10*ROW('Hygiene Data'!H100))),'Data Summary'!EB106="Yes"),OFFSET('Hygiene Data'!$H$7,0,10*ROW('Hygiene Data'!H100)),NA())</f>
        <v>#N/A</v>
      </c>
      <c r="BN106" s="543" t="e">
        <f ca="1">+IF(AND(ISNUMBER(OFFSET('Hygiene Data'!$H$9,0,10*ROW('Hygiene Data'!H100))),'Data Summary'!EC106="Yes"),OFFSET('Hygiene Data'!$H$9,0,10*ROW('Hygiene Data'!H100)),NA())</f>
        <v>#N/A</v>
      </c>
      <c r="BO106" s="543" t="e">
        <f ca="1">+IF(AND(ISNUMBER(OFFSET('Hygiene Data'!$I$5,0,10*ROW('Hygiene Data'!I100))),'Data Summary'!ED106="Yes"),OFFSET('Hygiene Data'!$I$5,0,10*ROW('Hygiene Data'!I100)),NA())</f>
        <v>#N/A</v>
      </c>
      <c r="BP106" s="543" t="e">
        <f ca="1">+IF(AND(ISNUMBER(OFFSET('Hygiene Data'!$I$7,0,10*ROW('Hygiene Data'!I100))),'Data Summary'!EE106="Yes"),OFFSET('Hygiene Data'!$I$7,0,10*ROW('Hygiene Data'!I100)),NA())</f>
        <v>#N/A</v>
      </c>
      <c r="BQ106" s="543" t="e">
        <f ca="1">+IF(AND(ISNUMBER(OFFSET('Hygiene Data'!$I$9,0,10*ROW('Hygiene Data'!I100))),'Data Summary'!EF106="Yes"),OFFSET('Hygiene Data'!$I$9,0,10*ROW('Hygiene Data'!I100)),NA())</f>
        <v>#N/A</v>
      </c>
    </row>
    <row r="107" spans="1:69" x14ac:dyDescent="0.25">
      <c r="A107" s="539" t="e">
        <f ca="1">+RIGHT('Data Summary'!A107,LEN('Data Summary'!A107)-9)</f>
        <v>#VALUE!</v>
      </c>
      <c r="B107" s="513" t="str">
        <f ca="1">+IF(ISTEXT('Data Summary'!B107),'Data Summary'!B107,"")</f>
        <v/>
      </c>
      <c r="C107" s="540" t="e">
        <f ca="1">+VALUE('Data Summary'!C107)</f>
        <v>#VALUE!</v>
      </c>
      <c r="D107" s="541" t="e">
        <f ca="1">+IF(AND(ISNUMBER(OFFSET('Water Data'!$D$4,0,10*ROW('Water Data'!D101))),'Data Summary'!BS107="Yes"),100-OFFSET('Water Data'!$D$4,0,10*ROW('Water Data'!D101)),NA())</f>
        <v>#N/A</v>
      </c>
      <c r="E107" s="541" t="e">
        <f ca="1">+IF(AND(ISNUMBER(OFFSET('Water Data'!$D$6,0,10*ROW('Water Data'!D101))),'Data Summary'!BT107="Yes"),OFFSET('Water Data'!$D$6,0,10*ROW('Water Data'!D101)),NA())</f>
        <v>#N/A</v>
      </c>
      <c r="F107" s="541" t="e">
        <f ca="1">+IF(AND(ISNUMBER(OFFSET('Water Data'!$D$9,0,10*ROW('Water Data'!D101))),'Data Summary'!BU107="Yes"),OFFSET('Water Data'!$D$9,0,10*ROW('Water Data'!D101)),NA())</f>
        <v>#N/A</v>
      </c>
      <c r="G107" s="541" t="e">
        <f ca="1">+IF(AND(ISNUMBER(OFFSET('Water Data'!$E$4,0,10*ROW('Water Data'!E101))),'Data Summary'!BV107="Yes"),100-OFFSET('Water Data'!$E$4,0,10*ROW('Water Data'!E101)),NA())</f>
        <v>#N/A</v>
      </c>
      <c r="H107" s="541" t="e">
        <f ca="1">+IF(AND(ISNUMBER(OFFSET('Water Data'!$E$6,0,10*ROW('Water Data'!E101))),'Data Summary'!BW107="Yes"),OFFSET('Water Data'!$E$6,0,10*ROW('Water Data'!E101)),NA())</f>
        <v>#N/A</v>
      </c>
      <c r="I107" s="541" t="e">
        <f ca="1">+IF(AND(ISNUMBER(OFFSET('Water Data'!$E$9,0,10*ROW('Water Data'!E101))),'Data Summary'!BX107="Yes"),OFFSET('Water Data'!$E$9,0,10*ROW('Water Data'!E101)),NA())</f>
        <v>#N/A</v>
      </c>
      <c r="J107" s="541" t="e">
        <f ca="1">+IF(AND(ISNUMBER(OFFSET('Water Data'!$F$4,0,10*ROW('Water Data'!F101))),'Data Summary'!BY107="Yes"),100-OFFSET('Water Data'!$F$4,0,10*ROW('Water Data'!F101)),NA())</f>
        <v>#N/A</v>
      </c>
      <c r="K107" s="541" t="e">
        <f ca="1">+IF(AND(ISNUMBER(OFFSET('Water Data'!$F$6,0,10*ROW('Water Data'!F101))),'Data Summary'!BZ107="Yes"),OFFSET('Water Data'!$F$6,0,10*ROW('Water Data'!F101)),NA())</f>
        <v>#N/A</v>
      </c>
      <c r="L107" s="541" t="e">
        <f ca="1">+IF(AND(ISNUMBER(OFFSET('Water Data'!$F$9,0,10*ROW('Water Data'!F101))),'Data Summary'!CA107="Yes"),OFFSET('Water Data'!$F$9,0,10*ROW('Water Data'!F101)),NA())</f>
        <v>#N/A</v>
      </c>
      <c r="M107" s="541" t="e">
        <f ca="1">+IF(AND(ISNUMBER(OFFSET('Water Data'!$G$4,0,10*ROW('Water Data'!G101))),'Data Summary'!CB107="Yes"),100-OFFSET('Water Data'!$G$4,0,10*ROW('Water Data'!G101)),NA())</f>
        <v>#N/A</v>
      </c>
      <c r="N107" s="541" t="e">
        <f ca="1">+IF(AND(ISNUMBER(OFFSET('Water Data'!$G$6,0,10*ROW('Water Data'!G101))),'Data Summary'!CC107="Yes"),OFFSET('Water Data'!$G$6,0,10*ROW('Water Data'!G101)),NA())</f>
        <v>#N/A</v>
      </c>
      <c r="O107" s="541" t="e">
        <f ca="1">+IF(AND(ISNUMBER(OFFSET('Water Data'!$G$9,0,10*ROW('Water Data'!G101))),'Data Summary'!CD107="Yes"),OFFSET('Water Data'!$G$9,0,10*ROW('Water Data'!G101)),NA())</f>
        <v>#N/A</v>
      </c>
      <c r="P107" s="541" t="e">
        <f ca="1">+IF(AND(ISNUMBER(OFFSET('Water Data'!$H$4,0,10*ROW('Water Data'!H101))),'Data Summary'!CE107="Yes"),100-OFFSET('Water Data'!$H$4,0,10*ROW('Water Data'!H101)),NA())</f>
        <v>#N/A</v>
      </c>
      <c r="Q107" s="541" t="e">
        <f ca="1">+IF(AND(ISNUMBER(OFFSET('Water Data'!$H$6,0,10*ROW('Water Data'!H101))),'Data Summary'!CF107="Yes"),OFFSET('Water Data'!$H$6,0,10*ROW('Water Data'!H101)),NA())</f>
        <v>#N/A</v>
      </c>
      <c r="R107" s="541" t="e">
        <f ca="1">+IF(AND(ISNUMBER(OFFSET('Water Data'!$H$9,0,10*ROW('Water Data'!H101))),'Data Summary'!CG107="Yes"),OFFSET('Water Data'!$H$9,0,10*ROW('Water Data'!H101)),NA())</f>
        <v>#N/A</v>
      </c>
      <c r="S107" s="541" t="e">
        <f ca="1">+IF(AND(ISNUMBER(OFFSET('Water Data'!$I$4,0,10*ROW('Water Data'!I101))),'Data Summary'!CH107="Yes"),100-OFFSET('Water Data'!$I$4,0,10*ROW('Water Data'!I101)),NA())</f>
        <v>#N/A</v>
      </c>
      <c r="T107" s="541" t="e">
        <f ca="1">+IF(AND(ISNUMBER(OFFSET('Water Data'!$I$6,0,10*ROW('Water Data'!I101))),'Data Summary'!CI107="Yes"),OFFSET('Water Data'!$I$6,0,10*ROW('Water Data'!I101)),NA())</f>
        <v>#N/A</v>
      </c>
      <c r="U107" s="541" t="e">
        <f ca="1">+IF(AND(ISNUMBER(OFFSET('Water Data'!$I$9,0,10*ROW('Water Data'!I101))),'Data Summary'!CJ107="Yes"),OFFSET('Water Data'!$I$9,0,10*ROW('Water Data'!I101)),NA())</f>
        <v>#N/A</v>
      </c>
      <c r="V107" s="542" t="e">
        <f ca="1">+IF(AND(ISNUMBER(OFFSET('Sanitation Data'!$D$4,0,10*ROW('Sanitation Data'!D101))),'Data Summary'!CK107="Yes"),100-OFFSET('Sanitation Data'!$D$4,0,10*ROW('Sanitation Data'!D101)),NA())</f>
        <v>#N/A</v>
      </c>
      <c r="W107" s="542" t="e">
        <f ca="1">+IF(AND(ISNUMBER(OFFSET('Sanitation Data'!$D$6,0,10*ROW('Sanitation Data'!D101))),'Data Summary'!CL107="Yes"),OFFSET('Sanitation Data'!$D$6,0,10*ROW('Sanitation Data'!D101)),NA())</f>
        <v>#N/A</v>
      </c>
      <c r="X107" s="542" t="e">
        <f ca="1">+IF(AND(ISNUMBER(OFFSET('Sanitation Data'!$D$10,0,10*ROW('Sanitation Data'!D101))),'Data Summary'!CM107="Yes"),OFFSET('Sanitation Data'!$D$10,0,10*ROW('Sanitation Data'!D101)),NA())</f>
        <v>#N/A</v>
      </c>
      <c r="Y107" s="542" t="e">
        <f ca="1">+IF(AND(ISNUMBER(OFFSET('Sanitation Data'!$D$11,0,10*ROW('Sanitation Data'!D101))),'Data Summary'!CN107="Yes"),OFFSET('Sanitation Data'!$D$11,0,10*ROW('Sanitation Data'!D101)),NA())</f>
        <v>#N/A</v>
      </c>
      <c r="Z107" s="542" t="e">
        <f ca="1">+IF(AND(ISNUMBER(OFFSET('Sanitation Data'!$D$12,0,10*ROW('Sanitation Data'!D101))),'Data Summary'!CO107="Yes"),OFFSET('Sanitation Data'!$D$12,0,10*ROW('Sanitation Data'!D101)),NA())</f>
        <v>#N/A</v>
      </c>
      <c r="AA107" s="542" t="e">
        <f ca="1">+IF(AND(ISNUMBER(OFFSET('Sanitation Data'!$E$4,0,10*ROW('Sanitation Data'!E101))),'Data Summary'!CP107="Yes"),100-OFFSET('Sanitation Data'!$E$4,0,10*ROW('Sanitation Data'!E101)),NA())</f>
        <v>#N/A</v>
      </c>
      <c r="AB107" s="542" t="e">
        <f ca="1">+IF(AND(ISNUMBER(OFFSET('Sanitation Data'!$E$6,0,10*ROW('Sanitation Data'!E101))),'Data Summary'!CQ107="Yes"),OFFSET('Sanitation Data'!$E$6,0,10*ROW('Sanitation Data'!E101)),NA())</f>
        <v>#N/A</v>
      </c>
      <c r="AC107" s="542" t="e">
        <f ca="1">+IF(AND(ISNUMBER(OFFSET('Sanitation Data'!$E$10,0,10*ROW('Sanitation Data'!E101))),'Data Summary'!CR107="Yes"),OFFSET('Sanitation Data'!$E$10,0,10*ROW('Sanitation Data'!E101)),NA())</f>
        <v>#N/A</v>
      </c>
      <c r="AD107" s="542" t="e">
        <f ca="1">+IF(AND(ISNUMBER(OFFSET('Sanitation Data'!$E$11,0,10*ROW('Sanitation Data'!E101))),'Data Summary'!CS107="Yes"),OFFSET('Sanitation Data'!$E$11,0,10*ROW('Sanitation Data'!E101)),NA())</f>
        <v>#N/A</v>
      </c>
      <c r="AE107" s="542" t="e">
        <f ca="1">+IF(AND(ISNUMBER(OFFSET('Sanitation Data'!$E$12,0,10*ROW('Sanitation Data'!E101))),'Data Summary'!CT107="Yes"),OFFSET('Sanitation Data'!$E$12,0,10*ROW('Sanitation Data'!E101)),NA())</f>
        <v>#N/A</v>
      </c>
      <c r="AF107" s="542" t="e">
        <f ca="1">+IF(AND(ISNUMBER(OFFSET('Sanitation Data'!$F$4,0,10*ROW('Sanitation Data'!F101))),'Data Summary'!CU107="Yes"),100-OFFSET('Sanitation Data'!$F$4,0,10*ROW('Sanitation Data'!F101)),NA())</f>
        <v>#N/A</v>
      </c>
      <c r="AG107" s="542" t="e">
        <f ca="1">+IF(AND(ISNUMBER(OFFSET('Sanitation Data'!$F$6,0,10*ROW('Sanitation Data'!F101))),'Data Summary'!CV107="Yes"),OFFSET('Sanitation Data'!$F$6,0,10*ROW('Sanitation Data'!F101)),NA())</f>
        <v>#N/A</v>
      </c>
      <c r="AH107" s="542" t="e">
        <f ca="1">+IF(AND(ISNUMBER(OFFSET('Sanitation Data'!$F$10,0,10*ROW('Sanitation Data'!F101))),'Data Summary'!CW107="Yes"),OFFSET('Sanitation Data'!$F$10,0,10*ROW('Sanitation Data'!F101)),NA())</f>
        <v>#N/A</v>
      </c>
      <c r="AI107" s="542" t="e">
        <f ca="1">+IF(AND(ISNUMBER(OFFSET('Sanitation Data'!$F$11,0,10*ROW('Sanitation Data'!F101))),'Data Summary'!CX107="Yes"),OFFSET('Sanitation Data'!$F$11,0,10*ROW('Sanitation Data'!F101)),NA())</f>
        <v>#N/A</v>
      </c>
      <c r="AJ107" s="542" t="e">
        <f ca="1">+IF(AND(ISNUMBER(OFFSET('Sanitation Data'!$F$12,0,10*ROW('Sanitation Data'!F101))),'Data Summary'!CY107="Yes"),OFFSET('Sanitation Data'!$F$12,0,10*ROW('Sanitation Data'!F101)),NA())</f>
        <v>#N/A</v>
      </c>
      <c r="AK107" s="542" t="e">
        <f ca="1">+IF(AND(ISNUMBER(OFFSET('Sanitation Data'!$G$4,0,10*ROW('Sanitation Data'!G101))),'Data Summary'!CZ107="Yes"),100-OFFSET('Sanitation Data'!$G$4,0,10*ROW('Sanitation Data'!G101)),NA())</f>
        <v>#N/A</v>
      </c>
      <c r="AL107" s="542" t="e">
        <f ca="1">+IF(AND(ISNUMBER(OFFSET('Sanitation Data'!$G$6,0,10*ROW('Sanitation Data'!G101))),'Data Summary'!DA107="Yes"),OFFSET('Sanitation Data'!$G$6,0,10*ROW('Sanitation Data'!G101)),NA())</f>
        <v>#N/A</v>
      </c>
      <c r="AM107" s="542" t="e">
        <f ca="1">+IF(AND(ISNUMBER(OFFSET('Sanitation Data'!$G$10,0,10*ROW('Sanitation Data'!G101))),'Data Summary'!DB107="Yes"),OFFSET('Sanitation Data'!$G$10,0,10*ROW('Sanitation Data'!G101)),NA())</f>
        <v>#N/A</v>
      </c>
      <c r="AN107" s="542" t="e">
        <f ca="1">+IF(AND(ISNUMBER(OFFSET('Sanitation Data'!$G$11,0,10*ROW('Sanitation Data'!G101))),'Data Summary'!DC107="Yes"),OFFSET('Sanitation Data'!$G$11,0,10*ROW('Sanitation Data'!G101)),NA())</f>
        <v>#N/A</v>
      </c>
      <c r="AO107" s="542" t="e">
        <f ca="1">+IF(AND(ISNUMBER(OFFSET('Sanitation Data'!$G$12,0,10*ROW('Sanitation Data'!G101))),'Data Summary'!DD107="Yes"),OFFSET('Sanitation Data'!$G$12,0,10*ROW('Sanitation Data'!G101)),NA())</f>
        <v>#N/A</v>
      </c>
      <c r="AP107" s="542" t="e">
        <f ca="1">+IF(AND(ISNUMBER(OFFSET('Sanitation Data'!$H$4,0,10*ROW('Sanitation Data'!H101))),'Data Summary'!DE107="Yes"),100-OFFSET('Sanitation Data'!$H$4,0,10*ROW('Sanitation Data'!H101)),NA())</f>
        <v>#N/A</v>
      </c>
      <c r="AQ107" s="542" t="e">
        <f ca="1">+IF(AND(ISNUMBER(OFFSET('Sanitation Data'!$H$6,0,10*ROW('Sanitation Data'!H101))),'Data Summary'!DF107="Yes"),OFFSET('Sanitation Data'!$H$6,0,10*ROW('Sanitation Data'!H101)),NA())</f>
        <v>#N/A</v>
      </c>
      <c r="AR107" s="542" t="e">
        <f ca="1">+IF(AND(ISNUMBER(OFFSET('Sanitation Data'!$H$10,0,10*ROW('Sanitation Data'!H101))),'Data Summary'!DG107="Yes"),OFFSET('Sanitation Data'!$H$10,0,10*ROW('Sanitation Data'!H101)),NA())</f>
        <v>#N/A</v>
      </c>
      <c r="AS107" s="542" t="e">
        <f ca="1">+IF(AND(ISNUMBER(OFFSET('Sanitation Data'!$H$11,0,10*ROW('Sanitation Data'!H101))),'Data Summary'!DH107="Yes"),OFFSET('Sanitation Data'!$H$11,0,10*ROW('Sanitation Data'!H101)),NA())</f>
        <v>#N/A</v>
      </c>
      <c r="AT107" s="542" t="e">
        <f ca="1">+IF(AND(ISNUMBER(OFFSET('Sanitation Data'!$H$12,0,10*ROW('Sanitation Data'!H101))),'Data Summary'!DI107="Yes"),OFFSET('Sanitation Data'!$H$12,0,10*ROW('Sanitation Data'!H101)),NA())</f>
        <v>#N/A</v>
      </c>
      <c r="AU107" s="542" t="e">
        <f ca="1">+IF(AND(ISNUMBER(OFFSET('Sanitation Data'!$I$4,0,10*ROW('Sanitation Data'!I101))),'Data Summary'!DJ107="Yes"),100-OFFSET('Sanitation Data'!$I$4,0,10*ROW('Sanitation Data'!I101)),NA())</f>
        <v>#N/A</v>
      </c>
      <c r="AV107" s="542" t="e">
        <f ca="1">+IF(AND(ISNUMBER(OFFSET('Sanitation Data'!$I$6,0,10*ROW('Sanitation Data'!I101))),'Data Summary'!DK107="Yes"),OFFSET('Sanitation Data'!$I$6,0,10*ROW('Sanitation Data'!I101)),NA())</f>
        <v>#N/A</v>
      </c>
      <c r="AW107" s="542" t="e">
        <f ca="1">+IF(AND(ISNUMBER(OFFSET('Sanitation Data'!$I$10,0,10*ROW('Sanitation Data'!I101))),'Data Summary'!DL107="Yes"),OFFSET('Sanitation Data'!$I$10,0,10*ROW('Sanitation Data'!I101)),NA())</f>
        <v>#N/A</v>
      </c>
      <c r="AX107" s="542" t="e">
        <f ca="1">+IF(AND(ISNUMBER(OFFSET('Sanitation Data'!$I$11,0,10*ROW('Sanitation Data'!I101))),'Data Summary'!DM107="Yes"),OFFSET('Sanitation Data'!$I$11,0,10*ROW('Sanitation Data'!I101)),NA())</f>
        <v>#N/A</v>
      </c>
      <c r="AY107" s="542" t="e">
        <f ca="1">+IF(AND(ISNUMBER(OFFSET('Sanitation Data'!$I$12,0,10*ROW('Sanitation Data'!I101))),'Data Summary'!DN107="Yes"),OFFSET('Sanitation Data'!$I$12,0,10*ROW('Sanitation Data'!I101)),NA())</f>
        <v>#N/A</v>
      </c>
      <c r="AZ107" s="543" t="e">
        <f ca="1">+IF(AND(ISNUMBER(OFFSET('Hygiene Data'!$D$5,0,10*ROW('Hygiene Data'!D101))),'Data Summary'!DO107="Yes"),OFFSET('Hygiene Data'!$D$5,0,10*ROW('Hygiene Data'!D101)),NA())</f>
        <v>#N/A</v>
      </c>
      <c r="BA107" s="543" t="e">
        <f ca="1">+IF(AND(ISNUMBER(OFFSET('Hygiene Data'!$D$7,0,10*ROW('Hygiene Data'!D101))),'Data Summary'!DP107="Yes"),OFFSET('Hygiene Data'!$D$7,0,10*ROW('Hygiene Data'!D101)),NA())</f>
        <v>#N/A</v>
      </c>
      <c r="BB107" s="543" t="e">
        <f ca="1">+IF(AND(ISNUMBER(OFFSET('Hygiene Data'!$D$9,0,10*ROW('Hygiene Data'!D101))),'Data Summary'!DQ107="Yes"),OFFSET('Hygiene Data'!$D$9,0,10*ROW('Hygiene Data'!D101)),NA())</f>
        <v>#N/A</v>
      </c>
      <c r="BC107" s="543" t="e">
        <f ca="1">+IF(AND(ISNUMBER(OFFSET('Hygiene Data'!$E$5,0,10*ROW('Hygiene Data'!E101))),'Data Summary'!DR107="Yes"),OFFSET('Hygiene Data'!$E$5,0,10*ROW('Hygiene Data'!E101)),NA())</f>
        <v>#N/A</v>
      </c>
      <c r="BD107" s="543" t="e">
        <f ca="1">+IF(AND(ISNUMBER(OFFSET('Hygiene Data'!$E$7,0,10*ROW('Hygiene Data'!E101))),'Data Summary'!DS107="Yes"),OFFSET('Hygiene Data'!$E$7,0,10*ROW('Hygiene Data'!E101)),NA())</f>
        <v>#N/A</v>
      </c>
      <c r="BE107" s="543" t="e">
        <f ca="1">+IF(AND(ISNUMBER(OFFSET('Hygiene Data'!$E$9,0,10*ROW('Hygiene Data'!E101))),'Data Summary'!DT107="Yes"),OFFSET('Hygiene Data'!$E$9,0,10*ROW('Hygiene Data'!E101)),NA())</f>
        <v>#N/A</v>
      </c>
      <c r="BF107" s="543" t="e">
        <f ca="1">+IF(AND(ISNUMBER(OFFSET('Hygiene Data'!$F$5,0,10*ROW('Hygiene Data'!F101))),'Data Summary'!DU107="Yes"),OFFSET('Hygiene Data'!$F$5,0,10*ROW('Hygiene Data'!F101)),NA())</f>
        <v>#N/A</v>
      </c>
      <c r="BG107" s="543" t="e">
        <f ca="1">+IF(AND(ISNUMBER(OFFSET('Hygiene Data'!$F$7,0,10*ROW('Hygiene Data'!F101))),'Data Summary'!DV107="Yes"),OFFSET('Hygiene Data'!$F$7,0,10*ROW('Hygiene Data'!F101)),NA())</f>
        <v>#N/A</v>
      </c>
      <c r="BH107" s="543" t="e">
        <f ca="1">+IF(AND(ISNUMBER(OFFSET('Hygiene Data'!$F$9,0,10*ROW('Hygiene Data'!F101))),'Data Summary'!DW107="Yes"),OFFSET('Hygiene Data'!$F$9,0,10*ROW('Hygiene Data'!F101)),NA())</f>
        <v>#N/A</v>
      </c>
      <c r="BI107" s="543" t="e">
        <f ca="1">+IF(AND(ISNUMBER(OFFSET('Hygiene Data'!$G$5,0,10*ROW('Hygiene Data'!G101))),'Data Summary'!DX107="Yes"),OFFSET('Hygiene Data'!$G$5,0,10*ROW('Hygiene Data'!G101)),NA())</f>
        <v>#N/A</v>
      </c>
      <c r="BJ107" s="543" t="e">
        <f ca="1">+IF(AND(ISNUMBER(OFFSET('Hygiene Data'!$G$7,0,10*ROW('Hygiene Data'!G101))),'Data Summary'!DY107="Yes"),OFFSET('Hygiene Data'!$G$7,0,10*ROW('Hygiene Data'!G101)),NA())</f>
        <v>#N/A</v>
      </c>
      <c r="BK107" s="543" t="e">
        <f ca="1">+IF(AND(ISNUMBER(OFFSET('Hygiene Data'!$G$9,0,10*ROW('Hygiene Data'!G101))),'Data Summary'!DZ107="Yes"),OFFSET('Hygiene Data'!$G$9,0,10*ROW('Hygiene Data'!G101)),NA())</f>
        <v>#N/A</v>
      </c>
      <c r="BL107" s="543" t="e">
        <f ca="1">+IF(AND(ISNUMBER(OFFSET('Hygiene Data'!$H$5,0,10*ROW('Hygiene Data'!H101))),'Data Summary'!EA107="Yes"),OFFSET('Hygiene Data'!$H$5,0,10*ROW('Hygiene Data'!H101)),NA())</f>
        <v>#N/A</v>
      </c>
      <c r="BM107" s="543" t="e">
        <f ca="1">+IF(AND(ISNUMBER(OFFSET('Hygiene Data'!$H$7,0,10*ROW('Hygiene Data'!H101))),'Data Summary'!EB107="Yes"),OFFSET('Hygiene Data'!$H$7,0,10*ROW('Hygiene Data'!H101)),NA())</f>
        <v>#N/A</v>
      </c>
      <c r="BN107" s="543" t="e">
        <f ca="1">+IF(AND(ISNUMBER(OFFSET('Hygiene Data'!$H$9,0,10*ROW('Hygiene Data'!H101))),'Data Summary'!EC107="Yes"),OFFSET('Hygiene Data'!$H$9,0,10*ROW('Hygiene Data'!H101)),NA())</f>
        <v>#N/A</v>
      </c>
      <c r="BO107" s="543" t="e">
        <f ca="1">+IF(AND(ISNUMBER(OFFSET('Hygiene Data'!$I$5,0,10*ROW('Hygiene Data'!I101))),'Data Summary'!ED107="Yes"),OFFSET('Hygiene Data'!$I$5,0,10*ROW('Hygiene Data'!I101)),NA())</f>
        <v>#N/A</v>
      </c>
      <c r="BP107" s="543" t="e">
        <f ca="1">+IF(AND(ISNUMBER(OFFSET('Hygiene Data'!$I$7,0,10*ROW('Hygiene Data'!I101))),'Data Summary'!EE107="Yes"),OFFSET('Hygiene Data'!$I$7,0,10*ROW('Hygiene Data'!I101)),NA())</f>
        <v>#N/A</v>
      </c>
      <c r="BQ107" s="543" t="e">
        <f ca="1">+IF(AND(ISNUMBER(OFFSET('Hygiene Data'!$I$9,0,10*ROW('Hygiene Data'!I101))),'Data Summary'!EF107="Yes"),OFFSET('Hygiene Data'!$I$9,0,10*ROW('Hygiene Data'!I101)),NA())</f>
        <v>#N/A</v>
      </c>
    </row>
    <row r="108" spans="1:69" x14ac:dyDescent="0.25">
      <c r="A108" s="539" t="e">
        <f ca="1">+RIGHT('Data Summary'!A108,LEN('Data Summary'!A108)-9)</f>
        <v>#VALUE!</v>
      </c>
      <c r="B108" s="513" t="str">
        <f ca="1">+IF(ISTEXT('Data Summary'!B108),'Data Summary'!B108,"")</f>
        <v/>
      </c>
      <c r="C108" s="540" t="e">
        <f ca="1">+VALUE('Data Summary'!C108)</f>
        <v>#VALUE!</v>
      </c>
      <c r="D108" s="541" t="e">
        <f ca="1">+IF(AND(ISNUMBER(OFFSET('Water Data'!$D$4,0,10*ROW('Water Data'!D102))),'Data Summary'!BS108="Yes"),100-OFFSET('Water Data'!$D$4,0,10*ROW('Water Data'!D102)),NA())</f>
        <v>#N/A</v>
      </c>
      <c r="E108" s="541" t="e">
        <f ca="1">+IF(AND(ISNUMBER(OFFSET('Water Data'!$D$6,0,10*ROW('Water Data'!D102))),'Data Summary'!BT108="Yes"),OFFSET('Water Data'!$D$6,0,10*ROW('Water Data'!D102)),NA())</f>
        <v>#N/A</v>
      </c>
      <c r="F108" s="541" t="e">
        <f ca="1">+IF(AND(ISNUMBER(OFFSET('Water Data'!$D$9,0,10*ROW('Water Data'!D102))),'Data Summary'!BU108="Yes"),OFFSET('Water Data'!$D$9,0,10*ROW('Water Data'!D102)),NA())</f>
        <v>#N/A</v>
      </c>
      <c r="G108" s="541" t="e">
        <f ca="1">+IF(AND(ISNUMBER(OFFSET('Water Data'!$E$4,0,10*ROW('Water Data'!E102))),'Data Summary'!BV108="Yes"),100-OFFSET('Water Data'!$E$4,0,10*ROW('Water Data'!E102)),NA())</f>
        <v>#N/A</v>
      </c>
      <c r="H108" s="541" t="e">
        <f ca="1">+IF(AND(ISNUMBER(OFFSET('Water Data'!$E$6,0,10*ROW('Water Data'!E102))),'Data Summary'!BW108="Yes"),OFFSET('Water Data'!$E$6,0,10*ROW('Water Data'!E102)),NA())</f>
        <v>#N/A</v>
      </c>
      <c r="I108" s="541" t="e">
        <f ca="1">+IF(AND(ISNUMBER(OFFSET('Water Data'!$E$9,0,10*ROW('Water Data'!E102))),'Data Summary'!BX108="Yes"),OFFSET('Water Data'!$E$9,0,10*ROW('Water Data'!E102)),NA())</f>
        <v>#N/A</v>
      </c>
      <c r="J108" s="541" t="e">
        <f ca="1">+IF(AND(ISNUMBER(OFFSET('Water Data'!$F$4,0,10*ROW('Water Data'!F102))),'Data Summary'!BY108="Yes"),100-OFFSET('Water Data'!$F$4,0,10*ROW('Water Data'!F102)),NA())</f>
        <v>#N/A</v>
      </c>
      <c r="K108" s="541" t="e">
        <f ca="1">+IF(AND(ISNUMBER(OFFSET('Water Data'!$F$6,0,10*ROW('Water Data'!F102))),'Data Summary'!BZ108="Yes"),OFFSET('Water Data'!$F$6,0,10*ROW('Water Data'!F102)),NA())</f>
        <v>#N/A</v>
      </c>
      <c r="L108" s="541" t="e">
        <f ca="1">+IF(AND(ISNUMBER(OFFSET('Water Data'!$F$9,0,10*ROW('Water Data'!F102))),'Data Summary'!CA108="Yes"),OFFSET('Water Data'!$F$9,0,10*ROW('Water Data'!F102)),NA())</f>
        <v>#N/A</v>
      </c>
      <c r="M108" s="541" t="e">
        <f ca="1">+IF(AND(ISNUMBER(OFFSET('Water Data'!$G$4,0,10*ROW('Water Data'!G102))),'Data Summary'!CB108="Yes"),100-OFFSET('Water Data'!$G$4,0,10*ROW('Water Data'!G102)),NA())</f>
        <v>#N/A</v>
      </c>
      <c r="N108" s="541" t="e">
        <f ca="1">+IF(AND(ISNUMBER(OFFSET('Water Data'!$G$6,0,10*ROW('Water Data'!G102))),'Data Summary'!CC108="Yes"),OFFSET('Water Data'!$G$6,0,10*ROW('Water Data'!G102)),NA())</f>
        <v>#N/A</v>
      </c>
      <c r="O108" s="541" t="e">
        <f ca="1">+IF(AND(ISNUMBER(OFFSET('Water Data'!$G$9,0,10*ROW('Water Data'!G102))),'Data Summary'!CD108="Yes"),OFFSET('Water Data'!$G$9,0,10*ROW('Water Data'!G102)),NA())</f>
        <v>#N/A</v>
      </c>
      <c r="P108" s="541" t="e">
        <f ca="1">+IF(AND(ISNUMBER(OFFSET('Water Data'!$H$4,0,10*ROW('Water Data'!H102))),'Data Summary'!CE108="Yes"),100-OFFSET('Water Data'!$H$4,0,10*ROW('Water Data'!H102)),NA())</f>
        <v>#N/A</v>
      </c>
      <c r="Q108" s="541" t="e">
        <f ca="1">+IF(AND(ISNUMBER(OFFSET('Water Data'!$H$6,0,10*ROW('Water Data'!H102))),'Data Summary'!CF108="Yes"),OFFSET('Water Data'!$H$6,0,10*ROW('Water Data'!H102)),NA())</f>
        <v>#N/A</v>
      </c>
      <c r="R108" s="541" t="e">
        <f ca="1">+IF(AND(ISNUMBER(OFFSET('Water Data'!$H$9,0,10*ROW('Water Data'!H102))),'Data Summary'!CG108="Yes"),OFFSET('Water Data'!$H$9,0,10*ROW('Water Data'!H102)),NA())</f>
        <v>#N/A</v>
      </c>
      <c r="S108" s="541" t="e">
        <f ca="1">+IF(AND(ISNUMBER(OFFSET('Water Data'!$I$4,0,10*ROW('Water Data'!I102))),'Data Summary'!CH108="Yes"),100-OFFSET('Water Data'!$I$4,0,10*ROW('Water Data'!I102)),NA())</f>
        <v>#N/A</v>
      </c>
      <c r="T108" s="541" t="e">
        <f ca="1">+IF(AND(ISNUMBER(OFFSET('Water Data'!$I$6,0,10*ROW('Water Data'!I102))),'Data Summary'!CI108="Yes"),OFFSET('Water Data'!$I$6,0,10*ROW('Water Data'!I102)),NA())</f>
        <v>#N/A</v>
      </c>
      <c r="U108" s="541" t="e">
        <f ca="1">+IF(AND(ISNUMBER(OFFSET('Water Data'!$I$9,0,10*ROW('Water Data'!I102))),'Data Summary'!CJ108="Yes"),OFFSET('Water Data'!$I$9,0,10*ROW('Water Data'!I102)),NA())</f>
        <v>#N/A</v>
      </c>
      <c r="V108" s="542" t="e">
        <f ca="1">+IF(AND(ISNUMBER(OFFSET('Sanitation Data'!$D$4,0,10*ROW('Sanitation Data'!D102))),'Data Summary'!CK108="Yes"),100-OFFSET('Sanitation Data'!$D$4,0,10*ROW('Sanitation Data'!D102)),NA())</f>
        <v>#N/A</v>
      </c>
      <c r="W108" s="542" t="e">
        <f ca="1">+IF(AND(ISNUMBER(OFFSET('Sanitation Data'!$D$6,0,10*ROW('Sanitation Data'!D102))),'Data Summary'!CL108="Yes"),OFFSET('Sanitation Data'!$D$6,0,10*ROW('Sanitation Data'!D102)),NA())</f>
        <v>#N/A</v>
      </c>
      <c r="X108" s="542" t="e">
        <f ca="1">+IF(AND(ISNUMBER(OFFSET('Sanitation Data'!$D$10,0,10*ROW('Sanitation Data'!D102))),'Data Summary'!CM108="Yes"),OFFSET('Sanitation Data'!$D$10,0,10*ROW('Sanitation Data'!D102)),NA())</f>
        <v>#N/A</v>
      </c>
      <c r="Y108" s="542" t="e">
        <f ca="1">+IF(AND(ISNUMBER(OFFSET('Sanitation Data'!$D$11,0,10*ROW('Sanitation Data'!D102))),'Data Summary'!CN108="Yes"),OFFSET('Sanitation Data'!$D$11,0,10*ROW('Sanitation Data'!D102)),NA())</f>
        <v>#N/A</v>
      </c>
      <c r="Z108" s="542" t="e">
        <f ca="1">+IF(AND(ISNUMBER(OFFSET('Sanitation Data'!$D$12,0,10*ROW('Sanitation Data'!D102))),'Data Summary'!CO108="Yes"),OFFSET('Sanitation Data'!$D$12,0,10*ROW('Sanitation Data'!D102)),NA())</f>
        <v>#N/A</v>
      </c>
      <c r="AA108" s="542" t="e">
        <f ca="1">+IF(AND(ISNUMBER(OFFSET('Sanitation Data'!$E$4,0,10*ROW('Sanitation Data'!E102))),'Data Summary'!CP108="Yes"),100-OFFSET('Sanitation Data'!$E$4,0,10*ROW('Sanitation Data'!E102)),NA())</f>
        <v>#N/A</v>
      </c>
      <c r="AB108" s="542" t="e">
        <f ca="1">+IF(AND(ISNUMBER(OFFSET('Sanitation Data'!$E$6,0,10*ROW('Sanitation Data'!E102))),'Data Summary'!CQ108="Yes"),OFFSET('Sanitation Data'!$E$6,0,10*ROW('Sanitation Data'!E102)),NA())</f>
        <v>#N/A</v>
      </c>
      <c r="AC108" s="542" t="e">
        <f ca="1">+IF(AND(ISNUMBER(OFFSET('Sanitation Data'!$E$10,0,10*ROW('Sanitation Data'!E102))),'Data Summary'!CR108="Yes"),OFFSET('Sanitation Data'!$E$10,0,10*ROW('Sanitation Data'!E102)),NA())</f>
        <v>#N/A</v>
      </c>
      <c r="AD108" s="542" t="e">
        <f ca="1">+IF(AND(ISNUMBER(OFFSET('Sanitation Data'!$E$11,0,10*ROW('Sanitation Data'!E102))),'Data Summary'!CS108="Yes"),OFFSET('Sanitation Data'!$E$11,0,10*ROW('Sanitation Data'!E102)),NA())</f>
        <v>#N/A</v>
      </c>
      <c r="AE108" s="542" t="e">
        <f ca="1">+IF(AND(ISNUMBER(OFFSET('Sanitation Data'!$E$12,0,10*ROW('Sanitation Data'!E102))),'Data Summary'!CT108="Yes"),OFFSET('Sanitation Data'!$E$12,0,10*ROW('Sanitation Data'!E102)),NA())</f>
        <v>#N/A</v>
      </c>
      <c r="AF108" s="542" t="e">
        <f ca="1">+IF(AND(ISNUMBER(OFFSET('Sanitation Data'!$F$4,0,10*ROW('Sanitation Data'!F102))),'Data Summary'!CU108="Yes"),100-OFFSET('Sanitation Data'!$F$4,0,10*ROW('Sanitation Data'!F102)),NA())</f>
        <v>#N/A</v>
      </c>
      <c r="AG108" s="542" t="e">
        <f ca="1">+IF(AND(ISNUMBER(OFFSET('Sanitation Data'!$F$6,0,10*ROW('Sanitation Data'!F102))),'Data Summary'!CV108="Yes"),OFFSET('Sanitation Data'!$F$6,0,10*ROW('Sanitation Data'!F102)),NA())</f>
        <v>#N/A</v>
      </c>
      <c r="AH108" s="542" t="e">
        <f ca="1">+IF(AND(ISNUMBER(OFFSET('Sanitation Data'!$F$10,0,10*ROW('Sanitation Data'!F102))),'Data Summary'!CW108="Yes"),OFFSET('Sanitation Data'!$F$10,0,10*ROW('Sanitation Data'!F102)),NA())</f>
        <v>#N/A</v>
      </c>
      <c r="AI108" s="542" t="e">
        <f ca="1">+IF(AND(ISNUMBER(OFFSET('Sanitation Data'!$F$11,0,10*ROW('Sanitation Data'!F102))),'Data Summary'!CX108="Yes"),OFFSET('Sanitation Data'!$F$11,0,10*ROW('Sanitation Data'!F102)),NA())</f>
        <v>#N/A</v>
      </c>
      <c r="AJ108" s="542" t="e">
        <f ca="1">+IF(AND(ISNUMBER(OFFSET('Sanitation Data'!$F$12,0,10*ROW('Sanitation Data'!F102))),'Data Summary'!CY108="Yes"),OFFSET('Sanitation Data'!$F$12,0,10*ROW('Sanitation Data'!F102)),NA())</f>
        <v>#N/A</v>
      </c>
      <c r="AK108" s="542" t="e">
        <f ca="1">+IF(AND(ISNUMBER(OFFSET('Sanitation Data'!$G$4,0,10*ROW('Sanitation Data'!G102))),'Data Summary'!CZ108="Yes"),100-OFFSET('Sanitation Data'!$G$4,0,10*ROW('Sanitation Data'!G102)),NA())</f>
        <v>#N/A</v>
      </c>
      <c r="AL108" s="542" t="e">
        <f ca="1">+IF(AND(ISNUMBER(OFFSET('Sanitation Data'!$G$6,0,10*ROW('Sanitation Data'!G102))),'Data Summary'!DA108="Yes"),OFFSET('Sanitation Data'!$G$6,0,10*ROW('Sanitation Data'!G102)),NA())</f>
        <v>#N/A</v>
      </c>
      <c r="AM108" s="542" t="e">
        <f ca="1">+IF(AND(ISNUMBER(OFFSET('Sanitation Data'!$G$10,0,10*ROW('Sanitation Data'!G102))),'Data Summary'!DB108="Yes"),OFFSET('Sanitation Data'!$G$10,0,10*ROW('Sanitation Data'!G102)),NA())</f>
        <v>#N/A</v>
      </c>
      <c r="AN108" s="542" t="e">
        <f ca="1">+IF(AND(ISNUMBER(OFFSET('Sanitation Data'!$G$11,0,10*ROW('Sanitation Data'!G102))),'Data Summary'!DC108="Yes"),OFFSET('Sanitation Data'!$G$11,0,10*ROW('Sanitation Data'!G102)),NA())</f>
        <v>#N/A</v>
      </c>
      <c r="AO108" s="542" t="e">
        <f ca="1">+IF(AND(ISNUMBER(OFFSET('Sanitation Data'!$G$12,0,10*ROW('Sanitation Data'!G102))),'Data Summary'!DD108="Yes"),OFFSET('Sanitation Data'!$G$12,0,10*ROW('Sanitation Data'!G102)),NA())</f>
        <v>#N/A</v>
      </c>
      <c r="AP108" s="542" t="e">
        <f ca="1">+IF(AND(ISNUMBER(OFFSET('Sanitation Data'!$H$4,0,10*ROW('Sanitation Data'!H102))),'Data Summary'!DE108="Yes"),100-OFFSET('Sanitation Data'!$H$4,0,10*ROW('Sanitation Data'!H102)),NA())</f>
        <v>#N/A</v>
      </c>
      <c r="AQ108" s="542" t="e">
        <f ca="1">+IF(AND(ISNUMBER(OFFSET('Sanitation Data'!$H$6,0,10*ROW('Sanitation Data'!H102))),'Data Summary'!DF108="Yes"),OFFSET('Sanitation Data'!$H$6,0,10*ROW('Sanitation Data'!H102)),NA())</f>
        <v>#N/A</v>
      </c>
      <c r="AR108" s="542" t="e">
        <f ca="1">+IF(AND(ISNUMBER(OFFSET('Sanitation Data'!$H$10,0,10*ROW('Sanitation Data'!H102))),'Data Summary'!DG108="Yes"),OFFSET('Sanitation Data'!$H$10,0,10*ROW('Sanitation Data'!H102)),NA())</f>
        <v>#N/A</v>
      </c>
      <c r="AS108" s="542" t="e">
        <f ca="1">+IF(AND(ISNUMBER(OFFSET('Sanitation Data'!$H$11,0,10*ROW('Sanitation Data'!H102))),'Data Summary'!DH108="Yes"),OFFSET('Sanitation Data'!$H$11,0,10*ROW('Sanitation Data'!H102)),NA())</f>
        <v>#N/A</v>
      </c>
      <c r="AT108" s="542" t="e">
        <f ca="1">+IF(AND(ISNUMBER(OFFSET('Sanitation Data'!$H$12,0,10*ROW('Sanitation Data'!H102))),'Data Summary'!DI108="Yes"),OFFSET('Sanitation Data'!$H$12,0,10*ROW('Sanitation Data'!H102)),NA())</f>
        <v>#N/A</v>
      </c>
      <c r="AU108" s="542" t="e">
        <f ca="1">+IF(AND(ISNUMBER(OFFSET('Sanitation Data'!$I$4,0,10*ROW('Sanitation Data'!I102))),'Data Summary'!DJ108="Yes"),100-OFFSET('Sanitation Data'!$I$4,0,10*ROW('Sanitation Data'!I102)),NA())</f>
        <v>#N/A</v>
      </c>
      <c r="AV108" s="542" t="e">
        <f ca="1">+IF(AND(ISNUMBER(OFFSET('Sanitation Data'!$I$6,0,10*ROW('Sanitation Data'!I102))),'Data Summary'!DK108="Yes"),OFFSET('Sanitation Data'!$I$6,0,10*ROW('Sanitation Data'!I102)),NA())</f>
        <v>#N/A</v>
      </c>
      <c r="AW108" s="542" t="e">
        <f ca="1">+IF(AND(ISNUMBER(OFFSET('Sanitation Data'!$I$10,0,10*ROW('Sanitation Data'!I102))),'Data Summary'!DL108="Yes"),OFFSET('Sanitation Data'!$I$10,0,10*ROW('Sanitation Data'!I102)),NA())</f>
        <v>#N/A</v>
      </c>
      <c r="AX108" s="542" t="e">
        <f ca="1">+IF(AND(ISNUMBER(OFFSET('Sanitation Data'!$I$11,0,10*ROW('Sanitation Data'!I102))),'Data Summary'!DM108="Yes"),OFFSET('Sanitation Data'!$I$11,0,10*ROW('Sanitation Data'!I102)),NA())</f>
        <v>#N/A</v>
      </c>
      <c r="AY108" s="542" t="e">
        <f ca="1">+IF(AND(ISNUMBER(OFFSET('Sanitation Data'!$I$12,0,10*ROW('Sanitation Data'!I102))),'Data Summary'!DN108="Yes"),OFFSET('Sanitation Data'!$I$12,0,10*ROW('Sanitation Data'!I102)),NA())</f>
        <v>#N/A</v>
      </c>
      <c r="AZ108" s="543" t="e">
        <f ca="1">+IF(AND(ISNUMBER(OFFSET('Hygiene Data'!$D$5,0,10*ROW('Hygiene Data'!D102))),'Data Summary'!DO108="Yes"),OFFSET('Hygiene Data'!$D$5,0,10*ROW('Hygiene Data'!D102)),NA())</f>
        <v>#N/A</v>
      </c>
      <c r="BA108" s="543" t="e">
        <f ca="1">+IF(AND(ISNUMBER(OFFSET('Hygiene Data'!$D$7,0,10*ROW('Hygiene Data'!D102))),'Data Summary'!DP108="Yes"),OFFSET('Hygiene Data'!$D$7,0,10*ROW('Hygiene Data'!D102)),NA())</f>
        <v>#N/A</v>
      </c>
      <c r="BB108" s="543" t="e">
        <f ca="1">+IF(AND(ISNUMBER(OFFSET('Hygiene Data'!$D$9,0,10*ROW('Hygiene Data'!D102))),'Data Summary'!DQ108="Yes"),OFFSET('Hygiene Data'!$D$9,0,10*ROW('Hygiene Data'!D102)),NA())</f>
        <v>#N/A</v>
      </c>
      <c r="BC108" s="543" t="e">
        <f ca="1">+IF(AND(ISNUMBER(OFFSET('Hygiene Data'!$E$5,0,10*ROW('Hygiene Data'!E102))),'Data Summary'!DR108="Yes"),OFFSET('Hygiene Data'!$E$5,0,10*ROW('Hygiene Data'!E102)),NA())</f>
        <v>#N/A</v>
      </c>
      <c r="BD108" s="543" t="e">
        <f ca="1">+IF(AND(ISNUMBER(OFFSET('Hygiene Data'!$E$7,0,10*ROW('Hygiene Data'!E102))),'Data Summary'!DS108="Yes"),OFFSET('Hygiene Data'!$E$7,0,10*ROW('Hygiene Data'!E102)),NA())</f>
        <v>#N/A</v>
      </c>
      <c r="BE108" s="543" t="e">
        <f ca="1">+IF(AND(ISNUMBER(OFFSET('Hygiene Data'!$E$9,0,10*ROW('Hygiene Data'!E102))),'Data Summary'!DT108="Yes"),OFFSET('Hygiene Data'!$E$9,0,10*ROW('Hygiene Data'!E102)),NA())</f>
        <v>#N/A</v>
      </c>
      <c r="BF108" s="543" t="e">
        <f ca="1">+IF(AND(ISNUMBER(OFFSET('Hygiene Data'!$F$5,0,10*ROW('Hygiene Data'!F102))),'Data Summary'!DU108="Yes"),OFFSET('Hygiene Data'!$F$5,0,10*ROW('Hygiene Data'!F102)),NA())</f>
        <v>#N/A</v>
      </c>
      <c r="BG108" s="543" t="e">
        <f ca="1">+IF(AND(ISNUMBER(OFFSET('Hygiene Data'!$F$7,0,10*ROW('Hygiene Data'!F102))),'Data Summary'!DV108="Yes"),OFFSET('Hygiene Data'!$F$7,0,10*ROW('Hygiene Data'!F102)),NA())</f>
        <v>#N/A</v>
      </c>
      <c r="BH108" s="543" t="e">
        <f ca="1">+IF(AND(ISNUMBER(OFFSET('Hygiene Data'!$F$9,0,10*ROW('Hygiene Data'!F102))),'Data Summary'!DW108="Yes"),OFFSET('Hygiene Data'!$F$9,0,10*ROW('Hygiene Data'!F102)),NA())</f>
        <v>#N/A</v>
      </c>
      <c r="BI108" s="543" t="e">
        <f ca="1">+IF(AND(ISNUMBER(OFFSET('Hygiene Data'!$G$5,0,10*ROW('Hygiene Data'!G102))),'Data Summary'!DX108="Yes"),OFFSET('Hygiene Data'!$G$5,0,10*ROW('Hygiene Data'!G102)),NA())</f>
        <v>#N/A</v>
      </c>
      <c r="BJ108" s="543" t="e">
        <f ca="1">+IF(AND(ISNUMBER(OFFSET('Hygiene Data'!$G$7,0,10*ROW('Hygiene Data'!G102))),'Data Summary'!DY108="Yes"),OFFSET('Hygiene Data'!$G$7,0,10*ROW('Hygiene Data'!G102)),NA())</f>
        <v>#N/A</v>
      </c>
      <c r="BK108" s="543" t="e">
        <f ca="1">+IF(AND(ISNUMBER(OFFSET('Hygiene Data'!$G$9,0,10*ROW('Hygiene Data'!G102))),'Data Summary'!DZ108="Yes"),OFFSET('Hygiene Data'!$G$9,0,10*ROW('Hygiene Data'!G102)),NA())</f>
        <v>#N/A</v>
      </c>
      <c r="BL108" s="543" t="e">
        <f ca="1">+IF(AND(ISNUMBER(OFFSET('Hygiene Data'!$H$5,0,10*ROW('Hygiene Data'!H102))),'Data Summary'!EA108="Yes"),OFFSET('Hygiene Data'!$H$5,0,10*ROW('Hygiene Data'!H102)),NA())</f>
        <v>#N/A</v>
      </c>
      <c r="BM108" s="543" t="e">
        <f ca="1">+IF(AND(ISNUMBER(OFFSET('Hygiene Data'!$H$7,0,10*ROW('Hygiene Data'!H102))),'Data Summary'!EB108="Yes"),OFFSET('Hygiene Data'!$H$7,0,10*ROW('Hygiene Data'!H102)),NA())</f>
        <v>#N/A</v>
      </c>
      <c r="BN108" s="543" t="e">
        <f ca="1">+IF(AND(ISNUMBER(OFFSET('Hygiene Data'!$H$9,0,10*ROW('Hygiene Data'!H102))),'Data Summary'!EC108="Yes"),OFFSET('Hygiene Data'!$H$9,0,10*ROW('Hygiene Data'!H102)),NA())</f>
        <v>#N/A</v>
      </c>
      <c r="BO108" s="543" t="e">
        <f ca="1">+IF(AND(ISNUMBER(OFFSET('Hygiene Data'!$I$5,0,10*ROW('Hygiene Data'!I102))),'Data Summary'!ED108="Yes"),OFFSET('Hygiene Data'!$I$5,0,10*ROW('Hygiene Data'!I102)),NA())</f>
        <v>#N/A</v>
      </c>
      <c r="BP108" s="543" t="e">
        <f ca="1">+IF(AND(ISNUMBER(OFFSET('Hygiene Data'!$I$7,0,10*ROW('Hygiene Data'!I102))),'Data Summary'!EE108="Yes"),OFFSET('Hygiene Data'!$I$7,0,10*ROW('Hygiene Data'!I102)),NA())</f>
        <v>#N/A</v>
      </c>
      <c r="BQ108" s="543" t="e">
        <f ca="1">+IF(AND(ISNUMBER(OFFSET('Hygiene Data'!$I$9,0,10*ROW('Hygiene Data'!I102))),'Data Summary'!EF108="Yes"),OFFSET('Hygiene Data'!$I$9,0,10*ROW('Hygiene Data'!I102)),NA())</f>
        <v>#N/A</v>
      </c>
    </row>
    <row r="109" spans="1:69" x14ac:dyDescent="0.25">
      <c r="A109" s="539" t="e">
        <f ca="1">+RIGHT('Data Summary'!A109,LEN('Data Summary'!A109)-9)</f>
        <v>#VALUE!</v>
      </c>
      <c r="B109" s="513" t="str">
        <f ca="1">+IF(ISTEXT('Data Summary'!B109),'Data Summary'!B109,"")</f>
        <v/>
      </c>
      <c r="C109" s="540" t="e">
        <f ca="1">+VALUE('Data Summary'!C109)</f>
        <v>#VALUE!</v>
      </c>
      <c r="D109" s="541" t="e">
        <f ca="1">+IF(AND(ISNUMBER(OFFSET('Water Data'!$D$4,0,10*ROW('Water Data'!D103))),'Data Summary'!BS109="Yes"),100-OFFSET('Water Data'!$D$4,0,10*ROW('Water Data'!D103)),NA())</f>
        <v>#N/A</v>
      </c>
      <c r="E109" s="541" t="e">
        <f ca="1">+IF(AND(ISNUMBER(OFFSET('Water Data'!$D$6,0,10*ROW('Water Data'!D103))),'Data Summary'!BT109="Yes"),OFFSET('Water Data'!$D$6,0,10*ROW('Water Data'!D103)),NA())</f>
        <v>#N/A</v>
      </c>
      <c r="F109" s="541" t="e">
        <f ca="1">+IF(AND(ISNUMBER(OFFSET('Water Data'!$D$9,0,10*ROW('Water Data'!D103))),'Data Summary'!BU109="Yes"),OFFSET('Water Data'!$D$9,0,10*ROW('Water Data'!D103)),NA())</f>
        <v>#N/A</v>
      </c>
      <c r="G109" s="541" t="e">
        <f ca="1">+IF(AND(ISNUMBER(OFFSET('Water Data'!$E$4,0,10*ROW('Water Data'!E103))),'Data Summary'!BV109="Yes"),100-OFFSET('Water Data'!$E$4,0,10*ROW('Water Data'!E103)),NA())</f>
        <v>#N/A</v>
      </c>
      <c r="H109" s="541" t="e">
        <f ca="1">+IF(AND(ISNUMBER(OFFSET('Water Data'!$E$6,0,10*ROW('Water Data'!E103))),'Data Summary'!BW109="Yes"),OFFSET('Water Data'!$E$6,0,10*ROW('Water Data'!E103)),NA())</f>
        <v>#N/A</v>
      </c>
      <c r="I109" s="541" t="e">
        <f ca="1">+IF(AND(ISNUMBER(OFFSET('Water Data'!$E$9,0,10*ROW('Water Data'!E103))),'Data Summary'!BX109="Yes"),OFFSET('Water Data'!$E$9,0,10*ROW('Water Data'!E103)),NA())</f>
        <v>#N/A</v>
      </c>
      <c r="J109" s="541" t="e">
        <f ca="1">+IF(AND(ISNUMBER(OFFSET('Water Data'!$F$4,0,10*ROW('Water Data'!F103))),'Data Summary'!BY109="Yes"),100-OFFSET('Water Data'!$F$4,0,10*ROW('Water Data'!F103)),NA())</f>
        <v>#N/A</v>
      </c>
      <c r="K109" s="541" t="e">
        <f ca="1">+IF(AND(ISNUMBER(OFFSET('Water Data'!$F$6,0,10*ROW('Water Data'!F103))),'Data Summary'!BZ109="Yes"),OFFSET('Water Data'!$F$6,0,10*ROW('Water Data'!F103)),NA())</f>
        <v>#N/A</v>
      </c>
      <c r="L109" s="541" t="e">
        <f ca="1">+IF(AND(ISNUMBER(OFFSET('Water Data'!$F$9,0,10*ROW('Water Data'!F103))),'Data Summary'!CA109="Yes"),OFFSET('Water Data'!$F$9,0,10*ROW('Water Data'!F103)),NA())</f>
        <v>#N/A</v>
      </c>
      <c r="M109" s="541" t="e">
        <f ca="1">+IF(AND(ISNUMBER(OFFSET('Water Data'!$G$4,0,10*ROW('Water Data'!G103))),'Data Summary'!CB109="Yes"),100-OFFSET('Water Data'!$G$4,0,10*ROW('Water Data'!G103)),NA())</f>
        <v>#N/A</v>
      </c>
      <c r="N109" s="541" t="e">
        <f ca="1">+IF(AND(ISNUMBER(OFFSET('Water Data'!$G$6,0,10*ROW('Water Data'!G103))),'Data Summary'!CC109="Yes"),OFFSET('Water Data'!$G$6,0,10*ROW('Water Data'!G103)),NA())</f>
        <v>#N/A</v>
      </c>
      <c r="O109" s="541" t="e">
        <f ca="1">+IF(AND(ISNUMBER(OFFSET('Water Data'!$G$9,0,10*ROW('Water Data'!G103))),'Data Summary'!CD109="Yes"),OFFSET('Water Data'!$G$9,0,10*ROW('Water Data'!G103)),NA())</f>
        <v>#N/A</v>
      </c>
      <c r="P109" s="541" t="e">
        <f ca="1">+IF(AND(ISNUMBER(OFFSET('Water Data'!$H$4,0,10*ROW('Water Data'!H103))),'Data Summary'!CE109="Yes"),100-OFFSET('Water Data'!$H$4,0,10*ROW('Water Data'!H103)),NA())</f>
        <v>#N/A</v>
      </c>
      <c r="Q109" s="541" t="e">
        <f ca="1">+IF(AND(ISNUMBER(OFFSET('Water Data'!$H$6,0,10*ROW('Water Data'!H103))),'Data Summary'!CF109="Yes"),OFFSET('Water Data'!$H$6,0,10*ROW('Water Data'!H103)),NA())</f>
        <v>#N/A</v>
      </c>
      <c r="R109" s="541" t="e">
        <f ca="1">+IF(AND(ISNUMBER(OFFSET('Water Data'!$H$9,0,10*ROW('Water Data'!H103))),'Data Summary'!CG109="Yes"),OFFSET('Water Data'!$H$9,0,10*ROW('Water Data'!H103)),NA())</f>
        <v>#N/A</v>
      </c>
      <c r="S109" s="541" t="e">
        <f ca="1">+IF(AND(ISNUMBER(OFFSET('Water Data'!$I$4,0,10*ROW('Water Data'!I103))),'Data Summary'!CH109="Yes"),100-OFFSET('Water Data'!$I$4,0,10*ROW('Water Data'!I103)),NA())</f>
        <v>#N/A</v>
      </c>
      <c r="T109" s="541" t="e">
        <f ca="1">+IF(AND(ISNUMBER(OFFSET('Water Data'!$I$6,0,10*ROW('Water Data'!I103))),'Data Summary'!CI109="Yes"),OFFSET('Water Data'!$I$6,0,10*ROW('Water Data'!I103)),NA())</f>
        <v>#N/A</v>
      </c>
      <c r="U109" s="541" t="e">
        <f ca="1">+IF(AND(ISNUMBER(OFFSET('Water Data'!$I$9,0,10*ROW('Water Data'!I103))),'Data Summary'!CJ109="Yes"),OFFSET('Water Data'!$I$9,0,10*ROW('Water Data'!I103)),NA())</f>
        <v>#N/A</v>
      </c>
      <c r="V109" s="542" t="e">
        <f ca="1">+IF(AND(ISNUMBER(OFFSET('Sanitation Data'!$D$4,0,10*ROW('Sanitation Data'!D103))),'Data Summary'!CK109="Yes"),100-OFFSET('Sanitation Data'!$D$4,0,10*ROW('Sanitation Data'!D103)),NA())</f>
        <v>#N/A</v>
      </c>
      <c r="W109" s="542" t="e">
        <f ca="1">+IF(AND(ISNUMBER(OFFSET('Sanitation Data'!$D$6,0,10*ROW('Sanitation Data'!D103))),'Data Summary'!CL109="Yes"),OFFSET('Sanitation Data'!$D$6,0,10*ROW('Sanitation Data'!D103)),NA())</f>
        <v>#N/A</v>
      </c>
      <c r="X109" s="542" t="e">
        <f ca="1">+IF(AND(ISNUMBER(OFFSET('Sanitation Data'!$D$10,0,10*ROW('Sanitation Data'!D103))),'Data Summary'!CM109="Yes"),OFFSET('Sanitation Data'!$D$10,0,10*ROW('Sanitation Data'!D103)),NA())</f>
        <v>#N/A</v>
      </c>
      <c r="Y109" s="542" t="e">
        <f ca="1">+IF(AND(ISNUMBER(OFFSET('Sanitation Data'!$D$11,0,10*ROW('Sanitation Data'!D103))),'Data Summary'!CN109="Yes"),OFFSET('Sanitation Data'!$D$11,0,10*ROW('Sanitation Data'!D103)),NA())</f>
        <v>#N/A</v>
      </c>
      <c r="Z109" s="542" t="e">
        <f ca="1">+IF(AND(ISNUMBER(OFFSET('Sanitation Data'!$D$12,0,10*ROW('Sanitation Data'!D103))),'Data Summary'!CO109="Yes"),OFFSET('Sanitation Data'!$D$12,0,10*ROW('Sanitation Data'!D103)),NA())</f>
        <v>#N/A</v>
      </c>
      <c r="AA109" s="542" t="e">
        <f ca="1">+IF(AND(ISNUMBER(OFFSET('Sanitation Data'!$E$4,0,10*ROW('Sanitation Data'!E103))),'Data Summary'!CP109="Yes"),100-OFFSET('Sanitation Data'!$E$4,0,10*ROW('Sanitation Data'!E103)),NA())</f>
        <v>#N/A</v>
      </c>
      <c r="AB109" s="542" t="e">
        <f ca="1">+IF(AND(ISNUMBER(OFFSET('Sanitation Data'!$E$6,0,10*ROW('Sanitation Data'!E103))),'Data Summary'!CQ109="Yes"),OFFSET('Sanitation Data'!$E$6,0,10*ROW('Sanitation Data'!E103)),NA())</f>
        <v>#N/A</v>
      </c>
      <c r="AC109" s="542" t="e">
        <f ca="1">+IF(AND(ISNUMBER(OFFSET('Sanitation Data'!$E$10,0,10*ROW('Sanitation Data'!E103))),'Data Summary'!CR109="Yes"),OFFSET('Sanitation Data'!$E$10,0,10*ROW('Sanitation Data'!E103)),NA())</f>
        <v>#N/A</v>
      </c>
      <c r="AD109" s="542" t="e">
        <f ca="1">+IF(AND(ISNUMBER(OFFSET('Sanitation Data'!$E$11,0,10*ROW('Sanitation Data'!E103))),'Data Summary'!CS109="Yes"),OFFSET('Sanitation Data'!$E$11,0,10*ROW('Sanitation Data'!E103)),NA())</f>
        <v>#N/A</v>
      </c>
      <c r="AE109" s="542" t="e">
        <f ca="1">+IF(AND(ISNUMBER(OFFSET('Sanitation Data'!$E$12,0,10*ROW('Sanitation Data'!E103))),'Data Summary'!CT109="Yes"),OFFSET('Sanitation Data'!$E$12,0,10*ROW('Sanitation Data'!E103)),NA())</f>
        <v>#N/A</v>
      </c>
      <c r="AF109" s="542" t="e">
        <f ca="1">+IF(AND(ISNUMBER(OFFSET('Sanitation Data'!$F$4,0,10*ROW('Sanitation Data'!F103))),'Data Summary'!CU109="Yes"),100-OFFSET('Sanitation Data'!$F$4,0,10*ROW('Sanitation Data'!F103)),NA())</f>
        <v>#N/A</v>
      </c>
      <c r="AG109" s="542" t="e">
        <f ca="1">+IF(AND(ISNUMBER(OFFSET('Sanitation Data'!$F$6,0,10*ROW('Sanitation Data'!F103))),'Data Summary'!CV109="Yes"),OFFSET('Sanitation Data'!$F$6,0,10*ROW('Sanitation Data'!F103)),NA())</f>
        <v>#N/A</v>
      </c>
      <c r="AH109" s="542" t="e">
        <f ca="1">+IF(AND(ISNUMBER(OFFSET('Sanitation Data'!$F$10,0,10*ROW('Sanitation Data'!F103))),'Data Summary'!CW109="Yes"),OFFSET('Sanitation Data'!$F$10,0,10*ROW('Sanitation Data'!F103)),NA())</f>
        <v>#N/A</v>
      </c>
      <c r="AI109" s="542" t="e">
        <f ca="1">+IF(AND(ISNUMBER(OFFSET('Sanitation Data'!$F$11,0,10*ROW('Sanitation Data'!F103))),'Data Summary'!CX109="Yes"),OFFSET('Sanitation Data'!$F$11,0,10*ROW('Sanitation Data'!F103)),NA())</f>
        <v>#N/A</v>
      </c>
      <c r="AJ109" s="542" t="e">
        <f ca="1">+IF(AND(ISNUMBER(OFFSET('Sanitation Data'!$F$12,0,10*ROW('Sanitation Data'!F103))),'Data Summary'!CY109="Yes"),OFFSET('Sanitation Data'!$F$12,0,10*ROW('Sanitation Data'!F103)),NA())</f>
        <v>#N/A</v>
      </c>
      <c r="AK109" s="542" t="e">
        <f ca="1">+IF(AND(ISNUMBER(OFFSET('Sanitation Data'!$G$4,0,10*ROW('Sanitation Data'!G103))),'Data Summary'!CZ109="Yes"),100-OFFSET('Sanitation Data'!$G$4,0,10*ROW('Sanitation Data'!G103)),NA())</f>
        <v>#N/A</v>
      </c>
      <c r="AL109" s="542" t="e">
        <f ca="1">+IF(AND(ISNUMBER(OFFSET('Sanitation Data'!$G$6,0,10*ROW('Sanitation Data'!G103))),'Data Summary'!DA109="Yes"),OFFSET('Sanitation Data'!$G$6,0,10*ROW('Sanitation Data'!G103)),NA())</f>
        <v>#N/A</v>
      </c>
      <c r="AM109" s="542" t="e">
        <f ca="1">+IF(AND(ISNUMBER(OFFSET('Sanitation Data'!$G$10,0,10*ROW('Sanitation Data'!G103))),'Data Summary'!DB109="Yes"),OFFSET('Sanitation Data'!$G$10,0,10*ROW('Sanitation Data'!G103)),NA())</f>
        <v>#N/A</v>
      </c>
      <c r="AN109" s="542" t="e">
        <f ca="1">+IF(AND(ISNUMBER(OFFSET('Sanitation Data'!$G$11,0,10*ROW('Sanitation Data'!G103))),'Data Summary'!DC109="Yes"),OFFSET('Sanitation Data'!$G$11,0,10*ROW('Sanitation Data'!G103)),NA())</f>
        <v>#N/A</v>
      </c>
      <c r="AO109" s="542" t="e">
        <f ca="1">+IF(AND(ISNUMBER(OFFSET('Sanitation Data'!$G$12,0,10*ROW('Sanitation Data'!G103))),'Data Summary'!DD109="Yes"),OFFSET('Sanitation Data'!$G$12,0,10*ROW('Sanitation Data'!G103)),NA())</f>
        <v>#N/A</v>
      </c>
      <c r="AP109" s="542" t="e">
        <f ca="1">+IF(AND(ISNUMBER(OFFSET('Sanitation Data'!$H$4,0,10*ROW('Sanitation Data'!H103))),'Data Summary'!DE109="Yes"),100-OFFSET('Sanitation Data'!$H$4,0,10*ROW('Sanitation Data'!H103)),NA())</f>
        <v>#N/A</v>
      </c>
      <c r="AQ109" s="542" t="e">
        <f ca="1">+IF(AND(ISNUMBER(OFFSET('Sanitation Data'!$H$6,0,10*ROW('Sanitation Data'!H103))),'Data Summary'!DF109="Yes"),OFFSET('Sanitation Data'!$H$6,0,10*ROW('Sanitation Data'!H103)),NA())</f>
        <v>#N/A</v>
      </c>
      <c r="AR109" s="542" t="e">
        <f ca="1">+IF(AND(ISNUMBER(OFFSET('Sanitation Data'!$H$10,0,10*ROW('Sanitation Data'!H103))),'Data Summary'!DG109="Yes"),OFFSET('Sanitation Data'!$H$10,0,10*ROW('Sanitation Data'!H103)),NA())</f>
        <v>#N/A</v>
      </c>
      <c r="AS109" s="542" t="e">
        <f ca="1">+IF(AND(ISNUMBER(OFFSET('Sanitation Data'!$H$11,0,10*ROW('Sanitation Data'!H103))),'Data Summary'!DH109="Yes"),OFFSET('Sanitation Data'!$H$11,0,10*ROW('Sanitation Data'!H103)),NA())</f>
        <v>#N/A</v>
      </c>
      <c r="AT109" s="542" t="e">
        <f ca="1">+IF(AND(ISNUMBER(OFFSET('Sanitation Data'!$H$12,0,10*ROW('Sanitation Data'!H103))),'Data Summary'!DI109="Yes"),OFFSET('Sanitation Data'!$H$12,0,10*ROW('Sanitation Data'!H103)),NA())</f>
        <v>#N/A</v>
      </c>
      <c r="AU109" s="542" t="e">
        <f ca="1">+IF(AND(ISNUMBER(OFFSET('Sanitation Data'!$I$4,0,10*ROW('Sanitation Data'!I103))),'Data Summary'!DJ109="Yes"),100-OFFSET('Sanitation Data'!$I$4,0,10*ROW('Sanitation Data'!I103)),NA())</f>
        <v>#N/A</v>
      </c>
      <c r="AV109" s="542" t="e">
        <f ca="1">+IF(AND(ISNUMBER(OFFSET('Sanitation Data'!$I$6,0,10*ROW('Sanitation Data'!I103))),'Data Summary'!DK109="Yes"),OFFSET('Sanitation Data'!$I$6,0,10*ROW('Sanitation Data'!I103)),NA())</f>
        <v>#N/A</v>
      </c>
      <c r="AW109" s="542" t="e">
        <f ca="1">+IF(AND(ISNUMBER(OFFSET('Sanitation Data'!$I$10,0,10*ROW('Sanitation Data'!I103))),'Data Summary'!DL109="Yes"),OFFSET('Sanitation Data'!$I$10,0,10*ROW('Sanitation Data'!I103)),NA())</f>
        <v>#N/A</v>
      </c>
      <c r="AX109" s="542" t="e">
        <f ca="1">+IF(AND(ISNUMBER(OFFSET('Sanitation Data'!$I$11,0,10*ROW('Sanitation Data'!I103))),'Data Summary'!DM109="Yes"),OFFSET('Sanitation Data'!$I$11,0,10*ROW('Sanitation Data'!I103)),NA())</f>
        <v>#N/A</v>
      </c>
      <c r="AY109" s="542" t="e">
        <f ca="1">+IF(AND(ISNUMBER(OFFSET('Sanitation Data'!$I$12,0,10*ROW('Sanitation Data'!I103))),'Data Summary'!DN109="Yes"),OFFSET('Sanitation Data'!$I$12,0,10*ROW('Sanitation Data'!I103)),NA())</f>
        <v>#N/A</v>
      </c>
      <c r="AZ109" s="543" t="e">
        <f ca="1">+IF(AND(ISNUMBER(OFFSET('Hygiene Data'!$D$5,0,10*ROW('Hygiene Data'!D103))),'Data Summary'!DO109="Yes"),OFFSET('Hygiene Data'!$D$5,0,10*ROW('Hygiene Data'!D103)),NA())</f>
        <v>#N/A</v>
      </c>
      <c r="BA109" s="543" t="e">
        <f ca="1">+IF(AND(ISNUMBER(OFFSET('Hygiene Data'!$D$7,0,10*ROW('Hygiene Data'!D103))),'Data Summary'!DP109="Yes"),OFFSET('Hygiene Data'!$D$7,0,10*ROW('Hygiene Data'!D103)),NA())</f>
        <v>#N/A</v>
      </c>
      <c r="BB109" s="543" t="e">
        <f ca="1">+IF(AND(ISNUMBER(OFFSET('Hygiene Data'!$D$9,0,10*ROW('Hygiene Data'!D103))),'Data Summary'!DQ109="Yes"),OFFSET('Hygiene Data'!$D$9,0,10*ROW('Hygiene Data'!D103)),NA())</f>
        <v>#N/A</v>
      </c>
      <c r="BC109" s="543" t="e">
        <f ca="1">+IF(AND(ISNUMBER(OFFSET('Hygiene Data'!$E$5,0,10*ROW('Hygiene Data'!E103))),'Data Summary'!DR109="Yes"),OFFSET('Hygiene Data'!$E$5,0,10*ROW('Hygiene Data'!E103)),NA())</f>
        <v>#N/A</v>
      </c>
      <c r="BD109" s="543" t="e">
        <f ca="1">+IF(AND(ISNUMBER(OFFSET('Hygiene Data'!$E$7,0,10*ROW('Hygiene Data'!E103))),'Data Summary'!DS109="Yes"),OFFSET('Hygiene Data'!$E$7,0,10*ROW('Hygiene Data'!E103)),NA())</f>
        <v>#N/A</v>
      </c>
      <c r="BE109" s="543" t="e">
        <f ca="1">+IF(AND(ISNUMBER(OFFSET('Hygiene Data'!$E$9,0,10*ROW('Hygiene Data'!E103))),'Data Summary'!DT109="Yes"),OFFSET('Hygiene Data'!$E$9,0,10*ROW('Hygiene Data'!E103)),NA())</f>
        <v>#N/A</v>
      </c>
      <c r="BF109" s="543" t="e">
        <f ca="1">+IF(AND(ISNUMBER(OFFSET('Hygiene Data'!$F$5,0,10*ROW('Hygiene Data'!F103))),'Data Summary'!DU109="Yes"),OFFSET('Hygiene Data'!$F$5,0,10*ROW('Hygiene Data'!F103)),NA())</f>
        <v>#N/A</v>
      </c>
      <c r="BG109" s="543" t="e">
        <f ca="1">+IF(AND(ISNUMBER(OFFSET('Hygiene Data'!$F$7,0,10*ROW('Hygiene Data'!F103))),'Data Summary'!DV109="Yes"),OFFSET('Hygiene Data'!$F$7,0,10*ROW('Hygiene Data'!F103)),NA())</f>
        <v>#N/A</v>
      </c>
      <c r="BH109" s="543" t="e">
        <f ca="1">+IF(AND(ISNUMBER(OFFSET('Hygiene Data'!$F$9,0,10*ROW('Hygiene Data'!F103))),'Data Summary'!DW109="Yes"),OFFSET('Hygiene Data'!$F$9,0,10*ROW('Hygiene Data'!F103)),NA())</f>
        <v>#N/A</v>
      </c>
      <c r="BI109" s="543" t="e">
        <f ca="1">+IF(AND(ISNUMBER(OFFSET('Hygiene Data'!$G$5,0,10*ROW('Hygiene Data'!G103))),'Data Summary'!DX109="Yes"),OFFSET('Hygiene Data'!$G$5,0,10*ROW('Hygiene Data'!G103)),NA())</f>
        <v>#N/A</v>
      </c>
      <c r="BJ109" s="543" t="e">
        <f ca="1">+IF(AND(ISNUMBER(OFFSET('Hygiene Data'!$G$7,0,10*ROW('Hygiene Data'!G103))),'Data Summary'!DY109="Yes"),OFFSET('Hygiene Data'!$G$7,0,10*ROW('Hygiene Data'!G103)),NA())</f>
        <v>#N/A</v>
      </c>
      <c r="BK109" s="543" t="e">
        <f ca="1">+IF(AND(ISNUMBER(OFFSET('Hygiene Data'!$G$9,0,10*ROW('Hygiene Data'!G103))),'Data Summary'!DZ109="Yes"),OFFSET('Hygiene Data'!$G$9,0,10*ROW('Hygiene Data'!G103)),NA())</f>
        <v>#N/A</v>
      </c>
      <c r="BL109" s="543" t="e">
        <f ca="1">+IF(AND(ISNUMBER(OFFSET('Hygiene Data'!$H$5,0,10*ROW('Hygiene Data'!H103))),'Data Summary'!EA109="Yes"),OFFSET('Hygiene Data'!$H$5,0,10*ROW('Hygiene Data'!H103)),NA())</f>
        <v>#N/A</v>
      </c>
      <c r="BM109" s="543" t="e">
        <f ca="1">+IF(AND(ISNUMBER(OFFSET('Hygiene Data'!$H$7,0,10*ROW('Hygiene Data'!H103))),'Data Summary'!EB109="Yes"),OFFSET('Hygiene Data'!$H$7,0,10*ROW('Hygiene Data'!H103)),NA())</f>
        <v>#N/A</v>
      </c>
      <c r="BN109" s="543" t="e">
        <f ca="1">+IF(AND(ISNUMBER(OFFSET('Hygiene Data'!$H$9,0,10*ROW('Hygiene Data'!H103))),'Data Summary'!EC109="Yes"),OFFSET('Hygiene Data'!$H$9,0,10*ROW('Hygiene Data'!H103)),NA())</f>
        <v>#N/A</v>
      </c>
      <c r="BO109" s="543" t="e">
        <f ca="1">+IF(AND(ISNUMBER(OFFSET('Hygiene Data'!$I$5,0,10*ROW('Hygiene Data'!I103))),'Data Summary'!ED109="Yes"),OFFSET('Hygiene Data'!$I$5,0,10*ROW('Hygiene Data'!I103)),NA())</f>
        <v>#N/A</v>
      </c>
      <c r="BP109" s="543" t="e">
        <f ca="1">+IF(AND(ISNUMBER(OFFSET('Hygiene Data'!$I$7,0,10*ROW('Hygiene Data'!I103))),'Data Summary'!EE109="Yes"),OFFSET('Hygiene Data'!$I$7,0,10*ROW('Hygiene Data'!I103)),NA())</f>
        <v>#N/A</v>
      </c>
      <c r="BQ109" s="543" t="e">
        <f ca="1">+IF(AND(ISNUMBER(OFFSET('Hygiene Data'!$I$9,0,10*ROW('Hygiene Data'!I103))),'Data Summary'!EF109="Yes"),OFFSET('Hygiene Data'!$I$9,0,10*ROW('Hygiene Data'!I103)),NA())</f>
        <v>#N/A</v>
      </c>
    </row>
    <row r="110" spans="1:69" x14ac:dyDescent="0.25">
      <c r="A110" s="539" t="e">
        <f ca="1">+RIGHT('Data Summary'!A110,LEN('Data Summary'!A110)-9)</f>
        <v>#VALUE!</v>
      </c>
      <c r="B110" s="513" t="str">
        <f ca="1">+IF(ISTEXT('Data Summary'!B110),'Data Summary'!B110,"")</f>
        <v/>
      </c>
      <c r="C110" s="540" t="e">
        <f ca="1">+VALUE('Data Summary'!C110)</f>
        <v>#VALUE!</v>
      </c>
      <c r="D110" s="541" t="e">
        <f ca="1">+IF(AND(ISNUMBER(OFFSET('Water Data'!$D$4,0,10*ROW('Water Data'!D104))),'Data Summary'!BS110="Yes"),100-OFFSET('Water Data'!$D$4,0,10*ROW('Water Data'!D104)),NA())</f>
        <v>#N/A</v>
      </c>
      <c r="E110" s="541" t="e">
        <f ca="1">+IF(AND(ISNUMBER(OFFSET('Water Data'!$D$6,0,10*ROW('Water Data'!D104))),'Data Summary'!BT110="Yes"),OFFSET('Water Data'!$D$6,0,10*ROW('Water Data'!D104)),NA())</f>
        <v>#N/A</v>
      </c>
      <c r="F110" s="541" t="e">
        <f ca="1">+IF(AND(ISNUMBER(OFFSET('Water Data'!$D$9,0,10*ROW('Water Data'!D104))),'Data Summary'!BU110="Yes"),OFFSET('Water Data'!$D$9,0,10*ROW('Water Data'!D104)),NA())</f>
        <v>#N/A</v>
      </c>
      <c r="G110" s="541" t="e">
        <f ca="1">+IF(AND(ISNUMBER(OFFSET('Water Data'!$E$4,0,10*ROW('Water Data'!E104))),'Data Summary'!BV110="Yes"),100-OFFSET('Water Data'!$E$4,0,10*ROW('Water Data'!E104)),NA())</f>
        <v>#N/A</v>
      </c>
      <c r="H110" s="541" t="e">
        <f ca="1">+IF(AND(ISNUMBER(OFFSET('Water Data'!$E$6,0,10*ROW('Water Data'!E104))),'Data Summary'!BW110="Yes"),OFFSET('Water Data'!$E$6,0,10*ROW('Water Data'!E104)),NA())</f>
        <v>#N/A</v>
      </c>
      <c r="I110" s="541" t="e">
        <f ca="1">+IF(AND(ISNUMBER(OFFSET('Water Data'!$E$9,0,10*ROW('Water Data'!E104))),'Data Summary'!BX110="Yes"),OFFSET('Water Data'!$E$9,0,10*ROW('Water Data'!E104)),NA())</f>
        <v>#N/A</v>
      </c>
      <c r="J110" s="541" t="e">
        <f ca="1">+IF(AND(ISNUMBER(OFFSET('Water Data'!$F$4,0,10*ROW('Water Data'!F104))),'Data Summary'!BY110="Yes"),100-OFFSET('Water Data'!$F$4,0,10*ROW('Water Data'!F104)),NA())</f>
        <v>#N/A</v>
      </c>
      <c r="K110" s="541" t="e">
        <f ca="1">+IF(AND(ISNUMBER(OFFSET('Water Data'!$F$6,0,10*ROW('Water Data'!F104))),'Data Summary'!BZ110="Yes"),OFFSET('Water Data'!$F$6,0,10*ROW('Water Data'!F104)),NA())</f>
        <v>#N/A</v>
      </c>
      <c r="L110" s="541" t="e">
        <f ca="1">+IF(AND(ISNUMBER(OFFSET('Water Data'!$F$9,0,10*ROW('Water Data'!F104))),'Data Summary'!CA110="Yes"),OFFSET('Water Data'!$F$9,0,10*ROW('Water Data'!F104)),NA())</f>
        <v>#N/A</v>
      </c>
      <c r="M110" s="541" t="e">
        <f ca="1">+IF(AND(ISNUMBER(OFFSET('Water Data'!$G$4,0,10*ROW('Water Data'!G104))),'Data Summary'!CB110="Yes"),100-OFFSET('Water Data'!$G$4,0,10*ROW('Water Data'!G104)),NA())</f>
        <v>#N/A</v>
      </c>
      <c r="N110" s="541" t="e">
        <f ca="1">+IF(AND(ISNUMBER(OFFSET('Water Data'!$G$6,0,10*ROW('Water Data'!G104))),'Data Summary'!CC110="Yes"),OFFSET('Water Data'!$G$6,0,10*ROW('Water Data'!G104)),NA())</f>
        <v>#N/A</v>
      </c>
      <c r="O110" s="541" t="e">
        <f ca="1">+IF(AND(ISNUMBER(OFFSET('Water Data'!$G$9,0,10*ROW('Water Data'!G104))),'Data Summary'!CD110="Yes"),OFFSET('Water Data'!$G$9,0,10*ROW('Water Data'!G104)),NA())</f>
        <v>#N/A</v>
      </c>
      <c r="P110" s="541" t="e">
        <f ca="1">+IF(AND(ISNUMBER(OFFSET('Water Data'!$H$4,0,10*ROW('Water Data'!H104))),'Data Summary'!CE110="Yes"),100-OFFSET('Water Data'!$H$4,0,10*ROW('Water Data'!H104)),NA())</f>
        <v>#N/A</v>
      </c>
      <c r="Q110" s="541" t="e">
        <f ca="1">+IF(AND(ISNUMBER(OFFSET('Water Data'!$H$6,0,10*ROW('Water Data'!H104))),'Data Summary'!CF110="Yes"),OFFSET('Water Data'!$H$6,0,10*ROW('Water Data'!H104)),NA())</f>
        <v>#N/A</v>
      </c>
      <c r="R110" s="541" t="e">
        <f ca="1">+IF(AND(ISNUMBER(OFFSET('Water Data'!$H$9,0,10*ROW('Water Data'!H104))),'Data Summary'!CG110="Yes"),OFFSET('Water Data'!$H$9,0,10*ROW('Water Data'!H104)),NA())</f>
        <v>#N/A</v>
      </c>
      <c r="S110" s="541" t="e">
        <f ca="1">+IF(AND(ISNUMBER(OFFSET('Water Data'!$I$4,0,10*ROW('Water Data'!I104))),'Data Summary'!CH110="Yes"),100-OFFSET('Water Data'!$I$4,0,10*ROW('Water Data'!I104)),NA())</f>
        <v>#N/A</v>
      </c>
      <c r="T110" s="541" t="e">
        <f ca="1">+IF(AND(ISNUMBER(OFFSET('Water Data'!$I$6,0,10*ROW('Water Data'!I104))),'Data Summary'!CI110="Yes"),OFFSET('Water Data'!$I$6,0,10*ROW('Water Data'!I104)),NA())</f>
        <v>#N/A</v>
      </c>
      <c r="U110" s="541" t="e">
        <f ca="1">+IF(AND(ISNUMBER(OFFSET('Water Data'!$I$9,0,10*ROW('Water Data'!I104))),'Data Summary'!CJ110="Yes"),OFFSET('Water Data'!$I$9,0,10*ROW('Water Data'!I104)),NA())</f>
        <v>#N/A</v>
      </c>
      <c r="V110" s="542" t="e">
        <f ca="1">+IF(AND(ISNUMBER(OFFSET('Sanitation Data'!$D$4,0,10*ROW('Sanitation Data'!D104))),'Data Summary'!CK110="Yes"),100-OFFSET('Sanitation Data'!$D$4,0,10*ROW('Sanitation Data'!D104)),NA())</f>
        <v>#N/A</v>
      </c>
      <c r="W110" s="542" t="e">
        <f ca="1">+IF(AND(ISNUMBER(OFFSET('Sanitation Data'!$D$6,0,10*ROW('Sanitation Data'!D104))),'Data Summary'!CL110="Yes"),OFFSET('Sanitation Data'!$D$6,0,10*ROW('Sanitation Data'!D104)),NA())</f>
        <v>#N/A</v>
      </c>
      <c r="X110" s="542" t="e">
        <f ca="1">+IF(AND(ISNUMBER(OFFSET('Sanitation Data'!$D$10,0,10*ROW('Sanitation Data'!D104))),'Data Summary'!CM110="Yes"),OFFSET('Sanitation Data'!$D$10,0,10*ROW('Sanitation Data'!D104)),NA())</f>
        <v>#N/A</v>
      </c>
      <c r="Y110" s="542" t="e">
        <f ca="1">+IF(AND(ISNUMBER(OFFSET('Sanitation Data'!$D$11,0,10*ROW('Sanitation Data'!D104))),'Data Summary'!CN110="Yes"),OFFSET('Sanitation Data'!$D$11,0,10*ROW('Sanitation Data'!D104)),NA())</f>
        <v>#N/A</v>
      </c>
      <c r="Z110" s="542" t="e">
        <f ca="1">+IF(AND(ISNUMBER(OFFSET('Sanitation Data'!$D$12,0,10*ROW('Sanitation Data'!D104))),'Data Summary'!CO110="Yes"),OFFSET('Sanitation Data'!$D$12,0,10*ROW('Sanitation Data'!D104)),NA())</f>
        <v>#N/A</v>
      </c>
      <c r="AA110" s="542" t="e">
        <f ca="1">+IF(AND(ISNUMBER(OFFSET('Sanitation Data'!$E$4,0,10*ROW('Sanitation Data'!E104))),'Data Summary'!CP110="Yes"),100-OFFSET('Sanitation Data'!$E$4,0,10*ROW('Sanitation Data'!E104)),NA())</f>
        <v>#N/A</v>
      </c>
      <c r="AB110" s="542" t="e">
        <f ca="1">+IF(AND(ISNUMBER(OFFSET('Sanitation Data'!$E$6,0,10*ROW('Sanitation Data'!E104))),'Data Summary'!CQ110="Yes"),OFFSET('Sanitation Data'!$E$6,0,10*ROW('Sanitation Data'!E104)),NA())</f>
        <v>#N/A</v>
      </c>
      <c r="AC110" s="542" t="e">
        <f ca="1">+IF(AND(ISNUMBER(OFFSET('Sanitation Data'!$E$10,0,10*ROW('Sanitation Data'!E104))),'Data Summary'!CR110="Yes"),OFFSET('Sanitation Data'!$E$10,0,10*ROW('Sanitation Data'!E104)),NA())</f>
        <v>#N/A</v>
      </c>
      <c r="AD110" s="542" t="e">
        <f ca="1">+IF(AND(ISNUMBER(OFFSET('Sanitation Data'!$E$11,0,10*ROW('Sanitation Data'!E104))),'Data Summary'!CS110="Yes"),OFFSET('Sanitation Data'!$E$11,0,10*ROW('Sanitation Data'!E104)),NA())</f>
        <v>#N/A</v>
      </c>
      <c r="AE110" s="542" t="e">
        <f ca="1">+IF(AND(ISNUMBER(OFFSET('Sanitation Data'!$E$12,0,10*ROW('Sanitation Data'!E104))),'Data Summary'!CT110="Yes"),OFFSET('Sanitation Data'!$E$12,0,10*ROW('Sanitation Data'!E104)),NA())</f>
        <v>#N/A</v>
      </c>
      <c r="AF110" s="542" t="e">
        <f ca="1">+IF(AND(ISNUMBER(OFFSET('Sanitation Data'!$F$4,0,10*ROW('Sanitation Data'!F104))),'Data Summary'!CU110="Yes"),100-OFFSET('Sanitation Data'!$F$4,0,10*ROW('Sanitation Data'!F104)),NA())</f>
        <v>#N/A</v>
      </c>
      <c r="AG110" s="542" t="e">
        <f ca="1">+IF(AND(ISNUMBER(OFFSET('Sanitation Data'!$F$6,0,10*ROW('Sanitation Data'!F104))),'Data Summary'!CV110="Yes"),OFFSET('Sanitation Data'!$F$6,0,10*ROW('Sanitation Data'!F104)),NA())</f>
        <v>#N/A</v>
      </c>
      <c r="AH110" s="542" t="e">
        <f ca="1">+IF(AND(ISNUMBER(OFFSET('Sanitation Data'!$F$10,0,10*ROW('Sanitation Data'!F104))),'Data Summary'!CW110="Yes"),OFFSET('Sanitation Data'!$F$10,0,10*ROW('Sanitation Data'!F104)),NA())</f>
        <v>#N/A</v>
      </c>
      <c r="AI110" s="542" t="e">
        <f ca="1">+IF(AND(ISNUMBER(OFFSET('Sanitation Data'!$F$11,0,10*ROW('Sanitation Data'!F104))),'Data Summary'!CX110="Yes"),OFFSET('Sanitation Data'!$F$11,0,10*ROW('Sanitation Data'!F104)),NA())</f>
        <v>#N/A</v>
      </c>
      <c r="AJ110" s="542" t="e">
        <f ca="1">+IF(AND(ISNUMBER(OFFSET('Sanitation Data'!$F$12,0,10*ROW('Sanitation Data'!F104))),'Data Summary'!CY110="Yes"),OFFSET('Sanitation Data'!$F$12,0,10*ROW('Sanitation Data'!F104)),NA())</f>
        <v>#N/A</v>
      </c>
      <c r="AK110" s="542" t="e">
        <f ca="1">+IF(AND(ISNUMBER(OFFSET('Sanitation Data'!$G$4,0,10*ROW('Sanitation Data'!G104))),'Data Summary'!CZ110="Yes"),100-OFFSET('Sanitation Data'!$G$4,0,10*ROW('Sanitation Data'!G104)),NA())</f>
        <v>#N/A</v>
      </c>
      <c r="AL110" s="542" t="e">
        <f ca="1">+IF(AND(ISNUMBER(OFFSET('Sanitation Data'!$G$6,0,10*ROW('Sanitation Data'!G104))),'Data Summary'!DA110="Yes"),OFFSET('Sanitation Data'!$G$6,0,10*ROW('Sanitation Data'!G104)),NA())</f>
        <v>#N/A</v>
      </c>
      <c r="AM110" s="542" t="e">
        <f ca="1">+IF(AND(ISNUMBER(OFFSET('Sanitation Data'!$G$10,0,10*ROW('Sanitation Data'!G104))),'Data Summary'!DB110="Yes"),OFFSET('Sanitation Data'!$G$10,0,10*ROW('Sanitation Data'!G104)),NA())</f>
        <v>#N/A</v>
      </c>
      <c r="AN110" s="542" t="e">
        <f ca="1">+IF(AND(ISNUMBER(OFFSET('Sanitation Data'!$G$11,0,10*ROW('Sanitation Data'!G104))),'Data Summary'!DC110="Yes"),OFFSET('Sanitation Data'!$G$11,0,10*ROW('Sanitation Data'!G104)),NA())</f>
        <v>#N/A</v>
      </c>
      <c r="AO110" s="542" t="e">
        <f ca="1">+IF(AND(ISNUMBER(OFFSET('Sanitation Data'!$G$12,0,10*ROW('Sanitation Data'!G104))),'Data Summary'!DD110="Yes"),OFFSET('Sanitation Data'!$G$12,0,10*ROW('Sanitation Data'!G104)),NA())</f>
        <v>#N/A</v>
      </c>
      <c r="AP110" s="542" t="e">
        <f ca="1">+IF(AND(ISNUMBER(OFFSET('Sanitation Data'!$H$4,0,10*ROW('Sanitation Data'!H104))),'Data Summary'!DE110="Yes"),100-OFFSET('Sanitation Data'!$H$4,0,10*ROW('Sanitation Data'!H104)),NA())</f>
        <v>#N/A</v>
      </c>
      <c r="AQ110" s="542" t="e">
        <f ca="1">+IF(AND(ISNUMBER(OFFSET('Sanitation Data'!$H$6,0,10*ROW('Sanitation Data'!H104))),'Data Summary'!DF110="Yes"),OFFSET('Sanitation Data'!$H$6,0,10*ROW('Sanitation Data'!H104)),NA())</f>
        <v>#N/A</v>
      </c>
      <c r="AR110" s="542" t="e">
        <f ca="1">+IF(AND(ISNUMBER(OFFSET('Sanitation Data'!$H$10,0,10*ROW('Sanitation Data'!H104))),'Data Summary'!DG110="Yes"),OFFSET('Sanitation Data'!$H$10,0,10*ROW('Sanitation Data'!H104)),NA())</f>
        <v>#N/A</v>
      </c>
      <c r="AS110" s="542" t="e">
        <f ca="1">+IF(AND(ISNUMBER(OFFSET('Sanitation Data'!$H$11,0,10*ROW('Sanitation Data'!H104))),'Data Summary'!DH110="Yes"),OFFSET('Sanitation Data'!$H$11,0,10*ROW('Sanitation Data'!H104)),NA())</f>
        <v>#N/A</v>
      </c>
      <c r="AT110" s="542" t="e">
        <f ca="1">+IF(AND(ISNUMBER(OFFSET('Sanitation Data'!$H$12,0,10*ROW('Sanitation Data'!H104))),'Data Summary'!DI110="Yes"),OFFSET('Sanitation Data'!$H$12,0,10*ROW('Sanitation Data'!H104)),NA())</f>
        <v>#N/A</v>
      </c>
      <c r="AU110" s="542" t="e">
        <f ca="1">+IF(AND(ISNUMBER(OFFSET('Sanitation Data'!$I$4,0,10*ROW('Sanitation Data'!I104))),'Data Summary'!DJ110="Yes"),100-OFFSET('Sanitation Data'!$I$4,0,10*ROW('Sanitation Data'!I104)),NA())</f>
        <v>#N/A</v>
      </c>
      <c r="AV110" s="542" t="e">
        <f ca="1">+IF(AND(ISNUMBER(OFFSET('Sanitation Data'!$I$6,0,10*ROW('Sanitation Data'!I104))),'Data Summary'!DK110="Yes"),OFFSET('Sanitation Data'!$I$6,0,10*ROW('Sanitation Data'!I104)),NA())</f>
        <v>#N/A</v>
      </c>
      <c r="AW110" s="542" t="e">
        <f ca="1">+IF(AND(ISNUMBER(OFFSET('Sanitation Data'!$I$10,0,10*ROW('Sanitation Data'!I104))),'Data Summary'!DL110="Yes"),OFFSET('Sanitation Data'!$I$10,0,10*ROW('Sanitation Data'!I104)),NA())</f>
        <v>#N/A</v>
      </c>
      <c r="AX110" s="542" t="e">
        <f ca="1">+IF(AND(ISNUMBER(OFFSET('Sanitation Data'!$I$11,0,10*ROW('Sanitation Data'!I104))),'Data Summary'!DM110="Yes"),OFFSET('Sanitation Data'!$I$11,0,10*ROW('Sanitation Data'!I104)),NA())</f>
        <v>#N/A</v>
      </c>
      <c r="AY110" s="542" t="e">
        <f ca="1">+IF(AND(ISNUMBER(OFFSET('Sanitation Data'!$I$12,0,10*ROW('Sanitation Data'!I104))),'Data Summary'!DN110="Yes"),OFFSET('Sanitation Data'!$I$12,0,10*ROW('Sanitation Data'!I104)),NA())</f>
        <v>#N/A</v>
      </c>
      <c r="AZ110" s="543" t="e">
        <f ca="1">+IF(AND(ISNUMBER(OFFSET('Hygiene Data'!$D$5,0,10*ROW('Hygiene Data'!D104))),'Data Summary'!DO110="Yes"),OFFSET('Hygiene Data'!$D$5,0,10*ROW('Hygiene Data'!D104)),NA())</f>
        <v>#N/A</v>
      </c>
      <c r="BA110" s="543" t="e">
        <f ca="1">+IF(AND(ISNUMBER(OFFSET('Hygiene Data'!$D$7,0,10*ROW('Hygiene Data'!D104))),'Data Summary'!DP110="Yes"),OFFSET('Hygiene Data'!$D$7,0,10*ROW('Hygiene Data'!D104)),NA())</f>
        <v>#N/A</v>
      </c>
      <c r="BB110" s="543" t="e">
        <f ca="1">+IF(AND(ISNUMBER(OFFSET('Hygiene Data'!$D$9,0,10*ROW('Hygiene Data'!D104))),'Data Summary'!DQ110="Yes"),OFFSET('Hygiene Data'!$D$9,0,10*ROW('Hygiene Data'!D104)),NA())</f>
        <v>#N/A</v>
      </c>
      <c r="BC110" s="543" t="e">
        <f ca="1">+IF(AND(ISNUMBER(OFFSET('Hygiene Data'!$E$5,0,10*ROW('Hygiene Data'!E104))),'Data Summary'!DR110="Yes"),OFFSET('Hygiene Data'!$E$5,0,10*ROW('Hygiene Data'!E104)),NA())</f>
        <v>#N/A</v>
      </c>
      <c r="BD110" s="543" t="e">
        <f ca="1">+IF(AND(ISNUMBER(OFFSET('Hygiene Data'!$E$7,0,10*ROW('Hygiene Data'!E104))),'Data Summary'!DS110="Yes"),OFFSET('Hygiene Data'!$E$7,0,10*ROW('Hygiene Data'!E104)),NA())</f>
        <v>#N/A</v>
      </c>
      <c r="BE110" s="543" t="e">
        <f ca="1">+IF(AND(ISNUMBER(OFFSET('Hygiene Data'!$E$9,0,10*ROW('Hygiene Data'!E104))),'Data Summary'!DT110="Yes"),OFFSET('Hygiene Data'!$E$9,0,10*ROW('Hygiene Data'!E104)),NA())</f>
        <v>#N/A</v>
      </c>
      <c r="BF110" s="543" t="e">
        <f ca="1">+IF(AND(ISNUMBER(OFFSET('Hygiene Data'!$F$5,0,10*ROW('Hygiene Data'!F104))),'Data Summary'!DU110="Yes"),OFFSET('Hygiene Data'!$F$5,0,10*ROW('Hygiene Data'!F104)),NA())</f>
        <v>#N/A</v>
      </c>
      <c r="BG110" s="543" t="e">
        <f ca="1">+IF(AND(ISNUMBER(OFFSET('Hygiene Data'!$F$7,0,10*ROW('Hygiene Data'!F104))),'Data Summary'!DV110="Yes"),OFFSET('Hygiene Data'!$F$7,0,10*ROW('Hygiene Data'!F104)),NA())</f>
        <v>#N/A</v>
      </c>
      <c r="BH110" s="543" t="e">
        <f ca="1">+IF(AND(ISNUMBER(OFFSET('Hygiene Data'!$F$9,0,10*ROW('Hygiene Data'!F104))),'Data Summary'!DW110="Yes"),OFFSET('Hygiene Data'!$F$9,0,10*ROW('Hygiene Data'!F104)),NA())</f>
        <v>#N/A</v>
      </c>
      <c r="BI110" s="543" t="e">
        <f ca="1">+IF(AND(ISNUMBER(OFFSET('Hygiene Data'!$G$5,0,10*ROW('Hygiene Data'!G104))),'Data Summary'!DX110="Yes"),OFFSET('Hygiene Data'!$G$5,0,10*ROW('Hygiene Data'!G104)),NA())</f>
        <v>#N/A</v>
      </c>
      <c r="BJ110" s="543" t="e">
        <f ca="1">+IF(AND(ISNUMBER(OFFSET('Hygiene Data'!$G$7,0,10*ROW('Hygiene Data'!G104))),'Data Summary'!DY110="Yes"),OFFSET('Hygiene Data'!$G$7,0,10*ROW('Hygiene Data'!G104)),NA())</f>
        <v>#N/A</v>
      </c>
      <c r="BK110" s="543" t="e">
        <f ca="1">+IF(AND(ISNUMBER(OFFSET('Hygiene Data'!$G$9,0,10*ROW('Hygiene Data'!G104))),'Data Summary'!DZ110="Yes"),OFFSET('Hygiene Data'!$G$9,0,10*ROW('Hygiene Data'!G104)),NA())</f>
        <v>#N/A</v>
      </c>
      <c r="BL110" s="543" t="e">
        <f ca="1">+IF(AND(ISNUMBER(OFFSET('Hygiene Data'!$H$5,0,10*ROW('Hygiene Data'!H104))),'Data Summary'!EA110="Yes"),OFFSET('Hygiene Data'!$H$5,0,10*ROW('Hygiene Data'!H104)),NA())</f>
        <v>#N/A</v>
      </c>
      <c r="BM110" s="543" t="e">
        <f ca="1">+IF(AND(ISNUMBER(OFFSET('Hygiene Data'!$H$7,0,10*ROW('Hygiene Data'!H104))),'Data Summary'!EB110="Yes"),OFFSET('Hygiene Data'!$H$7,0,10*ROW('Hygiene Data'!H104)),NA())</f>
        <v>#N/A</v>
      </c>
      <c r="BN110" s="543" t="e">
        <f ca="1">+IF(AND(ISNUMBER(OFFSET('Hygiene Data'!$H$9,0,10*ROW('Hygiene Data'!H104))),'Data Summary'!EC110="Yes"),OFFSET('Hygiene Data'!$H$9,0,10*ROW('Hygiene Data'!H104)),NA())</f>
        <v>#N/A</v>
      </c>
      <c r="BO110" s="543" t="e">
        <f ca="1">+IF(AND(ISNUMBER(OFFSET('Hygiene Data'!$I$5,0,10*ROW('Hygiene Data'!I104))),'Data Summary'!ED110="Yes"),OFFSET('Hygiene Data'!$I$5,0,10*ROW('Hygiene Data'!I104)),NA())</f>
        <v>#N/A</v>
      </c>
      <c r="BP110" s="543" t="e">
        <f ca="1">+IF(AND(ISNUMBER(OFFSET('Hygiene Data'!$I$7,0,10*ROW('Hygiene Data'!I104))),'Data Summary'!EE110="Yes"),OFFSET('Hygiene Data'!$I$7,0,10*ROW('Hygiene Data'!I104)),NA())</f>
        <v>#N/A</v>
      </c>
      <c r="BQ110" s="543" t="e">
        <f ca="1">+IF(AND(ISNUMBER(OFFSET('Hygiene Data'!$I$9,0,10*ROW('Hygiene Data'!I104))),'Data Summary'!EF110="Yes"),OFFSET('Hygiene Data'!$I$9,0,10*ROW('Hygiene Data'!I104)),NA())</f>
        <v>#N/A</v>
      </c>
    </row>
    <row r="111" spans="1:69" x14ac:dyDescent="0.25">
      <c r="A111" s="539" t="e">
        <f ca="1">+RIGHT('Data Summary'!A111,LEN('Data Summary'!A111)-9)</f>
        <v>#VALUE!</v>
      </c>
      <c r="B111" s="513" t="str">
        <f ca="1">+IF(ISTEXT('Data Summary'!B111),'Data Summary'!B111,"")</f>
        <v/>
      </c>
      <c r="C111" s="540" t="e">
        <f ca="1">+VALUE('Data Summary'!C111)</f>
        <v>#VALUE!</v>
      </c>
      <c r="D111" s="541" t="e">
        <f ca="1">+IF(AND(ISNUMBER(OFFSET('Water Data'!$D$4,0,10*ROW('Water Data'!D105))),'Data Summary'!BS111="Yes"),100-OFFSET('Water Data'!$D$4,0,10*ROW('Water Data'!D105)),NA())</f>
        <v>#N/A</v>
      </c>
      <c r="E111" s="541" t="e">
        <f ca="1">+IF(AND(ISNUMBER(OFFSET('Water Data'!$D$6,0,10*ROW('Water Data'!D105))),'Data Summary'!BT111="Yes"),OFFSET('Water Data'!$D$6,0,10*ROW('Water Data'!D105)),NA())</f>
        <v>#N/A</v>
      </c>
      <c r="F111" s="541" t="e">
        <f ca="1">+IF(AND(ISNUMBER(OFFSET('Water Data'!$D$9,0,10*ROW('Water Data'!D105))),'Data Summary'!BU111="Yes"),OFFSET('Water Data'!$D$9,0,10*ROW('Water Data'!D105)),NA())</f>
        <v>#N/A</v>
      </c>
      <c r="G111" s="541" t="e">
        <f ca="1">+IF(AND(ISNUMBER(OFFSET('Water Data'!$E$4,0,10*ROW('Water Data'!E105))),'Data Summary'!BV111="Yes"),100-OFFSET('Water Data'!$E$4,0,10*ROW('Water Data'!E105)),NA())</f>
        <v>#N/A</v>
      </c>
      <c r="H111" s="541" t="e">
        <f ca="1">+IF(AND(ISNUMBER(OFFSET('Water Data'!$E$6,0,10*ROW('Water Data'!E105))),'Data Summary'!BW111="Yes"),OFFSET('Water Data'!$E$6,0,10*ROW('Water Data'!E105)),NA())</f>
        <v>#N/A</v>
      </c>
      <c r="I111" s="541" t="e">
        <f ca="1">+IF(AND(ISNUMBER(OFFSET('Water Data'!$E$9,0,10*ROW('Water Data'!E105))),'Data Summary'!BX111="Yes"),OFFSET('Water Data'!$E$9,0,10*ROW('Water Data'!E105)),NA())</f>
        <v>#N/A</v>
      </c>
      <c r="J111" s="541" t="e">
        <f ca="1">+IF(AND(ISNUMBER(OFFSET('Water Data'!$F$4,0,10*ROW('Water Data'!F105))),'Data Summary'!BY111="Yes"),100-OFFSET('Water Data'!$F$4,0,10*ROW('Water Data'!F105)),NA())</f>
        <v>#N/A</v>
      </c>
      <c r="K111" s="541" t="e">
        <f ca="1">+IF(AND(ISNUMBER(OFFSET('Water Data'!$F$6,0,10*ROW('Water Data'!F105))),'Data Summary'!BZ111="Yes"),OFFSET('Water Data'!$F$6,0,10*ROW('Water Data'!F105)),NA())</f>
        <v>#N/A</v>
      </c>
      <c r="L111" s="541" t="e">
        <f ca="1">+IF(AND(ISNUMBER(OFFSET('Water Data'!$F$9,0,10*ROW('Water Data'!F105))),'Data Summary'!CA111="Yes"),OFFSET('Water Data'!$F$9,0,10*ROW('Water Data'!F105)),NA())</f>
        <v>#N/A</v>
      </c>
      <c r="M111" s="541" t="e">
        <f ca="1">+IF(AND(ISNUMBER(OFFSET('Water Data'!$G$4,0,10*ROW('Water Data'!G105))),'Data Summary'!CB111="Yes"),100-OFFSET('Water Data'!$G$4,0,10*ROW('Water Data'!G105)),NA())</f>
        <v>#N/A</v>
      </c>
      <c r="N111" s="541" t="e">
        <f ca="1">+IF(AND(ISNUMBER(OFFSET('Water Data'!$G$6,0,10*ROW('Water Data'!G105))),'Data Summary'!CC111="Yes"),OFFSET('Water Data'!$G$6,0,10*ROW('Water Data'!G105)),NA())</f>
        <v>#N/A</v>
      </c>
      <c r="O111" s="541" t="e">
        <f ca="1">+IF(AND(ISNUMBER(OFFSET('Water Data'!$G$9,0,10*ROW('Water Data'!G105))),'Data Summary'!CD111="Yes"),OFFSET('Water Data'!$G$9,0,10*ROW('Water Data'!G105)),NA())</f>
        <v>#N/A</v>
      </c>
      <c r="P111" s="541" t="e">
        <f ca="1">+IF(AND(ISNUMBER(OFFSET('Water Data'!$H$4,0,10*ROW('Water Data'!H105))),'Data Summary'!CE111="Yes"),100-OFFSET('Water Data'!$H$4,0,10*ROW('Water Data'!H105)),NA())</f>
        <v>#N/A</v>
      </c>
      <c r="Q111" s="541" t="e">
        <f ca="1">+IF(AND(ISNUMBER(OFFSET('Water Data'!$H$6,0,10*ROW('Water Data'!H105))),'Data Summary'!CF111="Yes"),OFFSET('Water Data'!$H$6,0,10*ROW('Water Data'!H105)),NA())</f>
        <v>#N/A</v>
      </c>
      <c r="R111" s="541" t="e">
        <f ca="1">+IF(AND(ISNUMBER(OFFSET('Water Data'!$H$9,0,10*ROW('Water Data'!H105))),'Data Summary'!CG111="Yes"),OFFSET('Water Data'!$H$9,0,10*ROW('Water Data'!H105)),NA())</f>
        <v>#N/A</v>
      </c>
      <c r="S111" s="541" t="e">
        <f ca="1">+IF(AND(ISNUMBER(OFFSET('Water Data'!$I$4,0,10*ROW('Water Data'!I105))),'Data Summary'!CH111="Yes"),100-OFFSET('Water Data'!$I$4,0,10*ROW('Water Data'!I105)),NA())</f>
        <v>#N/A</v>
      </c>
      <c r="T111" s="541" t="e">
        <f ca="1">+IF(AND(ISNUMBER(OFFSET('Water Data'!$I$6,0,10*ROW('Water Data'!I105))),'Data Summary'!CI111="Yes"),OFFSET('Water Data'!$I$6,0,10*ROW('Water Data'!I105)),NA())</f>
        <v>#N/A</v>
      </c>
      <c r="U111" s="541" t="e">
        <f ca="1">+IF(AND(ISNUMBER(OFFSET('Water Data'!$I$9,0,10*ROW('Water Data'!I105))),'Data Summary'!CJ111="Yes"),OFFSET('Water Data'!$I$9,0,10*ROW('Water Data'!I105)),NA())</f>
        <v>#N/A</v>
      </c>
      <c r="V111" s="542" t="e">
        <f ca="1">+IF(AND(ISNUMBER(OFFSET('Sanitation Data'!$D$4,0,10*ROW('Sanitation Data'!D105))),'Data Summary'!CK111="Yes"),100-OFFSET('Sanitation Data'!$D$4,0,10*ROW('Sanitation Data'!D105)),NA())</f>
        <v>#N/A</v>
      </c>
      <c r="W111" s="542" t="e">
        <f ca="1">+IF(AND(ISNUMBER(OFFSET('Sanitation Data'!$D$6,0,10*ROW('Sanitation Data'!D105))),'Data Summary'!CL111="Yes"),OFFSET('Sanitation Data'!$D$6,0,10*ROW('Sanitation Data'!D105)),NA())</f>
        <v>#N/A</v>
      </c>
      <c r="X111" s="542" t="e">
        <f ca="1">+IF(AND(ISNUMBER(OFFSET('Sanitation Data'!$D$10,0,10*ROW('Sanitation Data'!D105))),'Data Summary'!CM111="Yes"),OFFSET('Sanitation Data'!$D$10,0,10*ROW('Sanitation Data'!D105)),NA())</f>
        <v>#N/A</v>
      </c>
      <c r="Y111" s="542" t="e">
        <f ca="1">+IF(AND(ISNUMBER(OFFSET('Sanitation Data'!$D$11,0,10*ROW('Sanitation Data'!D105))),'Data Summary'!CN111="Yes"),OFFSET('Sanitation Data'!$D$11,0,10*ROW('Sanitation Data'!D105)),NA())</f>
        <v>#N/A</v>
      </c>
      <c r="Z111" s="542" t="e">
        <f ca="1">+IF(AND(ISNUMBER(OFFSET('Sanitation Data'!$D$12,0,10*ROW('Sanitation Data'!D105))),'Data Summary'!CO111="Yes"),OFFSET('Sanitation Data'!$D$12,0,10*ROW('Sanitation Data'!D105)),NA())</f>
        <v>#N/A</v>
      </c>
      <c r="AA111" s="542" t="e">
        <f ca="1">+IF(AND(ISNUMBER(OFFSET('Sanitation Data'!$E$4,0,10*ROW('Sanitation Data'!E105))),'Data Summary'!CP111="Yes"),100-OFFSET('Sanitation Data'!$E$4,0,10*ROW('Sanitation Data'!E105)),NA())</f>
        <v>#N/A</v>
      </c>
      <c r="AB111" s="542" t="e">
        <f ca="1">+IF(AND(ISNUMBER(OFFSET('Sanitation Data'!$E$6,0,10*ROW('Sanitation Data'!E105))),'Data Summary'!CQ111="Yes"),OFFSET('Sanitation Data'!$E$6,0,10*ROW('Sanitation Data'!E105)),NA())</f>
        <v>#N/A</v>
      </c>
      <c r="AC111" s="542" t="e">
        <f ca="1">+IF(AND(ISNUMBER(OFFSET('Sanitation Data'!$E$10,0,10*ROW('Sanitation Data'!E105))),'Data Summary'!CR111="Yes"),OFFSET('Sanitation Data'!$E$10,0,10*ROW('Sanitation Data'!E105)),NA())</f>
        <v>#N/A</v>
      </c>
      <c r="AD111" s="542" t="e">
        <f ca="1">+IF(AND(ISNUMBER(OFFSET('Sanitation Data'!$E$11,0,10*ROW('Sanitation Data'!E105))),'Data Summary'!CS111="Yes"),OFFSET('Sanitation Data'!$E$11,0,10*ROW('Sanitation Data'!E105)),NA())</f>
        <v>#N/A</v>
      </c>
      <c r="AE111" s="542" t="e">
        <f ca="1">+IF(AND(ISNUMBER(OFFSET('Sanitation Data'!$E$12,0,10*ROW('Sanitation Data'!E105))),'Data Summary'!CT111="Yes"),OFFSET('Sanitation Data'!$E$12,0,10*ROW('Sanitation Data'!E105)),NA())</f>
        <v>#N/A</v>
      </c>
      <c r="AF111" s="542" t="e">
        <f ca="1">+IF(AND(ISNUMBER(OFFSET('Sanitation Data'!$F$4,0,10*ROW('Sanitation Data'!F105))),'Data Summary'!CU111="Yes"),100-OFFSET('Sanitation Data'!$F$4,0,10*ROW('Sanitation Data'!F105)),NA())</f>
        <v>#N/A</v>
      </c>
      <c r="AG111" s="542" t="e">
        <f ca="1">+IF(AND(ISNUMBER(OFFSET('Sanitation Data'!$F$6,0,10*ROW('Sanitation Data'!F105))),'Data Summary'!CV111="Yes"),OFFSET('Sanitation Data'!$F$6,0,10*ROW('Sanitation Data'!F105)),NA())</f>
        <v>#N/A</v>
      </c>
      <c r="AH111" s="542" t="e">
        <f ca="1">+IF(AND(ISNUMBER(OFFSET('Sanitation Data'!$F$10,0,10*ROW('Sanitation Data'!F105))),'Data Summary'!CW111="Yes"),OFFSET('Sanitation Data'!$F$10,0,10*ROW('Sanitation Data'!F105)),NA())</f>
        <v>#N/A</v>
      </c>
      <c r="AI111" s="542" t="e">
        <f ca="1">+IF(AND(ISNUMBER(OFFSET('Sanitation Data'!$F$11,0,10*ROW('Sanitation Data'!F105))),'Data Summary'!CX111="Yes"),OFFSET('Sanitation Data'!$F$11,0,10*ROW('Sanitation Data'!F105)),NA())</f>
        <v>#N/A</v>
      </c>
      <c r="AJ111" s="542" t="e">
        <f ca="1">+IF(AND(ISNUMBER(OFFSET('Sanitation Data'!$F$12,0,10*ROW('Sanitation Data'!F105))),'Data Summary'!CY111="Yes"),OFFSET('Sanitation Data'!$F$12,0,10*ROW('Sanitation Data'!F105)),NA())</f>
        <v>#N/A</v>
      </c>
      <c r="AK111" s="542" t="e">
        <f ca="1">+IF(AND(ISNUMBER(OFFSET('Sanitation Data'!$G$4,0,10*ROW('Sanitation Data'!G105))),'Data Summary'!CZ111="Yes"),100-OFFSET('Sanitation Data'!$G$4,0,10*ROW('Sanitation Data'!G105)),NA())</f>
        <v>#N/A</v>
      </c>
      <c r="AL111" s="542" t="e">
        <f ca="1">+IF(AND(ISNUMBER(OFFSET('Sanitation Data'!$G$6,0,10*ROW('Sanitation Data'!G105))),'Data Summary'!DA111="Yes"),OFFSET('Sanitation Data'!$G$6,0,10*ROW('Sanitation Data'!G105)),NA())</f>
        <v>#N/A</v>
      </c>
      <c r="AM111" s="542" t="e">
        <f ca="1">+IF(AND(ISNUMBER(OFFSET('Sanitation Data'!$G$10,0,10*ROW('Sanitation Data'!G105))),'Data Summary'!DB111="Yes"),OFFSET('Sanitation Data'!$G$10,0,10*ROW('Sanitation Data'!G105)),NA())</f>
        <v>#N/A</v>
      </c>
      <c r="AN111" s="542" t="e">
        <f ca="1">+IF(AND(ISNUMBER(OFFSET('Sanitation Data'!$G$11,0,10*ROW('Sanitation Data'!G105))),'Data Summary'!DC111="Yes"),OFFSET('Sanitation Data'!$G$11,0,10*ROW('Sanitation Data'!G105)),NA())</f>
        <v>#N/A</v>
      </c>
      <c r="AO111" s="542" t="e">
        <f ca="1">+IF(AND(ISNUMBER(OFFSET('Sanitation Data'!$G$12,0,10*ROW('Sanitation Data'!G105))),'Data Summary'!DD111="Yes"),OFFSET('Sanitation Data'!$G$12,0,10*ROW('Sanitation Data'!G105)),NA())</f>
        <v>#N/A</v>
      </c>
      <c r="AP111" s="542" t="e">
        <f ca="1">+IF(AND(ISNUMBER(OFFSET('Sanitation Data'!$H$4,0,10*ROW('Sanitation Data'!H105))),'Data Summary'!DE111="Yes"),100-OFFSET('Sanitation Data'!$H$4,0,10*ROW('Sanitation Data'!H105)),NA())</f>
        <v>#N/A</v>
      </c>
      <c r="AQ111" s="542" t="e">
        <f ca="1">+IF(AND(ISNUMBER(OFFSET('Sanitation Data'!$H$6,0,10*ROW('Sanitation Data'!H105))),'Data Summary'!DF111="Yes"),OFFSET('Sanitation Data'!$H$6,0,10*ROW('Sanitation Data'!H105)),NA())</f>
        <v>#N/A</v>
      </c>
      <c r="AR111" s="542" t="e">
        <f ca="1">+IF(AND(ISNUMBER(OFFSET('Sanitation Data'!$H$10,0,10*ROW('Sanitation Data'!H105))),'Data Summary'!DG111="Yes"),OFFSET('Sanitation Data'!$H$10,0,10*ROW('Sanitation Data'!H105)),NA())</f>
        <v>#N/A</v>
      </c>
      <c r="AS111" s="542" t="e">
        <f ca="1">+IF(AND(ISNUMBER(OFFSET('Sanitation Data'!$H$11,0,10*ROW('Sanitation Data'!H105))),'Data Summary'!DH111="Yes"),OFFSET('Sanitation Data'!$H$11,0,10*ROW('Sanitation Data'!H105)),NA())</f>
        <v>#N/A</v>
      </c>
      <c r="AT111" s="542" t="e">
        <f ca="1">+IF(AND(ISNUMBER(OFFSET('Sanitation Data'!$H$12,0,10*ROW('Sanitation Data'!H105))),'Data Summary'!DI111="Yes"),OFFSET('Sanitation Data'!$H$12,0,10*ROW('Sanitation Data'!H105)),NA())</f>
        <v>#N/A</v>
      </c>
      <c r="AU111" s="542" t="e">
        <f ca="1">+IF(AND(ISNUMBER(OFFSET('Sanitation Data'!$I$4,0,10*ROW('Sanitation Data'!I105))),'Data Summary'!DJ111="Yes"),100-OFFSET('Sanitation Data'!$I$4,0,10*ROW('Sanitation Data'!I105)),NA())</f>
        <v>#N/A</v>
      </c>
      <c r="AV111" s="542" t="e">
        <f ca="1">+IF(AND(ISNUMBER(OFFSET('Sanitation Data'!$I$6,0,10*ROW('Sanitation Data'!I105))),'Data Summary'!DK111="Yes"),OFFSET('Sanitation Data'!$I$6,0,10*ROW('Sanitation Data'!I105)),NA())</f>
        <v>#N/A</v>
      </c>
      <c r="AW111" s="542" t="e">
        <f ca="1">+IF(AND(ISNUMBER(OFFSET('Sanitation Data'!$I$10,0,10*ROW('Sanitation Data'!I105))),'Data Summary'!DL111="Yes"),OFFSET('Sanitation Data'!$I$10,0,10*ROW('Sanitation Data'!I105)),NA())</f>
        <v>#N/A</v>
      </c>
      <c r="AX111" s="542" t="e">
        <f ca="1">+IF(AND(ISNUMBER(OFFSET('Sanitation Data'!$I$11,0,10*ROW('Sanitation Data'!I105))),'Data Summary'!DM111="Yes"),OFFSET('Sanitation Data'!$I$11,0,10*ROW('Sanitation Data'!I105)),NA())</f>
        <v>#N/A</v>
      </c>
      <c r="AY111" s="542" t="e">
        <f ca="1">+IF(AND(ISNUMBER(OFFSET('Sanitation Data'!$I$12,0,10*ROW('Sanitation Data'!I105))),'Data Summary'!DN111="Yes"),OFFSET('Sanitation Data'!$I$12,0,10*ROW('Sanitation Data'!I105)),NA())</f>
        <v>#N/A</v>
      </c>
      <c r="AZ111" s="543" t="e">
        <f ca="1">+IF(AND(ISNUMBER(OFFSET('Hygiene Data'!$D$5,0,10*ROW('Hygiene Data'!D105))),'Data Summary'!DO111="Yes"),OFFSET('Hygiene Data'!$D$5,0,10*ROW('Hygiene Data'!D105)),NA())</f>
        <v>#N/A</v>
      </c>
      <c r="BA111" s="543" t="e">
        <f ca="1">+IF(AND(ISNUMBER(OFFSET('Hygiene Data'!$D$7,0,10*ROW('Hygiene Data'!D105))),'Data Summary'!DP111="Yes"),OFFSET('Hygiene Data'!$D$7,0,10*ROW('Hygiene Data'!D105)),NA())</f>
        <v>#N/A</v>
      </c>
      <c r="BB111" s="543" t="e">
        <f ca="1">+IF(AND(ISNUMBER(OFFSET('Hygiene Data'!$D$9,0,10*ROW('Hygiene Data'!D105))),'Data Summary'!DQ111="Yes"),OFFSET('Hygiene Data'!$D$9,0,10*ROW('Hygiene Data'!D105)),NA())</f>
        <v>#N/A</v>
      </c>
      <c r="BC111" s="543" t="e">
        <f ca="1">+IF(AND(ISNUMBER(OFFSET('Hygiene Data'!$E$5,0,10*ROW('Hygiene Data'!E105))),'Data Summary'!DR111="Yes"),OFFSET('Hygiene Data'!$E$5,0,10*ROW('Hygiene Data'!E105)),NA())</f>
        <v>#N/A</v>
      </c>
      <c r="BD111" s="543" t="e">
        <f ca="1">+IF(AND(ISNUMBER(OFFSET('Hygiene Data'!$E$7,0,10*ROW('Hygiene Data'!E105))),'Data Summary'!DS111="Yes"),OFFSET('Hygiene Data'!$E$7,0,10*ROW('Hygiene Data'!E105)),NA())</f>
        <v>#N/A</v>
      </c>
      <c r="BE111" s="543" t="e">
        <f ca="1">+IF(AND(ISNUMBER(OFFSET('Hygiene Data'!$E$9,0,10*ROW('Hygiene Data'!E105))),'Data Summary'!DT111="Yes"),OFFSET('Hygiene Data'!$E$9,0,10*ROW('Hygiene Data'!E105)),NA())</f>
        <v>#N/A</v>
      </c>
      <c r="BF111" s="543" t="e">
        <f ca="1">+IF(AND(ISNUMBER(OFFSET('Hygiene Data'!$F$5,0,10*ROW('Hygiene Data'!F105))),'Data Summary'!DU111="Yes"),OFFSET('Hygiene Data'!$F$5,0,10*ROW('Hygiene Data'!F105)),NA())</f>
        <v>#N/A</v>
      </c>
      <c r="BG111" s="543" t="e">
        <f ca="1">+IF(AND(ISNUMBER(OFFSET('Hygiene Data'!$F$7,0,10*ROW('Hygiene Data'!F105))),'Data Summary'!DV111="Yes"),OFFSET('Hygiene Data'!$F$7,0,10*ROW('Hygiene Data'!F105)),NA())</f>
        <v>#N/A</v>
      </c>
      <c r="BH111" s="543" t="e">
        <f ca="1">+IF(AND(ISNUMBER(OFFSET('Hygiene Data'!$F$9,0,10*ROW('Hygiene Data'!F105))),'Data Summary'!DW111="Yes"),OFFSET('Hygiene Data'!$F$9,0,10*ROW('Hygiene Data'!F105)),NA())</f>
        <v>#N/A</v>
      </c>
      <c r="BI111" s="543" t="e">
        <f ca="1">+IF(AND(ISNUMBER(OFFSET('Hygiene Data'!$G$5,0,10*ROW('Hygiene Data'!G105))),'Data Summary'!DX111="Yes"),OFFSET('Hygiene Data'!$G$5,0,10*ROW('Hygiene Data'!G105)),NA())</f>
        <v>#N/A</v>
      </c>
      <c r="BJ111" s="543" t="e">
        <f ca="1">+IF(AND(ISNUMBER(OFFSET('Hygiene Data'!$G$7,0,10*ROW('Hygiene Data'!G105))),'Data Summary'!DY111="Yes"),OFFSET('Hygiene Data'!$G$7,0,10*ROW('Hygiene Data'!G105)),NA())</f>
        <v>#N/A</v>
      </c>
      <c r="BK111" s="543" t="e">
        <f ca="1">+IF(AND(ISNUMBER(OFFSET('Hygiene Data'!$G$9,0,10*ROW('Hygiene Data'!G105))),'Data Summary'!DZ111="Yes"),OFFSET('Hygiene Data'!$G$9,0,10*ROW('Hygiene Data'!G105)),NA())</f>
        <v>#N/A</v>
      </c>
      <c r="BL111" s="543" t="e">
        <f ca="1">+IF(AND(ISNUMBER(OFFSET('Hygiene Data'!$H$5,0,10*ROW('Hygiene Data'!H105))),'Data Summary'!EA111="Yes"),OFFSET('Hygiene Data'!$H$5,0,10*ROW('Hygiene Data'!H105)),NA())</f>
        <v>#N/A</v>
      </c>
      <c r="BM111" s="543" t="e">
        <f ca="1">+IF(AND(ISNUMBER(OFFSET('Hygiene Data'!$H$7,0,10*ROW('Hygiene Data'!H105))),'Data Summary'!EB111="Yes"),OFFSET('Hygiene Data'!$H$7,0,10*ROW('Hygiene Data'!H105)),NA())</f>
        <v>#N/A</v>
      </c>
      <c r="BN111" s="543" t="e">
        <f ca="1">+IF(AND(ISNUMBER(OFFSET('Hygiene Data'!$H$9,0,10*ROW('Hygiene Data'!H105))),'Data Summary'!EC111="Yes"),OFFSET('Hygiene Data'!$H$9,0,10*ROW('Hygiene Data'!H105)),NA())</f>
        <v>#N/A</v>
      </c>
      <c r="BO111" s="543" t="e">
        <f ca="1">+IF(AND(ISNUMBER(OFFSET('Hygiene Data'!$I$5,0,10*ROW('Hygiene Data'!I105))),'Data Summary'!ED111="Yes"),OFFSET('Hygiene Data'!$I$5,0,10*ROW('Hygiene Data'!I105)),NA())</f>
        <v>#N/A</v>
      </c>
      <c r="BP111" s="543" t="e">
        <f ca="1">+IF(AND(ISNUMBER(OFFSET('Hygiene Data'!$I$7,0,10*ROW('Hygiene Data'!I105))),'Data Summary'!EE111="Yes"),OFFSET('Hygiene Data'!$I$7,0,10*ROW('Hygiene Data'!I105)),NA())</f>
        <v>#N/A</v>
      </c>
      <c r="BQ111" s="543" t="e">
        <f ca="1">+IF(AND(ISNUMBER(OFFSET('Hygiene Data'!$I$9,0,10*ROW('Hygiene Data'!I105))),'Data Summary'!EF111="Yes"),OFFSET('Hygiene Data'!$I$9,0,10*ROW('Hygiene Data'!I105)),NA())</f>
        <v>#N/A</v>
      </c>
    </row>
    <row r="112" spans="1:69" x14ac:dyDescent="0.25">
      <c r="A112" s="539" t="e">
        <f ca="1">+RIGHT('Data Summary'!A112,LEN('Data Summary'!A112)-9)</f>
        <v>#VALUE!</v>
      </c>
      <c r="B112" s="513" t="str">
        <f ca="1">+IF(ISTEXT('Data Summary'!B112),'Data Summary'!B112,"")</f>
        <v/>
      </c>
      <c r="C112" s="540" t="e">
        <f ca="1">+VALUE('Data Summary'!C112)</f>
        <v>#VALUE!</v>
      </c>
      <c r="D112" s="541" t="e">
        <f ca="1">+IF(AND(ISNUMBER(OFFSET('Water Data'!$D$4,0,10*ROW('Water Data'!D106))),'Data Summary'!BS112="Yes"),100-OFFSET('Water Data'!$D$4,0,10*ROW('Water Data'!D106)),NA())</f>
        <v>#N/A</v>
      </c>
      <c r="E112" s="541" t="e">
        <f ca="1">+IF(AND(ISNUMBER(OFFSET('Water Data'!$D$6,0,10*ROW('Water Data'!D106))),'Data Summary'!BT112="Yes"),OFFSET('Water Data'!$D$6,0,10*ROW('Water Data'!D106)),NA())</f>
        <v>#N/A</v>
      </c>
      <c r="F112" s="541" t="e">
        <f ca="1">+IF(AND(ISNUMBER(OFFSET('Water Data'!$D$9,0,10*ROW('Water Data'!D106))),'Data Summary'!BU112="Yes"),OFFSET('Water Data'!$D$9,0,10*ROW('Water Data'!D106)),NA())</f>
        <v>#N/A</v>
      </c>
      <c r="G112" s="541" t="e">
        <f ca="1">+IF(AND(ISNUMBER(OFFSET('Water Data'!$E$4,0,10*ROW('Water Data'!E106))),'Data Summary'!BV112="Yes"),100-OFFSET('Water Data'!$E$4,0,10*ROW('Water Data'!E106)),NA())</f>
        <v>#N/A</v>
      </c>
      <c r="H112" s="541" t="e">
        <f ca="1">+IF(AND(ISNUMBER(OFFSET('Water Data'!$E$6,0,10*ROW('Water Data'!E106))),'Data Summary'!BW112="Yes"),OFFSET('Water Data'!$E$6,0,10*ROW('Water Data'!E106)),NA())</f>
        <v>#N/A</v>
      </c>
      <c r="I112" s="541" t="e">
        <f ca="1">+IF(AND(ISNUMBER(OFFSET('Water Data'!$E$9,0,10*ROW('Water Data'!E106))),'Data Summary'!BX112="Yes"),OFFSET('Water Data'!$E$9,0,10*ROW('Water Data'!E106)),NA())</f>
        <v>#N/A</v>
      </c>
      <c r="J112" s="541" t="e">
        <f ca="1">+IF(AND(ISNUMBER(OFFSET('Water Data'!$F$4,0,10*ROW('Water Data'!F106))),'Data Summary'!BY112="Yes"),100-OFFSET('Water Data'!$F$4,0,10*ROW('Water Data'!F106)),NA())</f>
        <v>#N/A</v>
      </c>
      <c r="K112" s="541" t="e">
        <f ca="1">+IF(AND(ISNUMBER(OFFSET('Water Data'!$F$6,0,10*ROW('Water Data'!F106))),'Data Summary'!BZ112="Yes"),OFFSET('Water Data'!$F$6,0,10*ROW('Water Data'!F106)),NA())</f>
        <v>#N/A</v>
      </c>
      <c r="L112" s="541" t="e">
        <f ca="1">+IF(AND(ISNUMBER(OFFSET('Water Data'!$F$9,0,10*ROW('Water Data'!F106))),'Data Summary'!CA112="Yes"),OFFSET('Water Data'!$F$9,0,10*ROW('Water Data'!F106)),NA())</f>
        <v>#N/A</v>
      </c>
      <c r="M112" s="541" t="e">
        <f ca="1">+IF(AND(ISNUMBER(OFFSET('Water Data'!$G$4,0,10*ROW('Water Data'!G106))),'Data Summary'!CB112="Yes"),100-OFFSET('Water Data'!$G$4,0,10*ROW('Water Data'!G106)),NA())</f>
        <v>#N/A</v>
      </c>
      <c r="N112" s="541" t="e">
        <f ca="1">+IF(AND(ISNUMBER(OFFSET('Water Data'!$G$6,0,10*ROW('Water Data'!G106))),'Data Summary'!CC112="Yes"),OFFSET('Water Data'!$G$6,0,10*ROW('Water Data'!G106)),NA())</f>
        <v>#N/A</v>
      </c>
      <c r="O112" s="541" t="e">
        <f ca="1">+IF(AND(ISNUMBER(OFFSET('Water Data'!$G$9,0,10*ROW('Water Data'!G106))),'Data Summary'!CD112="Yes"),OFFSET('Water Data'!$G$9,0,10*ROW('Water Data'!G106)),NA())</f>
        <v>#N/A</v>
      </c>
      <c r="P112" s="541" t="e">
        <f ca="1">+IF(AND(ISNUMBER(OFFSET('Water Data'!$H$4,0,10*ROW('Water Data'!H106))),'Data Summary'!CE112="Yes"),100-OFFSET('Water Data'!$H$4,0,10*ROW('Water Data'!H106)),NA())</f>
        <v>#N/A</v>
      </c>
      <c r="Q112" s="541" t="e">
        <f ca="1">+IF(AND(ISNUMBER(OFFSET('Water Data'!$H$6,0,10*ROW('Water Data'!H106))),'Data Summary'!CF112="Yes"),OFFSET('Water Data'!$H$6,0,10*ROW('Water Data'!H106)),NA())</f>
        <v>#N/A</v>
      </c>
      <c r="R112" s="541" t="e">
        <f ca="1">+IF(AND(ISNUMBER(OFFSET('Water Data'!$H$9,0,10*ROW('Water Data'!H106))),'Data Summary'!CG112="Yes"),OFFSET('Water Data'!$H$9,0,10*ROW('Water Data'!H106)),NA())</f>
        <v>#N/A</v>
      </c>
      <c r="S112" s="541" t="e">
        <f ca="1">+IF(AND(ISNUMBER(OFFSET('Water Data'!$I$4,0,10*ROW('Water Data'!I106))),'Data Summary'!CH112="Yes"),100-OFFSET('Water Data'!$I$4,0,10*ROW('Water Data'!I106)),NA())</f>
        <v>#N/A</v>
      </c>
      <c r="T112" s="541" t="e">
        <f ca="1">+IF(AND(ISNUMBER(OFFSET('Water Data'!$I$6,0,10*ROW('Water Data'!I106))),'Data Summary'!CI112="Yes"),OFFSET('Water Data'!$I$6,0,10*ROW('Water Data'!I106)),NA())</f>
        <v>#N/A</v>
      </c>
      <c r="U112" s="541" t="e">
        <f ca="1">+IF(AND(ISNUMBER(OFFSET('Water Data'!$I$9,0,10*ROW('Water Data'!I106))),'Data Summary'!CJ112="Yes"),OFFSET('Water Data'!$I$9,0,10*ROW('Water Data'!I106)),NA())</f>
        <v>#N/A</v>
      </c>
      <c r="V112" s="542" t="e">
        <f ca="1">+IF(AND(ISNUMBER(OFFSET('Sanitation Data'!$D$4,0,10*ROW('Sanitation Data'!D106))),'Data Summary'!CK112="Yes"),100-OFFSET('Sanitation Data'!$D$4,0,10*ROW('Sanitation Data'!D106)),NA())</f>
        <v>#N/A</v>
      </c>
      <c r="W112" s="542" t="e">
        <f ca="1">+IF(AND(ISNUMBER(OFFSET('Sanitation Data'!$D$6,0,10*ROW('Sanitation Data'!D106))),'Data Summary'!CL112="Yes"),OFFSET('Sanitation Data'!$D$6,0,10*ROW('Sanitation Data'!D106)),NA())</f>
        <v>#N/A</v>
      </c>
      <c r="X112" s="542" t="e">
        <f ca="1">+IF(AND(ISNUMBER(OFFSET('Sanitation Data'!$D$10,0,10*ROW('Sanitation Data'!D106))),'Data Summary'!CM112="Yes"),OFFSET('Sanitation Data'!$D$10,0,10*ROW('Sanitation Data'!D106)),NA())</f>
        <v>#N/A</v>
      </c>
      <c r="Y112" s="542" t="e">
        <f ca="1">+IF(AND(ISNUMBER(OFFSET('Sanitation Data'!$D$11,0,10*ROW('Sanitation Data'!D106))),'Data Summary'!CN112="Yes"),OFFSET('Sanitation Data'!$D$11,0,10*ROW('Sanitation Data'!D106)),NA())</f>
        <v>#N/A</v>
      </c>
      <c r="Z112" s="542" t="e">
        <f ca="1">+IF(AND(ISNUMBER(OFFSET('Sanitation Data'!$D$12,0,10*ROW('Sanitation Data'!D106))),'Data Summary'!CO112="Yes"),OFFSET('Sanitation Data'!$D$12,0,10*ROW('Sanitation Data'!D106)),NA())</f>
        <v>#N/A</v>
      </c>
      <c r="AA112" s="542" t="e">
        <f ca="1">+IF(AND(ISNUMBER(OFFSET('Sanitation Data'!$E$4,0,10*ROW('Sanitation Data'!E106))),'Data Summary'!CP112="Yes"),100-OFFSET('Sanitation Data'!$E$4,0,10*ROW('Sanitation Data'!E106)),NA())</f>
        <v>#N/A</v>
      </c>
      <c r="AB112" s="542" t="e">
        <f ca="1">+IF(AND(ISNUMBER(OFFSET('Sanitation Data'!$E$6,0,10*ROW('Sanitation Data'!E106))),'Data Summary'!CQ112="Yes"),OFFSET('Sanitation Data'!$E$6,0,10*ROW('Sanitation Data'!E106)),NA())</f>
        <v>#N/A</v>
      </c>
      <c r="AC112" s="542" t="e">
        <f ca="1">+IF(AND(ISNUMBER(OFFSET('Sanitation Data'!$E$10,0,10*ROW('Sanitation Data'!E106))),'Data Summary'!CR112="Yes"),OFFSET('Sanitation Data'!$E$10,0,10*ROW('Sanitation Data'!E106)),NA())</f>
        <v>#N/A</v>
      </c>
      <c r="AD112" s="542" t="e">
        <f ca="1">+IF(AND(ISNUMBER(OFFSET('Sanitation Data'!$E$11,0,10*ROW('Sanitation Data'!E106))),'Data Summary'!CS112="Yes"),OFFSET('Sanitation Data'!$E$11,0,10*ROW('Sanitation Data'!E106)),NA())</f>
        <v>#N/A</v>
      </c>
      <c r="AE112" s="542" t="e">
        <f ca="1">+IF(AND(ISNUMBER(OFFSET('Sanitation Data'!$E$12,0,10*ROW('Sanitation Data'!E106))),'Data Summary'!CT112="Yes"),OFFSET('Sanitation Data'!$E$12,0,10*ROW('Sanitation Data'!E106)),NA())</f>
        <v>#N/A</v>
      </c>
      <c r="AF112" s="542" t="e">
        <f ca="1">+IF(AND(ISNUMBER(OFFSET('Sanitation Data'!$F$4,0,10*ROW('Sanitation Data'!F106))),'Data Summary'!CU112="Yes"),100-OFFSET('Sanitation Data'!$F$4,0,10*ROW('Sanitation Data'!F106)),NA())</f>
        <v>#N/A</v>
      </c>
      <c r="AG112" s="542" t="e">
        <f ca="1">+IF(AND(ISNUMBER(OFFSET('Sanitation Data'!$F$6,0,10*ROW('Sanitation Data'!F106))),'Data Summary'!CV112="Yes"),OFFSET('Sanitation Data'!$F$6,0,10*ROW('Sanitation Data'!F106)),NA())</f>
        <v>#N/A</v>
      </c>
      <c r="AH112" s="542" t="e">
        <f ca="1">+IF(AND(ISNUMBER(OFFSET('Sanitation Data'!$F$10,0,10*ROW('Sanitation Data'!F106))),'Data Summary'!CW112="Yes"),OFFSET('Sanitation Data'!$F$10,0,10*ROW('Sanitation Data'!F106)),NA())</f>
        <v>#N/A</v>
      </c>
      <c r="AI112" s="542" t="e">
        <f ca="1">+IF(AND(ISNUMBER(OFFSET('Sanitation Data'!$F$11,0,10*ROW('Sanitation Data'!F106))),'Data Summary'!CX112="Yes"),OFFSET('Sanitation Data'!$F$11,0,10*ROW('Sanitation Data'!F106)),NA())</f>
        <v>#N/A</v>
      </c>
      <c r="AJ112" s="542" t="e">
        <f ca="1">+IF(AND(ISNUMBER(OFFSET('Sanitation Data'!$F$12,0,10*ROW('Sanitation Data'!F106))),'Data Summary'!CY112="Yes"),OFFSET('Sanitation Data'!$F$12,0,10*ROW('Sanitation Data'!F106)),NA())</f>
        <v>#N/A</v>
      </c>
      <c r="AK112" s="542" t="e">
        <f ca="1">+IF(AND(ISNUMBER(OFFSET('Sanitation Data'!$G$4,0,10*ROW('Sanitation Data'!G106))),'Data Summary'!CZ112="Yes"),100-OFFSET('Sanitation Data'!$G$4,0,10*ROW('Sanitation Data'!G106)),NA())</f>
        <v>#N/A</v>
      </c>
      <c r="AL112" s="542" t="e">
        <f ca="1">+IF(AND(ISNUMBER(OFFSET('Sanitation Data'!$G$6,0,10*ROW('Sanitation Data'!G106))),'Data Summary'!DA112="Yes"),OFFSET('Sanitation Data'!$G$6,0,10*ROW('Sanitation Data'!G106)),NA())</f>
        <v>#N/A</v>
      </c>
      <c r="AM112" s="542" t="e">
        <f ca="1">+IF(AND(ISNUMBER(OFFSET('Sanitation Data'!$G$10,0,10*ROW('Sanitation Data'!G106))),'Data Summary'!DB112="Yes"),OFFSET('Sanitation Data'!$G$10,0,10*ROW('Sanitation Data'!G106)),NA())</f>
        <v>#N/A</v>
      </c>
      <c r="AN112" s="542" t="e">
        <f ca="1">+IF(AND(ISNUMBER(OFFSET('Sanitation Data'!$G$11,0,10*ROW('Sanitation Data'!G106))),'Data Summary'!DC112="Yes"),OFFSET('Sanitation Data'!$G$11,0,10*ROW('Sanitation Data'!G106)),NA())</f>
        <v>#N/A</v>
      </c>
      <c r="AO112" s="542" t="e">
        <f ca="1">+IF(AND(ISNUMBER(OFFSET('Sanitation Data'!$G$12,0,10*ROW('Sanitation Data'!G106))),'Data Summary'!DD112="Yes"),OFFSET('Sanitation Data'!$G$12,0,10*ROW('Sanitation Data'!G106)),NA())</f>
        <v>#N/A</v>
      </c>
      <c r="AP112" s="542" t="e">
        <f ca="1">+IF(AND(ISNUMBER(OFFSET('Sanitation Data'!$H$4,0,10*ROW('Sanitation Data'!H106))),'Data Summary'!DE112="Yes"),100-OFFSET('Sanitation Data'!$H$4,0,10*ROW('Sanitation Data'!H106)),NA())</f>
        <v>#N/A</v>
      </c>
      <c r="AQ112" s="542" t="e">
        <f ca="1">+IF(AND(ISNUMBER(OFFSET('Sanitation Data'!$H$6,0,10*ROW('Sanitation Data'!H106))),'Data Summary'!DF112="Yes"),OFFSET('Sanitation Data'!$H$6,0,10*ROW('Sanitation Data'!H106)),NA())</f>
        <v>#N/A</v>
      </c>
      <c r="AR112" s="542" t="e">
        <f ca="1">+IF(AND(ISNUMBER(OFFSET('Sanitation Data'!$H$10,0,10*ROW('Sanitation Data'!H106))),'Data Summary'!DG112="Yes"),OFFSET('Sanitation Data'!$H$10,0,10*ROW('Sanitation Data'!H106)),NA())</f>
        <v>#N/A</v>
      </c>
      <c r="AS112" s="542" t="e">
        <f ca="1">+IF(AND(ISNUMBER(OFFSET('Sanitation Data'!$H$11,0,10*ROW('Sanitation Data'!H106))),'Data Summary'!DH112="Yes"),OFFSET('Sanitation Data'!$H$11,0,10*ROW('Sanitation Data'!H106)),NA())</f>
        <v>#N/A</v>
      </c>
      <c r="AT112" s="542" t="e">
        <f ca="1">+IF(AND(ISNUMBER(OFFSET('Sanitation Data'!$H$12,0,10*ROW('Sanitation Data'!H106))),'Data Summary'!DI112="Yes"),OFFSET('Sanitation Data'!$H$12,0,10*ROW('Sanitation Data'!H106)),NA())</f>
        <v>#N/A</v>
      </c>
      <c r="AU112" s="542" t="e">
        <f ca="1">+IF(AND(ISNUMBER(OFFSET('Sanitation Data'!$I$4,0,10*ROW('Sanitation Data'!I106))),'Data Summary'!DJ112="Yes"),100-OFFSET('Sanitation Data'!$I$4,0,10*ROW('Sanitation Data'!I106)),NA())</f>
        <v>#N/A</v>
      </c>
      <c r="AV112" s="542" t="e">
        <f ca="1">+IF(AND(ISNUMBER(OFFSET('Sanitation Data'!$I$6,0,10*ROW('Sanitation Data'!I106))),'Data Summary'!DK112="Yes"),OFFSET('Sanitation Data'!$I$6,0,10*ROW('Sanitation Data'!I106)),NA())</f>
        <v>#N/A</v>
      </c>
      <c r="AW112" s="542" t="e">
        <f ca="1">+IF(AND(ISNUMBER(OFFSET('Sanitation Data'!$I$10,0,10*ROW('Sanitation Data'!I106))),'Data Summary'!DL112="Yes"),OFFSET('Sanitation Data'!$I$10,0,10*ROW('Sanitation Data'!I106)),NA())</f>
        <v>#N/A</v>
      </c>
      <c r="AX112" s="542" t="e">
        <f ca="1">+IF(AND(ISNUMBER(OFFSET('Sanitation Data'!$I$11,0,10*ROW('Sanitation Data'!I106))),'Data Summary'!DM112="Yes"),OFFSET('Sanitation Data'!$I$11,0,10*ROW('Sanitation Data'!I106)),NA())</f>
        <v>#N/A</v>
      </c>
      <c r="AY112" s="542" t="e">
        <f ca="1">+IF(AND(ISNUMBER(OFFSET('Sanitation Data'!$I$12,0,10*ROW('Sanitation Data'!I106))),'Data Summary'!DN112="Yes"),OFFSET('Sanitation Data'!$I$12,0,10*ROW('Sanitation Data'!I106)),NA())</f>
        <v>#N/A</v>
      </c>
      <c r="AZ112" s="543" t="e">
        <f ca="1">+IF(AND(ISNUMBER(OFFSET('Hygiene Data'!$D$5,0,10*ROW('Hygiene Data'!D106))),'Data Summary'!DO112="Yes"),OFFSET('Hygiene Data'!$D$5,0,10*ROW('Hygiene Data'!D106)),NA())</f>
        <v>#N/A</v>
      </c>
      <c r="BA112" s="543" t="e">
        <f ca="1">+IF(AND(ISNUMBER(OFFSET('Hygiene Data'!$D$7,0,10*ROW('Hygiene Data'!D106))),'Data Summary'!DP112="Yes"),OFFSET('Hygiene Data'!$D$7,0,10*ROW('Hygiene Data'!D106)),NA())</f>
        <v>#N/A</v>
      </c>
      <c r="BB112" s="543" t="e">
        <f ca="1">+IF(AND(ISNUMBER(OFFSET('Hygiene Data'!$D$9,0,10*ROW('Hygiene Data'!D106))),'Data Summary'!DQ112="Yes"),OFFSET('Hygiene Data'!$D$9,0,10*ROW('Hygiene Data'!D106)),NA())</f>
        <v>#N/A</v>
      </c>
      <c r="BC112" s="543" t="e">
        <f ca="1">+IF(AND(ISNUMBER(OFFSET('Hygiene Data'!$E$5,0,10*ROW('Hygiene Data'!E106))),'Data Summary'!DR112="Yes"),OFFSET('Hygiene Data'!$E$5,0,10*ROW('Hygiene Data'!E106)),NA())</f>
        <v>#N/A</v>
      </c>
      <c r="BD112" s="543" t="e">
        <f ca="1">+IF(AND(ISNUMBER(OFFSET('Hygiene Data'!$E$7,0,10*ROW('Hygiene Data'!E106))),'Data Summary'!DS112="Yes"),OFFSET('Hygiene Data'!$E$7,0,10*ROW('Hygiene Data'!E106)),NA())</f>
        <v>#N/A</v>
      </c>
      <c r="BE112" s="543" t="e">
        <f ca="1">+IF(AND(ISNUMBER(OFFSET('Hygiene Data'!$E$9,0,10*ROW('Hygiene Data'!E106))),'Data Summary'!DT112="Yes"),OFFSET('Hygiene Data'!$E$9,0,10*ROW('Hygiene Data'!E106)),NA())</f>
        <v>#N/A</v>
      </c>
      <c r="BF112" s="543" t="e">
        <f ca="1">+IF(AND(ISNUMBER(OFFSET('Hygiene Data'!$F$5,0,10*ROW('Hygiene Data'!F106))),'Data Summary'!DU112="Yes"),OFFSET('Hygiene Data'!$F$5,0,10*ROW('Hygiene Data'!F106)),NA())</f>
        <v>#N/A</v>
      </c>
      <c r="BG112" s="543" t="e">
        <f ca="1">+IF(AND(ISNUMBER(OFFSET('Hygiene Data'!$F$7,0,10*ROW('Hygiene Data'!F106))),'Data Summary'!DV112="Yes"),OFFSET('Hygiene Data'!$F$7,0,10*ROW('Hygiene Data'!F106)),NA())</f>
        <v>#N/A</v>
      </c>
      <c r="BH112" s="543" t="e">
        <f ca="1">+IF(AND(ISNUMBER(OFFSET('Hygiene Data'!$F$9,0,10*ROW('Hygiene Data'!F106))),'Data Summary'!DW112="Yes"),OFFSET('Hygiene Data'!$F$9,0,10*ROW('Hygiene Data'!F106)),NA())</f>
        <v>#N/A</v>
      </c>
      <c r="BI112" s="543" t="e">
        <f ca="1">+IF(AND(ISNUMBER(OFFSET('Hygiene Data'!$G$5,0,10*ROW('Hygiene Data'!G106))),'Data Summary'!DX112="Yes"),OFFSET('Hygiene Data'!$G$5,0,10*ROW('Hygiene Data'!G106)),NA())</f>
        <v>#N/A</v>
      </c>
      <c r="BJ112" s="543" t="e">
        <f ca="1">+IF(AND(ISNUMBER(OFFSET('Hygiene Data'!$G$7,0,10*ROW('Hygiene Data'!G106))),'Data Summary'!DY112="Yes"),OFFSET('Hygiene Data'!$G$7,0,10*ROW('Hygiene Data'!G106)),NA())</f>
        <v>#N/A</v>
      </c>
      <c r="BK112" s="543" t="e">
        <f ca="1">+IF(AND(ISNUMBER(OFFSET('Hygiene Data'!$G$9,0,10*ROW('Hygiene Data'!G106))),'Data Summary'!DZ112="Yes"),OFFSET('Hygiene Data'!$G$9,0,10*ROW('Hygiene Data'!G106)),NA())</f>
        <v>#N/A</v>
      </c>
      <c r="BL112" s="543" t="e">
        <f ca="1">+IF(AND(ISNUMBER(OFFSET('Hygiene Data'!$H$5,0,10*ROW('Hygiene Data'!H106))),'Data Summary'!EA112="Yes"),OFFSET('Hygiene Data'!$H$5,0,10*ROW('Hygiene Data'!H106)),NA())</f>
        <v>#N/A</v>
      </c>
      <c r="BM112" s="543" t="e">
        <f ca="1">+IF(AND(ISNUMBER(OFFSET('Hygiene Data'!$H$7,0,10*ROW('Hygiene Data'!H106))),'Data Summary'!EB112="Yes"),OFFSET('Hygiene Data'!$H$7,0,10*ROW('Hygiene Data'!H106)),NA())</f>
        <v>#N/A</v>
      </c>
      <c r="BN112" s="543" t="e">
        <f ca="1">+IF(AND(ISNUMBER(OFFSET('Hygiene Data'!$H$9,0,10*ROW('Hygiene Data'!H106))),'Data Summary'!EC112="Yes"),OFFSET('Hygiene Data'!$H$9,0,10*ROW('Hygiene Data'!H106)),NA())</f>
        <v>#N/A</v>
      </c>
      <c r="BO112" s="543" t="e">
        <f ca="1">+IF(AND(ISNUMBER(OFFSET('Hygiene Data'!$I$5,0,10*ROW('Hygiene Data'!I106))),'Data Summary'!ED112="Yes"),OFFSET('Hygiene Data'!$I$5,0,10*ROW('Hygiene Data'!I106)),NA())</f>
        <v>#N/A</v>
      </c>
      <c r="BP112" s="543" t="e">
        <f ca="1">+IF(AND(ISNUMBER(OFFSET('Hygiene Data'!$I$7,0,10*ROW('Hygiene Data'!I106))),'Data Summary'!EE112="Yes"),OFFSET('Hygiene Data'!$I$7,0,10*ROW('Hygiene Data'!I106)),NA())</f>
        <v>#N/A</v>
      </c>
      <c r="BQ112" s="543" t="e">
        <f ca="1">+IF(AND(ISNUMBER(OFFSET('Hygiene Data'!$I$9,0,10*ROW('Hygiene Data'!I106))),'Data Summary'!EF112="Yes"),OFFSET('Hygiene Data'!$I$9,0,10*ROW('Hygiene Data'!I106)),NA())</f>
        <v>#N/A</v>
      </c>
    </row>
    <row r="113" spans="1:69" x14ac:dyDescent="0.25">
      <c r="A113" s="539" t="e">
        <f ca="1">+RIGHT('Data Summary'!A113,LEN('Data Summary'!A113)-9)</f>
        <v>#VALUE!</v>
      </c>
      <c r="B113" s="513" t="str">
        <f ca="1">+IF(ISTEXT('Data Summary'!B113),'Data Summary'!B113,"")</f>
        <v/>
      </c>
      <c r="C113" s="540" t="e">
        <f ca="1">+VALUE('Data Summary'!C113)</f>
        <v>#VALUE!</v>
      </c>
      <c r="D113" s="541" t="e">
        <f ca="1">+IF(AND(ISNUMBER(OFFSET('Water Data'!$D$4,0,10*ROW('Water Data'!D107))),'Data Summary'!BS113="Yes"),100-OFFSET('Water Data'!$D$4,0,10*ROW('Water Data'!D107)),NA())</f>
        <v>#N/A</v>
      </c>
      <c r="E113" s="541" t="e">
        <f ca="1">+IF(AND(ISNUMBER(OFFSET('Water Data'!$D$6,0,10*ROW('Water Data'!D107))),'Data Summary'!BT113="Yes"),OFFSET('Water Data'!$D$6,0,10*ROW('Water Data'!D107)),NA())</f>
        <v>#N/A</v>
      </c>
      <c r="F113" s="541" t="e">
        <f ca="1">+IF(AND(ISNUMBER(OFFSET('Water Data'!$D$9,0,10*ROW('Water Data'!D107))),'Data Summary'!BU113="Yes"),OFFSET('Water Data'!$D$9,0,10*ROW('Water Data'!D107)),NA())</f>
        <v>#N/A</v>
      </c>
      <c r="G113" s="541" t="e">
        <f ca="1">+IF(AND(ISNUMBER(OFFSET('Water Data'!$E$4,0,10*ROW('Water Data'!E107))),'Data Summary'!BV113="Yes"),100-OFFSET('Water Data'!$E$4,0,10*ROW('Water Data'!E107)),NA())</f>
        <v>#N/A</v>
      </c>
      <c r="H113" s="541" t="e">
        <f ca="1">+IF(AND(ISNUMBER(OFFSET('Water Data'!$E$6,0,10*ROW('Water Data'!E107))),'Data Summary'!BW113="Yes"),OFFSET('Water Data'!$E$6,0,10*ROW('Water Data'!E107)),NA())</f>
        <v>#N/A</v>
      </c>
      <c r="I113" s="541" t="e">
        <f ca="1">+IF(AND(ISNUMBER(OFFSET('Water Data'!$E$9,0,10*ROW('Water Data'!E107))),'Data Summary'!BX113="Yes"),OFFSET('Water Data'!$E$9,0,10*ROW('Water Data'!E107)),NA())</f>
        <v>#N/A</v>
      </c>
      <c r="J113" s="541" t="e">
        <f ca="1">+IF(AND(ISNUMBER(OFFSET('Water Data'!$F$4,0,10*ROW('Water Data'!F107))),'Data Summary'!BY113="Yes"),100-OFFSET('Water Data'!$F$4,0,10*ROW('Water Data'!F107)),NA())</f>
        <v>#N/A</v>
      </c>
      <c r="K113" s="541" t="e">
        <f ca="1">+IF(AND(ISNUMBER(OFFSET('Water Data'!$F$6,0,10*ROW('Water Data'!F107))),'Data Summary'!BZ113="Yes"),OFFSET('Water Data'!$F$6,0,10*ROW('Water Data'!F107)),NA())</f>
        <v>#N/A</v>
      </c>
      <c r="L113" s="541" t="e">
        <f ca="1">+IF(AND(ISNUMBER(OFFSET('Water Data'!$F$9,0,10*ROW('Water Data'!F107))),'Data Summary'!CA113="Yes"),OFFSET('Water Data'!$F$9,0,10*ROW('Water Data'!F107)),NA())</f>
        <v>#N/A</v>
      </c>
      <c r="M113" s="541" t="e">
        <f ca="1">+IF(AND(ISNUMBER(OFFSET('Water Data'!$G$4,0,10*ROW('Water Data'!G107))),'Data Summary'!CB113="Yes"),100-OFFSET('Water Data'!$G$4,0,10*ROW('Water Data'!G107)),NA())</f>
        <v>#N/A</v>
      </c>
      <c r="N113" s="541" t="e">
        <f ca="1">+IF(AND(ISNUMBER(OFFSET('Water Data'!$G$6,0,10*ROW('Water Data'!G107))),'Data Summary'!CC113="Yes"),OFFSET('Water Data'!$G$6,0,10*ROW('Water Data'!G107)),NA())</f>
        <v>#N/A</v>
      </c>
      <c r="O113" s="541" t="e">
        <f ca="1">+IF(AND(ISNUMBER(OFFSET('Water Data'!$G$9,0,10*ROW('Water Data'!G107))),'Data Summary'!CD113="Yes"),OFFSET('Water Data'!$G$9,0,10*ROW('Water Data'!G107)),NA())</f>
        <v>#N/A</v>
      </c>
      <c r="P113" s="541" t="e">
        <f ca="1">+IF(AND(ISNUMBER(OFFSET('Water Data'!$H$4,0,10*ROW('Water Data'!H107))),'Data Summary'!CE113="Yes"),100-OFFSET('Water Data'!$H$4,0,10*ROW('Water Data'!H107)),NA())</f>
        <v>#N/A</v>
      </c>
      <c r="Q113" s="541" t="e">
        <f ca="1">+IF(AND(ISNUMBER(OFFSET('Water Data'!$H$6,0,10*ROW('Water Data'!H107))),'Data Summary'!CF113="Yes"),OFFSET('Water Data'!$H$6,0,10*ROW('Water Data'!H107)),NA())</f>
        <v>#N/A</v>
      </c>
      <c r="R113" s="541" t="e">
        <f ca="1">+IF(AND(ISNUMBER(OFFSET('Water Data'!$H$9,0,10*ROW('Water Data'!H107))),'Data Summary'!CG113="Yes"),OFFSET('Water Data'!$H$9,0,10*ROW('Water Data'!H107)),NA())</f>
        <v>#N/A</v>
      </c>
      <c r="S113" s="541" t="e">
        <f ca="1">+IF(AND(ISNUMBER(OFFSET('Water Data'!$I$4,0,10*ROW('Water Data'!I107))),'Data Summary'!CH113="Yes"),100-OFFSET('Water Data'!$I$4,0,10*ROW('Water Data'!I107)),NA())</f>
        <v>#N/A</v>
      </c>
      <c r="T113" s="541" t="e">
        <f ca="1">+IF(AND(ISNUMBER(OFFSET('Water Data'!$I$6,0,10*ROW('Water Data'!I107))),'Data Summary'!CI113="Yes"),OFFSET('Water Data'!$I$6,0,10*ROW('Water Data'!I107)),NA())</f>
        <v>#N/A</v>
      </c>
      <c r="U113" s="541" t="e">
        <f ca="1">+IF(AND(ISNUMBER(OFFSET('Water Data'!$I$9,0,10*ROW('Water Data'!I107))),'Data Summary'!CJ113="Yes"),OFFSET('Water Data'!$I$9,0,10*ROW('Water Data'!I107)),NA())</f>
        <v>#N/A</v>
      </c>
      <c r="V113" s="542" t="e">
        <f ca="1">+IF(AND(ISNUMBER(OFFSET('Sanitation Data'!$D$4,0,10*ROW('Sanitation Data'!D107))),'Data Summary'!CK113="Yes"),100-OFFSET('Sanitation Data'!$D$4,0,10*ROW('Sanitation Data'!D107)),NA())</f>
        <v>#N/A</v>
      </c>
      <c r="W113" s="542" t="e">
        <f ca="1">+IF(AND(ISNUMBER(OFFSET('Sanitation Data'!$D$6,0,10*ROW('Sanitation Data'!D107))),'Data Summary'!CL113="Yes"),OFFSET('Sanitation Data'!$D$6,0,10*ROW('Sanitation Data'!D107)),NA())</f>
        <v>#N/A</v>
      </c>
      <c r="X113" s="542" t="e">
        <f ca="1">+IF(AND(ISNUMBER(OFFSET('Sanitation Data'!$D$10,0,10*ROW('Sanitation Data'!D107))),'Data Summary'!CM113="Yes"),OFFSET('Sanitation Data'!$D$10,0,10*ROW('Sanitation Data'!D107)),NA())</f>
        <v>#N/A</v>
      </c>
      <c r="Y113" s="542" t="e">
        <f ca="1">+IF(AND(ISNUMBER(OFFSET('Sanitation Data'!$D$11,0,10*ROW('Sanitation Data'!D107))),'Data Summary'!CN113="Yes"),OFFSET('Sanitation Data'!$D$11,0,10*ROW('Sanitation Data'!D107)),NA())</f>
        <v>#N/A</v>
      </c>
      <c r="Z113" s="542" t="e">
        <f ca="1">+IF(AND(ISNUMBER(OFFSET('Sanitation Data'!$D$12,0,10*ROW('Sanitation Data'!D107))),'Data Summary'!CO113="Yes"),OFFSET('Sanitation Data'!$D$12,0,10*ROW('Sanitation Data'!D107)),NA())</f>
        <v>#N/A</v>
      </c>
      <c r="AA113" s="542" t="e">
        <f ca="1">+IF(AND(ISNUMBER(OFFSET('Sanitation Data'!$E$4,0,10*ROW('Sanitation Data'!E107))),'Data Summary'!CP113="Yes"),100-OFFSET('Sanitation Data'!$E$4,0,10*ROW('Sanitation Data'!E107)),NA())</f>
        <v>#N/A</v>
      </c>
      <c r="AB113" s="542" t="e">
        <f ca="1">+IF(AND(ISNUMBER(OFFSET('Sanitation Data'!$E$6,0,10*ROW('Sanitation Data'!E107))),'Data Summary'!CQ113="Yes"),OFFSET('Sanitation Data'!$E$6,0,10*ROW('Sanitation Data'!E107)),NA())</f>
        <v>#N/A</v>
      </c>
      <c r="AC113" s="542" t="e">
        <f ca="1">+IF(AND(ISNUMBER(OFFSET('Sanitation Data'!$E$10,0,10*ROW('Sanitation Data'!E107))),'Data Summary'!CR113="Yes"),OFFSET('Sanitation Data'!$E$10,0,10*ROW('Sanitation Data'!E107)),NA())</f>
        <v>#N/A</v>
      </c>
      <c r="AD113" s="542" t="e">
        <f ca="1">+IF(AND(ISNUMBER(OFFSET('Sanitation Data'!$E$11,0,10*ROW('Sanitation Data'!E107))),'Data Summary'!CS113="Yes"),OFFSET('Sanitation Data'!$E$11,0,10*ROW('Sanitation Data'!E107)),NA())</f>
        <v>#N/A</v>
      </c>
      <c r="AE113" s="542" t="e">
        <f ca="1">+IF(AND(ISNUMBER(OFFSET('Sanitation Data'!$E$12,0,10*ROW('Sanitation Data'!E107))),'Data Summary'!CT113="Yes"),OFFSET('Sanitation Data'!$E$12,0,10*ROW('Sanitation Data'!E107)),NA())</f>
        <v>#N/A</v>
      </c>
      <c r="AF113" s="542" t="e">
        <f ca="1">+IF(AND(ISNUMBER(OFFSET('Sanitation Data'!$F$4,0,10*ROW('Sanitation Data'!F107))),'Data Summary'!CU113="Yes"),100-OFFSET('Sanitation Data'!$F$4,0,10*ROW('Sanitation Data'!F107)),NA())</f>
        <v>#N/A</v>
      </c>
      <c r="AG113" s="542" t="e">
        <f ca="1">+IF(AND(ISNUMBER(OFFSET('Sanitation Data'!$F$6,0,10*ROW('Sanitation Data'!F107))),'Data Summary'!CV113="Yes"),OFFSET('Sanitation Data'!$F$6,0,10*ROW('Sanitation Data'!F107)),NA())</f>
        <v>#N/A</v>
      </c>
      <c r="AH113" s="542" t="e">
        <f ca="1">+IF(AND(ISNUMBER(OFFSET('Sanitation Data'!$F$10,0,10*ROW('Sanitation Data'!F107))),'Data Summary'!CW113="Yes"),OFFSET('Sanitation Data'!$F$10,0,10*ROW('Sanitation Data'!F107)),NA())</f>
        <v>#N/A</v>
      </c>
      <c r="AI113" s="542" t="e">
        <f ca="1">+IF(AND(ISNUMBER(OFFSET('Sanitation Data'!$F$11,0,10*ROW('Sanitation Data'!F107))),'Data Summary'!CX113="Yes"),OFFSET('Sanitation Data'!$F$11,0,10*ROW('Sanitation Data'!F107)),NA())</f>
        <v>#N/A</v>
      </c>
      <c r="AJ113" s="542" t="e">
        <f ca="1">+IF(AND(ISNUMBER(OFFSET('Sanitation Data'!$F$12,0,10*ROW('Sanitation Data'!F107))),'Data Summary'!CY113="Yes"),OFFSET('Sanitation Data'!$F$12,0,10*ROW('Sanitation Data'!F107)),NA())</f>
        <v>#N/A</v>
      </c>
      <c r="AK113" s="542" t="e">
        <f ca="1">+IF(AND(ISNUMBER(OFFSET('Sanitation Data'!$G$4,0,10*ROW('Sanitation Data'!G107))),'Data Summary'!CZ113="Yes"),100-OFFSET('Sanitation Data'!$G$4,0,10*ROW('Sanitation Data'!G107)),NA())</f>
        <v>#N/A</v>
      </c>
      <c r="AL113" s="542" t="e">
        <f ca="1">+IF(AND(ISNUMBER(OFFSET('Sanitation Data'!$G$6,0,10*ROW('Sanitation Data'!G107))),'Data Summary'!DA113="Yes"),OFFSET('Sanitation Data'!$G$6,0,10*ROW('Sanitation Data'!G107)),NA())</f>
        <v>#N/A</v>
      </c>
      <c r="AM113" s="542" t="e">
        <f ca="1">+IF(AND(ISNUMBER(OFFSET('Sanitation Data'!$G$10,0,10*ROW('Sanitation Data'!G107))),'Data Summary'!DB113="Yes"),OFFSET('Sanitation Data'!$G$10,0,10*ROW('Sanitation Data'!G107)),NA())</f>
        <v>#N/A</v>
      </c>
      <c r="AN113" s="542" t="e">
        <f ca="1">+IF(AND(ISNUMBER(OFFSET('Sanitation Data'!$G$11,0,10*ROW('Sanitation Data'!G107))),'Data Summary'!DC113="Yes"),OFFSET('Sanitation Data'!$G$11,0,10*ROW('Sanitation Data'!G107)),NA())</f>
        <v>#N/A</v>
      </c>
      <c r="AO113" s="542" t="e">
        <f ca="1">+IF(AND(ISNUMBER(OFFSET('Sanitation Data'!$G$12,0,10*ROW('Sanitation Data'!G107))),'Data Summary'!DD113="Yes"),OFFSET('Sanitation Data'!$G$12,0,10*ROW('Sanitation Data'!G107)),NA())</f>
        <v>#N/A</v>
      </c>
      <c r="AP113" s="542" t="e">
        <f ca="1">+IF(AND(ISNUMBER(OFFSET('Sanitation Data'!$H$4,0,10*ROW('Sanitation Data'!H107))),'Data Summary'!DE113="Yes"),100-OFFSET('Sanitation Data'!$H$4,0,10*ROW('Sanitation Data'!H107)),NA())</f>
        <v>#N/A</v>
      </c>
      <c r="AQ113" s="542" t="e">
        <f ca="1">+IF(AND(ISNUMBER(OFFSET('Sanitation Data'!$H$6,0,10*ROW('Sanitation Data'!H107))),'Data Summary'!DF113="Yes"),OFFSET('Sanitation Data'!$H$6,0,10*ROW('Sanitation Data'!H107)),NA())</f>
        <v>#N/A</v>
      </c>
      <c r="AR113" s="542" t="e">
        <f ca="1">+IF(AND(ISNUMBER(OFFSET('Sanitation Data'!$H$10,0,10*ROW('Sanitation Data'!H107))),'Data Summary'!DG113="Yes"),OFFSET('Sanitation Data'!$H$10,0,10*ROW('Sanitation Data'!H107)),NA())</f>
        <v>#N/A</v>
      </c>
      <c r="AS113" s="542" t="e">
        <f ca="1">+IF(AND(ISNUMBER(OFFSET('Sanitation Data'!$H$11,0,10*ROW('Sanitation Data'!H107))),'Data Summary'!DH113="Yes"),OFFSET('Sanitation Data'!$H$11,0,10*ROW('Sanitation Data'!H107)),NA())</f>
        <v>#N/A</v>
      </c>
      <c r="AT113" s="542" t="e">
        <f ca="1">+IF(AND(ISNUMBER(OFFSET('Sanitation Data'!$H$12,0,10*ROW('Sanitation Data'!H107))),'Data Summary'!DI113="Yes"),OFFSET('Sanitation Data'!$H$12,0,10*ROW('Sanitation Data'!H107)),NA())</f>
        <v>#N/A</v>
      </c>
      <c r="AU113" s="542" t="e">
        <f ca="1">+IF(AND(ISNUMBER(OFFSET('Sanitation Data'!$I$4,0,10*ROW('Sanitation Data'!I107))),'Data Summary'!DJ113="Yes"),100-OFFSET('Sanitation Data'!$I$4,0,10*ROW('Sanitation Data'!I107)),NA())</f>
        <v>#N/A</v>
      </c>
      <c r="AV113" s="542" t="e">
        <f ca="1">+IF(AND(ISNUMBER(OFFSET('Sanitation Data'!$I$6,0,10*ROW('Sanitation Data'!I107))),'Data Summary'!DK113="Yes"),OFFSET('Sanitation Data'!$I$6,0,10*ROW('Sanitation Data'!I107)),NA())</f>
        <v>#N/A</v>
      </c>
      <c r="AW113" s="542" t="e">
        <f ca="1">+IF(AND(ISNUMBER(OFFSET('Sanitation Data'!$I$10,0,10*ROW('Sanitation Data'!I107))),'Data Summary'!DL113="Yes"),OFFSET('Sanitation Data'!$I$10,0,10*ROW('Sanitation Data'!I107)),NA())</f>
        <v>#N/A</v>
      </c>
      <c r="AX113" s="542" t="e">
        <f ca="1">+IF(AND(ISNUMBER(OFFSET('Sanitation Data'!$I$11,0,10*ROW('Sanitation Data'!I107))),'Data Summary'!DM113="Yes"),OFFSET('Sanitation Data'!$I$11,0,10*ROW('Sanitation Data'!I107)),NA())</f>
        <v>#N/A</v>
      </c>
      <c r="AY113" s="542" t="e">
        <f ca="1">+IF(AND(ISNUMBER(OFFSET('Sanitation Data'!$I$12,0,10*ROW('Sanitation Data'!I107))),'Data Summary'!DN113="Yes"),OFFSET('Sanitation Data'!$I$12,0,10*ROW('Sanitation Data'!I107)),NA())</f>
        <v>#N/A</v>
      </c>
      <c r="AZ113" s="543" t="e">
        <f ca="1">+IF(AND(ISNUMBER(OFFSET('Hygiene Data'!$D$5,0,10*ROW('Hygiene Data'!D107))),'Data Summary'!DO113="Yes"),OFFSET('Hygiene Data'!$D$5,0,10*ROW('Hygiene Data'!D107)),NA())</f>
        <v>#N/A</v>
      </c>
      <c r="BA113" s="543" t="e">
        <f ca="1">+IF(AND(ISNUMBER(OFFSET('Hygiene Data'!$D$7,0,10*ROW('Hygiene Data'!D107))),'Data Summary'!DP113="Yes"),OFFSET('Hygiene Data'!$D$7,0,10*ROW('Hygiene Data'!D107)),NA())</f>
        <v>#N/A</v>
      </c>
      <c r="BB113" s="543" t="e">
        <f ca="1">+IF(AND(ISNUMBER(OFFSET('Hygiene Data'!$D$9,0,10*ROW('Hygiene Data'!D107))),'Data Summary'!DQ113="Yes"),OFFSET('Hygiene Data'!$D$9,0,10*ROW('Hygiene Data'!D107)),NA())</f>
        <v>#N/A</v>
      </c>
      <c r="BC113" s="543" t="e">
        <f ca="1">+IF(AND(ISNUMBER(OFFSET('Hygiene Data'!$E$5,0,10*ROW('Hygiene Data'!E107))),'Data Summary'!DR113="Yes"),OFFSET('Hygiene Data'!$E$5,0,10*ROW('Hygiene Data'!E107)),NA())</f>
        <v>#N/A</v>
      </c>
      <c r="BD113" s="543" t="e">
        <f ca="1">+IF(AND(ISNUMBER(OFFSET('Hygiene Data'!$E$7,0,10*ROW('Hygiene Data'!E107))),'Data Summary'!DS113="Yes"),OFFSET('Hygiene Data'!$E$7,0,10*ROW('Hygiene Data'!E107)),NA())</f>
        <v>#N/A</v>
      </c>
      <c r="BE113" s="543" t="e">
        <f ca="1">+IF(AND(ISNUMBER(OFFSET('Hygiene Data'!$E$9,0,10*ROW('Hygiene Data'!E107))),'Data Summary'!DT113="Yes"),OFFSET('Hygiene Data'!$E$9,0,10*ROW('Hygiene Data'!E107)),NA())</f>
        <v>#N/A</v>
      </c>
      <c r="BF113" s="543" t="e">
        <f ca="1">+IF(AND(ISNUMBER(OFFSET('Hygiene Data'!$F$5,0,10*ROW('Hygiene Data'!F107))),'Data Summary'!DU113="Yes"),OFFSET('Hygiene Data'!$F$5,0,10*ROW('Hygiene Data'!F107)),NA())</f>
        <v>#N/A</v>
      </c>
      <c r="BG113" s="543" t="e">
        <f ca="1">+IF(AND(ISNUMBER(OFFSET('Hygiene Data'!$F$7,0,10*ROW('Hygiene Data'!F107))),'Data Summary'!DV113="Yes"),OFFSET('Hygiene Data'!$F$7,0,10*ROW('Hygiene Data'!F107)),NA())</f>
        <v>#N/A</v>
      </c>
      <c r="BH113" s="543" t="e">
        <f ca="1">+IF(AND(ISNUMBER(OFFSET('Hygiene Data'!$F$9,0,10*ROW('Hygiene Data'!F107))),'Data Summary'!DW113="Yes"),OFFSET('Hygiene Data'!$F$9,0,10*ROW('Hygiene Data'!F107)),NA())</f>
        <v>#N/A</v>
      </c>
      <c r="BI113" s="543" t="e">
        <f ca="1">+IF(AND(ISNUMBER(OFFSET('Hygiene Data'!$G$5,0,10*ROW('Hygiene Data'!G107))),'Data Summary'!DX113="Yes"),OFFSET('Hygiene Data'!$G$5,0,10*ROW('Hygiene Data'!G107)),NA())</f>
        <v>#N/A</v>
      </c>
      <c r="BJ113" s="543" t="e">
        <f ca="1">+IF(AND(ISNUMBER(OFFSET('Hygiene Data'!$G$7,0,10*ROW('Hygiene Data'!G107))),'Data Summary'!DY113="Yes"),OFFSET('Hygiene Data'!$G$7,0,10*ROW('Hygiene Data'!G107)),NA())</f>
        <v>#N/A</v>
      </c>
      <c r="BK113" s="543" t="e">
        <f ca="1">+IF(AND(ISNUMBER(OFFSET('Hygiene Data'!$G$9,0,10*ROW('Hygiene Data'!G107))),'Data Summary'!DZ113="Yes"),OFFSET('Hygiene Data'!$G$9,0,10*ROW('Hygiene Data'!G107)),NA())</f>
        <v>#N/A</v>
      </c>
      <c r="BL113" s="543" t="e">
        <f ca="1">+IF(AND(ISNUMBER(OFFSET('Hygiene Data'!$H$5,0,10*ROW('Hygiene Data'!H107))),'Data Summary'!EA113="Yes"),OFFSET('Hygiene Data'!$H$5,0,10*ROW('Hygiene Data'!H107)),NA())</f>
        <v>#N/A</v>
      </c>
      <c r="BM113" s="543" t="e">
        <f ca="1">+IF(AND(ISNUMBER(OFFSET('Hygiene Data'!$H$7,0,10*ROW('Hygiene Data'!H107))),'Data Summary'!EB113="Yes"),OFFSET('Hygiene Data'!$H$7,0,10*ROW('Hygiene Data'!H107)),NA())</f>
        <v>#N/A</v>
      </c>
      <c r="BN113" s="543" t="e">
        <f ca="1">+IF(AND(ISNUMBER(OFFSET('Hygiene Data'!$H$9,0,10*ROW('Hygiene Data'!H107))),'Data Summary'!EC113="Yes"),OFFSET('Hygiene Data'!$H$9,0,10*ROW('Hygiene Data'!H107)),NA())</f>
        <v>#N/A</v>
      </c>
      <c r="BO113" s="543" t="e">
        <f ca="1">+IF(AND(ISNUMBER(OFFSET('Hygiene Data'!$I$5,0,10*ROW('Hygiene Data'!I107))),'Data Summary'!ED113="Yes"),OFFSET('Hygiene Data'!$I$5,0,10*ROW('Hygiene Data'!I107)),NA())</f>
        <v>#N/A</v>
      </c>
      <c r="BP113" s="543" t="e">
        <f ca="1">+IF(AND(ISNUMBER(OFFSET('Hygiene Data'!$I$7,0,10*ROW('Hygiene Data'!I107))),'Data Summary'!EE113="Yes"),OFFSET('Hygiene Data'!$I$7,0,10*ROW('Hygiene Data'!I107)),NA())</f>
        <v>#N/A</v>
      </c>
      <c r="BQ113" s="543" t="e">
        <f ca="1">+IF(AND(ISNUMBER(OFFSET('Hygiene Data'!$I$9,0,10*ROW('Hygiene Data'!I107))),'Data Summary'!EF113="Yes"),OFFSET('Hygiene Data'!$I$9,0,10*ROW('Hygiene Data'!I107)),NA())</f>
        <v>#N/A</v>
      </c>
    </row>
    <row r="114" spans="1:69" x14ac:dyDescent="0.25">
      <c r="A114" s="539" t="e">
        <f ca="1">+RIGHT('Data Summary'!A114,LEN('Data Summary'!A114)-9)</f>
        <v>#VALUE!</v>
      </c>
      <c r="B114" s="513" t="str">
        <f ca="1">+IF(ISTEXT('Data Summary'!B114),'Data Summary'!B114,"")</f>
        <v/>
      </c>
      <c r="C114" s="540" t="e">
        <f ca="1">+VALUE('Data Summary'!C114)</f>
        <v>#VALUE!</v>
      </c>
      <c r="D114" s="541" t="e">
        <f ca="1">+IF(AND(ISNUMBER(OFFSET('Water Data'!$D$4,0,10*ROW('Water Data'!D108))),'Data Summary'!BS114="Yes"),100-OFFSET('Water Data'!$D$4,0,10*ROW('Water Data'!D108)),NA())</f>
        <v>#N/A</v>
      </c>
      <c r="E114" s="541" t="e">
        <f ca="1">+IF(AND(ISNUMBER(OFFSET('Water Data'!$D$6,0,10*ROW('Water Data'!D108))),'Data Summary'!BT114="Yes"),OFFSET('Water Data'!$D$6,0,10*ROW('Water Data'!D108)),NA())</f>
        <v>#N/A</v>
      </c>
      <c r="F114" s="541" t="e">
        <f ca="1">+IF(AND(ISNUMBER(OFFSET('Water Data'!$D$9,0,10*ROW('Water Data'!D108))),'Data Summary'!BU114="Yes"),OFFSET('Water Data'!$D$9,0,10*ROW('Water Data'!D108)),NA())</f>
        <v>#N/A</v>
      </c>
      <c r="G114" s="541" t="e">
        <f ca="1">+IF(AND(ISNUMBER(OFFSET('Water Data'!$E$4,0,10*ROW('Water Data'!E108))),'Data Summary'!BV114="Yes"),100-OFFSET('Water Data'!$E$4,0,10*ROW('Water Data'!E108)),NA())</f>
        <v>#N/A</v>
      </c>
      <c r="H114" s="541" t="e">
        <f ca="1">+IF(AND(ISNUMBER(OFFSET('Water Data'!$E$6,0,10*ROW('Water Data'!E108))),'Data Summary'!BW114="Yes"),OFFSET('Water Data'!$E$6,0,10*ROW('Water Data'!E108)),NA())</f>
        <v>#N/A</v>
      </c>
      <c r="I114" s="541" t="e">
        <f ca="1">+IF(AND(ISNUMBER(OFFSET('Water Data'!$E$9,0,10*ROW('Water Data'!E108))),'Data Summary'!BX114="Yes"),OFFSET('Water Data'!$E$9,0,10*ROW('Water Data'!E108)),NA())</f>
        <v>#N/A</v>
      </c>
      <c r="J114" s="541" t="e">
        <f ca="1">+IF(AND(ISNUMBER(OFFSET('Water Data'!$F$4,0,10*ROW('Water Data'!F108))),'Data Summary'!BY114="Yes"),100-OFFSET('Water Data'!$F$4,0,10*ROW('Water Data'!F108)),NA())</f>
        <v>#N/A</v>
      </c>
      <c r="K114" s="541" t="e">
        <f ca="1">+IF(AND(ISNUMBER(OFFSET('Water Data'!$F$6,0,10*ROW('Water Data'!F108))),'Data Summary'!BZ114="Yes"),OFFSET('Water Data'!$F$6,0,10*ROW('Water Data'!F108)),NA())</f>
        <v>#N/A</v>
      </c>
      <c r="L114" s="541" t="e">
        <f ca="1">+IF(AND(ISNUMBER(OFFSET('Water Data'!$F$9,0,10*ROW('Water Data'!F108))),'Data Summary'!CA114="Yes"),OFFSET('Water Data'!$F$9,0,10*ROW('Water Data'!F108)),NA())</f>
        <v>#N/A</v>
      </c>
      <c r="M114" s="541" t="e">
        <f ca="1">+IF(AND(ISNUMBER(OFFSET('Water Data'!$G$4,0,10*ROW('Water Data'!G108))),'Data Summary'!CB114="Yes"),100-OFFSET('Water Data'!$G$4,0,10*ROW('Water Data'!G108)),NA())</f>
        <v>#N/A</v>
      </c>
      <c r="N114" s="541" t="e">
        <f ca="1">+IF(AND(ISNUMBER(OFFSET('Water Data'!$G$6,0,10*ROW('Water Data'!G108))),'Data Summary'!CC114="Yes"),OFFSET('Water Data'!$G$6,0,10*ROW('Water Data'!G108)),NA())</f>
        <v>#N/A</v>
      </c>
      <c r="O114" s="541" t="e">
        <f ca="1">+IF(AND(ISNUMBER(OFFSET('Water Data'!$G$9,0,10*ROW('Water Data'!G108))),'Data Summary'!CD114="Yes"),OFFSET('Water Data'!$G$9,0,10*ROW('Water Data'!G108)),NA())</f>
        <v>#N/A</v>
      </c>
      <c r="P114" s="541" t="e">
        <f ca="1">+IF(AND(ISNUMBER(OFFSET('Water Data'!$H$4,0,10*ROW('Water Data'!H108))),'Data Summary'!CE114="Yes"),100-OFFSET('Water Data'!$H$4,0,10*ROW('Water Data'!H108)),NA())</f>
        <v>#N/A</v>
      </c>
      <c r="Q114" s="541" t="e">
        <f ca="1">+IF(AND(ISNUMBER(OFFSET('Water Data'!$H$6,0,10*ROW('Water Data'!H108))),'Data Summary'!CF114="Yes"),OFFSET('Water Data'!$H$6,0,10*ROW('Water Data'!H108)),NA())</f>
        <v>#N/A</v>
      </c>
      <c r="R114" s="541" t="e">
        <f ca="1">+IF(AND(ISNUMBER(OFFSET('Water Data'!$H$9,0,10*ROW('Water Data'!H108))),'Data Summary'!CG114="Yes"),OFFSET('Water Data'!$H$9,0,10*ROW('Water Data'!H108)),NA())</f>
        <v>#N/A</v>
      </c>
      <c r="S114" s="541" t="e">
        <f ca="1">+IF(AND(ISNUMBER(OFFSET('Water Data'!$I$4,0,10*ROW('Water Data'!I108))),'Data Summary'!CH114="Yes"),100-OFFSET('Water Data'!$I$4,0,10*ROW('Water Data'!I108)),NA())</f>
        <v>#N/A</v>
      </c>
      <c r="T114" s="541" t="e">
        <f ca="1">+IF(AND(ISNUMBER(OFFSET('Water Data'!$I$6,0,10*ROW('Water Data'!I108))),'Data Summary'!CI114="Yes"),OFFSET('Water Data'!$I$6,0,10*ROW('Water Data'!I108)),NA())</f>
        <v>#N/A</v>
      </c>
      <c r="U114" s="541" t="e">
        <f ca="1">+IF(AND(ISNUMBER(OFFSET('Water Data'!$I$9,0,10*ROW('Water Data'!I108))),'Data Summary'!CJ114="Yes"),OFFSET('Water Data'!$I$9,0,10*ROW('Water Data'!I108)),NA())</f>
        <v>#N/A</v>
      </c>
      <c r="V114" s="542" t="e">
        <f ca="1">+IF(AND(ISNUMBER(OFFSET('Sanitation Data'!$D$4,0,10*ROW('Sanitation Data'!D108))),'Data Summary'!CK114="Yes"),100-OFFSET('Sanitation Data'!$D$4,0,10*ROW('Sanitation Data'!D108)),NA())</f>
        <v>#N/A</v>
      </c>
      <c r="W114" s="542" t="e">
        <f ca="1">+IF(AND(ISNUMBER(OFFSET('Sanitation Data'!$D$6,0,10*ROW('Sanitation Data'!D108))),'Data Summary'!CL114="Yes"),OFFSET('Sanitation Data'!$D$6,0,10*ROW('Sanitation Data'!D108)),NA())</f>
        <v>#N/A</v>
      </c>
      <c r="X114" s="542" t="e">
        <f ca="1">+IF(AND(ISNUMBER(OFFSET('Sanitation Data'!$D$10,0,10*ROW('Sanitation Data'!D108))),'Data Summary'!CM114="Yes"),OFFSET('Sanitation Data'!$D$10,0,10*ROW('Sanitation Data'!D108)),NA())</f>
        <v>#N/A</v>
      </c>
      <c r="Y114" s="542" t="e">
        <f ca="1">+IF(AND(ISNUMBER(OFFSET('Sanitation Data'!$D$11,0,10*ROW('Sanitation Data'!D108))),'Data Summary'!CN114="Yes"),OFFSET('Sanitation Data'!$D$11,0,10*ROW('Sanitation Data'!D108)),NA())</f>
        <v>#N/A</v>
      </c>
      <c r="Z114" s="542" t="e">
        <f ca="1">+IF(AND(ISNUMBER(OFFSET('Sanitation Data'!$D$12,0,10*ROW('Sanitation Data'!D108))),'Data Summary'!CO114="Yes"),OFFSET('Sanitation Data'!$D$12,0,10*ROW('Sanitation Data'!D108)),NA())</f>
        <v>#N/A</v>
      </c>
      <c r="AA114" s="542" t="e">
        <f ca="1">+IF(AND(ISNUMBER(OFFSET('Sanitation Data'!$E$4,0,10*ROW('Sanitation Data'!E108))),'Data Summary'!CP114="Yes"),100-OFFSET('Sanitation Data'!$E$4,0,10*ROW('Sanitation Data'!E108)),NA())</f>
        <v>#N/A</v>
      </c>
      <c r="AB114" s="542" t="e">
        <f ca="1">+IF(AND(ISNUMBER(OFFSET('Sanitation Data'!$E$6,0,10*ROW('Sanitation Data'!E108))),'Data Summary'!CQ114="Yes"),OFFSET('Sanitation Data'!$E$6,0,10*ROW('Sanitation Data'!E108)),NA())</f>
        <v>#N/A</v>
      </c>
      <c r="AC114" s="542" t="e">
        <f ca="1">+IF(AND(ISNUMBER(OFFSET('Sanitation Data'!$E$10,0,10*ROW('Sanitation Data'!E108))),'Data Summary'!CR114="Yes"),OFFSET('Sanitation Data'!$E$10,0,10*ROW('Sanitation Data'!E108)),NA())</f>
        <v>#N/A</v>
      </c>
      <c r="AD114" s="542" t="e">
        <f ca="1">+IF(AND(ISNUMBER(OFFSET('Sanitation Data'!$E$11,0,10*ROW('Sanitation Data'!E108))),'Data Summary'!CS114="Yes"),OFFSET('Sanitation Data'!$E$11,0,10*ROW('Sanitation Data'!E108)),NA())</f>
        <v>#N/A</v>
      </c>
      <c r="AE114" s="542" t="e">
        <f ca="1">+IF(AND(ISNUMBER(OFFSET('Sanitation Data'!$E$12,0,10*ROW('Sanitation Data'!E108))),'Data Summary'!CT114="Yes"),OFFSET('Sanitation Data'!$E$12,0,10*ROW('Sanitation Data'!E108)),NA())</f>
        <v>#N/A</v>
      </c>
      <c r="AF114" s="542" t="e">
        <f ca="1">+IF(AND(ISNUMBER(OFFSET('Sanitation Data'!$F$4,0,10*ROW('Sanitation Data'!F108))),'Data Summary'!CU114="Yes"),100-OFFSET('Sanitation Data'!$F$4,0,10*ROW('Sanitation Data'!F108)),NA())</f>
        <v>#N/A</v>
      </c>
      <c r="AG114" s="542" t="e">
        <f ca="1">+IF(AND(ISNUMBER(OFFSET('Sanitation Data'!$F$6,0,10*ROW('Sanitation Data'!F108))),'Data Summary'!CV114="Yes"),OFFSET('Sanitation Data'!$F$6,0,10*ROW('Sanitation Data'!F108)),NA())</f>
        <v>#N/A</v>
      </c>
      <c r="AH114" s="542" t="e">
        <f ca="1">+IF(AND(ISNUMBER(OFFSET('Sanitation Data'!$F$10,0,10*ROW('Sanitation Data'!F108))),'Data Summary'!CW114="Yes"),OFFSET('Sanitation Data'!$F$10,0,10*ROW('Sanitation Data'!F108)),NA())</f>
        <v>#N/A</v>
      </c>
      <c r="AI114" s="542" t="e">
        <f ca="1">+IF(AND(ISNUMBER(OFFSET('Sanitation Data'!$F$11,0,10*ROW('Sanitation Data'!F108))),'Data Summary'!CX114="Yes"),OFFSET('Sanitation Data'!$F$11,0,10*ROW('Sanitation Data'!F108)),NA())</f>
        <v>#N/A</v>
      </c>
      <c r="AJ114" s="542" t="e">
        <f ca="1">+IF(AND(ISNUMBER(OFFSET('Sanitation Data'!$F$12,0,10*ROW('Sanitation Data'!F108))),'Data Summary'!CY114="Yes"),OFFSET('Sanitation Data'!$F$12,0,10*ROW('Sanitation Data'!F108)),NA())</f>
        <v>#N/A</v>
      </c>
      <c r="AK114" s="542" t="e">
        <f ca="1">+IF(AND(ISNUMBER(OFFSET('Sanitation Data'!$G$4,0,10*ROW('Sanitation Data'!G108))),'Data Summary'!CZ114="Yes"),100-OFFSET('Sanitation Data'!$G$4,0,10*ROW('Sanitation Data'!G108)),NA())</f>
        <v>#N/A</v>
      </c>
      <c r="AL114" s="542" t="e">
        <f ca="1">+IF(AND(ISNUMBER(OFFSET('Sanitation Data'!$G$6,0,10*ROW('Sanitation Data'!G108))),'Data Summary'!DA114="Yes"),OFFSET('Sanitation Data'!$G$6,0,10*ROW('Sanitation Data'!G108)),NA())</f>
        <v>#N/A</v>
      </c>
      <c r="AM114" s="542" t="e">
        <f ca="1">+IF(AND(ISNUMBER(OFFSET('Sanitation Data'!$G$10,0,10*ROW('Sanitation Data'!G108))),'Data Summary'!DB114="Yes"),OFFSET('Sanitation Data'!$G$10,0,10*ROW('Sanitation Data'!G108)),NA())</f>
        <v>#N/A</v>
      </c>
      <c r="AN114" s="542" t="e">
        <f ca="1">+IF(AND(ISNUMBER(OFFSET('Sanitation Data'!$G$11,0,10*ROW('Sanitation Data'!G108))),'Data Summary'!DC114="Yes"),OFFSET('Sanitation Data'!$G$11,0,10*ROW('Sanitation Data'!G108)),NA())</f>
        <v>#N/A</v>
      </c>
      <c r="AO114" s="542" t="e">
        <f ca="1">+IF(AND(ISNUMBER(OFFSET('Sanitation Data'!$G$12,0,10*ROW('Sanitation Data'!G108))),'Data Summary'!DD114="Yes"),OFFSET('Sanitation Data'!$G$12,0,10*ROW('Sanitation Data'!G108)),NA())</f>
        <v>#N/A</v>
      </c>
      <c r="AP114" s="542" t="e">
        <f ca="1">+IF(AND(ISNUMBER(OFFSET('Sanitation Data'!$H$4,0,10*ROW('Sanitation Data'!H108))),'Data Summary'!DE114="Yes"),100-OFFSET('Sanitation Data'!$H$4,0,10*ROW('Sanitation Data'!H108)),NA())</f>
        <v>#N/A</v>
      </c>
      <c r="AQ114" s="542" t="e">
        <f ca="1">+IF(AND(ISNUMBER(OFFSET('Sanitation Data'!$H$6,0,10*ROW('Sanitation Data'!H108))),'Data Summary'!DF114="Yes"),OFFSET('Sanitation Data'!$H$6,0,10*ROW('Sanitation Data'!H108)),NA())</f>
        <v>#N/A</v>
      </c>
      <c r="AR114" s="542" t="e">
        <f ca="1">+IF(AND(ISNUMBER(OFFSET('Sanitation Data'!$H$10,0,10*ROW('Sanitation Data'!H108))),'Data Summary'!DG114="Yes"),OFFSET('Sanitation Data'!$H$10,0,10*ROW('Sanitation Data'!H108)),NA())</f>
        <v>#N/A</v>
      </c>
      <c r="AS114" s="542" t="e">
        <f ca="1">+IF(AND(ISNUMBER(OFFSET('Sanitation Data'!$H$11,0,10*ROW('Sanitation Data'!H108))),'Data Summary'!DH114="Yes"),OFFSET('Sanitation Data'!$H$11,0,10*ROW('Sanitation Data'!H108)),NA())</f>
        <v>#N/A</v>
      </c>
      <c r="AT114" s="542" t="e">
        <f ca="1">+IF(AND(ISNUMBER(OFFSET('Sanitation Data'!$H$12,0,10*ROW('Sanitation Data'!H108))),'Data Summary'!DI114="Yes"),OFFSET('Sanitation Data'!$H$12,0,10*ROW('Sanitation Data'!H108)),NA())</f>
        <v>#N/A</v>
      </c>
      <c r="AU114" s="542" t="e">
        <f ca="1">+IF(AND(ISNUMBER(OFFSET('Sanitation Data'!$I$4,0,10*ROW('Sanitation Data'!I108))),'Data Summary'!DJ114="Yes"),100-OFFSET('Sanitation Data'!$I$4,0,10*ROW('Sanitation Data'!I108)),NA())</f>
        <v>#N/A</v>
      </c>
      <c r="AV114" s="542" t="e">
        <f ca="1">+IF(AND(ISNUMBER(OFFSET('Sanitation Data'!$I$6,0,10*ROW('Sanitation Data'!I108))),'Data Summary'!DK114="Yes"),OFFSET('Sanitation Data'!$I$6,0,10*ROW('Sanitation Data'!I108)),NA())</f>
        <v>#N/A</v>
      </c>
      <c r="AW114" s="542" t="e">
        <f ca="1">+IF(AND(ISNUMBER(OFFSET('Sanitation Data'!$I$10,0,10*ROW('Sanitation Data'!I108))),'Data Summary'!DL114="Yes"),OFFSET('Sanitation Data'!$I$10,0,10*ROW('Sanitation Data'!I108)),NA())</f>
        <v>#N/A</v>
      </c>
      <c r="AX114" s="542" t="e">
        <f ca="1">+IF(AND(ISNUMBER(OFFSET('Sanitation Data'!$I$11,0,10*ROW('Sanitation Data'!I108))),'Data Summary'!DM114="Yes"),OFFSET('Sanitation Data'!$I$11,0,10*ROW('Sanitation Data'!I108)),NA())</f>
        <v>#N/A</v>
      </c>
      <c r="AY114" s="542" t="e">
        <f ca="1">+IF(AND(ISNUMBER(OFFSET('Sanitation Data'!$I$12,0,10*ROW('Sanitation Data'!I108))),'Data Summary'!DN114="Yes"),OFFSET('Sanitation Data'!$I$12,0,10*ROW('Sanitation Data'!I108)),NA())</f>
        <v>#N/A</v>
      </c>
      <c r="AZ114" s="543" t="e">
        <f ca="1">+IF(AND(ISNUMBER(OFFSET('Hygiene Data'!$D$5,0,10*ROW('Hygiene Data'!D108))),'Data Summary'!DO114="Yes"),OFFSET('Hygiene Data'!$D$5,0,10*ROW('Hygiene Data'!D108)),NA())</f>
        <v>#N/A</v>
      </c>
      <c r="BA114" s="543" t="e">
        <f ca="1">+IF(AND(ISNUMBER(OFFSET('Hygiene Data'!$D$7,0,10*ROW('Hygiene Data'!D108))),'Data Summary'!DP114="Yes"),OFFSET('Hygiene Data'!$D$7,0,10*ROW('Hygiene Data'!D108)),NA())</f>
        <v>#N/A</v>
      </c>
      <c r="BB114" s="543" t="e">
        <f ca="1">+IF(AND(ISNUMBER(OFFSET('Hygiene Data'!$D$9,0,10*ROW('Hygiene Data'!D108))),'Data Summary'!DQ114="Yes"),OFFSET('Hygiene Data'!$D$9,0,10*ROW('Hygiene Data'!D108)),NA())</f>
        <v>#N/A</v>
      </c>
      <c r="BC114" s="543" t="e">
        <f ca="1">+IF(AND(ISNUMBER(OFFSET('Hygiene Data'!$E$5,0,10*ROW('Hygiene Data'!E108))),'Data Summary'!DR114="Yes"),OFFSET('Hygiene Data'!$E$5,0,10*ROW('Hygiene Data'!E108)),NA())</f>
        <v>#N/A</v>
      </c>
      <c r="BD114" s="543" t="e">
        <f ca="1">+IF(AND(ISNUMBER(OFFSET('Hygiene Data'!$E$7,0,10*ROW('Hygiene Data'!E108))),'Data Summary'!DS114="Yes"),OFFSET('Hygiene Data'!$E$7,0,10*ROW('Hygiene Data'!E108)),NA())</f>
        <v>#N/A</v>
      </c>
      <c r="BE114" s="543" t="e">
        <f ca="1">+IF(AND(ISNUMBER(OFFSET('Hygiene Data'!$E$9,0,10*ROW('Hygiene Data'!E108))),'Data Summary'!DT114="Yes"),OFFSET('Hygiene Data'!$E$9,0,10*ROW('Hygiene Data'!E108)),NA())</f>
        <v>#N/A</v>
      </c>
      <c r="BF114" s="543" t="e">
        <f ca="1">+IF(AND(ISNUMBER(OFFSET('Hygiene Data'!$F$5,0,10*ROW('Hygiene Data'!F108))),'Data Summary'!DU114="Yes"),OFFSET('Hygiene Data'!$F$5,0,10*ROW('Hygiene Data'!F108)),NA())</f>
        <v>#N/A</v>
      </c>
      <c r="BG114" s="543" t="e">
        <f ca="1">+IF(AND(ISNUMBER(OFFSET('Hygiene Data'!$F$7,0,10*ROW('Hygiene Data'!F108))),'Data Summary'!DV114="Yes"),OFFSET('Hygiene Data'!$F$7,0,10*ROW('Hygiene Data'!F108)),NA())</f>
        <v>#N/A</v>
      </c>
      <c r="BH114" s="543" t="e">
        <f ca="1">+IF(AND(ISNUMBER(OFFSET('Hygiene Data'!$F$9,0,10*ROW('Hygiene Data'!F108))),'Data Summary'!DW114="Yes"),OFFSET('Hygiene Data'!$F$9,0,10*ROW('Hygiene Data'!F108)),NA())</f>
        <v>#N/A</v>
      </c>
      <c r="BI114" s="543" t="e">
        <f ca="1">+IF(AND(ISNUMBER(OFFSET('Hygiene Data'!$G$5,0,10*ROW('Hygiene Data'!G108))),'Data Summary'!DX114="Yes"),OFFSET('Hygiene Data'!$G$5,0,10*ROW('Hygiene Data'!G108)),NA())</f>
        <v>#N/A</v>
      </c>
      <c r="BJ114" s="543" t="e">
        <f ca="1">+IF(AND(ISNUMBER(OFFSET('Hygiene Data'!$G$7,0,10*ROW('Hygiene Data'!G108))),'Data Summary'!DY114="Yes"),OFFSET('Hygiene Data'!$G$7,0,10*ROW('Hygiene Data'!G108)),NA())</f>
        <v>#N/A</v>
      </c>
      <c r="BK114" s="543" t="e">
        <f ca="1">+IF(AND(ISNUMBER(OFFSET('Hygiene Data'!$G$9,0,10*ROW('Hygiene Data'!G108))),'Data Summary'!DZ114="Yes"),OFFSET('Hygiene Data'!$G$9,0,10*ROW('Hygiene Data'!G108)),NA())</f>
        <v>#N/A</v>
      </c>
      <c r="BL114" s="543" t="e">
        <f ca="1">+IF(AND(ISNUMBER(OFFSET('Hygiene Data'!$H$5,0,10*ROW('Hygiene Data'!H108))),'Data Summary'!EA114="Yes"),OFFSET('Hygiene Data'!$H$5,0,10*ROW('Hygiene Data'!H108)),NA())</f>
        <v>#N/A</v>
      </c>
      <c r="BM114" s="543" t="e">
        <f ca="1">+IF(AND(ISNUMBER(OFFSET('Hygiene Data'!$H$7,0,10*ROW('Hygiene Data'!H108))),'Data Summary'!EB114="Yes"),OFFSET('Hygiene Data'!$H$7,0,10*ROW('Hygiene Data'!H108)),NA())</f>
        <v>#N/A</v>
      </c>
      <c r="BN114" s="543" t="e">
        <f ca="1">+IF(AND(ISNUMBER(OFFSET('Hygiene Data'!$H$9,0,10*ROW('Hygiene Data'!H108))),'Data Summary'!EC114="Yes"),OFFSET('Hygiene Data'!$H$9,0,10*ROW('Hygiene Data'!H108)),NA())</f>
        <v>#N/A</v>
      </c>
      <c r="BO114" s="543" t="e">
        <f ca="1">+IF(AND(ISNUMBER(OFFSET('Hygiene Data'!$I$5,0,10*ROW('Hygiene Data'!I108))),'Data Summary'!ED114="Yes"),OFFSET('Hygiene Data'!$I$5,0,10*ROW('Hygiene Data'!I108)),NA())</f>
        <v>#N/A</v>
      </c>
      <c r="BP114" s="543" t="e">
        <f ca="1">+IF(AND(ISNUMBER(OFFSET('Hygiene Data'!$I$7,0,10*ROW('Hygiene Data'!I108))),'Data Summary'!EE114="Yes"),OFFSET('Hygiene Data'!$I$7,0,10*ROW('Hygiene Data'!I108)),NA())</f>
        <v>#N/A</v>
      </c>
      <c r="BQ114" s="543" t="e">
        <f ca="1">+IF(AND(ISNUMBER(OFFSET('Hygiene Data'!$I$9,0,10*ROW('Hygiene Data'!I108))),'Data Summary'!EF114="Yes"),OFFSET('Hygiene Data'!$I$9,0,10*ROW('Hygiene Data'!I108)),NA())</f>
        <v>#N/A</v>
      </c>
    </row>
    <row r="115" spans="1:69" x14ac:dyDescent="0.25">
      <c r="A115" s="539" t="e">
        <f ca="1">+RIGHT('Data Summary'!A115,LEN('Data Summary'!A115)-9)</f>
        <v>#VALUE!</v>
      </c>
      <c r="B115" s="513" t="str">
        <f ca="1">+IF(ISTEXT('Data Summary'!B115),'Data Summary'!B115,"")</f>
        <v/>
      </c>
      <c r="C115" s="540" t="e">
        <f ca="1">+VALUE('Data Summary'!C115)</f>
        <v>#VALUE!</v>
      </c>
      <c r="D115" s="541" t="e">
        <f ca="1">+IF(AND(ISNUMBER(OFFSET('Water Data'!$D$4,0,10*ROW('Water Data'!D109))),'Data Summary'!BS115="Yes"),100-OFFSET('Water Data'!$D$4,0,10*ROW('Water Data'!D109)),NA())</f>
        <v>#N/A</v>
      </c>
      <c r="E115" s="541" t="e">
        <f ca="1">+IF(AND(ISNUMBER(OFFSET('Water Data'!$D$6,0,10*ROW('Water Data'!D109))),'Data Summary'!BT115="Yes"),OFFSET('Water Data'!$D$6,0,10*ROW('Water Data'!D109)),NA())</f>
        <v>#N/A</v>
      </c>
      <c r="F115" s="541" t="e">
        <f ca="1">+IF(AND(ISNUMBER(OFFSET('Water Data'!$D$9,0,10*ROW('Water Data'!D109))),'Data Summary'!BU115="Yes"),OFFSET('Water Data'!$D$9,0,10*ROW('Water Data'!D109)),NA())</f>
        <v>#N/A</v>
      </c>
      <c r="G115" s="541" t="e">
        <f ca="1">+IF(AND(ISNUMBER(OFFSET('Water Data'!$E$4,0,10*ROW('Water Data'!E109))),'Data Summary'!BV115="Yes"),100-OFFSET('Water Data'!$E$4,0,10*ROW('Water Data'!E109)),NA())</f>
        <v>#N/A</v>
      </c>
      <c r="H115" s="541" t="e">
        <f ca="1">+IF(AND(ISNUMBER(OFFSET('Water Data'!$E$6,0,10*ROW('Water Data'!E109))),'Data Summary'!BW115="Yes"),OFFSET('Water Data'!$E$6,0,10*ROW('Water Data'!E109)),NA())</f>
        <v>#N/A</v>
      </c>
      <c r="I115" s="541" t="e">
        <f ca="1">+IF(AND(ISNUMBER(OFFSET('Water Data'!$E$9,0,10*ROW('Water Data'!E109))),'Data Summary'!BX115="Yes"),OFFSET('Water Data'!$E$9,0,10*ROW('Water Data'!E109)),NA())</f>
        <v>#N/A</v>
      </c>
      <c r="J115" s="541" t="e">
        <f ca="1">+IF(AND(ISNUMBER(OFFSET('Water Data'!$F$4,0,10*ROW('Water Data'!F109))),'Data Summary'!BY115="Yes"),100-OFFSET('Water Data'!$F$4,0,10*ROW('Water Data'!F109)),NA())</f>
        <v>#N/A</v>
      </c>
      <c r="K115" s="541" t="e">
        <f ca="1">+IF(AND(ISNUMBER(OFFSET('Water Data'!$F$6,0,10*ROW('Water Data'!F109))),'Data Summary'!BZ115="Yes"),OFFSET('Water Data'!$F$6,0,10*ROW('Water Data'!F109)),NA())</f>
        <v>#N/A</v>
      </c>
      <c r="L115" s="541" t="e">
        <f ca="1">+IF(AND(ISNUMBER(OFFSET('Water Data'!$F$9,0,10*ROW('Water Data'!F109))),'Data Summary'!CA115="Yes"),OFFSET('Water Data'!$F$9,0,10*ROW('Water Data'!F109)),NA())</f>
        <v>#N/A</v>
      </c>
      <c r="M115" s="541" t="e">
        <f ca="1">+IF(AND(ISNUMBER(OFFSET('Water Data'!$G$4,0,10*ROW('Water Data'!G109))),'Data Summary'!CB115="Yes"),100-OFFSET('Water Data'!$G$4,0,10*ROW('Water Data'!G109)),NA())</f>
        <v>#N/A</v>
      </c>
      <c r="N115" s="541" t="e">
        <f ca="1">+IF(AND(ISNUMBER(OFFSET('Water Data'!$G$6,0,10*ROW('Water Data'!G109))),'Data Summary'!CC115="Yes"),OFFSET('Water Data'!$G$6,0,10*ROW('Water Data'!G109)),NA())</f>
        <v>#N/A</v>
      </c>
      <c r="O115" s="541" t="e">
        <f ca="1">+IF(AND(ISNUMBER(OFFSET('Water Data'!$G$9,0,10*ROW('Water Data'!G109))),'Data Summary'!CD115="Yes"),OFFSET('Water Data'!$G$9,0,10*ROW('Water Data'!G109)),NA())</f>
        <v>#N/A</v>
      </c>
      <c r="P115" s="541" t="e">
        <f ca="1">+IF(AND(ISNUMBER(OFFSET('Water Data'!$H$4,0,10*ROW('Water Data'!H109))),'Data Summary'!CE115="Yes"),100-OFFSET('Water Data'!$H$4,0,10*ROW('Water Data'!H109)),NA())</f>
        <v>#N/A</v>
      </c>
      <c r="Q115" s="541" t="e">
        <f ca="1">+IF(AND(ISNUMBER(OFFSET('Water Data'!$H$6,0,10*ROW('Water Data'!H109))),'Data Summary'!CF115="Yes"),OFFSET('Water Data'!$H$6,0,10*ROW('Water Data'!H109)),NA())</f>
        <v>#N/A</v>
      </c>
      <c r="R115" s="541" t="e">
        <f ca="1">+IF(AND(ISNUMBER(OFFSET('Water Data'!$H$9,0,10*ROW('Water Data'!H109))),'Data Summary'!CG115="Yes"),OFFSET('Water Data'!$H$9,0,10*ROW('Water Data'!H109)),NA())</f>
        <v>#N/A</v>
      </c>
      <c r="S115" s="541" t="e">
        <f ca="1">+IF(AND(ISNUMBER(OFFSET('Water Data'!$I$4,0,10*ROW('Water Data'!I109))),'Data Summary'!CH115="Yes"),100-OFFSET('Water Data'!$I$4,0,10*ROW('Water Data'!I109)),NA())</f>
        <v>#N/A</v>
      </c>
      <c r="T115" s="541" t="e">
        <f ca="1">+IF(AND(ISNUMBER(OFFSET('Water Data'!$I$6,0,10*ROW('Water Data'!I109))),'Data Summary'!CI115="Yes"),OFFSET('Water Data'!$I$6,0,10*ROW('Water Data'!I109)),NA())</f>
        <v>#N/A</v>
      </c>
      <c r="U115" s="541" t="e">
        <f ca="1">+IF(AND(ISNUMBER(OFFSET('Water Data'!$I$9,0,10*ROW('Water Data'!I109))),'Data Summary'!CJ115="Yes"),OFFSET('Water Data'!$I$9,0,10*ROW('Water Data'!I109)),NA())</f>
        <v>#N/A</v>
      </c>
      <c r="V115" s="542" t="e">
        <f ca="1">+IF(AND(ISNUMBER(OFFSET('Sanitation Data'!$D$4,0,10*ROW('Sanitation Data'!D109))),'Data Summary'!CK115="Yes"),100-OFFSET('Sanitation Data'!$D$4,0,10*ROW('Sanitation Data'!D109)),NA())</f>
        <v>#N/A</v>
      </c>
      <c r="W115" s="542" t="e">
        <f ca="1">+IF(AND(ISNUMBER(OFFSET('Sanitation Data'!$D$6,0,10*ROW('Sanitation Data'!D109))),'Data Summary'!CL115="Yes"),OFFSET('Sanitation Data'!$D$6,0,10*ROW('Sanitation Data'!D109)),NA())</f>
        <v>#N/A</v>
      </c>
      <c r="X115" s="542" t="e">
        <f ca="1">+IF(AND(ISNUMBER(OFFSET('Sanitation Data'!$D$10,0,10*ROW('Sanitation Data'!D109))),'Data Summary'!CM115="Yes"),OFFSET('Sanitation Data'!$D$10,0,10*ROW('Sanitation Data'!D109)),NA())</f>
        <v>#N/A</v>
      </c>
      <c r="Y115" s="542" t="e">
        <f ca="1">+IF(AND(ISNUMBER(OFFSET('Sanitation Data'!$D$11,0,10*ROW('Sanitation Data'!D109))),'Data Summary'!CN115="Yes"),OFFSET('Sanitation Data'!$D$11,0,10*ROW('Sanitation Data'!D109)),NA())</f>
        <v>#N/A</v>
      </c>
      <c r="Z115" s="542" t="e">
        <f ca="1">+IF(AND(ISNUMBER(OFFSET('Sanitation Data'!$D$12,0,10*ROW('Sanitation Data'!D109))),'Data Summary'!CO115="Yes"),OFFSET('Sanitation Data'!$D$12,0,10*ROW('Sanitation Data'!D109)),NA())</f>
        <v>#N/A</v>
      </c>
      <c r="AA115" s="542" t="e">
        <f ca="1">+IF(AND(ISNUMBER(OFFSET('Sanitation Data'!$E$4,0,10*ROW('Sanitation Data'!E109))),'Data Summary'!CP115="Yes"),100-OFFSET('Sanitation Data'!$E$4,0,10*ROW('Sanitation Data'!E109)),NA())</f>
        <v>#N/A</v>
      </c>
      <c r="AB115" s="542" t="e">
        <f ca="1">+IF(AND(ISNUMBER(OFFSET('Sanitation Data'!$E$6,0,10*ROW('Sanitation Data'!E109))),'Data Summary'!CQ115="Yes"),OFFSET('Sanitation Data'!$E$6,0,10*ROW('Sanitation Data'!E109)),NA())</f>
        <v>#N/A</v>
      </c>
      <c r="AC115" s="542" t="e">
        <f ca="1">+IF(AND(ISNUMBER(OFFSET('Sanitation Data'!$E$10,0,10*ROW('Sanitation Data'!E109))),'Data Summary'!CR115="Yes"),OFFSET('Sanitation Data'!$E$10,0,10*ROW('Sanitation Data'!E109)),NA())</f>
        <v>#N/A</v>
      </c>
      <c r="AD115" s="542" t="e">
        <f ca="1">+IF(AND(ISNUMBER(OFFSET('Sanitation Data'!$E$11,0,10*ROW('Sanitation Data'!E109))),'Data Summary'!CS115="Yes"),OFFSET('Sanitation Data'!$E$11,0,10*ROW('Sanitation Data'!E109)),NA())</f>
        <v>#N/A</v>
      </c>
      <c r="AE115" s="542" t="e">
        <f ca="1">+IF(AND(ISNUMBER(OFFSET('Sanitation Data'!$E$12,0,10*ROW('Sanitation Data'!E109))),'Data Summary'!CT115="Yes"),OFFSET('Sanitation Data'!$E$12,0,10*ROW('Sanitation Data'!E109)),NA())</f>
        <v>#N/A</v>
      </c>
      <c r="AF115" s="542" t="e">
        <f ca="1">+IF(AND(ISNUMBER(OFFSET('Sanitation Data'!$F$4,0,10*ROW('Sanitation Data'!F109))),'Data Summary'!CU115="Yes"),100-OFFSET('Sanitation Data'!$F$4,0,10*ROW('Sanitation Data'!F109)),NA())</f>
        <v>#N/A</v>
      </c>
      <c r="AG115" s="542" t="e">
        <f ca="1">+IF(AND(ISNUMBER(OFFSET('Sanitation Data'!$F$6,0,10*ROW('Sanitation Data'!F109))),'Data Summary'!CV115="Yes"),OFFSET('Sanitation Data'!$F$6,0,10*ROW('Sanitation Data'!F109)),NA())</f>
        <v>#N/A</v>
      </c>
      <c r="AH115" s="542" t="e">
        <f ca="1">+IF(AND(ISNUMBER(OFFSET('Sanitation Data'!$F$10,0,10*ROW('Sanitation Data'!F109))),'Data Summary'!CW115="Yes"),OFFSET('Sanitation Data'!$F$10,0,10*ROW('Sanitation Data'!F109)),NA())</f>
        <v>#N/A</v>
      </c>
      <c r="AI115" s="542" t="e">
        <f ca="1">+IF(AND(ISNUMBER(OFFSET('Sanitation Data'!$F$11,0,10*ROW('Sanitation Data'!F109))),'Data Summary'!CX115="Yes"),OFFSET('Sanitation Data'!$F$11,0,10*ROW('Sanitation Data'!F109)),NA())</f>
        <v>#N/A</v>
      </c>
      <c r="AJ115" s="542" t="e">
        <f ca="1">+IF(AND(ISNUMBER(OFFSET('Sanitation Data'!$F$12,0,10*ROW('Sanitation Data'!F109))),'Data Summary'!CY115="Yes"),OFFSET('Sanitation Data'!$F$12,0,10*ROW('Sanitation Data'!F109)),NA())</f>
        <v>#N/A</v>
      </c>
      <c r="AK115" s="542" t="e">
        <f ca="1">+IF(AND(ISNUMBER(OFFSET('Sanitation Data'!$G$4,0,10*ROW('Sanitation Data'!G109))),'Data Summary'!CZ115="Yes"),100-OFFSET('Sanitation Data'!$G$4,0,10*ROW('Sanitation Data'!G109)),NA())</f>
        <v>#N/A</v>
      </c>
      <c r="AL115" s="542" t="e">
        <f ca="1">+IF(AND(ISNUMBER(OFFSET('Sanitation Data'!$G$6,0,10*ROW('Sanitation Data'!G109))),'Data Summary'!DA115="Yes"),OFFSET('Sanitation Data'!$G$6,0,10*ROW('Sanitation Data'!G109)),NA())</f>
        <v>#N/A</v>
      </c>
      <c r="AM115" s="542" t="e">
        <f ca="1">+IF(AND(ISNUMBER(OFFSET('Sanitation Data'!$G$10,0,10*ROW('Sanitation Data'!G109))),'Data Summary'!DB115="Yes"),OFFSET('Sanitation Data'!$G$10,0,10*ROW('Sanitation Data'!G109)),NA())</f>
        <v>#N/A</v>
      </c>
      <c r="AN115" s="542" t="e">
        <f ca="1">+IF(AND(ISNUMBER(OFFSET('Sanitation Data'!$G$11,0,10*ROW('Sanitation Data'!G109))),'Data Summary'!DC115="Yes"),OFFSET('Sanitation Data'!$G$11,0,10*ROW('Sanitation Data'!G109)),NA())</f>
        <v>#N/A</v>
      </c>
      <c r="AO115" s="542" t="e">
        <f ca="1">+IF(AND(ISNUMBER(OFFSET('Sanitation Data'!$G$12,0,10*ROW('Sanitation Data'!G109))),'Data Summary'!DD115="Yes"),OFFSET('Sanitation Data'!$G$12,0,10*ROW('Sanitation Data'!G109)),NA())</f>
        <v>#N/A</v>
      </c>
      <c r="AP115" s="542" t="e">
        <f ca="1">+IF(AND(ISNUMBER(OFFSET('Sanitation Data'!$H$4,0,10*ROW('Sanitation Data'!H109))),'Data Summary'!DE115="Yes"),100-OFFSET('Sanitation Data'!$H$4,0,10*ROW('Sanitation Data'!H109)),NA())</f>
        <v>#N/A</v>
      </c>
      <c r="AQ115" s="542" t="e">
        <f ca="1">+IF(AND(ISNUMBER(OFFSET('Sanitation Data'!$H$6,0,10*ROW('Sanitation Data'!H109))),'Data Summary'!DF115="Yes"),OFFSET('Sanitation Data'!$H$6,0,10*ROW('Sanitation Data'!H109)),NA())</f>
        <v>#N/A</v>
      </c>
      <c r="AR115" s="542" t="e">
        <f ca="1">+IF(AND(ISNUMBER(OFFSET('Sanitation Data'!$H$10,0,10*ROW('Sanitation Data'!H109))),'Data Summary'!DG115="Yes"),OFFSET('Sanitation Data'!$H$10,0,10*ROW('Sanitation Data'!H109)),NA())</f>
        <v>#N/A</v>
      </c>
      <c r="AS115" s="542" t="e">
        <f ca="1">+IF(AND(ISNUMBER(OFFSET('Sanitation Data'!$H$11,0,10*ROW('Sanitation Data'!H109))),'Data Summary'!DH115="Yes"),OFFSET('Sanitation Data'!$H$11,0,10*ROW('Sanitation Data'!H109)),NA())</f>
        <v>#N/A</v>
      </c>
      <c r="AT115" s="542" t="e">
        <f ca="1">+IF(AND(ISNUMBER(OFFSET('Sanitation Data'!$H$12,0,10*ROW('Sanitation Data'!H109))),'Data Summary'!DI115="Yes"),OFFSET('Sanitation Data'!$H$12,0,10*ROW('Sanitation Data'!H109)),NA())</f>
        <v>#N/A</v>
      </c>
      <c r="AU115" s="542" t="e">
        <f ca="1">+IF(AND(ISNUMBER(OFFSET('Sanitation Data'!$I$4,0,10*ROW('Sanitation Data'!I109))),'Data Summary'!DJ115="Yes"),100-OFFSET('Sanitation Data'!$I$4,0,10*ROW('Sanitation Data'!I109)),NA())</f>
        <v>#N/A</v>
      </c>
      <c r="AV115" s="542" t="e">
        <f ca="1">+IF(AND(ISNUMBER(OFFSET('Sanitation Data'!$I$6,0,10*ROW('Sanitation Data'!I109))),'Data Summary'!DK115="Yes"),OFFSET('Sanitation Data'!$I$6,0,10*ROW('Sanitation Data'!I109)),NA())</f>
        <v>#N/A</v>
      </c>
      <c r="AW115" s="542" t="e">
        <f ca="1">+IF(AND(ISNUMBER(OFFSET('Sanitation Data'!$I$10,0,10*ROW('Sanitation Data'!I109))),'Data Summary'!DL115="Yes"),OFFSET('Sanitation Data'!$I$10,0,10*ROW('Sanitation Data'!I109)),NA())</f>
        <v>#N/A</v>
      </c>
      <c r="AX115" s="542" t="e">
        <f ca="1">+IF(AND(ISNUMBER(OFFSET('Sanitation Data'!$I$11,0,10*ROW('Sanitation Data'!I109))),'Data Summary'!DM115="Yes"),OFFSET('Sanitation Data'!$I$11,0,10*ROW('Sanitation Data'!I109)),NA())</f>
        <v>#N/A</v>
      </c>
      <c r="AY115" s="542" t="e">
        <f ca="1">+IF(AND(ISNUMBER(OFFSET('Sanitation Data'!$I$12,0,10*ROW('Sanitation Data'!I109))),'Data Summary'!DN115="Yes"),OFFSET('Sanitation Data'!$I$12,0,10*ROW('Sanitation Data'!I109)),NA())</f>
        <v>#N/A</v>
      </c>
      <c r="AZ115" s="543" t="e">
        <f ca="1">+IF(AND(ISNUMBER(OFFSET('Hygiene Data'!$D$5,0,10*ROW('Hygiene Data'!D109))),'Data Summary'!DO115="Yes"),OFFSET('Hygiene Data'!$D$5,0,10*ROW('Hygiene Data'!D109)),NA())</f>
        <v>#N/A</v>
      </c>
      <c r="BA115" s="543" t="e">
        <f ca="1">+IF(AND(ISNUMBER(OFFSET('Hygiene Data'!$D$7,0,10*ROW('Hygiene Data'!D109))),'Data Summary'!DP115="Yes"),OFFSET('Hygiene Data'!$D$7,0,10*ROW('Hygiene Data'!D109)),NA())</f>
        <v>#N/A</v>
      </c>
      <c r="BB115" s="543" t="e">
        <f ca="1">+IF(AND(ISNUMBER(OFFSET('Hygiene Data'!$D$9,0,10*ROW('Hygiene Data'!D109))),'Data Summary'!DQ115="Yes"),OFFSET('Hygiene Data'!$D$9,0,10*ROW('Hygiene Data'!D109)),NA())</f>
        <v>#N/A</v>
      </c>
      <c r="BC115" s="543" t="e">
        <f ca="1">+IF(AND(ISNUMBER(OFFSET('Hygiene Data'!$E$5,0,10*ROW('Hygiene Data'!E109))),'Data Summary'!DR115="Yes"),OFFSET('Hygiene Data'!$E$5,0,10*ROW('Hygiene Data'!E109)),NA())</f>
        <v>#N/A</v>
      </c>
      <c r="BD115" s="543" t="e">
        <f ca="1">+IF(AND(ISNUMBER(OFFSET('Hygiene Data'!$E$7,0,10*ROW('Hygiene Data'!E109))),'Data Summary'!DS115="Yes"),OFFSET('Hygiene Data'!$E$7,0,10*ROW('Hygiene Data'!E109)),NA())</f>
        <v>#N/A</v>
      </c>
      <c r="BE115" s="543" t="e">
        <f ca="1">+IF(AND(ISNUMBER(OFFSET('Hygiene Data'!$E$9,0,10*ROW('Hygiene Data'!E109))),'Data Summary'!DT115="Yes"),OFFSET('Hygiene Data'!$E$9,0,10*ROW('Hygiene Data'!E109)),NA())</f>
        <v>#N/A</v>
      </c>
      <c r="BF115" s="543" t="e">
        <f ca="1">+IF(AND(ISNUMBER(OFFSET('Hygiene Data'!$F$5,0,10*ROW('Hygiene Data'!F109))),'Data Summary'!DU115="Yes"),OFFSET('Hygiene Data'!$F$5,0,10*ROW('Hygiene Data'!F109)),NA())</f>
        <v>#N/A</v>
      </c>
      <c r="BG115" s="543" t="e">
        <f ca="1">+IF(AND(ISNUMBER(OFFSET('Hygiene Data'!$F$7,0,10*ROW('Hygiene Data'!F109))),'Data Summary'!DV115="Yes"),OFFSET('Hygiene Data'!$F$7,0,10*ROW('Hygiene Data'!F109)),NA())</f>
        <v>#N/A</v>
      </c>
      <c r="BH115" s="543" t="e">
        <f ca="1">+IF(AND(ISNUMBER(OFFSET('Hygiene Data'!$F$9,0,10*ROW('Hygiene Data'!F109))),'Data Summary'!DW115="Yes"),OFFSET('Hygiene Data'!$F$9,0,10*ROW('Hygiene Data'!F109)),NA())</f>
        <v>#N/A</v>
      </c>
      <c r="BI115" s="543" t="e">
        <f ca="1">+IF(AND(ISNUMBER(OFFSET('Hygiene Data'!$G$5,0,10*ROW('Hygiene Data'!G109))),'Data Summary'!DX115="Yes"),OFFSET('Hygiene Data'!$G$5,0,10*ROW('Hygiene Data'!G109)),NA())</f>
        <v>#N/A</v>
      </c>
      <c r="BJ115" s="543" t="e">
        <f ca="1">+IF(AND(ISNUMBER(OFFSET('Hygiene Data'!$G$7,0,10*ROW('Hygiene Data'!G109))),'Data Summary'!DY115="Yes"),OFFSET('Hygiene Data'!$G$7,0,10*ROW('Hygiene Data'!G109)),NA())</f>
        <v>#N/A</v>
      </c>
      <c r="BK115" s="543" t="e">
        <f ca="1">+IF(AND(ISNUMBER(OFFSET('Hygiene Data'!$G$9,0,10*ROW('Hygiene Data'!G109))),'Data Summary'!DZ115="Yes"),OFFSET('Hygiene Data'!$G$9,0,10*ROW('Hygiene Data'!G109)),NA())</f>
        <v>#N/A</v>
      </c>
      <c r="BL115" s="543" t="e">
        <f ca="1">+IF(AND(ISNUMBER(OFFSET('Hygiene Data'!$H$5,0,10*ROW('Hygiene Data'!H109))),'Data Summary'!EA115="Yes"),OFFSET('Hygiene Data'!$H$5,0,10*ROW('Hygiene Data'!H109)),NA())</f>
        <v>#N/A</v>
      </c>
      <c r="BM115" s="543" t="e">
        <f ca="1">+IF(AND(ISNUMBER(OFFSET('Hygiene Data'!$H$7,0,10*ROW('Hygiene Data'!H109))),'Data Summary'!EB115="Yes"),OFFSET('Hygiene Data'!$H$7,0,10*ROW('Hygiene Data'!H109)),NA())</f>
        <v>#N/A</v>
      </c>
      <c r="BN115" s="543" t="e">
        <f ca="1">+IF(AND(ISNUMBER(OFFSET('Hygiene Data'!$H$9,0,10*ROW('Hygiene Data'!H109))),'Data Summary'!EC115="Yes"),OFFSET('Hygiene Data'!$H$9,0,10*ROW('Hygiene Data'!H109)),NA())</f>
        <v>#N/A</v>
      </c>
      <c r="BO115" s="543" t="e">
        <f ca="1">+IF(AND(ISNUMBER(OFFSET('Hygiene Data'!$I$5,0,10*ROW('Hygiene Data'!I109))),'Data Summary'!ED115="Yes"),OFFSET('Hygiene Data'!$I$5,0,10*ROW('Hygiene Data'!I109)),NA())</f>
        <v>#N/A</v>
      </c>
      <c r="BP115" s="543" t="e">
        <f ca="1">+IF(AND(ISNUMBER(OFFSET('Hygiene Data'!$I$7,0,10*ROW('Hygiene Data'!I109))),'Data Summary'!EE115="Yes"),OFFSET('Hygiene Data'!$I$7,0,10*ROW('Hygiene Data'!I109)),NA())</f>
        <v>#N/A</v>
      </c>
      <c r="BQ115" s="543" t="e">
        <f ca="1">+IF(AND(ISNUMBER(OFFSET('Hygiene Data'!$I$9,0,10*ROW('Hygiene Data'!I109))),'Data Summary'!EF115="Yes"),OFFSET('Hygiene Data'!$I$9,0,10*ROW('Hygiene Data'!I109)),NA())</f>
        <v>#N/A</v>
      </c>
    </row>
    <row r="116" spans="1:69" x14ac:dyDescent="0.25">
      <c r="A116" s="539" t="e">
        <f ca="1">+RIGHT('Data Summary'!A116,LEN('Data Summary'!A116)-9)</f>
        <v>#VALUE!</v>
      </c>
      <c r="B116" s="513" t="str">
        <f ca="1">+IF(ISTEXT('Data Summary'!B116),'Data Summary'!B116,"")</f>
        <v/>
      </c>
      <c r="C116" s="540" t="e">
        <f ca="1">+VALUE('Data Summary'!C116)</f>
        <v>#VALUE!</v>
      </c>
      <c r="D116" s="541" t="e">
        <f ca="1">+IF(AND(ISNUMBER(OFFSET('Water Data'!$D$4,0,10*ROW('Water Data'!D110))),'Data Summary'!BS116="Yes"),100-OFFSET('Water Data'!$D$4,0,10*ROW('Water Data'!D110)),NA())</f>
        <v>#N/A</v>
      </c>
      <c r="E116" s="541" t="e">
        <f ca="1">+IF(AND(ISNUMBER(OFFSET('Water Data'!$D$6,0,10*ROW('Water Data'!D110))),'Data Summary'!BT116="Yes"),OFFSET('Water Data'!$D$6,0,10*ROW('Water Data'!D110)),NA())</f>
        <v>#N/A</v>
      </c>
      <c r="F116" s="541" t="e">
        <f ca="1">+IF(AND(ISNUMBER(OFFSET('Water Data'!$D$9,0,10*ROW('Water Data'!D110))),'Data Summary'!BU116="Yes"),OFFSET('Water Data'!$D$9,0,10*ROW('Water Data'!D110)),NA())</f>
        <v>#N/A</v>
      </c>
      <c r="G116" s="541" t="e">
        <f ca="1">+IF(AND(ISNUMBER(OFFSET('Water Data'!$E$4,0,10*ROW('Water Data'!E110))),'Data Summary'!BV116="Yes"),100-OFFSET('Water Data'!$E$4,0,10*ROW('Water Data'!E110)),NA())</f>
        <v>#N/A</v>
      </c>
      <c r="H116" s="541" t="e">
        <f ca="1">+IF(AND(ISNUMBER(OFFSET('Water Data'!$E$6,0,10*ROW('Water Data'!E110))),'Data Summary'!BW116="Yes"),OFFSET('Water Data'!$E$6,0,10*ROW('Water Data'!E110)),NA())</f>
        <v>#N/A</v>
      </c>
      <c r="I116" s="541" t="e">
        <f ca="1">+IF(AND(ISNUMBER(OFFSET('Water Data'!$E$9,0,10*ROW('Water Data'!E110))),'Data Summary'!BX116="Yes"),OFFSET('Water Data'!$E$9,0,10*ROW('Water Data'!E110)),NA())</f>
        <v>#N/A</v>
      </c>
      <c r="J116" s="541" t="e">
        <f ca="1">+IF(AND(ISNUMBER(OFFSET('Water Data'!$F$4,0,10*ROW('Water Data'!F110))),'Data Summary'!BY116="Yes"),100-OFFSET('Water Data'!$F$4,0,10*ROW('Water Data'!F110)),NA())</f>
        <v>#N/A</v>
      </c>
      <c r="K116" s="541" t="e">
        <f ca="1">+IF(AND(ISNUMBER(OFFSET('Water Data'!$F$6,0,10*ROW('Water Data'!F110))),'Data Summary'!BZ116="Yes"),OFFSET('Water Data'!$F$6,0,10*ROW('Water Data'!F110)),NA())</f>
        <v>#N/A</v>
      </c>
      <c r="L116" s="541" t="e">
        <f ca="1">+IF(AND(ISNUMBER(OFFSET('Water Data'!$F$9,0,10*ROW('Water Data'!F110))),'Data Summary'!CA116="Yes"),OFFSET('Water Data'!$F$9,0,10*ROW('Water Data'!F110)),NA())</f>
        <v>#N/A</v>
      </c>
      <c r="M116" s="541" t="e">
        <f ca="1">+IF(AND(ISNUMBER(OFFSET('Water Data'!$G$4,0,10*ROW('Water Data'!G110))),'Data Summary'!CB116="Yes"),100-OFFSET('Water Data'!$G$4,0,10*ROW('Water Data'!G110)),NA())</f>
        <v>#N/A</v>
      </c>
      <c r="N116" s="541" t="e">
        <f ca="1">+IF(AND(ISNUMBER(OFFSET('Water Data'!$G$6,0,10*ROW('Water Data'!G110))),'Data Summary'!CC116="Yes"),OFFSET('Water Data'!$G$6,0,10*ROW('Water Data'!G110)),NA())</f>
        <v>#N/A</v>
      </c>
      <c r="O116" s="541" t="e">
        <f ca="1">+IF(AND(ISNUMBER(OFFSET('Water Data'!$G$9,0,10*ROW('Water Data'!G110))),'Data Summary'!CD116="Yes"),OFFSET('Water Data'!$G$9,0,10*ROW('Water Data'!G110)),NA())</f>
        <v>#N/A</v>
      </c>
      <c r="P116" s="541" t="e">
        <f ca="1">+IF(AND(ISNUMBER(OFFSET('Water Data'!$H$4,0,10*ROW('Water Data'!H110))),'Data Summary'!CE116="Yes"),100-OFFSET('Water Data'!$H$4,0,10*ROW('Water Data'!H110)),NA())</f>
        <v>#N/A</v>
      </c>
      <c r="Q116" s="541" t="e">
        <f ca="1">+IF(AND(ISNUMBER(OFFSET('Water Data'!$H$6,0,10*ROW('Water Data'!H110))),'Data Summary'!CF116="Yes"),OFFSET('Water Data'!$H$6,0,10*ROW('Water Data'!H110)),NA())</f>
        <v>#N/A</v>
      </c>
      <c r="R116" s="541" t="e">
        <f ca="1">+IF(AND(ISNUMBER(OFFSET('Water Data'!$H$9,0,10*ROW('Water Data'!H110))),'Data Summary'!CG116="Yes"),OFFSET('Water Data'!$H$9,0,10*ROW('Water Data'!H110)),NA())</f>
        <v>#N/A</v>
      </c>
      <c r="S116" s="541" t="e">
        <f ca="1">+IF(AND(ISNUMBER(OFFSET('Water Data'!$I$4,0,10*ROW('Water Data'!I110))),'Data Summary'!CH116="Yes"),100-OFFSET('Water Data'!$I$4,0,10*ROW('Water Data'!I110)),NA())</f>
        <v>#N/A</v>
      </c>
      <c r="T116" s="541" t="e">
        <f ca="1">+IF(AND(ISNUMBER(OFFSET('Water Data'!$I$6,0,10*ROW('Water Data'!I110))),'Data Summary'!CI116="Yes"),OFFSET('Water Data'!$I$6,0,10*ROW('Water Data'!I110)),NA())</f>
        <v>#N/A</v>
      </c>
      <c r="U116" s="541" t="e">
        <f ca="1">+IF(AND(ISNUMBER(OFFSET('Water Data'!$I$9,0,10*ROW('Water Data'!I110))),'Data Summary'!CJ116="Yes"),OFFSET('Water Data'!$I$9,0,10*ROW('Water Data'!I110)),NA())</f>
        <v>#N/A</v>
      </c>
      <c r="V116" s="542" t="e">
        <f ca="1">+IF(AND(ISNUMBER(OFFSET('Sanitation Data'!$D$4,0,10*ROW('Sanitation Data'!D110))),'Data Summary'!CK116="Yes"),100-OFFSET('Sanitation Data'!$D$4,0,10*ROW('Sanitation Data'!D110)),NA())</f>
        <v>#N/A</v>
      </c>
      <c r="W116" s="542" t="e">
        <f ca="1">+IF(AND(ISNUMBER(OFFSET('Sanitation Data'!$D$6,0,10*ROW('Sanitation Data'!D110))),'Data Summary'!CL116="Yes"),OFFSET('Sanitation Data'!$D$6,0,10*ROW('Sanitation Data'!D110)),NA())</f>
        <v>#N/A</v>
      </c>
      <c r="X116" s="542" t="e">
        <f ca="1">+IF(AND(ISNUMBER(OFFSET('Sanitation Data'!$D$10,0,10*ROW('Sanitation Data'!D110))),'Data Summary'!CM116="Yes"),OFFSET('Sanitation Data'!$D$10,0,10*ROW('Sanitation Data'!D110)),NA())</f>
        <v>#N/A</v>
      </c>
      <c r="Y116" s="542" t="e">
        <f ca="1">+IF(AND(ISNUMBER(OFFSET('Sanitation Data'!$D$11,0,10*ROW('Sanitation Data'!D110))),'Data Summary'!CN116="Yes"),OFFSET('Sanitation Data'!$D$11,0,10*ROW('Sanitation Data'!D110)),NA())</f>
        <v>#N/A</v>
      </c>
      <c r="Z116" s="542" t="e">
        <f ca="1">+IF(AND(ISNUMBER(OFFSET('Sanitation Data'!$D$12,0,10*ROW('Sanitation Data'!D110))),'Data Summary'!CO116="Yes"),OFFSET('Sanitation Data'!$D$12,0,10*ROW('Sanitation Data'!D110)),NA())</f>
        <v>#N/A</v>
      </c>
      <c r="AA116" s="542" t="e">
        <f ca="1">+IF(AND(ISNUMBER(OFFSET('Sanitation Data'!$E$4,0,10*ROW('Sanitation Data'!E110))),'Data Summary'!CP116="Yes"),100-OFFSET('Sanitation Data'!$E$4,0,10*ROW('Sanitation Data'!E110)),NA())</f>
        <v>#N/A</v>
      </c>
      <c r="AB116" s="542" t="e">
        <f ca="1">+IF(AND(ISNUMBER(OFFSET('Sanitation Data'!$E$6,0,10*ROW('Sanitation Data'!E110))),'Data Summary'!CQ116="Yes"),OFFSET('Sanitation Data'!$E$6,0,10*ROW('Sanitation Data'!E110)),NA())</f>
        <v>#N/A</v>
      </c>
      <c r="AC116" s="542" t="e">
        <f ca="1">+IF(AND(ISNUMBER(OFFSET('Sanitation Data'!$E$10,0,10*ROW('Sanitation Data'!E110))),'Data Summary'!CR116="Yes"),OFFSET('Sanitation Data'!$E$10,0,10*ROW('Sanitation Data'!E110)),NA())</f>
        <v>#N/A</v>
      </c>
      <c r="AD116" s="542" t="e">
        <f ca="1">+IF(AND(ISNUMBER(OFFSET('Sanitation Data'!$E$11,0,10*ROW('Sanitation Data'!E110))),'Data Summary'!CS116="Yes"),OFFSET('Sanitation Data'!$E$11,0,10*ROW('Sanitation Data'!E110)),NA())</f>
        <v>#N/A</v>
      </c>
      <c r="AE116" s="542" t="e">
        <f ca="1">+IF(AND(ISNUMBER(OFFSET('Sanitation Data'!$E$12,0,10*ROW('Sanitation Data'!E110))),'Data Summary'!CT116="Yes"),OFFSET('Sanitation Data'!$E$12,0,10*ROW('Sanitation Data'!E110)),NA())</f>
        <v>#N/A</v>
      </c>
      <c r="AF116" s="542" t="e">
        <f ca="1">+IF(AND(ISNUMBER(OFFSET('Sanitation Data'!$F$4,0,10*ROW('Sanitation Data'!F110))),'Data Summary'!CU116="Yes"),100-OFFSET('Sanitation Data'!$F$4,0,10*ROW('Sanitation Data'!F110)),NA())</f>
        <v>#N/A</v>
      </c>
      <c r="AG116" s="542" t="e">
        <f ca="1">+IF(AND(ISNUMBER(OFFSET('Sanitation Data'!$F$6,0,10*ROW('Sanitation Data'!F110))),'Data Summary'!CV116="Yes"),OFFSET('Sanitation Data'!$F$6,0,10*ROW('Sanitation Data'!F110)),NA())</f>
        <v>#N/A</v>
      </c>
      <c r="AH116" s="542" t="e">
        <f ca="1">+IF(AND(ISNUMBER(OFFSET('Sanitation Data'!$F$10,0,10*ROW('Sanitation Data'!F110))),'Data Summary'!CW116="Yes"),OFFSET('Sanitation Data'!$F$10,0,10*ROW('Sanitation Data'!F110)),NA())</f>
        <v>#N/A</v>
      </c>
      <c r="AI116" s="542" t="e">
        <f ca="1">+IF(AND(ISNUMBER(OFFSET('Sanitation Data'!$F$11,0,10*ROW('Sanitation Data'!F110))),'Data Summary'!CX116="Yes"),OFFSET('Sanitation Data'!$F$11,0,10*ROW('Sanitation Data'!F110)),NA())</f>
        <v>#N/A</v>
      </c>
      <c r="AJ116" s="542" t="e">
        <f ca="1">+IF(AND(ISNUMBER(OFFSET('Sanitation Data'!$F$12,0,10*ROW('Sanitation Data'!F110))),'Data Summary'!CY116="Yes"),OFFSET('Sanitation Data'!$F$12,0,10*ROW('Sanitation Data'!F110)),NA())</f>
        <v>#N/A</v>
      </c>
      <c r="AK116" s="542" t="e">
        <f ca="1">+IF(AND(ISNUMBER(OFFSET('Sanitation Data'!$G$4,0,10*ROW('Sanitation Data'!G110))),'Data Summary'!CZ116="Yes"),100-OFFSET('Sanitation Data'!$G$4,0,10*ROW('Sanitation Data'!G110)),NA())</f>
        <v>#N/A</v>
      </c>
      <c r="AL116" s="542" t="e">
        <f ca="1">+IF(AND(ISNUMBER(OFFSET('Sanitation Data'!$G$6,0,10*ROW('Sanitation Data'!G110))),'Data Summary'!DA116="Yes"),OFFSET('Sanitation Data'!$G$6,0,10*ROW('Sanitation Data'!G110)),NA())</f>
        <v>#N/A</v>
      </c>
      <c r="AM116" s="542" t="e">
        <f ca="1">+IF(AND(ISNUMBER(OFFSET('Sanitation Data'!$G$10,0,10*ROW('Sanitation Data'!G110))),'Data Summary'!DB116="Yes"),OFFSET('Sanitation Data'!$G$10,0,10*ROW('Sanitation Data'!G110)),NA())</f>
        <v>#N/A</v>
      </c>
      <c r="AN116" s="542" t="e">
        <f ca="1">+IF(AND(ISNUMBER(OFFSET('Sanitation Data'!$G$11,0,10*ROW('Sanitation Data'!G110))),'Data Summary'!DC116="Yes"),OFFSET('Sanitation Data'!$G$11,0,10*ROW('Sanitation Data'!G110)),NA())</f>
        <v>#N/A</v>
      </c>
      <c r="AO116" s="542" t="e">
        <f ca="1">+IF(AND(ISNUMBER(OFFSET('Sanitation Data'!$G$12,0,10*ROW('Sanitation Data'!G110))),'Data Summary'!DD116="Yes"),OFFSET('Sanitation Data'!$G$12,0,10*ROW('Sanitation Data'!G110)),NA())</f>
        <v>#N/A</v>
      </c>
      <c r="AP116" s="542" t="e">
        <f ca="1">+IF(AND(ISNUMBER(OFFSET('Sanitation Data'!$H$4,0,10*ROW('Sanitation Data'!H110))),'Data Summary'!DE116="Yes"),100-OFFSET('Sanitation Data'!$H$4,0,10*ROW('Sanitation Data'!H110)),NA())</f>
        <v>#N/A</v>
      </c>
      <c r="AQ116" s="542" t="e">
        <f ca="1">+IF(AND(ISNUMBER(OFFSET('Sanitation Data'!$H$6,0,10*ROW('Sanitation Data'!H110))),'Data Summary'!DF116="Yes"),OFFSET('Sanitation Data'!$H$6,0,10*ROW('Sanitation Data'!H110)),NA())</f>
        <v>#N/A</v>
      </c>
      <c r="AR116" s="542" t="e">
        <f ca="1">+IF(AND(ISNUMBER(OFFSET('Sanitation Data'!$H$10,0,10*ROW('Sanitation Data'!H110))),'Data Summary'!DG116="Yes"),OFFSET('Sanitation Data'!$H$10,0,10*ROW('Sanitation Data'!H110)),NA())</f>
        <v>#N/A</v>
      </c>
      <c r="AS116" s="542" t="e">
        <f ca="1">+IF(AND(ISNUMBER(OFFSET('Sanitation Data'!$H$11,0,10*ROW('Sanitation Data'!H110))),'Data Summary'!DH116="Yes"),OFFSET('Sanitation Data'!$H$11,0,10*ROW('Sanitation Data'!H110)),NA())</f>
        <v>#N/A</v>
      </c>
      <c r="AT116" s="542" t="e">
        <f ca="1">+IF(AND(ISNUMBER(OFFSET('Sanitation Data'!$H$12,0,10*ROW('Sanitation Data'!H110))),'Data Summary'!DI116="Yes"),OFFSET('Sanitation Data'!$H$12,0,10*ROW('Sanitation Data'!H110)),NA())</f>
        <v>#N/A</v>
      </c>
      <c r="AU116" s="542" t="e">
        <f ca="1">+IF(AND(ISNUMBER(OFFSET('Sanitation Data'!$I$4,0,10*ROW('Sanitation Data'!I110))),'Data Summary'!DJ116="Yes"),100-OFFSET('Sanitation Data'!$I$4,0,10*ROW('Sanitation Data'!I110)),NA())</f>
        <v>#N/A</v>
      </c>
      <c r="AV116" s="542" t="e">
        <f ca="1">+IF(AND(ISNUMBER(OFFSET('Sanitation Data'!$I$6,0,10*ROW('Sanitation Data'!I110))),'Data Summary'!DK116="Yes"),OFFSET('Sanitation Data'!$I$6,0,10*ROW('Sanitation Data'!I110)),NA())</f>
        <v>#N/A</v>
      </c>
      <c r="AW116" s="542" t="e">
        <f ca="1">+IF(AND(ISNUMBER(OFFSET('Sanitation Data'!$I$10,0,10*ROW('Sanitation Data'!I110))),'Data Summary'!DL116="Yes"),OFFSET('Sanitation Data'!$I$10,0,10*ROW('Sanitation Data'!I110)),NA())</f>
        <v>#N/A</v>
      </c>
      <c r="AX116" s="542" t="e">
        <f ca="1">+IF(AND(ISNUMBER(OFFSET('Sanitation Data'!$I$11,0,10*ROW('Sanitation Data'!I110))),'Data Summary'!DM116="Yes"),OFFSET('Sanitation Data'!$I$11,0,10*ROW('Sanitation Data'!I110)),NA())</f>
        <v>#N/A</v>
      </c>
      <c r="AY116" s="542" t="e">
        <f ca="1">+IF(AND(ISNUMBER(OFFSET('Sanitation Data'!$I$12,0,10*ROW('Sanitation Data'!I110))),'Data Summary'!DN116="Yes"),OFFSET('Sanitation Data'!$I$12,0,10*ROW('Sanitation Data'!I110)),NA())</f>
        <v>#N/A</v>
      </c>
      <c r="AZ116" s="543" t="e">
        <f ca="1">+IF(AND(ISNUMBER(OFFSET('Hygiene Data'!$D$5,0,10*ROW('Hygiene Data'!D110))),'Data Summary'!DO116="Yes"),OFFSET('Hygiene Data'!$D$5,0,10*ROW('Hygiene Data'!D110)),NA())</f>
        <v>#N/A</v>
      </c>
      <c r="BA116" s="543" t="e">
        <f ca="1">+IF(AND(ISNUMBER(OFFSET('Hygiene Data'!$D$7,0,10*ROW('Hygiene Data'!D110))),'Data Summary'!DP116="Yes"),OFFSET('Hygiene Data'!$D$7,0,10*ROW('Hygiene Data'!D110)),NA())</f>
        <v>#N/A</v>
      </c>
      <c r="BB116" s="543" t="e">
        <f ca="1">+IF(AND(ISNUMBER(OFFSET('Hygiene Data'!$D$9,0,10*ROW('Hygiene Data'!D110))),'Data Summary'!DQ116="Yes"),OFFSET('Hygiene Data'!$D$9,0,10*ROW('Hygiene Data'!D110)),NA())</f>
        <v>#N/A</v>
      </c>
      <c r="BC116" s="543" t="e">
        <f ca="1">+IF(AND(ISNUMBER(OFFSET('Hygiene Data'!$E$5,0,10*ROW('Hygiene Data'!E110))),'Data Summary'!DR116="Yes"),OFFSET('Hygiene Data'!$E$5,0,10*ROW('Hygiene Data'!E110)),NA())</f>
        <v>#N/A</v>
      </c>
      <c r="BD116" s="543" t="e">
        <f ca="1">+IF(AND(ISNUMBER(OFFSET('Hygiene Data'!$E$7,0,10*ROW('Hygiene Data'!E110))),'Data Summary'!DS116="Yes"),OFFSET('Hygiene Data'!$E$7,0,10*ROW('Hygiene Data'!E110)),NA())</f>
        <v>#N/A</v>
      </c>
      <c r="BE116" s="543" t="e">
        <f ca="1">+IF(AND(ISNUMBER(OFFSET('Hygiene Data'!$E$9,0,10*ROW('Hygiene Data'!E110))),'Data Summary'!DT116="Yes"),OFFSET('Hygiene Data'!$E$9,0,10*ROW('Hygiene Data'!E110)),NA())</f>
        <v>#N/A</v>
      </c>
      <c r="BF116" s="543" t="e">
        <f ca="1">+IF(AND(ISNUMBER(OFFSET('Hygiene Data'!$F$5,0,10*ROW('Hygiene Data'!F110))),'Data Summary'!DU116="Yes"),OFFSET('Hygiene Data'!$F$5,0,10*ROW('Hygiene Data'!F110)),NA())</f>
        <v>#N/A</v>
      </c>
      <c r="BG116" s="543" t="e">
        <f ca="1">+IF(AND(ISNUMBER(OFFSET('Hygiene Data'!$F$7,0,10*ROW('Hygiene Data'!F110))),'Data Summary'!DV116="Yes"),OFFSET('Hygiene Data'!$F$7,0,10*ROW('Hygiene Data'!F110)),NA())</f>
        <v>#N/A</v>
      </c>
      <c r="BH116" s="543" t="e">
        <f ca="1">+IF(AND(ISNUMBER(OFFSET('Hygiene Data'!$F$9,0,10*ROW('Hygiene Data'!F110))),'Data Summary'!DW116="Yes"),OFFSET('Hygiene Data'!$F$9,0,10*ROW('Hygiene Data'!F110)),NA())</f>
        <v>#N/A</v>
      </c>
      <c r="BI116" s="543" t="e">
        <f ca="1">+IF(AND(ISNUMBER(OFFSET('Hygiene Data'!$G$5,0,10*ROW('Hygiene Data'!G110))),'Data Summary'!DX116="Yes"),OFFSET('Hygiene Data'!$G$5,0,10*ROW('Hygiene Data'!G110)),NA())</f>
        <v>#N/A</v>
      </c>
      <c r="BJ116" s="543" t="e">
        <f ca="1">+IF(AND(ISNUMBER(OFFSET('Hygiene Data'!$G$7,0,10*ROW('Hygiene Data'!G110))),'Data Summary'!DY116="Yes"),OFFSET('Hygiene Data'!$G$7,0,10*ROW('Hygiene Data'!G110)),NA())</f>
        <v>#N/A</v>
      </c>
      <c r="BK116" s="543" t="e">
        <f ca="1">+IF(AND(ISNUMBER(OFFSET('Hygiene Data'!$G$9,0,10*ROW('Hygiene Data'!G110))),'Data Summary'!DZ116="Yes"),OFFSET('Hygiene Data'!$G$9,0,10*ROW('Hygiene Data'!G110)),NA())</f>
        <v>#N/A</v>
      </c>
      <c r="BL116" s="543" t="e">
        <f ca="1">+IF(AND(ISNUMBER(OFFSET('Hygiene Data'!$H$5,0,10*ROW('Hygiene Data'!H110))),'Data Summary'!EA116="Yes"),OFFSET('Hygiene Data'!$H$5,0,10*ROW('Hygiene Data'!H110)),NA())</f>
        <v>#N/A</v>
      </c>
      <c r="BM116" s="543" t="e">
        <f ca="1">+IF(AND(ISNUMBER(OFFSET('Hygiene Data'!$H$7,0,10*ROW('Hygiene Data'!H110))),'Data Summary'!EB116="Yes"),OFFSET('Hygiene Data'!$H$7,0,10*ROW('Hygiene Data'!H110)),NA())</f>
        <v>#N/A</v>
      </c>
      <c r="BN116" s="543" t="e">
        <f ca="1">+IF(AND(ISNUMBER(OFFSET('Hygiene Data'!$H$9,0,10*ROW('Hygiene Data'!H110))),'Data Summary'!EC116="Yes"),OFFSET('Hygiene Data'!$H$9,0,10*ROW('Hygiene Data'!H110)),NA())</f>
        <v>#N/A</v>
      </c>
      <c r="BO116" s="543" t="e">
        <f ca="1">+IF(AND(ISNUMBER(OFFSET('Hygiene Data'!$I$5,0,10*ROW('Hygiene Data'!I110))),'Data Summary'!ED116="Yes"),OFFSET('Hygiene Data'!$I$5,0,10*ROW('Hygiene Data'!I110)),NA())</f>
        <v>#N/A</v>
      </c>
      <c r="BP116" s="543" t="e">
        <f ca="1">+IF(AND(ISNUMBER(OFFSET('Hygiene Data'!$I$7,0,10*ROW('Hygiene Data'!I110))),'Data Summary'!EE116="Yes"),OFFSET('Hygiene Data'!$I$7,0,10*ROW('Hygiene Data'!I110)),NA())</f>
        <v>#N/A</v>
      </c>
      <c r="BQ116" s="543" t="e">
        <f ca="1">+IF(AND(ISNUMBER(OFFSET('Hygiene Data'!$I$9,0,10*ROW('Hygiene Data'!I110))),'Data Summary'!EF116="Yes"),OFFSET('Hygiene Data'!$I$9,0,10*ROW('Hygiene Data'!I110)),NA())</f>
        <v>#N/A</v>
      </c>
    </row>
    <row r="117" spans="1:69" x14ac:dyDescent="0.25">
      <c r="A117" s="539" t="e">
        <f ca="1">+RIGHT('Data Summary'!A117,LEN('Data Summary'!A117)-9)</f>
        <v>#VALUE!</v>
      </c>
      <c r="B117" s="513" t="str">
        <f ca="1">+IF(ISTEXT('Data Summary'!B117),'Data Summary'!B117,"")</f>
        <v/>
      </c>
      <c r="C117" s="540" t="e">
        <f ca="1">+VALUE('Data Summary'!C117)</f>
        <v>#VALUE!</v>
      </c>
      <c r="D117" s="541" t="e">
        <f ca="1">+IF(AND(ISNUMBER(OFFSET('Water Data'!$D$4,0,10*ROW('Water Data'!D111))),'Data Summary'!BS117="Yes"),100-OFFSET('Water Data'!$D$4,0,10*ROW('Water Data'!D111)),NA())</f>
        <v>#N/A</v>
      </c>
      <c r="E117" s="541" t="e">
        <f ca="1">+IF(AND(ISNUMBER(OFFSET('Water Data'!$D$6,0,10*ROW('Water Data'!D111))),'Data Summary'!BT117="Yes"),OFFSET('Water Data'!$D$6,0,10*ROW('Water Data'!D111)),NA())</f>
        <v>#N/A</v>
      </c>
      <c r="F117" s="541" t="e">
        <f ca="1">+IF(AND(ISNUMBER(OFFSET('Water Data'!$D$9,0,10*ROW('Water Data'!D111))),'Data Summary'!BU117="Yes"),OFFSET('Water Data'!$D$9,0,10*ROW('Water Data'!D111)),NA())</f>
        <v>#N/A</v>
      </c>
      <c r="G117" s="541" t="e">
        <f ca="1">+IF(AND(ISNUMBER(OFFSET('Water Data'!$E$4,0,10*ROW('Water Data'!E111))),'Data Summary'!BV117="Yes"),100-OFFSET('Water Data'!$E$4,0,10*ROW('Water Data'!E111)),NA())</f>
        <v>#N/A</v>
      </c>
      <c r="H117" s="541" t="e">
        <f ca="1">+IF(AND(ISNUMBER(OFFSET('Water Data'!$E$6,0,10*ROW('Water Data'!E111))),'Data Summary'!BW117="Yes"),OFFSET('Water Data'!$E$6,0,10*ROW('Water Data'!E111)),NA())</f>
        <v>#N/A</v>
      </c>
      <c r="I117" s="541" t="e">
        <f ca="1">+IF(AND(ISNUMBER(OFFSET('Water Data'!$E$9,0,10*ROW('Water Data'!E111))),'Data Summary'!BX117="Yes"),OFFSET('Water Data'!$E$9,0,10*ROW('Water Data'!E111)),NA())</f>
        <v>#N/A</v>
      </c>
      <c r="J117" s="541" t="e">
        <f ca="1">+IF(AND(ISNUMBER(OFFSET('Water Data'!$F$4,0,10*ROW('Water Data'!F111))),'Data Summary'!BY117="Yes"),100-OFFSET('Water Data'!$F$4,0,10*ROW('Water Data'!F111)),NA())</f>
        <v>#N/A</v>
      </c>
      <c r="K117" s="541" t="e">
        <f ca="1">+IF(AND(ISNUMBER(OFFSET('Water Data'!$F$6,0,10*ROW('Water Data'!F111))),'Data Summary'!BZ117="Yes"),OFFSET('Water Data'!$F$6,0,10*ROW('Water Data'!F111)),NA())</f>
        <v>#N/A</v>
      </c>
      <c r="L117" s="541" t="e">
        <f ca="1">+IF(AND(ISNUMBER(OFFSET('Water Data'!$F$9,0,10*ROW('Water Data'!F111))),'Data Summary'!CA117="Yes"),OFFSET('Water Data'!$F$9,0,10*ROW('Water Data'!F111)),NA())</f>
        <v>#N/A</v>
      </c>
      <c r="M117" s="541" t="e">
        <f ca="1">+IF(AND(ISNUMBER(OFFSET('Water Data'!$G$4,0,10*ROW('Water Data'!G111))),'Data Summary'!CB117="Yes"),100-OFFSET('Water Data'!$G$4,0,10*ROW('Water Data'!G111)),NA())</f>
        <v>#N/A</v>
      </c>
      <c r="N117" s="541" t="e">
        <f ca="1">+IF(AND(ISNUMBER(OFFSET('Water Data'!$G$6,0,10*ROW('Water Data'!G111))),'Data Summary'!CC117="Yes"),OFFSET('Water Data'!$G$6,0,10*ROW('Water Data'!G111)),NA())</f>
        <v>#N/A</v>
      </c>
      <c r="O117" s="541" t="e">
        <f ca="1">+IF(AND(ISNUMBER(OFFSET('Water Data'!$G$9,0,10*ROW('Water Data'!G111))),'Data Summary'!CD117="Yes"),OFFSET('Water Data'!$G$9,0,10*ROW('Water Data'!G111)),NA())</f>
        <v>#N/A</v>
      </c>
      <c r="P117" s="541" t="e">
        <f ca="1">+IF(AND(ISNUMBER(OFFSET('Water Data'!$H$4,0,10*ROW('Water Data'!H111))),'Data Summary'!CE117="Yes"),100-OFFSET('Water Data'!$H$4,0,10*ROW('Water Data'!H111)),NA())</f>
        <v>#N/A</v>
      </c>
      <c r="Q117" s="541" t="e">
        <f ca="1">+IF(AND(ISNUMBER(OFFSET('Water Data'!$H$6,0,10*ROW('Water Data'!H111))),'Data Summary'!CF117="Yes"),OFFSET('Water Data'!$H$6,0,10*ROW('Water Data'!H111)),NA())</f>
        <v>#N/A</v>
      </c>
      <c r="R117" s="541" t="e">
        <f ca="1">+IF(AND(ISNUMBER(OFFSET('Water Data'!$H$9,0,10*ROW('Water Data'!H111))),'Data Summary'!CG117="Yes"),OFFSET('Water Data'!$H$9,0,10*ROW('Water Data'!H111)),NA())</f>
        <v>#N/A</v>
      </c>
      <c r="S117" s="541" t="e">
        <f ca="1">+IF(AND(ISNUMBER(OFFSET('Water Data'!$I$4,0,10*ROW('Water Data'!I111))),'Data Summary'!CH117="Yes"),100-OFFSET('Water Data'!$I$4,0,10*ROW('Water Data'!I111)),NA())</f>
        <v>#N/A</v>
      </c>
      <c r="T117" s="541" t="e">
        <f ca="1">+IF(AND(ISNUMBER(OFFSET('Water Data'!$I$6,0,10*ROW('Water Data'!I111))),'Data Summary'!CI117="Yes"),OFFSET('Water Data'!$I$6,0,10*ROW('Water Data'!I111)),NA())</f>
        <v>#N/A</v>
      </c>
      <c r="U117" s="541" t="e">
        <f ca="1">+IF(AND(ISNUMBER(OFFSET('Water Data'!$I$9,0,10*ROW('Water Data'!I111))),'Data Summary'!CJ117="Yes"),OFFSET('Water Data'!$I$9,0,10*ROW('Water Data'!I111)),NA())</f>
        <v>#N/A</v>
      </c>
      <c r="V117" s="542" t="e">
        <f ca="1">+IF(AND(ISNUMBER(OFFSET('Sanitation Data'!$D$4,0,10*ROW('Sanitation Data'!D111))),'Data Summary'!CK117="Yes"),100-OFFSET('Sanitation Data'!$D$4,0,10*ROW('Sanitation Data'!D111)),NA())</f>
        <v>#N/A</v>
      </c>
      <c r="W117" s="542" t="e">
        <f ca="1">+IF(AND(ISNUMBER(OFFSET('Sanitation Data'!$D$6,0,10*ROW('Sanitation Data'!D111))),'Data Summary'!CL117="Yes"),OFFSET('Sanitation Data'!$D$6,0,10*ROW('Sanitation Data'!D111)),NA())</f>
        <v>#N/A</v>
      </c>
      <c r="X117" s="542" t="e">
        <f ca="1">+IF(AND(ISNUMBER(OFFSET('Sanitation Data'!$D$10,0,10*ROW('Sanitation Data'!D111))),'Data Summary'!CM117="Yes"),OFFSET('Sanitation Data'!$D$10,0,10*ROW('Sanitation Data'!D111)),NA())</f>
        <v>#N/A</v>
      </c>
      <c r="Y117" s="542" t="e">
        <f ca="1">+IF(AND(ISNUMBER(OFFSET('Sanitation Data'!$D$11,0,10*ROW('Sanitation Data'!D111))),'Data Summary'!CN117="Yes"),OFFSET('Sanitation Data'!$D$11,0,10*ROW('Sanitation Data'!D111)),NA())</f>
        <v>#N/A</v>
      </c>
      <c r="Z117" s="542" t="e">
        <f ca="1">+IF(AND(ISNUMBER(OFFSET('Sanitation Data'!$D$12,0,10*ROW('Sanitation Data'!D111))),'Data Summary'!CO117="Yes"),OFFSET('Sanitation Data'!$D$12,0,10*ROW('Sanitation Data'!D111)),NA())</f>
        <v>#N/A</v>
      </c>
      <c r="AA117" s="542" t="e">
        <f ca="1">+IF(AND(ISNUMBER(OFFSET('Sanitation Data'!$E$4,0,10*ROW('Sanitation Data'!E111))),'Data Summary'!CP117="Yes"),100-OFFSET('Sanitation Data'!$E$4,0,10*ROW('Sanitation Data'!E111)),NA())</f>
        <v>#N/A</v>
      </c>
      <c r="AB117" s="542" t="e">
        <f ca="1">+IF(AND(ISNUMBER(OFFSET('Sanitation Data'!$E$6,0,10*ROW('Sanitation Data'!E111))),'Data Summary'!CQ117="Yes"),OFFSET('Sanitation Data'!$E$6,0,10*ROW('Sanitation Data'!E111)),NA())</f>
        <v>#N/A</v>
      </c>
      <c r="AC117" s="542" t="e">
        <f ca="1">+IF(AND(ISNUMBER(OFFSET('Sanitation Data'!$E$10,0,10*ROW('Sanitation Data'!E111))),'Data Summary'!CR117="Yes"),OFFSET('Sanitation Data'!$E$10,0,10*ROW('Sanitation Data'!E111)),NA())</f>
        <v>#N/A</v>
      </c>
      <c r="AD117" s="542" t="e">
        <f ca="1">+IF(AND(ISNUMBER(OFFSET('Sanitation Data'!$E$11,0,10*ROW('Sanitation Data'!E111))),'Data Summary'!CS117="Yes"),OFFSET('Sanitation Data'!$E$11,0,10*ROW('Sanitation Data'!E111)),NA())</f>
        <v>#N/A</v>
      </c>
      <c r="AE117" s="542" t="e">
        <f ca="1">+IF(AND(ISNUMBER(OFFSET('Sanitation Data'!$E$12,0,10*ROW('Sanitation Data'!E111))),'Data Summary'!CT117="Yes"),OFFSET('Sanitation Data'!$E$12,0,10*ROW('Sanitation Data'!E111)),NA())</f>
        <v>#N/A</v>
      </c>
      <c r="AF117" s="542" t="e">
        <f ca="1">+IF(AND(ISNUMBER(OFFSET('Sanitation Data'!$F$4,0,10*ROW('Sanitation Data'!F111))),'Data Summary'!CU117="Yes"),100-OFFSET('Sanitation Data'!$F$4,0,10*ROW('Sanitation Data'!F111)),NA())</f>
        <v>#N/A</v>
      </c>
      <c r="AG117" s="542" t="e">
        <f ca="1">+IF(AND(ISNUMBER(OFFSET('Sanitation Data'!$F$6,0,10*ROW('Sanitation Data'!F111))),'Data Summary'!CV117="Yes"),OFFSET('Sanitation Data'!$F$6,0,10*ROW('Sanitation Data'!F111)),NA())</f>
        <v>#N/A</v>
      </c>
      <c r="AH117" s="542" t="e">
        <f ca="1">+IF(AND(ISNUMBER(OFFSET('Sanitation Data'!$F$10,0,10*ROW('Sanitation Data'!F111))),'Data Summary'!CW117="Yes"),OFFSET('Sanitation Data'!$F$10,0,10*ROW('Sanitation Data'!F111)),NA())</f>
        <v>#N/A</v>
      </c>
      <c r="AI117" s="542" t="e">
        <f ca="1">+IF(AND(ISNUMBER(OFFSET('Sanitation Data'!$F$11,0,10*ROW('Sanitation Data'!F111))),'Data Summary'!CX117="Yes"),OFFSET('Sanitation Data'!$F$11,0,10*ROW('Sanitation Data'!F111)),NA())</f>
        <v>#N/A</v>
      </c>
      <c r="AJ117" s="542" t="e">
        <f ca="1">+IF(AND(ISNUMBER(OFFSET('Sanitation Data'!$F$12,0,10*ROW('Sanitation Data'!F111))),'Data Summary'!CY117="Yes"),OFFSET('Sanitation Data'!$F$12,0,10*ROW('Sanitation Data'!F111)),NA())</f>
        <v>#N/A</v>
      </c>
      <c r="AK117" s="542" t="e">
        <f ca="1">+IF(AND(ISNUMBER(OFFSET('Sanitation Data'!$G$4,0,10*ROW('Sanitation Data'!G111))),'Data Summary'!CZ117="Yes"),100-OFFSET('Sanitation Data'!$G$4,0,10*ROW('Sanitation Data'!G111)),NA())</f>
        <v>#N/A</v>
      </c>
      <c r="AL117" s="542" t="e">
        <f ca="1">+IF(AND(ISNUMBER(OFFSET('Sanitation Data'!$G$6,0,10*ROW('Sanitation Data'!G111))),'Data Summary'!DA117="Yes"),OFFSET('Sanitation Data'!$G$6,0,10*ROW('Sanitation Data'!G111)),NA())</f>
        <v>#N/A</v>
      </c>
      <c r="AM117" s="542" t="e">
        <f ca="1">+IF(AND(ISNUMBER(OFFSET('Sanitation Data'!$G$10,0,10*ROW('Sanitation Data'!G111))),'Data Summary'!DB117="Yes"),OFFSET('Sanitation Data'!$G$10,0,10*ROW('Sanitation Data'!G111)),NA())</f>
        <v>#N/A</v>
      </c>
      <c r="AN117" s="542" t="e">
        <f ca="1">+IF(AND(ISNUMBER(OFFSET('Sanitation Data'!$G$11,0,10*ROW('Sanitation Data'!G111))),'Data Summary'!DC117="Yes"),OFFSET('Sanitation Data'!$G$11,0,10*ROW('Sanitation Data'!G111)),NA())</f>
        <v>#N/A</v>
      </c>
      <c r="AO117" s="542" t="e">
        <f ca="1">+IF(AND(ISNUMBER(OFFSET('Sanitation Data'!$G$12,0,10*ROW('Sanitation Data'!G111))),'Data Summary'!DD117="Yes"),OFFSET('Sanitation Data'!$G$12,0,10*ROW('Sanitation Data'!G111)),NA())</f>
        <v>#N/A</v>
      </c>
      <c r="AP117" s="542" t="e">
        <f ca="1">+IF(AND(ISNUMBER(OFFSET('Sanitation Data'!$H$4,0,10*ROW('Sanitation Data'!H111))),'Data Summary'!DE117="Yes"),100-OFFSET('Sanitation Data'!$H$4,0,10*ROW('Sanitation Data'!H111)),NA())</f>
        <v>#N/A</v>
      </c>
      <c r="AQ117" s="542" t="e">
        <f ca="1">+IF(AND(ISNUMBER(OFFSET('Sanitation Data'!$H$6,0,10*ROW('Sanitation Data'!H111))),'Data Summary'!DF117="Yes"),OFFSET('Sanitation Data'!$H$6,0,10*ROW('Sanitation Data'!H111)),NA())</f>
        <v>#N/A</v>
      </c>
      <c r="AR117" s="542" t="e">
        <f ca="1">+IF(AND(ISNUMBER(OFFSET('Sanitation Data'!$H$10,0,10*ROW('Sanitation Data'!H111))),'Data Summary'!DG117="Yes"),OFFSET('Sanitation Data'!$H$10,0,10*ROW('Sanitation Data'!H111)),NA())</f>
        <v>#N/A</v>
      </c>
      <c r="AS117" s="542" t="e">
        <f ca="1">+IF(AND(ISNUMBER(OFFSET('Sanitation Data'!$H$11,0,10*ROW('Sanitation Data'!H111))),'Data Summary'!DH117="Yes"),OFFSET('Sanitation Data'!$H$11,0,10*ROW('Sanitation Data'!H111)),NA())</f>
        <v>#N/A</v>
      </c>
      <c r="AT117" s="542" t="e">
        <f ca="1">+IF(AND(ISNUMBER(OFFSET('Sanitation Data'!$H$12,0,10*ROW('Sanitation Data'!H111))),'Data Summary'!DI117="Yes"),OFFSET('Sanitation Data'!$H$12,0,10*ROW('Sanitation Data'!H111)),NA())</f>
        <v>#N/A</v>
      </c>
      <c r="AU117" s="542" t="e">
        <f ca="1">+IF(AND(ISNUMBER(OFFSET('Sanitation Data'!$I$4,0,10*ROW('Sanitation Data'!I111))),'Data Summary'!DJ117="Yes"),100-OFFSET('Sanitation Data'!$I$4,0,10*ROW('Sanitation Data'!I111)),NA())</f>
        <v>#N/A</v>
      </c>
      <c r="AV117" s="542" t="e">
        <f ca="1">+IF(AND(ISNUMBER(OFFSET('Sanitation Data'!$I$6,0,10*ROW('Sanitation Data'!I111))),'Data Summary'!DK117="Yes"),OFFSET('Sanitation Data'!$I$6,0,10*ROW('Sanitation Data'!I111)),NA())</f>
        <v>#N/A</v>
      </c>
      <c r="AW117" s="542" t="e">
        <f ca="1">+IF(AND(ISNUMBER(OFFSET('Sanitation Data'!$I$10,0,10*ROW('Sanitation Data'!I111))),'Data Summary'!DL117="Yes"),OFFSET('Sanitation Data'!$I$10,0,10*ROW('Sanitation Data'!I111)),NA())</f>
        <v>#N/A</v>
      </c>
      <c r="AX117" s="542" t="e">
        <f ca="1">+IF(AND(ISNUMBER(OFFSET('Sanitation Data'!$I$11,0,10*ROW('Sanitation Data'!I111))),'Data Summary'!DM117="Yes"),OFFSET('Sanitation Data'!$I$11,0,10*ROW('Sanitation Data'!I111)),NA())</f>
        <v>#N/A</v>
      </c>
      <c r="AY117" s="542" t="e">
        <f ca="1">+IF(AND(ISNUMBER(OFFSET('Sanitation Data'!$I$12,0,10*ROW('Sanitation Data'!I111))),'Data Summary'!DN117="Yes"),OFFSET('Sanitation Data'!$I$12,0,10*ROW('Sanitation Data'!I111)),NA())</f>
        <v>#N/A</v>
      </c>
      <c r="AZ117" s="543" t="e">
        <f ca="1">+IF(AND(ISNUMBER(OFFSET('Hygiene Data'!$D$5,0,10*ROW('Hygiene Data'!D111))),'Data Summary'!DO117="Yes"),OFFSET('Hygiene Data'!$D$5,0,10*ROW('Hygiene Data'!D111)),NA())</f>
        <v>#N/A</v>
      </c>
      <c r="BA117" s="543" t="e">
        <f ca="1">+IF(AND(ISNUMBER(OFFSET('Hygiene Data'!$D$7,0,10*ROW('Hygiene Data'!D111))),'Data Summary'!DP117="Yes"),OFFSET('Hygiene Data'!$D$7,0,10*ROW('Hygiene Data'!D111)),NA())</f>
        <v>#N/A</v>
      </c>
      <c r="BB117" s="543" t="e">
        <f ca="1">+IF(AND(ISNUMBER(OFFSET('Hygiene Data'!$D$9,0,10*ROW('Hygiene Data'!D111))),'Data Summary'!DQ117="Yes"),OFFSET('Hygiene Data'!$D$9,0,10*ROW('Hygiene Data'!D111)),NA())</f>
        <v>#N/A</v>
      </c>
      <c r="BC117" s="543" t="e">
        <f ca="1">+IF(AND(ISNUMBER(OFFSET('Hygiene Data'!$E$5,0,10*ROW('Hygiene Data'!E111))),'Data Summary'!DR117="Yes"),OFFSET('Hygiene Data'!$E$5,0,10*ROW('Hygiene Data'!E111)),NA())</f>
        <v>#N/A</v>
      </c>
      <c r="BD117" s="543" t="e">
        <f ca="1">+IF(AND(ISNUMBER(OFFSET('Hygiene Data'!$E$7,0,10*ROW('Hygiene Data'!E111))),'Data Summary'!DS117="Yes"),OFFSET('Hygiene Data'!$E$7,0,10*ROW('Hygiene Data'!E111)),NA())</f>
        <v>#N/A</v>
      </c>
      <c r="BE117" s="543" t="e">
        <f ca="1">+IF(AND(ISNUMBER(OFFSET('Hygiene Data'!$E$9,0,10*ROW('Hygiene Data'!E111))),'Data Summary'!DT117="Yes"),OFFSET('Hygiene Data'!$E$9,0,10*ROW('Hygiene Data'!E111)),NA())</f>
        <v>#N/A</v>
      </c>
      <c r="BF117" s="543" t="e">
        <f ca="1">+IF(AND(ISNUMBER(OFFSET('Hygiene Data'!$F$5,0,10*ROW('Hygiene Data'!F111))),'Data Summary'!DU117="Yes"),OFFSET('Hygiene Data'!$F$5,0,10*ROW('Hygiene Data'!F111)),NA())</f>
        <v>#N/A</v>
      </c>
      <c r="BG117" s="543" t="e">
        <f ca="1">+IF(AND(ISNUMBER(OFFSET('Hygiene Data'!$F$7,0,10*ROW('Hygiene Data'!F111))),'Data Summary'!DV117="Yes"),OFFSET('Hygiene Data'!$F$7,0,10*ROW('Hygiene Data'!F111)),NA())</f>
        <v>#N/A</v>
      </c>
      <c r="BH117" s="543" t="e">
        <f ca="1">+IF(AND(ISNUMBER(OFFSET('Hygiene Data'!$F$9,0,10*ROW('Hygiene Data'!F111))),'Data Summary'!DW117="Yes"),OFFSET('Hygiene Data'!$F$9,0,10*ROW('Hygiene Data'!F111)),NA())</f>
        <v>#N/A</v>
      </c>
      <c r="BI117" s="543" t="e">
        <f ca="1">+IF(AND(ISNUMBER(OFFSET('Hygiene Data'!$G$5,0,10*ROW('Hygiene Data'!G111))),'Data Summary'!DX117="Yes"),OFFSET('Hygiene Data'!$G$5,0,10*ROW('Hygiene Data'!G111)),NA())</f>
        <v>#N/A</v>
      </c>
      <c r="BJ117" s="543" t="e">
        <f ca="1">+IF(AND(ISNUMBER(OFFSET('Hygiene Data'!$G$7,0,10*ROW('Hygiene Data'!G111))),'Data Summary'!DY117="Yes"),OFFSET('Hygiene Data'!$G$7,0,10*ROW('Hygiene Data'!G111)),NA())</f>
        <v>#N/A</v>
      </c>
      <c r="BK117" s="543" t="e">
        <f ca="1">+IF(AND(ISNUMBER(OFFSET('Hygiene Data'!$G$9,0,10*ROW('Hygiene Data'!G111))),'Data Summary'!DZ117="Yes"),OFFSET('Hygiene Data'!$G$9,0,10*ROW('Hygiene Data'!G111)),NA())</f>
        <v>#N/A</v>
      </c>
      <c r="BL117" s="543" t="e">
        <f ca="1">+IF(AND(ISNUMBER(OFFSET('Hygiene Data'!$H$5,0,10*ROW('Hygiene Data'!H111))),'Data Summary'!EA117="Yes"),OFFSET('Hygiene Data'!$H$5,0,10*ROW('Hygiene Data'!H111)),NA())</f>
        <v>#N/A</v>
      </c>
      <c r="BM117" s="543" t="e">
        <f ca="1">+IF(AND(ISNUMBER(OFFSET('Hygiene Data'!$H$7,0,10*ROW('Hygiene Data'!H111))),'Data Summary'!EB117="Yes"),OFFSET('Hygiene Data'!$H$7,0,10*ROW('Hygiene Data'!H111)),NA())</f>
        <v>#N/A</v>
      </c>
      <c r="BN117" s="543" t="e">
        <f ca="1">+IF(AND(ISNUMBER(OFFSET('Hygiene Data'!$H$9,0,10*ROW('Hygiene Data'!H111))),'Data Summary'!EC117="Yes"),OFFSET('Hygiene Data'!$H$9,0,10*ROW('Hygiene Data'!H111)),NA())</f>
        <v>#N/A</v>
      </c>
      <c r="BO117" s="543" t="e">
        <f ca="1">+IF(AND(ISNUMBER(OFFSET('Hygiene Data'!$I$5,0,10*ROW('Hygiene Data'!I111))),'Data Summary'!ED117="Yes"),OFFSET('Hygiene Data'!$I$5,0,10*ROW('Hygiene Data'!I111)),NA())</f>
        <v>#N/A</v>
      </c>
      <c r="BP117" s="543" t="e">
        <f ca="1">+IF(AND(ISNUMBER(OFFSET('Hygiene Data'!$I$7,0,10*ROW('Hygiene Data'!I111))),'Data Summary'!EE117="Yes"),OFFSET('Hygiene Data'!$I$7,0,10*ROW('Hygiene Data'!I111)),NA())</f>
        <v>#N/A</v>
      </c>
      <c r="BQ117" s="543" t="e">
        <f ca="1">+IF(AND(ISNUMBER(OFFSET('Hygiene Data'!$I$9,0,10*ROW('Hygiene Data'!I111))),'Data Summary'!EF117="Yes"),OFFSET('Hygiene Data'!$I$9,0,10*ROW('Hygiene Data'!I111)),NA())</f>
        <v>#N/A</v>
      </c>
    </row>
    <row r="118" spans="1:69" x14ac:dyDescent="0.25">
      <c r="A118" s="539" t="e">
        <f ca="1">+RIGHT('Data Summary'!A118,LEN('Data Summary'!A118)-9)</f>
        <v>#VALUE!</v>
      </c>
      <c r="B118" s="513" t="str">
        <f ca="1">+IF(ISTEXT('Data Summary'!B118),'Data Summary'!B118,"")</f>
        <v/>
      </c>
      <c r="C118" s="540" t="e">
        <f ca="1">+VALUE('Data Summary'!C118)</f>
        <v>#VALUE!</v>
      </c>
      <c r="D118" s="541" t="e">
        <f ca="1">+IF(AND(ISNUMBER(OFFSET('Water Data'!$D$4,0,10*ROW('Water Data'!D112))),'Data Summary'!BS118="Yes"),100-OFFSET('Water Data'!$D$4,0,10*ROW('Water Data'!D112)),NA())</f>
        <v>#N/A</v>
      </c>
      <c r="E118" s="541" t="e">
        <f ca="1">+IF(AND(ISNUMBER(OFFSET('Water Data'!$D$6,0,10*ROW('Water Data'!D112))),'Data Summary'!BT118="Yes"),OFFSET('Water Data'!$D$6,0,10*ROW('Water Data'!D112)),NA())</f>
        <v>#N/A</v>
      </c>
      <c r="F118" s="541" t="e">
        <f ca="1">+IF(AND(ISNUMBER(OFFSET('Water Data'!$D$9,0,10*ROW('Water Data'!D112))),'Data Summary'!BU118="Yes"),OFFSET('Water Data'!$D$9,0,10*ROW('Water Data'!D112)),NA())</f>
        <v>#N/A</v>
      </c>
      <c r="G118" s="541" t="e">
        <f ca="1">+IF(AND(ISNUMBER(OFFSET('Water Data'!$E$4,0,10*ROW('Water Data'!E112))),'Data Summary'!BV118="Yes"),100-OFFSET('Water Data'!$E$4,0,10*ROW('Water Data'!E112)),NA())</f>
        <v>#N/A</v>
      </c>
      <c r="H118" s="541" t="e">
        <f ca="1">+IF(AND(ISNUMBER(OFFSET('Water Data'!$E$6,0,10*ROW('Water Data'!E112))),'Data Summary'!BW118="Yes"),OFFSET('Water Data'!$E$6,0,10*ROW('Water Data'!E112)),NA())</f>
        <v>#N/A</v>
      </c>
      <c r="I118" s="541" t="e">
        <f ca="1">+IF(AND(ISNUMBER(OFFSET('Water Data'!$E$9,0,10*ROW('Water Data'!E112))),'Data Summary'!BX118="Yes"),OFFSET('Water Data'!$E$9,0,10*ROW('Water Data'!E112)),NA())</f>
        <v>#N/A</v>
      </c>
      <c r="J118" s="541" t="e">
        <f ca="1">+IF(AND(ISNUMBER(OFFSET('Water Data'!$F$4,0,10*ROW('Water Data'!F112))),'Data Summary'!BY118="Yes"),100-OFFSET('Water Data'!$F$4,0,10*ROW('Water Data'!F112)),NA())</f>
        <v>#N/A</v>
      </c>
      <c r="K118" s="541" t="e">
        <f ca="1">+IF(AND(ISNUMBER(OFFSET('Water Data'!$F$6,0,10*ROW('Water Data'!F112))),'Data Summary'!BZ118="Yes"),OFFSET('Water Data'!$F$6,0,10*ROW('Water Data'!F112)),NA())</f>
        <v>#N/A</v>
      </c>
      <c r="L118" s="541" t="e">
        <f ca="1">+IF(AND(ISNUMBER(OFFSET('Water Data'!$F$9,0,10*ROW('Water Data'!F112))),'Data Summary'!CA118="Yes"),OFFSET('Water Data'!$F$9,0,10*ROW('Water Data'!F112)),NA())</f>
        <v>#N/A</v>
      </c>
      <c r="M118" s="541" t="e">
        <f ca="1">+IF(AND(ISNUMBER(OFFSET('Water Data'!$G$4,0,10*ROW('Water Data'!G112))),'Data Summary'!CB118="Yes"),100-OFFSET('Water Data'!$G$4,0,10*ROW('Water Data'!G112)),NA())</f>
        <v>#N/A</v>
      </c>
      <c r="N118" s="541" t="e">
        <f ca="1">+IF(AND(ISNUMBER(OFFSET('Water Data'!$G$6,0,10*ROW('Water Data'!G112))),'Data Summary'!CC118="Yes"),OFFSET('Water Data'!$G$6,0,10*ROW('Water Data'!G112)),NA())</f>
        <v>#N/A</v>
      </c>
      <c r="O118" s="541" t="e">
        <f ca="1">+IF(AND(ISNUMBER(OFFSET('Water Data'!$G$9,0,10*ROW('Water Data'!G112))),'Data Summary'!CD118="Yes"),OFFSET('Water Data'!$G$9,0,10*ROW('Water Data'!G112)),NA())</f>
        <v>#N/A</v>
      </c>
      <c r="P118" s="541" t="e">
        <f ca="1">+IF(AND(ISNUMBER(OFFSET('Water Data'!$H$4,0,10*ROW('Water Data'!H112))),'Data Summary'!CE118="Yes"),100-OFFSET('Water Data'!$H$4,0,10*ROW('Water Data'!H112)),NA())</f>
        <v>#N/A</v>
      </c>
      <c r="Q118" s="541" t="e">
        <f ca="1">+IF(AND(ISNUMBER(OFFSET('Water Data'!$H$6,0,10*ROW('Water Data'!H112))),'Data Summary'!CF118="Yes"),OFFSET('Water Data'!$H$6,0,10*ROW('Water Data'!H112)),NA())</f>
        <v>#N/A</v>
      </c>
      <c r="R118" s="541" t="e">
        <f ca="1">+IF(AND(ISNUMBER(OFFSET('Water Data'!$H$9,0,10*ROW('Water Data'!H112))),'Data Summary'!CG118="Yes"),OFFSET('Water Data'!$H$9,0,10*ROW('Water Data'!H112)),NA())</f>
        <v>#N/A</v>
      </c>
      <c r="S118" s="541" t="e">
        <f ca="1">+IF(AND(ISNUMBER(OFFSET('Water Data'!$I$4,0,10*ROW('Water Data'!I112))),'Data Summary'!CH118="Yes"),100-OFFSET('Water Data'!$I$4,0,10*ROW('Water Data'!I112)),NA())</f>
        <v>#N/A</v>
      </c>
      <c r="T118" s="541" t="e">
        <f ca="1">+IF(AND(ISNUMBER(OFFSET('Water Data'!$I$6,0,10*ROW('Water Data'!I112))),'Data Summary'!CI118="Yes"),OFFSET('Water Data'!$I$6,0,10*ROW('Water Data'!I112)),NA())</f>
        <v>#N/A</v>
      </c>
      <c r="U118" s="541" t="e">
        <f ca="1">+IF(AND(ISNUMBER(OFFSET('Water Data'!$I$9,0,10*ROW('Water Data'!I112))),'Data Summary'!CJ118="Yes"),OFFSET('Water Data'!$I$9,0,10*ROW('Water Data'!I112)),NA())</f>
        <v>#N/A</v>
      </c>
      <c r="V118" s="542" t="e">
        <f ca="1">+IF(AND(ISNUMBER(OFFSET('Sanitation Data'!$D$4,0,10*ROW('Sanitation Data'!D112))),'Data Summary'!CK118="Yes"),100-OFFSET('Sanitation Data'!$D$4,0,10*ROW('Sanitation Data'!D112)),NA())</f>
        <v>#N/A</v>
      </c>
      <c r="W118" s="542" t="e">
        <f ca="1">+IF(AND(ISNUMBER(OFFSET('Sanitation Data'!$D$6,0,10*ROW('Sanitation Data'!D112))),'Data Summary'!CL118="Yes"),OFFSET('Sanitation Data'!$D$6,0,10*ROW('Sanitation Data'!D112)),NA())</f>
        <v>#N/A</v>
      </c>
      <c r="X118" s="542" t="e">
        <f ca="1">+IF(AND(ISNUMBER(OFFSET('Sanitation Data'!$D$10,0,10*ROW('Sanitation Data'!D112))),'Data Summary'!CM118="Yes"),OFFSET('Sanitation Data'!$D$10,0,10*ROW('Sanitation Data'!D112)),NA())</f>
        <v>#N/A</v>
      </c>
      <c r="Y118" s="542" t="e">
        <f ca="1">+IF(AND(ISNUMBER(OFFSET('Sanitation Data'!$D$11,0,10*ROW('Sanitation Data'!D112))),'Data Summary'!CN118="Yes"),OFFSET('Sanitation Data'!$D$11,0,10*ROW('Sanitation Data'!D112)),NA())</f>
        <v>#N/A</v>
      </c>
      <c r="Z118" s="542" t="e">
        <f ca="1">+IF(AND(ISNUMBER(OFFSET('Sanitation Data'!$D$12,0,10*ROW('Sanitation Data'!D112))),'Data Summary'!CO118="Yes"),OFFSET('Sanitation Data'!$D$12,0,10*ROW('Sanitation Data'!D112)),NA())</f>
        <v>#N/A</v>
      </c>
      <c r="AA118" s="542" t="e">
        <f ca="1">+IF(AND(ISNUMBER(OFFSET('Sanitation Data'!$E$4,0,10*ROW('Sanitation Data'!E112))),'Data Summary'!CP118="Yes"),100-OFFSET('Sanitation Data'!$E$4,0,10*ROW('Sanitation Data'!E112)),NA())</f>
        <v>#N/A</v>
      </c>
      <c r="AB118" s="542" t="e">
        <f ca="1">+IF(AND(ISNUMBER(OFFSET('Sanitation Data'!$E$6,0,10*ROW('Sanitation Data'!E112))),'Data Summary'!CQ118="Yes"),OFFSET('Sanitation Data'!$E$6,0,10*ROW('Sanitation Data'!E112)),NA())</f>
        <v>#N/A</v>
      </c>
      <c r="AC118" s="542" t="e">
        <f ca="1">+IF(AND(ISNUMBER(OFFSET('Sanitation Data'!$E$10,0,10*ROW('Sanitation Data'!E112))),'Data Summary'!CR118="Yes"),OFFSET('Sanitation Data'!$E$10,0,10*ROW('Sanitation Data'!E112)),NA())</f>
        <v>#N/A</v>
      </c>
      <c r="AD118" s="542" t="e">
        <f ca="1">+IF(AND(ISNUMBER(OFFSET('Sanitation Data'!$E$11,0,10*ROW('Sanitation Data'!E112))),'Data Summary'!CS118="Yes"),OFFSET('Sanitation Data'!$E$11,0,10*ROW('Sanitation Data'!E112)),NA())</f>
        <v>#N/A</v>
      </c>
      <c r="AE118" s="542" t="e">
        <f ca="1">+IF(AND(ISNUMBER(OFFSET('Sanitation Data'!$E$12,0,10*ROW('Sanitation Data'!E112))),'Data Summary'!CT118="Yes"),OFFSET('Sanitation Data'!$E$12,0,10*ROW('Sanitation Data'!E112)),NA())</f>
        <v>#N/A</v>
      </c>
      <c r="AF118" s="542" t="e">
        <f ca="1">+IF(AND(ISNUMBER(OFFSET('Sanitation Data'!$F$4,0,10*ROW('Sanitation Data'!F112))),'Data Summary'!CU118="Yes"),100-OFFSET('Sanitation Data'!$F$4,0,10*ROW('Sanitation Data'!F112)),NA())</f>
        <v>#N/A</v>
      </c>
      <c r="AG118" s="542" t="e">
        <f ca="1">+IF(AND(ISNUMBER(OFFSET('Sanitation Data'!$F$6,0,10*ROW('Sanitation Data'!F112))),'Data Summary'!CV118="Yes"),OFFSET('Sanitation Data'!$F$6,0,10*ROW('Sanitation Data'!F112)),NA())</f>
        <v>#N/A</v>
      </c>
      <c r="AH118" s="542" t="e">
        <f ca="1">+IF(AND(ISNUMBER(OFFSET('Sanitation Data'!$F$10,0,10*ROW('Sanitation Data'!F112))),'Data Summary'!CW118="Yes"),OFFSET('Sanitation Data'!$F$10,0,10*ROW('Sanitation Data'!F112)),NA())</f>
        <v>#N/A</v>
      </c>
      <c r="AI118" s="542" t="e">
        <f ca="1">+IF(AND(ISNUMBER(OFFSET('Sanitation Data'!$F$11,0,10*ROW('Sanitation Data'!F112))),'Data Summary'!CX118="Yes"),OFFSET('Sanitation Data'!$F$11,0,10*ROW('Sanitation Data'!F112)),NA())</f>
        <v>#N/A</v>
      </c>
      <c r="AJ118" s="542" t="e">
        <f ca="1">+IF(AND(ISNUMBER(OFFSET('Sanitation Data'!$F$12,0,10*ROW('Sanitation Data'!F112))),'Data Summary'!CY118="Yes"),OFFSET('Sanitation Data'!$F$12,0,10*ROW('Sanitation Data'!F112)),NA())</f>
        <v>#N/A</v>
      </c>
      <c r="AK118" s="542" t="e">
        <f ca="1">+IF(AND(ISNUMBER(OFFSET('Sanitation Data'!$G$4,0,10*ROW('Sanitation Data'!G112))),'Data Summary'!CZ118="Yes"),100-OFFSET('Sanitation Data'!$G$4,0,10*ROW('Sanitation Data'!G112)),NA())</f>
        <v>#N/A</v>
      </c>
      <c r="AL118" s="542" t="e">
        <f ca="1">+IF(AND(ISNUMBER(OFFSET('Sanitation Data'!$G$6,0,10*ROW('Sanitation Data'!G112))),'Data Summary'!DA118="Yes"),OFFSET('Sanitation Data'!$G$6,0,10*ROW('Sanitation Data'!G112)),NA())</f>
        <v>#N/A</v>
      </c>
      <c r="AM118" s="542" t="e">
        <f ca="1">+IF(AND(ISNUMBER(OFFSET('Sanitation Data'!$G$10,0,10*ROW('Sanitation Data'!G112))),'Data Summary'!DB118="Yes"),OFFSET('Sanitation Data'!$G$10,0,10*ROW('Sanitation Data'!G112)),NA())</f>
        <v>#N/A</v>
      </c>
      <c r="AN118" s="542" t="e">
        <f ca="1">+IF(AND(ISNUMBER(OFFSET('Sanitation Data'!$G$11,0,10*ROW('Sanitation Data'!G112))),'Data Summary'!DC118="Yes"),OFFSET('Sanitation Data'!$G$11,0,10*ROW('Sanitation Data'!G112)),NA())</f>
        <v>#N/A</v>
      </c>
      <c r="AO118" s="542" t="e">
        <f ca="1">+IF(AND(ISNUMBER(OFFSET('Sanitation Data'!$G$12,0,10*ROW('Sanitation Data'!G112))),'Data Summary'!DD118="Yes"),OFFSET('Sanitation Data'!$G$12,0,10*ROW('Sanitation Data'!G112)),NA())</f>
        <v>#N/A</v>
      </c>
      <c r="AP118" s="542" t="e">
        <f ca="1">+IF(AND(ISNUMBER(OFFSET('Sanitation Data'!$H$4,0,10*ROW('Sanitation Data'!H112))),'Data Summary'!DE118="Yes"),100-OFFSET('Sanitation Data'!$H$4,0,10*ROW('Sanitation Data'!H112)),NA())</f>
        <v>#N/A</v>
      </c>
      <c r="AQ118" s="542" t="e">
        <f ca="1">+IF(AND(ISNUMBER(OFFSET('Sanitation Data'!$H$6,0,10*ROW('Sanitation Data'!H112))),'Data Summary'!DF118="Yes"),OFFSET('Sanitation Data'!$H$6,0,10*ROW('Sanitation Data'!H112)),NA())</f>
        <v>#N/A</v>
      </c>
      <c r="AR118" s="542" t="e">
        <f ca="1">+IF(AND(ISNUMBER(OFFSET('Sanitation Data'!$H$10,0,10*ROW('Sanitation Data'!H112))),'Data Summary'!DG118="Yes"),OFFSET('Sanitation Data'!$H$10,0,10*ROW('Sanitation Data'!H112)),NA())</f>
        <v>#N/A</v>
      </c>
      <c r="AS118" s="542" t="e">
        <f ca="1">+IF(AND(ISNUMBER(OFFSET('Sanitation Data'!$H$11,0,10*ROW('Sanitation Data'!H112))),'Data Summary'!DH118="Yes"),OFFSET('Sanitation Data'!$H$11,0,10*ROW('Sanitation Data'!H112)),NA())</f>
        <v>#N/A</v>
      </c>
      <c r="AT118" s="542" t="e">
        <f ca="1">+IF(AND(ISNUMBER(OFFSET('Sanitation Data'!$H$12,0,10*ROW('Sanitation Data'!H112))),'Data Summary'!DI118="Yes"),OFFSET('Sanitation Data'!$H$12,0,10*ROW('Sanitation Data'!H112)),NA())</f>
        <v>#N/A</v>
      </c>
      <c r="AU118" s="542" t="e">
        <f ca="1">+IF(AND(ISNUMBER(OFFSET('Sanitation Data'!$I$4,0,10*ROW('Sanitation Data'!I112))),'Data Summary'!DJ118="Yes"),100-OFFSET('Sanitation Data'!$I$4,0,10*ROW('Sanitation Data'!I112)),NA())</f>
        <v>#N/A</v>
      </c>
      <c r="AV118" s="542" t="e">
        <f ca="1">+IF(AND(ISNUMBER(OFFSET('Sanitation Data'!$I$6,0,10*ROW('Sanitation Data'!I112))),'Data Summary'!DK118="Yes"),OFFSET('Sanitation Data'!$I$6,0,10*ROW('Sanitation Data'!I112)),NA())</f>
        <v>#N/A</v>
      </c>
      <c r="AW118" s="542" t="e">
        <f ca="1">+IF(AND(ISNUMBER(OFFSET('Sanitation Data'!$I$10,0,10*ROW('Sanitation Data'!I112))),'Data Summary'!DL118="Yes"),OFFSET('Sanitation Data'!$I$10,0,10*ROW('Sanitation Data'!I112)),NA())</f>
        <v>#N/A</v>
      </c>
      <c r="AX118" s="542" t="e">
        <f ca="1">+IF(AND(ISNUMBER(OFFSET('Sanitation Data'!$I$11,0,10*ROW('Sanitation Data'!I112))),'Data Summary'!DM118="Yes"),OFFSET('Sanitation Data'!$I$11,0,10*ROW('Sanitation Data'!I112)),NA())</f>
        <v>#N/A</v>
      </c>
      <c r="AY118" s="542" t="e">
        <f ca="1">+IF(AND(ISNUMBER(OFFSET('Sanitation Data'!$I$12,0,10*ROW('Sanitation Data'!I112))),'Data Summary'!DN118="Yes"),OFFSET('Sanitation Data'!$I$12,0,10*ROW('Sanitation Data'!I112)),NA())</f>
        <v>#N/A</v>
      </c>
      <c r="AZ118" s="543" t="e">
        <f ca="1">+IF(AND(ISNUMBER(OFFSET('Hygiene Data'!$D$5,0,10*ROW('Hygiene Data'!D112))),'Data Summary'!DO118="Yes"),OFFSET('Hygiene Data'!$D$5,0,10*ROW('Hygiene Data'!D112)),NA())</f>
        <v>#N/A</v>
      </c>
      <c r="BA118" s="543" t="e">
        <f ca="1">+IF(AND(ISNUMBER(OFFSET('Hygiene Data'!$D$7,0,10*ROW('Hygiene Data'!D112))),'Data Summary'!DP118="Yes"),OFFSET('Hygiene Data'!$D$7,0,10*ROW('Hygiene Data'!D112)),NA())</f>
        <v>#N/A</v>
      </c>
      <c r="BB118" s="543" t="e">
        <f ca="1">+IF(AND(ISNUMBER(OFFSET('Hygiene Data'!$D$9,0,10*ROW('Hygiene Data'!D112))),'Data Summary'!DQ118="Yes"),OFFSET('Hygiene Data'!$D$9,0,10*ROW('Hygiene Data'!D112)),NA())</f>
        <v>#N/A</v>
      </c>
      <c r="BC118" s="543" t="e">
        <f ca="1">+IF(AND(ISNUMBER(OFFSET('Hygiene Data'!$E$5,0,10*ROW('Hygiene Data'!E112))),'Data Summary'!DR118="Yes"),OFFSET('Hygiene Data'!$E$5,0,10*ROW('Hygiene Data'!E112)),NA())</f>
        <v>#N/A</v>
      </c>
      <c r="BD118" s="543" t="e">
        <f ca="1">+IF(AND(ISNUMBER(OFFSET('Hygiene Data'!$E$7,0,10*ROW('Hygiene Data'!E112))),'Data Summary'!DS118="Yes"),OFFSET('Hygiene Data'!$E$7,0,10*ROW('Hygiene Data'!E112)),NA())</f>
        <v>#N/A</v>
      </c>
      <c r="BE118" s="543" t="e">
        <f ca="1">+IF(AND(ISNUMBER(OFFSET('Hygiene Data'!$E$9,0,10*ROW('Hygiene Data'!E112))),'Data Summary'!DT118="Yes"),OFFSET('Hygiene Data'!$E$9,0,10*ROW('Hygiene Data'!E112)),NA())</f>
        <v>#N/A</v>
      </c>
      <c r="BF118" s="543" t="e">
        <f ca="1">+IF(AND(ISNUMBER(OFFSET('Hygiene Data'!$F$5,0,10*ROW('Hygiene Data'!F112))),'Data Summary'!DU118="Yes"),OFFSET('Hygiene Data'!$F$5,0,10*ROW('Hygiene Data'!F112)),NA())</f>
        <v>#N/A</v>
      </c>
      <c r="BG118" s="543" t="e">
        <f ca="1">+IF(AND(ISNUMBER(OFFSET('Hygiene Data'!$F$7,0,10*ROW('Hygiene Data'!F112))),'Data Summary'!DV118="Yes"),OFFSET('Hygiene Data'!$F$7,0,10*ROW('Hygiene Data'!F112)),NA())</f>
        <v>#N/A</v>
      </c>
      <c r="BH118" s="543" t="e">
        <f ca="1">+IF(AND(ISNUMBER(OFFSET('Hygiene Data'!$F$9,0,10*ROW('Hygiene Data'!F112))),'Data Summary'!DW118="Yes"),OFFSET('Hygiene Data'!$F$9,0,10*ROW('Hygiene Data'!F112)),NA())</f>
        <v>#N/A</v>
      </c>
      <c r="BI118" s="543" t="e">
        <f ca="1">+IF(AND(ISNUMBER(OFFSET('Hygiene Data'!$G$5,0,10*ROW('Hygiene Data'!G112))),'Data Summary'!DX118="Yes"),OFFSET('Hygiene Data'!$G$5,0,10*ROW('Hygiene Data'!G112)),NA())</f>
        <v>#N/A</v>
      </c>
      <c r="BJ118" s="543" t="e">
        <f ca="1">+IF(AND(ISNUMBER(OFFSET('Hygiene Data'!$G$7,0,10*ROW('Hygiene Data'!G112))),'Data Summary'!DY118="Yes"),OFFSET('Hygiene Data'!$G$7,0,10*ROW('Hygiene Data'!G112)),NA())</f>
        <v>#N/A</v>
      </c>
      <c r="BK118" s="543" t="e">
        <f ca="1">+IF(AND(ISNUMBER(OFFSET('Hygiene Data'!$G$9,0,10*ROW('Hygiene Data'!G112))),'Data Summary'!DZ118="Yes"),OFFSET('Hygiene Data'!$G$9,0,10*ROW('Hygiene Data'!G112)),NA())</f>
        <v>#N/A</v>
      </c>
      <c r="BL118" s="543" t="e">
        <f ca="1">+IF(AND(ISNUMBER(OFFSET('Hygiene Data'!$H$5,0,10*ROW('Hygiene Data'!H112))),'Data Summary'!EA118="Yes"),OFFSET('Hygiene Data'!$H$5,0,10*ROW('Hygiene Data'!H112)),NA())</f>
        <v>#N/A</v>
      </c>
      <c r="BM118" s="543" t="e">
        <f ca="1">+IF(AND(ISNUMBER(OFFSET('Hygiene Data'!$H$7,0,10*ROW('Hygiene Data'!H112))),'Data Summary'!EB118="Yes"),OFFSET('Hygiene Data'!$H$7,0,10*ROW('Hygiene Data'!H112)),NA())</f>
        <v>#N/A</v>
      </c>
      <c r="BN118" s="543" t="e">
        <f ca="1">+IF(AND(ISNUMBER(OFFSET('Hygiene Data'!$H$9,0,10*ROW('Hygiene Data'!H112))),'Data Summary'!EC118="Yes"),OFFSET('Hygiene Data'!$H$9,0,10*ROW('Hygiene Data'!H112)),NA())</f>
        <v>#N/A</v>
      </c>
      <c r="BO118" s="543" t="e">
        <f ca="1">+IF(AND(ISNUMBER(OFFSET('Hygiene Data'!$I$5,0,10*ROW('Hygiene Data'!I112))),'Data Summary'!ED118="Yes"),OFFSET('Hygiene Data'!$I$5,0,10*ROW('Hygiene Data'!I112)),NA())</f>
        <v>#N/A</v>
      </c>
      <c r="BP118" s="543" t="e">
        <f ca="1">+IF(AND(ISNUMBER(OFFSET('Hygiene Data'!$I$7,0,10*ROW('Hygiene Data'!I112))),'Data Summary'!EE118="Yes"),OFFSET('Hygiene Data'!$I$7,0,10*ROW('Hygiene Data'!I112)),NA())</f>
        <v>#N/A</v>
      </c>
      <c r="BQ118" s="543" t="e">
        <f ca="1">+IF(AND(ISNUMBER(OFFSET('Hygiene Data'!$I$9,0,10*ROW('Hygiene Data'!I112))),'Data Summary'!EF118="Yes"),OFFSET('Hygiene Data'!$I$9,0,10*ROW('Hygiene Data'!I112)),NA())</f>
        <v>#N/A</v>
      </c>
    </row>
    <row r="119" spans="1:69" x14ac:dyDescent="0.25">
      <c r="A119" s="539" t="e">
        <f ca="1">+RIGHT('Data Summary'!A119,LEN('Data Summary'!A119)-9)</f>
        <v>#VALUE!</v>
      </c>
      <c r="B119" s="513" t="str">
        <f ca="1">+IF(ISTEXT('Data Summary'!B119),'Data Summary'!B119,"")</f>
        <v/>
      </c>
      <c r="C119" s="540" t="e">
        <f ca="1">+VALUE('Data Summary'!C119)</f>
        <v>#VALUE!</v>
      </c>
      <c r="D119" s="541" t="e">
        <f ca="1">+IF(AND(ISNUMBER(OFFSET('Water Data'!$D$4,0,10*ROW('Water Data'!D113))),'Data Summary'!BS119="Yes"),100-OFFSET('Water Data'!$D$4,0,10*ROW('Water Data'!D113)),NA())</f>
        <v>#N/A</v>
      </c>
      <c r="E119" s="541" t="e">
        <f ca="1">+IF(AND(ISNUMBER(OFFSET('Water Data'!$D$6,0,10*ROW('Water Data'!D113))),'Data Summary'!BT119="Yes"),OFFSET('Water Data'!$D$6,0,10*ROW('Water Data'!D113)),NA())</f>
        <v>#N/A</v>
      </c>
      <c r="F119" s="541" t="e">
        <f ca="1">+IF(AND(ISNUMBER(OFFSET('Water Data'!$D$9,0,10*ROW('Water Data'!D113))),'Data Summary'!BU119="Yes"),OFFSET('Water Data'!$D$9,0,10*ROW('Water Data'!D113)),NA())</f>
        <v>#N/A</v>
      </c>
      <c r="G119" s="541" t="e">
        <f ca="1">+IF(AND(ISNUMBER(OFFSET('Water Data'!$E$4,0,10*ROW('Water Data'!E113))),'Data Summary'!BV119="Yes"),100-OFFSET('Water Data'!$E$4,0,10*ROW('Water Data'!E113)),NA())</f>
        <v>#N/A</v>
      </c>
      <c r="H119" s="541" t="e">
        <f ca="1">+IF(AND(ISNUMBER(OFFSET('Water Data'!$E$6,0,10*ROW('Water Data'!E113))),'Data Summary'!BW119="Yes"),OFFSET('Water Data'!$E$6,0,10*ROW('Water Data'!E113)),NA())</f>
        <v>#N/A</v>
      </c>
      <c r="I119" s="541" t="e">
        <f ca="1">+IF(AND(ISNUMBER(OFFSET('Water Data'!$E$9,0,10*ROW('Water Data'!E113))),'Data Summary'!BX119="Yes"),OFFSET('Water Data'!$E$9,0,10*ROW('Water Data'!E113)),NA())</f>
        <v>#N/A</v>
      </c>
      <c r="J119" s="541" t="e">
        <f ca="1">+IF(AND(ISNUMBER(OFFSET('Water Data'!$F$4,0,10*ROW('Water Data'!F113))),'Data Summary'!BY119="Yes"),100-OFFSET('Water Data'!$F$4,0,10*ROW('Water Data'!F113)),NA())</f>
        <v>#N/A</v>
      </c>
      <c r="K119" s="541" t="e">
        <f ca="1">+IF(AND(ISNUMBER(OFFSET('Water Data'!$F$6,0,10*ROW('Water Data'!F113))),'Data Summary'!BZ119="Yes"),OFFSET('Water Data'!$F$6,0,10*ROW('Water Data'!F113)),NA())</f>
        <v>#N/A</v>
      </c>
      <c r="L119" s="541" t="e">
        <f ca="1">+IF(AND(ISNUMBER(OFFSET('Water Data'!$F$9,0,10*ROW('Water Data'!F113))),'Data Summary'!CA119="Yes"),OFFSET('Water Data'!$F$9,0,10*ROW('Water Data'!F113)),NA())</f>
        <v>#N/A</v>
      </c>
      <c r="M119" s="541" t="e">
        <f ca="1">+IF(AND(ISNUMBER(OFFSET('Water Data'!$G$4,0,10*ROW('Water Data'!G113))),'Data Summary'!CB119="Yes"),100-OFFSET('Water Data'!$G$4,0,10*ROW('Water Data'!G113)),NA())</f>
        <v>#N/A</v>
      </c>
      <c r="N119" s="541" t="e">
        <f ca="1">+IF(AND(ISNUMBER(OFFSET('Water Data'!$G$6,0,10*ROW('Water Data'!G113))),'Data Summary'!CC119="Yes"),OFFSET('Water Data'!$G$6,0,10*ROW('Water Data'!G113)),NA())</f>
        <v>#N/A</v>
      </c>
      <c r="O119" s="541" t="e">
        <f ca="1">+IF(AND(ISNUMBER(OFFSET('Water Data'!$G$9,0,10*ROW('Water Data'!G113))),'Data Summary'!CD119="Yes"),OFFSET('Water Data'!$G$9,0,10*ROW('Water Data'!G113)),NA())</f>
        <v>#N/A</v>
      </c>
      <c r="P119" s="541" t="e">
        <f ca="1">+IF(AND(ISNUMBER(OFFSET('Water Data'!$H$4,0,10*ROW('Water Data'!H113))),'Data Summary'!CE119="Yes"),100-OFFSET('Water Data'!$H$4,0,10*ROW('Water Data'!H113)),NA())</f>
        <v>#N/A</v>
      </c>
      <c r="Q119" s="541" t="e">
        <f ca="1">+IF(AND(ISNUMBER(OFFSET('Water Data'!$H$6,0,10*ROW('Water Data'!H113))),'Data Summary'!CF119="Yes"),OFFSET('Water Data'!$H$6,0,10*ROW('Water Data'!H113)),NA())</f>
        <v>#N/A</v>
      </c>
      <c r="R119" s="541" t="e">
        <f ca="1">+IF(AND(ISNUMBER(OFFSET('Water Data'!$H$9,0,10*ROW('Water Data'!H113))),'Data Summary'!CG119="Yes"),OFFSET('Water Data'!$H$9,0,10*ROW('Water Data'!H113)),NA())</f>
        <v>#N/A</v>
      </c>
      <c r="S119" s="541" t="e">
        <f ca="1">+IF(AND(ISNUMBER(OFFSET('Water Data'!$I$4,0,10*ROW('Water Data'!I113))),'Data Summary'!CH119="Yes"),100-OFFSET('Water Data'!$I$4,0,10*ROW('Water Data'!I113)),NA())</f>
        <v>#N/A</v>
      </c>
      <c r="T119" s="541" t="e">
        <f ca="1">+IF(AND(ISNUMBER(OFFSET('Water Data'!$I$6,0,10*ROW('Water Data'!I113))),'Data Summary'!CI119="Yes"),OFFSET('Water Data'!$I$6,0,10*ROW('Water Data'!I113)),NA())</f>
        <v>#N/A</v>
      </c>
      <c r="U119" s="541" t="e">
        <f ca="1">+IF(AND(ISNUMBER(OFFSET('Water Data'!$I$9,0,10*ROW('Water Data'!I113))),'Data Summary'!CJ119="Yes"),OFFSET('Water Data'!$I$9,0,10*ROW('Water Data'!I113)),NA())</f>
        <v>#N/A</v>
      </c>
      <c r="V119" s="542" t="e">
        <f ca="1">+IF(AND(ISNUMBER(OFFSET('Sanitation Data'!$D$4,0,10*ROW('Sanitation Data'!D113))),'Data Summary'!CK119="Yes"),100-OFFSET('Sanitation Data'!$D$4,0,10*ROW('Sanitation Data'!D113)),NA())</f>
        <v>#N/A</v>
      </c>
      <c r="W119" s="542" t="e">
        <f ca="1">+IF(AND(ISNUMBER(OFFSET('Sanitation Data'!$D$6,0,10*ROW('Sanitation Data'!D113))),'Data Summary'!CL119="Yes"),OFFSET('Sanitation Data'!$D$6,0,10*ROW('Sanitation Data'!D113)),NA())</f>
        <v>#N/A</v>
      </c>
      <c r="X119" s="542" t="e">
        <f ca="1">+IF(AND(ISNUMBER(OFFSET('Sanitation Data'!$D$10,0,10*ROW('Sanitation Data'!D113))),'Data Summary'!CM119="Yes"),OFFSET('Sanitation Data'!$D$10,0,10*ROW('Sanitation Data'!D113)),NA())</f>
        <v>#N/A</v>
      </c>
      <c r="Y119" s="542" t="e">
        <f ca="1">+IF(AND(ISNUMBER(OFFSET('Sanitation Data'!$D$11,0,10*ROW('Sanitation Data'!D113))),'Data Summary'!CN119="Yes"),OFFSET('Sanitation Data'!$D$11,0,10*ROW('Sanitation Data'!D113)),NA())</f>
        <v>#N/A</v>
      </c>
      <c r="Z119" s="542" t="e">
        <f ca="1">+IF(AND(ISNUMBER(OFFSET('Sanitation Data'!$D$12,0,10*ROW('Sanitation Data'!D113))),'Data Summary'!CO119="Yes"),OFFSET('Sanitation Data'!$D$12,0,10*ROW('Sanitation Data'!D113)),NA())</f>
        <v>#N/A</v>
      </c>
      <c r="AA119" s="542" t="e">
        <f ca="1">+IF(AND(ISNUMBER(OFFSET('Sanitation Data'!$E$4,0,10*ROW('Sanitation Data'!E113))),'Data Summary'!CP119="Yes"),100-OFFSET('Sanitation Data'!$E$4,0,10*ROW('Sanitation Data'!E113)),NA())</f>
        <v>#N/A</v>
      </c>
      <c r="AB119" s="542" t="e">
        <f ca="1">+IF(AND(ISNUMBER(OFFSET('Sanitation Data'!$E$6,0,10*ROW('Sanitation Data'!E113))),'Data Summary'!CQ119="Yes"),OFFSET('Sanitation Data'!$E$6,0,10*ROW('Sanitation Data'!E113)),NA())</f>
        <v>#N/A</v>
      </c>
      <c r="AC119" s="542" t="e">
        <f ca="1">+IF(AND(ISNUMBER(OFFSET('Sanitation Data'!$E$10,0,10*ROW('Sanitation Data'!E113))),'Data Summary'!CR119="Yes"),OFFSET('Sanitation Data'!$E$10,0,10*ROW('Sanitation Data'!E113)),NA())</f>
        <v>#N/A</v>
      </c>
      <c r="AD119" s="542" t="e">
        <f ca="1">+IF(AND(ISNUMBER(OFFSET('Sanitation Data'!$E$11,0,10*ROW('Sanitation Data'!E113))),'Data Summary'!CS119="Yes"),OFFSET('Sanitation Data'!$E$11,0,10*ROW('Sanitation Data'!E113)),NA())</f>
        <v>#N/A</v>
      </c>
      <c r="AE119" s="542" t="e">
        <f ca="1">+IF(AND(ISNUMBER(OFFSET('Sanitation Data'!$E$12,0,10*ROW('Sanitation Data'!E113))),'Data Summary'!CT119="Yes"),OFFSET('Sanitation Data'!$E$12,0,10*ROW('Sanitation Data'!E113)),NA())</f>
        <v>#N/A</v>
      </c>
      <c r="AF119" s="542" t="e">
        <f ca="1">+IF(AND(ISNUMBER(OFFSET('Sanitation Data'!$F$4,0,10*ROW('Sanitation Data'!F113))),'Data Summary'!CU119="Yes"),100-OFFSET('Sanitation Data'!$F$4,0,10*ROW('Sanitation Data'!F113)),NA())</f>
        <v>#N/A</v>
      </c>
      <c r="AG119" s="542" t="e">
        <f ca="1">+IF(AND(ISNUMBER(OFFSET('Sanitation Data'!$F$6,0,10*ROW('Sanitation Data'!F113))),'Data Summary'!CV119="Yes"),OFFSET('Sanitation Data'!$F$6,0,10*ROW('Sanitation Data'!F113)),NA())</f>
        <v>#N/A</v>
      </c>
      <c r="AH119" s="542" t="e">
        <f ca="1">+IF(AND(ISNUMBER(OFFSET('Sanitation Data'!$F$10,0,10*ROW('Sanitation Data'!F113))),'Data Summary'!CW119="Yes"),OFFSET('Sanitation Data'!$F$10,0,10*ROW('Sanitation Data'!F113)),NA())</f>
        <v>#N/A</v>
      </c>
      <c r="AI119" s="542" t="e">
        <f ca="1">+IF(AND(ISNUMBER(OFFSET('Sanitation Data'!$F$11,0,10*ROW('Sanitation Data'!F113))),'Data Summary'!CX119="Yes"),OFFSET('Sanitation Data'!$F$11,0,10*ROW('Sanitation Data'!F113)),NA())</f>
        <v>#N/A</v>
      </c>
      <c r="AJ119" s="542" t="e">
        <f ca="1">+IF(AND(ISNUMBER(OFFSET('Sanitation Data'!$F$12,0,10*ROW('Sanitation Data'!F113))),'Data Summary'!CY119="Yes"),OFFSET('Sanitation Data'!$F$12,0,10*ROW('Sanitation Data'!F113)),NA())</f>
        <v>#N/A</v>
      </c>
      <c r="AK119" s="542" t="e">
        <f ca="1">+IF(AND(ISNUMBER(OFFSET('Sanitation Data'!$G$4,0,10*ROW('Sanitation Data'!G113))),'Data Summary'!CZ119="Yes"),100-OFFSET('Sanitation Data'!$G$4,0,10*ROW('Sanitation Data'!G113)),NA())</f>
        <v>#N/A</v>
      </c>
      <c r="AL119" s="542" t="e">
        <f ca="1">+IF(AND(ISNUMBER(OFFSET('Sanitation Data'!$G$6,0,10*ROW('Sanitation Data'!G113))),'Data Summary'!DA119="Yes"),OFFSET('Sanitation Data'!$G$6,0,10*ROW('Sanitation Data'!G113)),NA())</f>
        <v>#N/A</v>
      </c>
      <c r="AM119" s="542" t="e">
        <f ca="1">+IF(AND(ISNUMBER(OFFSET('Sanitation Data'!$G$10,0,10*ROW('Sanitation Data'!G113))),'Data Summary'!DB119="Yes"),OFFSET('Sanitation Data'!$G$10,0,10*ROW('Sanitation Data'!G113)),NA())</f>
        <v>#N/A</v>
      </c>
      <c r="AN119" s="542" t="e">
        <f ca="1">+IF(AND(ISNUMBER(OFFSET('Sanitation Data'!$G$11,0,10*ROW('Sanitation Data'!G113))),'Data Summary'!DC119="Yes"),OFFSET('Sanitation Data'!$G$11,0,10*ROW('Sanitation Data'!G113)),NA())</f>
        <v>#N/A</v>
      </c>
      <c r="AO119" s="542" t="e">
        <f ca="1">+IF(AND(ISNUMBER(OFFSET('Sanitation Data'!$G$12,0,10*ROW('Sanitation Data'!G113))),'Data Summary'!DD119="Yes"),OFFSET('Sanitation Data'!$G$12,0,10*ROW('Sanitation Data'!G113)),NA())</f>
        <v>#N/A</v>
      </c>
      <c r="AP119" s="542" t="e">
        <f ca="1">+IF(AND(ISNUMBER(OFFSET('Sanitation Data'!$H$4,0,10*ROW('Sanitation Data'!H113))),'Data Summary'!DE119="Yes"),100-OFFSET('Sanitation Data'!$H$4,0,10*ROW('Sanitation Data'!H113)),NA())</f>
        <v>#N/A</v>
      </c>
      <c r="AQ119" s="542" t="e">
        <f ca="1">+IF(AND(ISNUMBER(OFFSET('Sanitation Data'!$H$6,0,10*ROW('Sanitation Data'!H113))),'Data Summary'!DF119="Yes"),OFFSET('Sanitation Data'!$H$6,0,10*ROW('Sanitation Data'!H113)),NA())</f>
        <v>#N/A</v>
      </c>
      <c r="AR119" s="542" t="e">
        <f ca="1">+IF(AND(ISNUMBER(OFFSET('Sanitation Data'!$H$10,0,10*ROW('Sanitation Data'!H113))),'Data Summary'!DG119="Yes"),OFFSET('Sanitation Data'!$H$10,0,10*ROW('Sanitation Data'!H113)),NA())</f>
        <v>#N/A</v>
      </c>
      <c r="AS119" s="542" t="e">
        <f ca="1">+IF(AND(ISNUMBER(OFFSET('Sanitation Data'!$H$11,0,10*ROW('Sanitation Data'!H113))),'Data Summary'!DH119="Yes"),OFFSET('Sanitation Data'!$H$11,0,10*ROW('Sanitation Data'!H113)),NA())</f>
        <v>#N/A</v>
      </c>
      <c r="AT119" s="542" t="e">
        <f ca="1">+IF(AND(ISNUMBER(OFFSET('Sanitation Data'!$H$12,0,10*ROW('Sanitation Data'!H113))),'Data Summary'!DI119="Yes"),OFFSET('Sanitation Data'!$H$12,0,10*ROW('Sanitation Data'!H113)),NA())</f>
        <v>#N/A</v>
      </c>
      <c r="AU119" s="542" t="e">
        <f ca="1">+IF(AND(ISNUMBER(OFFSET('Sanitation Data'!$I$4,0,10*ROW('Sanitation Data'!I113))),'Data Summary'!DJ119="Yes"),100-OFFSET('Sanitation Data'!$I$4,0,10*ROW('Sanitation Data'!I113)),NA())</f>
        <v>#N/A</v>
      </c>
      <c r="AV119" s="542" t="e">
        <f ca="1">+IF(AND(ISNUMBER(OFFSET('Sanitation Data'!$I$6,0,10*ROW('Sanitation Data'!I113))),'Data Summary'!DK119="Yes"),OFFSET('Sanitation Data'!$I$6,0,10*ROW('Sanitation Data'!I113)),NA())</f>
        <v>#N/A</v>
      </c>
      <c r="AW119" s="542" t="e">
        <f ca="1">+IF(AND(ISNUMBER(OFFSET('Sanitation Data'!$I$10,0,10*ROW('Sanitation Data'!I113))),'Data Summary'!DL119="Yes"),OFFSET('Sanitation Data'!$I$10,0,10*ROW('Sanitation Data'!I113)),NA())</f>
        <v>#N/A</v>
      </c>
      <c r="AX119" s="542" t="e">
        <f ca="1">+IF(AND(ISNUMBER(OFFSET('Sanitation Data'!$I$11,0,10*ROW('Sanitation Data'!I113))),'Data Summary'!DM119="Yes"),OFFSET('Sanitation Data'!$I$11,0,10*ROW('Sanitation Data'!I113)),NA())</f>
        <v>#N/A</v>
      </c>
      <c r="AY119" s="542" t="e">
        <f ca="1">+IF(AND(ISNUMBER(OFFSET('Sanitation Data'!$I$12,0,10*ROW('Sanitation Data'!I113))),'Data Summary'!DN119="Yes"),OFFSET('Sanitation Data'!$I$12,0,10*ROW('Sanitation Data'!I113)),NA())</f>
        <v>#N/A</v>
      </c>
      <c r="AZ119" s="543" t="e">
        <f ca="1">+IF(AND(ISNUMBER(OFFSET('Hygiene Data'!$D$5,0,10*ROW('Hygiene Data'!D113))),'Data Summary'!DO119="Yes"),OFFSET('Hygiene Data'!$D$5,0,10*ROW('Hygiene Data'!D113)),NA())</f>
        <v>#N/A</v>
      </c>
      <c r="BA119" s="543" t="e">
        <f ca="1">+IF(AND(ISNUMBER(OFFSET('Hygiene Data'!$D$7,0,10*ROW('Hygiene Data'!D113))),'Data Summary'!DP119="Yes"),OFFSET('Hygiene Data'!$D$7,0,10*ROW('Hygiene Data'!D113)),NA())</f>
        <v>#N/A</v>
      </c>
      <c r="BB119" s="543" t="e">
        <f ca="1">+IF(AND(ISNUMBER(OFFSET('Hygiene Data'!$D$9,0,10*ROW('Hygiene Data'!D113))),'Data Summary'!DQ119="Yes"),OFFSET('Hygiene Data'!$D$9,0,10*ROW('Hygiene Data'!D113)),NA())</f>
        <v>#N/A</v>
      </c>
      <c r="BC119" s="543" t="e">
        <f ca="1">+IF(AND(ISNUMBER(OFFSET('Hygiene Data'!$E$5,0,10*ROW('Hygiene Data'!E113))),'Data Summary'!DR119="Yes"),OFFSET('Hygiene Data'!$E$5,0,10*ROW('Hygiene Data'!E113)),NA())</f>
        <v>#N/A</v>
      </c>
      <c r="BD119" s="543" t="e">
        <f ca="1">+IF(AND(ISNUMBER(OFFSET('Hygiene Data'!$E$7,0,10*ROW('Hygiene Data'!E113))),'Data Summary'!DS119="Yes"),OFFSET('Hygiene Data'!$E$7,0,10*ROW('Hygiene Data'!E113)),NA())</f>
        <v>#N/A</v>
      </c>
      <c r="BE119" s="543" t="e">
        <f ca="1">+IF(AND(ISNUMBER(OFFSET('Hygiene Data'!$E$9,0,10*ROW('Hygiene Data'!E113))),'Data Summary'!DT119="Yes"),OFFSET('Hygiene Data'!$E$9,0,10*ROW('Hygiene Data'!E113)),NA())</f>
        <v>#N/A</v>
      </c>
      <c r="BF119" s="543" t="e">
        <f ca="1">+IF(AND(ISNUMBER(OFFSET('Hygiene Data'!$F$5,0,10*ROW('Hygiene Data'!F113))),'Data Summary'!DU119="Yes"),OFFSET('Hygiene Data'!$F$5,0,10*ROW('Hygiene Data'!F113)),NA())</f>
        <v>#N/A</v>
      </c>
      <c r="BG119" s="543" t="e">
        <f ca="1">+IF(AND(ISNUMBER(OFFSET('Hygiene Data'!$F$7,0,10*ROW('Hygiene Data'!F113))),'Data Summary'!DV119="Yes"),OFFSET('Hygiene Data'!$F$7,0,10*ROW('Hygiene Data'!F113)),NA())</f>
        <v>#N/A</v>
      </c>
      <c r="BH119" s="543" t="e">
        <f ca="1">+IF(AND(ISNUMBER(OFFSET('Hygiene Data'!$F$9,0,10*ROW('Hygiene Data'!F113))),'Data Summary'!DW119="Yes"),OFFSET('Hygiene Data'!$F$9,0,10*ROW('Hygiene Data'!F113)),NA())</f>
        <v>#N/A</v>
      </c>
      <c r="BI119" s="543" t="e">
        <f ca="1">+IF(AND(ISNUMBER(OFFSET('Hygiene Data'!$G$5,0,10*ROW('Hygiene Data'!G113))),'Data Summary'!DX119="Yes"),OFFSET('Hygiene Data'!$G$5,0,10*ROW('Hygiene Data'!G113)),NA())</f>
        <v>#N/A</v>
      </c>
      <c r="BJ119" s="543" t="e">
        <f ca="1">+IF(AND(ISNUMBER(OFFSET('Hygiene Data'!$G$7,0,10*ROW('Hygiene Data'!G113))),'Data Summary'!DY119="Yes"),OFFSET('Hygiene Data'!$G$7,0,10*ROW('Hygiene Data'!G113)),NA())</f>
        <v>#N/A</v>
      </c>
      <c r="BK119" s="543" t="e">
        <f ca="1">+IF(AND(ISNUMBER(OFFSET('Hygiene Data'!$G$9,0,10*ROW('Hygiene Data'!G113))),'Data Summary'!DZ119="Yes"),OFFSET('Hygiene Data'!$G$9,0,10*ROW('Hygiene Data'!G113)),NA())</f>
        <v>#N/A</v>
      </c>
      <c r="BL119" s="543" t="e">
        <f ca="1">+IF(AND(ISNUMBER(OFFSET('Hygiene Data'!$H$5,0,10*ROW('Hygiene Data'!H113))),'Data Summary'!EA119="Yes"),OFFSET('Hygiene Data'!$H$5,0,10*ROW('Hygiene Data'!H113)),NA())</f>
        <v>#N/A</v>
      </c>
      <c r="BM119" s="543" t="e">
        <f ca="1">+IF(AND(ISNUMBER(OFFSET('Hygiene Data'!$H$7,0,10*ROW('Hygiene Data'!H113))),'Data Summary'!EB119="Yes"),OFFSET('Hygiene Data'!$H$7,0,10*ROW('Hygiene Data'!H113)),NA())</f>
        <v>#N/A</v>
      </c>
      <c r="BN119" s="543" t="e">
        <f ca="1">+IF(AND(ISNUMBER(OFFSET('Hygiene Data'!$H$9,0,10*ROW('Hygiene Data'!H113))),'Data Summary'!EC119="Yes"),OFFSET('Hygiene Data'!$H$9,0,10*ROW('Hygiene Data'!H113)),NA())</f>
        <v>#N/A</v>
      </c>
      <c r="BO119" s="543" t="e">
        <f ca="1">+IF(AND(ISNUMBER(OFFSET('Hygiene Data'!$I$5,0,10*ROW('Hygiene Data'!I113))),'Data Summary'!ED119="Yes"),OFFSET('Hygiene Data'!$I$5,0,10*ROW('Hygiene Data'!I113)),NA())</f>
        <v>#N/A</v>
      </c>
      <c r="BP119" s="543" t="e">
        <f ca="1">+IF(AND(ISNUMBER(OFFSET('Hygiene Data'!$I$7,0,10*ROW('Hygiene Data'!I113))),'Data Summary'!EE119="Yes"),OFFSET('Hygiene Data'!$I$7,0,10*ROW('Hygiene Data'!I113)),NA())</f>
        <v>#N/A</v>
      </c>
      <c r="BQ119" s="543" t="e">
        <f ca="1">+IF(AND(ISNUMBER(OFFSET('Hygiene Data'!$I$9,0,10*ROW('Hygiene Data'!I113))),'Data Summary'!EF119="Yes"),OFFSET('Hygiene Data'!$I$9,0,10*ROW('Hygiene Data'!I113)),NA())</f>
        <v>#N/A</v>
      </c>
    </row>
    <row r="120" spans="1:69" x14ac:dyDescent="0.25">
      <c r="A120" s="539" t="e">
        <f ca="1">+RIGHT('Data Summary'!A120,LEN('Data Summary'!A120)-9)</f>
        <v>#VALUE!</v>
      </c>
      <c r="B120" s="513" t="str">
        <f ca="1">+IF(ISTEXT('Data Summary'!B120),'Data Summary'!B120,"")</f>
        <v/>
      </c>
      <c r="C120" s="540" t="e">
        <f ca="1">+VALUE('Data Summary'!C120)</f>
        <v>#VALUE!</v>
      </c>
      <c r="D120" s="541" t="e">
        <f ca="1">+IF(AND(ISNUMBER(OFFSET('Water Data'!$D$4,0,10*ROW('Water Data'!D114))),'Data Summary'!BS120="Yes"),100-OFFSET('Water Data'!$D$4,0,10*ROW('Water Data'!D114)),NA())</f>
        <v>#N/A</v>
      </c>
      <c r="E120" s="541" t="e">
        <f ca="1">+IF(AND(ISNUMBER(OFFSET('Water Data'!$D$6,0,10*ROW('Water Data'!D114))),'Data Summary'!BT120="Yes"),OFFSET('Water Data'!$D$6,0,10*ROW('Water Data'!D114)),NA())</f>
        <v>#N/A</v>
      </c>
      <c r="F120" s="541" t="e">
        <f ca="1">+IF(AND(ISNUMBER(OFFSET('Water Data'!$D$9,0,10*ROW('Water Data'!D114))),'Data Summary'!BU120="Yes"),OFFSET('Water Data'!$D$9,0,10*ROW('Water Data'!D114)),NA())</f>
        <v>#N/A</v>
      </c>
      <c r="G120" s="541" t="e">
        <f ca="1">+IF(AND(ISNUMBER(OFFSET('Water Data'!$E$4,0,10*ROW('Water Data'!E114))),'Data Summary'!BV120="Yes"),100-OFFSET('Water Data'!$E$4,0,10*ROW('Water Data'!E114)),NA())</f>
        <v>#N/A</v>
      </c>
      <c r="H120" s="541" t="e">
        <f ca="1">+IF(AND(ISNUMBER(OFFSET('Water Data'!$E$6,0,10*ROW('Water Data'!E114))),'Data Summary'!BW120="Yes"),OFFSET('Water Data'!$E$6,0,10*ROW('Water Data'!E114)),NA())</f>
        <v>#N/A</v>
      </c>
      <c r="I120" s="541" t="e">
        <f ca="1">+IF(AND(ISNUMBER(OFFSET('Water Data'!$E$9,0,10*ROW('Water Data'!E114))),'Data Summary'!BX120="Yes"),OFFSET('Water Data'!$E$9,0,10*ROW('Water Data'!E114)),NA())</f>
        <v>#N/A</v>
      </c>
      <c r="J120" s="541" t="e">
        <f ca="1">+IF(AND(ISNUMBER(OFFSET('Water Data'!$F$4,0,10*ROW('Water Data'!F114))),'Data Summary'!BY120="Yes"),100-OFFSET('Water Data'!$F$4,0,10*ROW('Water Data'!F114)),NA())</f>
        <v>#N/A</v>
      </c>
      <c r="K120" s="541" t="e">
        <f ca="1">+IF(AND(ISNUMBER(OFFSET('Water Data'!$F$6,0,10*ROW('Water Data'!F114))),'Data Summary'!BZ120="Yes"),OFFSET('Water Data'!$F$6,0,10*ROW('Water Data'!F114)),NA())</f>
        <v>#N/A</v>
      </c>
      <c r="L120" s="541" t="e">
        <f ca="1">+IF(AND(ISNUMBER(OFFSET('Water Data'!$F$9,0,10*ROW('Water Data'!F114))),'Data Summary'!CA120="Yes"),OFFSET('Water Data'!$F$9,0,10*ROW('Water Data'!F114)),NA())</f>
        <v>#N/A</v>
      </c>
      <c r="M120" s="541" t="e">
        <f ca="1">+IF(AND(ISNUMBER(OFFSET('Water Data'!$G$4,0,10*ROW('Water Data'!G114))),'Data Summary'!CB120="Yes"),100-OFFSET('Water Data'!$G$4,0,10*ROW('Water Data'!G114)),NA())</f>
        <v>#N/A</v>
      </c>
      <c r="N120" s="541" t="e">
        <f ca="1">+IF(AND(ISNUMBER(OFFSET('Water Data'!$G$6,0,10*ROW('Water Data'!G114))),'Data Summary'!CC120="Yes"),OFFSET('Water Data'!$G$6,0,10*ROW('Water Data'!G114)),NA())</f>
        <v>#N/A</v>
      </c>
      <c r="O120" s="541" t="e">
        <f ca="1">+IF(AND(ISNUMBER(OFFSET('Water Data'!$G$9,0,10*ROW('Water Data'!G114))),'Data Summary'!CD120="Yes"),OFFSET('Water Data'!$G$9,0,10*ROW('Water Data'!G114)),NA())</f>
        <v>#N/A</v>
      </c>
      <c r="P120" s="541" t="e">
        <f ca="1">+IF(AND(ISNUMBER(OFFSET('Water Data'!$H$4,0,10*ROW('Water Data'!H114))),'Data Summary'!CE120="Yes"),100-OFFSET('Water Data'!$H$4,0,10*ROW('Water Data'!H114)),NA())</f>
        <v>#N/A</v>
      </c>
      <c r="Q120" s="541" t="e">
        <f ca="1">+IF(AND(ISNUMBER(OFFSET('Water Data'!$H$6,0,10*ROW('Water Data'!H114))),'Data Summary'!CF120="Yes"),OFFSET('Water Data'!$H$6,0,10*ROW('Water Data'!H114)),NA())</f>
        <v>#N/A</v>
      </c>
      <c r="R120" s="541" t="e">
        <f ca="1">+IF(AND(ISNUMBER(OFFSET('Water Data'!$H$9,0,10*ROW('Water Data'!H114))),'Data Summary'!CG120="Yes"),OFFSET('Water Data'!$H$9,0,10*ROW('Water Data'!H114)),NA())</f>
        <v>#N/A</v>
      </c>
      <c r="S120" s="541" t="e">
        <f ca="1">+IF(AND(ISNUMBER(OFFSET('Water Data'!$I$4,0,10*ROW('Water Data'!I114))),'Data Summary'!CH120="Yes"),100-OFFSET('Water Data'!$I$4,0,10*ROW('Water Data'!I114)),NA())</f>
        <v>#N/A</v>
      </c>
      <c r="T120" s="541" t="e">
        <f ca="1">+IF(AND(ISNUMBER(OFFSET('Water Data'!$I$6,0,10*ROW('Water Data'!I114))),'Data Summary'!CI120="Yes"),OFFSET('Water Data'!$I$6,0,10*ROW('Water Data'!I114)),NA())</f>
        <v>#N/A</v>
      </c>
      <c r="U120" s="541" t="e">
        <f ca="1">+IF(AND(ISNUMBER(OFFSET('Water Data'!$I$9,0,10*ROW('Water Data'!I114))),'Data Summary'!CJ120="Yes"),OFFSET('Water Data'!$I$9,0,10*ROW('Water Data'!I114)),NA())</f>
        <v>#N/A</v>
      </c>
      <c r="V120" s="542" t="e">
        <f ca="1">+IF(AND(ISNUMBER(OFFSET('Sanitation Data'!$D$4,0,10*ROW('Sanitation Data'!D114))),'Data Summary'!CK120="Yes"),100-OFFSET('Sanitation Data'!$D$4,0,10*ROW('Sanitation Data'!D114)),NA())</f>
        <v>#N/A</v>
      </c>
      <c r="W120" s="542" t="e">
        <f ca="1">+IF(AND(ISNUMBER(OFFSET('Sanitation Data'!$D$6,0,10*ROW('Sanitation Data'!D114))),'Data Summary'!CL120="Yes"),OFFSET('Sanitation Data'!$D$6,0,10*ROW('Sanitation Data'!D114)),NA())</f>
        <v>#N/A</v>
      </c>
      <c r="X120" s="542" t="e">
        <f ca="1">+IF(AND(ISNUMBER(OFFSET('Sanitation Data'!$D$10,0,10*ROW('Sanitation Data'!D114))),'Data Summary'!CM120="Yes"),OFFSET('Sanitation Data'!$D$10,0,10*ROW('Sanitation Data'!D114)),NA())</f>
        <v>#N/A</v>
      </c>
      <c r="Y120" s="542" t="e">
        <f ca="1">+IF(AND(ISNUMBER(OFFSET('Sanitation Data'!$D$11,0,10*ROW('Sanitation Data'!D114))),'Data Summary'!CN120="Yes"),OFFSET('Sanitation Data'!$D$11,0,10*ROW('Sanitation Data'!D114)),NA())</f>
        <v>#N/A</v>
      </c>
      <c r="Z120" s="542" t="e">
        <f ca="1">+IF(AND(ISNUMBER(OFFSET('Sanitation Data'!$D$12,0,10*ROW('Sanitation Data'!D114))),'Data Summary'!CO120="Yes"),OFFSET('Sanitation Data'!$D$12,0,10*ROW('Sanitation Data'!D114)),NA())</f>
        <v>#N/A</v>
      </c>
      <c r="AA120" s="542" t="e">
        <f ca="1">+IF(AND(ISNUMBER(OFFSET('Sanitation Data'!$E$4,0,10*ROW('Sanitation Data'!E114))),'Data Summary'!CP120="Yes"),100-OFFSET('Sanitation Data'!$E$4,0,10*ROW('Sanitation Data'!E114)),NA())</f>
        <v>#N/A</v>
      </c>
      <c r="AB120" s="542" t="e">
        <f ca="1">+IF(AND(ISNUMBER(OFFSET('Sanitation Data'!$E$6,0,10*ROW('Sanitation Data'!E114))),'Data Summary'!CQ120="Yes"),OFFSET('Sanitation Data'!$E$6,0,10*ROW('Sanitation Data'!E114)),NA())</f>
        <v>#N/A</v>
      </c>
      <c r="AC120" s="542" t="e">
        <f ca="1">+IF(AND(ISNUMBER(OFFSET('Sanitation Data'!$E$10,0,10*ROW('Sanitation Data'!E114))),'Data Summary'!CR120="Yes"),OFFSET('Sanitation Data'!$E$10,0,10*ROW('Sanitation Data'!E114)),NA())</f>
        <v>#N/A</v>
      </c>
      <c r="AD120" s="542" t="e">
        <f ca="1">+IF(AND(ISNUMBER(OFFSET('Sanitation Data'!$E$11,0,10*ROW('Sanitation Data'!E114))),'Data Summary'!CS120="Yes"),OFFSET('Sanitation Data'!$E$11,0,10*ROW('Sanitation Data'!E114)),NA())</f>
        <v>#N/A</v>
      </c>
      <c r="AE120" s="542" t="e">
        <f ca="1">+IF(AND(ISNUMBER(OFFSET('Sanitation Data'!$E$12,0,10*ROW('Sanitation Data'!E114))),'Data Summary'!CT120="Yes"),OFFSET('Sanitation Data'!$E$12,0,10*ROW('Sanitation Data'!E114)),NA())</f>
        <v>#N/A</v>
      </c>
      <c r="AF120" s="542" t="e">
        <f ca="1">+IF(AND(ISNUMBER(OFFSET('Sanitation Data'!$F$4,0,10*ROW('Sanitation Data'!F114))),'Data Summary'!CU120="Yes"),100-OFFSET('Sanitation Data'!$F$4,0,10*ROW('Sanitation Data'!F114)),NA())</f>
        <v>#N/A</v>
      </c>
      <c r="AG120" s="542" t="e">
        <f ca="1">+IF(AND(ISNUMBER(OFFSET('Sanitation Data'!$F$6,0,10*ROW('Sanitation Data'!F114))),'Data Summary'!CV120="Yes"),OFFSET('Sanitation Data'!$F$6,0,10*ROW('Sanitation Data'!F114)),NA())</f>
        <v>#N/A</v>
      </c>
      <c r="AH120" s="542" t="e">
        <f ca="1">+IF(AND(ISNUMBER(OFFSET('Sanitation Data'!$F$10,0,10*ROW('Sanitation Data'!F114))),'Data Summary'!CW120="Yes"),OFFSET('Sanitation Data'!$F$10,0,10*ROW('Sanitation Data'!F114)),NA())</f>
        <v>#N/A</v>
      </c>
      <c r="AI120" s="542" t="e">
        <f ca="1">+IF(AND(ISNUMBER(OFFSET('Sanitation Data'!$F$11,0,10*ROW('Sanitation Data'!F114))),'Data Summary'!CX120="Yes"),OFFSET('Sanitation Data'!$F$11,0,10*ROW('Sanitation Data'!F114)),NA())</f>
        <v>#N/A</v>
      </c>
      <c r="AJ120" s="542" t="e">
        <f ca="1">+IF(AND(ISNUMBER(OFFSET('Sanitation Data'!$F$12,0,10*ROW('Sanitation Data'!F114))),'Data Summary'!CY120="Yes"),OFFSET('Sanitation Data'!$F$12,0,10*ROW('Sanitation Data'!F114)),NA())</f>
        <v>#N/A</v>
      </c>
      <c r="AK120" s="542" t="e">
        <f ca="1">+IF(AND(ISNUMBER(OFFSET('Sanitation Data'!$G$4,0,10*ROW('Sanitation Data'!G114))),'Data Summary'!CZ120="Yes"),100-OFFSET('Sanitation Data'!$G$4,0,10*ROW('Sanitation Data'!G114)),NA())</f>
        <v>#N/A</v>
      </c>
      <c r="AL120" s="542" t="e">
        <f ca="1">+IF(AND(ISNUMBER(OFFSET('Sanitation Data'!$G$6,0,10*ROW('Sanitation Data'!G114))),'Data Summary'!DA120="Yes"),OFFSET('Sanitation Data'!$G$6,0,10*ROW('Sanitation Data'!G114)),NA())</f>
        <v>#N/A</v>
      </c>
      <c r="AM120" s="542" t="e">
        <f ca="1">+IF(AND(ISNUMBER(OFFSET('Sanitation Data'!$G$10,0,10*ROW('Sanitation Data'!G114))),'Data Summary'!DB120="Yes"),OFFSET('Sanitation Data'!$G$10,0,10*ROW('Sanitation Data'!G114)),NA())</f>
        <v>#N/A</v>
      </c>
      <c r="AN120" s="542" t="e">
        <f ca="1">+IF(AND(ISNUMBER(OFFSET('Sanitation Data'!$G$11,0,10*ROW('Sanitation Data'!G114))),'Data Summary'!DC120="Yes"),OFFSET('Sanitation Data'!$G$11,0,10*ROW('Sanitation Data'!G114)),NA())</f>
        <v>#N/A</v>
      </c>
      <c r="AO120" s="542" t="e">
        <f ca="1">+IF(AND(ISNUMBER(OFFSET('Sanitation Data'!$G$12,0,10*ROW('Sanitation Data'!G114))),'Data Summary'!DD120="Yes"),OFFSET('Sanitation Data'!$G$12,0,10*ROW('Sanitation Data'!G114)),NA())</f>
        <v>#N/A</v>
      </c>
      <c r="AP120" s="542" t="e">
        <f ca="1">+IF(AND(ISNUMBER(OFFSET('Sanitation Data'!$H$4,0,10*ROW('Sanitation Data'!H114))),'Data Summary'!DE120="Yes"),100-OFFSET('Sanitation Data'!$H$4,0,10*ROW('Sanitation Data'!H114)),NA())</f>
        <v>#N/A</v>
      </c>
      <c r="AQ120" s="542" t="e">
        <f ca="1">+IF(AND(ISNUMBER(OFFSET('Sanitation Data'!$H$6,0,10*ROW('Sanitation Data'!H114))),'Data Summary'!DF120="Yes"),OFFSET('Sanitation Data'!$H$6,0,10*ROW('Sanitation Data'!H114)),NA())</f>
        <v>#N/A</v>
      </c>
      <c r="AR120" s="542" t="e">
        <f ca="1">+IF(AND(ISNUMBER(OFFSET('Sanitation Data'!$H$10,0,10*ROW('Sanitation Data'!H114))),'Data Summary'!DG120="Yes"),OFFSET('Sanitation Data'!$H$10,0,10*ROW('Sanitation Data'!H114)),NA())</f>
        <v>#N/A</v>
      </c>
      <c r="AS120" s="542" t="e">
        <f ca="1">+IF(AND(ISNUMBER(OFFSET('Sanitation Data'!$H$11,0,10*ROW('Sanitation Data'!H114))),'Data Summary'!DH120="Yes"),OFFSET('Sanitation Data'!$H$11,0,10*ROW('Sanitation Data'!H114)),NA())</f>
        <v>#N/A</v>
      </c>
      <c r="AT120" s="542" t="e">
        <f ca="1">+IF(AND(ISNUMBER(OFFSET('Sanitation Data'!$H$12,0,10*ROW('Sanitation Data'!H114))),'Data Summary'!DI120="Yes"),OFFSET('Sanitation Data'!$H$12,0,10*ROW('Sanitation Data'!H114)),NA())</f>
        <v>#N/A</v>
      </c>
      <c r="AU120" s="542" t="e">
        <f ca="1">+IF(AND(ISNUMBER(OFFSET('Sanitation Data'!$I$4,0,10*ROW('Sanitation Data'!I114))),'Data Summary'!DJ120="Yes"),100-OFFSET('Sanitation Data'!$I$4,0,10*ROW('Sanitation Data'!I114)),NA())</f>
        <v>#N/A</v>
      </c>
      <c r="AV120" s="542" t="e">
        <f ca="1">+IF(AND(ISNUMBER(OFFSET('Sanitation Data'!$I$6,0,10*ROW('Sanitation Data'!I114))),'Data Summary'!DK120="Yes"),OFFSET('Sanitation Data'!$I$6,0,10*ROW('Sanitation Data'!I114)),NA())</f>
        <v>#N/A</v>
      </c>
      <c r="AW120" s="542" t="e">
        <f ca="1">+IF(AND(ISNUMBER(OFFSET('Sanitation Data'!$I$10,0,10*ROW('Sanitation Data'!I114))),'Data Summary'!DL120="Yes"),OFFSET('Sanitation Data'!$I$10,0,10*ROW('Sanitation Data'!I114)),NA())</f>
        <v>#N/A</v>
      </c>
      <c r="AX120" s="542" t="e">
        <f ca="1">+IF(AND(ISNUMBER(OFFSET('Sanitation Data'!$I$11,0,10*ROW('Sanitation Data'!I114))),'Data Summary'!DM120="Yes"),OFFSET('Sanitation Data'!$I$11,0,10*ROW('Sanitation Data'!I114)),NA())</f>
        <v>#N/A</v>
      </c>
      <c r="AY120" s="542" t="e">
        <f ca="1">+IF(AND(ISNUMBER(OFFSET('Sanitation Data'!$I$12,0,10*ROW('Sanitation Data'!I114))),'Data Summary'!DN120="Yes"),OFFSET('Sanitation Data'!$I$12,0,10*ROW('Sanitation Data'!I114)),NA())</f>
        <v>#N/A</v>
      </c>
      <c r="AZ120" s="543" t="e">
        <f ca="1">+IF(AND(ISNUMBER(OFFSET('Hygiene Data'!$D$5,0,10*ROW('Hygiene Data'!D114))),'Data Summary'!DO120="Yes"),OFFSET('Hygiene Data'!$D$5,0,10*ROW('Hygiene Data'!D114)),NA())</f>
        <v>#N/A</v>
      </c>
      <c r="BA120" s="543" t="e">
        <f ca="1">+IF(AND(ISNUMBER(OFFSET('Hygiene Data'!$D$7,0,10*ROW('Hygiene Data'!D114))),'Data Summary'!DP120="Yes"),OFFSET('Hygiene Data'!$D$7,0,10*ROW('Hygiene Data'!D114)),NA())</f>
        <v>#N/A</v>
      </c>
      <c r="BB120" s="543" t="e">
        <f ca="1">+IF(AND(ISNUMBER(OFFSET('Hygiene Data'!$D$9,0,10*ROW('Hygiene Data'!D114))),'Data Summary'!DQ120="Yes"),OFFSET('Hygiene Data'!$D$9,0,10*ROW('Hygiene Data'!D114)),NA())</f>
        <v>#N/A</v>
      </c>
      <c r="BC120" s="543" t="e">
        <f ca="1">+IF(AND(ISNUMBER(OFFSET('Hygiene Data'!$E$5,0,10*ROW('Hygiene Data'!E114))),'Data Summary'!DR120="Yes"),OFFSET('Hygiene Data'!$E$5,0,10*ROW('Hygiene Data'!E114)),NA())</f>
        <v>#N/A</v>
      </c>
      <c r="BD120" s="543" t="e">
        <f ca="1">+IF(AND(ISNUMBER(OFFSET('Hygiene Data'!$E$7,0,10*ROW('Hygiene Data'!E114))),'Data Summary'!DS120="Yes"),OFFSET('Hygiene Data'!$E$7,0,10*ROW('Hygiene Data'!E114)),NA())</f>
        <v>#N/A</v>
      </c>
      <c r="BE120" s="543" t="e">
        <f ca="1">+IF(AND(ISNUMBER(OFFSET('Hygiene Data'!$E$9,0,10*ROW('Hygiene Data'!E114))),'Data Summary'!DT120="Yes"),OFFSET('Hygiene Data'!$E$9,0,10*ROW('Hygiene Data'!E114)),NA())</f>
        <v>#N/A</v>
      </c>
      <c r="BF120" s="543" t="e">
        <f ca="1">+IF(AND(ISNUMBER(OFFSET('Hygiene Data'!$F$5,0,10*ROW('Hygiene Data'!F114))),'Data Summary'!DU120="Yes"),OFFSET('Hygiene Data'!$F$5,0,10*ROW('Hygiene Data'!F114)),NA())</f>
        <v>#N/A</v>
      </c>
      <c r="BG120" s="543" t="e">
        <f ca="1">+IF(AND(ISNUMBER(OFFSET('Hygiene Data'!$F$7,0,10*ROW('Hygiene Data'!F114))),'Data Summary'!DV120="Yes"),OFFSET('Hygiene Data'!$F$7,0,10*ROW('Hygiene Data'!F114)),NA())</f>
        <v>#N/A</v>
      </c>
      <c r="BH120" s="543" t="e">
        <f ca="1">+IF(AND(ISNUMBER(OFFSET('Hygiene Data'!$F$9,0,10*ROW('Hygiene Data'!F114))),'Data Summary'!DW120="Yes"),OFFSET('Hygiene Data'!$F$9,0,10*ROW('Hygiene Data'!F114)),NA())</f>
        <v>#N/A</v>
      </c>
      <c r="BI120" s="543" t="e">
        <f ca="1">+IF(AND(ISNUMBER(OFFSET('Hygiene Data'!$G$5,0,10*ROW('Hygiene Data'!G114))),'Data Summary'!DX120="Yes"),OFFSET('Hygiene Data'!$G$5,0,10*ROW('Hygiene Data'!G114)),NA())</f>
        <v>#N/A</v>
      </c>
      <c r="BJ120" s="543" t="e">
        <f ca="1">+IF(AND(ISNUMBER(OFFSET('Hygiene Data'!$G$7,0,10*ROW('Hygiene Data'!G114))),'Data Summary'!DY120="Yes"),OFFSET('Hygiene Data'!$G$7,0,10*ROW('Hygiene Data'!G114)),NA())</f>
        <v>#N/A</v>
      </c>
      <c r="BK120" s="543" t="e">
        <f ca="1">+IF(AND(ISNUMBER(OFFSET('Hygiene Data'!$G$9,0,10*ROW('Hygiene Data'!G114))),'Data Summary'!DZ120="Yes"),OFFSET('Hygiene Data'!$G$9,0,10*ROW('Hygiene Data'!G114)),NA())</f>
        <v>#N/A</v>
      </c>
      <c r="BL120" s="543" t="e">
        <f ca="1">+IF(AND(ISNUMBER(OFFSET('Hygiene Data'!$H$5,0,10*ROW('Hygiene Data'!H114))),'Data Summary'!EA120="Yes"),OFFSET('Hygiene Data'!$H$5,0,10*ROW('Hygiene Data'!H114)),NA())</f>
        <v>#N/A</v>
      </c>
      <c r="BM120" s="543" t="e">
        <f ca="1">+IF(AND(ISNUMBER(OFFSET('Hygiene Data'!$H$7,0,10*ROW('Hygiene Data'!H114))),'Data Summary'!EB120="Yes"),OFFSET('Hygiene Data'!$H$7,0,10*ROW('Hygiene Data'!H114)),NA())</f>
        <v>#N/A</v>
      </c>
      <c r="BN120" s="543" t="e">
        <f ca="1">+IF(AND(ISNUMBER(OFFSET('Hygiene Data'!$H$9,0,10*ROW('Hygiene Data'!H114))),'Data Summary'!EC120="Yes"),OFFSET('Hygiene Data'!$H$9,0,10*ROW('Hygiene Data'!H114)),NA())</f>
        <v>#N/A</v>
      </c>
      <c r="BO120" s="543" t="e">
        <f ca="1">+IF(AND(ISNUMBER(OFFSET('Hygiene Data'!$I$5,0,10*ROW('Hygiene Data'!I114))),'Data Summary'!ED120="Yes"),OFFSET('Hygiene Data'!$I$5,0,10*ROW('Hygiene Data'!I114)),NA())</f>
        <v>#N/A</v>
      </c>
      <c r="BP120" s="543" t="e">
        <f ca="1">+IF(AND(ISNUMBER(OFFSET('Hygiene Data'!$I$7,0,10*ROW('Hygiene Data'!I114))),'Data Summary'!EE120="Yes"),OFFSET('Hygiene Data'!$I$7,0,10*ROW('Hygiene Data'!I114)),NA())</f>
        <v>#N/A</v>
      </c>
      <c r="BQ120" s="543" t="e">
        <f ca="1">+IF(AND(ISNUMBER(OFFSET('Hygiene Data'!$I$9,0,10*ROW('Hygiene Data'!I114))),'Data Summary'!EF120="Yes"),OFFSET('Hygiene Data'!$I$9,0,10*ROW('Hygiene Data'!I114)),NA())</f>
        <v>#N/A</v>
      </c>
    </row>
    <row r="121" spans="1:69" x14ac:dyDescent="0.25">
      <c r="A121" s="539" t="e">
        <f ca="1">+RIGHT('Data Summary'!A121,LEN('Data Summary'!A121)-9)</f>
        <v>#VALUE!</v>
      </c>
      <c r="B121" s="513" t="str">
        <f ca="1">+IF(ISTEXT('Data Summary'!B121),'Data Summary'!B121,"")</f>
        <v/>
      </c>
      <c r="C121" s="540" t="e">
        <f ca="1">+VALUE('Data Summary'!C121)</f>
        <v>#VALUE!</v>
      </c>
      <c r="D121" s="541" t="e">
        <f ca="1">+IF(AND(ISNUMBER(OFFSET('Water Data'!$D$4,0,10*ROW('Water Data'!D115))),'Data Summary'!BS121="Yes"),100-OFFSET('Water Data'!$D$4,0,10*ROW('Water Data'!D115)),NA())</f>
        <v>#N/A</v>
      </c>
      <c r="E121" s="541" t="e">
        <f ca="1">+IF(AND(ISNUMBER(OFFSET('Water Data'!$D$6,0,10*ROW('Water Data'!D115))),'Data Summary'!BT121="Yes"),OFFSET('Water Data'!$D$6,0,10*ROW('Water Data'!D115)),NA())</f>
        <v>#N/A</v>
      </c>
      <c r="F121" s="541" t="e">
        <f ca="1">+IF(AND(ISNUMBER(OFFSET('Water Data'!$D$9,0,10*ROW('Water Data'!D115))),'Data Summary'!BU121="Yes"),OFFSET('Water Data'!$D$9,0,10*ROW('Water Data'!D115)),NA())</f>
        <v>#N/A</v>
      </c>
      <c r="G121" s="541" t="e">
        <f ca="1">+IF(AND(ISNUMBER(OFFSET('Water Data'!$E$4,0,10*ROW('Water Data'!E115))),'Data Summary'!BV121="Yes"),100-OFFSET('Water Data'!$E$4,0,10*ROW('Water Data'!E115)),NA())</f>
        <v>#N/A</v>
      </c>
      <c r="H121" s="541" t="e">
        <f ca="1">+IF(AND(ISNUMBER(OFFSET('Water Data'!$E$6,0,10*ROW('Water Data'!E115))),'Data Summary'!BW121="Yes"),OFFSET('Water Data'!$E$6,0,10*ROW('Water Data'!E115)),NA())</f>
        <v>#N/A</v>
      </c>
      <c r="I121" s="541" t="e">
        <f ca="1">+IF(AND(ISNUMBER(OFFSET('Water Data'!$E$9,0,10*ROW('Water Data'!E115))),'Data Summary'!BX121="Yes"),OFFSET('Water Data'!$E$9,0,10*ROW('Water Data'!E115)),NA())</f>
        <v>#N/A</v>
      </c>
      <c r="J121" s="541" t="e">
        <f ca="1">+IF(AND(ISNUMBER(OFFSET('Water Data'!$F$4,0,10*ROW('Water Data'!F115))),'Data Summary'!BY121="Yes"),100-OFFSET('Water Data'!$F$4,0,10*ROW('Water Data'!F115)),NA())</f>
        <v>#N/A</v>
      </c>
      <c r="K121" s="541" t="e">
        <f ca="1">+IF(AND(ISNUMBER(OFFSET('Water Data'!$F$6,0,10*ROW('Water Data'!F115))),'Data Summary'!BZ121="Yes"),OFFSET('Water Data'!$F$6,0,10*ROW('Water Data'!F115)),NA())</f>
        <v>#N/A</v>
      </c>
      <c r="L121" s="541" t="e">
        <f ca="1">+IF(AND(ISNUMBER(OFFSET('Water Data'!$F$9,0,10*ROW('Water Data'!F115))),'Data Summary'!CA121="Yes"),OFFSET('Water Data'!$F$9,0,10*ROW('Water Data'!F115)),NA())</f>
        <v>#N/A</v>
      </c>
      <c r="M121" s="541" t="e">
        <f ca="1">+IF(AND(ISNUMBER(OFFSET('Water Data'!$G$4,0,10*ROW('Water Data'!G115))),'Data Summary'!CB121="Yes"),100-OFFSET('Water Data'!$G$4,0,10*ROW('Water Data'!G115)),NA())</f>
        <v>#N/A</v>
      </c>
      <c r="N121" s="541" t="e">
        <f ca="1">+IF(AND(ISNUMBER(OFFSET('Water Data'!$G$6,0,10*ROW('Water Data'!G115))),'Data Summary'!CC121="Yes"),OFFSET('Water Data'!$G$6,0,10*ROW('Water Data'!G115)),NA())</f>
        <v>#N/A</v>
      </c>
      <c r="O121" s="541" t="e">
        <f ca="1">+IF(AND(ISNUMBER(OFFSET('Water Data'!$G$9,0,10*ROW('Water Data'!G115))),'Data Summary'!CD121="Yes"),OFFSET('Water Data'!$G$9,0,10*ROW('Water Data'!G115)),NA())</f>
        <v>#N/A</v>
      </c>
      <c r="P121" s="541" t="e">
        <f ca="1">+IF(AND(ISNUMBER(OFFSET('Water Data'!$H$4,0,10*ROW('Water Data'!H115))),'Data Summary'!CE121="Yes"),100-OFFSET('Water Data'!$H$4,0,10*ROW('Water Data'!H115)),NA())</f>
        <v>#N/A</v>
      </c>
      <c r="Q121" s="541" t="e">
        <f ca="1">+IF(AND(ISNUMBER(OFFSET('Water Data'!$H$6,0,10*ROW('Water Data'!H115))),'Data Summary'!CF121="Yes"),OFFSET('Water Data'!$H$6,0,10*ROW('Water Data'!H115)),NA())</f>
        <v>#N/A</v>
      </c>
      <c r="R121" s="541" t="e">
        <f ca="1">+IF(AND(ISNUMBER(OFFSET('Water Data'!$H$9,0,10*ROW('Water Data'!H115))),'Data Summary'!CG121="Yes"),OFFSET('Water Data'!$H$9,0,10*ROW('Water Data'!H115)),NA())</f>
        <v>#N/A</v>
      </c>
      <c r="S121" s="541" t="e">
        <f ca="1">+IF(AND(ISNUMBER(OFFSET('Water Data'!$I$4,0,10*ROW('Water Data'!I115))),'Data Summary'!CH121="Yes"),100-OFFSET('Water Data'!$I$4,0,10*ROW('Water Data'!I115)),NA())</f>
        <v>#N/A</v>
      </c>
      <c r="T121" s="541" t="e">
        <f ca="1">+IF(AND(ISNUMBER(OFFSET('Water Data'!$I$6,0,10*ROW('Water Data'!I115))),'Data Summary'!CI121="Yes"),OFFSET('Water Data'!$I$6,0,10*ROW('Water Data'!I115)),NA())</f>
        <v>#N/A</v>
      </c>
      <c r="U121" s="541" t="e">
        <f ca="1">+IF(AND(ISNUMBER(OFFSET('Water Data'!$I$9,0,10*ROW('Water Data'!I115))),'Data Summary'!CJ121="Yes"),OFFSET('Water Data'!$I$9,0,10*ROW('Water Data'!I115)),NA())</f>
        <v>#N/A</v>
      </c>
      <c r="V121" s="542" t="e">
        <f ca="1">+IF(AND(ISNUMBER(OFFSET('Sanitation Data'!$D$4,0,10*ROW('Sanitation Data'!D115))),'Data Summary'!CK121="Yes"),100-OFFSET('Sanitation Data'!$D$4,0,10*ROW('Sanitation Data'!D115)),NA())</f>
        <v>#N/A</v>
      </c>
      <c r="W121" s="542" t="e">
        <f ca="1">+IF(AND(ISNUMBER(OFFSET('Sanitation Data'!$D$6,0,10*ROW('Sanitation Data'!D115))),'Data Summary'!CL121="Yes"),OFFSET('Sanitation Data'!$D$6,0,10*ROW('Sanitation Data'!D115)),NA())</f>
        <v>#N/A</v>
      </c>
      <c r="X121" s="542" t="e">
        <f ca="1">+IF(AND(ISNUMBER(OFFSET('Sanitation Data'!$D$10,0,10*ROW('Sanitation Data'!D115))),'Data Summary'!CM121="Yes"),OFFSET('Sanitation Data'!$D$10,0,10*ROW('Sanitation Data'!D115)),NA())</f>
        <v>#N/A</v>
      </c>
      <c r="Y121" s="542" t="e">
        <f ca="1">+IF(AND(ISNUMBER(OFFSET('Sanitation Data'!$D$11,0,10*ROW('Sanitation Data'!D115))),'Data Summary'!CN121="Yes"),OFFSET('Sanitation Data'!$D$11,0,10*ROW('Sanitation Data'!D115)),NA())</f>
        <v>#N/A</v>
      </c>
      <c r="Z121" s="542" t="e">
        <f ca="1">+IF(AND(ISNUMBER(OFFSET('Sanitation Data'!$D$12,0,10*ROW('Sanitation Data'!D115))),'Data Summary'!CO121="Yes"),OFFSET('Sanitation Data'!$D$12,0,10*ROW('Sanitation Data'!D115)),NA())</f>
        <v>#N/A</v>
      </c>
      <c r="AA121" s="542" t="e">
        <f ca="1">+IF(AND(ISNUMBER(OFFSET('Sanitation Data'!$E$4,0,10*ROW('Sanitation Data'!E115))),'Data Summary'!CP121="Yes"),100-OFFSET('Sanitation Data'!$E$4,0,10*ROW('Sanitation Data'!E115)),NA())</f>
        <v>#N/A</v>
      </c>
      <c r="AB121" s="542" t="e">
        <f ca="1">+IF(AND(ISNUMBER(OFFSET('Sanitation Data'!$E$6,0,10*ROW('Sanitation Data'!E115))),'Data Summary'!CQ121="Yes"),OFFSET('Sanitation Data'!$E$6,0,10*ROW('Sanitation Data'!E115)),NA())</f>
        <v>#N/A</v>
      </c>
      <c r="AC121" s="542" t="e">
        <f ca="1">+IF(AND(ISNUMBER(OFFSET('Sanitation Data'!$E$10,0,10*ROW('Sanitation Data'!E115))),'Data Summary'!CR121="Yes"),OFFSET('Sanitation Data'!$E$10,0,10*ROW('Sanitation Data'!E115)),NA())</f>
        <v>#N/A</v>
      </c>
      <c r="AD121" s="542" t="e">
        <f ca="1">+IF(AND(ISNUMBER(OFFSET('Sanitation Data'!$E$11,0,10*ROW('Sanitation Data'!E115))),'Data Summary'!CS121="Yes"),OFFSET('Sanitation Data'!$E$11,0,10*ROW('Sanitation Data'!E115)),NA())</f>
        <v>#N/A</v>
      </c>
      <c r="AE121" s="542" t="e">
        <f ca="1">+IF(AND(ISNUMBER(OFFSET('Sanitation Data'!$E$12,0,10*ROW('Sanitation Data'!E115))),'Data Summary'!CT121="Yes"),OFFSET('Sanitation Data'!$E$12,0,10*ROW('Sanitation Data'!E115)),NA())</f>
        <v>#N/A</v>
      </c>
      <c r="AF121" s="542" t="e">
        <f ca="1">+IF(AND(ISNUMBER(OFFSET('Sanitation Data'!$F$4,0,10*ROW('Sanitation Data'!F115))),'Data Summary'!CU121="Yes"),100-OFFSET('Sanitation Data'!$F$4,0,10*ROW('Sanitation Data'!F115)),NA())</f>
        <v>#N/A</v>
      </c>
      <c r="AG121" s="542" t="e">
        <f ca="1">+IF(AND(ISNUMBER(OFFSET('Sanitation Data'!$F$6,0,10*ROW('Sanitation Data'!F115))),'Data Summary'!CV121="Yes"),OFFSET('Sanitation Data'!$F$6,0,10*ROW('Sanitation Data'!F115)),NA())</f>
        <v>#N/A</v>
      </c>
      <c r="AH121" s="542" t="e">
        <f ca="1">+IF(AND(ISNUMBER(OFFSET('Sanitation Data'!$F$10,0,10*ROW('Sanitation Data'!F115))),'Data Summary'!CW121="Yes"),OFFSET('Sanitation Data'!$F$10,0,10*ROW('Sanitation Data'!F115)),NA())</f>
        <v>#N/A</v>
      </c>
      <c r="AI121" s="542" t="e">
        <f ca="1">+IF(AND(ISNUMBER(OFFSET('Sanitation Data'!$F$11,0,10*ROW('Sanitation Data'!F115))),'Data Summary'!CX121="Yes"),OFFSET('Sanitation Data'!$F$11,0,10*ROW('Sanitation Data'!F115)),NA())</f>
        <v>#N/A</v>
      </c>
      <c r="AJ121" s="542" t="e">
        <f ca="1">+IF(AND(ISNUMBER(OFFSET('Sanitation Data'!$F$12,0,10*ROW('Sanitation Data'!F115))),'Data Summary'!CY121="Yes"),OFFSET('Sanitation Data'!$F$12,0,10*ROW('Sanitation Data'!F115)),NA())</f>
        <v>#N/A</v>
      </c>
      <c r="AK121" s="542" t="e">
        <f ca="1">+IF(AND(ISNUMBER(OFFSET('Sanitation Data'!$G$4,0,10*ROW('Sanitation Data'!G115))),'Data Summary'!CZ121="Yes"),100-OFFSET('Sanitation Data'!$G$4,0,10*ROW('Sanitation Data'!G115)),NA())</f>
        <v>#N/A</v>
      </c>
      <c r="AL121" s="542" t="e">
        <f ca="1">+IF(AND(ISNUMBER(OFFSET('Sanitation Data'!$G$6,0,10*ROW('Sanitation Data'!G115))),'Data Summary'!DA121="Yes"),OFFSET('Sanitation Data'!$G$6,0,10*ROW('Sanitation Data'!G115)),NA())</f>
        <v>#N/A</v>
      </c>
      <c r="AM121" s="542" t="e">
        <f ca="1">+IF(AND(ISNUMBER(OFFSET('Sanitation Data'!$G$10,0,10*ROW('Sanitation Data'!G115))),'Data Summary'!DB121="Yes"),OFFSET('Sanitation Data'!$G$10,0,10*ROW('Sanitation Data'!G115)),NA())</f>
        <v>#N/A</v>
      </c>
      <c r="AN121" s="542" t="e">
        <f ca="1">+IF(AND(ISNUMBER(OFFSET('Sanitation Data'!$G$11,0,10*ROW('Sanitation Data'!G115))),'Data Summary'!DC121="Yes"),OFFSET('Sanitation Data'!$G$11,0,10*ROW('Sanitation Data'!G115)),NA())</f>
        <v>#N/A</v>
      </c>
      <c r="AO121" s="542" t="e">
        <f ca="1">+IF(AND(ISNUMBER(OFFSET('Sanitation Data'!$G$12,0,10*ROW('Sanitation Data'!G115))),'Data Summary'!DD121="Yes"),OFFSET('Sanitation Data'!$G$12,0,10*ROW('Sanitation Data'!G115)),NA())</f>
        <v>#N/A</v>
      </c>
      <c r="AP121" s="542" t="e">
        <f ca="1">+IF(AND(ISNUMBER(OFFSET('Sanitation Data'!$H$4,0,10*ROW('Sanitation Data'!H115))),'Data Summary'!DE121="Yes"),100-OFFSET('Sanitation Data'!$H$4,0,10*ROW('Sanitation Data'!H115)),NA())</f>
        <v>#N/A</v>
      </c>
      <c r="AQ121" s="542" t="e">
        <f ca="1">+IF(AND(ISNUMBER(OFFSET('Sanitation Data'!$H$6,0,10*ROW('Sanitation Data'!H115))),'Data Summary'!DF121="Yes"),OFFSET('Sanitation Data'!$H$6,0,10*ROW('Sanitation Data'!H115)),NA())</f>
        <v>#N/A</v>
      </c>
      <c r="AR121" s="542" t="e">
        <f ca="1">+IF(AND(ISNUMBER(OFFSET('Sanitation Data'!$H$10,0,10*ROW('Sanitation Data'!H115))),'Data Summary'!DG121="Yes"),OFFSET('Sanitation Data'!$H$10,0,10*ROW('Sanitation Data'!H115)),NA())</f>
        <v>#N/A</v>
      </c>
      <c r="AS121" s="542" t="e">
        <f ca="1">+IF(AND(ISNUMBER(OFFSET('Sanitation Data'!$H$11,0,10*ROW('Sanitation Data'!H115))),'Data Summary'!DH121="Yes"),OFFSET('Sanitation Data'!$H$11,0,10*ROW('Sanitation Data'!H115)),NA())</f>
        <v>#N/A</v>
      </c>
      <c r="AT121" s="542" t="e">
        <f ca="1">+IF(AND(ISNUMBER(OFFSET('Sanitation Data'!$H$12,0,10*ROW('Sanitation Data'!H115))),'Data Summary'!DI121="Yes"),OFFSET('Sanitation Data'!$H$12,0,10*ROW('Sanitation Data'!H115)),NA())</f>
        <v>#N/A</v>
      </c>
      <c r="AU121" s="542" t="e">
        <f ca="1">+IF(AND(ISNUMBER(OFFSET('Sanitation Data'!$I$4,0,10*ROW('Sanitation Data'!I115))),'Data Summary'!DJ121="Yes"),100-OFFSET('Sanitation Data'!$I$4,0,10*ROW('Sanitation Data'!I115)),NA())</f>
        <v>#N/A</v>
      </c>
      <c r="AV121" s="542" t="e">
        <f ca="1">+IF(AND(ISNUMBER(OFFSET('Sanitation Data'!$I$6,0,10*ROW('Sanitation Data'!I115))),'Data Summary'!DK121="Yes"),OFFSET('Sanitation Data'!$I$6,0,10*ROW('Sanitation Data'!I115)),NA())</f>
        <v>#N/A</v>
      </c>
      <c r="AW121" s="542" t="e">
        <f ca="1">+IF(AND(ISNUMBER(OFFSET('Sanitation Data'!$I$10,0,10*ROW('Sanitation Data'!I115))),'Data Summary'!DL121="Yes"),OFFSET('Sanitation Data'!$I$10,0,10*ROW('Sanitation Data'!I115)),NA())</f>
        <v>#N/A</v>
      </c>
      <c r="AX121" s="542" t="e">
        <f ca="1">+IF(AND(ISNUMBER(OFFSET('Sanitation Data'!$I$11,0,10*ROW('Sanitation Data'!I115))),'Data Summary'!DM121="Yes"),OFFSET('Sanitation Data'!$I$11,0,10*ROW('Sanitation Data'!I115)),NA())</f>
        <v>#N/A</v>
      </c>
      <c r="AY121" s="542" t="e">
        <f ca="1">+IF(AND(ISNUMBER(OFFSET('Sanitation Data'!$I$12,0,10*ROW('Sanitation Data'!I115))),'Data Summary'!DN121="Yes"),OFFSET('Sanitation Data'!$I$12,0,10*ROW('Sanitation Data'!I115)),NA())</f>
        <v>#N/A</v>
      </c>
      <c r="AZ121" s="543" t="e">
        <f ca="1">+IF(AND(ISNUMBER(OFFSET('Hygiene Data'!$D$5,0,10*ROW('Hygiene Data'!D115))),'Data Summary'!DO121="Yes"),OFFSET('Hygiene Data'!$D$5,0,10*ROW('Hygiene Data'!D115)),NA())</f>
        <v>#N/A</v>
      </c>
      <c r="BA121" s="543" t="e">
        <f ca="1">+IF(AND(ISNUMBER(OFFSET('Hygiene Data'!$D$7,0,10*ROW('Hygiene Data'!D115))),'Data Summary'!DP121="Yes"),OFFSET('Hygiene Data'!$D$7,0,10*ROW('Hygiene Data'!D115)),NA())</f>
        <v>#N/A</v>
      </c>
      <c r="BB121" s="543" t="e">
        <f ca="1">+IF(AND(ISNUMBER(OFFSET('Hygiene Data'!$D$9,0,10*ROW('Hygiene Data'!D115))),'Data Summary'!DQ121="Yes"),OFFSET('Hygiene Data'!$D$9,0,10*ROW('Hygiene Data'!D115)),NA())</f>
        <v>#N/A</v>
      </c>
      <c r="BC121" s="543" t="e">
        <f ca="1">+IF(AND(ISNUMBER(OFFSET('Hygiene Data'!$E$5,0,10*ROW('Hygiene Data'!E115))),'Data Summary'!DR121="Yes"),OFFSET('Hygiene Data'!$E$5,0,10*ROW('Hygiene Data'!E115)),NA())</f>
        <v>#N/A</v>
      </c>
      <c r="BD121" s="543" t="e">
        <f ca="1">+IF(AND(ISNUMBER(OFFSET('Hygiene Data'!$E$7,0,10*ROW('Hygiene Data'!E115))),'Data Summary'!DS121="Yes"),OFFSET('Hygiene Data'!$E$7,0,10*ROW('Hygiene Data'!E115)),NA())</f>
        <v>#N/A</v>
      </c>
      <c r="BE121" s="543" t="e">
        <f ca="1">+IF(AND(ISNUMBER(OFFSET('Hygiene Data'!$E$9,0,10*ROW('Hygiene Data'!E115))),'Data Summary'!DT121="Yes"),OFFSET('Hygiene Data'!$E$9,0,10*ROW('Hygiene Data'!E115)),NA())</f>
        <v>#N/A</v>
      </c>
      <c r="BF121" s="543" t="e">
        <f ca="1">+IF(AND(ISNUMBER(OFFSET('Hygiene Data'!$F$5,0,10*ROW('Hygiene Data'!F115))),'Data Summary'!DU121="Yes"),OFFSET('Hygiene Data'!$F$5,0,10*ROW('Hygiene Data'!F115)),NA())</f>
        <v>#N/A</v>
      </c>
      <c r="BG121" s="543" t="e">
        <f ca="1">+IF(AND(ISNUMBER(OFFSET('Hygiene Data'!$F$7,0,10*ROW('Hygiene Data'!F115))),'Data Summary'!DV121="Yes"),OFFSET('Hygiene Data'!$F$7,0,10*ROW('Hygiene Data'!F115)),NA())</f>
        <v>#N/A</v>
      </c>
      <c r="BH121" s="543" t="e">
        <f ca="1">+IF(AND(ISNUMBER(OFFSET('Hygiene Data'!$F$9,0,10*ROW('Hygiene Data'!F115))),'Data Summary'!DW121="Yes"),OFFSET('Hygiene Data'!$F$9,0,10*ROW('Hygiene Data'!F115)),NA())</f>
        <v>#N/A</v>
      </c>
      <c r="BI121" s="543" t="e">
        <f ca="1">+IF(AND(ISNUMBER(OFFSET('Hygiene Data'!$G$5,0,10*ROW('Hygiene Data'!G115))),'Data Summary'!DX121="Yes"),OFFSET('Hygiene Data'!$G$5,0,10*ROW('Hygiene Data'!G115)),NA())</f>
        <v>#N/A</v>
      </c>
      <c r="BJ121" s="543" t="e">
        <f ca="1">+IF(AND(ISNUMBER(OFFSET('Hygiene Data'!$G$7,0,10*ROW('Hygiene Data'!G115))),'Data Summary'!DY121="Yes"),OFFSET('Hygiene Data'!$G$7,0,10*ROW('Hygiene Data'!G115)),NA())</f>
        <v>#N/A</v>
      </c>
      <c r="BK121" s="543" t="e">
        <f ca="1">+IF(AND(ISNUMBER(OFFSET('Hygiene Data'!$G$9,0,10*ROW('Hygiene Data'!G115))),'Data Summary'!DZ121="Yes"),OFFSET('Hygiene Data'!$G$9,0,10*ROW('Hygiene Data'!G115)),NA())</f>
        <v>#N/A</v>
      </c>
      <c r="BL121" s="543" t="e">
        <f ca="1">+IF(AND(ISNUMBER(OFFSET('Hygiene Data'!$H$5,0,10*ROW('Hygiene Data'!H115))),'Data Summary'!EA121="Yes"),OFFSET('Hygiene Data'!$H$5,0,10*ROW('Hygiene Data'!H115)),NA())</f>
        <v>#N/A</v>
      </c>
      <c r="BM121" s="543" t="e">
        <f ca="1">+IF(AND(ISNUMBER(OFFSET('Hygiene Data'!$H$7,0,10*ROW('Hygiene Data'!H115))),'Data Summary'!EB121="Yes"),OFFSET('Hygiene Data'!$H$7,0,10*ROW('Hygiene Data'!H115)),NA())</f>
        <v>#N/A</v>
      </c>
      <c r="BN121" s="543" t="e">
        <f ca="1">+IF(AND(ISNUMBER(OFFSET('Hygiene Data'!$H$9,0,10*ROW('Hygiene Data'!H115))),'Data Summary'!EC121="Yes"),OFFSET('Hygiene Data'!$H$9,0,10*ROW('Hygiene Data'!H115)),NA())</f>
        <v>#N/A</v>
      </c>
      <c r="BO121" s="543" t="e">
        <f ca="1">+IF(AND(ISNUMBER(OFFSET('Hygiene Data'!$I$5,0,10*ROW('Hygiene Data'!I115))),'Data Summary'!ED121="Yes"),OFFSET('Hygiene Data'!$I$5,0,10*ROW('Hygiene Data'!I115)),NA())</f>
        <v>#N/A</v>
      </c>
      <c r="BP121" s="543" t="e">
        <f ca="1">+IF(AND(ISNUMBER(OFFSET('Hygiene Data'!$I$7,0,10*ROW('Hygiene Data'!I115))),'Data Summary'!EE121="Yes"),OFFSET('Hygiene Data'!$I$7,0,10*ROW('Hygiene Data'!I115)),NA())</f>
        <v>#N/A</v>
      </c>
      <c r="BQ121" s="543" t="e">
        <f ca="1">+IF(AND(ISNUMBER(OFFSET('Hygiene Data'!$I$9,0,10*ROW('Hygiene Data'!I115))),'Data Summary'!EF121="Yes"),OFFSET('Hygiene Data'!$I$9,0,10*ROW('Hygiene Data'!I115)),NA())</f>
        <v>#N/A</v>
      </c>
    </row>
    <row r="122" spans="1:69" x14ac:dyDescent="0.25">
      <c r="A122" s="539" t="e">
        <f ca="1">+RIGHT('Data Summary'!A122,LEN('Data Summary'!A122)-9)</f>
        <v>#VALUE!</v>
      </c>
      <c r="B122" s="513" t="str">
        <f ca="1">+IF(ISTEXT('Data Summary'!B122),'Data Summary'!B122,"")</f>
        <v/>
      </c>
      <c r="C122" s="540" t="e">
        <f ca="1">+VALUE('Data Summary'!C122)</f>
        <v>#VALUE!</v>
      </c>
      <c r="D122" s="541" t="e">
        <f ca="1">+IF(AND(ISNUMBER(OFFSET('Water Data'!$D$4,0,10*ROW('Water Data'!D116))),'Data Summary'!BS122="Yes"),100-OFFSET('Water Data'!$D$4,0,10*ROW('Water Data'!D116)),NA())</f>
        <v>#N/A</v>
      </c>
      <c r="E122" s="541" t="e">
        <f ca="1">+IF(AND(ISNUMBER(OFFSET('Water Data'!$D$6,0,10*ROW('Water Data'!D116))),'Data Summary'!BT122="Yes"),OFFSET('Water Data'!$D$6,0,10*ROW('Water Data'!D116)),NA())</f>
        <v>#N/A</v>
      </c>
      <c r="F122" s="541" t="e">
        <f ca="1">+IF(AND(ISNUMBER(OFFSET('Water Data'!$D$9,0,10*ROW('Water Data'!D116))),'Data Summary'!BU122="Yes"),OFFSET('Water Data'!$D$9,0,10*ROW('Water Data'!D116)),NA())</f>
        <v>#N/A</v>
      </c>
      <c r="G122" s="541" t="e">
        <f ca="1">+IF(AND(ISNUMBER(OFFSET('Water Data'!$E$4,0,10*ROW('Water Data'!E116))),'Data Summary'!BV122="Yes"),100-OFFSET('Water Data'!$E$4,0,10*ROW('Water Data'!E116)),NA())</f>
        <v>#N/A</v>
      </c>
      <c r="H122" s="541" t="e">
        <f ca="1">+IF(AND(ISNUMBER(OFFSET('Water Data'!$E$6,0,10*ROW('Water Data'!E116))),'Data Summary'!BW122="Yes"),OFFSET('Water Data'!$E$6,0,10*ROW('Water Data'!E116)),NA())</f>
        <v>#N/A</v>
      </c>
      <c r="I122" s="541" t="e">
        <f ca="1">+IF(AND(ISNUMBER(OFFSET('Water Data'!$E$9,0,10*ROW('Water Data'!E116))),'Data Summary'!BX122="Yes"),OFFSET('Water Data'!$E$9,0,10*ROW('Water Data'!E116)),NA())</f>
        <v>#N/A</v>
      </c>
      <c r="J122" s="541" t="e">
        <f ca="1">+IF(AND(ISNUMBER(OFFSET('Water Data'!$F$4,0,10*ROW('Water Data'!F116))),'Data Summary'!BY122="Yes"),100-OFFSET('Water Data'!$F$4,0,10*ROW('Water Data'!F116)),NA())</f>
        <v>#N/A</v>
      </c>
      <c r="K122" s="541" t="e">
        <f ca="1">+IF(AND(ISNUMBER(OFFSET('Water Data'!$F$6,0,10*ROW('Water Data'!F116))),'Data Summary'!BZ122="Yes"),OFFSET('Water Data'!$F$6,0,10*ROW('Water Data'!F116)),NA())</f>
        <v>#N/A</v>
      </c>
      <c r="L122" s="541" t="e">
        <f ca="1">+IF(AND(ISNUMBER(OFFSET('Water Data'!$F$9,0,10*ROW('Water Data'!F116))),'Data Summary'!CA122="Yes"),OFFSET('Water Data'!$F$9,0,10*ROW('Water Data'!F116)),NA())</f>
        <v>#N/A</v>
      </c>
      <c r="M122" s="541" t="e">
        <f ca="1">+IF(AND(ISNUMBER(OFFSET('Water Data'!$G$4,0,10*ROW('Water Data'!G116))),'Data Summary'!CB122="Yes"),100-OFFSET('Water Data'!$G$4,0,10*ROW('Water Data'!G116)),NA())</f>
        <v>#N/A</v>
      </c>
      <c r="N122" s="541" t="e">
        <f ca="1">+IF(AND(ISNUMBER(OFFSET('Water Data'!$G$6,0,10*ROW('Water Data'!G116))),'Data Summary'!CC122="Yes"),OFFSET('Water Data'!$G$6,0,10*ROW('Water Data'!G116)),NA())</f>
        <v>#N/A</v>
      </c>
      <c r="O122" s="541" t="e">
        <f ca="1">+IF(AND(ISNUMBER(OFFSET('Water Data'!$G$9,0,10*ROW('Water Data'!G116))),'Data Summary'!CD122="Yes"),OFFSET('Water Data'!$G$9,0,10*ROW('Water Data'!G116)),NA())</f>
        <v>#N/A</v>
      </c>
      <c r="P122" s="541" t="e">
        <f ca="1">+IF(AND(ISNUMBER(OFFSET('Water Data'!$H$4,0,10*ROW('Water Data'!H116))),'Data Summary'!CE122="Yes"),100-OFFSET('Water Data'!$H$4,0,10*ROW('Water Data'!H116)),NA())</f>
        <v>#N/A</v>
      </c>
      <c r="Q122" s="541" t="e">
        <f ca="1">+IF(AND(ISNUMBER(OFFSET('Water Data'!$H$6,0,10*ROW('Water Data'!H116))),'Data Summary'!CF122="Yes"),OFFSET('Water Data'!$H$6,0,10*ROW('Water Data'!H116)),NA())</f>
        <v>#N/A</v>
      </c>
      <c r="R122" s="541" t="e">
        <f ca="1">+IF(AND(ISNUMBER(OFFSET('Water Data'!$H$9,0,10*ROW('Water Data'!H116))),'Data Summary'!CG122="Yes"),OFFSET('Water Data'!$H$9,0,10*ROW('Water Data'!H116)),NA())</f>
        <v>#N/A</v>
      </c>
      <c r="S122" s="541" t="e">
        <f ca="1">+IF(AND(ISNUMBER(OFFSET('Water Data'!$I$4,0,10*ROW('Water Data'!I116))),'Data Summary'!CH122="Yes"),100-OFFSET('Water Data'!$I$4,0,10*ROW('Water Data'!I116)),NA())</f>
        <v>#N/A</v>
      </c>
      <c r="T122" s="541" t="e">
        <f ca="1">+IF(AND(ISNUMBER(OFFSET('Water Data'!$I$6,0,10*ROW('Water Data'!I116))),'Data Summary'!CI122="Yes"),OFFSET('Water Data'!$I$6,0,10*ROW('Water Data'!I116)),NA())</f>
        <v>#N/A</v>
      </c>
      <c r="U122" s="541" t="e">
        <f ca="1">+IF(AND(ISNUMBER(OFFSET('Water Data'!$I$9,0,10*ROW('Water Data'!I116))),'Data Summary'!CJ122="Yes"),OFFSET('Water Data'!$I$9,0,10*ROW('Water Data'!I116)),NA())</f>
        <v>#N/A</v>
      </c>
      <c r="V122" s="542" t="e">
        <f ca="1">+IF(AND(ISNUMBER(OFFSET('Sanitation Data'!$D$4,0,10*ROW('Sanitation Data'!D116))),'Data Summary'!CK122="Yes"),100-OFFSET('Sanitation Data'!$D$4,0,10*ROW('Sanitation Data'!D116)),NA())</f>
        <v>#N/A</v>
      </c>
      <c r="W122" s="542" t="e">
        <f ca="1">+IF(AND(ISNUMBER(OFFSET('Sanitation Data'!$D$6,0,10*ROW('Sanitation Data'!D116))),'Data Summary'!CL122="Yes"),OFFSET('Sanitation Data'!$D$6,0,10*ROW('Sanitation Data'!D116)),NA())</f>
        <v>#N/A</v>
      </c>
      <c r="X122" s="542" t="e">
        <f ca="1">+IF(AND(ISNUMBER(OFFSET('Sanitation Data'!$D$10,0,10*ROW('Sanitation Data'!D116))),'Data Summary'!CM122="Yes"),OFFSET('Sanitation Data'!$D$10,0,10*ROW('Sanitation Data'!D116)),NA())</f>
        <v>#N/A</v>
      </c>
      <c r="Y122" s="542" t="e">
        <f ca="1">+IF(AND(ISNUMBER(OFFSET('Sanitation Data'!$D$11,0,10*ROW('Sanitation Data'!D116))),'Data Summary'!CN122="Yes"),OFFSET('Sanitation Data'!$D$11,0,10*ROW('Sanitation Data'!D116)),NA())</f>
        <v>#N/A</v>
      </c>
      <c r="Z122" s="542" t="e">
        <f ca="1">+IF(AND(ISNUMBER(OFFSET('Sanitation Data'!$D$12,0,10*ROW('Sanitation Data'!D116))),'Data Summary'!CO122="Yes"),OFFSET('Sanitation Data'!$D$12,0,10*ROW('Sanitation Data'!D116)),NA())</f>
        <v>#N/A</v>
      </c>
      <c r="AA122" s="542" t="e">
        <f ca="1">+IF(AND(ISNUMBER(OFFSET('Sanitation Data'!$E$4,0,10*ROW('Sanitation Data'!E116))),'Data Summary'!CP122="Yes"),100-OFFSET('Sanitation Data'!$E$4,0,10*ROW('Sanitation Data'!E116)),NA())</f>
        <v>#N/A</v>
      </c>
      <c r="AB122" s="542" t="e">
        <f ca="1">+IF(AND(ISNUMBER(OFFSET('Sanitation Data'!$E$6,0,10*ROW('Sanitation Data'!E116))),'Data Summary'!CQ122="Yes"),OFFSET('Sanitation Data'!$E$6,0,10*ROW('Sanitation Data'!E116)),NA())</f>
        <v>#N/A</v>
      </c>
      <c r="AC122" s="542" t="e">
        <f ca="1">+IF(AND(ISNUMBER(OFFSET('Sanitation Data'!$E$10,0,10*ROW('Sanitation Data'!E116))),'Data Summary'!CR122="Yes"),OFFSET('Sanitation Data'!$E$10,0,10*ROW('Sanitation Data'!E116)),NA())</f>
        <v>#N/A</v>
      </c>
      <c r="AD122" s="542" t="e">
        <f ca="1">+IF(AND(ISNUMBER(OFFSET('Sanitation Data'!$E$11,0,10*ROW('Sanitation Data'!E116))),'Data Summary'!CS122="Yes"),OFFSET('Sanitation Data'!$E$11,0,10*ROW('Sanitation Data'!E116)),NA())</f>
        <v>#N/A</v>
      </c>
      <c r="AE122" s="542" t="e">
        <f ca="1">+IF(AND(ISNUMBER(OFFSET('Sanitation Data'!$E$12,0,10*ROW('Sanitation Data'!E116))),'Data Summary'!CT122="Yes"),OFFSET('Sanitation Data'!$E$12,0,10*ROW('Sanitation Data'!E116)),NA())</f>
        <v>#N/A</v>
      </c>
      <c r="AF122" s="542" t="e">
        <f ca="1">+IF(AND(ISNUMBER(OFFSET('Sanitation Data'!$F$4,0,10*ROW('Sanitation Data'!F116))),'Data Summary'!CU122="Yes"),100-OFFSET('Sanitation Data'!$F$4,0,10*ROW('Sanitation Data'!F116)),NA())</f>
        <v>#N/A</v>
      </c>
      <c r="AG122" s="542" t="e">
        <f ca="1">+IF(AND(ISNUMBER(OFFSET('Sanitation Data'!$F$6,0,10*ROW('Sanitation Data'!F116))),'Data Summary'!CV122="Yes"),OFFSET('Sanitation Data'!$F$6,0,10*ROW('Sanitation Data'!F116)),NA())</f>
        <v>#N/A</v>
      </c>
      <c r="AH122" s="542" t="e">
        <f ca="1">+IF(AND(ISNUMBER(OFFSET('Sanitation Data'!$F$10,0,10*ROW('Sanitation Data'!F116))),'Data Summary'!CW122="Yes"),OFFSET('Sanitation Data'!$F$10,0,10*ROW('Sanitation Data'!F116)),NA())</f>
        <v>#N/A</v>
      </c>
      <c r="AI122" s="542" t="e">
        <f ca="1">+IF(AND(ISNUMBER(OFFSET('Sanitation Data'!$F$11,0,10*ROW('Sanitation Data'!F116))),'Data Summary'!CX122="Yes"),OFFSET('Sanitation Data'!$F$11,0,10*ROW('Sanitation Data'!F116)),NA())</f>
        <v>#N/A</v>
      </c>
      <c r="AJ122" s="542" t="e">
        <f ca="1">+IF(AND(ISNUMBER(OFFSET('Sanitation Data'!$F$12,0,10*ROW('Sanitation Data'!F116))),'Data Summary'!CY122="Yes"),OFFSET('Sanitation Data'!$F$12,0,10*ROW('Sanitation Data'!F116)),NA())</f>
        <v>#N/A</v>
      </c>
      <c r="AK122" s="542" t="e">
        <f ca="1">+IF(AND(ISNUMBER(OFFSET('Sanitation Data'!$G$4,0,10*ROW('Sanitation Data'!G116))),'Data Summary'!CZ122="Yes"),100-OFFSET('Sanitation Data'!$G$4,0,10*ROW('Sanitation Data'!G116)),NA())</f>
        <v>#N/A</v>
      </c>
      <c r="AL122" s="542" t="e">
        <f ca="1">+IF(AND(ISNUMBER(OFFSET('Sanitation Data'!$G$6,0,10*ROW('Sanitation Data'!G116))),'Data Summary'!DA122="Yes"),OFFSET('Sanitation Data'!$G$6,0,10*ROW('Sanitation Data'!G116)),NA())</f>
        <v>#N/A</v>
      </c>
      <c r="AM122" s="542" t="e">
        <f ca="1">+IF(AND(ISNUMBER(OFFSET('Sanitation Data'!$G$10,0,10*ROW('Sanitation Data'!G116))),'Data Summary'!DB122="Yes"),OFFSET('Sanitation Data'!$G$10,0,10*ROW('Sanitation Data'!G116)),NA())</f>
        <v>#N/A</v>
      </c>
      <c r="AN122" s="542" t="e">
        <f ca="1">+IF(AND(ISNUMBER(OFFSET('Sanitation Data'!$G$11,0,10*ROW('Sanitation Data'!G116))),'Data Summary'!DC122="Yes"),OFFSET('Sanitation Data'!$G$11,0,10*ROW('Sanitation Data'!G116)),NA())</f>
        <v>#N/A</v>
      </c>
      <c r="AO122" s="542" t="e">
        <f ca="1">+IF(AND(ISNUMBER(OFFSET('Sanitation Data'!$G$12,0,10*ROW('Sanitation Data'!G116))),'Data Summary'!DD122="Yes"),OFFSET('Sanitation Data'!$G$12,0,10*ROW('Sanitation Data'!G116)),NA())</f>
        <v>#N/A</v>
      </c>
      <c r="AP122" s="542" t="e">
        <f ca="1">+IF(AND(ISNUMBER(OFFSET('Sanitation Data'!$H$4,0,10*ROW('Sanitation Data'!H116))),'Data Summary'!DE122="Yes"),100-OFFSET('Sanitation Data'!$H$4,0,10*ROW('Sanitation Data'!H116)),NA())</f>
        <v>#N/A</v>
      </c>
      <c r="AQ122" s="542" t="e">
        <f ca="1">+IF(AND(ISNUMBER(OFFSET('Sanitation Data'!$H$6,0,10*ROW('Sanitation Data'!H116))),'Data Summary'!DF122="Yes"),OFFSET('Sanitation Data'!$H$6,0,10*ROW('Sanitation Data'!H116)),NA())</f>
        <v>#N/A</v>
      </c>
      <c r="AR122" s="542" t="e">
        <f ca="1">+IF(AND(ISNUMBER(OFFSET('Sanitation Data'!$H$10,0,10*ROW('Sanitation Data'!H116))),'Data Summary'!DG122="Yes"),OFFSET('Sanitation Data'!$H$10,0,10*ROW('Sanitation Data'!H116)),NA())</f>
        <v>#N/A</v>
      </c>
      <c r="AS122" s="542" t="e">
        <f ca="1">+IF(AND(ISNUMBER(OFFSET('Sanitation Data'!$H$11,0,10*ROW('Sanitation Data'!H116))),'Data Summary'!DH122="Yes"),OFFSET('Sanitation Data'!$H$11,0,10*ROW('Sanitation Data'!H116)),NA())</f>
        <v>#N/A</v>
      </c>
      <c r="AT122" s="542" t="e">
        <f ca="1">+IF(AND(ISNUMBER(OFFSET('Sanitation Data'!$H$12,0,10*ROW('Sanitation Data'!H116))),'Data Summary'!DI122="Yes"),OFFSET('Sanitation Data'!$H$12,0,10*ROW('Sanitation Data'!H116)),NA())</f>
        <v>#N/A</v>
      </c>
      <c r="AU122" s="542" t="e">
        <f ca="1">+IF(AND(ISNUMBER(OFFSET('Sanitation Data'!$I$4,0,10*ROW('Sanitation Data'!I116))),'Data Summary'!DJ122="Yes"),100-OFFSET('Sanitation Data'!$I$4,0,10*ROW('Sanitation Data'!I116)),NA())</f>
        <v>#N/A</v>
      </c>
      <c r="AV122" s="542" t="e">
        <f ca="1">+IF(AND(ISNUMBER(OFFSET('Sanitation Data'!$I$6,0,10*ROW('Sanitation Data'!I116))),'Data Summary'!DK122="Yes"),OFFSET('Sanitation Data'!$I$6,0,10*ROW('Sanitation Data'!I116)),NA())</f>
        <v>#N/A</v>
      </c>
      <c r="AW122" s="542" t="e">
        <f ca="1">+IF(AND(ISNUMBER(OFFSET('Sanitation Data'!$I$10,0,10*ROW('Sanitation Data'!I116))),'Data Summary'!DL122="Yes"),OFFSET('Sanitation Data'!$I$10,0,10*ROW('Sanitation Data'!I116)),NA())</f>
        <v>#N/A</v>
      </c>
      <c r="AX122" s="542" t="e">
        <f ca="1">+IF(AND(ISNUMBER(OFFSET('Sanitation Data'!$I$11,0,10*ROW('Sanitation Data'!I116))),'Data Summary'!DM122="Yes"),OFFSET('Sanitation Data'!$I$11,0,10*ROW('Sanitation Data'!I116)),NA())</f>
        <v>#N/A</v>
      </c>
      <c r="AY122" s="542" t="e">
        <f ca="1">+IF(AND(ISNUMBER(OFFSET('Sanitation Data'!$I$12,0,10*ROW('Sanitation Data'!I116))),'Data Summary'!DN122="Yes"),OFFSET('Sanitation Data'!$I$12,0,10*ROW('Sanitation Data'!I116)),NA())</f>
        <v>#N/A</v>
      </c>
      <c r="AZ122" s="543" t="e">
        <f ca="1">+IF(AND(ISNUMBER(OFFSET('Hygiene Data'!$D$5,0,10*ROW('Hygiene Data'!D116))),'Data Summary'!DO122="Yes"),OFFSET('Hygiene Data'!$D$5,0,10*ROW('Hygiene Data'!D116)),NA())</f>
        <v>#N/A</v>
      </c>
      <c r="BA122" s="543" t="e">
        <f ca="1">+IF(AND(ISNUMBER(OFFSET('Hygiene Data'!$D$7,0,10*ROW('Hygiene Data'!D116))),'Data Summary'!DP122="Yes"),OFFSET('Hygiene Data'!$D$7,0,10*ROW('Hygiene Data'!D116)),NA())</f>
        <v>#N/A</v>
      </c>
      <c r="BB122" s="543" t="e">
        <f ca="1">+IF(AND(ISNUMBER(OFFSET('Hygiene Data'!$D$9,0,10*ROW('Hygiene Data'!D116))),'Data Summary'!DQ122="Yes"),OFFSET('Hygiene Data'!$D$9,0,10*ROW('Hygiene Data'!D116)),NA())</f>
        <v>#N/A</v>
      </c>
      <c r="BC122" s="543" t="e">
        <f ca="1">+IF(AND(ISNUMBER(OFFSET('Hygiene Data'!$E$5,0,10*ROW('Hygiene Data'!E116))),'Data Summary'!DR122="Yes"),OFFSET('Hygiene Data'!$E$5,0,10*ROW('Hygiene Data'!E116)),NA())</f>
        <v>#N/A</v>
      </c>
      <c r="BD122" s="543" t="e">
        <f ca="1">+IF(AND(ISNUMBER(OFFSET('Hygiene Data'!$E$7,0,10*ROW('Hygiene Data'!E116))),'Data Summary'!DS122="Yes"),OFFSET('Hygiene Data'!$E$7,0,10*ROW('Hygiene Data'!E116)),NA())</f>
        <v>#N/A</v>
      </c>
      <c r="BE122" s="543" t="e">
        <f ca="1">+IF(AND(ISNUMBER(OFFSET('Hygiene Data'!$E$9,0,10*ROW('Hygiene Data'!E116))),'Data Summary'!DT122="Yes"),OFFSET('Hygiene Data'!$E$9,0,10*ROW('Hygiene Data'!E116)),NA())</f>
        <v>#N/A</v>
      </c>
      <c r="BF122" s="543" t="e">
        <f ca="1">+IF(AND(ISNUMBER(OFFSET('Hygiene Data'!$F$5,0,10*ROW('Hygiene Data'!F116))),'Data Summary'!DU122="Yes"),OFFSET('Hygiene Data'!$F$5,0,10*ROW('Hygiene Data'!F116)),NA())</f>
        <v>#N/A</v>
      </c>
      <c r="BG122" s="543" t="e">
        <f ca="1">+IF(AND(ISNUMBER(OFFSET('Hygiene Data'!$F$7,0,10*ROW('Hygiene Data'!F116))),'Data Summary'!DV122="Yes"),OFFSET('Hygiene Data'!$F$7,0,10*ROW('Hygiene Data'!F116)),NA())</f>
        <v>#N/A</v>
      </c>
      <c r="BH122" s="543" t="e">
        <f ca="1">+IF(AND(ISNUMBER(OFFSET('Hygiene Data'!$F$9,0,10*ROW('Hygiene Data'!F116))),'Data Summary'!DW122="Yes"),OFFSET('Hygiene Data'!$F$9,0,10*ROW('Hygiene Data'!F116)),NA())</f>
        <v>#N/A</v>
      </c>
      <c r="BI122" s="543" t="e">
        <f ca="1">+IF(AND(ISNUMBER(OFFSET('Hygiene Data'!$G$5,0,10*ROW('Hygiene Data'!G116))),'Data Summary'!DX122="Yes"),OFFSET('Hygiene Data'!$G$5,0,10*ROW('Hygiene Data'!G116)),NA())</f>
        <v>#N/A</v>
      </c>
      <c r="BJ122" s="543" t="e">
        <f ca="1">+IF(AND(ISNUMBER(OFFSET('Hygiene Data'!$G$7,0,10*ROW('Hygiene Data'!G116))),'Data Summary'!DY122="Yes"),OFFSET('Hygiene Data'!$G$7,0,10*ROW('Hygiene Data'!G116)),NA())</f>
        <v>#N/A</v>
      </c>
      <c r="BK122" s="543" t="e">
        <f ca="1">+IF(AND(ISNUMBER(OFFSET('Hygiene Data'!$G$9,0,10*ROW('Hygiene Data'!G116))),'Data Summary'!DZ122="Yes"),OFFSET('Hygiene Data'!$G$9,0,10*ROW('Hygiene Data'!G116)),NA())</f>
        <v>#N/A</v>
      </c>
      <c r="BL122" s="543" t="e">
        <f ca="1">+IF(AND(ISNUMBER(OFFSET('Hygiene Data'!$H$5,0,10*ROW('Hygiene Data'!H116))),'Data Summary'!EA122="Yes"),OFFSET('Hygiene Data'!$H$5,0,10*ROW('Hygiene Data'!H116)),NA())</f>
        <v>#N/A</v>
      </c>
      <c r="BM122" s="543" t="e">
        <f ca="1">+IF(AND(ISNUMBER(OFFSET('Hygiene Data'!$H$7,0,10*ROW('Hygiene Data'!H116))),'Data Summary'!EB122="Yes"),OFFSET('Hygiene Data'!$H$7,0,10*ROW('Hygiene Data'!H116)),NA())</f>
        <v>#N/A</v>
      </c>
      <c r="BN122" s="543" t="e">
        <f ca="1">+IF(AND(ISNUMBER(OFFSET('Hygiene Data'!$H$9,0,10*ROW('Hygiene Data'!H116))),'Data Summary'!EC122="Yes"),OFFSET('Hygiene Data'!$H$9,0,10*ROW('Hygiene Data'!H116)),NA())</f>
        <v>#N/A</v>
      </c>
      <c r="BO122" s="543" t="e">
        <f ca="1">+IF(AND(ISNUMBER(OFFSET('Hygiene Data'!$I$5,0,10*ROW('Hygiene Data'!I116))),'Data Summary'!ED122="Yes"),OFFSET('Hygiene Data'!$I$5,0,10*ROW('Hygiene Data'!I116)),NA())</f>
        <v>#N/A</v>
      </c>
      <c r="BP122" s="543" t="e">
        <f ca="1">+IF(AND(ISNUMBER(OFFSET('Hygiene Data'!$I$7,0,10*ROW('Hygiene Data'!I116))),'Data Summary'!EE122="Yes"),OFFSET('Hygiene Data'!$I$7,0,10*ROW('Hygiene Data'!I116)),NA())</f>
        <v>#N/A</v>
      </c>
      <c r="BQ122" s="543" t="e">
        <f ca="1">+IF(AND(ISNUMBER(OFFSET('Hygiene Data'!$I$9,0,10*ROW('Hygiene Data'!I116))),'Data Summary'!EF122="Yes"),OFFSET('Hygiene Data'!$I$9,0,10*ROW('Hygiene Data'!I116)),NA())</f>
        <v>#N/A</v>
      </c>
    </row>
    <row r="123" spans="1:69" x14ac:dyDescent="0.25">
      <c r="A123" s="539" t="e">
        <f ca="1">+RIGHT('Data Summary'!A123,LEN('Data Summary'!A123)-9)</f>
        <v>#VALUE!</v>
      </c>
      <c r="B123" s="513" t="str">
        <f ca="1">+IF(ISTEXT('Data Summary'!B123),'Data Summary'!B123,"")</f>
        <v/>
      </c>
      <c r="C123" s="540" t="e">
        <f ca="1">+VALUE('Data Summary'!C123)</f>
        <v>#VALUE!</v>
      </c>
      <c r="D123" s="541" t="e">
        <f ca="1">+IF(AND(ISNUMBER(OFFSET('Water Data'!$D$4,0,10*ROW('Water Data'!D117))),'Data Summary'!BS123="Yes"),100-OFFSET('Water Data'!$D$4,0,10*ROW('Water Data'!D117)),NA())</f>
        <v>#N/A</v>
      </c>
      <c r="E123" s="541" t="e">
        <f ca="1">+IF(AND(ISNUMBER(OFFSET('Water Data'!$D$6,0,10*ROW('Water Data'!D117))),'Data Summary'!BT123="Yes"),OFFSET('Water Data'!$D$6,0,10*ROW('Water Data'!D117)),NA())</f>
        <v>#N/A</v>
      </c>
      <c r="F123" s="541" t="e">
        <f ca="1">+IF(AND(ISNUMBER(OFFSET('Water Data'!$D$9,0,10*ROW('Water Data'!D117))),'Data Summary'!BU123="Yes"),OFFSET('Water Data'!$D$9,0,10*ROW('Water Data'!D117)),NA())</f>
        <v>#N/A</v>
      </c>
      <c r="G123" s="541" t="e">
        <f ca="1">+IF(AND(ISNUMBER(OFFSET('Water Data'!$E$4,0,10*ROW('Water Data'!E117))),'Data Summary'!BV123="Yes"),100-OFFSET('Water Data'!$E$4,0,10*ROW('Water Data'!E117)),NA())</f>
        <v>#N/A</v>
      </c>
      <c r="H123" s="541" t="e">
        <f ca="1">+IF(AND(ISNUMBER(OFFSET('Water Data'!$E$6,0,10*ROW('Water Data'!E117))),'Data Summary'!BW123="Yes"),OFFSET('Water Data'!$E$6,0,10*ROW('Water Data'!E117)),NA())</f>
        <v>#N/A</v>
      </c>
      <c r="I123" s="541" t="e">
        <f ca="1">+IF(AND(ISNUMBER(OFFSET('Water Data'!$E$9,0,10*ROW('Water Data'!E117))),'Data Summary'!BX123="Yes"),OFFSET('Water Data'!$E$9,0,10*ROW('Water Data'!E117)),NA())</f>
        <v>#N/A</v>
      </c>
      <c r="J123" s="541" t="e">
        <f ca="1">+IF(AND(ISNUMBER(OFFSET('Water Data'!$F$4,0,10*ROW('Water Data'!F117))),'Data Summary'!BY123="Yes"),100-OFFSET('Water Data'!$F$4,0,10*ROW('Water Data'!F117)),NA())</f>
        <v>#N/A</v>
      </c>
      <c r="K123" s="541" t="e">
        <f ca="1">+IF(AND(ISNUMBER(OFFSET('Water Data'!$F$6,0,10*ROW('Water Data'!F117))),'Data Summary'!BZ123="Yes"),OFFSET('Water Data'!$F$6,0,10*ROW('Water Data'!F117)),NA())</f>
        <v>#N/A</v>
      </c>
      <c r="L123" s="541" t="e">
        <f ca="1">+IF(AND(ISNUMBER(OFFSET('Water Data'!$F$9,0,10*ROW('Water Data'!F117))),'Data Summary'!CA123="Yes"),OFFSET('Water Data'!$F$9,0,10*ROW('Water Data'!F117)),NA())</f>
        <v>#N/A</v>
      </c>
      <c r="M123" s="541" t="e">
        <f ca="1">+IF(AND(ISNUMBER(OFFSET('Water Data'!$G$4,0,10*ROW('Water Data'!G117))),'Data Summary'!CB123="Yes"),100-OFFSET('Water Data'!$G$4,0,10*ROW('Water Data'!G117)),NA())</f>
        <v>#N/A</v>
      </c>
      <c r="N123" s="541" t="e">
        <f ca="1">+IF(AND(ISNUMBER(OFFSET('Water Data'!$G$6,0,10*ROW('Water Data'!G117))),'Data Summary'!CC123="Yes"),OFFSET('Water Data'!$G$6,0,10*ROW('Water Data'!G117)),NA())</f>
        <v>#N/A</v>
      </c>
      <c r="O123" s="541" t="e">
        <f ca="1">+IF(AND(ISNUMBER(OFFSET('Water Data'!$G$9,0,10*ROW('Water Data'!G117))),'Data Summary'!CD123="Yes"),OFFSET('Water Data'!$G$9,0,10*ROW('Water Data'!G117)),NA())</f>
        <v>#N/A</v>
      </c>
      <c r="P123" s="541" t="e">
        <f ca="1">+IF(AND(ISNUMBER(OFFSET('Water Data'!$H$4,0,10*ROW('Water Data'!H117))),'Data Summary'!CE123="Yes"),100-OFFSET('Water Data'!$H$4,0,10*ROW('Water Data'!H117)),NA())</f>
        <v>#N/A</v>
      </c>
      <c r="Q123" s="541" t="e">
        <f ca="1">+IF(AND(ISNUMBER(OFFSET('Water Data'!$H$6,0,10*ROW('Water Data'!H117))),'Data Summary'!CF123="Yes"),OFFSET('Water Data'!$H$6,0,10*ROW('Water Data'!H117)),NA())</f>
        <v>#N/A</v>
      </c>
      <c r="R123" s="541" t="e">
        <f ca="1">+IF(AND(ISNUMBER(OFFSET('Water Data'!$H$9,0,10*ROW('Water Data'!H117))),'Data Summary'!CG123="Yes"),OFFSET('Water Data'!$H$9,0,10*ROW('Water Data'!H117)),NA())</f>
        <v>#N/A</v>
      </c>
      <c r="S123" s="541" t="e">
        <f ca="1">+IF(AND(ISNUMBER(OFFSET('Water Data'!$I$4,0,10*ROW('Water Data'!I117))),'Data Summary'!CH123="Yes"),100-OFFSET('Water Data'!$I$4,0,10*ROW('Water Data'!I117)),NA())</f>
        <v>#N/A</v>
      </c>
      <c r="T123" s="541" t="e">
        <f ca="1">+IF(AND(ISNUMBER(OFFSET('Water Data'!$I$6,0,10*ROW('Water Data'!I117))),'Data Summary'!CI123="Yes"),OFFSET('Water Data'!$I$6,0,10*ROW('Water Data'!I117)),NA())</f>
        <v>#N/A</v>
      </c>
      <c r="U123" s="541" t="e">
        <f ca="1">+IF(AND(ISNUMBER(OFFSET('Water Data'!$I$9,0,10*ROW('Water Data'!I117))),'Data Summary'!CJ123="Yes"),OFFSET('Water Data'!$I$9,0,10*ROW('Water Data'!I117)),NA())</f>
        <v>#N/A</v>
      </c>
      <c r="V123" s="542" t="e">
        <f ca="1">+IF(AND(ISNUMBER(OFFSET('Sanitation Data'!$D$4,0,10*ROW('Sanitation Data'!D117))),'Data Summary'!CK123="Yes"),100-OFFSET('Sanitation Data'!$D$4,0,10*ROW('Sanitation Data'!D117)),NA())</f>
        <v>#N/A</v>
      </c>
      <c r="W123" s="542" t="e">
        <f ca="1">+IF(AND(ISNUMBER(OFFSET('Sanitation Data'!$D$6,0,10*ROW('Sanitation Data'!D117))),'Data Summary'!CL123="Yes"),OFFSET('Sanitation Data'!$D$6,0,10*ROW('Sanitation Data'!D117)),NA())</f>
        <v>#N/A</v>
      </c>
      <c r="X123" s="542" t="e">
        <f ca="1">+IF(AND(ISNUMBER(OFFSET('Sanitation Data'!$D$10,0,10*ROW('Sanitation Data'!D117))),'Data Summary'!CM123="Yes"),OFFSET('Sanitation Data'!$D$10,0,10*ROW('Sanitation Data'!D117)),NA())</f>
        <v>#N/A</v>
      </c>
      <c r="Y123" s="542" t="e">
        <f ca="1">+IF(AND(ISNUMBER(OFFSET('Sanitation Data'!$D$11,0,10*ROW('Sanitation Data'!D117))),'Data Summary'!CN123="Yes"),OFFSET('Sanitation Data'!$D$11,0,10*ROW('Sanitation Data'!D117)),NA())</f>
        <v>#N/A</v>
      </c>
      <c r="Z123" s="542" t="e">
        <f ca="1">+IF(AND(ISNUMBER(OFFSET('Sanitation Data'!$D$12,0,10*ROW('Sanitation Data'!D117))),'Data Summary'!CO123="Yes"),OFFSET('Sanitation Data'!$D$12,0,10*ROW('Sanitation Data'!D117)),NA())</f>
        <v>#N/A</v>
      </c>
      <c r="AA123" s="542" t="e">
        <f ca="1">+IF(AND(ISNUMBER(OFFSET('Sanitation Data'!$E$4,0,10*ROW('Sanitation Data'!E117))),'Data Summary'!CP123="Yes"),100-OFFSET('Sanitation Data'!$E$4,0,10*ROW('Sanitation Data'!E117)),NA())</f>
        <v>#N/A</v>
      </c>
      <c r="AB123" s="542" t="e">
        <f ca="1">+IF(AND(ISNUMBER(OFFSET('Sanitation Data'!$E$6,0,10*ROW('Sanitation Data'!E117))),'Data Summary'!CQ123="Yes"),OFFSET('Sanitation Data'!$E$6,0,10*ROW('Sanitation Data'!E117)),NA())</f>
        <v>#N/A</v>
      </c>
      <c r="AC123" s="542" t="e">
        <f ca="1">+IF(AND(ISNUMBER(OFFSET('Sanitation Data'!$E$10,0,10*ROW('Sanitation Data'!E117))),'Data Summary'!CR123="Yes"),OFFSET('Sanitation Data'!$E$10,0,10*ROW('Sanitation Data'!E117)),NA())</f>
        <v>#N/A</v>
      </c>
      <c r="AD123" s="542" t="e">
        <f ca="1">+IF(AND(ISNUMBER(OFFSET('Sanitation Data'!$E$11,0,10*ROW('Sanitation Data'!E117))),'Data Summary'!CS123="Yes"),OFFSET('Sanitation Data'!$E$11,0,10*ROW('Sanitation Data'!E117)),NA())</f>
        <v>#N/A</v>
      </c>
      <c r="AE123" s="542" t="e">
        <f ca="1">+IF(AND(ISNUMBER(OFFSET('Sanitation Data'!$E$12,0,10*ROW('Sanitation Data'!E117))),'Data Summary'!CT123="Yes"),OFFSET('Sanitation Data'!$E$12,0,10*ROW('Sanitation Data'!E117)),NA())</f>
        <v>#N/A</v>
      </c>
      <c r="AF123" s="542" t="e">
        <f ca="1">+IF(AND(ISNUMBER(OFFSET('Sanitation Data'!$F$4,0,10*ROW('Sanitation Data'!F117))),'Data Summary'!CU123="Yes"),100-OFFSET('Sanitation Data'!$F$4,0,10*ROW('Sanitation Data'!F117)),NA())</f>
        <v>#N/A</v>
      </c>
      <c r="AG123" s="542" t="e">
        <f ca="1">+IF(AND(ISNUMBER(OFFSET('Sanitation Data'!$F$6,0,10*ROW('Sanitation Data'!F117))),'Data Summary'!CV123="Yes"),OFFSET('Sanitation Data'!$F$6,0,10*ROW('Sanitation Data'!F117)),NA())</f>
        <v>#N/A</v>
      </c>
      <c r="AH123" s="542" t="e">
        <f ca="1">+IF(AND(ISNUMBER(OFFSET('Sanitation Data'!$F$10,0,10*ROW('Sanitation Data'!F117))),'Data Summary'!CW123="Yes"),OFFSET('Sanitation Data'!$F$10,0,10*ROW('Sanitation Data'!F117)),NA())</f>
        <v>#N/A</v>
      </c>
      <c r="AI123" s="542" t="e">
        <f ca="1">+IF(AND(ISNUMBER(OFFSET('Sanitation Data'!$F$11,0,10*ROW('Sanitation Data'!F117))),'Data Summary'!CX123="Yes"),OFFSET('Sanitation Data'!$F$11,0,10*ROW('Sanitation Data'!F117)),NA())</f>
        <v>#N/A</v>
      </c>
      <c r="AJ123" s="542" t="e">
        <f ca="1">+IF(AND(ISNUMBER(OFFSET('Sanitation Data'!$F$12,0,10*ROW('Sanitation Data'!F117))),'Data Summary'!CY123="Yes"),OFFSET('Sanitation Data'!$F$12,0,10*ROW('Sanitation Data'!F117)),NA())</f>
        <v>#N/A</v>
      </c>
      <c r="AK123" s="542" t="e">
        <f ca="1">+IF(AND(ISNUMBER(OFFSET('Sanitation Data'!$G$4,0,10*ROW('Sanitation Data'!G117))),'Data Summary'!CZ123="Yes"),100-OFFSET('Sanitation Data'!$G$4,0,10*ROW('Sanitation Data'!G117)),NA())</f>
        <v>#N/A</v>
      </c>
      <c r="AL123" s="542" t="e">
        <f ca="1">+IF(AND(ISNUMBER(OFFSET('Sanitation Data'!$G$6,0,10*ROW('Sanitation Data'!G117))),'Data Summary'!DA123="Yes"),OFFSET('Sanitation Data'!$G$6,0,10*ROW('Sanitation Data'!G117)),NA())</f>
        <v>#N/A</v>
      </c>
      <c r="AM123" s="542" t="e">
        <f ca="1">+IF(AND(ISNUMBER(OFFSET('Sanitation Data'!$G$10,0,10*ROW('Sanitation Data'!G117))),'Data Summary'!DB123="Yes"),OFFSET('Sanitation Data'!$G$10,0,10*ROW('Sanitation Data'!G117)),NA())</f>
        <v>#N/A</v>
      </c>
      <c r="AN123" s="542" t="e">
        <f ca="1">+IF(AND(ISNUMBER(OFFSET('Sanitation Data'!$G$11,0,10*ROW('Sanitation Data'!G117))),'Data Summary'!DC123="Yes"),OFFSET('Sanitation Data'!$G$11,0,10*ROW('Sanitation Data'!G117)),NA())</f>
        <v>#N/A</v>
      </c>
      <c r="AO123" s="542" t="e">
        <f ca="1">+IF(AND(ISNUMBER(OFFSET('Sanitation Data'!$G$12,0,10*ROW('Sanitation Data'!G117))),'Data Summary'!DD123="Yes"),OFFSET('Sanitation Data'!$G$12,0,10*ROW('Sanitation Data'!G117)),NA())</f>
        <v>#N/A</v>
      </c>
      <c r="AP123" s="542" t="e">
        <f ca="1">+IF(AND(ISNUMBER(OFFSET('Sanitation Data'!$H$4,0,10*ROW('Sanitation Data'!H117))),'Data Summary'!DE123="Yes"),100-OFFSET('Sanitation Data'!$H$4,0,10*ROW('Sanitation Data'!H117)),NA())</f>
        <v>#N/A</v>
      </c>
      <c r="AQ123" s="542" t="e">
        <f ca="1">+IF(AND(ISNUMBER(OFFSET('Sanitation Data'!$H$6,0,10*ROW('Sanitation Data'!H117))),'Data Summary'!DF123="Yes"),OFFSET('Sanitation Data'!$H$6,0,10*ROW('Sanitation Data'!H117)),NA())</f>
        <v>#N/A</v>
      </c>
      <c r="AR123" s="542" t="e">
        <f ca="1">+IF(AND(ISNUMBER(OFFSET('Sanitation Data'!$H$10,0,10*ROW('Sanitation Data'!H117))),'Data Summary'!DG123="Yes"),OFFSET('Sanitation Data'!$H$10,0,10*ROW('Sanitation Data'!H117)),NA())</f>
        <v>#N/A</v>
      </c>
      <c r="AS123" s="542" t="e">
        <f ca="1">+IF(AND(ISNUMBER(OFFSET('Sanitation Data'!$H$11,0,10*ROW('Sanitation Data'!H117))),'Data Summary'!DH123="Yes"),OFFSET('Sanitation Data'!$H$11,0,10*ROW('Sanitation Data'!H117)),NA())</f>
        <v>#N/A</v>
      </c>
      <c r="AT123" s="542" t="e">
        <f ca="1">+IF(AND(ISNUMBER(OFFSET('Sanitation Data'!$H$12,0,10*ROW('Sanitation Data'!H117))),'Data Summary'!DI123="Yes"),OFFSET('Sanitation Data'!$H$12,0,10*ROW('Sanitation Data'!H117)),NA())</f>
        <v>#N/A</v>
      </c>
      <c r="AU123" s="542" t="e">
        <f ca="1">+IF(AND(ISNUMBER(OFFSET('Sanitation Data'!$I$4,0,10*ROW('Sanitation Data'!I117))),'Data Summary'!DJ123="Yes"),100-OFFSET('Sanitation Data'!$I$4,0,10*ROW('Sanitation Data'!I117)),NA())</f>
        <v>#N/A</v>
      </c>
      <c r="AV123" s="542" t="e">
        <f ca="1">+IF(AND(ISNUMBER(OFFSET('Sanitation Data'!$I$6,0,10*ROW('Sanitation Data'!I117))),'Data Summary'!DK123="Yes"),OFFSET('Sanitation Data'!$I$6,0,10*ROW('Sanitation Data'!I117)),NA())</f>
        <v>#N/A</v>
      </c>
      <c r="AW123" s="542" t="e">
        <f ca="1">+IF(AND(ISNUMBER(OFFSET('Sanitation Data'!$I$10,0,10*ROW('Sanitation Data'!I117))),'Data Summary'!DL123="Yes"),OFFSET('Sanitation Data'!$I$10,0,10*ROW('Sanitation Data'!I117)),NA())</f>
        <v>#N/A</v>
      </c>
      <c r="AX123" s="542" t="e">
        <f ca="1">+IF(AND(ISNUMBER(OFFSET('Sanitation Data'!$I$11,0,10*ROW('Sanitation Data'!I117))),'Data Summary'!DM123="Yes"),OFFSET('Sanitation Data'!$I$11,0,10*ROW('Sanitation Data'!I117)),NA())</f>
        <v>#N/A</v>
      </c>
      <c r="AY123" s="542" t="e">
        <f ca="1">+IF(AND(ISNUMBER(OFFSET('Sanitation Data'!$I$12,0,10*ROW('Sanitation Data'!I117))),'Data Summary'!DN123="Yes"),OFFSET('Sanitation Data'!$I$12,0,10*ROW('Sanitation Data'!I117)),NA())</f>
        <v>#N/A</v>
      </c>
      <c r="AZ123" s="543" t="e">
        <f ca="1">+IF(AND(ISNUMBER(OFFSET('Hygiene Data'!$D$5,0,10*ROW('Hygiene Data'!D117))),'Data Summary'!DO123="Yes"),OFFSET('Hygiene Data'!$D$5,0,10*ROW('Hygiene Data'!D117)),NA())</f>
        <v>#N/A</v>
      </c>
      <c r="BA123" s="543" t="e">
        <f ca="1">+IF(AND(ISNUMBER(OFFSET('Hygiene Data'!$D$7,0,10*ROW('Hygiene Data'!D117))),'Data Summary'!DP123="Yes"),OFFSET('Hygiene Data'!$D$7,0,10*ROW('Hygiene Data'!D117)),NA())</f>
        <v>#N/A</v>
      </c>
      <c r="BB123" s="543" t="e">
        <f ca="1">+IF(AND(ISNUMBER(OFFSET('Hygiene Data'!$D$9,0,10*ROW('Hygiene Data'!D117))),'Data Summary'!DQ123="Yes"),OFFSET('Hygiene Data'!$D$9,0,10*ROW('Hygiene Data'!D117)),NA())</f>
        <v>#N/A</v>
      </c>
      <c r="BC123" s="543" t="e">
        <f ca="1">+IF(AND(ISNUMBER(OFFSET('Hygiene Data'!$E$5,0,10*ROW('Hygiene Data'!E117))),'Data Summary'!DR123="Yes"),OFFSET('Hygiene Data'!$E$5,0,10*ROW('Hygiene Data'!E117)),NA())</f>
        <v>#N/A</v>
      </c>
      <c r="BD123" s="543" t="e">
        <f ca="1">+IF(AND(ISNUMBER(OFFSET('Hygiene Data'!$E$7,0,10*ROW('Hygiene Data'!E117))),'Data Summary'!DS123="Yes"),OFFSET('Hygiene Data'!$E$7,0,10*ROW('Hygiene Data'!E117)),NA())</f>
        <v>#N/A</v>
      </c>
      <c r="BE123" s="543" t="e">
        <f ca="1">+IF(AND(ISNUMBER(OFFSET('Hygiene Data'!$E$9,0,10*ROW('Hygiene Data'!E117))),'Data Summary'!DT123="Yes"),OFFSET('Hygiene Data'!$E$9,0,10*ROW('Hygiene Data'!E117)),NA())</f>
        <v>#N/A</v>
      </c>
      <c r="BF123" s="543" t="e">
        <f ca="1">+IF(AND(ISNUMBER(OFFSET('Hygiene Data'!$F$5,0,10*ROW('Hygiene Data'!F117))),'Data Summary'!DU123="Yes"),OFFSET('Hygiene Data'!$F$5,0,10*ROW('Hygiene Data'!F117)),NA())</f>
        <v>#N/A</v>
      </c>
      <c r="BG123" s="543" t="e">
        <f ca="1">+IF(AND(ISNUMBER(OFFSET('Hygiene Data'!$F$7,0,10*ROW('Hygiene Data'!F117))),'Data Summary'!DV123="Yes"),OFFSET('Hygiene Data'!$F$7,0,10*ROW('Hygiene Data'!F117)),NA())</f>
        <v>#N/A</v>
      </c>
      <c r="BH123" s="543" t="e">
        <f ca="1">+IF(AND(ISNUMBER(OFFSET('Hygiene Data'!$F$9,0,10*ROW('Hygiene Data'!F117))),'Data Summary'!DW123="Yes"),OFFSET('Hygiene Data'!$F$9,0,10*ROW('Hygiene Data'!F117)),NA())</f>
        <v>#N/A</v>
      </c>
      <c r="BI123" s="543" t="e">
        <f ca="1">+IF(AND(ISNUMBER(OFFSET('Hygiene Data'!$G$5,0,10*ROW('Hygiene Data'!G117))),'Data Summary'!DX123="Yes"),OFFSET('Hygiene Data'!$G$5,0,10*ROW('Hygiene Data'!G117)),NA())</f>
        <v>#N/A</v>
      </c>
      <c r="BJ123" s="543" t="e">
        <f ca="1">+IF(AND(ISNUMBER(OFFSET('Hygiene Data'!$G$7,0,10*ROW('Hygiene Data'!G117))),'Data Summary'!DY123="Yes"),OFFSET('Hygiene Data'!$G$7,0,10*ROW('Hygiene Data'!G117)),NA())</f>
        <v>#N/A</v>
      </c>
      <c r="BK123" s="543" t="e">
        <f ca="1">+IF(AND(ISNUMBER(OFFSET('Hygiene Data'!$G$9,0,10*ROW('Hygiene Data'!G117))),'Data Summary'!DZ123="Yes"),OFFSET('Hygiene Data'!$G$9,0,10*ROW('Hygiene Data'!G117)),NA())</f>
        <v>#N/A</v>
      </c>
      <c r="BL123" s="543" t="e">
        <f ca="1">+IF(AND(ISNUMBER(OFFSET('Hygiene Data'!$H$5,0,10*ROW('Hygiene Data'!H117))),'Data Summary'!EA123="Yes"),OFFSET('Hygiene Data'!$H$5,0,10*ROW('Hygiene Data'!H117)),NA())</f>
        <v>#N/A</v>
      </c>
      <c r="BM123" s="543" t="e">
        <f ca="1">+IF(AND(ISNUMBER(OFFSET('Hygiene Data'!$H$7,0,10*ROW('Hygiene Data'!H117))),'Data Summary'!EB123="Yes"),OFFSET('Hygiene Data'!$H$7,0,10*ROW('Hygiene Data'!H117)),NA())</f>
        <v>#N/A</v>
      </c>
      <c r="BN123" s="543" t="e">
        <f ca="1">+IF(AND(ISNUMBER(OFFSET('Hygiene Data'!$H$9,0,10*ROW('Hygiene Data'!H117))),'Data Summary'!EC123="Yes"),OFFSET('Hygiene Data'!$H$9,0,10*ROW('Hygiene Data'!H117)),NA())</f>
        <v>#N/A</v>
      </c>
      <c r="BO123" s="543" t="e">
        <f ca="1">+IF(AND(ISNUMBER(OFFSET('Hygiene Data'!$I$5,0,10*ROW('Hygiene Data'!I117))),'Data Summary'!ED123="Yes"),OFFSET('Hygiene Data'!$I$5,0,10*ROW('Hygiene Data'!I117)),NA())</f>
        <v>#N/A</v>
      </c>
      <c r="BP123" s="543" t="e">
        <f ca="1">+IF(AND(ISNUMBER(OFFSET('Hygiene Data'!$I$7,0,10*ROW('Hygiene Data'!I117))),'Data Summary'!EE123="Yes"),OFFSET('Hygiene Data'!$I$7,0,10*ROW('Hygiene Data'!I117)),NA())</f>
        <v>#N/A</v>
      </c>
      <c r="BQ123" s="543" t="e">
        <f ca="1">+IF(AND(ISNUMBER(OFFSET('Hygiene Data'!$I$9,0,10*ROW('Hygiene Data'!I117))),'Data Summary'!EF123="Yes"),OFFSET('Hygiene Data'!$I$9,0,10*ROW('Hygiene Data'!I117)),NA())</f>
        <v>#N/A</v>
      </c>
    </row>
    <row r="124" spans="1:69" x14ac:dyDescent="0.25">
      <c r="A124" s="539" t="e">
        <f ca="1">+RIGHT('Data Summary'!A124,LEN('Data Summary'!A124)-9)</f>
        <v>#VALUE!</v>
      </c>
      <c r="B124" s="513" t="str">
        <f ca="1">+IF(ISTEXT('Data Summary'!B124),'Data Summary'!B124,"")</f>
        <v/>
      </c>
      <c r="C124" s="540" t="e">
        <f ca="1">+VALUE('Data Summary'!C124)</f>
        <v>#VALUE!</v>
      </c>
      <c r="D124" s="541" t="e">
        <f ca="1">+IF(AND(ISNUMBER(OFFSET('Water Data'!$D$4,0,10*ROW('Water Data'!D118))),'Data Summary'!BS124="Yes"),100-OFFSET('Water Data'!$D$4,0,10*ROW('Water Data'!D118)),NA())</f>
        <v>#N/A</v>
      </c>
      <c r="E124" s="541" t="e">
        <f ca="1">+IF(AND(ISNUMBER(OFFSET('Water Data'!$D$6,0,10*ROW('Water Data'!D118))),'Data Summary'!BT124="Yes"),OFFSET('Water Data'!$D$6,0,10*ROW('Water Data'!D118)),NA())</f>
        <v>#N/A</v>
      </c>
      <c r="F124" s="541" t="e">
        <f ca="1">+IF(AND(ISNUMBER(OFFSET('Water Data'!$D$9,0,10*ROW('Water Data'!D118))),'Data Summary'!BU124="Yes"),OFFSET('Water Data'!$D$9,0,10*ROW('Water Data'!D118)),NA())</f>
        <v>#N/A</v>
      </c>
      <c r="G124" s="541" t="e">
        <f ca="1">+IF(AND(ISNUMBER(OFFSET('Water Data'!$E$4,0,10*ROW('Water Data'!E118))),'Data Summary'!BV124="Yes"),100-OFFSET('Water Data'!$E$4,0,10*ROW('Water Data'!E118)),NA())</f>
        <v>#N/A</v>
      </c>
      <c r="H124" s="541" t="e">
        <f ca="1">+IF(AND(ISNUMBER(OFFSET('Water Data'!$E$6,0,10*ROW('Water Data'!E118))),'Data Summary'!BW124="Yes"),OFFSET('Water Data'!$E$6,0,10*ROW('Water Data'!E118)),NA())</f>
        <v>#N/A</v>
      </c>
      <c r="I124" s="541" t="e">
        <f ca="1">+IF(AND(ISNUMBER(OFFSET('Water Data'!$E$9,0,10*ROW('Water Data'!E118))),'Data Summary'!BX124="Yes"),OFFSET('Water Data'!$E$9,0,10*ROW('Water Data'!E118)),NA())</f>
        <v>#N/A</v>
      </c>
      <c r="J124" s="541" t="e">
        <f ca="1">+IF(AND(ISNUMBER(OFFSET('Water Data'!$F$4,0,10*ROW('Water Data'!F118))),'Data Summary'!BY124="Yes"),100-OFFSET('Water Data'!$F$4,0,10*ROW('Water Data'!F118)),NA())</f>
        <v>#N/A</v>
      </c>
      <c r="K124" s="541" t="e">
        <f ca="1">+IF(AND(ISNUMBER(OFFSET('Water Data'!$F$6,0,10*ROW('Water Data'!F118))),'Data Summary'!BZ124="Yes"),OFFSET('Water Data'!$F$6,0,10*ROW('Water Data'!F118)),NA())</f>
        <v>#N/A</v>
      </c>
      <c r="L124" s="541" t="e">
        <f ca="1">+IF(AND(ISNUMBER(OFFSET('Water Data'!$F$9,0,10*ROW('Water Data'!F118))),'Data Summary'!CA124="Yes"),OFFSET('Water Data'!$F$9,0,10*ROW('Water Data'!F118)),NA())</f>
        <v>#N/A</v>
      </c>
      <c r="M124" s="541" t="e">
        <f ca="1">+IF(AND(ISNUMBER(OFFSET('Water Data'!$G$4,0,10*ROW('Water Data'!G118))),'Data Summary'!CB124="Yes"),100-OFFSET('Water Data'!$G$4,0,10*ROW('Water Data'!G118)),NA())</f>
        <v>#N/A</v>
      </c>
      <c r="N124" s="541" t="e">
        <f ca="1">+IF(AND(ISNUMBER(OFFSET('Water Data'!$G$6,0,10*ROW('Water Data'!G118))),'Data Summary'!CC124="Yes"),OFFSET('Water Data'!$G$6,0,10*ROW('Water Data'!G118)),NA())</f>
        <v>#N/A</v>
      </c>
      <c r="O124" s="541" t="e">
        <f ca="1">+IF(AND(ISNUMBER(OFFSET('Water Data'!$G$9,0,10*ROW('Water Data'!G118))),'Data Summary'!CD124="Yes"),OFFSET('Water Data'!$G$9,0,10*ROW('Water Data'!G118)),NA())</f>
        <v>#N/A</v>
      </c>
      <c r="P124" s="541" t="e">
        <f ca="1">+IF(AND(ISNUMBER(OFFSET('Water Data'!$H$4,0,10*ROW('Water Data'!H118))),'Data Summary'!CE124="Yes"),100-OFFSET('Water Data'!$H$4,0,10*ROW('Water Data'!H118)),NA())</f>
        <v>#N/A</v>
      </c>
      <c r="Q124" s="541" t="e">
        <f ca="1">+IF(AND(ISNUMBER(OFFSET('Water Data'!$H$6,0,10*ROW('Water Data'!H118))),'Data Summary'!CF124="Yes"),OFFSET('Water Data'!$H$6,0,10*ROW('Water Data'!H118)),NA())</f>
        <v>#N/A</v>
      </c>
      <c r="R124" s="541" t="e">
        <f ca="1">+IF(AND(ISNUMBER(OFFSET('Water Data'!$H$9,0,10*ROW('Water Data'!H118))),'Data Summary'!CG124="Yes"),OFFSET('Water Data'!$H$9,0,10*ROW('Water Data'!H118)),NA())</f>
        <v>#N/A</v>
      </c>
      <c r="S124" s="541" t="e">
        <f ca="1">+IF(AND(ISNUMBER(OFFSET('Water Data'!$I$4,0,10*ROW('Water Data'!I118))),'Data Summary'!CH124="Yes"),100-OFFSET('Water Data'!$I$4,0,10*ROW('Water Data'!I118)),NA())</f>
        <v>#N/A</v>
      </c>
      <c r="T124" s="541" t="e">
        <f ca="1">+IF(AND(ISNUMBER(OFFSET('Water Data'!$I$6,0,10*ROW('Water Data'!I118))),'Data Summary'!CI124="Yes"),OFFSET('Water Data'!$I$6,0,10*ROW('Water Data'!I118)),NA())</f>
        <v>#N/A</v>
      </c>
      <c r="U124" s="541" t="e">
        <f ca="1">+IF(AND(ISNUMBER(OFFSET('Water Data'!$I$9,0,10*ROW('Water Data'!I118))),'Data Summary'!CJ124="Yes"),OFFSET('Water Data'!$I$9,0,10*ROW('Water Data'!I118)),NA())</f>
        <v>#N/A</v>
      </c>
      <c r="V124" s="542" t="e">
        <f ca="1">+IF(AND(ISNUMBER(OFFSET('Sanitation Data'!$D$4,0,10*ROW('Sanitation Data'!D118))),'Data Summary'!CK124="Yes"),100-OFFSET('Sanitation Data'!$D$4,0,10*ROW('Sanitation Data'!D118)),NA())</f>
        <v>#N/A</v>
      </c>
      <c r="W124" s="542" t="e">
        <f ca="1">+IF(AND(ISNUMBER(OFFSET('Sanitation Data'!$D$6,0,10*ROW('Sanitation Data'!D118))),'Data Summary'!CL124="Yes"),OFFSET('Sanitation Data'!$D$6,0,10*ROW('Sanitation Data'!D118)),NA())</f>
        <v>#N/A</v>
      </c>
      <c r="X124" s="542" t="e">
        <f ca="1">+IF(AND(ISNUMBER(OFFSET('Sanitation Data'!$D$10,0,10*ROW('Sanitation Data'!D118))),'Data Summary'!CM124="Yes"),OFFSET('Sanitation Data'!$D$10,0,10*ROW('Sanitation Data'!D118)),NA())</f>
        <v>#N/A</v>
      </c>
      <c r="Y124" s="542" t="e">
        <f ca="1">+IF(AND(ISNUMBER(OFFSET('Sanitation Data'!$D$11,0,10*ROW('Sanitation Data'!D118))),'Data Summary'!CN124="Yes"),OFFSET('Sanitation Data'!$D$11,0,10*ROW('Sanitation Data'!D118)),NA())</f>
        <v>#N/A</v>
      </c>
      <c r="Z124" s="542" t="e">
        <f ca="1">+IF(AND(ISNUMBER(OFFSET('Sanitation Data'!$D$12,0,10*ROW('Sanitation Data'!D118))),'Data Summary'!CO124="Yes"),OFFSET('Sanitation Data'!$D$12,0,10*ROW('Sanitation Data'!D118)),NA())</f>
        <v>#N/A</v>
      </c>
      <c r="AA124" s="542" t="e">
        <f ca="1">+IF(AND(ISNUMBER(OFFSET('Sanitation Data'!$E$4,0,10*ROW('Sanitation Data'!E118))),'Data Summary'!CP124="Yes"),100-OFFSET('Sanitation Data'!$E$4,0,10*ROW('Sanitation Data'!E118)),NA())</f>
        <v>#N/A</v>
      </c>
      <c r="AB124" s="542" t="e">
        <f ca="1">+IF(AND(ISNUMBER(OFFSET('Sanitation Data'!$E$6,0,10*ROW('Sanitation Data'!E118))),'Data Summary'!CQ124="Yes"),OFFSET('Sanitation Data'!$E$6,0,10*ROW('Sanitation Data'!E118)),NA())</f>
        <v>#N/A</v>
      </c>
      <c r="AC124" s="542" t="e">
        <f ca="1">+IF(AND(ISNUMBER(OFFSET('Sanitation Data'!$E$10,0,10*ROW('Sanitation Data'!E118))),'Data Summary'!CR124="Yes"),OFFSET('Sanitation Data'!$E$10,0,10*ROW('Sanitation Data'!E118)),NA())</f>
        <v>#N/A</v>
      </c>
      <c r="AD124" s="542" t="e">
        <f ca="1">+IF(AND(ISNUMBER(OFFSET('Sanitation Data'!$E$11,0,10*ROW('Sanitation Data'!E118))),'Data Summary'!CS124="Yes"),OFFSET('Sanitation Data'!$E$11,0,10*ROW('Sanitation Data'!E118)),NA())</f>
        <v>#N/A</v>
      </c>
      <c r="AE124" s="542" t="e">
        <f ca="1">+IF(AND(ISNUMBER(OFFSET('Sanitation Data'!$E$12,0,10*ROW('Sanitation Data'!E118))),'Data Summary'!CT124="Yes"),OFFSET('Sanitation Data'!$E$12,0,10*ROW('Sanitation Data'!E118)),NA())</f>
        <v>#N/A</v>
      </c>
      <c r="AF124" s="542" t="e">
        <f ca="1">+IF(AND(ISNUMBER(OFFSET('Sanitation Data'!$F$4,0,10*ROW('Sanitation Data'!F118))),'Data Summary'!CU124="Yes"),100-OFFSET('Sanitation Data'!$F$4,0,10*ROW('Sanitation Data'!F118)),NA())</f>
        <v>#N/A</v>
      </c>
      <c r="AG124" s="542" t="e">
        <f ca="1">+IF(AND(ISNUMBER(OFFSET('Sanitation Data'!$F$6,0,10*ROW('Sanitation Data'!F118))),'Data Summary'!CV124="Yes"),OFFSET('Sanitation Data'!$F$6,0,10*ROW('Sanitation Data'!F118)),NA())</f>
        <v>#N/A</v>
      </c>
      <c r="AH124" s="542" t="e">
        <f ca="1">+IF(AND(ISNUMBER(OFFSET('Sanitation Data'!$F$10,0,10*ROW('Sanitation Data'!F118))),'Data Summary'!CW124="Yes"),OFFSET('Sanitation Data'!$F$10,0,10*ROW('Sanitation Data'!F118)),NA())</f>
        <v>#N/A</v>
      </c>
      <c r="AI124" s="542" t="e">
        <f ca="1">+IF(AND(ISNUMBER(OFFSET('Sanitation Data'!$F$11,0,10*ROW('Sanitation Data'!F118))),'Data Summary'!CX124="Yes"),OFFSET('Sanitation Data'!$F$11,0,10*ROW('Sanitation Data'!F118)),NA())</f>
        <v>#N/A</v>
      </c>
      <c r="AJ124" s="542" t="e">
        <f ca="1">+IF(AND(ISNUMBER(OFFSET('Sanitation Data'!$F$12,0,10*ROW('Sanitation Data'!F118))),'Data Summary'!CY124="Yes"),OFFSET('Sanitation Data'!$F$12,0,10*ROW('Sanitation Data'!F118)),NA())</f>
        <v>#N/A</v>
      </c>
      <c r="AK124" s="542" t="e">
        <f ca="1">+IF(AND(ISNUMBER(OFFSET('Sanitation Data'!$G$4,0,10*ROW('Sanitation Data'!G118))),'Data Summary'!CZ124="Yes"),100-OFFSET('Sanitation Data'!$G$4,0,10*ROW('Sanitation Data'!G118)),NA())</f>
        <v>#N/A</v>
      </c>
      <c r="AL124" s="542" t="e">
        <f ca="1">+IF(AND(ISNUMBER(OFFSET('Sanitation Data'!$G$6,0,10*ROW('Sanitation Data'!G118))),'Data Summary'!DA124="Yes"),OFFSET('Sanitation Data'!$G$6,0,10*ROW('Sanitation Data'!G118)),NA())</f>
        <v>#N/A</v>
      </c>
      <c r="AM124" s="542" t="e">
        <f ca="1">+IF(AND(ISNUMBER(OFFSET('Sanitation Data'!$G$10,0,10*ROW('Sanitation Data'!G118))),'Data Summary'!DB124="Yes"),OFFSET('Sanitation Data'!$G$10,0,10*ROW('Sanitation Data'!G118)),NA())</f>
        <v>#N/A</v>
      </c>
      <c r="AN124" s="542" t="e">
        <f ca="1">+IF(AND(ISNUMBER(OFFSET('Sanitation Data'!$G$11,0,10*ROW('Sanitation Data'!G118))),'Data Summary'!DC124="Yes"),OFFSET('Sanitation Data'!$G$11,0,10*ROW('Sanitation Data'!G118)),NA())</f>
        <v>#N/A</v>
      </c>
      <c r="AO124" s="542" t="e">
        <f ca="1">+IF(AND(ISNUMBER(OFFSET('Sanitation Data'!$G$12,0,10*ROW('Sanitation Data'!G118))),'Data Summary'!DD124="Yes"),OFFSET('Sanitation Data'!$G$12,0,10*ROW('Sanitation Data'!G118)),NA())</f>
        <v>#N/A</v>
      </c>
      <c r="AP124" s="542" t="e">
        <f ca="1">+IF(AND(ISNUMBER(OFFSET('Sanitation Data'!$H$4,0,10*ROW('Sanitation Data'!H118))),'Data Summary'!DE124="Yes"),100-OFFSET('Sanitation Data'!$H$4,0,10*ROW('Sanitation Data'!H118)),NA())</f>
        <v>#N/A</v>
      </c>
      <c r="AQ124" s="542" t="e">
        <f ca="1">+IF(AND(ISNUMBER(OFFSET('Sanitation Data'!$H$6,0,10*ROW('Sanitation Data'!H118))),'Data Summary'!DF124="Yes"),OFFSET('Sanitation Data'!$H$6,0,10*ROW('Sanitation Data'!H118)),NA())</f>
        <v>#N/A</v>
      </c>
      <c r="AR124" s="542" t="e">
        <f ca="1">+IF(AND(ISNUMBER(OFFSET('Sanitation Data'!$H$10,0,10*ROW('Sanitation Data'!H118))),'Data Summary'!DG124="Yes"),OFFSET('Sanitation Data'!$H$10,0,10*ROW('Sanitation Data'!H118)),NA())</f>
        <v>#N/A</v>
      </c>
      <c r="AS124" s="542" t="e">
        <f ca="1">+IF(AND(ISNUMBER(OFFSET('Sanitation Data'!$H$11,0,10*ROW('Sanitation Data'!H118))),'Data Summary'!DH124="Yes"),OFFSET('Sanitation Data'!$H$11,0,10*ROW('Sanitation Data'!H118)),NA())</f>
        <v>#N/A</v>
      </c>
      <c r="AT124" s="542" t="e">
        <f ca="1">+IF(AND(ISNUMBER(OFFSET('Sanitation Data'!$H$12,0,10*ROW('Sanitation Data'!H118))),'Data Summary'!DI124="Yes"),OFFSET('Sanitation Data'!$H$12,0,10*ROW('Sanitation Data'!H118)),NA())</f>
        <v>#N/A</v>
      </c>
      <c r="AU124" s="542" t="e">
        <f ca="1">+IF(AND(ISNUMBER(OFFSET('Sanitation Data'!$I$4,0,10*ROW('Sanitation Data'!I118))),'Data Summary'!DJ124="Yes"),100-OFFSET('Sanitation Data'!$I$4,0,10*ROW('Sanitation Data'!I118)),NA())</f>
        <v>#N/A</v>
      </c>
      <c r="AV124" s="542" t="e">
        <f ca="1">+IF(AND(ISNUMBER(OFFSET('Sanitation Data'!$I$6,0,10*ROW('Sanitation Data'!I118))),'Data Summary'!DK124="Yes"),OFFSET('Sanitation Data'!$I$6,0,10*ROW('Sanitation Data'!I118)),NA())</f>
        <v>#N/A</v>
      </c>
      <c r="AW124" s="542" t="e">
        <f ca="1">+IF(AND(ISNUMBER(OFFSET('Sanitation Data'!$I$10,0,10*ROW('Sanitation Data'!I118))),'Data Summary'!DL124="Yes"),OFFSET('Sanitation Data'!$I$10,0,10*ROW('Sanitation Data'!I118)),NA())</f>
        <v>#N/A</v>
      </c>
      <c r="AX124" s="542" t="e">
        <f ca="1">+IF(AND(ISNUMBER(OFFSET('Sanitation Data'!$I$11,0,10*ROW('Sanitation Data'!I118))),'Data Summary'!DM124="Yes"),OFFSET('Sanitation Data'!$I$11,0,10*ROW('Sanitation Data'!I118)),NA())</f>
        <v>#N/A</v>
      </c>
      <c r="AY124" s="542" t="e">
        <f ca="1">+IF(AND(ISNUMBER(OFFSET('Sanitation Data'!$I$12,0,10*ROW('Sanitation Data'!I118))),'Data Summary'!DN124="Yes"),OFFSET('Sanitation Data'!$I$12,0,10*ROW('Sanitation Data'!I118)),NA())</f>
        <v>#N/A</v>
      </c>
      <c r="AZ124" s="543" t="e">
        <f ca="1">+IF(AND(ISNUMBER(OFFSET('Hygiene Data'!$D$5,0,10*ROW('Hygiene Data'!D118))),'Data Summary'!DO124="Yes"),OFFSET('Hygiene Data'!$D$5,0,10*ROW('Hygiene Data'!D118)),NA())</f>
        <v>#N/A</v>
      </c>
      <c r="BA124" s="543" t="e">
        <f ca="1">+IF(AND(ISNUMBER(OFFSET('Hygiene Data'!$D$7,0,10*ROW('Hygiene Data'!D118))),'Data Summary'!DP124="Yes"),OFFSET('Hygiene Data'!$D$7,0,10*ROW('Hygiene Data'!D118)),NA())</f>
        <v>#N/A</v>
      </c>
      <c r="BB124" s="543" t="e">
        <f ca="1">+IF(AND(ISNUMBER(OFFSET('Hygiene Data'!$D$9,0,10*ROW('Hygiene Data'!D118))),'Data Summary'!DQ124="Yes"),OFFSET('Hygiene Data'!$D$9,0,10*ROW('Hygiene Data'!D118)),NA())</f>
        <v>#N/A</v>
      </c>
      <c r="BC124" s="543" t="e">
        <f ca="1">+IF(AND(ISNUMBER(OFFSET('Hygiene Data'!$E$5,0,10*ROW('Hygiene Data'!E118))),'Data Summary'!DR124="Yes"),OFFSET('Hygiene Data'!$E$5,0,10*ROW('Hygiene Data'!E118)),NA())</f>
        <v>#N/A</v>
      </c>
      <c r="BD124" s="543" t="e">
        <f ca="1">+IF(AND(ISNUMBER(OFFSET('Hygiene Data'!$E$7,0,10*ROW('Hygiene Data'!E118))),'Data Summary'!DS124="Yes"),OFFSET('Hygiene Data'!$E$7,0,10*ROW('Hygiene Data'!E118)),NA())</f>
        <v>#N/A</v>
      </c>
      <c r="BE124" s="543" t="e">
        <f ca="1">+IF(AND(ISNUMBER(OFFSET('Hygiene Data'!$E$9,0,10*ROW('Hygiene Data'!E118))),'Data Summary'!DT124="Yes"),OFFSET('Hygiene Data'!$E$9,0,10*ROW('Hygiene Data'!E118)),NA())</f>
        <v>#N/A</v>
      </c>
      <c r="BF124" s="543" t="e">
        <f ca="1">+IF(AND(ISNUMBER(OFFSET('Hygiene Data'!$F$5,0,10*ROW('Hygiene Data'!F118))),'Data Summary'!DU124="Yes"),OFFSET('Hygiene Data'!$F$5,0,10*ROW('Hygiene Data'!F118)),NA())</f>
        <v>#N/A</v>
      </c>
      <c r="BG124" s="543" t="e">
        <f ca="1">+IF(AND(ISNUMBER(OFFSET('Hygiene Data'!$F$7,0,10*ROW('Hygiene Data'!F118))),'Data Summary'!DV124="Yes"),OFFSET('Hygiene Data'!$F$7,0,10*ROW('Hygiene Data'!F118)),NA())</f>
        <v>#N/A</v>
      </c>
      <c r="BH124" s="543" t="e">
        <f ca="1">+IF(AND(ISNUMBER(OFFSET('Hygiene Data'!$F$9,0,10*ROW('Hygiene Data'!F118))),'Data Summary'!DW124="Yes"),OFFSET('Hygiene Data'!$F$9,0,10*ROW('Hygiene Data'!F118)),NA())</f>
        <v>#N/A</v>
      </c>
      <c r="BI124" s="543" t="e">
        <f ca="1">+IF(AND(ISNUMBER(OFFSET('Hygiene Data'!$G$5,0,10*ROW('Hygiene Data'!G118))),'Data Summary'!DX124="Yes"),OFFSET('Hygiene Data'!$G$5,0,10*ROW('Hygiene Data'!G118)),NA())</f>
        <v>#N/A</v>
      </c>
      <c r="BJ124" s="543" t="e">
        <f ca="1">+IF(AND(ISNUMBER(OFFSET('Hygiene Data'!$G$7,0,10*ROW('Hygiene Data'!G118))),'Data Summary'!DY124="Yes"),OFFSET('Hygiene Data'!$G$7,0,10*ROW('Hygiene Data'!G118)),NA())</f>
        <v>#N/A</v>
      </c>
      <c r="BK124" s="543" t="e">
        <f ca="1">+IF(AND(ISNUMBER(OFFSET('Hygiene Data'!$G$9,0,10*ROW('Hygiene Data'!G118))),'Data Summary'!DZ124="Yes"),OFFSET('Hygiene Data'!$G$9,0,10*ROW('Hygiene Data'!G118)),NA())</f>
        <v>#N/A</v>
      </c>
      <c r="BL124" s="543" t="e">
        <f ca="1">+IF(AND(ISNUMBER(OFFSET('Hygiene Data'!$H$5,0,10*ROW('Hygiene Data'!H118))),'Data Summary'!EA124="Yes"),OFFSET('Hygiene Data'!$H$5,0,10*ROW('Hygiene Data'!H118)),NA())</f>
        <v>#N/A</v>
      </c>
      <c r="BM124" s="543" t="e">
        <f ca="1">+IF(AND(ISNUMBER(OFFSET('Hygiene Data'!$H$7,0,10*ROW('Hygiene Data'!H118))),'Data Summary'!EB124="Yes"),OFFSET('Hygiene Data'!$H$7,0,10*ROW('Hygiene Data'!H118)),NA())</f>
        <v>#N/A</v>
      </c>
      <c r="BN124" s="543" t="e">
        <f ca="1">+IF(AND(ISNUMBER(OFFSET('Hygiene Data'!$H$9,0,10*ROW('Hygiene Data'!H118))),'Data Summary'!EC124="Yes"),OFFSET('Hygiene Data'!$H$9,0,10*ROW('Hygiene Data'!H118)),NA())</f>
        <v>#N/A</v>
      </c>
      <c r="BO124" s="543" t="e">
        <f ca="1">+IF(AND(ISNUMBER(OFFSET('Hygiene Data'!$I$5,0,10*ROW('Hygiene Data'!I118))),'Data Summary'!ED124="Yes"),OFFSET('Hygiene Data'!$I$5,0,10*ROW('Hygiene Data'!I118)),NA())</f>
        <v>#N/A</v>
      </c>
      <c r="BP124" s="543" t="e">
        <f ca="1">+IF(AND(ISNUMBER(OFFSET('Hygiene Data'!$I$7,0,10*ROW('Hygiene Data'!I118))),'Data Summary'!EE124="Yes"),OFFSET('Hygiene Data'!$I$7,0,10*ROW('Hygiene Data'!I118)),NA())</f>
        <v>#N/A</v>
      </c>
      <c r="BQ124" s="543" t="e">
        <f ca="1">+IF(AND(ISNUMBER(OFFSET('Hygiene Data'!$I$9,0,10*ROW('Hygiene Data'!I118))),'Data Summary'!EF124="Yes"),OFFSET('Hygiene Data'!$I$9,0,10*ROW('Hygiene Data'!I118)),NA())</f>
        <v>#N/A</v>
      </c>
    </row>
    <row r="125" spans="1:69" x14ac:dyDescent="0.25">
      <c r="A125" s="539" t="e">
        <f ca="1">+RIGHT('Data Summary'!A125,LEN('Data Summary'!A125)-9)</f>
        <v>#VALUE!</v>
      </c>
      <c r="B125" s="513" t="str">
        <f ca="1">+IF(ISTEXT('Data Summary'!B125),'Data Summary'!B125,"")</f>
        <v/>
      </c>
      <c r="C125" s="540" t="e">
        <f ca="1">+VALUE('Data Summary'!C125)</f>
        <v>#VALUE!</v>
      </c>
      <c r="D125" s="541" t="e">
        <f ca="1">+IF(AND(ISNUMBER(OFFSET('Water Data'!$D$4,0,10*ROW('Water Data'!D119))),'Data Summary'!BS125="Yes"),100-OFFSET('Water Data'!$D$4,0,10*ROW('Water Data'!D119)),NA())</f>
        <v>#N/A</v>
      </c>
      <c r="E125" s="541" t="e">
        <f ca="1">+IF(AND(ISNUMBER(OFFSET('Water Data'!$D$6,0,10*ROW('Water Data'!D119))),'Data Summary'!BT125="Yes"),OFFSET('Water Data'!$D$6,0,10*ROW('Water Data'!D119)),NA())</f>
        <v>#N/A</v>
      </c>
      <c r="F125" s="541" t="e">
        <f ca="1">+IF(AND(ISNUMBER(OFFSET('Water Data'!$D$9,0,10*ROW('Water Data'!D119))),'Data Summary'!BU125="Yes"),OFFSET('Water Data'!$D$9,0,10*ROW('Water Data'!D119)),NA())</f>
        <v>#N/A</v>
      </c>
      <c r="G125" s="541" t="e">
        <f ca="1">+IF(AND(ISNUMBER(OFFSET('Water Data'!$E$4,0,10*ROW('Water Data'!E119))),'Data Summary'!BV125="Yes"),100-OFFSET('Water Data'!$E$4,0,10*ROW('Water Data'!E119)),NA())</f>
        <v>#N/A</v>
      </c>
      <c r="H125" s="541" t="e">
        <f ca="1">+IF(AND(ISNUMBER(OFFSET('Water Data'!$E$6,0,10*ROW('Water Data'!E119))),'Data Summary'!BW125="Yes"),OFFSET('Water Data'!$E$6,0,10*ROW('Water Data'!E119)),NA())</f>
        <v>#N/A</v>
      </c>
      <c r="I125" s="541" t="e">
        <f ca="1">+IF(AND(ISNUMBER(OFFSET('Water Data'!$E$9,0,10*ROW('Water Data'!E119))),'Data Summary'!BX125="Yes"),OFFSET('Water Data'!$E$9,0,10*ROW('Water Data'!E119)),NA())</f>
        <v>#N/A</v>
      </c>
      <c r="J125" s="541" t="e">
        <f ca="1">+IF(AND(ISNUMBER(OFFSET('Water Data'!$F$4,0,10*ROW('Water Data'!F119))),'Data Summary'!BY125="Yes"),100-OFFSET('Water Data'!$F$4,0,10*ROW('Water Data'!F119)),NA())</f>
        <v>#N/A</v>
      </c>
      <c r="K125" s="541" t="e">
        <f ca="1">+IF(AND(ISNUMBER(OFFSET('Water Data'!$F$6,0,10*ROW('Water Data'!F119))),'Data Summary'!BZ125="Yes"),OFFSET('Water Data'!$F$6,0,10*ROW('Water Data'!F119)),NA())</f>
        <v>#N/A</v>
      </c>
      <c r="L125" s="541" t="e">
        <f ca="1">+IF(AND(ISNUMBER(OFFSET('Water Data'!$F$9,0,10*ROW('Water Data'!F119))),'Data Summary'!CA125="Yes"),OFFSET('Water Data'!$F$9,0,10*ROW('Water Data'!F119)),NA())</f>
        <v>#N/A</v>
      </c>
      <c r="M125" s="541" t="e">
        <f ca="1">+IF(AND(ISNUMBER(OFFSET('Water Data'!$G$4,0,10*ROW('Water Data'!G119))),'Data Summary'!CB125="Yes"),100-OFFSET('Water Data'!$G$4,0,10*ROW('Water Data'!G119)),NA())</f>
        <v>#N/A</v>
      </c>
      <c r="N125" s="541" t="e">
        <f ca="1">+IF(AND(ISNUMBER(OFFSET('Water Data'!$G$6,0,10*ROW('Water Data'!G119))),'Data Summary'!CC125="Yes"),OFFSET('Water Data'!$G$6,0,10*ROW('Water Data'!G119)),NA())</f>
        <v>#N/A</v>
      </c>
      <c r="O125" s="541" t="e">
        <f ca="1">+IF(AND(ISNUMBER(OFFSET('Water Data'!$G$9,0,10*ROW('Water Data'!G119))),'Data Summary'!CD125="Yes"),OFFSET('Water Data'!$G$9,0,10*ROW('Water Data'!G119)),NA())</f>
        <v>#N/A</v>
      </c>
      <c r="P125" s="541" t="e">
        <f ca="1">+IF(AND(ISNUMBER(OFFSET('Water Data'!$H$4,0,10*ROW('Water Data'!H119))),'Data Summary'!CE125="Yes"),100-OFFSET('Water Data'!$H$4,0,10*ROW('Water Data'!H119)),NA())</f>
        <v>#N/A</v>
      </c>
      <c r="Q125" s="541" t="e">
        <f ca="1">+IF(AND(ISNUMBER(OFFSET('Water Data'!$H$6,0,10*ROW('Water Data'!H119))),'Data Summary'!CF125="Yes"),OFFSET('Water Data'!$H$6,0,10*ROW('Water Data'!H119)),NA())</f>
        <v>#N/A</v>
      </c>
      <c r="R125" s="541" t="e">
        <f ca="1">+IF(AND(ISNUMBER(OFFSET('Water Data'!$H$9,0,10*ROW('Water Data'!H119))),'Data Summary'!CG125="Yes"),OFFSET('Water Data'!$H$9,0,10*ROW('Water Data'!H119)),NA())</f>
        <v>#N/A</v>
      </c>
      <c r="S125" s="541" t="e">
        <f ca="1">+IF(AND(ISNUMBER(OFFSET('Water Data'!$I$4,0,10*ROW('Water Data'!I119))),'Data Summary'!CH125="Yes"),100-OFFSET('Water Data'!$I$4,0,10*ROW('Water Data'!I119)),NA())</f>
        <v>#N/A</v>
      </c>
      <c r="T125" s="541" t="e">
        <f ca="1">+IF(AND(ISNUMBER(OFFSET('Water Data'!$I$6,0,10*ROW('Water Data'!I119))),'Data Summary'!CI125="Yes"),OFFSET('Water Data'!$I$6,0,10*ROW('Water Data'!I119)),NA())</f>
        <v>#N/A</v>
      </c>
      <c r="U125" s="541" t="e">
        <f ca="1">+IF(AND(ISNUMBER(OFFSET('Water Data'!$I$9,0,10*ROW('Water Data'!I119))),'Data Summary'!CJ125="Yes"),OFFSET('Water Data'!$I$9,0,10*ROW('Water Data'!I119)),NA())</f>
        <v>#N/A</v>
      </c>
      <c r="V125" s="542" t="e">
        <f ca="1">+IF(AND(ISNUMBER(OFFSET('Sanitation Data'!$D$4,0,10*ROW('Sanitation Data'!D119))),'Data Summary'!CK125="Yes"),100-OFFSET('Sanitation Data'!$D$4,0,10*ROW('Sanitation Data'!D119)),NA())</f>
        <v>#N/A</v>
      </c>
      <c r="W125" s="542" t="e">
        <f ca="1">+IF(AND(ISNUMBER(OFFSET('Sanitation Data'!$D$6,0,10*ROW('Sanitation Data'!D119))),'Data Summary'!CL125="Yes"),OFFSET('Sanitation Data'!$D$6,0,10*ROW('Sanitation Data'!D119)),NA())</f>
        <v>#N/A</v>
      </c>
      <c r="X125" s="542" t="e">
        <f ca="1">+IF(AND(ISNUMBER(OFFSET('Sanitation Data'!$D$10,0,10*ROW('Sanitation Data'!D119))),'Data Summary'!CM125="Yes"),OFFSET('Sanitation Data'!$D$10,0,10*ROW('Sanitation Data'!D119)),NA())</f>
        <v>#N/A</v>
      </c>
      <c r="Y125" s="542" t="e">
        <f ca="1">+IF(AND(ISNUMBER(OFFSET('Sanitation Data'!$D$11,0,10*ROW('Sanitation Data'!D119))),'Data Summary'!CN125="Yes"),OFFSET('Sanitation Data'!$D$11,0,10*ROW('Sanitation Data'!D119)),NA())</f>
        <v>#N/A</v>
      </c>
      <c r="Z125" s="542" t="e">
        <f ca="1">+IF(AND(ISNUMBER(OFFSET('Sanitation Data'!$D$12,0,10*ROW('Sanitation Data'!D119))),'Data Summary'!CO125="Yes"),OFFSET('Sanitation Data'!$D$12,0,10*ROW('Sanitation Data'!D119)),NA())</f>
        <v>#N/A</v>
      </c>
      <c r="AA125" s="542" t="e">
        <f ca="1">+IF(AND(ISNUMBER(OFFSET('Sanitation Data'!$E$4,0,10*ROW('Sanitation Data'!E119))),'Data Summary'!CP125="Yes"),100-OFFSET('Sanitation Data'!$E$4,0,10*ROW('Sanitation Data'!E119)),NA())</f>
        <v>#N/A</v>
      </c>
      <c r="AB125" s="542" t="e">
        <f ca="1">+IF(AND(ISNUMBER(OFFSET('Sanitation Data'!$E$6,0,10*ROW('Sanitation Data'!E119))),'Data Summary'!CQ125="Yes"),OFFSET('Sanitation Data'!$E$6,0,10*ROW('Sanitation Data'!E119)),NA())</f>
        <v>#N/A</v>
      </c>
      <c r="AC125" s="542" t="e">
        <f ca="1">+IF(AND(ISNUMBER(OFFSET('Sanitation Data'!$E$10,0,10*ROW('Sanitation Data'!E119))),'Data Summary'!CR125="Yes"),OFFSET('Sanitation Data'!$E$10,0,10*ROW('Sanitation Data'!E119)),NA())</f>
        <v>#N/A</v>
      </c>
      <c r="AD125" s="542" t="e">
        <f ca="1">+IF(AND(ISNUMBER(OFFSET('Sanitation Data'!$E$11,0,10*ROW('Sanitation Data'!E119))),'Data Summary'!CS125="Yes"),OFFSET('Sanitation Data'!$E$11,0,10*ROW('Sanitation Data'!E119)),NA())</f>
        <v>#N/A</v>
      </c>
      <c r="AE125" s="542" t="e">
        <f ca="1">+IF(AND(ISNUMBER(OFFSET('Sanitation Data'!$E$12,0,10*ROW('Sanitation Data'!E119))),'Data Summary'!CT125="Yes"),OFFSET('Sanitation Data'!$E$12,0,10*ROW('Sanitation Data'!E119)),NA())</f>
        <v>#N/A</v>
      </c>
      <c r="AF125" s="542" t="e">
        <f ca="1">+IF(AND(ISNUMBER(OFFSET('Sanitation Data'!$F$4,0,10*ROW('Sanitation Data'!F119))),'Data Summary'!CU125="Yes"),100-OFFSET('Sanitation Data'!$F$4,0,10*ROW('Sanitation Data'!F119)),NA())</f>
        <v>#N/A</v>
      </c>
      <c r="AG125" s="542" t="e">
        <f ca="1">+IF(AND(ISNUMBER(OFFSET('Sanitation Data'!$F$6,0,10*ROW('Sanitation Data'!F119))),'Data Summary'!CV125="Yes"),OFFSET('Sanitation Data'!$F$6,0,10*ROW('Sanitation Data'!F119)),NA())</f>
        <v>#N/A</v>
      </c>
      <c r="AH125" s="542" t="e">
        <f ca="1">+IF(AND(ISNUMBER(OFFSET('Sanitation Data'!$F$10,0,10*ROW('Sanitation Data'!F119))),'Data Summary'!CW125="Yes"),OFFSET('Sanitation Data'!$F$10,0,10*ROW('Sanitation Data'!F119)),NA())</f>
        <v>#N/A</v>
      </c>
      <c r="AI125" s="542" t="e">
        <f ca="1">+IF(AND(ISNUMBER(OFFSET('Sanitation Data'!$F$11,0,10*ROW('Sanitation Data'!F119))),'Data Summary'!CX125="Yes"),OFFSET('Sanitation Data'!$F$11,0,10*ROW('Sanitation Data'!F119)),NA())</f>
        <v>#N/A</v>
      </c>
      <c r="AJ125" s="542" t="e">
        <f ca="1">+IF(AND(ISNUMBER(OFFSET('Sanitation Data'!$F$12,0,10*ROW('Sanitation Data'!F119))),'Data Summary'!CY125="Yes"),OFFSET('Sanitation Data'!$F$12,0,10*ROW('Sanitation Data'!F119)),NA())</f>
        <v>#N/A</v>
      </c>
      <c r="AK125" s="542" t="e">
        <f ca="1">+IF(AND(ISNUMBER(OFFSET('Sanitation Data'!$G$4,0,10*ROW('Sanitation Data'!G119))),'Data Summary'!CZ125="Yes"),100-OFFSET('Sanitation Data'!$G$4,0,10*ROW('Sanitation Data'!G119)),NA())</f>
        <v>#N/A</v>
      </c>
      <c r="AL125" s="542" t="e">
        <f ca="1">+IF(AND(ISNUMBER(OFFSET('Sanitation Data'!$G$6,0,10*ROW('Sanitation Data'!G119))),'Data Summary'!DA125="Yes"),OFFSET('Sanitation Data'!$G$6,0,10*ROW('Sanitation Data'!G119)),NA())</f>
        <v>#N/A</v>
      </c>
      <c r="AM125" s="542" t="e">
        <f ca="1">+IF(AND(ISNUMBER(OFFSET('Sanitation Data'!$G$10,0,10*ROW('Sanitation Data'!G119))),'Data Summary'!DB125="Yes"),OFFSET('Sanitation Data'!$G$10,0,10*ROW('Sanitation Data'!G119)),NA())</f>
        <v>#N/A</v>
      </c>
      <c r="AN125" s="542" t="e">
        <f ca="1">+IF(AND(ISNUMBER(OFFSET('Sanitation Data'!$G$11,0,10*ROW('Sanitation Data'!G119))),'Data Summary'!DC125="Yes"),OFFSET('Sanitation Data'!$G$11,0,10*ROW('Sanitation Data'!G119)),NA())</f>
        <v>#N/A</v>
      </c>
      <c r="AO125" s="542" t="e">
        <f ca="1">+IF(AND(ISNUMBER(OFFSET('Sanitation Data'!$G$12,0,10*ROW('Sanitation Data'!G119))),'Data Summary'!DD125="Yes"),OFFSET('Sanitation Data'!$G$12,0,10*ROW('Sanitation Data'!G119)),NA())</f>
        <v>#N/A</v>
      </c>
      <c r="AP125" s="542" t="e">
        <f ca="1">+IF(AND(ISNUMBER(OFFSET('Sanitation Data'!$H$4,0,10*ROW('Sanitation Data'!H119))),'Data Summary'!DE125="Yes"),100-OFFSET('Sanitation Data'!$H$4,0,10*ROW('Sanitation Data'!H119)),NA())</f>
        <v>#N/A</v>
      </c>
      <c r="AQ125" s="542" t="e">
        <f ca="1">+IF(AND(ISNUMBER(OFFSET('Sanitation Data'!$H$6,0,10*ROW('Sanitation Data'!H119))),'Data Summary'!DF125="Yes"),OFFSET('Sanitation Data'!$H$6,0,10*ROW('Sanitation Data'!H119)),NA())</f>
        <v>#N/A</v>
      </c>
      <c r="AR125" s="542" t="e">
        <f ca="1">+IF(AND(ISNUMBER(OFFSET('Sanitation Data'!$H$10,0,10*ROW('Sanitation Data'!H119))),'Data Summary'!DG125="Yes"),OFFSET('Sanitation Data'!$H$10,0,10*ROW('Sanitation Data'!H119)),NA())</f>
        <v>#N/A</v>
      </c>
      <c r="AS125" s="542" t="e">
        <f ca="1">+IF(AND(ISNUMBER(OFFSET('Sanitation Data'!$H$11,0,10*ROW('Sanitation Data'!H119))),'Data Summary'!DH125="Yes"),OFFSET('Sanitation Data'!$H$11,0,10*ROW('Sanitation Data'!H119)),NA())</f>
        <v>#N/A</v>
      </c>
      <c r="AT125" s="542" t="e">
        <f ca="1">+IF(AND(ISNUMBER(OFFSET('Sanitation Data'!$H$12,0,10*ROW('Sanitation Data'!H119))),'Data Summary'!DI125="Yes"),OFFSET('Sanitation Data'!$H$12,0,10*ROW('Sanitation Data'!H119)),NA())</f>
        <v>#N/A</v>
      </c>
      <c r="AU125" s="542" t="e">
        <f ca="1">+IF(AND(ISNUMBER(OFFSET('Sanitation Data'!$I$4,0,10*ROW('Sanitation Data'!I119))),'Data Summary'!DJ125="Yes"),100-OFFSET('Sanitation Data'!$I$4,0,10*ROW('Sanitation Data'!I119)),NA())</f>
        <v>#N/A</v>
      </c>
      <c r="AV125" s="542" t="e">
        <f ca="1">+IF(AND(ISNUMBER(OFFSET('Sanitation Data'!$I$6,0,10*ROW('Sanitation Data'!I119))),'Data Summary'!DK125="Yes"),OFFSET('Sanitation Data'!$I$6,0,10*ROW('Sanitation Data'!I119)),NA())</f>
        <v>#N/A</v>
      </c>
      <c r="AW125" s="542" t="e">
        <f ca="1">+IF(AND(ISNUMBER(OFFSET('Sanitation Data'!$I$10,0,10*ROW('Sanitation Data'!I119))),'Data Summary'!DL125="Yes"),OFFSET('Sanitation Data'!$I$10,0,10*ROW('Sanitation Data'!I119)),NA())</f>
        <v>#N/A</v>
      </c>
      <c r="AX125" s="542" t="e">
        <f ca="1">+IF(AND(ISNUMBER(OFFSET('Sanitation Data'!$I$11,0,10*ROW('Sanitation Data'!I119))),'Data Summary'!DM125="Yes"),OFFSET('Sanitation Data'!$I$11,0,10*ROW('Sanitation Data'!I119)),NA())</f>
        <v>#N/A</v>
      </c>
      <c r="AY125" s="542" t="e">
        <f ca="1">+IF(AND(ISNUMBER(OFFSET('Sanitation Data'!$I$12,0,10*ROW('Sanitation Data'!I119))),'Data Summary'!DN125="Yes"),OFFSET('Sanitation Data'!$I$12,0,10*ROW('Sanitation Data'!I119)),NA())</f>
        <v>#N/A</v>
      </c>
      <c r="AZ125" s="543" t="e">
        <f ca="1">+IF(AND(ISNUMBER(OFFSET('Hygiene Data'!$D$5,0,10*ROW('Hygiene Data'!D119))),'Data Summary'!DO125="Yes"),OFFSET('Hygiene Data'!$D$5,0,10*ROW('Hygiene Data'!D119)),NA())</f>
        <v>#N/A</v>
      </c>
      <c r="BA125" s="543" t="e">
        <f ca="1">+IF(AND(ISNUMBER(OFFSET('Hygiene Data'!$D$7,0,10*ROW('Hygiene Data'!D119))),'Data Summary'!DP125="Yes"),OFFSET('Hygiene Data'!$D$7,0,10*ROW('Hygiene Data'!D119)),NA())</f>
        <v>#N/A</v>
      </c>
      <c r="BB125" s="543" t="e">
        <f ca="1">+IF(AND(ISNUMBER(OFFSET('Hygiene Data'!$D$9,0,10*ROW('Hygiene Data'!D119))),'Data Summary'!DQ125="Yes"),OFFSET('Hygiene Data'!$D$9,0,10*ROW('Hygiene Data'!D119)),NA())</f>
        <v>#N/A</v>
      </c>
      <c r="BC125" s="543" t="e">
        <f ca="1">+IF(AND(ISNUMBER(OFFSET('Hygiene Data'!$E$5,0,10*ROW('Hygiene Data'!E119))),'Data Summary'!DR125="Yes"),OFFSET('Hygiene Data'!$E$5,0,10*ROW('Hygiene Data'!E119)),NA())</f>
        <v>#N/A</v>
      </c>
      <c r="BD125" s="543" t="e">
        <f ca="1">+IF(AND(ISNUMBER(OFFSET('Hygiene Data'!$E$7,0,10*ROW('Hygiene Data'!E119))),'Data Summary'!DS125="Yes"),OFFSET('Hygiene Data'!$E$7,0,10*ROW('Hygiene Data'!E119)),NA())</f>
        <v>#N/A</v>
      </c>
      <c r="BE125" s="543" t="e">
        <f ca="1">+IF(AND(ISNUMBER(OFFSET('Hygiene Data'!$E$9,0,10*ROW('Hygiene Data'!E119))),'Data Summary'!DT125="Yes"),OFFSET('Hygiene Data'!$E$9,0,10*ROW('Hygiene Data'!E119)),NA())</f>
        <v>#N/A</v>
      </c>
      <c r="BF125" s="543" t="e">
        <f ca="1">+IF(AND(ISNUMBER(OFFSET('Hygiene Data'!$F$5,0,10*ROW('Hygiene Data'!F119))),'Data Summary'!DU125="Yes"),OFFSET('Hygiene Data'!$F$5,0,10*ROW('Hygiene Data'!F119)),NA())</f>
        <v>#N/A</v>
      </c>
      <c r="BG125" s="543" t="e">
        <f ca="1">+IF(AND(ISNUMBER(OFFSET('Hygiene Data'!$F$7,0,10*ROW('Hygiene Data'!F119))),'Data Summary'!DV125="Yes"),OFFSET('Hygiene Data'!$F$7,0,10*ROW('Hygiene Data'!F119)),NA())</f>
        <v>#N/A</v>
      </c>
      <c r="BH125" s="543" t="e">
        <f ca="1">+IF(AND(ISNUMBER(OFFSET('Hygiene Data'!$F$9,0,10*ROW('Hygiene Data'!F119))),'Data Summary'!DW125="Yes"),OFFSET('Hygiene Data'!$F$9,0,10*ROW('Hygiene Data'!F119)),NA())</f>
        <v>#N/A</v>
      </c>
      <c r="BI125" s="543" t="e">
        <f ca="1">+IF(AND(ISNUMBER(OFFSET('Hygiene Data'!$G$5,0,10*ROW('Hygiene Data'!G119))),'Data Summary'!DX125="Yes"),OFFSET('Hygiene Data'!$G$5,0,10*ROW('Hygiene Data'!G119)),NA())</f>
        <v>#N/A</v>
      </c>
      <c r="BJ125" s="543" t="e">
        <f ca="1">+IF(AND(ISNUMBER(OFFSET('Hygiene Data'!$G$7,0,10*ROW('Hygiene Data'!G119))),'Data Summary'!DY125="Yes"),OFFSET('Hygiene Data'!$G$7,0,10*ROW('Hygiene Data'!G119)),NA())</f>
        <v>#N/A</v>
      </c>
      <c r="BK125" s="543" t="e">
        <f ca="1">+IF(AND(ISNUMBER(OFFSET('Hygiene Data'!$G$9,0,10*ROW('Hygiene Data'!G119))),'Data Summary'!DZ125="Yes"),OFFSET('Hygiene Data'!$G$9,0,10*ROW('Hygiene Data'!G119)),NA())</f>
        <v>#N/A</v>
      </c>
      <c r="BL125" s="543" t="e">
        <f ca="1">+IF(AND(ISNUMBER(OFFSET('Hygiene Data'!$H$5,0,10*ROW('Hygiene Data'!H119))),'Data Summary'!EA125="Yes"),OFFSET('Hygiene Data'!$H$5,0,10*ROW('Hygiene Data'!H119)),NA())</f>
        <v>#N/A</v>
      </c>
      <c r="BM125" s="543" t="e">
        <f ca="1">+IF(AND(ISNUMBER(OFFSET('Hygiene Data'!$H$7,0,10*ROW('Hygiene Data'!H119))),'Data Summary'!EB125="Yes"),OFFSET('Hygiene Data'!$H$7,0,10*ROW('Hygiene Data'!H119)),NA())</f>
        <v>#N/A</v>
      </c>
      <c r="BN125" s="543" t="e">
        <f ca="1">+IF(AND(ISNUMBER(OFFSET('Hygiene Data'!$H$9,0,10*ROW('Hygiene Data'!H119))),'Data Summary'!EC125="Yes"),OFFSET('Hygiene Data'!$H$9,0,10*ROW('Hygiene Data'!H119)),NA())</f>
        <v>#N/A</v>
      </c>
      <c r="BO125" s="543" t="e">
        <f ca="1">+IF(AND(ISNUMBER(OFFSET('Hygiene Data'!$I$5,0,10*ROW('Hygiene Data'!I119))),'Data Summary'!ED125="Yes"),OFFSET('Hygiene Data'!$I$5,0,10*ROW('Hygiene Data'!I119)),NA())</f>
        <v>#N/A</v>
      </c>
      <c r="BP125" s="543" t="e">
        <f ca="1">+IF(AND(ISNUMBER(OFFSET('Hygiene Data'!$I$7,0,10*ROW('Hygiene Data'!I119))),'Data Summary'!EE125="Yes"),OFFSET('Hygiene Data'!$I$7,0,10*ROW('Hygiene Data'!I119)),NA())</f>
        <v>#N/A</v>
      </c>
      <c r="BQ125" s="543" t="e">
        <f ca="1">+IF(AND(ISNUMBER(OFFSET('Hygiene Data'!$I$9,0,10*ROW('Hygiene Data'!I119))),'Data Summary'!EF125="Yes"),OFFSET('Hygiene Data'!$I$9,0,10*ROW('Hygiene Data'!I119)),NA())</f>
        <v>#N/A</v>
      </c>
    </row>
    <row r="126" spans="1:69" x14ac:dyDescent="0.25">
      <c r="A126" s="539" t="e">
        <f ca="1">+RIGHT('Data Summary'!A126,LEN('Data Summary'!A126)-9)</f>
        <v>#VALUE!</v>
      </c>
      <c r="B126" s="513" t="str">
        <f ca="1">+IF(ISTEXT('Data Summary'!B126),'Data Summary'!B126,"")</f>
        <v/>
      </c>
      <c r="C126" s="540" t="e">
        <f ca="1">+VALUE('Data Summary'!C126)</f>
        <v>#VALUE!</v>
      </c>
      <c r="D126" s="541" t="e">
        <f ca="1">+IF(AND(ISNUMBER(OFFSET('Water Data'!$D$4,0,10*ROW('Water Data'!D120))),'Data Summary'!BS126="Yes"),100-OFFSET('Water Data'!$D$4,0,10*ROW('Water Data'!D120)),NA())</f>
        <v>#N/A</v>
      </c>
      <c r="E126" s="541" t="e">
        <f ca="1">+IF(AND(ISNUMBER(OFFSET('Water Data'!$D$6,0,10*ROW('Water Data'!D120))),'Data Summary'!BT126="Yes"),OFFSET('Water Data'!$D$6,0,10*ROW('Water Data'!D120)),NA())</f>
        <v>#N/A</v>
      </c>
      <c r="F126" s="541" t="e">
        <f ca="1">+IF(AND(ISNUMBER(OFFSET('Water Data'!$D$9,0,10*ROW('Water Data'!D120))),'Data Summary'!BU126="Yes"),OFFSET('Water Data'!$D$9,0,10*ROW('Water Data'!D120)),NA())</f>
        <v>#N/A</v>
      </c>
      <c r="G126" s="541" t="e">
        <f ca="1">+IF(AND(ISNUMBER(OFFSET('Water Data'!$E$4,0,10*ROW('Water Data'!E120))),'Data Summary'!BV126="Yes"),100-OFFSET('Water Data'!$E$4,0,10*ROW('Water Data'!E120)),NA())</f>
        <v>#N/A</v>
      </c>
      <c r="H126" s="541" t="e">
        <f ca="1">+IF(AND(ISNUMBER(OFFSET('Water Data'!$E$6,0,10*ROW('Water Data'!E120))),'Data Summary'!BW126="Yes"),OFFSET('Water Data'!$E$6,0,10*ROW('Water Data'!E120)),NA())</f>
        <v>#N/A</v>
      </c>
      <c r="I126" s="541" t="e">
        <f ca="1">+IF(AND(ISNUMBER(OFFSET('Water Data'!$E$9,0,10*ROW('Water Data'!E120))),'Data Summary'!BX126="Yes"),OFFSET('Water Data'!$E$9,0,10*ROW('Water Data'!E120)),NA())</f>
        <v>#N/A</v>
      </c>
      <c r="J126" s="541" t="e">
        <f ca="1">+IF(AND(ISNUMBER(OFFSET('Water Data'!$F$4,0,10*ROW('Water Data'!F120))),'Data Summary'!BY126="Yes"),100-OFFSET('Water Data'!$F$4,0,10*ROW('Water Data'!F120)),NA())</f>
        <v>#N/A</v>
      </c>
      <c r="K126" s="541" t="e">
        <f ca="1">+IF(AND(ISNUMBER(OFFSET('Water Data'!$F$6,0,10*ROW('Water Data'!F120))),'Data Summary'!BZ126="Yes"),OFFSET('Water Data'!$F$6,0,10*ROW('Water Data'!F120)),NA())</f>
        <v>#N/A</v>
      </c>
      <c r="L126" s="541" t="e">
        <f ca="1">+IF(AND(ISNUMBER(OFFSET('Water Data'!$F$9,0,10*ROW('Water Data'!F120))),'Data Summary'!CA126="Yes"),OFFSET('Water Data'!$F$9,0,10*ROW('Water Data'!F120)),NA())</f>
        <v>#N/A</v>
      </c>
      <c r="M126" s="541" t="e">
        <f ca="1">+IF(AND(ISNUMBER(OFFSET('Water Data'!$G$4,0,10*ROW('Water Data'!G120))),'Data Summary'!CB126="Yes"),100-OFFSET('Water Data'!$G$4,0,10*ROW('Water Data'!G120)),NA())</f>
        <v>#N/A</v>
      </c>
      <c r="N126" s="541" t="e">
        <f ca="1">+IF(AND(ISNUMBER(OFFSET('Water Data'!$G$6,0,10*ROW('Water Data'!G120))),'Data Summary'!CC126="Yes"),OFFSET('Water Data'!$G$6,0,10*ROW('Water Data'!G120)),NA())</f>
        <v>#N/A</v>
      </c>
      <c r="O126" s="541" t="e">
        <f ca="1">+IF(AND(ISNUMBER(OFFSET('Water Data'!$G$9,0,10*ROW('Water Data'!G120))),'Data Summary'!CD126="Yes"),OFFSET('Water Data'!$G$9,0,10*ROW('Water Data'!G120)),NA())</f>
        <v>#N/A</v>
      </c>
      <c r="P126" s="541" t="e">
        <f ca="1">+IF(AND(ISNUMBER(OFFSET('Water Data'!$H$4,0,10*ROW('Water Data'!H120))),'Data Summary'!CE126="Yes"),100-OFFSET('Water Data'!$H$4,0,10*ROW('Water Data'!H120)),NA())</f>
        <v>#N/A</v>
      </c>
      <c r="Q126" s="541" t="e">
        <f ca="1">+IF(AND(ISNUMBER(OFFSET('Water Data'!$H$6,0,10*ROW('Water Data'!H120))),'Data Summary'!CF126="Yes"),OFFSET('Water Data'!$H$6,0,10*ROW('Water Data'!H120)),NA())</f>
        <v>#N/A</v>
      </c>
      <c r="R126" s="541" t="e">
        <f ca="1">+IF(AND(ISNUMBER(OFFSET('Water Data'!$H$9,0,10*ROW('Water Data'!H120))),'Data Summary'!CG126="Yes"),OFFSET('Water Data'!$H$9,0,10*ROW('Water Data'!H120)),NA())</f>
        <v>#N/A</v>
      </c>
      <c r="S126" s="541" t="e">
        <f ca="1">+IF(AND(ISNUMBER(OFFSET('Water Data'!$I$4,0,10*ROW('Water Data'!I120))),'Data Summary'!CH126="Yes"),100-OFFSET('Water Data'!$I$4,0,10*ROW('Water Data'!I120)),NA())</f>
        <v>#N/A</v>
      </c>
      <c r="T126" s="541" t="e">
        <f ca="1">+IF(AND(ISNUMBER(OFFSET('Water Data'!$I$6,0,10*ROW('Water Data'!I120))),'Data Summary'!CI126="Yes"),OFFSET('Water Data'!$I$6,0,10*ROW('Water Data'!I120)),NA())</f>
        <v>#N/A</v>
      </c>
      <c r="U126" s="541" t="e">
        <f ca="1">+IF(AND(ISNUMBER(OFFSET('Water Data'!$I$9,0,10*ROW('Water Data'!I120))),'Data Summary'!CJ126="Yes"),OFFSET('Water Data'!$I$9,0,10*ROW('Water Data'!I120)),NA())</f>
        <v>#N/A</v>
      </c>
      <c r="V126" s="542" t="e">
        <f ca="1">+IF(AND(ISNUMBER(OFFSET('Sanitation Data'!$D$4,0,10*ROW('Sanitation Data'!D120))),'Data Summary'!CK126="Yes"),100-OFFSET('Sanitation Data'!$D$4,0,10*ROW('Sanitation Data'!D120)),NA())</f>
        <v>#N/A</v>
      </c>
      <c r="W126" s="542" t="e">
        <f ca="1">+IF(AND(ISNUMBER(OFFSET('Sanitation Data'!$D$6,0,10*ROW('Sanitation Data'!D120))),'Data Summary'!CL126="Yes"),OFFSET('Sanitation Data'!$D$6,0,10*ROW('Sanitation Data'!D120)),NA())</f>
        <v>#N/A</v>
      </c>
      <c r="X126" s="542" t="e">
        <f ca="1">+IF(AND(ISNUMBER(OFFSET('Sanitation Data'!$D$10,0,10*ROW('Sanitation Data'!D120))),'Data Summary'!CM126="Yes"),OFFSET('Sanitation Data'!$D$10,0,10*ROW('Sanitation Data'!D120)),NA())</f>
        <v>#N/A</v>
      </c>
      <c r="Y126" s="542" t="e">
        <f ca="1">+IF(AND(ISNUMBER(OFFSET('Sanitation Data'!$D$11,0,10*ROW('Sanitation Data'!D120))),'Data Summary'!CN126="Yes"),OFFSET('Sanitation Data'!$D$11,0,10*ROW('Sanitation Data'!D120)),NA())</f>
        <v>#N/A</v>
      </c>
      <c r="Z126" s="542" t="e">
        <f ca="1">+IF(AND(ISNUMBER(OFFSET('Sanitation Data'!$D$12,0,10*ROW('Sanitation Data'!D120))),'Data Summary'!CO126="Yes"),OFFSET('Sanitation Data'!$D$12,0,10*ROW('Sanitation Data'!D120)),NA())</f>
        <v>#N/A</v>
      </c>
      <c r="AA126" s="542" t="e">
        <f ca="1">+IF(AND(ISNUMBER(OFFSET('Sanitation Data'!$E$4,0,10*ROW('Sanitation Data'!E120))),'Data Summary'!CP126="Yes"),100-OFFSET('Sanitation Data'!$E$4,0,10*ROW('Sanitation Data'!E120)),NA())</f>
        <v>#N/A</v>
      </c>
      <c r="AB126" s="542" t="e">
        <f ca="1">+IF(AND(ISNUMBER(OFFSET('Sanitation Data'!$E$6,0,10*ROW('Sanitation Data'!E120))),'Data Summary'!CQ126="Yes"),OFFSET('Sanitation Data'!$E$6,0,10*ROW('Sanitation Data'!E120)),NA())</f>
        <v>#N/A</v>
      </c>
      <c r="AC126" s="542" t="e">
        <f ca="1">+IF(AND(ISNUMBER(OFFSET('Sanitation Data'!$E$10,0,10*ROW('Sanitation Data'!E120))),'Data Summary'!CR126="Yes"),OFFSET('Sanitation Data'!$E$10,0,10*ROW('Sanitation Data'!E120)),NA())</f>
        <v>#N/A</v>
      </c>
      <c r="AD126" s="542" t="e">
        <f ca="1">+IF(AND(ISNUMBER(OFFSET('Sanitation Data'!$E$11,0,10*ROW('Sanitation Data'!E120))),'Data Summary'!CS126="Yes"),OFFSET('Sanitation Data'!$E$11,0,10*ROW('Sanitation Data'!E120)),NA())</f>
        <v>#N/A</v>
      </c>
      <c r="AE126" s="542" t="e">
        <f ca="1">+IF(AND(ISNUMBER(OFFSET('Sanitation Data'!$E$12,0,10*ROW('Sanitation Data'!E120))),'Data Summary'!CT126="Yes"),OFFSET('Sanitation Data'!$E$12,0,10*ROW('Sanitation Data'!E120)),NA())</f>
        <v>#N/A</v>
      </c>
      <c r="AF126" s="542" t="e">
        <f ca="1">+IF(AND(ISNUMBER(OFFSET('Sanitation Data'!$F$4,0,10*ROW('Sanitation Data'!F120))),'Data Summary'!CU126="Yes"),100-OFFSET('Sanitation Data'!$F$4,0,10*ROW('Sanitation Data'!F120)),NA())</f>
        <v>#N/A</v>
      </c>
      <c r="AG126" s="542" t="e">
        <f ca="1">+IF(AND(ISNUMBER(OFFSET('Sanitation Data'!$F$6,0,10*ROW('Sanitation Data'!F120))),'Data Summary'!CV126="Yes"),OFFSET('Sanitation Data'!$F$6,0,10*ROW('Sanitation Data'!F120)),NA())</f>
        <v>#N/A</v>
      </c>
      <c r="AH126" s="542" t="e">
        <f ca="1">+IF(AND(ISNUMBER(OFFSET('Sanitation Data'!$F$10,0,10*ROW('Sanitation Data'!F120))),'Data Summary'!CW126="Yes"),OFFSET('Sanitation Data'!$F$10,0,10*ROW('Sanitation Data'!F120)),NA())</f>
        <v>#N/A</v>
      </c>
      <c r="AI126" s="542" t="e">
        <f ca="1">+IF(AND(ISNUMBER(OFFSET('Sanitation Data'!$F$11,0,10*ROW('Sanitation Data'!F120))),'Data Summary'!CX126="Yes"),OFFSET('Sanitation Data'!$F$11,0,10*ROW('Sanitation Data'!F120)),NA())</f>
        <v>#N/A</v>
      </c>
      <c r="AJ126" s="542" t="e">
        <f ca="1">+IF(AND(ISNUMBER(OFFSET('Sanitation Data'!$F$12,0,10*ROW('Sanitation Data'!F120))),'Data Summary'!CY126="Yes"),OFFSET('Sanitation Data'!$F$12,0,10*ROW('Sanitation Data'!F120)),NA())</f>
        <v>#N/A</v>
      </c>
      <c r="AK126" s="542" t="e">
        <f ca="1">+IF(AND(ISNUMBER(OFFSET('Sanitation Data'!$G$4,0,10*ROW('Sanitation Data'!G120))),'Data Summary'!CZ126="Yes"),100-OFFSET('Sanitation Data'!$G$4,0,10*ROW('Sanitation Data'!G120)),NA())</f>
        <v>#N/A</v>
      </c>
      <c r="AL126" s="542" t="e">
        <f ca="1">+IF(AND(ISNUMBER(OFFSET('Sanitation Data'!$G$6,0,10*ROW('Sanitation Data'!G120))),'Data Summary'!DA126="Yes"),OFFSET('Sanitation Data'!$G$6,0,10*ROW('Sanitation Data'!G120)),NA())</f>
        <v>#N/A</v>
      </c>
      <c r="AM126" s="542" t="e">
        <f ca="1">+IF(AND(ISNUMBER(OFFSET('Sanitation Data'!$G$10,0,10*ROW('Sanitation Data'!G120))),'Data Summary'!DB126="Yes"),OFFSET('Sanitation Data'!$G$10,0,10*ROW('Sanitation Data'!G120)),NA())</f>
        <v>#N/A</v>
      </c>
      <c r="AN126" s="542" t="e">
        <f ca="1">+IF(AND(ISNUMBER(OFFSET('Sanitation Data'!$G$11,0,10*ROW('Sanitation Data'!G120))),'Data Summary'!DC126="Yes"),OFFSET('Sanitation Data'!$G$11,0,10*ROW('Sanitation Data'!G120)),NA())</f>
        <v>#N/A</v>
      </c>
      <c r="AO126" s="542" t="e">
        <f ca="1">+IF(AND(ISNUMBER(OFFSET('Sanitation Data'!$G$12,0,10*ROW('Sanitation Data'!G120))),'Data Summary'!DD126="Yes"),OFFSET('Sanitation Data'!$G$12,0,10*ROW('Sanitation Data'!G120)),NA())</f>
        <v>#N/A</v>
      </c>
      <c r="AP126" s="542" t="e">
        <f ca="1">+IF(AND(ISNUMBER(OFFSET('Sanitation Data'!$H$4,0,10*ROW('Sanitation Data'!H120))),'Data Summary'!DE126="Yes"),100-OFFSET('Sanitation Data'!$H$4,0,10*ROW('Sanitation Data'!H120)),NA())</f>
        <v>#N/A</v>
      </c>
      <c r="AQ126" s="542" t="e">
        <f ca="1">+IF(AND(ISNUMBER(OFFSET('Sanitation Data'!$H$6,0,10*ROW('Sanitation Data'!H120))),'Data Summary'!DF126="Yes"),OFFSET('Sanitation Data'!$H$6,0,10*ROW('Sanitation Data'!H120)),NA())</f>
        <v>#N/A</v>
      </c>
      <c r="AR126" s="542" t="e">
        <f ca="1">+IF(AND(ISNUMBER(OFFSET('Sanitation Data'!$H$10,0,10*ROW('Sanitation Data'!H120))),'Data Summary'!DG126="Yes"),OFFSET('Sanitation Data'!$H$10,0,10*ROW('Sanitation Data'!H120)),NA())</f>
        <v>#N/A</v>
      </c>
      <c r="AS126" s="542" t="e">
        <f ca="1">+IF(AND(ISNUMBER(OFFSET('Sanitation Data'!$H$11,0,10*ROW('Sanitation Data'!H120))),'Data Summary'!DH126="Yes"),OFFSET('Sanitation Data'!$H$11,0,10*ROW('Sanitation Data'!H120)),NA())</f>
        <v>#N/A</v>
      </c>
      <c r="AT126" s="542" t="e">
        <f ca="1">+IF(AND(ISNUMBER(OFFSET('Sanitation Data'!$H$12,0,10*ROW('Sanitation Data'!H120))),'Data Summary'!DI126="Yes"),OFFSET('Sanitation Data'!$H$12,0,10*ROW('Sanitation Data'!H120)),NA())</f>
        <v>#N/A</v>
      </c>
      <c r="AU126" s="542" t="e">
        <f ca="1">+IF(AND(ISNUMBER(OFFSET('Sanitation Data'!$I$4,0,10*ROW('Sanitation Data'!I120))),'Data Summary'!DJ126="Yes"),100-OFFSET('Sanitation Data'!$I$4,0,10*ROW('Sanitation Data'!I120)),NA())</f>
        <v>#N/A</v>
      </c>
      <c r="AV126" s="542" t="e">
        <f ca="1">+IF(AND(ISNUMBER(OFFSET('Sanitation Data'!$I$6,0,10*ROW('Sanitation Data'!I120))),'Data Summary'!DK126="Yes"),OFFSET('Sanitation Data'!$I$6,0,10*ROW('Sanitation Data'!I120)),NA())</f>
        <v>#N/A</v>
      </c>
      <c r="AW126" s="542" t="e">
        <f ca="1">+IF(AND(ISNUMBER(OFFSET('Sanitation Data'!$I$10,0,10*ROW('Sanitation Data'!I120))),'Data Summary'!DL126="Yes"),OFFSET('Sanitation Data'!$I$10,0,10*ROW('Sanitation Data'!I120)),NA())</f>
        <v>#N/A</v>
      </c>
      <c r="AX126" s="542" t="e">
        <f ca="1">+IF(AND(ISNUMBER(OFFSET('Sanitation Data'!$I$11,0,10*ROW('Sanitation Data'!I120))),'Data Summary'!DM126="Yes"),OFFSET('Sanitation Data'!$I$11,0,10*ROW('Sanitation Data'!I120)),NA())</f>
        <v>#N/A</v>
      </c>
      <c r="AY126" s="542" t="e">
        <f ca="1">+IF(AND(ISNUMBER(OFFSET('Sanitation Data'!$I$12,0,10*ROW('Sanitation Data'!I120))),'Data Summary'!DN126="Yes"),OFFSET('Sanitation Data'!$I$12,0,10*ROW('Sanitation Data'!I120)),NA())</f>
        <v>#N/A</v>
      </c>
      <c r="AZ126" s="543" t="e">
        <f ca="1">+IF(AND(ISNUMBER(OFFSET('Hygiene Data'!$D$5,0,10*ROW('Hygiene Data'!D120))),'Data Summary'!DO126="Yes"),OFFSET('Hygiene Data'!$D$5,0,10*ROW('Hygiene Data'!D120)),NA())</f>
        <v>#N/A</v>
      </c>
      <c r="BA126" s="543" t="e">
        <f ca="1">+IF(AND(ISNUMBER(OFFSET('Hygiene Data'!$D$7,0,10*ROW('Hygiene Data'!D120))),'Data Summary'!DP126="Yes"),OFFSET('Hygiene Data'!$D$7,0,10*ROW('Hygiene Data'!D120)),NA())</f>
        <v>#N/A</v>
      </c>
      <c r="BB126" s="543" t="e">
        <f ca="1">+IF(AND(ISNUMBER(OFFSET('Hygiene Data'!$D$9,0,10*ROW('Hygiene Data'!D120))),'Data Summary'!DQ126="Yes"),OFFSET('Hygiene Data'!$D$9,0,10*ROW('Hygiene Data'!D120)),NA())</f>
        <v>#N/A</v>
      </c>
      <c r="BC126" s="543" t="e">
        <f ca="1">+IF(AND(ISNUMBER(OFFSET('Hygiene Data'!$E$5,0,10*ROW('Hygiene Data'!E120))),'Data Summary'!DR126="Yes"),OFFSET('Hygiene Data'!$E$5,0,10*ROW('Hygiene Data'!E120)),NA())</f>
        <v>#N/A</v>
      </c>
      <c r="BD126" s="543" t="e">
        <f ca="1">+IF(AND(ISNUMBER(OFFSET('Hygiene Data'!$E$7,0,10*ROW('Hygiene Data'!E120))),'Data Summary'!DS126="Yes"),OFFSET('Hygiene Data'!$E$7,0,10*ROW('Hygiene Data'!E120)),NA())</f>
        <v>#N/A</v>
      </c>
      <c r="BE126" s="543" t="e">
        <f ca="1">+IF(AND(ISNUMBER(OFFSET('Hygiene Data'!$E$9,0,10*ROW('Hygiene Data'!E120))),'Data Summary'!DT126="Yes"),OFFSET('Hygiene Data'!$E$9,0,10*ROW('Hygiene Data'!E120)),NA())</f>
        <v>#N/A</v>
      </c>
      <c r="BF126" s="543" t="e">
        <f ca="1">+IF(AND(ISNUMBER(OFFSET('Hygiene Data'!$F$5,0,10*ROW('Hygiene Data'!F120))),'Data Summary'!DU126="Yes"),OFFSET('Hygiene Data'!$F$5,0,10*ROW('Hygiene Data'!F120)),NA())</f>
        <v>#N/A</v>
      </c>
      <c r="BG126" s="543" t="e">
        <f ca="1">+IF(AND(ISNUMBER(OFFSET('Hygiene Data'!$F$7,0,10*ROW('Hygiene Data'!F120))),'Data Summary'!DV126="Yes"),OFFSET('Hygiene Data'!$F$7,0,10*ROW('Hygiene Data'!F120)),NA())</f>
        <v>#N/A</v>
      </c>
      <c r="BH126" s="543" t="e">
        <f ca="1">+IF(AND(ISNUMBER(OFFSET('Hygiene Data'!$F$9,0,10*ROW('Hygiene Data'!F120))),'Data Summary'!DW126="Yes"),OFFSET('Hygiene Data'!$F$9,0,10*ROW('Hygiene Data'!F120)),NA())</f>
        <v>#N/A</v>
      </c>
      <c r="BI126" s="543" t="e">
        <f ca="1">+IF(AND(ISNUMBER(OFFSET('Hygiene Data'!$G$5,0,10*ROW('Hygiene Data'!G120))),'Data Summary'!DX126="Yes"),OFFSET('Hygiene Data'!$G$5,0,10*ROW('Hygiene Data'!G120)),NA())</f>
        <v>#N/A</v>
      </c>
      <c r="BJ126" s="543" t="e">
        <f ca="1">+IF(AND(ISNUMBER(OFFSET('Hygiene Data'!$G$7,0,10*ROW('Hygiene Data'!G120))),'Data Summary'!DY126="Yes"),OFFSET('Hygiene Data'!$G$7,0,10*ROW('Hygiene Data'!G120)),NA())</f>
        <v>#N/A</v>
      </c>
      <c r="BK126" s="543" t="e">
        <f ca="1">+IF(AND(ISNUMBER(OFFSET('Hygiene Data'!$G$9,0,10*ROW('Hygiene Data'!G120))),'Data Summary'!DZ126="Yes"),OFFSET('Hygiene Data'!$G$9,0,10*ROW('Hygiene Data'!G120)),NA())</f>
        <v>#N/A</v>
      </c>
      <c r="BL126" s="543" t="e">
        <f ca="1">+IF(AND(ISNUMBER(OFFSET('Hygiene Data'!$H$5,0,10*ROW('Hygiene Data'!H120))),'Data Summary'!EA126="Yes"),OFFSET('Hygiene Data'!$H$5,0,10*ROW('Hygiene Data'!H120)),NA())</f>
        <v>#N/A</v>
      </c>
      <c r="BM126" s="543" t="e">
        <f ca="1">+IF(AND(ISNUMBER(OFFSET('Hygiene Data'!$H$7,0,10*ROW('Hygiene Data'!H120))),'Data Summary'!EB126="Yes"),OFFSET('Hygiene Data'!$H$7,0,10*ROW('Hygiene Data'!H120)),NA())</f>
        <v>#N/A</v>
      </c>
      <c r="BN126" s="543" t="e">
        <f ca="1">+IF(AND(ISNUMBER(OFFSET('Hygiene Data'!$H$9,0,10*ROW('Hygiene Data'!H120))),'Data Summary'!EC126="Yes"),OFFSET('Hygiene Data'!$H$9,0,10*ROW('Hygiene Data'!H120)),NA())</f>
        <v>#N/A</v>
      </c>
      <c r="BO126" s="543" t="e">
        <f ca="1">+IF(AND(ISNUMBER(OFFSET('Hygiene Data'!$I$5,0,10*ROW('Hygiene Data'!I120))),'Data Summary'!ED126="Yes"),OFFSET('Hygiene Data'!$I$5,0,10*ROW('Hygiene Data'!I120)),NA())</f>
        <v>#N/A</v>
      </c>
      <c r="BP126" s="543" t="e">
        <f ca="1">+IF(AND(ISNUMBER(OFFSET('Hygiene Data'!$I$7,0,10*ROW('Hygiene Data'!I120))),'Data Summary'!EE126="Yes"),OFFSET('Hygiene Data'!$I$7,0,10*ROW('Hygiene Data'!I120)),NA())</f>
        <v>#N/A</v>
      </c>
      <c r="BQ126" s="543" t="e">
        <f ca="1">+IF(AND(ISNUMBER(OFFSET('Hygiene Data'!$I$9,0,10*ROW('Hygiene Data'!I120))),'Data Summary'!EF126="Yes"),OFFSET('Hygiene Data'!$I$9,0,10*ROW('Hygiene Data'!I120)),NA())</f>
        <v>#N/A</v>
      </c>
    </row>
    <row r="127" spans="1:69" x14ac:dyDescent="0.25">
      <c r="A127" s="539" t="e">
        <f ca="1">+RIGHT('Data Summary'!A127,LEN('Data Summary'!A127)-9)</f>
        <v>#VALUE!</v>
      </c>
      <c r="B127" s="513" t="str">
        <f ca="1">+IF(ISTEXT('Data Summary'!B127),'Data Summary'!B127,"")</f>
        <v/>
      </c>
      <c r="C127" s="540" t="e">
        <f ca="1">+VALUE('Data Summary'!C127)</f>
        <v>#VALUE!</v>
      </c>
      <c r="D127" s="541" t="e">
        <f ca="1">+IF(AND(ISNUMBER(OFFSET('Water Data'!$D$4,0,10*ROW('Water Data'!D121))),'Data Summary'!BS127="Yes"),100-OFFSET('Water Data'!$D$4,0,10*ROW('Water Data'!D121)),NA())</f>
        <v>#N/A</v>
      </c>
      <c r="E127" s="541" t="e">
        <f ca="1">+IF(AND(ISNUMBER(OFFSET('Water Data'!$D$6,0,10*ROW('Water Data'!D121))),'Data Summary'!BT127="Yes"),OFFSET('Water Data'!$D$6,0,10*ROW('Water Data'!D121)),NA())</f>
        <v>#N/A</v>
      </c>
      <c r="F127" s="541" t="e">
        <f ca="1">+IF(AND(ISNUMBER(OFFSET('Water Data'!$D$9,0,10*ROW('Water Data'!D121))),'Data Summary'!BU127="Yes"),OFFSET('Water Data'!$D$9,0,10*ROW('Water Data'!D121)),NA())</f>
        <v>#N/A</v>
      </c>
      <c r="G127" s="541" t="e">
        <f ca="1">+IF(AND(ISNUMBER(OFFSET('Water Data'!$E$4,0,10*ROW('Water Data'!E121))),'Data Summary'!BV127="Yes"),100-OFFSET('Water Data'!$E$4,0,10*ROW('Water Data'!E121)),NA())</f>
        <v>#N/A</v>
      </c>
      <c r="H127" s="541" t="e">
        <f ca="1">+IF(AND(ISNUMBER(OFFSET('Water Data'!$E$6,0,10*ROW('Water Data'!E121))),'Data Summary'!BW127="Yes"),OFFSET('Water Data'!$E$6,0,10*ROW('Water Data'!E121)),NA())</f>
        <v>#N/A</v>
      </c>
      <c r="I127" s="541" t="e">
        <f ca="1">+IF(AND(ISNUMBER(OFFSET('Water Data'!$E$9,0,10*ROW('Water Data'!E121))),'Data Summary'!BX127="Yes"),OFFSET('Water Data'!$E$9,0,10*ROW('Water Data'!E121)),NA())</f>
        <v>#N/A</v>
      </c>
      <c r="J127" s="541" t="e">
        <f ca="1">+IF(AND(ISNUMBER(OFFSET('Water Data'!$F$4,0,10*ROW('Water Data'!F121))),'Data Summary'!BY127="Yes"),100-OFFSET('Water Data'!$F$4,0,10*ROW('Water Data'!F121)),NA())</f>
        <v>#N/A</v>
      </c>
      <c r="K127" s="541" t="e">
        <f ca="1">+IF(AND(ISNUMBER(OFFSET('Water Data'!$F$6,0,10*ROW('Water Data'!F121))),'Data Summary'!BZ127="Yes"),OFFSET('Water Data'!$F$6,0,10*ROW('Water Data'!F121)),NA())</f>
        <v>#N/A</v>
      </c>
      <c r="L127" s="541" t="e">
        <f ca="1">+IF(AND(ISNUMBER(OFFSET('Water Data'!$F$9,0,10*ROW('Water Data'!F121))),'Data Summary'!CA127="Yes"),OFFSET('Water Data'!$F$9,0,10*ROW('Water Data'!F121)),NA())</f>
        <v>#N/A</v>
      </c>
      <c r="M127" s="541" t="e">
        <f ca="1">+IF(AND(ISNUMBER(OFFSET('Water Data'!$G$4,0,10*ROW('Water Data'!G121))),'Data Summary'!CB127="Yes"),100-OFFSET('Water Data'!$G$4,0,10*ROW('Water Data'!G121)),NA())</f>
        <v>#N/A</v>
      </c>
      <c r="N127" s="541" t="e">
        <f ca="1">+IF(AND(ISNUMBER(OFFSET('Water Data'!$G$6,0,10*ROW('Water Data'!G121))),'Data Summary'!CC127="Yes"),OFFSET('Water Data'!$G$6,0,10*ROW('Water Data'!G121)),NA())</f>
        <v>#N/A</v>
      </c>
      <c r="O127" s="541" t="e">
        <f ca="1">+IF(AND(ISNUMBER(OFFSET('Water Data'!$G$9,0,10*ROW('Water Data'!G121))),'Data Summary'!CD127="Yes"),OFFSET('Water Data'!$G$9,0,10*ROW('Water Data'!G121)),NA())</f>
        <v>#N/A</v>
      </c>
      <c r="P127" s="541" t="e">
        <f ca="1">+IF(AND(ISNUMBER(OFFSET('Water Data'!$H$4,0,10*ROW('Water Data'!H121))),'Data Summary'!CE127="Yes"),100-OFFSET('Water Data'!$H$4,0,10*ROW('Water Data'!H121)),NA())</f>
        <v>#N/A</v>
      </c>
      <c r="Q127" s="541" t="e">
        <f ca="1">+IF(AND(ISNUMBER(OFFSET('Water Data'!$H$6,0,10*ROW('Water Data'!H121))),'Data Summary'!CF127="Yes"),OFFSET('Water Data'!$H$6,0,10*ROW('Water Data'!H121)),NA())</f>
        <v>#N/A</v>
      </c>
      <c r="R127" s="541" t="e">
        <f ca="1">+IF(AND(ISNUMBER(OFFSET('Water Data'!$H$9,0,10*ROW('Water Data'!H121))),'Data Summary'!CG127="Yes"),OFFSET('Water Data'!$H$9,0,10*ROW('Water Data'!H121)),NA())</f>
        <v>#N/A</v>
      </c>
      <c r="S127" s="541" t="e">
        <f ca="1">+IF(AND(ISNUMBER(OFFSET('Water Data'!$I$4,0,10*ROW('Water Data'!I121))),'Data Summary'!CH127="Yes"),100-OFFSET('Water Data'!$I$4,0,10*ROW('Water Data'!I121)),NA())</f>
        <v>#N/A</v>
      </c>
      <c r="T127" s="541" t="e">
        <f ca="1">+IF(AND(ISNUMBER(OFFSET('Water Data'!$I$6,0,10*ROW('Water Data'!I121))),'Data Summary'!CI127="Yes"),OFFSET('Water Data'!$I$6,0,10*ROW('Water Data'!I121)),NA())</f>
        <v>#N/A</v>
      </c>
      <c r="U127" s="541" t="e">
        <f ca="1">+IF(AND(ISNUMBER(OFFSET('Water Data'!$I$9,0,10*ROW('Water Data'!I121))),'Data Summary'!CJ127="Yes"),OFFSET('Water Data'!$I$9,0,10*ROW('Water Data'!I121)),NA())</f>
        <v>#N/A</v>
      </c>
      <c r="V127" s="542" t="e">
        <f ca="1">+IF(AND(ISNUMBER(OFFSET('Sanitation Data'!$D$4,0,10*ROW('Sanitation Data'!D121))),'Data Summary'!CK127="Yes"),100-OFFSET('Sanitation Data'!$D$4,0,10*ROW('Sanitation Data'!D121)),NA())</f>
        <v>#N/A</v>
      </c>
      <c r="W127" s="542" t="e">
        <f ca="1">+IF(AND(ISNUMBER(OFFSET('Sanitation Data'!$D$6,0,10*ROW('Sanitation Data'!D121))),'Data Summary'!CL127="Yes"),OFFSET('Sanitation Data'!$D$6,0,10*ROW('Sanitation Data'!D121)),NA())</f>
        <v>#N/A</v>
      </c>
      <c r="X127" s="542" t="e">
        <f ca="1">+IF(AND(ISNUMBER(OFFSET('Sanitation Data'!$D$10,0,10*ROW('Sanitation Data'!D121))),'Data Summary'!CM127="Yes"),OFFSET('Sanitation Data'!$D$10,0,10*ROW('Sanitation Data'!D121)),NA())</f>
        <v>#N/A</v>
      </c>
      <c r="Y127" s="542" t="e">
        <f ca="1">+IF(AND(ISNUMBER(OFFSET('Sanitation Data'!$D$11,0,10*ROW('Sanitation Data'!D121))),'Data Summary'!CN127="Yes"),OFFSET('Sanitation Data'!$D$11,0,10*ROW('Sanitation Data'!D121)),NA())</f>
        <v>#N/A</v>
      </c>
      <c r="Z127" s="542" t="e">
        <f ca="1">+IF(AND(ISNUMBER(OFFSET('Sanitation Data'!$D$12,0,10*ROW('Sanitation Data'!D121))),'Data Summary'!CO127="Yes"),OFFSET('Sanitation Data'!$D$12,0,10*ROW('Sanitation Data'!D121)),NA())</f>
        <v>#N/A</v>
      </c>
      <c r="AA127" s="542" t="e">
        <f ca="1">+IF(AND(ISNUMBER(OFFSET('Sanitation Data'!$E$4,0,10*ROW('Sanitation Data'!E121))),'Data Summary'!CP127="Yes"),100-OFFSET('Sanitation Data'!$E$4,0,10*ROW('Sanitation Data'!E121)),NA())</f>
        <v>#N/A</v>
      </c>
      <c r="AB127" s="542" t="e">
        <f ca="1">+IF(AND(ISNUMBER(OFFSET('Sanitation Data'!$E$6,0,10*ROW('Sanitation Data'!E121))),'Data Summary'!CQ127="Yes"),OFFSET('Sanitation Data'!$E$6,0,10*ROW('Sanitation Data'!E121)),NA())</f>
        <v>#N/A</v>
      </c>
      <c r="AC127" s="542" t="e">
        <f ca="1">+IF(AND(ISNUMBER(OFFSET('Sanitation Data'!$E$10,0,10*ROW('Sanitation Data'!E121))),'Data Summary'!CR127="Yes"),OFFSET('Sanitation Data'!$E$10,0,10*ROW('Sanitation Data'!E121)),NA())</f>
        <v>#N/A</v>
      </c>
      <c r="AD127" s="542" t="e">
        <f ca="1">+IF(AND(ISNUMBER(OFFSET('Sanitation Data'!$E$11,0,10*ROW('Sanitation Data'!E121))),'Data Summary'!CS127="Yes"),OFFSET('Sanitation Data'!$E$11,0,10*ROW('Sanitation Data'!E121)),NA())</f>
        <v>#N/A</v>
      </c>
      <c r="AE127" s="542" t="e">
        <f ca="1">+IF(AND(ISNUMBER(OFFSET('Sanitation Data'!$E$12,0,10*ROW('Sanitation Data'!E121))),'Data Summary'!CT127="Yes"),OFFSET('Sanitation Data'!$E$12,0,10*ROW('Sanitation Data'!E121)),NA())</f>
        <v>#N/A</v>
      </c>
      <c r="AF127" s="542" t="e">
        <f ca="1">+IF(AND(ISNUMBER(OFFSET('Sanitation Data'!$F$4,0,10*ROW('Sanitation Data'!F121))),'Data Summary'!CU127="Yes"),100-OFFSET('Sanitation Data'!$F$4,0,10*ROW('Sanitation Data'!F121)),NA())</f>
        <v>#N/A</v>
      </c>
      <c r="AG127" s="542" t="e">
        <f ca="1">+IF(AND(ISNUMBER(OFFSET('Sanitation Data'!$F$6,0,10*ROW('Sanitation Data'!F121))),'Data Summary'!CV127="Yes"),OFFSET('Sanitation Data'!$F$6,0,10*ROW('Sanitation Data'!F121)),NA())</f>
        <v>#N/A</v>
      </c>
      <c r="AH127" s="542" t="e">
        <f ca="1">+IF(AND(ISNUMBER(OFFSET('Sanitation Data'!$F$10,0,10*ROW('Sanitation Data'!F121))),'Data Summary'!CW127="Yes"),OFFSET('Sanitation Data'!$F$10,0,10*ROW('Sanitation Data'!F121)),NA())</f>
        <v>#N/A</v>
      </c>
      <c r="AI127" s="542" t="e">
        <f ca="1">+IF(AND(ISNUMBER(OFFSET('Sanitation Data'!$F$11,0,10*ROW('Sanitation Data'!F121))),'Data Summary'!CX127="Yes"),OFFSET('Sanitation Data'!$F$11,0,10*ROW('Sanitation Data'!F121)),NA())</f>
        <v>#N/A</v>
      </c>
      <c r="AJ127" s="542" t="e">
        <f ca="1">+IF(AND(ISNUMBER(OFFSET('Sanitation Data'!$F$12,0,10*ROW('Sanitation Data'!F121))),'Data Summary'!CY127="Yes"),OFFSET('Sanitation Data'!$F$12,0,10*ROW('Sanitation Data'!F121)),NA())</f>
        <v>#N/A</v>
      </c>
      <c r="AK127" s="542" t="e">
        <f ca="1">+IF(AND(ISNUMBER(OFFSET('Sanitation Data'!$G$4,0,10*ROW('Sanitation Data'!G121))),'Data Summary'!CZ127="Yes"),100-OFFSET('Sanitation Data'!$G$4,0,10*ROW('Sanitation Data'!G121)),NA())</f>
        <v>#N/A</v>
      </c>
      <c r="AL127" s="542" t="e">
        <f ca="1">+IF(AND(ISNUMBER(OFFSET('Sanitation Data'!$G$6,0,10*ROW('Sanitation Data'!G121))),'Data Summary'!DA127="Yes"),OFFSET('Sanitation Data'!$G$6,0,10*ROW('Sanitation Data'!G121)),NA())</f>
        <v>#N/A</v>
      </c>
      <c r="AM127" s="542" t="e">
        <f ca="1">+IF(AND(ISNUMBER(OFFSET('Sanitation Data'!$G$10,0,10*ROW('Sanitation Data'!G121))),'Data Summary'!DB127="Yes"),OFFSET('Sanitation Data'!$G$10,0,10*ROW('Sanitation Data'!G121)),NA())</f>
        <v>#N/A</v>
      </c>
      <c r="AN127" s="542" t="e">
        <f ca="1">+IF(AND(ISNUMBER(OFFSET('Sanitation Data'!$G$11,0,10*ROW('Sanitation Data'!G121))),'Data Summary'!DC127="Yes"),OFFSET('Sanitation Data'!$G$11,0,10*ROW('Sanitation Data'!G121)),NA())</f>
        <v>#N/A</v>
      </c>
      <c r="AO127" s="542" t="e">
        <f ca="1">+IF(AND(ISNUMBER(OFFSET('Sanitation Data'!$G$12,0,10*ROW('Sanitation Data'!G121))),'Data Summary'!DD127="Yes"),OFFSET('Sanitation Data'!$G$12,0,10*ROW('Sanitation Data'!G121)),NA())</f>
        <v>#N/A</v>
      </c>
      <c r="AP127" s="542" t="e">
        <f ca="1">+IF(AND(ISNUMBER(OFFSET('Sanitation Data'!$H$4,0,10*ROW('Sanitation Data'!H121))),'Data Summary'!DE127="Yes"),100-OFFSET('Sanitation Data'!$H$4,0,10*ROW('Sanitation Data'!H121)),NA())</f>
        <v>#N/A</v>
      </c>
      <c r="AQ127" s="542" t="e">
        <f ca="1">+IF(AND(ISNUMBER(OFFSET('Sanitation Data'!$H$6,0,10*ROW('Sanitation Data'!H121))),'Data Summary'!DF127="Yes"),OFFSET('Sanitation Data'!$H$6,0,10*ROW('Sanitation Data'!H121)),NA())</f>
        <v>#N/A</v>
      </c>
      <c r="AR127" s="542" t="e">
        <f ca="1">+IF(AND(ISNUMBER(OFFSET('Sanitation Data'!$H$10,0,10*ROW('Sanitation Data'!H121))),'Data Summary'!DG127="Yes"),OFFSET('Sanitation Data'!$H$10,0,10*ROW('Sanitation Data'!H121)),NA())</f>
        <v>#N/A</v>
      </c>
      <c r="AS127" s="542" t="e">
        <f ca="1">+IF(AND(ISNUMBER(OFFSET('Sanitation Data'!$H$11,0,10*ROW('Sanitation Data'!H121))),'Data Summary'!DH127="Yes"),OFFSET('Sanitation Data'!$H$11,0,10*ROW('Sanitation Data'!H121)),NA())</f>
        <v>#N/A</v>
      </c>
      <c r="AT127" s="542" t="e">
        <f ca="1">+IF(AND(ISNUMBER(OFFSET('Sanitation Data'!$H$12,0,10*ROW('Sanitation Data'!H121))),'Data Summary'!DI127="Yes"),OFFSET('Sanitation Data'!$H$12,0,10*ROW('Sanitation Data'!H121)),NA())</f>
        <v>#N/A</v>
      </c>
      <c r="AU127" s="542" t="e">
        <f ca="1">+IF(AND(ISNUMBER(OFFSET('Sanitation Data'!$I$4,0,10*ROW('Sanitation Data'!I121))),'Data Summary'!DJ127="Yes"),100-OFFSET('Sanitation Data'!$I$4,0,10*ROW('Sanitation Data'!I121)),NA())</f>
        <v>#N/A</v>
      </c>
      <c r="AV127" s="542" t="e">
        <f ca="1">+IF(AND(ISNUMBER(OFFSET('Sanitation Data'!$I$6,0,10*ROW('Sanitation Data'!I121))),'Data Summary'!DK127="Yes"),OFFSET('Sanitation Data'!$I$6,0,10*ROW('Sanitation Data'!I121)),NA())</f>
        <v>#N/A</v>
      </c>
      <c r="AW127" s="542" t="e">
        <f ca="1">+IF(AND(ISNUMBER(OFFSET('Sanitation Data'!$I$10,0,10*ROW('Sanitation Data'!I121))),'Data Summary'!DL127="Yes"),OFFSET('Sanitation Data'!$I$10,0,10*ROW('Sanitation Data'!I121)),NA())</f>
        <v>#N/A</v>
      </c>
      <c r="AX127" s="542" t="e">
        <f ca="1">+IF(AND(ISNUMBER(OFFSET('Sanitation Data'!$I$11,0,10*ROW('Sanitation Data'!I121))),'Data Summary'!DM127="Yes"),OFFSET('Sanitation Data'!$I$11,0,10*ROW('Sanitation Data'!I121)),NA())</f>
        <v>#N/A</v>
      </c>
      <c r="AY127" s="542" t="e">
        <f ca="1">+IF(AND(ISNUMBER(OFFSET('Sanitation Data'!$I$12,0,10*ROW('Sanitation Data'!I121))),'Data Summary'!DN127="Yes"),OFFSET('Sanitation Data'!$I$12,0,10*ROW('Sanitation Data'!I121)),NA())</f>
        <v>#N/A</v>
      </c>
      <c r="AZ127" s="543" t="e">
        <f ca="1">+IF(AND(ISNUMBER(OFFSET('Hygiene Data'!$D$5,0,10*ROW('Hygiene Data'!D121))),'Data Summary'!DO127="Yes"),OFFSET('Hygiene Data'!$D$5,0,10*ROW('Hygiene Data'!D121)),NA())</f>
        <v>#N/A</v>
      </c>
      <c r="BA127" s="543" t="e">
        <f ca="1">+IF(AND(ISNUMBER(OFFSET('Hygiene Data'!$D$7,0,10*ROW('Hygiene Data'!D121))),'Data Summary'!DP127="Yes"),OFFSET('Hygiene Data'!$D$7,0,10*ROW('Hygiene Data'!D121)),NA())</f>
        <v>#N/A</v>
      </c>
      <c r="BB127" s="543" t="e">
        <f ca="1">+IF(AND(ISNUMBER(OFFSET('Hygiene Data'!$D$9,0,10*ROW('Hygiene Data'!D121))),'Data Summary'!DQ127="Yes"),OFFSET('Hygiene Data'!$D$9,0,10*ROW('Hygiene Data'!D121)),NA())</f>
        <v>#N/A</v>
      </c>
      <c r="BC127" s="543" t="e">
        <f ca="1">+IF(AND(ISNUMBER(OFFSET('Hygiene Data'!$E$5,0,10*ROW('Hygiene Data'!E121))),'Data Summary'!DR127="Yes"),OFFSET('Hygiene Data'!$E$5,0,10*ROW('Hygiene Data'!E121)),NA())</f>
        <v>#N/A</v>
      </c>
      <c r="BD127" s="543" t="e">
        <f ca="1">+IF(AND(ISNUMBER(OFFSET('Hygiene Data'!$E$7,0,10*ROW('Hygiene Data'!E121))),'Data Summary'!DS127="Yes"),OFFSET('Hygiene Data'!$E$7,0,10*ROW('Hygiene Data'!E121)),NA())</f>
        <v>#N/A</v>
      </c>
      <c r="BE127" s="543" t="e">
        <f ca="1">+IF(AND(ISNUMBER(OFFSET('Hygiene Data'!$E$9,0,10*ROW('Hygiene Data'!E121))),'Data Summary'!DT127="Yes"),OFFSET('Hygiene Data'!$E$9,0,10*ROW('Hygiene Data'!E121)),NA())</f>
        <v>#N/A</v>
      </c>
      <c r="BF127" s="543" t="e">
        <f ca="1">+IF(AND(ISNUMBER(OFFSET('Hygiene Data'!$F$5,0,10*ROW('Hygiene Data'!F121))),'Data Summary'!DU127="Yes"),OFFSET('Hygiene Data'!$F$5,0,10*ROW('Hygiene Data'!F121)),NA())</f>
        <v>#N/A</v>
      </c>
      <c r="BG127" s="543" t="e">
        <f ca="1">+IF(AND(ISNUMBER(OFFSET('Hygiene Data'!$F$7,0,10*ROW('Hygiene Data'!F121))),'Data Summary'!DV127="Yes"),OFFSET('Hygiene Data'!$F$7,0,10*ROW('Hygiene Data'!F121)),NA())</f>
        <v>#N/A</v>
      </c>
      <c r="BH127" s="543" t="e">
        <f ca="1">+IF(AND(ISNUMBER(OFFSET('Hygiene Data'!$F$9,0,10*ROW('Hygiene Data'!F121))),'Data Summary'!DW127="Yes"),OFFSET('Hygiene Data'!$F$9,0,10*ROW('Hygiene Data'!F121)),NA())</f>
        <v>#N/A</v>
      </c>
      <c r="BI127" s="543" t="e">
        <f ca="1">+IF(AND(ISNUMBER(OFFSET('Hygiene Data'!$G$5,0,10*ROW('Hygiene Data'!G121))),'Data Summary'!DX127="Yes"),OFFSET('Hygiene Data'!$G$5,0,10*ROW('Hygiene Data'!G121)),NA())</f>
        <v>#N/A</v>
      </c>
      <c r="BJ127" s="543" t="e">
        <f ca="1">+IF(AND(ISNUMBER(OFFSET('Hygiene Data'!$G$7,0,10*ROW('Hygiene Data'!G121))),'Data Summary'!DY127="Yes"),OFFSET('Hygiene Data'!$G$7,0,10*ROW('Hygiene Data'!G121)),NA())</f>
        <v>#N/A</v>
      </c>
      <c r="BK127" s="543" t="e">
        <f ca="1">+IF(AND(ISNUMBER(OFFSET('Hygiene Data'!$G$9,0,10*ROW('Hygiene Data'!G121))),'Data Summary'!DZ127="Yes"),OFFSET('Hygiene Data'!$G$9,0,10*ROW('Hygiene Data'!G121)),NA())</f>
        <v>#N/A</v>
      </c>
      <c r="BL127" s="543" t="e">
        <f ca="1">+IF(AND(ISNUMBER(OFFSET('Hygiene Data'!$H$5,0,10*ROW('Hygiene Data'!H121))),'Data Summary'!EA127="Yes"),OFFSET('Hygiene Data'!$H$5,0,10*ROW('Hygiene Data'!H121)),NA())</f>
        <v>#N/A</v>
      </c>
      <c r="BM127" s="543" t="e">
        <f ca="1">+IF(AND(ISNUMBER(OFFSET('Hygiene Data'!$H$7,0,10*ROW('Hygiene Data'!H121))),'Data Summary'!EB127="Yes"),OFFSET('Hygiene Data'!$H$7,0,10*ROW('Hygiene Data'!H121)),NA())</f>
        <v>#N/A</v>
      </c>
      <c r="BN127" s="543" t="e">
        <f ca="1">+IF(AND(ISNUMBER(OFFSET('Hygiene Data'!$H$9,0,10*ROW('Hygiene Data'!H121))),'Data Summary'!EC127="Yes"),OFFSET('Hygiene Data'!$H$9,0,10*ROW('Hygiene Data'!H121)),NA())</f>
        <v>#N/A</v>
      </c>
      <c r="BO127" s="543" t="e">
        <f ca="1">+IF(AND(ISNUMBER(OFFSET('Hygiene Data'!$I$5,0,10*ROW('Hygiene Data'!I121))),'Data Summary'!ED127="Yes"),OFFSET('Hygiene Data'!$I$5,0,10*ROW('Hygiene Data'!I121)),NA())</f>
        <v>#N/A</v>
      </c>
      <c r="BP127" s="543" t="e">
        <f ca="1">+IF(AND(ISNUMBER(OFFSET('Hygiene Data'!$I$7,0,10*ROW('Hygiene Data'!I121))),'Data Summary'!EE127="Yes"),OFFSET('Hygiene Data'!$I$7,0,10*ROW('Hygiene Data'!I121)),NA())</f>
        <v>#N/A</v>
      </c>
      <c r="BQ127" s="543" t="e">
        <f ca="1">+IF(AND(ISNUMBER(OFFSET('Hygiene Data'!$I$9,0,10*ROW('Hygiene Data'!I121))),'Data Summary'!EF127="Yes"),OFFSET('Hygiene Data'!$I$9,0,10*ROW('Hygiene Data'!I121)),NA())</f>
        <v>#N/A</v>
      </c>
    </row>
    <row r="128" spans="1:69" x14ac:dyDescent="0.25">
      <c r="A128" s="539" t="e">
        <f ca="1">+RIGHT('Data Summary'!A128,LEN('Data Summary'!A128)-9)</f>
        <v>#VALUE!</v>
      </c>
      <c r="B128" s="513" t="str">
        <f ca="1">+IF(ISTEXT('Data Summary'!B128),'Data Summary'!B128,"")</f>
        <v/>
      </c>
      <c r="C128" s="540" t="e">
        <f ca="1">+VALUE('Data Summary'!C128)</f>
        <v>#VALUE!</v>
      </c>
      <c r="D128" s="541" t="e">
        <f ca="1">+IF(AND(ISNUMBER(OFFSET('Water Data'!$D$4,0,10*ROW('Water Data'!D122))),'Data Summary'!BS128="Yes"),100-OFFSET('Water Data'!$D$4,0,10*ROW('Water Data'!D122)),NA())</f>
        <v>#N/A</v>
      </c>
      <c r="E128" s="541" t="e">
        <f ca="1">+IF(AND(ISNUMBER(OFFSET('Water Data'!$D$6,0,10*ROW('Water Data'!D122))),'Data Summary'!BT128="Yes"),OFFSET('Water Data'!$D$6,0,10*ROW('Water Data'!D122)),NA())</f>
        <v>#N/A</v>
      </c>
      <c r="F128" s="541" t="e">
        <f ca="1">+IF(AND(ISNUMBER(OFFSET('Water Data'!$D$9,0,10*ROW('Water Data'!D122))),'Data Summary'!BU128="Yes"),OFFSET('Water Data'!$D$9,0,10*ROW('Water Data'!D122)),NA())</f>
        <v>#N/A</v>
      </c>
      <c r="G128" s="541" t="e">
        <f ca="1">+IF(AND(ISNUMBER(OFFSET('Water Data'!$E$4,0,10*ROW('Water Data'!E122))),'Data Summary'!BV128="Yes"),100-OFFSET('Water Data'!$E$4,0,10*ROW('Water Data'!E122)),NA())</f>
        <v>#N/A</v>
      </c>
      <c r="H128" s="541" t="e">
        <f ca="1">+IF(AND(ISNUMBER(OFFSET('Water Data'!$E$6,0,10*ROW('Water Data'!E122))),'Data Summary'!BW128="Yes"),OFFSET('Water Data'!$E$6,0,10*ROW('Water Data'!E122)),NA())</f>
        <v>#N/A</v>
      </c>
      <c r="I128" s="541" t="e">
        <f ca="1">+IF(AND(ISNUMBER(OFFSET('Water Data'!$E$9,0,10*ROW('Water Data'!E122))),'Data Summary'!BX128="Yes"),OFFSET('Water Data'!$E$9,0,10*ROW('Water Data'!E122)),NA())</f>
        <v>#N/A</v>
      </c>
      <c r="J128" s="541" t="e">
        <f ca="1">+IF(AND(ISNUMBER(OFFSET('Water Data'!$F$4,0,10*ROW('Water Data'!F122))),'Data Summary'!BY128="Yes"),100-OFFSET('Water Data'!$F$4,0,10*ROW('Water Data'!F122)),NA())</f>
        <v>#N/A</v>
      </c>
      <c r="K128" s="541" t="e">
        <f ca="1">+IF(AND(ISNUMBER(OFFSET('Water Data'!$F$6,0,10*ROW('Water Data'!F122))),'Data Summary'!BZ128="Yes"),OFFSET('Water Data'!$F$6,0,10*ROW('Water Data'!F122)),NA())</f>
        <v>#N/A</v>
      </c>
      <c r="L128" s="541" t="e">
        <f ca="1">+IF(AND(ISNUMBER(OFFSET('Water Data'!$F$9,0,10*ROW('Water Data'!F122))),'Data Summary'!CA128="Yes"),OFFSET('Water Data'!$F$9,0,10*ROW('Water Data'!F122)),NA())</f>
        <v>#N/A</v>
      </c>
      <c r="M128" s="541" t="e">
        <f ca="1">+IF(AND(ISNUMBER(OFFSET('Water Data'!$G$4,0,10*ROW('Water Data'!G122))),'Data Summary'!CB128="Yes"),100-OFFSET('Water Data'!$G$4,0,10*ROW('Water Data'!G122)),NA())</f>
        <v>#N/A</v>
      </c>
      <c r="N128" s="541" t="e">
        <f ca="1">+IF(AND(ISNUMBER(OFFSET('Water Data'!$G$6,0,10*ROW('Water Data'!G122))),'Data Summary'!CC128="Yes"),OFFSET('Water Data'!$G$6,0,10*ROW('Water Data'!G122)),NA())</f>
        <v>#N/A</v>
      </c>
      <c r="O128" s="541" t="e">
        <f ca="1">+IF(AND(ISNUMBER(OFFSET('Water Data'!$G$9,0,10*ROW('Water Data'!G122))),'Data Summary'!CD128="Yes"),OFFSET('Water Data'!$G$9,0,10*ROW('Water Data'!G122)),NA())</f>
        <v>#N/A</v>
      </c>
      <c r="P128" s="541" t="e">
        <f ca="1">+IF(AND(ISNUMBER(OFFSET('Water Data'!$H$4,0,10*ROW('Water Data'!H122))),'Data Summary'!CE128="Yes"),100-OFFSET('Water Data'!$H$4,0,10*ROW('Water Data'!H122)),NA())</f>
        <v>#N/A</v>
      </c>
      <c r="Q128" s="541" t="e">
        <f ca="1">+IF(AND(ISNUMBER(OFFSET('Water Data'!$H$6,0,10*ROW('Water Data'!H122))),'Data Summary'!CF128="Yes"),OFFSET('Water Data'!$H$6,0,10*ROW('Water Data'!H122)),NA())</f>
        <v>#N/A</v>
      </c>
      <c r="R128" s="541" t="e">
        <f ca="1">+IF(AND(ISNUMBER(OFFSET('Water Data'!$H$9,0,10*ROW('Water Data'!H122))),'Data Summary'!CG128="Yes"),OFFSET('Water Data'!$H$9,0,10*ROW('Water Data'!H122)),NA())</f>
        <v>#N/A</v>
      </c>
      <c r="S128" s="541" t="e">
        <f ca="1">+IF(AND(ISNUMBER(OFFSET('Water Data'!$I$4,0,10*ROW('Water Data'!I122))),'Data Summary'!CH128="Yes"),100-OFFSET('Water Data'!$I$4,0,10*ROW('Water Data'!I122)),NA())</f>
        <v>#N/A</v>
      </c>
      <c r="T128" s="541" t="e">
        <f ca="1">+IF(AND(ISNUMBER(OFFSET('Water Data'!$I$6,0,10*ROW('Water Data'!I122))),'Data Summary'!CI128="Yes"),OFFSET('Water Data'!$I$6,0,10*ROW('Water Data'!I122)),NA())</f>
        <v>#N/A</v>
      </c>
      <c r="U128" s="541" t="e">
        <f ca="1">+IF(AND(ISNUMBER(OFFSET('Water Data'!$I$9,0,10*ROW('Water Data'!I122))),'Data Summary'!CJ128="Yes"),OFFSET('Water Data'!$I$9,0,10*ROW('Water Data'!I122)),NA())</f>
        <v>#N/A</v>
      </c>
      <c r="V128" s="542" t="e">
        <f ca="1">+IF(AND(ISNUMBER(OFFSET('Sanitation Data'!$D$4,0,10*ROW('Sanitation Data'!D122))),'Data Summary'!CK128="Yes"),100-OFFSET('Sanitation Data'!$D$4,0,10*ROW('Sanitation Data'!D122)),NA())</f>
        <v>#N/A</v>
      </c>
      <c r="W128" s="542" t="e">
        <f ca="1">+IF(AND(ISNUMBER(OFFSET('Sanitation Data'!$D$6,0,10*ROW('Sanitation Data'!D122))),'Data Summary'!CL128="Yes"),OFFSET('Sanitation Data'!$D$6,0,10*ROW('Sanitation Data'!D122)),NA())</f>
        <v>#N/A</v>
      </c>
      <c r="X128" s="542" t="e">
        <f ca="1">+IF(AND(ISNUMBER(OFFSET('Sanitation Data'!$D$10,0,10*ROW('Sanitation Data'!D122))),'Data Summary'!CM128="Yes"),OFFSET('Sanitation Data'!$D$10,0,10*ROW('Sanitation Data'!D122)),NA())</f>
        <v>#N/A</v>
      </c>
      <c r="Y128" s="542" t="e">
        <f ca="1">+IF(AND(ISNUMBER(OFFSET('Sanitation Data'!$D$11,0,10*ROW('Sanitation Data'!D122))),'Data Summary'!CN128="Yes"),OFFSET('Sanitation Data'!$D$11,0,10*ROW('Sanitation Data'!D122)),NA())</f>
        <v>#N/A</v>
      </c>
      <c r="Z128" s="542" t="e">
        <f ca="1">+IF(AND(ISNUMBER(OFFSET('Sanitation Data'!$D$12,0,10*ROW('Sanitation Data'!D122))),'Data Summary'!CO128="Yes"),OFFSET('Sanitation Data'!$D$12,0,10*ROW('Sanitation Data'!D122)),NA())</f>
        <v>#N/A</v>
      </c>
      <c r="AA128" s="542" t="e">
        <f ca="1">+IF(AND(ISNUMBER(OFFSET('Sanitation Data'!$E$4,0,10*ROW('Sanitation Data'!E122))),'Data Summary'!CP128="Yes"),100-OFFSET('Sanitation Data'!$E$4,0,10*ROW('Sanitation Data'!E122)),NA())</f>
        <v>#N/A</v>
      </c>
      <c r="AB128" s="542" t="e">
        <f ca="1">+IF(AND(ISNUMBER(OFFSET('Sanitation Data'!$E$6,0,10*ROW('Sanitation Data'!E122))),'Data Summary'!CQ128="Yes"),OFFSET('Sanitation Data'!$E$6,0,10*ROW('Sanitation Data'!E122)),NA())</f>
        <v>#N/A</v>
      </c>
      <c r="AC128" s="542" t="e">
        <f ca="1">+IF(AND(ISNUMBER(OFFSET('Sanitation Data'!$E$10,0,10*ROW('Sanitation Data'!E122))),'Data Summary'!CR128="Yes"),OFFSET('Sanitation Data'!$E$10,0,10*ROW('Sanitation Data'!E122)),NA())</f>
        <v>#N/A</v>
      </c>
      <c r="AD128" s="542" t="e">
        <f ca="1">+IF(AND(ISNUMBER(OFFSET('Sanitation Data'!$E$11,0,10*ROW('Sanitation Data'!E122))),'Data Summary'!CS128="Yes"),OFFSET('Sanitation Data'!$E$11,0,10*ROW('Sanitation Data'!E122)),NA())</f>
        <v>#N/A</v>
      </c>
      <c r="AE128" s="542" t="e">
        <f ca="1">+IF(AND(ISNUMBER(OFFSET('Sanitation Data'!$E$12,0,10*ROW('Sanitation Data'!E122))),'Data Summary'!CT128="Yes"),OFFSET('Sanitation Data'!$E$12,0,10*ROW('Sanitation Data'!E122)),NA())</f>
        <v>#N/A</v>
      </c>
      <c r="AF128" s="542" t="e">
        <f ca="1">+IF(AND(ISNUMBER(OFFSET('Sanitation Data'!$F$4,0,10*ROW('Sanitation Data'!F122))),'Data Summary'!CU128="Yes"),100-OFFSET('Sanitation Data'!$F$4,0,10*ROW('Sanitation Data'!F122)),NA())</f>
        <v>#N/A</v>
      </c>
      <c r="AG128" s="542" t="e">
        <f ca="1">+IF(AND(ISNUMBER(OFFSET('Sanitation Data'!$F$6,0,10*ROW('Sanitation Data'!F122))),'Data Summary'!CV128="Yes"),OFFSET('Sanitation Data'!$F$6,0,10*ROW('Sanitation Data'!F122)),NA())</f>
        <v>#N/A</v>
      </c>
      <c r="AH128" s="542" t="e">
        <f ca="1">+IF(AND(ISNUMBER(OFFSET('Sanitation Data'!$F$10,0,10*ROW('Sanitation Data'!F122))),'Data Summary'!CW128="Yes"),OFFSET('Sanitation Data'!$F$10,0,10*ROW('Sanitation Data'!F122)),NA())</f>
        <v>#N/A</v>
      </c>
      <c r="AI128" s="542" t="e">
        <f ca="1">+IF(AND(ISNUMBER(OFFSET('Sanitation Data'!$F$11,0,10*ROW('Sanitation Data'!F122))),'Data Summary'!CX128="Yes"),OFFSET('Sanitation Data'!$F$11,0,10*ROW('Sanitation Data'!F122)),NA())</f>
        <v>#N/A</v>
      </c>
      <c r="AJ128" s="542" t="e">
        <f ca="1">+IF(AND(ISNUMBER(OFFSET('Sanitation Data'!$F$12,0,10*ROW('Sanitation Data'!F122))),'Data Summary'!CY128="Yes"),OFFSET('Sanitation Data'!$F$12,0,10*ROW('Sanitation Data'!F122)),NA())</f>
        <v>#N/A</v>
      </c>
      <c r="AK128" s="542" t="e">
        <f ca="1">+IF(AND(ISNUMBER(OFFSET('Sanitation Data'!$G$4,0,10*ROW('Sanitation Data'!G122))),'Data Summary'!CZ128="Yes"),100-OFFSET('Sanitation Data'!$G$4,0,10*ROW('Sanitation Data'!G122)),NA())</f>
        <v>#N/A</v>
      </c>
      <c r="AL128" s="542" t="e">
        <f ca="1">+IF(AND(ISNUMBER(OFFSET('Sanitation Data'!$G$6,0,10*ROW('Sanitation Data'!G122))),'Data Summary'!DA128="Yes"),OFFSET('Sanitation Data'!$G$6,0,10*ROW('Sanitation Data'!G122)),NA())</f>
        <v>#N/A</v>
      </c>
      <c r="AM128" s="542" t="e">
        <f ca="1">+IF(AND(ISNUMBER(OFFSET('Sanitation Data'!$G$10,0,10*ROW('Sanitation Data'!G122))),'Data Summary'!DB128="Yes"),OFFSET('Sanitation Data'!$G$10,0,10*ROW('Sanitation Data'!G122)),NA())</f>
        <v>#N/A</v>
      </c>
      <c r="AN128" s="542" t="e">
        <f ca="1">+IF(AND(ISNUMBER(OFFSET('Sanitation Data'!$G$11,0,10*ROW('Sanitation Data'!G122))),'Data Summary'!DC128="Yes"),OFFSET('Sanitation Data'!$G$11,0,10*ROW('Sanitation Data'!G122)),NA())</f>
        <v>#N/A</v>
      </c>
      <c r="AO128" s="542" t="e">
        <f ca="1">+IF(AND(ISNUMBER(OFFSET('Sanitation Data'!$G$12,0,10*ROW('Sanitation Data'!G122))),'Data Summary'!DD128="Yes"),OFFSET('Sanitation Data'!$G$12,0,10*ROW('Sanitation Data'!G122)),NA())</f>
        <v>#N/A</v>
      </c>
      <c r="AP128" s="542" t="e">
        <f ca="1">+IF(AND(ISNUMBER(OFFSET('Sanitation Data'!$H$4,0,10*ROW('Sanitation Data'!H122))),'Data Summary'!DE128="Yes"),100-OFFSET('Sanitation Data'!$H$4,0,10*ROW('Sanitation Data'!H122)),NA())</f>
        <v>#N/A</v>
      </c>
      <c r="AQ128" s="542" t="e">
        <f ca="1">+IF(AND(ISNUMBER(OFFSET('Sanitation Data'!$H$6,0,10*ROW('Sanitation Data'!H122))),'Data Summary'!DF128="Yes"),OFFSET('Sanitation Data'!$H$6,0,10*ROW('Sanitation Data'!H122)),NA())</f>
        <v>#N/A</v>
      </c>
      <c r="AR128" s="542" t="e">
        <f ca="1">+IF(AND(ISNUMBER(OFFSET('Sanitation Data'!$H$10,0,10*ROW('Sanitation Data'!H122))),'Data Summary'!DG128="Yes"),OFFSET('Sanitation Data'!$H$10,0,10*ROW('Sanitation Data'!H122)),NA())</f>
        <v>#N/A</v>
      </c>
      <c r="AS128" s="542" t="e">
        <f ca="1">+IF(AND(ISNUMBER(OFFSET('Sanitation Data'!$H$11,0,10*ROW('Sanitation Data'!H122))),'Data Summary'!DH128="Yes"),OFFSET('Sanitation Data'!$H$11,0,10*ROW('Sanitation Data'!H122)),NA())</f>
        <v>#N/A</v>
      </c>
      <c r="AT128" s="542" t="e">
        <f ca="1">+IF(AND(ISNUMBER(OFFSET('Sanitation Data'!$H$12,0,10*ROW('Sanitation Data'!H122))),'Data Summary'!DI128="Yes"),OFFSET('Sanitation Data'!$H$12,0,10*ROW('Sanitation Data'!H122)),NA())</f>
        <v>#N/A</v>
      </c>
      <c r="AU128" s="542" t="e">
        <f ca="1">+IF(AND(ISNUMBER(OFFSET('Sanitation Data'!$I$4,0,10*ROW('Sanitation Data'!I122))),'Data Summary'!DJ128="Yes"),100-OFFSET('Sanitation Data'!$I$4,0,10*ROW('Sanitation Data'!I122)),NA())</f>
        <v>#N/A</v>
      </c>
      <c r="AV128" s="542" t="e">
        <f ca="1">+IF(AND(ISNUMBER(OFFSET('Sanitation Data'!$I$6,0,10*ROW('Sanitation Data'!I122))),'Data Summary'!DK128="Yes"),OFFSET('Sanitation Data'!$I$6,0,10*ROW('Sanitation Data'!I122)),NA())</f>
        <v>#N/A</v>
      </c>
      <c r="AW128" s="542" t="e">
        <f ca="1">+IF(AND(ISNUMBER(OFFSET('Sanitation Data'!$I$10,0,10*ROW('Sanitation Data'!I122))),'Data Summary'!DL128="Yes"),OFFSET('Sanitation Data'!$I$10,0,10*ROW('Sanitation Data'!I122)),NA())</f>
        <v>#N/A</v>
      </c>
      <c r="AX128" s="542" t="e">
        <f ca="1">+IF(AND(ISNUMBER(OFFSET('Sanitation Data'!$I$11,0,10*ROW('Sanitation Data'!I122))),'Data Summary'!DM128="Yes"),OFFSET('Sanitation Data'!$I$11,0,10*ROW('Sanitation Data'!I122)),NA())</f>
        <v>#N/A</v>
      </c>
      <c r="AY128" s="542" t="e">
        <f ca="1">+IF(AND(ISNUMBER(OFFSET('Sanitation Data'!$I$12,0,10*ROW('Sanitation Data'!I122))),'Data Summary'!DN128="Yes"),OFFSET('Sanitation Data'!$I$12,0,10*ROW('Sanitation Data'!I122)),NA())</f>
        <v>#N/A</v>
      </c>
      <c r="AZ128" s="543" t="e">
        <f ca="1">+IF(AND(ISNUMBER(OFFSET('Hygiene Data'!$D$5,0,10*ROW('Hygiene Data'!D122))),'Data Summary'!DO128="Yes"),OFFSET('Hygiene Data'!$D$5,0,10*ROW('Hygiene Data'!D122)),NA())</f>
        <v>#N/A</v>
      </c>
      <c r="BA128" s="543" t="e">
        <f ca="1">+IF(AND(ISNUMBER(OFFSET('Hygiene Data'!$D$7,0,10*ROW('Hygiene Data'!D122))),'Data Summary'!DP128="Yes"),OFFSET('Hygiene Data'!$D$7,0,10*ROW('Hygiene Data'!D122)),NA())</f>
        <v>#N/A</v>
      </c>
      <c r="BB128" s="543" t="e">
        <f ca="1">+IF(AND(ISNUMBER(OFFSET('Hygiene Data'!$D$9,0,10*ROW('Hygiene Data'!D122))),'Data Summary'!DQ128="Yes"),OFFSET('Hygiene Data'!$D$9,0,10*ROW('Hygiene Data'!D122)),NA())</f>
        <v>#N/A</v>
      </c>
      <c r="BC128" s="543" t="e">
        <f ca="1">+IF(AND(ISNUMBER(OFFSET('Hygiene Data'!$E$5,0,10*ROW('Hygiene Data'!E122))),'Data Summary'!DR128="Yes"),OFFSET('Hygiene Data'!$E$5,0,10*ROW('Hygiene Data'!E122)),NA())</f>
        <v>#N/A</v>
      </c>
      <c r="BD128" s="543" t="e">
        <f ca="1">+IF(AND(ISNUMBER(OFFSET('Hygiene Data'!$E$7,0,10*ROW('Hygiene Data'!E122))),'Data Summary'!DS128="Yes"),OFFSET('Hygiene Data'!$E$7,0,10*ROW('Hygiene Data'!E122)),NA())</f>
        <v>#N/A</v>
      </c>
      <c r="BE128" s="543" t="e">
        <f ca="1">+IF(AND(ISNUMBER(OFFSET('Hygiene Data'!$E$9,0,10*ROW('Hygiene Data'!E122))),'Data Summary'!DT128="Yes"),OFFSET('Hygiene Data'!$E$9,0,10*ROW('Hygiene Data'!E122)),NA())</f>
        <v>#N/A</v>
      </c>
      <c r="BF128" s="543" t="e">
        <f ca="1">+IF(AND(ISNUMBER(OFFSET('Hygiene Data'!$F$5,0,10*ROW('Hygiene Data'!F122))),'Data Summary'!DU128="Yes"),OFFSET('Hygiene Data'!$F$5,0,10*ROW('Hygiene Data'!F122)),NA())</f>
        <v>#N/A</v>
      </c>
      <c r="BG128" s="543" t="e">
        <f ca="1">+IF(AND(ISNUMBER(OFFSET('Hygiene Data'!$F$7,0,10*ROW('Hygiene Data'!F122))),'Data Summary'!DV128="Yes"),OFFSET('Hygiene Data'!$F$7,0,10*ROW('Hygiene Data'!F122)),NA())</f>
        <v>#N/A</v>
      </c>
      <c r="BH128" s="543" t="e">
        <f ca="1">+IF(AND(ISNUMBER(OFFSET('Hygiene Data'!$F$9,0,10*ROW('Hygiene Data'!F122))),'Data Summary'!DW128="Yes"),OFFSET('Hygiene Data'!$F$9,0,10*ROW('Hygiene Data'!F122)),NA())</f>
        <v>#N/A</v>
      </c>
      <c r="BI128" s="543" t="e">
        <f ca="1">+IF(AND(ISNUMBER(OFFSET('Hygiene Data'!$G$5,0,10*ROW('Hygiene Data'!G122))),'Data Summary'!DX128="Yes"),OFFSET('Hygiene Data'!$G$5,0,10*ROW('Hygiene Data'!G122)),NA())</f>
        <v>#N/A</v>
      </c>
      <c r="BJ128" s="543" t="e">
        <f ca="1">+IF(AND(ISNUMBER(OFFSET('Hygiene Data'!$G$7,0,10*ROW('Hygiene Data'!G122))),'Data Summary'!DY128="Yes"),OFFSET('Hygiene Data'!$G$7,0,10*ROW('Hygiene Data'!G122)),NA())</f>
        <v>#N/A</v>
      </c>
      <c r="BK128" s="543" t="e">
        <f ca="1">+IF(AND(ISNUMBER(OFFSET('Hygiene Data'!$G$9,0,10*ROW('Hygiene Data'!G122))),'Data Summary'!DZ128="Yes"),OFFSET('Hygiene Data'!$G$9,0,10*ROW('Hygiene Data'!G122)),NA())</f>
        <v>#N/A</v>
      </c>
      <c r="BL128" s="543" t="e">
        <f ca="1">+IF(AND(ISNUMBER(OFFSET('Hygiene Data'!$H$5,0,10*ROW('Hygiene Data'!H122))),'Data Summary'!EA128="Yes"),OFFSET('Hygiene Data'!$H$5,0,10*ROW('Hygiene Data'!H122)),NA())</f>
        <v>#N/A</v>
      </c>
      <c r="BM128" s="543" t="e">
        <f ca="1">+IF(AND(ISNUMBER(OFFSET('Hygiene Data'!$H$7,0,10*ROW('Hygiene Data'!H122))),'Data Summary'!EB128="Yes"),OFFSET('Hygiene Data'!$H$7,0,10*ROW('Hygiene Data'!H122)),NA())</f>
        <v>#N/A</v>
      </c>
      <c r="BN128" s="543" t="e">
        <f ca="1">+IF(AND(ISNUMBER(OFFSET('Hygiene Data'!$H$9,0,10*ROW('Hygiene Data'!H122))),'Data Summary'!EC128="Yes"),OFFSET('Hygiene Data'!$H$9,0,10*ROW('Hygiene Data'!H122)),NA())</f>
        <v>#N/A</v>
      </c>
      <c r="BO128" s="543" t="e">
        <f ca="1">+IF(AND(ISNUMBER(OFFSET('Hygiene Data'!$I$5,0,10*ROW('Hygiene Data'!I122))),'Data Summary'!ED128="Yes"),OFFSET('Hygiene Data'!$I$5,0,10*ROW('Hygiene Data'!I122)),NA())</f>
        <v>#N/A</v>
      </c>
      <c r="BP128" s="543" t="e">
        <f ca="1">+IF(AND(ISNUMBER(OFFSET('Hygiene Data'!$I$7,0,10*ROW('Hygiene Data'!I122))),'Data Summary'!EE128="Yes"),OFFSET('Hygiene Data'!$I$7,0,10*ROW('Hygiene Data'!I122)),NA())</f>
        <v>#N/A</v>
      </c>
      <c r="BQ128" s="543" t="e">
        <f ca="1">+IF(AND(ISNUMBER(OFFSET('Hygiene Data'!$I$9,0,10*ROW('Hygiene Data'!I122))),'Data Summary'!EF128="Yes"),OFFSET('Hygiene Data'!$I$9,0,10*ROW('Hygiene Data'!I122)),NA())</f>
        <v>#N/A</v>
      </c>
    </row>
    <row r="129" spans="1:69" x14ac:dyDescent="0.25">
      <c r="A129" s="539" t="e">
        <f ca="1">+RIGHT('Data Summary'!A129,LEN('Data Summary'!A129)-9)</f>
        <v>#VALUE!</v>
      </c>
      <c r="B129" s="513" t="str">
        <f ca="1">+IF(ISTEXT('Data Summary'!B129),'Data Summary'!B129,"")</f>
        <v/>
      </c>
      <c r="C129" s="540" t="e">
        <f ca="1">+VALUE('Data Summary'!C129)</f>
        <v>#VALUE!</v>
      </c>
      <c r="D129" s="541" t="e">
        <f ca="1">+IF(AND(ISNUMBER(OFFSET('Water Data'!$D$4,0,10*ROW('Water Data'!D123))),'Data Summary'!BS129="Yes"),100-OFFSET('Water Data'!$D$4,0,10*ROW('Water Data'!D123)),NA())</f>
        <v>#N/A</v>
      </c>
      <c r="E129" s="541" t="e">
        <f ca="1">+IF(AND(ISNUMBER(OFFSET('Water Data'!$D$6,0,10*ROW('Water Data'!D123))),'Data Summary'!BT129="Yes"),OFFSET('Water Data'!$D$6,0,10*ROW('Water Data'!D123)),NA())</f>
        <v>#N/A</v>
      </c>
      <c r="F129" s="541" t="e">
        <f ca="1">+IF(AND(ISNUMBER(OFFSET('Water Data'!$D$9,0,10*ROW('Water Data'!D123))),'Data Summary'!BU129="Yes"),OFFSET('Water Data'!$D$9,0,10*ROW('Water Data'!D123)),NA())</f>
        <v>#N/A</v>
      </c>
      <c r="G129" s="541" t="e">
        <f ca="1">+IF(AND(ISNUMBER(OFFSET('Water Data'!$E$4,0,10*ROW('Water Data'!E123))),'Data Summary'!BV129="Yes"),100-OFFSET('Water Data'!$E$4,0,10*ROW('Water Data'!E123)),NA())</f>
        <v>#N/A</v>
      </c>
      <c r="H129" s="541" t="e">
        <f ca="1">+IF(AND(ISNUMBER(OFFSET('Water Data'!$E$6,0,10*ROW('Water Data'!E123))),'Data Summary'!BW129="Yes"),OFFSET('Water Data'!$E$6,0,10*ROW('Water Data'!E123)),NA())</f>
        <v>#N/A</v>
      </c>
      <c r="I129" s="541" t="e">
        <f ca="1">+IF(AND(ISNUMBER(OFFSET('Water Data'!$E$9,0,10*ROW('Water Data'!E123))),'Data Summary'!BX129="Yes"),OFFSET('Water Data'!$E$9,0,10*ROW('Water Data'!E123)),NA())</f>
        <v>#N/A</v>
      </c>
      <c r="J129" s="541" t="e">
        <f ca="1">+IF(AND(ISNUMBER(OFFSET('Water Data'!$F$4,0,10*ROW('Water Data'!F123))),'Data Summary'!BY129="Yes"),100-OFFSET('Water Data'!$F$4,0,10*ROW('Water Data'!F123)),NA())</f>
        <v>#N/A</v>
      </c>
      <c r="K129" s="541" t="e">
        <f ca="1">+IF(AND(ISNUMBER(OFFSET('Water Data'!$F$6,0,10*ROW('Water Data'!F123))),'Data Summary'!BZ129="Yes"),OFFSET('Water Data'!$F$6,0,10*ROW('Water Data'!F123)),NA())</f>
        <v>#N/A</v>
      </c>
      <c r="L129" s="541" t="e">
        <f ca="1">+IF(AND(ISNUMBER(OFFSET('Water Data'!$F$9,0,10*ROW('Water Data'!F123))),'Data Summary'!CA129="Yes"),OFFSET('Water Data'!$F$9,0,10*ROW('Water Data'!F123)),NA())</f>
        <v>#N/A</v>
      </c>
      <c r="M129" s="541" t="e">
        <f ca="1">+IF(AND(ISNUMBER(OFFSET('Water Data'!$G$4,0,10*ROW('Water Data'!G123))),'Data Summary'!CB129="Yes"),100-OFFSET('Water Data'!$G$4,0,10*ROW('Water Data'!G123)),NA())</f>
        <v>#N/A</v>
      </c>
      <c r="N129" s="541" t="e">
        <f ca="1">+IF(AND(ISNUMBER(OFFSET('Water Data'!$G$6,0,10*ROW('Water Data'!G123))),'Data Summary'!CC129="Yes"),OFFSET('Water Data'!$G$6,0,10*ROW('Water Data'!G123)),NA())</f>
        <v>#N/A</v>
      </c>
      <c r="O129" s="541" t="e">
        <f ca="1">+IF(AND(ISNUMBER(OFFSET('Water Data'!$G$9,0,10*ROW('Water Data'!G123))),'Data Summary'!CD129="Yes"),OFFSET('Water Data'!$G$9,0,10*ROW('Water Data'!G123)),NA())</f>
        <v>#N/A</v>
      </c>
      <c r="P129" s="541" t="e">
        <f ca="1">+IF(AND(ISNUMBER(OFFSET('Water Data'!$H$4,0,10*ROW('Water Data'!H123))),'Data Summary'!CE129="Yes"),100-OFFSET('Water Data'!$H$4,0,10*ROW('Water Data'!H123)),NA())</f>
        <v>#N/A</v>
      </c>
      <c r="Q129" s="541" t="e">
        <f ca="1">+IF(AND(ISNUMBER(OFFSET('Water Data'!$H$6,0,10*ROW('Water Data'!H123))),'Data Summary'!CF129="Yes"),OFFSET('Water Data'!$H$6,0,10*ROW('Water Data'!H123)),NA())</f>
        <v>#N/A</v>
      </c>
      <c r="R129" s="541" t="e">
        <f ca="1">+IF(AND(ISNUMBER(OFFSET('Water Data'!$H$9,0,10*ROW('Water Data'!H123))),'Data Summary'!CG129="Yes"),OFFSET('Water Data'!$H$9,0,10*ROW('Water Data'!H123)),NA())</f>
        <v>#N/A</v>
      </c>
      <c r="S129" s="541" t="e">
        <f ca="1">+IF(AND(ISNUMBER(OFFSET('Water Data'!$I$4,0,10*ROW('Water Data'!I123))),'Data Summary'!CH129="Yes"),100-OFFSET('Water Data'!$I$4,0,10*ROW('Water Data'!I123)),NA())</f>
        <v>#N/A</v>
      </c>
      <c r="T129" s="541" t="e">
        <f ca="1">+IF(AND(ISNUMBER(OFFSET('Water Data'!$I$6,0,10*ROW('Water Data'!I123))),'Data Summary'!CI129="Yes"),OFFSET('Water Data'!$I$6,0,10*ROW('Water Data'!I123)),NA())</f>
        <v>#N/A</v>
      </c>
      <c r="U129" s="541" t="e">
        <f ca="1">+IF(AND(ISNUMBER(OFFSET('Water Data'!$I$9,0,10*ROW('Water Data'!I123))),'Data Summary'!CJ129="Yes"),OFFSET('Water Data'!$I$9,0,10*ROW('Water Data'!I123)),NA())</f>
        <v>#N/A</v>
      </c>
      <c r="V129" s="542" t="e">
        <f ca="1">+IF(AND(ISNUMBER(OFFSET('Sanitation Data'!$D$4,0,10*ROW('Sanitation Data'!D123))),'Data Summary'!CK129="Yes"),100-OFFSET('Sanitation Data'!$D$4,0,10*ROW('Sanitation Data'!D123)),NA())</f>
        <v>#N/A</v>
      </c>
      <c r="W129" s="542" t="e">
        <f ca="1">+IF(AND(ISNUMBER(OFFSET('Sanitation Data'!$D$6,0,10*ROW('Sanitation Data'!D123))),'Data Summary'!CL129="Yes"),OFFSET('Sanitation Data'!$D$6,0,10*ROW('Sanitation Data'!D123)),NA())</f>
        <v>#N/A</v>
      </c>
      <c r="X129" s="542" t="e">
        <f ca="1">+IF(AND(ISNUMBER(OFFSET('Sanitation Data'!$D$10,0,10*ROW('Sanitation Data'!D123))),'Data Summary'!CM129="Yes"),OFFSET('Sanitation Data'!$D$10,0,10*ROW('Sanitation Data'!D123)),NA())</f>
        <v>#N/A</v>
      </c>
      <c r="Y129" s="542" t="e">
        <f ca="1">+IF(AND(ISNUMBER(OFFSET('Sanitation Data'!$D$11,0,10*ROW('Sanitation Data'!D123))),'Data Summary'!CN129="Yes"),OFFSET('Sanitation Data'!$D$11,0,10*ROW('Sanitation Data'!D123)),NA())</f>
        <v>#N/A</v>
      </c>
      <c r="Z129" s="542" t="e">
        <f ca="1">+IF(AND(ISNUMBER(OFFSET('Sanitation Data'!$D$12,0,10*ROW('Sanitation Data'!D123))),'Data Summary'!CO129="Yes"),OFFSET('Sanitation Data'!$D$12,0,10*ROW('Sanitation Data'!D123)),NA())</f>
        <v>#N/A</v>
      </c>
      <c r="AA129" s="542" t="e">
        <f ca="1">+IF(AND(ISNUMBER(OFFSET('Sanitation Data'!$E$4,0,10*ROW('Sanitation Data'!E123))),'Data Summary'!CP129="Yes"),100-OFFSET('Sanitation Data'!$E$4,0,10*ROW('Sanitation Data'!E123)),NA())</f>
        <v>#N/A</v>
      </c>
      <c r="AB129" s="542" t="e">
        <f ca="1">+IF(AND(ISNUMBER(OFFSET('Sanitation Data'!$E$6,0,10*ROW('Sanitation Data'!E123))),'Data Summary'!CQ129="Yes"),OFFSET('Sanitation Data'!$E$6,0,10*ROW('Sanitation Data'!E123)),NA())</f>
        <v>#N/A</v>
      </c>
      <c r="AC129" s="542" t="e">
        <f ca="1">+IF(AND(ISNUMBER(OFFSET('Sanitation Data'!$E$10,0,10*ROW('Sanitation Data'!E123))),'Data Summary'!CR129="Yes"),OFFSET('Sanitation Data'!$E$10,0,10*ROW('Sanitation Data'!E123)),NA())</f>
        <v>#N/A</v>
      </c>
      <c r="AD129" s="542" t="e">
        <f ca="1">+IF(AND(ISNUMBER(OFFSET('Sanitation Data'!$E$11,0,10*ROW('Sanitation Data'!E123))),'Data Summary'!CS129="Yes"),OFFSET('Sanitation Data'!$E$11,0,10*ROW('Sanitation Data'!E123)),NA())</f>
        <v>#N/A</v>
      </c>
      <c r="AE129" s="542" t="e">
        <f ca="1">+IF(AND(ISNUMBER(OFFSET('Sanitation Data'!$E$12,0,10*ROW('Sanitation Data'!E123))),'Data Summary'!CT129="Yes"),OFFSET('Sanitation Data'!$E$12,0,10*ROW('Sanitation Data'!E123)),NA())</f>
        <v>#N/A</v>
      </c>
      <c r="AF129" s="542" t="e">
        <f ca="1">+IF(AND(ISNUMBER(OFFSET('Sanitation Data'!$F$4,0,10*ROW('Sanitation Data'!F123))),'Data Summary'!CU129="Yes"),100-OFFSET('Sanitation Data'!$F$4,0,10*ROW('Sanitation Data'!F123)),NA())</f>
        <v>#N/A</v>
      </c>
      <c r="AG129" s="542" t="e">
        <f ca="1">+IF(AND(ISNUMBER(OFFSET('Sanitation Data'!$F$6,0,10*ROW('Sanitation Data'!F123))),'Data Summary'!CV129="Yes"),OFFSET('Sanitation Data'!$F$6,0,10*ROW('Sanitation Data'!F123)),NA())</f>
        <v>#N/A</v>
      </c>
      <c r="AH129" s="542" t="e">
        <f ca="1">+IF(AND(ISNUMBER(OFFSET('Sanitation Data'!$F$10,0,10*ROW('Sanitation Data'!F123))),'Data Summary'!CW129="Yes"),OFFSET('Sanitation Data'!$F$10,0,10*ROW('Sanitation Data'!F123)),NA())</f>
        <v>#N/A</v>
      </c>
      <c r="AI129" s="542" t="e">
        <f ca="1">+IF(AND(ISNUMBER(OFFSET('Sanitation Data'!$F$11,0,10*ROW('Sanitation Data'!F123))),'Data Summary'!CX129="Yes"),OFFSET('Sanitation Data'!$F$11,0,10*ROW('Sanitation Data'!F123)),NA())</f>
        <v>#N/A</v>
      </c>
      <c r="AJ129" s="542" t="e">
        <f ca="1">+IF(AND(ISNUMBER(OFFSET('Sanitation Data'!$F$12,0,10*ROW('Sanitation Data'!F123))),'Data Summary'!CY129="Yes"),OFFSET('Sanitation Data'!$F$12,0,10*ROW('Sanitation Data'!F123)),NA())</f>
        <v>#N/A</v>
      </c>
      <c r="AK129" s="542" t="e">
        <f ca="1">+IF(AND(ISNUMBER(OFFSET('Sanitation Data'!$G$4,0,10*ROW('Sanitation Data'!G123))),'Data Summary'!CZ129="Yes"),100-OFFSET('Sanitation Data'!$G$4,0,10*ROW('Sanitation Data'!G123)),NA())</f>
        <v>#N/A</v>
      </c>
      <c r="AL129" s="542" t="e">
        <f ca="1">+IF(AND(ISNUMBER(OFFSET('Sanitation Data'!$G$6,0,10*ROW('Sanitation Data'!G123))),'Data Summary'!DA129="Yes"),OFFSET('Sanitation Data'!$G$6,0,10*ROW('Sanitation Data'!G123)),NA())</f>
        <v>#N/A</v>
      </c>
      <c r="AM129" s="542" t="e">
        <f ca="1">+IF(AND(ISNUMBER(OFFSET('Sanitation Data'!$G$10,0,10*ROW('Sanitation Data'!G123))),'Data Summary'!DB129="Yes"),OFFSET('Sanitation Data'!$G$10,0,10*ROW('Sanitation Data'!G123)),NA())</f>
        <v>#N/A</v>
      </c>
      <c r="AN129" s="542" t="e">
        <f ca="1">+IF(AND(ISNUMBER(OFFSET('Sanitation Data'!$G$11,0,10*ROW('Sanitation Data'!G123))),'Data Summary'!DC129="Yes"),OFFSET('Sanitation Data'!$G$11,0,10*ROW('Sanitation Data'!G123)),NA())</f>
        <v>#N/A</v>
      </c>
      <c r="AO129" s="542" t="e">
        <f ca="1">+IF(AND(ISNUMBER(OFFSET('Sanitation Data'!$G$12,0,10*ROW('Sanitation Data'!G123))),'Data Summary'!DD129="Yes"),OFFSET('Sanitation Data'!$G$12,0,10*ROW('Sanitation Data'!G123)),NA())</f>
        <v>#N/A</v>
      </c>
      <c r="AP129" s="542" t="e">
        <f ca="1">+IF(AND(ISNUMBER(OFFSET('Sanitation Data'!$H$4,0,10*ROW('Sanitation Data'!H123))),'Data Summary'!DE129="Yes"),100-OFFSET('Sanitation Data'!$H$4,0,10*ROW('Sanitation Data'!H123)),NA())</f>
        <v>#N/A</v>
      </c>
      <c r="AQ129" s="542" t="e">
        <f ca="1">+IF(AND(ISNUMBER(OFFSET('Sanitation Data'!$H$6,0,10*ROW('Sanitation Data'!H123))),'Data Summary'!DF129="Yes"),OFFSET('Sanitation Data'!$H$6,0,10*ROW('Sanitation Data'!H123)),NA())</f>
        <v>#N/A</v>
      </c>
      <c r="AR129" s="542" t="e">
        <f ca="1">+IF(AND(ISNUMBER(OFFSET('Sanitation Data'!$H$10,0,10*ROW('Sanitation Data'!H123))),'Data Summary'!DG129="Yes"),OFFSET('Sanitation Data'!$H$10,0,10*ROW('Sanitation Data'!H123)),NA())</f>
        <v>#N/A</v>
      </c>
      <c r="AS129" s="542" t="e">
        <f ca="1">+IF(AND(ISNUMBER(OFFSET('Sanitation Data'!$H$11,0,10*ROW('Sanitation Data'!H123))),'Data Summary'!DH129="Yes"),OFFSET('Sanitation Data'!$H$11,0,10*ROW('Sanitation Data'!H123)),NA())</f>
        <v>#N/A</v>
      </c>
      <c r="AT129" s="542" t="e">
        <f ca="1">+IF(AND(ISNUMBER(OFFSET('Sanitation Data'!$H$12,0,10*ROW('Sanitation Data'!H123))),'Data Summary'!DI129="Yes"),OFFSET('Sanitation Data'!$H$12,0,10*ROW('Sanitation Data'!H123)),NA())</f>
        <v>#N/A</v>
      </c>
      <c r="AU129" s="542" t="e">
        <f ca="1">+IF(AND(ISNUMBER(OFFSET('Sanitation Data'!$I$4,0,10*ROW('Sanitation Data'!I123))),'Data Summary'!DJ129="Yes"),100-OFFSET('Sanitation Data'!$I$4,0,10*ROW('Sanitation Data'!I123)),NA())</f>
        <v>#N/A</v>
      </c>
      <c r="AV129" s="542" t="e">
        <f ca="1">+IF(AND(ISNUMBER(OFFSET('Sanitation Data'!$I$6,0,10*ROW('Sanitation Data'!I123))),'Data Summary'!DK129="Yes"),OFFSET('Sanitation Data'!$I$6,0,10*ROW('Sanitation Data'!I123)),NA())</f>
        <v>#N/A</v>
      </c>
      <c r="AW129" s="542" t="e">
        <f ca="1">+IF(AND(ISNUMBER(OFFSET('Sanitation Data'!$I$10,0,10*ROW('Sanitation Data'!I123))),'Data Summary'!DL129="Yes"),OFFSET('Sanitation Data'!$I$10,0,10*ROW('Sanitation Data'!I123)),NA())</f>
        <v>#N/A</v>
      </c>
      <c r="AX129" s="542" t="e">
        <f ca="1">+IF(AND(ISNUMBER(OFFSET('Sanitation Data'!$I$11,0,10*ROW('Sanitation Data'!I123))),'Data Summary'!DM129="Yes"),OFFSET('Sanitation Data'!$I$11,0,10*ROW('Sanitation Data'!I123)),NA())</f>
        <v>#N/A</v>
      </c>
      <c r="AY129" s="542" t="e">
        <f ca="1">+IF(AND(ISNUMBER(OFFSET('Sanitation Data'!$I$12,0,10*ROW('Sanitation Data'!I123))),'Data Summary'!DN129="Yes"),OFFSET('Sanitation Data'!$I$12,0,10*ROW('Sanitation Data'!I123)),NA())</f>
        <v>#N/A</v>
      </c>
      <c r="AZ129" s="543" t="e">
        <f ca="1">+IF(AND(ISNUMBER(OFFSET('Hygiene Data'!$D$5,0,10*ROW('Hygiene Data'!D123))),'Data Summary'!DO129="Yes"),OFFSET('Hygiene Data'!$D$5,0,10*ROW('Hygiene Data'!D123)),NA())</f>
        <v>#N/A</v>
      </c>
      <c r="BA129" s="543" t="e">
        <f ca="1">+IF(AND(ISNUMBER(OFFSET('Hygiene Data'!$D$7,0,10*ROW('Hygiene Data'!D123))),'Data Summary'!DP129="Yes"),OFFSET('Hygiene Data'!$D$7,0,10*ROW('Hygiene Data'!D123)),NA())</f>
        <v>#N/A</v>
      </c>
      <c r="BB129" s="543" t="e">
        <f ca="1">+IF(AND(ISNUMBER(OFFSET('Hygiene Data'!$D$9,0,10*ROW('Hygiene Data'!D123))),'Data Summary'!DQ129="Yes"),OFFSET('Hygiene Data'!$D$9,0,10*ROW('Hygiene Data'!D123)),NA())</f>
        <v>#N/A</v>
      </c>
      <c r="BC129" s="543" t="e">
        <f ca="1">+IF(AND(ISNUMBER(OFFSET('Hygiene Data'!$E$5,0,10*ROW('Hygiene Data'!E123))),'Data Summary'!DR129="Yes"),OFFSET('Hygiene Data'!$E$5,0,10*ROW('Hygiene Data'!E123)),NA())</f>
        <v>#N/A</v>
      </c>
      <c r="BD129" s="543" t="e">
        <f ca="1">+IF(AND(ISNUMBER(OFFSET('Hygiene Data'!$E$7,0,10*ROW('Hygiene Data'!E123))),'Data Summary'!DS129="Yes"),OFFSET('Hygiene Data'!$E$7,0,10*ROW('Hygiene Data'!E123)),NA())</f>
        <v>#N/A</v>
      </c>
      <c r="BE129" s="543" t="e">
        <f ca="1">+IF(AND(ISNUMBER(OFFSET('Hygiene Data'!$E$9,0,10*ROW('Hygiene Data'!E123))),'Data Summary'!DT129="Yes"),OFFSET('Hygiene Data'!$E$9,0,10*ROW('Hygiene Data'!E123)),NA())</f>
        <v>#N/A</v>
      </c>
      <c r="BF129" s="543" t="e">
        <f ca="1">+IF(AND(ISNUMBER(OFFSET('Hygiene Data'!$F$5,0,10*ROW('Hygiene Data'!F123))),'Data Summary'!DU129="Yes"),OFFSET('Hygiene Data'!$F$5,0,10*ROW('Hygiene Data'!F123)),NA())</f>
        <v>#N/A</v>
      </c>
      <c r="BG129" s="543" t="e">
        <f ca="1">+IF(AND(ISNUMBER(OFFSET('Hygiene Data'!$F$7,0,10*ROW('Hygiene Data'!F123))),'Data Summary'!DV129="Yes"),OFFSET('Hygiene Data'!$F$7,0,10*ROW('Hygiene Data'!F123)),NA())</f>
        <v>#N/A</v>
      </c>
      <c r="BH129" s="543" t="e">
        <f ca="1">+IF(AND(ISNUMBER(OFFSET('Hygiene Data'!$F$9,0,10*ROW('Hygiene Data'!F123))),'Data Summary'!DW129="Yes"),OFFSET('Hygiene Data'!$F$9,0,10*ROW('Hygiene Data'!F123)),NA())</f>
        <v>#N/A</v>
      </c>
      <c r="BI129" s="543" t="e">
        <f ca="1">+IF(AND(ISNUMBER(OFFSET('Hygiene Data'!$G$5,0,10*ROW('Hygiene Data'!G123))),'Data Summary'!DX129="Yes"),OFFSET('Hygiene Data'!$G$5,0,10*ROW('Hygiene Data'!G123)),NA())</f>
        <v>#N/A</v>
      </c>
      <c r="BJ129" s="543" t="e">
        <f ca="1">+IF(AND(ISNUMBER(OFFSET('Hygiene Data'!$G$7,0,10*ROW('Hygiene Data'!G123))),'Data Summary'!DY129="Yes"),OFFSET('Hygiene Data'!$G$7,0,10*ROW('Hygiene Data'!G123)),NA())</f>
        <v>#N/A</v>
      </c>
      <c r="BK129" s="543" t="e">
        <f ca="1">+IF(AND(ISNUMBER(OFFSET('Hygiene Data'!$G$9,0,10*ROW('Hygiene Data'!G123))),'Data Summary'!DZ129="Yes"),OFFSET('Hygiene Data'!$G$9,0,10*ROW('Hygiene Data'!G123)),NA())</f>
        <v>#N/A</v>
      </c>
      <c r="BL129" s="543" t="e">
        <f ca="1">+IF(AND(ISNUMBER(OFFSET('Hygiene Data'!$H$5,0,10*ROW('Hygiene Data'!H123))),'Data Summary'!EA129="Yes"),OFFSET('Hygiene Data'!$H$5,0,10*ROW('Hygiene Data'!H123)),NA())</f>
        <v>#N/A</v>
      </c>
      <c r="BM129" s="543" t="e">
        <f ca="1">+IF(AND(ISNUMBER(OFFSET('Hygiene Data'!$H$7,0,10*ROW('Hygiene Data'!H123))),'Data Summary'!EB129="Yes"),OFFSET('Hygiene Data'!$H$7,0,10*ROW('Hygiene Data'!H123)),NA())</f>
        <v>#N/A</v>
      </c>
      <c r="BN129" s="543" t="e">
        <f ca="1">+IF(AND(ISNUMBER(OFFSET('Hygiene Data'!$H$9,0,10*ROW('Hygiene Data'!H123))),'Data Summary'!EC129="Yes"),OFFSET('Hygiene Data'!$H$9,0,10*ROW('Hygiene Data'!H123)),NA())</f>
        <v>#N/A</v>
      </c>
      <c r="BO129" s="543" t="e">
        <f ca="1">+IF(AND(ISNUMBER(OFFSET('Hygiene Data'!$I$5,0,10*ROW('Hygiene Data'!I123))),'Data Summary'!ED129="Yes"),OFFSET('Hygiene Data'!$I$5,0,10*ROW('Hygiene Data'!I123)),NA())</f>
        <v>#N/A</v>
      </c>
      <c r="BP129" s="543" t="e">
        <f ca="1">+IF(AND(ISNUMBER(OFFSET('Hygiene Data'!$I$7,0,10*ROW('Hygiene Data'!I123))),'Data Summary'!EE129="Yes"),OFFSET('Hygiene Data'!$I$7,0,10*ROW('Hygiene Data'!I123)),NA())</f>
        <v>#N/A</v>
      </c>
      <c r="BQ129" s="543" t="e">
        <f ca="1">+IF(AND(ISNUMBER(OFFSET('Hygiene Data'!$I$9,0,10*ROW('Hygiene Data'!I123))),'Data Summary'!EF129="Yes"),OFFSET('Hygiene Data'!$I$9,0,10*ROW('Hygiene Data'!I123)),NA())</f>
        <v>#N/A</v>
      </c>
    </row>
    <row r="130" spans="1:69" x14ac:dyDescent="0.25">
      <c r="A130" s="539" t="e">
        <f ca="1">+RIGHT('Data Summary'!A130,LEN('Data Summary'!A130)-9)</f>
        <v>#VALUE!</v>
      </c>
      <c r="B130" s="513" t="str">
        <f ca="1">+IF(ISTEXT('Data Summary'!B130),'Data Summary'!B130,"")</f>
        <v/>
      </c>
      <c r="C130" s="540" t="e">
        <f ca="1">+VALUE('Data Summary'!C130)</f>
        <v>#VALUE!</v>
      </c>
      <c r="D130" s="541" t="e">
        <f ca="1">+IF(AND(ISNUMBER(OFFSET('Water Data'!$D$4,0,10*ROW('Water Data'!D124))),'Data Summary'!BS130="Yes"),100-OFFSET('Water Data'!$D$4,0,10*ROW('Water Data'!D124)),NA())</f>
        <v>#N/A</v>
      </c>
      <c r="E130" s="541" t="e">
        <f ca="1">+IF(AND(ISNUMBER(OFFSET('Water Data'!$D$6,0,10*ROW('Water Data'!D124))),'Data Summary'!BT130="Yes"),OFFSET('Water Data'!$D$6,0,10*ROW('Water Data'!D124)),NA())</f>
        <v>#N/A</v>
      </c>
      <c r="F130" s="541" t="e">
        <f ca="1">+IF(AND(ISNUMBER(OFFSET('Water Data'!$D$9,0,10*ROW('Water Data'!D124))),'Data Summary'!BU130="Yes"),OFFSET('Water Data'!$D$9,0,10*ROW('Water Data'!D124)),NA())</f>
        <v>#N/A</v>
      </c>
      <c r="G130" s="541" t="e">
        <f ca="1">+IF(AND(ISNUMBER(OFFSET('Water Data'!$E$4,0,10*ROW('Water Data'!E124))),'Data Summary'!BV130="Yes"),100-OFFSET('Water Data'!$E$4,0,10*ROW('Water Data'!E124)),NA())</f>
        <v>#N/A</v>
      </c>
      <c r="H130" s="541" t="e">
        <f ca="1">+IF(AND(ISNUMBER(OFFSET('Water Data'!$E$6,0,10*ROW('Water Data'!E124))),'Data Summary'!BW130="Yes"),OFFSET('Water Data'!$E$6,0,10*ROW('Water Data'!E124)),NA())</f>
        <v>#N/A</v>
      </c>
      <c r="I130" s="541" t="e">
        <f ca="1">+IF(AND(ISNUMBER(OFFSET('Water Data'!$E$9,0,10*ROW('Water Data'!E124))),'Data Summary'!BX130="Yes"),OFFSET('Water Data'!$E$9,0,10*ROW('Water Data'!E124)),NA())</f>
        <v>#N/A</v>
      </c>
      <c r="J130" s="541" t="e">
        <f ca="1">+IF(AND(ISNUMBER(OFFSET('Water Data'!$F$4,0,10*ROW('Water Data'!F124))),'Data Summary'!BY130="Yes"),100-OFFSET('Water Data'!$F$4,0,10*ROW('Water Data'!F124)),NA())</f>
        <v>#N/A</v>
      </c>
      <c r="K130" s="541" t="e">
        <f ca="1">+IF(AND(ISNUMBER(OFFSET('Water Data'!$F$6,0,10*ROW('Water Data'!F124))),'Data Summary'!BZ130="Yes"),OFFSET('Water Data'!$F$6,0,10*ROW('Water Data'!F124)),NA())</f>
        <v>#N/A</v>
      </c>
      <c r="L130" s="541" t="e">
        <f ca="1">+IF(AND(ISNUMBER(OFFSET('Water Data'!$F$9,0,10*ROW('Water Data'!F124))),'Data Summary'!CA130="Yes"),OFFSET('Water Data'!$F$9,0,10*ROW('Water Data'!F124)),NA())</f>
        <v>#N/A</v>
      </c>
      <c r="M130" s="541" t="e">
        <f ca="1">+IF(AND(ISNUMBER(OFFSET('Water Data'!$G$4,0,10*ROW('Water Data'!G124))),'Data Summary'!CB130="Yes"),100-OFFSET('Water Data'!$G$4,0,10*ROW('Water Data'!G124)),NA())</f>
        <v>#N/A</v>
      </c>
      <c r="N130" s="541" t="e">
        <f ca="1">+IF(AND(ISNUMBER(OFFSET('Water Data'!$G$6,0,10*ROW('Water Data'!G124))),'Data Summary'!CC130="Yes"),OFFSET('Water Data'!$G$6,0,10*ROW('Water Data'!G124)),NA())</f>
        <v>#N/A</v>
      </c>
      <c r="O130" s="541" t="e">
        <f ca="1">+IF(AND(ISNUMBER(OFFSET('Water Data'!$G$9,0,10*ROW('Water Data'!G124))),'Data Summary'!CD130="Yes"),OFFSET('Water Data'!$G$9,0,10*ROW('Water Data'!G124)),NA())</f>
        <v>#N/A</v>
      </c>
      <c r="P130" s="541" t="e">
        <f ca="1">+IF(AND(ISNUMBER(OFFSET('Water Data'!$H$4,0,10*ROW('Water Data'!H124))),'Data Summary'!CE130="Yes"),100-OFFSET('Water Data'!$H$4,0,10*ROW('Water Data'!H124)),NA())</f>
        <v>#N/A</v>
      </c>
      <c r="Q130" s="541" t="e">
        <f ca="1">+IF(AND(ISNUMBER(OFFSET('Water Data'!$H$6,0,10*ROW('Water Data'!H124))),'Data Summary'!CF130="Yes"),OFFSET('Water Data'!$H$6,0,10*ROW('Water Data'!H124)),NA())</f>
        <v>#N/A</v>
      </c>
      <c r="R130" s="541" t="e">
        <f ca="1">+IF(AND(ISNUMBER(OFFSET('Water Data'!$H$9,0,10*ROW('Water Data'!H124))),'Data Summary'!CG130="Yes"),OFFSET('Water Data'!$H$9,0,10*ROW('Water Data'!H124)),NA())</f>
        <v>#N/A</v>
      </c>
      <c r="S130" s="541" t="e">
        <f ca="1">+IF(AND(ISNUMBER(OFFSET('Water Data'!$I$4,0,10*ROW('Water Data'!I124))),'Data Summary'!CH130="Yes"),100-OFFSET('Water Data'!$I$4,0,10*ROW('Water Data'!I124)),NA())</f>
        <v>#N/A</v>
      </c>
      <c r="T130" s="541" t="e">
        <f ca="1">+IF(AND(ISNUMBER(OFFSET('Water Data'!$I$6,0,10*ROW('Water Data'!I124))),'Data Summary'!CI130="Yes"),OFFSET('Water Data'!$I$6,0,10*ROW('Water Data'!I124)),NA())</f>
        <v>#N/A</v>
      </c>
      <c r="U130" s="541" t="e">
        <f ca="1">+IF(AND(ISNUMBER(OFFSET('Water Data'!$I$9,0,10*ROW('Water Data'!I124))),'Data Summary'!CJ130="Yes"),OFFSET('Water Data'!$I$9,0,10*ROW('Water Data'!I124)),NA())</f>
        <v>#N/A</v>
      </c>
      <c r="V130" s="542" t="e">
        <f ca="1">+IF(AND(ISNUMBER(OFFSET('Sanitation Data'!$D$4,0,10*ROW('Sanitation Data'!D124))),'Data Summary'!CK130="Yes"),100-OFFSET('Sanitation Data'!$D$4,0,10*ROW('Sanitation Data'!D124)),NA())</f>
        <v>#N/A</v>
      </c>
      <c r="W130" s="542" t="e">
        <f ca="1">+IF(AND(ISNUMBER(OFFSET('Sanitation Data'!$D$6,0,10*ROW('Sanitation Data'!D124))),'Data Summary'!CL130="Yes"),OFFSET('Sanitation Data'!$D$6,0,10*ROW('Sanitation Data'!D124)),NA())</f>
        <v>#N/A</v>
      </c>
      <c r="X130" s="542" t="e">
        <f ca="1">+IF(AND(ISNUMBER(OFFSET('Sanitation Data'!$D$10,0,10*ROW('Sanitation Data'!D124))),'Data Summary'!CM130="Yes"),OFFSET('Sanitation Data'!$D$10,0,10*ROW('Sanitation Data'!D124)),NA())</f>
        <v>#N/A</v>
      </c>
      <c r="Y130" s="542" t="e">
        <f ca="1">+IF(AND(ISNUMBER(OFFSET('Sanitation Data'!$D$11,0,10*ROW('Sanitation Data'!D124))),'Data Summary'!CN130="Yes"),OFFSET('Sanitation Data'!$D$11,0,10*ROW('Sanitation Data'!D124)),NA())</f>
        <v>#N/A</v>
      </c>
      <c r="Z130" s="542" t="e">
        <f ca="1">+IF(AND(ISNUMBER(OFFSET('Sanitation Data'!$D$12,0,10*ROW('Sanitation Data'!D124))),'Data Summary'!CO130="Yes"),OFFSET('Sanitation Data'!$D$12,0,10*ROW('Sanitation Data'!D124)),NA())</f>
        <v>#N/A</v>
      </c>
      <c r="AA130" s="542" t="e">
        <f ca="1">+IF(AND(ISNUMBER(OFFSET('Sanitation Data'!$E$4,0,10*ROW('Sanitation Data'!E124))),'Data Summary'!CP130="Yes"),100-OFFSET('Sanitation Data'!$E$4,0,10*ROW('Sanitation Data'!E124)),NA())</f>
        <v>#N/A</v>
      </c>
      <c r="AB130" s="542" t="e">
        <f ca="1">+IF(AND(ISNUMBER(OFFSET('Sanitation Data'!$E$6,0,10*ROW('Sanitation Data'!E124))),'Data Summary'!CQ130="Yes"),OFFSET('Sanitation Data'!$E$6,0,10*ROW('Sanitation Data'!E124)),NA())</f>
        <v>#N/A</v>
      </c>
      <c r="AC130" s="542" t="e">
        <f ca="1">+IF(AND(ISNUMBER(OFFSET('Sanitation Data'!$E$10,0,10*ROW('Sanitation Data'!E124))),'Data Summary'!CR130="Yes"),OFFSET('Sanitation Data'!$E$10,0,10*ROW('Sanitation Data'!E124)),NA())</f>
        <v>#N/A</v>
      </c>
      <c r="AD130" s="542" t="e">
        <f ca="1">+IF(AND(ISNUMBER(OFFSET('Sanitation Data'!$E$11,0,10*ROW('Sanitation Data'!E124))),'Data Summary'!CS130="Yes"),OFFSET('Sanitation Data'!$E$11,0,10*ROW('Sanitation Data'!E124)),NA())</f>
        <v>#N/A</v>
      </c>
      <c r="AE130" s="542" t="e">
        <f ca="1">+IF(AND(ISNUMBER(OFFSET('Sanitation Data'!$E$12,0,10*ROW('Sanitation Data'!E124))),'Data Summary'!CT130="Yes"),OFFSET('Sanitation Data'!$E$12,0,10*ROW('Sanitation Data'!E124)),NA())</f>
        <v>#N/A</v>
      </c>
      <c r="AF130" s="542" t="e">
        <f ca="1">+IF(AND(ISNUMBER(OFFSET('Sanitation Data'!$F$4,0,10*ROW('Sanitation Data'!F124))),'Data Summary'!CU130="Yes"),100-OFFSET('Sanitation Data'!$F$4,0,10*ROW('Sanitation Data'!F124)),NA())</f>
        <v>#N/A</v>
      </c>
      <c r="AG130" s="542" t="e">
        <f ca="1">+IF(AND(ISNUMBER(OFFSET('Sanitation Data'!$F$6,0,10*ROW('Sanitation Data'!F124))),'Data Summary'!CV130="Yes"),OFFSET('Sanitation Data'!$F$6,0,10*ROW('Sanitation Data'!F124)),NA())</f>
        <v>#N/A</v>
      </c>
      <c r="AH130" s="542" t="e">
        <f ca="1">+IF(AND(ISNUMBER(OFFSET('Sanitation Data'!$F$10,0,10*ROW('Sanitation Data'!F124))),'Data Summary'!CW130="Yes"),OFFSET('Sanitation Data'!$F$10,0,10*ROW('Sanitation Data'!F124)),NA())</f>
        <v>#N/A</v>
      </c>
      <c r="AI130" s="542" t="e">
        <f ca="1">+IF(AND(ISNUMBER(OFFSET('Sanitation Data'!$F$11,0,10*ROW('Sanitation Data'!F124))),'Data Summary'!CX130="Yes"),OFFSET('Sanitation Data'!$F$11,0,10*ROW('Sanitation Data'!F124)),NA())</f>
        <v>#N/A</v>
      </c>
      <c r="AJ130" s="542" t="e">
        <f ca="1">+IF(AND(ISNUMBER(OFFSET('Sanitation Data'!$F$12,0,10*ROW('Sanitation Data'!F124))),'Data Summary'!CY130="Yes"),OFFSET('Sanitation Data'!$F$12,0,10*ROW('Sanitation Data'!F124)),NA())</f>
        <v>#N/A</v>
      </c>
      <c r="AK130" s="542" t="e">
        <f ca="1">+IF(AND(ISNUMBER(OFFSET('Sanitation Data'!$G$4,0,10*ROW('Sanitation Data'!G124))),'Data Summary'!CZ130="Yes"),100-OFFSET('Sanitation Data'!$G$4,0,10*ROW('Sanitation Data'!G124)),NA())</f>
        <v>#N/A</v>
      </c>
      <c r="AL130" s="542" t="e">
        <f ca="1">+IF(AND(ISNUMBER(OFFSET('Sanitation Data'!$G$6,0,10*ROW('Sanitation Data'!G124))),'Data Summary'!DA130="Yes"),OFFSET('Sanitation Data'!$G$6,0,10*ROW('Sanitation Data'!G124)),NA())</f>
        <v>#N/A</v>
      </c>
      <c r="AM130" s="542" t="e">
        <f ca="1">+IF(AND(ISNUMBER(OFFSET('Sanitation Data'!$G$10,0,10*ROW('Sanitation Data'!G124))),'Data Summary'!DB130="Yes"),OFFSET('Sanitation Data'!$G$10,0,10*ROW('Sanitation Data'!G124)),NA())</f>
        <v>#N/A</v>
      </c>
      <c r="AN130" s="542" t="e">
        <f ca="1">+IF(AND(ISNUMBER(OFFSET('Sanitation Data'!$G$11,0,10*ROW('Sanitation Data'!G124))),'Data Summary'!DC130="Yes"),OFFSET('Sanitation Data'!$G$11,0,10*ROW('Sanitation Data'!G124)),NA())</f>
        <v>#N/A</v>
      </c>
      <c r="AO130" s="542" t="e">
        <f ca="1">+IF(AND(ISNUMBER(OFFSET('Sanitation Data'!$G$12,0,10*ROW('Sanitation Data'!G124))),'Data Summary'!DD130="Yes"),OFFSET('Sanitation Data'!$G$12,0,10*ROW('Sanitation Data'!G124)),NA())</f>
        <v>#N/A</v>
      </c>
      <c r="AP130" s="542" t="e">
        <f ca="1">+IF(AND(ISNUMBER(OFFSET('Sanitation Data'!$H$4,0,10*ROW('Sanitation Data'!H124))),'Data Summary'!DE130="Yes"),100-OFFSET('Sanitation Data'!$H$4,0,10*ROW('Sanitation Data'!H124)),NA())</f>
        <v>#N/A</v>
      </c>
      <c r="AQ130" s="542" t="e">
        <f ca="1">+IF(AND(ISNUMBER(OFFSET('Sanitation Data'!$H$6,0,10*ROW('Sanitation Data'!H124))),'Data Summary'!DF130="Yes"),OFFSET('Sanitation Data'!$H$6,0,10*ROW('Sanitation Data'!H124)),NA())</f>
        <v>#N/A</v>
      </c>
      <c r="AR130" s="542" t="e">
        <f ca="1">+IF(AND(ISNUMBER(OFFSET('Sanitation Data'!$H$10,0,10*ROW('Sanitation Data'!H124))),'Data Summary'!DG130="Yes"),OFFSET('Sanitation Data'!$H$10,0,10*ROW('Sanitation Data'!H124)),NA())</f>
        <v>#N/A</v>
      </c>
      <c r="AS130" s="542" t="e">
        <f ca="1">+IF(AND(ISNUMBER(OFFSET('Sanitation Data'!$H$11,0,10*ROW('Sanitation Data'!H124))),'Data Summary'!DH130="Yes"),OFFSET('Sanitation Data'!$H$11,0,10*ROW('Sanitation Data'!H124)),NA())</f>
        <v>#N/A</v>
      </c>
      <c r="AT130" s="542" t="e">
        <f ca="1">+IF(AND(ISNUMBER(OFFSET('Sanitation Data'!$H$12,0,10*ROW('Sanitation Data'!H124))),'Data Summary'!DI130="Yes"),OFFSET('Sanitation Data'!$H$12,0,10*ROW('Sanitation Data'!H124)),NA())</f>
        <v>#N/A</v>
      </c>
      <c r="AU130" s="542" t="e">
        <f ca="1">+IF(AND(ISNUMBER(OFFSET('Sanitation Data'!$I$4,0,10*ROW('Sanitation Data'!I124))),'Data Summary'!DJ130="Yes"),100-OFFSET('Sanitation Data'!$I$4,0,10*ROW('Sanitation Data'!I124)),NA())</f>
        <v>#N/A</v>
      </c>
      <c r="AV130" s="542" t="e">
        <f ca="1">+IF(AND(ISNUMBER(OFFSET('Sanitation Data'!$I$6,0,10*ROW('Sanitation Data'!I124))),'Data Summary'!DK130="Yes"),OFFSET('Sanitation Data'!$I$6,0,10*ROW('Sanitation Data'!I124)),NA())</f>
        <v>#N/A</v>
      </c>
      <c r="AW130" s="542" t="e">
        <f ca="1">+IF(AND(ISNUMBER(OFFSET('Sanitation Data'!$I$10,0,10*ROW('Sanitation Data'!I124))),'Data Summary'!DL130="Yes"),OFFSET('Sanitation Data'!$I$10,0,10*ROW('Sanitation Data'!I124)),NA())</f>
        <v>#N/A</v>
      </c>
      <c r="AX130" s="542" t="e">
        <f ca="1">+IF(AND(ISNUMBER(OFFSET('Sanitation Data'!$I$11,0,10*ROW('Sanitation Data'!I124))),'Data Summary'!DM130="Yes"),OFFSET('Sanitation Data'!$I$11,0,10*ROW('Sanitation Data'!I124)),NA())</f>
        <v>#N/A</v>
      </c>
      <c r="AY130" s="542" t="e">
        <f ca="1">+IF(AND(ISNUMBER(OFFSET('Sanitation Data'!$I$12,0,10*ROW('Sanitation Data'!I124))),'Data Summary'!DN130="Yes"),OFFSET('Sanitation Data'!$I$12,0,10*ROW('Sanitation Data'!I124)),NA())</f>
        <v>#N/A</v>
      </c>
      <c r="AZ130" s="543" t="e">
        <f ca="1">+IF(AND(ISNUMBER(OFFSET('Hygiene Data'!$D$5,0,10*ROW('Hygiene Data'!D124))),'Data Summary'!DO130="Yes"),OFFSET('Hygiene Data'!$D$5,0,10*ROW('Hygiene Data'!D124)),NA())</f>
        <v>#N/A</v>
      </c>
      <c r="BA130" s="543" t="e">
        <f ca="1">+IF(AND(ISNUMBER(OFFSET('Hygiene Data'!$D$7,0,10*ROW('Hygiene Data'!D124))),'Data Summary'!DP130="Yes"),OFFSET('Hygiene Data'!$D$7,0,10*ROW('Hygiene Data'!D124)),NA())</f>
        <v>#N/A</v>
      </c>
      <c r="BB130" s="543" t="e">
        <f ca="1">+IF(AND(ISNUMBER(OFFSET('Hygiene Data'!$D$9,0,10*ROW('Hygiene Data'!D124))),'Data Summary'!DQ130="Yes"),OFFSET('Hygiene Data'!$D$9,0,10*ROW('Hygiene Data'!D124)),NA())</f>
        <v>#N/A</v>
      </c>
      <c r="BC130" s="543" t="e">
        <f ca="1">+IF(AND(ISNUMBER(OFFSET('Hygiene Data'!$E$5,0,10*ROW('Hygiene Data'!E124))),'Data Summary'!DR130="Yes"),OFFSET('Hygiene Data'!$E$5,0,10*ROW('Hygiene Data'!E124)),NA())</f>
        <v>#N/A</v>
      </c>
      <c r="BD130" s="543" t="e">
        <f ca="1">+IF(AND(ISNUMBER(OFFSET('Hygiene Data'!$E$7,0,10*ROW('Hygiene Data'!E124))),'Data Summary'!DS130="Yes"),OFFSET('Hygiene Data'!$E$7,0,10*ROW('Hygiene Data'!E124)),NA())</f>
        <v>#N/A</v>
      </c>
      <c r="BE130" s="543" t="e">
        <f ca="1">+IF(AND(ISNUMBER(OFFSET('Hygiene Data'!$E$9,0,10*ROW('Hygiene Data'!E124))),'Data Summary'!DT130="Yes"),OFFSET('Hygiene Data'!$E$9,0,10*ROW('Hygiene Data'!E124)),NA())</f>
        <v>#N/A</v>
      </c>
      <c r="BF130" s="543" t="e">
        <f ca="1">+IF(AND(ISNUMBER(OFFSET('Hygiene Data'!$F$5,0,10*ROW('Hygiene Data'!F124))),'Data Summary'!DU130="Yes"),OFFSET('Hygiene Data'!$F$5,0,10*ROW('Hygiene Data'!F124)),NA())</f>
        <v>#N/A</v>
      </c>
      <c r="BG130" s="543" t="e">
        <f ca="1">+IF(AND(ISNUMBER(OFFSET('Hygiene Data'!$F$7,0,10*ROW('Hygiene Data'!F124))),'Data Summary'!DV130="Yes"),OFFSET('Hygiene Data'!$F$7,0,10*ROW('Hygiene Data'!F124)),NA())</f>
        <v>#N/A</v>
      </c>
      <c r="BH130" s="543" t="e">
        <f ca="1">+IF(AND(ISNUMBER(OFFSET('Hygiene Data'!$F$9,0,10*ROW('Hygiene Data'!F124))),'Data Summary'!DW130="Yes"),OFFSET('Hygiene Data'!$F$9,0,10*ROW('Hygiene Data'!F124)),NA())</f>
        <v>#N/A</v>
      </c>
      <c r="BI130" s="543" t="e">
        <f ca="1">+IF(AND(ISNUMBER(OFFSET('Hygiene Data'!$G$5,0,10*ROW('Hygiene Data'!G124))),'Data Summary'!DX130="Yes"),OFFSET('Hygiene Data'!$G$5,0,10*ROW('Hygiene Data'!G124)),NA())</f>
        <v>#N/A</v>
      </c>
      <c r="BJ130" s="543" t="e">
        <f ca="1">+IF(AND(ISNUMBER(OFFSET('Hygiene Data'!$G$7,0,10*ROW('Hygiene Data'!G124))),'Data Summary'!DY130="Yes"),OFFSET('Hygiene Data'!$G$7,0,10*ROW('Hygiene Data'!G124)),NA())</f>
        <v>#N/A</v>
      </c>
      <c r="BK130" s="543" t="e">
        <f ca="1">+IF(AND(ISNUMBER(OFFSET('Hygiene Data'!$G$9,0,10*ROW('Hygiene Data'!G124))),'Data Summary'!DZ130="Yes"),OFFSET('Hygiene Data'!$G$9,0,10*ROW('Hygiene Data'!G124)),NA())</f>
        <v>#N/A</v>
      </c>
      <c r="BL130" s="543" t="e">
        <f ca="1">+IF(AND(ISNUMBER(OFFSET('Hygiene Data'!$H$5,0,10*ROW('Hygiene Data'!H124))),'Data Summary'!EA130="Yes"),OFFSET('Hygiene Data'!$H$5,0,10*ROW('Hygiene Data'!H124)),NA())</f>
        <v>#N/A</v>
      </c>
      <c r="BM130" s="543" t="e">
        <f ca="1">+IF(AND(ISNUMBER(OFFSET('Hygiene Data'!$H$7,0,10*ROW('Hygiene Data'!H124))),'Data Summary'!EB130="Yes"),OFFSET('Hygiene Data'!$H$7,0,10*ROW('Hygiene Data'!H124)),NA())</f>
        <v>#N/A</v>
      </c>
      <c r="BN130" s="543" t="e">
        <f ca="1">+IF(AND(ISNUMBER(OFFSET('Hygiene Data'!$H$9,0,10*ROW('Hygiene Data'!H124))),'Data Summary'!EC130="Yes"),OFFSET('Hygiene Data'!$H$9,0,10*ROW('Hygiene Data'!H124)),NA())</f>
        <v>#N/A</v>
      </c>
      <c r="BO130" s="543" t="e">
        <f ca="1">+IF(AND(ISNUMBER(OFFSET('Hygiene Data'!$I$5,0,10*ROW('Hygiene Data'!I124))),'Data Summary'!ED130="Yes"),OFFSET('Hygiene Data'!$I$5,0,10*ROW('Hygiene Data'!I124)),NA())</f>
        <v>#N/A</v>
      </c>
      <c r="BP130" s="543" t="e">
        <f ca="1">+IF(AND(ISNUMBER(OFFSET('Hygiene Data'!$I$7,0,10*ROW('Hygiene Data'!I124))),'Data Summary'!EE130="Yes"),OFFSET('Hygiene Data'!$I$7,0,10*ROW('Hygiene Data'!I124)),NA())</f>
        <v>#N/A</v>
      </c>
      <c r="BQ130" s="543" t="e">
        <f ca="1">+IF(AND(ISNUMBER(OFFSET('Hygiene Data'!$I$9,0,10*ROW('Hygiene Data'!I124))),'Data Summary'!EF130="Yes"),OFFSET('Hygiene Data'!$I$9,0,10*ROW('Hygiene Data'!I124)),NA())</f>
        <v>#N/A</v>
      </c>
    </row>
    <row r="131" spans="1:69" x14ac:dyDescent="0.25">
      <c r="A131" s="539" t="e">
        <f ca="1">+RIGHT('Data Summary'!A131,LEN('Data Summary'!A131)-9)</f>
        <v>#VALUE!</v>
      </c>
      <c r="B131" s="513" t="str">
        <f ca="1">+IF(ISTEXT('Data Summary'!B131),'Data Summary'!B131,"")</f>
        <v/>
      </c>
      <c r="C131" s="540" t="e">
        <f ca="1">+VALUE('Data Summary'!C131)</f>
        <v>#VALUE!</v>
      </c>
      <c r="D131" s="541" t="e">
        <f ca="1">+IF(AND(ISNUMBER(OFFSET('Water Data'!$D$4,0,10*ROW('Water Data'!D125))),'Data Summary'!BS131="Yes"),100-OFFSET('Water Data'!$D$4,0,10*ROW('Water Data'!D125)),NA())</f>
        <v>#N/A</v>
      </c>
      <c r="E131" s="541" t="e">
        <f ca="1">+IF(AND(ISNUMBER(OFFSET('Water Data'!$D$6,0,10*ROW('Water Data'!D125))),'Data Summary'!BT131="Yes"),OFFSET('Water Data'!$D$6,0,10*ROW('Water Data'!D125)),NA())</f>
        <v>#N/A</v>
      </c>
      <c r="F131" s="541" t="e">
        <f ca="1">+IF(AND(ISNUMBER(OFFSET('Water Data'!$D$9,0,10*ROW('Water Data'!D125))),'Data Summary'!BU131="Yes"),OFFSET('Water Data'!$D$9,0,10*ROW('Water Data'!D125)),NA())</f>
        <v>#N/A</v>
      </c>
      <c r="G131" s="541" t="e">
        <f ca="1">+IF(AND(ISNUMBER(OFFSET('Water Data'!$E$4,0,10*ROW('Water Data'!E125))),'Data Summary'!BV131="Yes"),100-OFFSET('Water Data'!$E$4,0,10*ROW('Water Data'!E125)),NA())</f>
        <v>#N/A</v>
      </c>
      <c r="H131" s="541" t="e">
        <f ca="1">+IF(AND(ISNUMBER(OFFSET('Water Data'!$E$6,0,10*ROW('Water Data'!E125))),'Data Summary'!BW131="Yes"),OFFSET('Water Data'!$E$6,0,10*ROW('Water Data'!E125)),NA())</f>
        <v>#N/A</v>
      </c>
      <c r="I131" s="541" t="e">
        <f ca="1">+IF(AND(ISNUMBER(OFFSET('Water Data'!$E$9,0,10*ROW('Water Data'!E125))),'Data Summary'!BX131="Yes"),OFFSET('Water Data'!$E$9,0,10*ROW('Water Data'!E125)),NA())</f>
        <v>#N/A</v>
      </c>
      <c r="J131" s="541" t="e">
        <f ca="1">+IF(AND(ISNUMBER(OFFSET('Water Data'!$F$4,0,10*ROW('Water Data'!F125))),'Data Summary'!BY131="Yes"),100-OFFSET('Water Data'!$F$4,0,10*ROW('Water Data'!F125)),NA())</f>
        <v>#N/A</v>
      </c>
      <c r="K131" s="541" t="e">
        <f ca="1">+IF(AND(ISNUMBER(OFFSET('Water Data'!$F$6,0,10*ROW('Water Data'!F125))),'Data Summary'!BZ131="Yes"),OFFSET('Water Data'!$F$6,0,10*ROW('Water Data'!F125)),NA())</f>
        <v>#N/A</v>
      </c>
      <c r="L131" s="541" t="e">
        <f ca="1">+IF(AND(ISNUMBER(OFFSET('Water Data'!$F$9,0,10*ROW('Water Data'!F125))),'Data Summary'!CA131="Yes"),OFFSET('Water Data'!$F$9,0,10*ROW('Water Data'!F125)),NA())</f>
        <v>#N/A</v>
      </c>
      <c r="M131" s="541" t="e">
        <f ca="1">+IF(AND(ISNUMBER(OFFSET('Water Data'!$G$4,0,10*ROW('Water Data'!G125))),'Data Summary'!CB131="Yes"),100-OFFSET('Water Data'!$G$4,0,10*ROW('Water Data'!G125)),NA())</f>
        <v>#N/A</v>
      </c>
      <c r="N131" s="541" t="e">
        <f ca="1">+IF(AND(ISNUMBER(OFFSET('Water Data'!$G$6,0,10*ROW('Water Data'!G125))),'Data Summary'!CC131="Yes"),OFFSET('Water Data'!$G$6,0,10*ROW('Water Data'!G125)),NA())</f>
        <v>#N/A</v>
      </c>
      <c r="O131" s="541" t="e">
        <f ca="1">+IF(AND(ISNUMBER(OFFSET('Water Data'!$G$9,0,10*ROW('Water Data'!G125))),'Data Summary'!CD131="Yes"),OFFSET('Water Data'!$G$9,0,10*ROW('Water Data'!G125)),NA())</f>
        <v>#N/A</v>
      </c>
      <c r="P131" s="541" t="e">
        <f ca="1">+IF(AND(ISNUMBER(OFFSET('Water Data'!$H$4,0,10*ROW('Water Data'!H125))),'Data Summary'!CE131="Yes"),100-OFFSET('Water Data'!$H$4,0,10*ROW('Water Data'!H125)),NA())</f>
        <v>#N/A</v>
      </c>
      <c r="Q131" s="541" t="e">
        <f ca="1">+IF(AND(ISNUMBER(OFFSET('Water Data'!$H$6,0,10*ROW('Water Data'!H125))),'Data Summary'!CF131="Yes"),OFFSET('Water Data'!$H$6,0,10*ROW('Water Data'!H125)),NA())</f>
        <v>#N/A</v>
      </c>
      <c r="R131" s="541" t="e">
        <f ca="1">+IF(AND(ISNUMBER(OFFSET('Water Data'!$H$9,0,10*ROW('Water Data'!H125))),'Data Summary'!CG131="Yes"),OFFSET('Water Data'!$H$9,0,10*ROW('Water Data'!H125)),NA())</f>
        <v>#N/A</v>
      </c>
      <c r="S131" s="541" t="e">
        <f ca="1">+IF(AND(ISNUMBER(OFFSET('Water Data'!$I$4,0,10*ROW('Water Data'!I125))),'Data Summary'!CH131="Yes"),100-OFFSET('Water Data'!$I$4,0,10*ROW('Water Data'!I125)),NA())</f>
        <v>#N/A</v>
      </c>
      <c r="T131" s="541" t="e">
        <f ca="1">+IF(AND(ISNUMBER(OFFSET('Water Data'!$I$6,0,10*ROW('Water Data'!I125))),'Data Summary'!CI131="Yes"),OFFSET('Water Data'!$I$6,0,10*ROW('Water Data'!I125)),NA())</f>
        <v>#N/A</v>
      </c>
      <c r="U131" s="541" t="e">
        <f ca="1">+IF(AND(ISNUMBER(OFFSET('Water Data'!$I$9,0,10*ROW('Water Data'!I125))),'Data Summary'!CJ131="Yes"),OFFSET('Water Data'!$I$9,0,10*ROW('Water Data'!I125)),NA())</f>
        <v>#N/A</v>
      </c>
      <c r="V131" s="542" t="e">
        <f ca="1">+IF(AND(ISNUMBER(OFFSET('Sanitation Data'!$D$4,0,10*ROW('Sanitation Data'!D125))),'Data Summary'!CK131="Yes"),100-OFFSET('Sanitation Data'!$D$4,0,10*ROW('Sanitation Data'!D125)),NA())</f>
        <v>#N/A</v>
      </c>
      <c r="W131" s="542" t="e">
        <f ca="1">+IF(AND(ISNUMBER(OFFSET('Sanitation Data'!$D$6,0,10*ROW('Sanitation Data'!D125))),'Data Summary'!CL131="Yes"),OFFSET('Sanitation Data'!$D$6,0,10*ROW('Sanitation Data'!D125)),NA())</f>
        <v>#N/A</v>
      </c>
      <c r="X131" s="542" t="e">
        <f ca="1">+IF(AND(ISNUMBER(OFFSET('Sanitation Data'!$D$10,0,10*ROW('Sanitation Data'!D125))),'Data Summary'!CM131="Yes"),OFFSET('Sanitation Data'!$D$10,0,10*ROW('Sanitation Data'!D125)),NA())</f>
        <v>#N/A</v>
      </c>
      <c r="Y131" s="542" t="e">
        <f ca="1">+IF(AND(ISNUMBER(OFFSET('Sanitation Data'!$D$11,0,10*ROW('Sanitation Data'!D125))),'Data Summary'!CN131="Yes"),OFFSET('Sanitation Data'!$D$11,0,10*ROW('Sanitation Data'!D125)),NA())</f>
        <v>#N/A</v>
      </c>
      <c r="Z131" s="542" t="e">
        <f ca="1">+IF(AND(ISNUMBER(OFFSET('Sanitation Data'!$D$12,0,10*ROW('Sanitation Data'!D125))),'Data Summary'!CO131="Yes"),OFFSET('Sanitation Data'!$D$12,0,10*ROW('Sanitation Data'!D125)),NA())</f>
        <v>#N/A</v>
      </c>
      <c r="AA131" s="542" t="e">
        <f ca="1">+IF(AND(ISNUMBER(OFFSET('Sanitation Data'!$E$4,0,10*ROW('Sanitation Data'!E125))),'Data Summary'!CP131="Yes"),100-OFFSET('Sanitation Data'!$E$4,0,10*ROW('Sanitation Data'!E125)),NA())</f>
        <v>#N/A</v>
      </c>
      <c r="AB131" s="542" t="e">
        <f ca="1">+IF(AND(ISNUMBER(OFFSET('Sanitation Data'!$E$6,0,10*ROW('Sanitation Data'!E125))),'Data Summary'!CQ131="Yes"),OFFSET('Sanitation Data'!$E$6,0,10*ROW('Sanitation Data'!E125)),NA())</f>
        <v>#N/A</v>
      </c>
      <c r="AC131" s="542" t="e">
        <f ca="1">+IF(AND(ISNUMBER(OFFSET('Sanitation Data'!$E$10,0,10*ROW('Sanitation Data'!E125))),'Data Summary'!CR131="Yes"),OFFSET('Sanitation Data'!$E$10,0,10*ROW('Sanitation Data'!E125)),NA())</f>
        <v>#N/A</v>
      </c>
      <c r="AD131" s="542" t="e">
        <f ca="1">+IF(AND(ISNUMBER(OFFSET('Sanitation Data'!$E$11,0,10*ROW('Sanitation Data'!E125))),'Data Summary'!CS131="Yes"),OFFSET('Sanitation Data'!$E$11,0,10*ROW('Sanitation Data'!E125)),NA())</f>
        <v>#N/A</v>
      </c>
      <c r="AE131" s="542" t="e">
        <f ca="1">+IF(AND(ISNUMBER(OFFSET('Sanitation Data'!$E$12,0,10*ROW('Sanitation Data'!E125))),'Data Summary'!CT131="Yes"),OFFSET('Sanitation Data'!$E$12,0,10*ROW('Sanitation Data'!E125)),NA())</f>
        <v>#N/A</v>
      </c>
      <c r="AF131" s="542" t="e">
        <f ca="1">+IF(AND(ISNUMBER(OFFSET('Sanitation Data'!$F$4,0,10*ROW('Sanitation Data'!F125))),'Data Summary'!CU131="Yes"),100-OFFSET('Sanitation Data'!$F$4,0,10*ROW('Sanitation Data'!F125)),NA())</f>
        <v>#N/A</v>
      </c>
      <c r="AG131" s="542" t="e">
        <f ca="1">+IF(AND(ISNUMBER(OFFSET('Sanitation Data'!$F$6,0,10*ROW('Sanitation Data'!F125))),'Data Summary'!CV131="Yes"),OFFSET('Sanitation Data'!$F$6,0,10*ROW('Sanitation Data'!F125)),NA())</f>
        <v>#N/A</v>
      </c>
      <c r="AH131" s="542" t="e">
        <f ca="1">+IF(AND(ISNUMBER(OFFSET('Sanitation Data'!$F$10,0,10*ROW('Sanitation Data'!F125))),'Data Summary'!CW131="Yes"),OFFSET('Sanitation Data'!$F$10,0,10*ROW('Sanitation Data'!F125)),NA())</f>
        <v>#N/A</v>
      </c>
      <c r="AI131" s="542" t="e">
        <f ca="1">+IF(AND(ISNUMBER(OFFSET('Sanitation Data'!$F$11,0,10*ROW('Sanitation Data'!F125))),'Data Summary'!CX131="Yes"),OFFSET('Sanitation Data'!$F$11,0,10*ROW('Sanitation Data'!F125)),NA())</f>
        <v>#N/A</v>
      </c>
      <c r="AJ131" s="542" t="e">
        <f ca="1">+IF(AND(ISNUMBER(OFFSET('Sanitation Data'!$F$12,0,10*ROW('Sanitation Data'!F125))),'Data Summary'!CY131="Yes"),OFFSET('Sanitation Data'!$F$12,0,10*ROW('Sanitation Data'!F125)),NA())</f>
        <v>#N/A</v>
      </c>
      <c r="AK131" s="542" t="e">
        <f ca="1">+IF(AND(ISNUMBER(OFFSET('Sanitation Data'!$G$4,0,10*ROW('Sanitation Data'!G125))),'Data Summary'!CZ131="Yes"),100-OFFSET('Sanitation Data'!$G$4,0,10*ROW('Sanitation Data'!G125)),NA())</f>
        <v>#N/A</v>
      </c>
      <c r="AL131" s="542" t="e">
        <f ca="1">+IF(AND(ISNUMBER(OFFSET('Sanitation Data'!$G$6,0,10*ROW('Sanitation Data'!G125))),'Data Summary'!DA131="Yes"),OFFSET('Sanitation Data'!$G$6,0,10*ROW('Sanitation Data'!G125)),NA())</f>
        <v>#N/A</v>
      </c>
      <c r="AM131" s="542" t="e">
        <f ca="1">+IF(AND(ISNUMBER(OFFSET('Sanitation Data'!$G$10,0,10*ROW('Sanitation Data'!G125))),'Data Summary'!DB131="Yes"),OFFSET('Sanitation Data'!$G$10,0,10*ROW('Sanitation Data'!G125)),NA())</f>
        <v>#N/A</v>
      </c>
      <c r="AN131" s="542" t="e">
        <f ca="1">+IF(AND(ISNUMBER(OFFSET('Sanitation Data'!$G$11,0,10*ROW('Sanitation Data'!G125))),'Data Summary'!DC131="Yes"),OFFSET('Sanitation Data'!$G$11,0,10*ROW('Sanitation Data'!G125)),NA())</f>
        <v>#N/A</v>
      </c>
      <c r="AO131" s="542" t="e">
        <f ca="1">+IF(AND(ISNUMBER(OFFSET('Sanitation Data'!$G$12,0,10*ROW('Sanitation Data'!G125))),'Data Summary'!DD131="Yes"),OFFSET('Sanitation Data'!$G$12,0,10*ROW('Sanitation Data'!G125)),NA())</f>
        <v>#N/A</v>
      </c>
      <c r="AP131" s="542" t="e">
        <f ca="1">+IF(AND(ISNUMBER(OFFSET('Sanitation Data'!$H$4,0,10*ROW('Sanitation Data'!H125))),'Data Summary'!DE131="Yes"),100-OFFSET('Sanitation Data'!$H$4,0,10*ROW('Sanitation Data'!H125)),NA())</f>
        <v>#N/A</v>
      </c>
      <c r="AQ131" s="542" t="e">
        <f ca="1">+IF(AND(ISNUMBER(OFFSET('Sanitation Data'!$H$6,0,10*ROW('Sanitation Data'!H125))),'Data Summary'!DF131="Yes"),OFFSET('Sanitation Data'!$H$6,0,10*ROW('Sanitation Data'!H125)),NA())</f>
        <v>#N/A</v>
      </c>
      <c r="AR131" s="542" t="e">
        <f ca="1">+IF(AND(ISNUMBER(OFFSET('Sanitation Data'!$H$10,0,10*ROW('Sanitation Data'!H125))),'Data Summary'!DG131="Yes"),OFFSET('Sanitation Data'!$H$10,0,10*ROW('Sanitation Data'!H125)),NA())</f>
        <v>#N/A</v>
      </c>
      <c r="AS131" s="542" t="e">
        <f ca="1">+IF(AND(ISNUMBER(OFFSET('Sanitation Data'!$H$11,0,10*ROW('Sanitation Data'!H125))),'Data Summary'!DH131="Yes"),OFFSET('Sanitation Data'!$H$11,0,10*ROW('Sanitation Data'!H125)),NA())</f>
        <v>#N/A</v>
      </c>
      <c r="AT131" s="542" t="e">
        <f ca="1">+IF(AND(ISNUMBER(OFFSET('Sanitation Data'!$H$12,0,10*ROW('Sanitation Data'!H125))),'Data Summary'!DI131="Yes"),OFFSET('Sanitation Data'!$H$12,0,10*ROW('Sanitation Data'!H125)),NA())</f>
        <v>#N/A</v>
      </c>
      <c r="AU131" s="542" t="e">
        <f ca="1">+IF(AND(ISNUMBER(OFFSET('Sanitation Data'!$I$4,0,10*ROW('Sanitation Data'!I125))),'Data Summary'!DJ131="Yes"),100-OFFSET('Sanitation Data'!$I$4,0,10*ROW('Sanitation Data'!I125)),NA())</f>
        <v>#N/A</v>
      </c>
      <c r="AV131" s="542" t="e">
        <f ca="1">+IF(AND(ISNUMBER(OFFSET('Sanitation Data'!$I$6,0,10*ROW('Sanitation Data'!I125))),'Data Summary'!DK131="Yes"),OFFSET('Sanitation Data'!$I$6,0,10*ROW('Sanitation Data'!I125)),NA())</f>
        <v>#N/A</v>
      </c>
      <c r="AW131" s="542" t="e">
        <f ca="1">+IF(AND(ISNUMBER(OFFSET('Sanitation Data'!$I$10,0,10*ROW('Sanitation Data'!I125))),'Data Summary'!DL131="Yes"),OFFSET('Sanitation Data'!$I$10,0,10*ROW('Sanitation Data'!I125)),NA())</f>
        <v>#N/A</v>
      </c>
      <c r="AX131" s="542" t="e">
        <f ca="1">+IF(AND(ISNUMBER(OFFSET('Sanitation Data'!$I$11,0,10*ROW('Sanitation Data'!I125))),'Data Summary'!DM131="Yes"),OFFSET('Sanitation Data'!$I$11,0,10*ROW('Sanitation Data'!I125)),NA())</f>
        <v>#N/A</v>
      </c>
      <c r="AY131" s="542" t="e">
        <f ca="1">+IF(AND(ISNUMBER(OFFSET('Sanitation Data'!$I$12,0,10*ROW('Sanitation Data'!I125))),'Data Summary'!DN131="Yes"),OFFSET('Sanitation Data'!$I$12,0,10*ROW('Sanitation Data'!I125)),NA())</f>
        <v>#N/A</v>
      </c>
      <c r="AZ131" s="543" t="e">
        <f ca="1">+IF(AND(ISNUMBER(OFFSET('Hygiene Data'!$D$5,0,10*ROW('Hygiene Data'!D125))),'Data Summary'!DO131="Yes"),OFFSET('Hygiene Data'!$D$5,0,10*ROW('Hygiene Data'!D125)),NA())</f>
        <v>#N/A</v>
      </c>
      <c r="BA131" s="543" t="e">
        <f ca="1">+IF(AND(ISNUMBER(OFFSET('Hygiene Data'!$D$7,0,10*ROW('Hygiene Data'!D125))),'Data Summary'!DP131="Yes"),OFFSET('Hygiene Data'!$D$7,0,10*ROW('Hygiene Data'!D125)),NA())</f>
        <v>#N/A</v>
      </c>
      <c r="BB131" s="543" t="e">
        <f ca="1">+IF(AND(ISNUMBER(OFFSET('Hygiene Data'!$D$9,0,10*ROW('Hygiene Data'!D125))),'Data Summary'!DQ131="Yes"),OFFSET('Hygiene Data'!$D$9,0,10*ROW('Hygiene Data'!D125)),NA())</f>
        <v>#N/A</v>
      </c>
      <c r="BC131" s="543" t="e">
        <f ca="1">+IF(AND(ISNUMBER(OFFSET('Hygiene Data'!$E$5,0,10*ROW('Hygiene Data'!E125))),'Data Summary'!DR131="Yes"),OFFSET('Hygiene Data'!$E$5,0,10*ROW('Hygiene Data'!E125)),NA())</f>
        <v>#N/A</v>
      </c>
      <c r="BD131" s="543" t="e">
        <f ca="1">+IF(AND(ISNUMBER(OFFSET('Hygiene Data'!$E$7,0,10*ROW('Hygiene Data'!E125))),'Data Summary'!DS131="Yes"),OFFSET('Hygiene Data'!$E$7,0,10*ROW('Hygiene Data'!E125)),NA())</f>
        <v>#N/A</v>
      </c>
      <c r="BE131" s="543" t="e">
        <f ca="1">+IF(AND(ISNUMBER(OFFSET('Hygiene Data'!$E$9,0,10*ROW('Hygiene Data'!E125))),'Data Summary'!DT131="Yes"),OFFSET('Hygiene Data'!$E$9,0,10*ROW('Hygiene Data'!E125)),NA())</f>
        <v>#N/A</v>
      </c>
      <c r="BF131" s="543" t="e">
        <f ca="1">+IF(AND(ISNUMBER(OFFSET('Hygiene Data'!$F$5,0,10*ROW('Hygiene Data'!F125))),'Data Summary'!DU131="Yes"),OFFSET('Hygiene Data'!$F$5,0,10*ROW('Hygiene Data'!F125)),NA())</f>
        <v>#N/A</v>
      </c>
      <c r="BG131" s="543" t="e">
        <f ca="1">+IF(AND(ISNUMBER(OFFSET('Hygiene Data'!$F$7,0,10*ROW('Hygiene Data'!F125))),'Data Summary'!DV131="Yes"),OFFSET('Hygiene Data'!$F$7,0,10*ROW('Hygiene Data'!F125)),NA())</f>
        <v>#N/A</v>
      </c>
      <c r="BH131" s="543" t="e">
        <f ca="1">+IF(AND(ISNUMBER(OFFSET('Hygiene Data'!$F$9,0,10*ROW('Hygiene Data'!F125))),'Data Summary'!DW131="Yes"),OFFSET('Hygiene Data'!$F$9,0,10*ROW('Hygiene Data'!F125)),NA())</f>
        <v>#N/A</v>
      </c>
      <c r="BI131" s="543" t="e">
        <f ca="1">+IF(AND(ISNUMBER(OFFSET('Hygiene Data'!$G$5,0,10*ROW('Hygiene Data'!G125))),'Data Summary'!DX131="Yes"),OFFSET('Hygiene Data'!$G$5,0,10*ROW('Hygiene Data'!G125)),NA())</f>
        <v>#N/A</v>
      </c>
      <c r="BJ131" s="543" t="e">
        <f ca="1">+IF(AND(ISNUMBER(OFFSET('Hygiene Data'!$G$7,0,10*ROW('Hygiene Data'!G125))),'Data Summary'!DY131="Yes"),OFFSET('Hygiene Data'!$G$7,0,10*ROW('Hygiene Data'!G125)),NA())</f>
        <v>#N/A</v>
      </c>
      <c r="BK131" s="543" t="e">
        <f ca="1">+IF(AND(ISNUMBER(OFFSET('Hygiene Data'!$G$9,0,10*ROW('Hygiene Data'!G125))),'Data Summary'!DZ131="Yes"),OFFSET('Hygiene Data'!$G$9,0,10*ROW('Hygiene Data'!G125)),NA())</f>
        <v>#N/A</v>
      </c>
      <c r="BL131" s="543" t="e">
        <f ca="1">+IF(AND(ISNUMBER(OFFSET('Hygiene Data'!$H$5,0,10*ROW('Hygiene Data'!H125))),'Data Summary'!EA131="Yes"),OFFSET('Hygiene Data'!$H$5,0,10*ROW('Hygiene Data'!H125)),NA())</f>
        <v>#N/A</v>
      </c>
      <c r="BM131" s="543" t="e">
        <f ca="1">+IF(AND(ISNUMBER(OFFSET('Hygiene Data'!$H$7,0,10*ROW('Hygiene Data'!H125))),'Data Summary'!EB131="Yes"),OFFSET('Hygiene Data'!$H$7,0,10*ROW('Hygiene Data'!H125)),NA())</f>
        <v>#N/A</v>
      </c>
      <c r="BN131" s="543" t="e">
        <f ca="1">+IF(AND(ISNUMBER(OFFSET('Hygiene Data'!$H$9,0,10*ROW('Hygiene Data'!H125))),'Data Summary'!EC131="Yes"),OFFSET('Hygiene Data'!$H$9,0,10*ROW('Hygiene Data'!H125)),NA())</f>
        <v>#N/A</v>
      </c>
      <c r="BO131" s="543" t="e">
        <f ca="1">+IF(AND(ISNUMBER(OFFSET('Hygiene Data'!$I$5,0,10*ROW('Hygiene Data'!I125))),'Data Summary'!ED131="Yes"),OFFSET('Hygiene Data'!$I$5,0,10*ROW('Hygiene Data'!I125)),NA())</f>
        <v>#N/A</v>
      </c>
      <c r="BP131" s="543" t="e">
        <f ca="1">+IF(AND(ISNUMBER(OFFSET('Hygiene Data'!$I$7,0,10*ROW('Hygiene Data'!I125))),'Data Summary'!EE131="Yes"),OFFSET('Hygiene Data'!$I$7,0,10*ROW('Hygiene Data'!I125)),NA())</f>
        <v>#N/A</v>
      </c>
      <c r="BQ131" s="543" t="e">
        <f ca="1">+IF(AND(ISNUMBER(OFFSET('Hygiene Data'!$I$9,0,10*ROW('Hygiene Data'!I125))),'Data Summary'!EF131="Yes"),OFFSET('Hygiene Data'!$I$9,0,10*ROW('Hygiene Data'!I125)),NA())</f>
        <v>#N/A</v>
      </c>
    </row>
    <row r="132" spans="1:69" x14ac:dyDescent="0.25">
      <c r="A132" s="539" t="e">
        <f ca="1">+RIGHT('Data Summary'!A132,LEN('Data Summary'!A132)-9)</f>
        <v>#VALUE!</v>
      </c>
      <c r="B132" s="513" t="str">
        <f ca="1">+IF(ISTEXT('Data Summary'!B132),'Data Summary'!B132,"")</f>
        <v/>
      </c>
      <c r="C132" s="540" t="e">
        <f ca="1">+VALUE('Data Summary'!C132)</f>
        <v>#VALUE!</v>
      </c>
      <c r="D132" s="541" t="e">
        <f ca="1">+IF(AND(ISNUMBER(OFFSET('Water Data'!$D$4,0,10*ROW('Water Data'!D126))),'Data Summary'!BS132="Yes"),100-OFFSET('Water Data'!$D$4,0,10*ROW('Water Data'!D126)),NA())</f>
        <v>#N/A</v>
      </c>
      <c r="E132" s="541" t="e">
        <f ca="1">+IF(AND(ISNUMBER(OFFSET('Water Data'!$D$6,0,10*ROW('Water Data'!D126))),'Data Summary'!BT132="Yes"),OFFSET('Water Data'!$D$6,0,10*ROW('Water Data'!D126)),NA())</f>
        <v>#N/A</v>
      </c>
      <c r="F132" s="541" t="e">
        <f ca="1">+IF(AND(ISNUMBER(OFFSET('Water Data'!$D$9,0,10*ROW('Water Data'!D126))),'Data Summary'!BU132="Yes"),OFFSET('Water Data'!$D$9,0,10*ROW('Water Data'!D126)),NA())</f>
        <v>#N/A</v>
      </c>
      <c r="G132" s="541" t="e">
        <f ca="1">+IF(AND(ISNUMBER(OFFSET('Water Data'!$E$4,0,10*ROW('Water Data'!E126))),'Data Summary'!BV132="Yes"),100-OFFSET('Water Data'!$E$4,0,10*ROW('Water Data'!E126)),NA())</f>
        <v>#N/A</v>
      </c>
      <c r="H132" s="541" t="e">
        <f ca="1">+IF(AND(ISNUMBER(OFFSET('Water Data'!$E$6,0,10*ROW('Water Data'!E126))),'Data Summary'!BW132="Yes"),OFFSET('Water Data'!$E$6,0,10*ROW('Water Data'!E126)),NA())</f>
        <v>#N/A</v>
      </c>
      <c r="I132" s="541" t="e">
        <f ca="1">+IF(AND(ISNUMBER(OFFSET('Water Data'!$E$9,0,10*ROW('Water Data'!E126))),'Data Summary'!BX132="Yes"),OFFSET('Water Data'!$E$9,0,10*ROW('Water Data'!E126)),NA())</f>
        <v>#N/A</v>
      </c>
      <c r="J132" s="541" t="e">
        <f ca="1">+IF(AND(ISNUMBER(OFFSET('Water Data'!$F$4,0,10*ROW('Water Data'!F126))),'Data Summary'!BY132="Yes"),100-OFFSET('Water Data'!$F$4,0,10*ROW('Water Data'!F126)),NA())</f>
        <v>#N/A</v>
      </c>
      <c r="K132" s="541" t="e">
        <f ca="1">+IF(AND(ISNUMBER(OFFSET('Water Data'!$F$6,0,10*ROW('Water Data'!F126))),'Data Summary'!BZ132="Yes"),OFFSET('Water Data'!$F$6,0,10*ROW('Water Data'!F126)),NA())</f>
        <v>#N/A</v>
      </c>
      <c r="L132" s="541" t="e">
        <f ca="1">+IF(AND(ISNUMBER(OFFSET('Water Data'!$F$9,0,10*ROW('Water Data'!F126))),'Data Summary'!CA132="Yes"),OFFSET('Water Data'!$F$9,0,10*ROW('Water Data'!F126)),NA())</f>
        <v>#N/A</v>
      </c>
      <c r="M132" s="541" t="e">
        <f ca="1">+IF(AND(ISNUMBER(OFFSET('Water Data'!$G$4,0,10*ROW('Water Data'!G126))),'Data Summary'!CB132="Yes"),100-OFFSET('Water Data'!$G$4,0,10*ROW('Water Data'!G126)),NA())</f>
        <v>#N/A</v>
      </c>
      <c r="N132" s="541" t="e">
        <f ca="1">+IF(AND(ISNUMBER(OFFSET('Water Data'!$G$6,0,10*ROW('Water Data'!G126))),'Data Summary'!CC132="Yes"),OFFSET('Water Data'!$G$6,0,10*ROW('Water Data'!G126)),NA())</f>
        <v>#N/A</v>
      </c>
      <c r="O132" s="541" t="e">
        <f ca="1">+IF(AND(ISNUMBER(OFFSET('Water Data'!$G$9,0,10*ROW('Water Data'!G126))),'Data Summary'!CD132="Yes"),OFFSET('Water Data'!$G$9,0,10*ROW('Water Data'!G126)),NA())</f>
        <v>#N/A</v>
      </c>
      <c r="P132" s="541" t="e">
        <f ca="1">+IF(AND(ISNUMBER(OFFSET('Water Data'!$H$4,0,10*ROW('Water Data'!H126))),'Data Summary'!CE132="Yes"),100-OFFSET('Water Data'!$H$4,0,10*ROW('Water Data'!H126)),NA())</f>
        <v>#N/A</v>
      </c>
      <c r="Q132" s="541" t="e">
        <f ca="1">+IF(AND(ISNUMBER(OFFSET('Water Data'!$H$6,0,10*ROW('Water Data'!H126))),'Data Summary'!CF132="Yes"),OFFSET('Water Data'!$H$6,0,10*ROW('Water Data'!H126)),NA())</f>
        <v>#N/A</v>
      </c>
      <c r="R132" s="541" t="e">
        <f ca="1">+IF(AND(ISNUMBER(OFFSET('Water Data'!$H$9,0,10*ROW('Water Data'!H126))),'Data Summary'!CG132="Yes"),OFFSET('Water Data'!$H$9,0,10*ROW('Water Data'!H126)),NA())</f>
        <v>#N/A</v>
      </c>
      <c r="S132" s="541" t="e">
        <f ca="1">+IF(AND(ISNUMBER(OFFSET('Water Data'!$I$4,0,10*ROW('Water Data'!I126))),'Data Summary'!CH132="Yes"),100-OFFSET('Water Data'!$I$4,0,10*ROW('Water Data'!I126)),NA())</f>
        <v>#N/A</v>
      </c>
      <c r="T132" s="541" t="e">
        <f ca="1">+IF(AND(ISNUMBER(OFFSET('Water Data'!$I$6,0,10*ROW('Water Data'!I126))),'Data Summary'!CI132="Yes"),OFFSET('Water Data'!$I$6,0,10*ROW('Water Data'!I126)),NA())</f>
        <v>#N/A</v>
      </c>
      <c r="U132" s="541" t="e">
        <f ca="1">+IF(AND(ISNUMBER(OFFSET('Water Data'!$I$9,0,10*ROW('Water Data'!I126))),'Data Summary'!CJ132="Yes"),OFFSET('Water Data'!$I$9,0,10*ROW('Water Data'!I126)),NA())</f>
        <v>#N/A</v>
      </c>
      <c r="V132" s="542" t="e">
        <f ca="1">+IF(AND(ISNUMBER(OFFSET('Sanitation Data'!$D$4,0,10*ROW('Sanitation Data'!D126))),'Data Summary'!CK132="Yes"),100-OFFSET('Sanitation Data'!$D$4,0,10*ROW('Sanitation Data'!D126)),NA())</f>
        <v>#N/A</v>
      </c>
      <c r="W132" s="542" t="e">
        <f ca="1">+IF(AND(ISNUMBER(OFFSET('Sanitation Data'!$D$6,0,10*ROW('Sanitation Data'!D126))),'Data Summary'!CL132="Yes"),OFFSET('Sanitation Data'!$D$6,0,10*ROW('Sanitation Data'!D126)),NA())</f>
        <v>#N/A</v>
      </c>
      <c r="X132" s="542" t="e">
        <f ca="1">+IF(AND(ISNUMBER(OFFSET('Sanitation Data'!$D$10,0,10*ROW('Sanitation Data'!D126))),'Data Summary'!CM132="Yes"),OFFSET('Sanitation Data'!$D$10,0,10*ROW('Sanitation Data'!D126)),NA())</f>
        <v>#N/A</v>
      </c>
      <c r="Y132" s="542" t="e">
        <f ca="1">+IF(AND(ISNUMBER(OFFSET('Sanitation Data'!$D$11,0,10*ROW('Sanitation Data'!D126))),'Data Summary'!CN132="Yes"),OFFSET('Sanitation Data'!$D$11,0,10*ROW('Sanitation Data'!D126)),NA())</f>
        <v>#N/A</v>
      </c>
      <c r="Z132" s="542" t="e">
        <f ca="1">+IF(AND(ISNUMBER(OFFSET('Sanitation Data'!$D$12,0,10*ROW('Sanitation Data'!D126))),'Data Summary'!CO132="Yes"),OFFSET('Sanitation Data'!$D$12,0,10*ROW('Sanitation Data'!D126)),NA())</f>
        <v>#N/A</v>
      </c>
      <c r="AA132" s="542" t="e">
        <f ca="1">+IF(AND(ISNUMBER(OFFSET('Sanitation Data'!$E$4,0,10*ROW('Sanitation Data'!E126))),'Data Summary'!CP132="Yes"),100-OFFSET('Sanitation Data'!$E$4,0,10*ROW('Sanitation Data'!E126)),NA())</f>
        <v>#N/A</v>
      </c>
      <c r="AB132" s="542" t="e">
        <f ca="1">+IF(AND(ISNUMBER(OFFSET('Sanitation Data'!$E$6,0,10*ROW('Sanitation Data'!E126))),'Data Summary'!CQ132="Yes"),OFFSET('Sanitation Data'!$E$6,0,10*ROW('Sanitation Data'!E126)),NA())</f>
        <v>#N/A</v>
      </c>
      <c r="AC132" s="542" t="e">
        <f ca="1">+IF(AND(ISNUMBER(OFFSET('Sanitation Data'!$E$10,0,10*ROW('Sanitation Data'!E126))),'Data Summary'!CR132="Yes"),OFFSET('Sanitation Data'!$E$10,0,10*ROW('Sanitation Data'!E126)),NA())</f>
        <v>#N/A</v>
      </c>
      <c r="AD132" s="542" t="e">
        <f ca="1">+IF(AND(ISNUMBER(OFFSET('Sanitation Data'!$E$11,0,10*ROW('Sanitation Data'!E126))),'Data Summary'!CS132="Yes"),OFFSET('Sanitation Data'!$E$11,0,10*ROW('Sanitation Data'!E126)),NA())</f>
        <v>#N/A</v>
      </c>
      <c r="AE132" s="542" t="e">
        <f ca="1">+IF(AND(ISNUMBER(OFFSET('Sanitation Data'!$E$12,0,10*ROW('Sanitation Data'!E126))),'Data Summary'!CT132="Yes"),OFFSET('Sanitation Data'!$E$12,0,10*ROW('Sanitation Data'!E126)),NA())</f>
        <v>#N/A</v>
      </c>
      <c r="AF132" s="542" t="e">
        <f ca="1">+IF(AND(ISNUMBER(OFFSET('Sanitation Data'!$F$4,0,10*ROW('Sanitation Data'!F126))),'Data Summary'!CU132="Yes"),100-OFFSET('Sanitation Data'!$F$4,0,10*ROW('Sanitation Data'!F126)),NA())</f>
        <v>#N/A</v>
      </c>
      <c r="AG132" s="542" t="e">
        <f ca="1">+IF(AND(ISNUMBER(OFFSET('Sanitation Data'!$F$6,0,10*ROW('Sanitation Data'!F126))),'Data Summary'!CV132="Yes"),OFFSET('Sanitation Data'!$F$6,0,10*ROW('Sanitation Data'!F126)),NA())</f>
        <v>#N/A</v>
      </c>
      <c r="AH132" s="542" t="e">
        <f ca="1">+IF(AND(ISNUMBER(OFFSET('Sanitation Data'!$F$10,0,10*ROW('Sanitation Data'!F126))),'Data Summary'!CW132="Yes"),OFFSET('Sanitation Data'!$F$10,0,10*ROW('Sanitation Data'!F126)),NA())</f>
        <v>#N/A</v>
      </c>
      <c r="AI132" s="542" t="e">
        <f ca="1">+IF(AND(ISNUMBER(OFFSET('Sanitation Data'!$F$11,0,10*ROW('Sanitation Data'!F126))),'Data Summary'!CX132="Yes"),OFFSET('Sanitation Data'!$F$11,0,10*ROW('Sanitation Data'!F126)),NA())</f>
        <v>#N/A</v>
      </c>
      <c r="AJ132" s="542" t="e">
        <f ca="1">+IF(AND(ISNUMBER(OFFSET('Sanitation Data'!$F$12,0,10*ROW('Sanitation Data'!F126))),'Data Summary'!CY132="Yes"),OFFSET('Sanitation Data'!$F$12,0,10*ROW('Sanitation Data'!F126)),NA())</f>
        <v>#N/A</v>
      </c>
      <c r="AK132" s="542" t="e">
        <f ca="1">+IF(AND(ISNUMBER(OFFSET('Sanitation Data'!$G$4,0,10*ROW('Sanitation Data'!G126))),'Data Summary'!CZ132="Yes"),100-OFFSET('Sanitation Data'!$G$4,0,10*ROW('Sanitation Data'!G126)),NA())</f>
        <v>#N/A</v>
      </c>
      <c r="AL132" s="542" t="e">
        <f ca="1">+IF(AND(ISNUMBER(OFFSET('Sanitation Data'!$G$6,0,10*ROW('Sanitation Data'!G126))),'Data Summary'!DA132="Yes"),OFFSET('Sanitation Data'!$G$6,0,10*ROW('Sanitation Data'!G126)),NA())</f>
        <v>#N/A</v>
      </c>
      <c r="AM132" s="542" t="e">
        <f ca="1">+IF(AND(ISNUMBER(OFFSET('Sanitation Data'!$G$10,0,10*ROW('Sanitation Data'!G126))),'Data Summary'!DB132="Yes"),OFFSET('Sanitation Data'!$G$10,0,10*ROW('Sanitation Data'!G126)),NA())</f>
        <v>#N/A</v>
      </c>
      <c r="AN132" s="542" t="e">
        <f ca="1">+IF(AND(ISNUMBER(OFFSET('Sanitation Data'!$G$11,0,10*ROW('Sanitation Data'!G126))),'Data Summary'!DC132="Yes"),OFFSET('Sanitation Data'!$G$11,0,10*ROW('Sanitation Data'!G126)),NA())</f>
        <v>#N/A</v>
      </c>
      <c r="AO132" s="542" t="e">
        <f ca="1">+IF(AND(ISNUMBER(OFFSET('Sanitation Data'!$G$12,0,10*ROW('Sanitation Data'!G126))),'Data Summary'!DD132="Yes"),OFFSET('Sanitation Data'!$G$12,0,10*ROW('Sanitation Data'!G126)),NA())</f>
        <v>#N/A</v>
      </c>
      <c r="AP132" s="542" t="e">
        <f ca="1">+IF(AND(ISNUMBER(OFFSET('Sanitation Data'!$H$4,0,10*ROW('Sanitation Data'!H126))),'Data Summary'!DE132="Yes"),100-OFFSET('Sanitation Data'!$H$4,0,10*ROW('Sanitation Data'!H126)),NA())</f>
        <v>#N/A</v>
      </c>
      <c r="AQ132" s="542" t="e">
        <f ca="1">+IF(AND(ISNUMBER(OFFSET('Sanitation Data'!$H$6,0,10*ROW('Sanitation Data'!H126))),'Data Summary'!DF132="Yes"),OFFSET('Sanitation Data'!$H$6,0,10*ROW('Sanitation Data'!H126)),NA())</f>
        <v>#N/A</v>
      </c>
      <c r="AR132" s="542" t="e">
        <f ca="1">+IF(AND(ISNUMBER(OFFSET('Sanitation Data'!$H$10,0,10*ROW('Sanitation Data'!H126))),'Data Summary'!DG132="Yes"),OFFSET('Sanitation Data'!$H$10,0,10*ROW('Sanitation Data'!H126)),NA())</f>
        <v>#N/A</v>
      </c>
      <c r="AS132" s="542" t="e">
        <f ca="1">+IF(AND(ISNUMBER(OFFSET('Sanitation Data'!$H$11,0,10*ROW('Sanitation Data'!H126))),'Data Summary'!DH132="Yes"),OFFSET('Sanitation Data'!$H$11,0,10*ROW('Sanitation Data'!H126)),NA())</f>
        <v>#N/A</v>
      </c>
      <c r="AT132" s="542" t="e">
        <f ca="1">+IF(AND(ISNUMBER(OFFSET('Sanitation Data'!$H$12,0,10*ROW('Sanitation Data'!H126))),'Data Summary'!DI132="Yes"),OFFSET('Sanitation Data'!$H$12,0,10*ROW('Sanitation Data'!H126)),NA())</f>
        <v>#N/A</v>
      </c>
      <c r="AU132" s="542" t="e">
        <f ca="1">+IF(AND(ISNUMBER(OFFSET('Sanitation Data'!$I$4,0,10*ROW('Sanitation Data'!I126))),'Data Summary'!DJ132="Yes"),100-OFFSET('Sanitation Data'!$I$4,0,10*ROW('Sanitation Data'!I126)),NA())</f>
        <v>#N/A</v>
      </c>
      <c r="AV132" s="542" t="e">
        <f ca="1">+IF(AND(ISNUMBER(OFFSET('Sanitation Data'!$I$6,0,10*ROW('Sanitation Data'!I126))),'Data Summary'!DK132="Yes"),OFFSET('Sanitation Data'!$I$6,0,10*ROW('Sanitation Data'!I126)),NA())</f>
        <v>#N/A</v>
      </c>
      <c r="AW132" s="542" t="e">
        <f ca="1">+IF(AND(ISNUMBER(OFFSET('Sanitation Data'!$I$10,0,10*ROW('Sanitation Data'!I126))),'Data Summary'!DL132="Yes"),OFFSET('Sanitation Data'!$I$10,0,10*ROW('Sanitation Data'!I126)),NA())</f>
        <v>#N/A</v>
      </c>
      <c r="AX132" s="542" t="e">
        <f ca="1">+IF(AND(ISNUMBER(OFFSET('Sanitation Data'!$I$11,0,10*ROW('Sanitation Data'!I126))),'Data Summary'!DM132="Yes"),OFFSET('Sanitation Data'!$I$11,0,10*ROW('Sanitation Data'!I126)),NA())</f>
        <v>#N/A</v>
      </c>
      <c r="AY132" s="542" t="e">
        <f ca="1">+IF(AND(ISNUMBER(OFFSET('Sanitation Data'!$I$12,0,10*ROW('Sanitation Data'!I126))),'Data Summary'!DN132="Yes"),OFFSET('Sanitation Data'!$I$12,0,10*ROW('Sanitation Data'!I126)),NA())</f>
        <v>#N/A</v>
      </c>
      <c r="AZ132" s="543" t="e">
        <f ca="1">+IF(AND(ISNUMBER(OFFSET('Hygiene Data'!$D$5,0,10*ROW('Hygiene Data'!D126))),'Data Summary'!DO132="Yes"),OFFSET('Hygiene Data'!$D$5,0,10*ROW('Hygiene Data'!D126)),NA())</f>
        <v>#N/A</v>
      </c>
      <c r="BA132" s="543" t="e">
        <f ca="1">+IF(AND(ISNUMBER(OFFSET('Hygiene Data'!$D$7,0,10*ROW('Hygiene Data'!D126))),'Data Summary'!DP132="Yes"),OFFSET('Hygiene Data'!$D$7,0,10*ROW('Hygiene Data'!D126)),NA())</f>
        <v>#N/A</v>
      </c>
      <c r="BB132" s="543" t="e">
        <f ca="1">+IF(AND(ISNUMBER(OFFSET('Hygiene Data'!$D$9,0,10*ROW('Hygiene Data'!D126))),'Data Summary'!DQ132="Yes"),OFFSET('Hygiene Data'!$D$9,0,10*ROW('Hygiene Data'!D126)),NA())</f>
        <v>#N/A</v>
      </c>
      <c r="BC132" s="543" t="e">
        <f ca="1">+IF(AND(ISNUMBER(OFFSET('Hygiene Data'!$E$5,0,10*ROW('Hygiene Data'!E126))),'Data Summary'!DR132="Yes"),OFFSET('Hygiene Data'!$E$5,0,10*ROW('Hygiene Data'!E126)),NA())</f>
        <v>#N/A</v>
      </c>
      <c r="BD132" s="543" t="e">
        <f ca="1">+IF(AND(ISNUMBER(OFFSET('Hygiene Data'!$E$7,0,10*ROW('Hygiene Data'!E126))),'Data Summary'!DS132="Yes"),OFFSET('Hygiene Data'!$E$7,0,10*ROW('Hygiene Data'!E126)),NA())</f>
        <v>#N/A</v>
      </c>
      <c r="BE132" s="543" t="e">
        <f ca="1">+IF(AND(ISNUMBER(OFFSET('Hygiene Data'!$E$9,0,10*ROW('Hygiene Data'!E126))),'Data Summary'!DT132="Yes"),OFFSET('Hygiene Data'!$E$9,0,10*ROW('Hygiene Data'!E126)),NA())</f>
        <v>#N/A</v>
      </c>
      <c r="BF132" s="543" t="e">
        <f ca="1">+IF(AND(ISNUMBER(OFFSET('Hygiene Data'!$F$5,0,10*ROW('Hygiene Data'!F126))),'Data Summary'!DU132="Yes"),OFFSET('Hygiene Data'!$F$5,0,10*ROW('Hygiene Data'!F126)),NA())</f>
        <v>#N/A</v>
      </c>
      <c r="BG132" s="543" t="e">
        <f ca="1">+IF(AND(ISNUMBER(OFFSET('Hygiene Data'!$F$7,0,10*ROW('Hygiene Data'!F126))),'Data Summary'!DV132="Yes"),OFFSET('Hygiene Data'!$F$7,0,10*ROW('Hygiene Data'!F126)),NA())</f>
        <v>#N/A</v>
      </c>
      <c r="BH132" s="543" t="e">
        <f ca="1">+IF(AND(ISNUMBER(OFFSET('Hygiene Data'!$F$9,0,10*ROW('Hygiene Data'!F126))),'Data Summary'!DW132="Yes"),OFFSET('Hygiene Data'!$F$9,0,10*ROW('Hygiene Data'!F126)),NA())</f>
        <v>#N/A</v>
      </c>
      <c r="BI132" s="543" t="e">
        <f ca="1">+IF(AND(ISNUMBER(OFFSET('Hygiene Data'!$G$5,0,10*ROW('Hygiene Data'!G126))),'Data Summary'!DX132="Yes"),OFFSET('Hygiene Data'!$G$5,0,10*ROW('Hygiene Data'!G126)),NA())</f>
        <v>#N/A</v>
      </c>
      <c r="BJ132" s="543" t="e">
        <f ca="1">+IF(AND(ISNUMBER(OFFSET('Hygiene Data'!$G$7,0,10*ROW('Hygiene Data'!G126))),'Data Summary'!DY132="Yes"),OFFSET('Hygiene Data'!$G$7,0,10*ROW('Hygiene Data'!G126)),NA())</f>
        <v>#N/A</v>
      </c>
      <c r="BK132" s="543" t="e">
        <f ca="1">+IF(AND(ISNUMBER(OFFSET('Hygiene Data'!$G$9,0,10*ROW('Hygiene Data'!G126))),'Data Summary'!DZ132="Yes"),OFFSET('Hygiene Data'!$G$9,0,10*ROW('Hygiene Data'!G126)),NA())</f>
        <v>#N/A</v>
      </c>
      <c r="BL132" s="543" t="e">
        <f ca="1">+IF(AND(ISNUMBER(OFFSET('Hygiene Data'!$H$5,0,10*ROW('Hygiene Data'!H126))),'Data Summary'!EA132="Yes"),OFFSET('Hygiene Data'!$H$5,0,10*ROW('Hygiene Data'!H126)),NA())</f>
        <v>#N/A</v>
      </c>
      <c r="BM132" s="543" t="e">
        <f ca="1">+IF(AND(ISNUMBER(OFFSET('Hygiene Data'!$H$7,0,10*ROW('Hygiene Data'!H126))),'Data Summary'!EB132="Yes"),OFFSET('Hygiene Data'!$H$7,0,10*ROW('Hygiene Data'!H126)),NA())</f>
        <v>#N/A</v>
      </c>
      <c r="BN132" s="543" t="e">
        <f ca="1">+IF(AND(ISNUMBER(OFFSET('Hygiene Data'!$H$9,0,10*ROW('Hygiene Data'!H126))),'Data Summary'!EC132="Yes"),OFFSET('Hygiene Data'!$H$9,0,10*ROW('Hygiene Data'!H126)),NA())</f>
        <v>#N/A</v>
      </c>
      <c r="BO132" s="543" t="e">
        <f ca="1">+IF(AND(ISNUMBER(OFFSET('Hygiene Data'!$I$5,0,10*ROW('Hygiene Data'!I126))),'Data Summary'!ED132="Yes"),OFFSET('Hygiene Data'!$I$5,0,10*ROW('Hygiene Data'!I126)),NA())</f>
        <v>#N/A</v>
      </c>
      <c r="BP132" s="543" t="e">
        <f ca="1">+IF(AND(ISNUMBER(OFFSET('Hygiene Data'!$I$7,0,10*ROW('Hygiene Data'!I126))),'Data Summary'!EE132="Yes"),OFFSET('Hygiene Data'!$I$7,0,10*ROW('Hygiene Data'!I126)),NA())</f>
        <v>#N/A</v>
      </c>
      <c r="BQ132" s="543" t="e">
        <f ca="1">+IF(AND(ISNUMBER(OFFSET('Hygiene Data'!$I$9,0,10*ROW('Hygiene Data'!I126))),'Data Summary'!EF132="Yes"),OFFSET('Hygiene Data'!$I$9,0,10*ROW('Hygiene Data'!I126)),NA())</f>
        <v>#N/A</v>
      </c>
    </row>
    <row r="133" spans="1:69" x14ac:dyDescent="0.25">
      <c r="A133" s="539" t="e">
        <f ca="1">+RIGHT('Data Summary'!A133,LEN('Data Summary'!A133)-9)</f>
        <v>#VALUE!</v>
      </c>
      <c r="B133" s="513" t="str">
        <f ca="1">+IF(ISTEXT('Data Summary'!B133),'Data Summary'!B133,"")</f>
        <v/>
      </c>
      <c r="C133" s="540" t="e">
        <f ca="1">+VALUE('Data Summary'!C133)</f>
        <v>#VALUE!</v>
      </c>
      <c r="D133" s="541" t="e">
        <f ca="1">+IF(AND(ISNUMBER(OFFSET('Water Data'!$D$4,0,10*ROW('Water Data'!D127))),'Data Summary'!BS133="Yes"),100-OFFSET('Water Data'!$D$4,0,10*ROW('Water Data'!D127)),NA())</f>
        <v>#N/A</v>
      </c>
      <c r="E133" s="541" t="e">
        <f ca="1">+IF(AND(ISNUMBER(OFFSET('Water Data'!$D$6,0,10*ROW('Water Data'!D127))),'Data Summary'!BT133="Yes"),OFFSET('Water Data'!$D$6,0,10*ROW('Water Data'!D127)),NA())</f>
        <v>#N/A</v>
      </c>
      <c r="F133" s="541" t="e">
        <f ca="1">+IF(AND(ISNUMBER(OFFSET('Water Data'!$D$9,0,10*ROW('Water Data'!D127))),'Data Summary'!BU133="Yes"),OFFSET('Water Data'!$D$9,0,10*ROW('Water Data'!D127)),NA())</f>
        <v>#N/A</v>
      </c>
      <c r="G133" s="541" t="e">
        <f ca="1">+IF(AND(ISNUMBER(OFFSET('Water Data'!$E$4,0,10*ROW('Water Data'!E127))),'Data Summary'!BV133="Yes"),100-OFFSET('Water Data'!$E$4,0,10*ROW('Water Data'!E127)),NA())</f>
        <v>#N/A</v>
      </c>
      <c r="H133" s="541" t="e">
        <f ca="1">+IF(AND(ISNUMBER(OFFSET('Water Data'!$E$6,0,10*ROW('Water Data'!E127))),'Data Summary'!BW133="Yes"),OFFSET('Water Data'!$E$6,0,10*ROW('Water Data'!E127)),NA())</f>
        <v>#N/A</v>
      </c>
      <c r="I133" s="541" t="e">
        <f ca="1">+IF(AND(ISNUMBER(OFFSET('Water Data'!$E$9,0,10*ROW('Water Data'!E127))),'Data Summary'!BX133="Yes"),OFFSET('Water Data'!$E$9,0,10*ROW('Water Data'!E127)),NA())</f>
        <v>#N/A</v>
      </c>
      <c r="J133" s="541" t="e">
        <f ca="1">+IF(AND(ISNUMBER(OFFSET('Water Data'!$F$4,0,10*ROW('Water Data'!F127))),'Data Summary'!BY133="Yes"),100-OFFSET('Water Data'!$F$4,0,10*ROW('Water Data'!F127)),NA())</f>
        <v>#N/A</v>
      </c>
      <c r="K133" s="541" t="e">
        <f ca="1">+IF(AND(ISNUMBER(OFFSET('Water Data'!$F$6,0,10*ROW('Water Data'!F127))),'Data Summary'!BZ133="Yes"),OFFSET('Water Data'!$F$6,0,10*ROW('Water Data'!F127)),NA())</f>
        <v>#N/A</v>
      </c>
      <c r="L133" s="541" t="e">
        <f ca="1">+IF(AND(ISNUMBER(OFFSET('Water Data'!$F$9,0,10*ROW('Water Data'!F127))),'Data Summary'!CA133="Yes"),OFFSET('Water Data'!$F$9,0,10*ROW('Water Data'!F127)),NA())</f>
        <v>#N/A</v>
      </c>
      <c r="M133" s="541" t="e">
        <f ca="1">+IF(AND(ISNUMBER(OFFSET('Water Data'!$G$4,0,10*ROW('Water Data'!G127))),'Data Summary'!CB133="Yes"),100-OFFSET('Water Data'!$G$4,0,10*ROW('Water Data'!G127)),NA())</f>
        <v>#N/A</v>
      </c>
      <c r="N133" s="541" t="e">
        <f ca="1">+IF(AND(ISNUMBER(OFFSET('Water Data'!$G$6,0,10*ROW('Water Data'!G127))),'Data Summary'!CC133="Yes"),OFFSET('Water Data'!$G$6,0,10*ROW('Water Data'!G127)),NA())</f>
        <v>#N/A</v>
      </c>
      <c r="O133" s="541" t="e">
        <f ca="1">+IF(AND(ISNUMBER(OFFSET('Water Data'!$G$9,0,10*ROW('Water Data'!G127))),'Data Summary'!CD133="Yes"),OFFSET('Water Data'!$G$9,0,10*ROW('Water Data'!G127)),NA())</f>
        <v>#N/A</v>
      </c>
      <c r="P133" s="541" t="e">
        <f ca="1">+IF(AND(ISNUMBER(OFFSET('Water Data'!$H$4,0,10*ROW('Water Data'!H127))),'Data Summary'!CE133="Yes"),100-OFFSET('Water Data'!$H$4,0,10*ROW('Water Data'!H127)),NA())</f>
        <v>#N/A</v>
      </c>
      <c r="Q133" s="541" t="e">
        <f ca="1">+IF(AND(ISNUMBER(OFFSET('Water Data'!$H$6,0,10*ROW('Water Data'!H127))),'Data Summary'!CF133="Yes"),OFFSET('Water Data'!$H$6,0,10*ROW('Water Data'!H127)),NA())</f>
        <v>#N/A</v>
      </c>
      <c r="R133" s="541" t="e">
        <f ca="1">+IF(AND(ISNUMBER(OFFSET('Water Data'!$H$9,0,10*ROW('Water Data'!H127))),'Data Summary'!CG133="Yes"),OFFSET('Water Data'!$H$9,0,10*ROW('Water Data'!H127)),NA())</f>
        <v>#N/A</v>
      </c>
      <c r="S133" s="541" t="e">
        <f ca="1">+IF(AND(ISNUMBER(OFFSET('Water Data'!$I$4,0,10*ROW('Water Data'!I127))),'Data Summary'!CH133="Yes"),100-OFFSET('Water Data'!$I$4,0,10*ROW('Water Data'!I127)),NA())</f>
        <v>#N/A</v>
      </c>
      <c r="T133" s="541" t="e">
        <f ca="1">+IF(AND(ISNUMBER(OFFSET('Water Data'!$I$6,0,10*ROW('Water Data'!I127))),'Data Summary'!CI133="Yes"),OFFSET('Water Data'!$I$6,0,10*ROW('Water Data'!I127)),NA())</f>
        <v>#N/A</v>
      </c>
      <c r="U133" s="541" t="e">
        <f ca="1">+IF(AND(ISNUMBER(OFFSET('Water Data'!$I$9,0,10*ROW('Water Data'!I127))),'Data Summary'!CJ133="Yes"),OFFSET('Water Data'!$I$9,0,10*ROW('Water Data'!I127)),NA())</f>
        <v>#N/A</v>
      </c>
      <c r="V133" s="542" t="e">
        <f ca="1">+IF(AND(ISNUMBER(OFFSET('Sanitation Data'!$D$4,0,10*ROW('Sanitation Data'!D127))),'Data Summary'!CK133="Yes"),100-OFFSET('Sanitation Data'!$D$4,0,10*ROW('Sanitation Data'!D127)),NA())</f>
        <v>#N/A</v>
      </c>
      <c r="W133" s="542" t="e">
        <f ca="1">+IF(AND(ISNUMBER(OFFSET('Sanitation Data'!$D$6,0,10*ROW('Sanitation Data'!D127))),'Data Summary'!CL133="Yes"),OFFSET('Sanitation Data'!$D$6,0,10*ROW('Sanitation Data'!D127)),NA())</f>
        <v>#N/A</v>
      </c>
      <c r="X133" s="542" t="e">
        <f ca="1">+IF(AND(ISNUMBER(OFFSET('Sanitation Data'!$D$10,0,10*ROW('Sanitation Data'!D127))),'Data Summary'!CM133="Yes"),OFFSET('Sanitation Data'!$D$10,0,10*ROW('Sanitation Data'!D127)),NA())</f>
        <v>#N/A</v>
      </c>
      <c r="Y133" s="542" t="e">
        <f ca="1">+IF(AND(ISNUMBER(OFFSET('Sanitation Data'!$D$11,0,10*ROW('Sanitation Data'!D127))),'Data Summary'!CN133="Yes"),OFFSET('Sanitation Data'!$D$11,0,10*ROW('Sanitation Data'!D127)),NA())</f>
        <v>#N/A</v>
      </c>
      <c r="Z133" s="542" t="e">
        <f ca="1">+IF(AND(ISNUMBER(OFFSET('Sanitation Data'!$D$12,0,10*ROW('Sanitation Data'!D127))),'Data Summary'!CO133="Yes"),OFFSET('Sanitation Data'!$D$12,0,10*ROW('Sanitation Data'!D127)),NA())</f>
        <v>#N/A</v>
      </c>
      <c r="AA133" s="542" t="e">
        <f ca="1">+IF(AND(ISNUMBER(OFFSET('Sanitation Data'!$E$4,0,10*ROW('Sanitation Data'!E127))),'Data Summary'!CP133="Yes"),100-OFFSET('Sanitation Data'!$E$4,0,10*ROW('Sanitation Data'!E127)),NA())</f>
        <v>#N/A</v>
      </c>
      <c r="AB133" s="542" t="e">
        <f ca="1">+IF(AND(ISNUMBER(OFFSET('Sanitation Data'!$E$6,0,10*ROW('Sanitation Data'!E127))),'Data Summary'!CQ133="Yes"),OFFSET('Sanitation Data'!$E$6,0,10*ROW('Sanitation Data'!E127)),NA())</f>
        <v>#N/A</v>
      </c>
      <c r="AC133" s="542" t="e">
        <f ca="1">+IF(AND(ISNUMBER(OFFSET('Sanitation Data'!$E$10,0,10*ROW('Sanitation Data'!E127))),'Data Summary'!CR133="Yes"),OFFSET('Sanitation Data'!$E$10,0,10*ROW('Sanitation Data'!E127)),NA())</f>
        <v>#N/A</v>
      </c>
      <c r="AD133" s="542" t="e">
        <f ca="1">+IF(AND(ISNUMBER(OFFSET('Sanitation Data'!$E$11,0,10*ROW('Sanitation Data'!E127))),'Data Summary'!CS133="Yes"),OFFSET('Sanitation Data'!$E$11,0,10*ROW('Sanitation Data'!E127)),NA())</f>
        <v>#N/A</v>
      </c>
      <c r="AE133" s="542" t="e">
        <f ca="1">+IF(AND(ISNUMBER(OFFSET('Sanitation Data'!$E$12,0,10*ROW('Sanitation Data'!E127))),'Data Summary'!CT133="Yes"),OFFSET('Sanitation Data'!$E$12,0,10*ROW('Sanitation Data'!E127)),NA())</f>
        <v>#N/A</v>
      </c>
      <c r="AF133" s="542" t="e">
        <f ca="1">+IF(AND(ISNUMBER(OFFSET('Sanitation Data'!$F$4,0,10*ROW('Sanitation Data'!F127))),'Data Summary'!CU133="Yes"),100-OFFSET('Sanitation Data'!$F$4,0,10*ROW('Sanitation Data'!F127)),NA())</f>
        <v>#N/A</v>
      </c>
      <c r="AG133" s="542" t="e">
        <f ca="1">+IF(AND(ISNUMBER(OFFSET('Sanitation Data'!$F$6,0,10*ROW('Sanitation Data'!F127))),'Data Summary'!CV133="Yes"),OFFSET('Sanitation Data'!$F$6,0,10*ROW('Sanitation Data'!F127)),NA())</f>
        <v>#N/A</v>
      </c>
      <c r="AH133" s="542" t="e">
        <f ca="1">+IF(AND(ISNUMBER(OFFSET('Sanitation Data'!$F$10,0,10*ROW('Sanitation Data'!F127))),'Data Summary'!CW133="Yes"),OFFSET('Sanitation Data'!$F$10,0,10*ROW('Sanitation Data'!F127)),NA())</f>
        <v>#N/A</v>
      </c>
      <c r="AI133" s="542" t="e">
        <f ca="1">+IF(AND(ISNUMBER(OFFSET('Sanitation Data'!$F$11,0,10*ROW('Sanitation Data'!F127))),'Data Summary'!CX133="Yes"),OFFSET('Sanitation Data'!$F$11,0,10*ROW('Sanitation Data'!F127)),NA())</f>
        <v>#N/A</v>
      </c>
      <c r="AJ133" s="542" t="e">
        <f ca="1">+IF(AND(ISNUMBER(OFFSET('Sanitation Data'!$F$12,0,10*ROW('Sanitation Data'!F127))),'Data Summary'!CY133="Yes"),OFFSET('Sanitation Data'!$F$12,0,10*ROW('Sanitation Data'!F127)),NA())</f>
        <v>#N/A</v>
      </c>
      <c r="AK133" s="542" t="e">
        <f ca="1">+IF(AND(ISNUMBER(OFFSET('Sanitation Data'!$G$4,0,10*ROW('Sanitation Data'!G127))),'Data Summary'!CZ133="Yes"),100-OFFSET('Sanitation Data'!$G$4,0,10*ROW('Sanitation Data'!G127)),NA())</f>
        <v>#N/A</v>
      </c>
      <c r="AL133" s="542" t="e">
        <f ca="1">+IF(AND(ISNUMBER(OFFSET('Sanitation Data'!$G$6,0,10*ROW('Sanitation Data'!G127))),'Data Summary'!DA133="Yes"),OFFSET('Sanitation Data'!$G$6,0,10*ROW('Sanitation Data'!G127)),NA())</f>
        <v>#N/A</v>
      </c>
      <c r="AM133" s="542" t="e">
        <f ca="1">+IF(AND(ISNUMBER(OFFSET('Sanitation Data'!$G$10,0,10*ROW('Sanitation Data'!G127))),'Data Summary'!DB133="Yes"),OFFSET('Sanitation Data'!$G$10,0,10*ROW('Sanitation Data'!G127)),NA())</f>
        <v>#N/A</v>
      </c>
      <c r="AN133" s="542" t="e">
        <f ca="1">+IF(AND(ISNUMBER(OFFSET('Sanitation Data'!$G$11,0,10*ROW('Sanitation Data'!G127))),'Data Summary'!DC133="Yes"),OFFSET('Sanitation Data'!$G$11,0,10*ROW('Sanitation Data'!G127)),NA())</f>
        <v>#N/A</v>
      </c>
      <c r="AO133" s="542" t="e">
        <f ca="1">+IF(AND(ISNUMBER(OFFSET('Sanitation Data'!$G$12,0,10*ROW('Sanitation Data'!G127))),'Data Summary'!DD133="Yes"),OFFSET('Sanitation Data'!$G$12,0,10*ROW('Sanitation Data'!G127)),NA())</f>
        <v>#N/A</v>
      </c>
      <c r="AP133" s="542" t="e">
        <f ca="1">+IF(AND(ISNUMBER(OFFSET('Sanitation Data'!$H$4,0,10*ROW('Sanitation Data'!H127))),'Data Summary'!DE133="Yes"),100-OFFSET('Sanitation Data'!$H$4,0,10*ROW('Sanitation Data'!H127)),NA())</f>
        <v>#N/A</v>
      </c>
      <c r="AQ133" s="542" t="e">
        <f ca="1">+IF(AND(ISNUMBER(OFFSET('Sanitation Data'!$H$6,0,10*ROW('Sanitation Data'!H127))),'Data Summary'!DF133="Yes"),OFFSET('Sanitation Data'!$H$6,0,10*ROW('Sanitation Data'!H127)),NA())</f>
        <v>#N/A</v>
      </c>
      <c r="AR133" s="542" t="e">
        <f ca="1">+IF(AND(ISNUMBER(OFFSET('Sanitation Data'!$H$10,0,10*ROW('Sanitation Data'!H127))),'Data Summary'!DG133="Yes"),OFFSET('Sanitation Data'!$H$10,0,10*ROW('Sanitation Data'!H127)),NA())</f>
        <v>#N/A</v>
      </c>
      <c r="AS133" s="542" t="e">
        <f ca="1">+IF(AND(ISNUMBER(OFFSET('Sanitation Data'!$H$11,0,10*ROW('Sanitation Data'!H127))),'Data Summary'!DH133="Yes"),OFFSET('Sanitation Data'!$H$11,0,10*ROW('Sanitation Data'!H127)),NA())</f>
        <v>#N/A</v>
      </c>
      <c r="AT133" s="542" t="e">
        <f ca="1">+IF(AND(ISNUMBER(OFFSET('Sanitation Data'!$H$12,0,10*ROW('Sanitation Data'!H127))),'Data Summary'!DI133="Yes"),OFFSET('Sanitation Data'!$H$12,0,10*ROW('Sanitation Data'!H127)),NA())</f>
        <v>#N/A</v>
      </c>
      <c r="AU133" s="542" t="e">
        <f ca="1">+IF(AND(ISNUMBER(OFFSET('Sanitation Data'!$I$4,0,10*ROW('Sanitation Data'!I127))),'Data Summary'!DJ133="Yes"),100-OFFSET('Sanitation Data'!$I$4,0,10*ROW('Sanitation Data'!I127)),NA())</f>
        <v>#N/A</v>
      </c>
      <c r="AV133" s="542" t="e">
        <f ca="1">+IF(AND(ISNUMBER(OFFSET('Sanitation Data'!$I$6,0,10*ROW('Sanitation Data'!I127))),'Data Summary'!DK133="Yes"),OFFSET('Sanitation Data'!$I$6,0,10*ROW('Sanitation Data'!I127)),NA())</f>
        <v>#N/A</v>
      </c>
      <c r="AW133" s="542" t="e">
        <f ca="1">+IF(AND(ISNUMBER(OFFSET('Sanitation Data'!$I$10,0,10*ROW('Sanitation Data'!I127))),'Data Summary'!DL133="Yes"),OFFSET('Sanitation Data'!$I$10,0,10*ROW('Sanitation Data'!I127)),NA())</f>
        <v>#N/A</v>
      </c>
      <c r="AX133" s="542" t="e">
        <f ca="1">+IF(AND(ISNUMBER(OFFSET('Sanitation Data'!$I$11,0,10*ROW('Sanitation Data'!I127))),'Data Summary'!DM133="Yes"),OFFSET('Sanitation Data'!$I$11,0,10*ROW('Sanitation Data'!I127)),NA())</f>
        <v>#N/A</v>
      </c>
      <c r="AY133" s="542" t="e">
        <f ca="1">+IF(AND(ISNUMBER(OFFSET('Sanitation Data'!$I$12,0,10*ROW('Sanitation Data'!I127))),'Data Summary'!DN133="Yes"),OFFSET('Sanitation Data'!$I$12,0,10*ROW('Sanitation Data'!I127)),NA())</f>
        <v>#N/A</v>
      </c>
      <c r="AZ133" s="543" t="e">
        <f ca="1">+IF(AND(ISNUMBER(OFFSET('Hygiene Data'!$D$5,0,10*ROW('Hygiene Data'!D127))),'Data Summary'!DO133="Yes"),OFFSET('Hygiene Data'!$D$5,0,10*ROW('Hygiene Data'!D127)),NA())</f>
        <v>#N/A</v>
      </c>
      <c r="BA133" s="543" t="e">
        <f ca="1">+IF(AND(ISNUMBER(OFFSET('Hygiene Data'!$D$7,0,10*ROW('Hygiene Data'!D127))),'Data Summary'!DP133="Yes"),OFFSET('Hygiene Data'!$D$7,0,10*ROW('Hygiene Data'!D127)),NA())</f>
        <v>#N/A</v>
      </c>
      <c r="BB133" s="543" t="e">
        <f ca="1">+IF(AND(ISNUMBER(OFFSET('Hygiene Data'!$D$9,0,10*ROW('Hygiene Data'!D127))),'Data Summary'!DQ133="Yes"),OFFSET('Hygiene Data'!$D$9,0,10*ROW('Hygiene Data'!D127)),NA())</f>
        <v>#N/A</v>
      </c>
      <c r="BC133" s="543" t="e">
        <f ca="1">+IF(AND(ISNUMBER(OFFSET('Hygiene Data'!$E$5,0,10*ROW('Hygiene Data'!E127))),'Data Summary'!DR133="Yes"),OFFSET('Hygiene Data'!$E$5,0,10*ROW('Hygiene Data'!E127)),NA())</f>
        <v>#N/A</v>
      </c>
      <c r="BD133" s="543" t="e">
        <f ca="1">+IF(AND(ISNUMBER(OFFSET('Hygiene Data'!$E$7,0,10*ROW('Hygiene Data'!E127))),'Data Summary'!DS133="Yes"),OFFSET('Hygiene Data'!$E$7,0,10*ROW('Hygiene Data'!E127)),NA())</f>
        <v>#N/A</v>
      </c>
      <c r="BE133" s="543" t="e">
        <f ca="1">+IF(AND(ISNUMBER(OFFSET('Hygiene Data'!$E$9,0,10*ROW('Hygiene Data'!E127))),'Data Summary'!DT133="Yes"),OFFSET('Hygiene Data'!$E$9,0,10*ROW('Hygiene Data'!E127)),NA())</f>
        <v>#N/A</v>
      </c>
      <c r="BF133" s="543" t="e">
        <f ca="1">+IF(AND(ISNUMBER(OFFSET('Hygiene Data'!$F$5,0,10*ROW('Hygiene Data'!F127))),'Data Summary'!DU133="Yes"),OFFSET('Hygiene Data'!$F$5,0,10*ROW('Hygiene Data'!F127)),NA())</f>
        <v>#N/A</v>
      </c>
      <c r="BG133" s="543" t="e">
        <f ca="1">+IF(AND(ISNUMBER(OFFSET('Hygiene Data'!$F$7,0,10*ROW('Hygiene Data'!F127))),'Data Summary'!DV133="Yes"),OFFSET('Hygiene Data'!$F$7,0,10*ROW('Hygiene Data'!F127)),NA())</f>
        <v>#N/A</v>
      </c>
      <c r="BH133" s="543" t="e">
        <f ca="1">+IF(AND(ISNUMBER(OFFSET('Hygiene Data'!$F$9,0,10*ROW('Hygiene Data'!F127))),'Data Summary'!DW133="Yes"),OFFSET('Hygiene Data'!$F$9,0,10*ROW('Hygiene Data'!F127)),NA())</f>
        <v>#N/A</v>
      </c>
      <c r="BI133" s="543" t="e">
        <f ca="1">+IF(AND(ISNUMBER(OFFSET('Hygiene Data'!$G$5,0,10*ROW('Hygiene Data'!G127))),'Data Summary'!DX133="Yes"),OFFSET('Hygiene Data'!$G$5,0,10*ROW('Hygiene Data'!G127)),NA())</f>
        <v>#N/A</v>
      </c>
      <c r="BJ133" s="543" t="e">
        <f ca="1">+IF(AND(ISNUMBER(OFFSET('Hygiene Data'!$G$7,0,10*ROW('Hygiene Data'!G127))),'Data Summary'!DY133="Yes"),OFFSET('Hygiene Data'!$G$7,0,10*ROW('Hygiene Data'!G127)),NA())</f>
        <v>#N/A</v>
      </c>
      <c r="BK133" s="543" t="e">
        <f ca="1">+IF(AND(ISNUMBER(OFFSET('Hygiene Data'!$G$9,0,10*ROW('Hygiene Data'!G127))),'Data Summary'!DZ133="Yes"),OFFSET('Hygiene Data'!$G$9,0,10*ROW('Hygiene Data'!G127)),NA())</f>
        <v>#N/A</v>
      </c>
      <c r="BL133" s="543" t="e">
        <f ca="1">+IF(AND(ISNUMBER(OFFSET('Hygiene Data'!$H$5,0,10*ROW('Hygiene Data'!H127))),'Data Summary'!EA133="Yes"),OFFSET('Hygiene Data'!$H$5,0,10*ROW('Hygiene Data'!H127)),NA())</f>
        <v>#N/A</v>
      </c>
      <c r="BM133" s="543" t="e">
        <f ca="1">+IF(AND(ISNUMBER(OFFSET('Hygiene Data'!$H$7,0,10*ROW('Hygiene Data'!H127))),'Data Summary'!EB133="Yes"),OFFSET('Hygiene Data'!$H$7,0,10*ROW('Hygiene Data'!H127)),NA())</f>
        <v>#N/A</v>
      </c>
      <c r="BN133" s="543" t="e">
        <f ca="1">+IF(AND(ISNUMBER(OFFSET('Hygiene Data'!$H$9,0,10*ROW('Hygiene Data'!H127))),'Data Summary'!EC133="Yes"),OFFSET('Hygiene Data'!$H$9,0,10*ROW('Hygiene Data'!H127)),NA())</f>
        <v>#N/A</v>
      </c>
      <c r="BO133" s="543" t="e">
        <f ca="1">+IF(AND(ISNUMBER(OFFSET('Hygiene Data'!$I$5,0,10*ROW('Hygiene Data'!I127))),'Data Summary'!ED133="Yes"),OFFSET('Hygiene Data'!$I$5,0,10*ROW('Hygiene Data'!I127)),NA())</f>
        <v>#N/A</v>
      </c>
      <c r="BP133" s="543" t="e">
        <f ca="1">+IF(AND(ISNUMBER(OFFSET('Hygiene Data'!$I$7,0,10*ROW('Hygiene Data'!I127))),'Data Summary'!EE133="Yes"),OFFSET('Hygiene Data'!$I$7,0,10*ROW('Hygiene Data'!I127)),NA())</f>
        <v>#N/A</v>
      </c>
      <c r="BQ133" s="543" t="e">
        <f ca="1">+IF(AND(ISNUMBER(OFFSET('Hygiene Data'!$I$9,0,10*ROW('Hygiene Data'!I127))),'Data Summary'!EF133="Yes"),OFFSET('Hygiene Data'!$I$9,0,10*ROW('Hygiene Data'!I127)),NA())</f>
        <v>#N/A</v>
      </c>
    </row>
    <row r="134" spans="1:69" x14ac:dyDescent="0.25">
      <c r="A134" s="539" t="e">
        <f ca="1">+RIGHT('Data Summary'!A134,LEN('Data Summary'!A134)-9)</f>
        <v>#VALUE!</v>
      </c>
      <c r="B134" s="513" t="str">
        <f ca="1">+IF(ISTEXT('Data Summary'!B134),'Data Summary'!B134,"")</f>
        <v/>
      </c>
      <c r="C134" s="540" t="e">
        <f ca="1">+VALUE('Data Summary'!C134)</f>
        <v>#VALUE!</v>
      </c>
      <c r="D134" s="541" t="e">
        <f ca="1">+IF(AND(ISNUMBER(OFFSET('Water Data'!$D$4,0,10*ROW('Water Data'!D128))),'Data Summary'!BS134="Yes"),100-OFFSET('Water Data'!$D$4,0,10*ROW('Water Data'!D128)),NA())</f>
        <v>#N/A</v>
      </c>
      <c r="E134" s="541" t="e">
        <f ca="1">+IF(AND(ISNUMBER(OFFSET('Water Data'!$D$6,0,10*ROW('Water Data'!D128))),'Data Summary'!BT134="Yes"),OFFSET('Water Data'!$D$6,0,10*ROW('Water Data'!D128)),NA())</f>
        <v>#N/A</v>
      </c>
      <c r="F134" s="541" t="e">
        <f ca="1">+IF(AND(ISNUMBER(OFFSET('Water Data'!$D$9,0,10*ROW('Water Data'!D128))),'Data Summary'!BU134="Yes"),OFFSET('Water Data'!$D$9,0,10*ROW('Water Data'!D128)),NA())</f>
        <v>#N/A</v>
      </c>
      <c r="G134" s="541" t="e">
        <f ca="1">+IF(AND(ISNUMBER(OFFSET('Water Data'!$E$4,0,10*ROW('Water Data'!E128))),'Data Summary'!BV134="Yes"),100-OFFSET('Water Data'!$E$4,0,10*ROW('Water Data'!E128)),NA())</f>
        <v>#N/A</v>
      </c>
      <c r="H134" s="541" t="e">
        <f ca="1">+IF(AND(ISNUMBER(OFFSET('Water Data'!$E$6,0,10*ROW('Water Data'!E128))),'Data Summary'!BW134="Yes"),OFFSET('Water Data'!$E$6,0,10*ROW('Water Data'!E128)),NA())</f>
        <v>#N/A</v>
      </c>
      <c r="I134" s="541" t="e">
        <f ca="1">+IF(AND(ISNUMBER(OFFSET('Water Data'!$E$9,0,10*ROW('Water Data'!E128))),'Data Summary'!BX134="Yes"),OFFSET('Water Data'!$E$9,0,10*ROW('Water Data'!E128)),NA())</f>
        <v>#N/A</v>
      </c>
      <c r="J134" s="541" t="e">
        <f ca="1">+IF(AND(ISNUMBER(OFFSET('Water Data'!$F$4,0,10*ROW('Water Data'!F128))),'Data Summary'!BY134="Yes"),100-OFFSET('Water Data'!$F$4,0,10*ROW('Water Data'!F128)),NA())</f>
        <v>#N/A</v>
      </c>
      <c r="K134" s="541" t="e">
        <f ca="1">+IF(AND(ISNUMBER(OFFSET('Water Data'!$F$6,0,10*ROW('Water Data'!F128))),'Data Summary'!BZ134="Yes"),OFFSET('Water Data'!$F$6,0,10*ROW('Water Data'!F128)),NA())</f>
        <v>#N/A</v>
      </c>
      <c r="L134" s="541" t="e">
        <f ca="1">+IF(AND(ISNUMBER(OFFSET('Water Data'!$F$9,0,10*ROW('Water Data'!F128))),'Data Summary'!CA134="Yes"),OFFSET('Water Data'!$F$9,0,10*ROW('Water Data'!F128)),NA())</f>
        <v>#N/A</v>
      </c>
      <c r="M134" s="541" t="e">
        <f ca="1">+IF(AND(ISNUMBER(OFFSET('Water Data'!$G$4,0,10*ROW('Water Data'!G128))),'Data Summary'!CB134="Yes"),100-OFFSET('Water Data'!$G$4,0,10*ROW('Water Data'!G128)),NA())</f>
        <v>#N/A</v>
      </c>
      <c r="N134" s="541" t="e">
        <f ca="1">+IF(AND(ISNUMBER(OFFSET('Water Data'!$G$6,0,10*ROW('Water Data'!G128))),'Data Summary'!CC134="Yes"),OFFSET('Water Data'!$G$6,0,10*ROW('Water Data'!G128)),NA())</f>
        <v>#N/A</v>
      </c>
      <c r="O134" s="541" t="e">
        <f ca="1">+IF(AND(ISNUMBER(OFFSET('Water Data'!$G$9,0,10*ROW('Water Data'!G128))),'Data Summary'!CD134="Yes"),OFFSET('Water Data'!$G$9,0,10*ROW('Water Data'!G128)),NA())</f>
        <v>#N/A</v>
      </c>
      <c r="P134" s="541" t="e">
        <f ca="1">+IF(AND(ISNUMBER(OFFSET('Water Data'!$H$4,0,10*ROW('Water Data'!H128))),'Data Summary'!CE134="Yes"),100-OFFSET('Water Data'!$H$4,0,10*ROW('Water Data'!H128)),NA())</f>
        <v>#N/A</v>
      </c>
      <c r="Q134" s="541" t="e">
        <f ca="1">+IF(AND(ISNUMBER(OFFSET('Water Data'!$H$6,0,10*ROW('Water Data'!H128))),'Data Summary'!CF134="Yes"),OFFSET('Water Data'!$H$6,0,10*ROW('Water Data'!H128)),NA())</f>
        <v>#N/A</v>
      </c>
      <c r="R134" s="541" t="e">
        <f ca="1">+IF(AND(ISNUMBER(OFFSET('Water Data'!$H$9,0,10*ROW('Water Data'!H128))),'Data Summary'!CG134="Yes"),OFFSET('Water Data'!$H$9,0,10*ROW('Water Data'!H128)),NA())</f>
        <v>#N/A</v>
      </c>
      <c r="S134" s="541" t="e">
        <f ca="1">+IF(AND(ISNUMBER(OFFSET('Water Data'!$I$4,0,10*ROW('Water Data'!I128))),'Data Summary'!CH134="Yes"),100-OFFSET('Water Data'!$I$4,0,10*ROW('Water Data'!I128)),NA())</f>
        <v>#N/A</v>
      </c>
      <c r="T134" s="541" t="e">
        <f ca="1">+IF(AND(ISNUMBER(OFFSET('Water Data'!$I$6,0,10*ROW('Water Data'!I128))),'Data Summary'!CI134="Yes"),OFFSET('Water Data'!$I$6,0,10*ROW('Water Data'!I128)),NA())</f>
        <v>#N/A</v>
      </c>
      <c r="U134" s="541" t="e">
        <f ca="1">+IF(AND(ISNUMBER(OFFSET('Water Data'!$I$9,0,10*ROW('Water Data'!I128))),'Data Summary'!CJ134="Yes"),OFFSET('Water Data'!$I$9,0,10*ROW('Water Data'!I128)),NA())</f>
        <v>#N/A</v>
      </c>
      <c r="V134" s="542" t="e">
        <f ca="1">+IF(AND(ISNUMBER(OFFSET('Sanitation Data'!$D$4,0,10*ROW('Sanitation Data'!D128))),'Data Summary'!CK134="Yes"),100-OFFSET('Sanitation Data'!$D$4,0,10*ROW('Sanitation Data'!D128)),NA())</f>
        <v>#N/A</v>
      </c>
      <c r="W134" s="542" t="e">
        <f ca="1">+IF(AND(ISNUMBER(OFFSET('Sanitation Data'!$D$6,0,10*ROW('Sanitation Data'!D128))),'Data Summary'!CL134="Yes"),OFFSET('Sanitation Data'!$D$6,0,10*ROW('Sanitation Data'!D128)),NA())</f>
        <v>#N/A</v>
      </c>
      <c r="X134" s="542" t="e">
        <f ca="1">+IF(AND(ISNUMBER(OFFSET('Sanitation Data'!$D$10,0,10*ROW('Sanitation Data'!D128))),'Data Summary'!CM134="Yes"),OFFSET('Sanitation Data'!$D$10,0,10*ROW('Sanitation Data'!D128)),NA())</f>
        <v>#N/A</v>
      </c>
      <c r="Y134" s="542" t="e">
        <f ca="1">+IF(AND(ISNUMBER(OFFSET('Sanitation Data'!$D$11,0,10*ROW('Sanitation Data'!D128))),'Data Summary'!CN134="Yes"),OFFSET('Sanitation Data'!$D$11,0,10*ROW('Sanitation Data'!D128)),NA())</f>
        <v>#N/A</v>
      </c>
      <c r="Z134" s="542" t="e">
        <f ca="1">+IF(AND(ISNUMBER(OFFSET('Sanitation Data'!$D$12,0,10*ROW('Sanitation Data'!D128))),'Data Summary'!CO134="Yes"),OFFSET('Sanitation Data'!$D$12,0,10*ROW('Sanitation Data'!D128)),NA())</f>
        <v>#N/A</v>
      </c>
      <c r="AA134" s="542" t="e">
        <f ca="1">+IF(AND(ISNUMBER(OFFSET('Sanitation Data'!$E$4,0,10*ROW('Sanitation Data'!E128))),'Data Summary'!CP134="Yes"),100-OFFSET('Sanitation Data'!$E$4,0,10*ROW('Sanitation Data'!E128)),NA())</f>
        <v>#N/A</v>
      </c>
      <c r="AB134" s="542" t="e">
        <f ca="1">+IF(AND(ISNUMBER(OFFSET('Sanitation Data'!$E$6,0,10*ROW('Sanitation Data'!E128))),'Data Summary'!CQ134="Yes"),OFFSET('Sanitation Data'!$E$6,0,10*ROW('Sanitation Data'!E128)),NA())</f>
        <v>#N/A</v>
      </c>
      <c r="AC134" s="542" t="e">
        <f ca="1">+IF(AND(ISNUMBER(OFFSET('Sanitation Data'!$E$10,0,10*ROW('Sanitation Data'!E128))),'Data Summary'!CR134="Yes"),OFFSET('Sanitation Data'!$E$10,0,10*ROW('Sanitation Data'!E128)),NA())</f>
        <v>#N/A</v>
      </c>
      <c r="AD134" s="542" t="e">
        <f ca="1">+IF(AND(ISNUMBER(OFFSET('Sanitation Data'!$E$11,0,10*ROW('Sanitation Data'!E128))),'Data Summary'!CS134="Yes"),OFFSET('Sanitation Data'!$E$11,0,10*ROW('Sanitation Data'!E128)),NA())</f>
        <v>#N/A</v>
      </c>
      <c r="AE134" s="542" t="e">
        <f ca="1">+IF(AND(ISNUMBER(OFFSET('Sanitation Data'!$E$12,0,10*ROW('Sanitation Data'!E128))),'Data Summary'!CT134="Yes"),OFFSET('Sanitation Data'!$E$12,0,10*ROW('Sanitation Data'!E128)),NA())</f>
        <v>#N/A</v>
      </c>
      <c r="AF134" s="542" t="e">
        <f ca="1">+IF(AND(ISNUMBER(OFFSET('Sanitation Data'!$F$4,0,10*ROW('Sanitation Data'!F128))),'Data Summary'!CU134="Yes"),100-OFFSET('Sanitation Data'!$F$4,0,10*ROW('Sanitation Data'!F128)),NA())</f>
        <v>#N/A</v>
      </c>
      <c r="AG134" s="542" t="e">
        <f ca="1">+IF(AND(ISNUMBER(OFFSET('Sanitation Data'!$F$6,0,10*ROW('Sanitation Data'!F128))),'Data Summary'!CV134="Yes"),OFFSET('Sanitation Data'!$F$6,0,10*ROW('Sanitation Data'!F128)),NA())</f>
        <v>#N/A</v>
      </c>
      <c r="AH134" s="542" t="e">
        <f ca="1">+IF(AND(ISNUMBER(OFFSET('Sanitation Data'!$F$10,0,10*ROW('Sanitation Data'!F128))),'Data Summary'!CW134="Yes"),OFFSET('Sanitation Data'!$F$10,0,10*ROW('Sanitation Data'!F128)),NA())</f>
        <v>#N/A</v>
      </c>
      <c r="AI134" s="542" t="e">
        <f ca="1">+IF(AND(ISNUMBER(OFFSET('Sanitation Data'!$F$11,0,10*ROW('Sanitation Data'!F128))),'Data Summary'!CX134="Yes"),OFFSET('Sanitation Data'!$F$11,0,10*ROW('Sanitation Data'!F128)),NA())</f>
        <v>#N/A</v>
      </c>
      <c r="AJ134" s="542" t="e">
        <f ca="1">+IF(AND(ISNUMBER(OFFSET('Sanitation Data'!$F$12,0,10*ROW('Sanitation Data'!F128))),'Data Summary'!CY134="Yes"),OFFSET('Sanitation Data'!$F$12,0,10*ROW('Sanitation Data'!F128)),NA())</f>
        <v>#N/A</v>
      </c>
      <c r="AK134" s="542" t="e">
        <f ca="1">+IF(AND(ISNUMBER(OFFSET('Sanitation Data'!$G$4,0,10*ROW('Sanitation Data'!G128))),'Data Summary'!CZ134="Yes"),100-OFFSET('Sanitation Data'!$G$4,0,10*ROW('Sanitation Data'!G128)),NA())</f>
        <v>#N/A</v>
      </c>
      <c r="AL134" s="542" t="e">
        <f ca="1">+IF(AND(ISNUMBER(OFFSET('Sanitation Data'!$G$6,0,10*ROW('Sanitation Data'!G128))),'Data Summary'!DA134="Yes"),OFFSET('Sanitation Data'!$G$6,0,10*ROW('Sanitation Data'!G128)),NA())</f>
        <v>#N/A</v>
      </c>
      <c r="AM134" s="542" t="e">
        <f ca="1">+IF(AND(ISNUMBER(OFFSET('Sanitation Data'!$G$10,0,10*ROW('Sanitation Data'!G128))),'Data Summary'!DB134="Yes"),OFFSET('Sanitation Data'!$G$10,0,10*ROW('Sanitation Data'!G128)),NA())</f>
        <v>#N/A</v>
      </c>
      <c r="AN134" s="542" t="e">
        <f ca="1">+IF(AND(ISNUMBER(OFFSET('Sanitation Data'!$G$11,0,10*ROW('Sanitation Data'!G128))),'Data Summary'!DC134="Yes"),OFFSET('Sanitation Data'!$G$11,0,10*ROW('Sanitation Data'!G128)),NA())</f>
        <v>#N/A</v>
      </c>
      <c r="AO134" s="542" t="e">
        <f ca="1">+IF(AND(ISNUMBER(OFFSET('Sanitation Data'!$G$12,0,10*ROW('Sanitation Data'!G128))),'Data Summary'!DD134="Yes"),OFFSET('Sanitation Data'!$G$12,0,10*ROW('Sanitation Data'!G128)),NA())</f>
        <v>#N/A</v>
      </c>
      <c r="AP134" s="542" t="e">
        <f ca="1">+IF(AND(ISNUMBER(OFFSET('Sanitation Data'!$H$4,0,10*ROW('Sanitation Data'!H128))),'Data Summary'!DE134="Yes"),100-OFFSET('Sanitation Data'!$H$4,0,10*ROW('Sanitation Data'!H128)),NA())</f>
        <v>#N/A</v>
      </c>
      <c r="AQ134" s="542" t="e">
        <f ca="1">+IF(AND(ISNUMBER(OFFSET('Sanitation Data'!$H$6,0,10*ROW('Sanitation Data'!H128))),'Data Summary'!DF134="Yes"),OFFSET('Sanitation Data'!$H$6,0,10*ROW('Sanitation Data'!H128)),NA())</f>
        <v>#N/A</v>
      </c>
      <c r="AR134" s="542" t="e">
        <f ca="1">+IF(AND(ISNUMBER(OFFSET('Sanitation Data'!$H$10,0,10*ROW('Sanitation Data'!H128))),'Data Summary'!DG134="Yes"),OFFSET('Sanitation Data'!$H$10,0,10*ROW('Sanitation Data'!H128)),NA())</f>
        <v>#N/A</v>
      </c>
      <c r="AS134" s="542" t="e">
        <f ca="1">+IF(AND(ISNUMBER(OFFSET('Sanitation Data'!$H$11,0,10*ROW('Sanitation Data'!H128))),'Data Summary'!DH134="Yes"),OFFSET('Sanitation Data'!$H$11,0,10*ROW('Sanitation Data'!H128)),NA())</f>
        <v>#N/A</v>
      </c>
      <c r="AT134" s="542" t="e">
        <f ca="1">+IF(AND(ISNUMBER(OFFSET('Sanitation Data'!$H$12,0,10*ROW('Sanitation Data'!H128))),'Data Summary'!DI134="Yes"),OFFSET('Sanitation Data'!$H$12,0,10*ROW('Sanitation Data'!H128)),NA())</f>
        <v>#N/A</v>
      </c>
      <c r="AU134" s="542" t="e">
        <f ca="1">+IF(AND(ISNUMBER(OFFSET('Sanitation Data'!$I$4,0,10*ROW('Sanitation Data'!I128))),'Data Summary'!DJ134="Yes"),100-OFFSET('Sanitation Data'!$I$4,0,10*ROW('Sanitation Data'!I128)),NA())</f>
        <v>#N/A</v>
      </c>
      <c r="AV134" s="542" t="e">
        <f ca="1">+IF(AND(ISNUMBER(OFFSET('Sanitation Data'!$I$6,0,10*ROW('Sanitation Data'!I128))),'Data Summary'!DK134="Yes"),OFFSET('Sanitation Data'!$I$6,0,10*ROW('Sanitation Data'!I128)),NA())</f>
        <v>#N/A</v>
      </c>
      <c r="AW134" s="542" t="e">
        <f ca="1">+IF(AND(ISNUMBER(OFFSET('Sanitation Data'!$I$10,0,10*ROW('Sanitation Data'!I128))),'Data Summary'!DL134="Yes"),OFFSET('Sanitation Data'!$I$10,0,10*ROW('Sanitation Data'!I128)),NA())</f>
        <v>#N/A</v>
      </c>
      <c r="AX134" s="542" t="e">
        <f ca="1">+IF(AND(ISNUMBER(OFFSET('Sanitation Data'!$I$11,0,10*ROW('Sanitation Data'!I128))),'Data Summary'!DM134="Yes"),OFFSET('Sanitation Data'!$I$11,0,10*ROW('Sanitation Data'!I128)),NA())</f>
        <v>#N/A</v>
      </c>
      <c r="AY134" s="542" t="e">
        <f ca="1">+IF(AND(ISNUMBER(OFFSET('Sanitation Data'!$I$12,0,10*ROW('Sanitation Data'!I128))),'Data Summary'!DN134="Yes"),OFFSET('Sanitation Data'!$I$12,0,10*ROW('Sanitation Data'!I128)),NA())</f>
        <v>#N/A</v>
      </c>
      <c r="AZ134" s="543" t="e">
        <f ca="1">+IF(AND(ISNUMBER(OFFSET('Hygiene Data'!$D$5,0,10*ROW('Hygiene Data'!D128))),'Data Summary'!DO134="Yes"),OFFSET('Hygiene Data'!$D$5,0,10*ROW('Hygiene Data'!D128)),NA())</f>
        <v>#N/A</v>
      </c>
      <c r="BA134" s="543" t="e">
        <f ca="1">+IF(AND(ISNUMBER(OFFSET('Hygiene Data'!$D$7,0,10*ROW('Hygiene Data'!D128))),'Data Summary'!DP134="Yes"),OFFSET('Hygiene Data'!$D$7,0,10*ROW('Hygiene Data'!D128)),NA())</f>
        <v>#N/A</v>
      </c>
      <c r="BB134" s="543" t="e">
        <f ca="1">+IF(AND(ISNUMBER(OFFSET('Hygiene Data'!$D$9,0,10*ROW('Hygiene Data'!D128))),'Data Summary'!DQ134="Yes"),OFFSET('Hygiene Data'!$D$9,0,10*ROW('Hygiene Data'!D128)),NA())</f>
        <v>#N/A</v>
      </c>
      <c r="BC134" s="543" t="e">
        <f ca="1">+IF(AND(ISNUMBER(OFFSET('Hygiene Data'!$E$5,0,10*ROW('Hygiene Data'!E128))),'Data Summary'!DR134="Yes"),OFFSET('Hygiene Data'!$E$5,0,10*ROW('Hygiene Data'!E128)),NA())</f>
        <v>#N/A</v>
      </c>
      <c r="BD134" s="543" t="e">
        <f ca="1">+IF(AND(ISNUMBER(OFFSET('Hygiene Data'!$E$7,0,10*ROW('Hygiene Data'!E128))),'Data Summary'!DS134="Yes"),OFFSET('Hygiene Data'!$E$7,0,10*ROW('Hygiene Data'!E128)),NA())</f>
        <v>#N/A</v>
      </c>
      <c r="BE134" s="543" t="e">
        <f ca="1">+IF(AND(ISNUMBER(OFFSET('Hygiene Data'!$E$9,0,10*ROW('Hygiene Data'!E128))),'Data Summary'!DT134="Yes"),OFFSET('Hygiene Data'!$E$9,0,10*ROW('Hygiene Data'!E128)),NA())</f>
        <v>#N/A</v>
      </c>
      <c r="BF134" s="543" t="e">
        <f ca="1">+IF(AND(ISNUMBER(OFFSET('Hygiene Data'!$F$5,0,10*ROW('Hygiene Data'!F128))),'Data Summary'!DU134="Yes"),OFFSET('Hygiene Data'!$F$5,0,10*ROW('Hygiene Data'!F128)),NA())</f>
        <v>#N/A</v>
      </c>
      <c r="BG134" s="543" t="e">
        <f ca="1">+IF(AND(ISNUMBER(OFFSET('Hygiene Data'!$F$7,0,10*ROW('Hygiene Data'!F128))),'Data Summary'!DV134="Yes"),OFFSET('Hygiene Data'!$F$7,0,10*ROW('Hygiene Data'!F128)),NA())</f>
        <v>#N/A</v>
      </c>
      <c r="BH134" s="543" t="e">
        <f ca="1">+IF(AND(ISNUMBER(OFFSET('Hygiene Data'!$F$9,0,10*ROW('Hygiene Data'!F128))),'Data Summary'!DW134="Yes"),OFFSET('Hygiene Data'!$F$9,0,10*ROW('Hygiene Data'!F128)),NA())</f>
        <v>#N/A</v>
      </c>
      <c r="BI134" s="543" t="e">
        <f ca="1">+IF(AND(ISNUMBER(OFFSET('Hygiene Data'!$G$5,0,10*ROW('Hygiene Data'!G128))),'Data Summary'!DX134="Yes"),OFFSET('Hygiene Data'!$G$5,0,10*ROW('Hygiene Data'!G128)),NA())</f>
        <v>#N/A</v>
      </c>
      <c r="BJ134" s="543" t="e">
        <f ca="1">+IF(AND(ISNUMBER(OFFSET('Hygiene Data'!$G$7,0,10*ROW('Hygiene Data'!G128))),'Data Summary'!DY134="Yes"),OFFSET('Hygiene Data'!$G$7,0,10*ROW('Hygiene Data'!G128)),NA())</f>
        <v>#N/A</v>
      </c>
      <c r="BK134" s="543" t="e">
        <f ca="1">+IF(AND(ISNUMBER(OFFSET('Hygiene Data'!$G$9,0,10*ROW('Hygiene Data'!G128))),'Data Summary'!DZ134="Yes"),OFFSET('Hygiene Data'!$G$9,0,10*ROW('Hygiene Data'!G128)),NA())</f>
        <v>#N/A</v>
      </c>
      <c r="BL134" s="543" t="e">
        <f ca="1">+IF(AND(ISNUMBER(OFFSET('Hygiene Data'!$H$5,0,10*ROW('Hygiene Data'!H128))),'Data Summary'!EA134="Yes"),OFFSET('Hygiene Data'!$H$5,0,10*ROW('Hygiene Data'!H128)),NA())</f>
        <v>#N/A</v>
      </c>
      <c r="BM134" s="543" t="e">
        <f ca="1">+IF(AND(ISNUMBER(OFFSET('Hygiene Data'!$H$7,0,10*ROW('Hygiene Data'!H128))),'Data Summary'!EB134="Yes"),OFFSET('Hygiene Data'!$H$7,0,10*ROW('Hygiene Data'!H128)),NA())</f>
        <v>#N/A</v>
      </c>
      <c r="BN134" s="543" t="e">
        <f ca="1">+IF(AND(ISNUMBER(OFFSET('Hygiene Data'!$H$9,0,10*ROW('Hygiene Data'!H128))),'Data Summary'!EC134="Yes"),OFFSET('Hygiene Data'!$H$9,0,10*ROW('Hygiene Data'!H128)),NA())</f>
        <v>#N/A</v>
      </c>
      <c r="BO134" s="543" t="e">
        <f ca="1">+IF(AND(ISNUMBER(OFFSET('Hygiene Data'!$I$5,0,10*ROW('Hygiene Data'!I128))),'Data Summary'!ED134="Yes"),OFFSET('Hygiene Data'!$I$5,0,10*ROW('Hygiene Data'!I128)),NA())</f>
        <v>#N/A</v>
      </c>
      <c r="BP134" s="543" t="e">
        <f ca="1">+IF(AND(ISNUMBER(OFFSET('Hygiene Data'!$I$7,0,10*ROW('Hygiene Data'!I128))),'Data Summary'!EE134="Yes"),OFFSET('Hygiene Data'!$I$7,0,10*ROW('Hygiene Data'!I128)),NA())</f>
        <v>#N/A</v>
      </c>
      <c r="BQ134" s="543" t="e">
        <f ca="1">+IF(AND(ISNUMBER(OFFSET('Hygiene Data'!$I$9,0,10*ROW('Hygiene Data'!I128))),'Data Summary'!EF134="Yes"),OFFSET('Hygiene Data'!$I$9,0,10*ROW('Hygiene Data'!I128)),NA())</f>
        <v>#N/A</v>
      </c>
    </row>
    <row r="135" spans="1:69" x14ac:dyDescent="0.25">
      <c r="A135" s="539" t="e">
        <f ca="1">+RIGHT('Data Summary'!A135,LEN('Data Summary'!A135)-9)</f>
        <v>#VALUE!</v>
      </c>
      <c r="B135" s="513" t="str">
        <f ca="1">+IF(ISTEXT('Data Summary'!B135),'Data Summary'!B135,"")</f>
        <v/>
      </c>
      <c r="C135" s="540" t="e">
        <f ca="1">+VALUE('Data Summary'!C135)</f>
        <v>#VALUE!</v>
      </c>
      <c r="D135" s="541" t="e">
        <f ca="1">+IF(AND(ISNUMBER(OFFSET('Water Data'!$D$4,0,10*ROW('Water Data'!D129))),'Data Summary'!BS135="Yes"),100-OFFSET('Water Data'!$D$4,0,10*ROW('Water Data'!D129)),NA())</f>
        <v>#N/A</v>
      </c>
      <c r="E135" s="541" t="e">
        <f ca="1">+IF(AND(ISNUMBER(OFFSET('Water Data'!$D$6,0,10*ROW('Water Data'!D129))),'Data Summary'!BT135="Yes"),OFFSET('Water Data'!$D$6,0,10*ROW('Water Data'!D129)),NA())</f>
        <v>#N/A</v>
      </c>
      <c r="F135" s="541" t="e">
        <f ca="1">+IF(AND(ISNUMBER(OFFSET('Water Data'!$D$9,0,10*ROW('Water Data'!D129))),'Data Summary'!BU135="Yes"),OFFSET('Water Data'!$D$9,0,10*ROW('Water Data'!D129)),NA())</f>
        <v>#N/A</v>
      </c>
      <c r="G135" s="541" t="e">
        <f ca="1">+IF(AND(ISNUMBER(OFFSET('Water Data'!$E$4,0,10*ROW('Water Data'!E129))),'Data Summary'!BV135="Yes"),100-OFFSET('Water Data'!$E$4,0,10*ROW('Water Data'!E129)),NA())</f>
        <v>#N/A</v>
      </c>
      <c r="H135" s="541" t="e">
        <f ca="1">+IF(AND(ISNUMBER(OFFSET('Water Data'!$E$6,0,10*ROW('Water Data'!E129))),'Data Summary'!BW135="Yes"),OFFSET('Water Data'!$E$6,0,10*ROW('Water Data'!E129)),NA())</f>
        <v>#N/A</v>
      </c>
      <c r="I135" s="541" t="e">
        <f ca="1">+IF(AND(ISNUMBER(OFFSET('Water Data'!$E$9,0,10*ROW('Water Data'!E129))),'Data Summary'!BX135="Yes"),OFFSET('Water Data'!$E$9,0,10*ROW('Water Data'!E129)),NA())</f>
        <v>#N/A</v>
      </c>
      <c r="J135" s="541" t="e">
        <f ca="1">+IF(AND(ISNUMBER(OFFSET('Water Data'!$F$4,0,10*ROW('Water Data'!F129))),'Data Summary'!BY135="Yes"),100-OFFSET('Water Data'!$F$4,0,10*ROW('Water Data'!F129)),NA())</f>
        <v>#N/A</v>
      </c>
      <c r="K135" s="541" t="e">
        <f ca="1">+IF(AND(ISNUMBER(OFFSET('Water Data'!$F$6,0,10*ROW('Water Data'!F129))),'Data Summary'!BZ135="Yes"),OFFSET('Water Data'!$F$6,0,10*ROW('Water Data'!F129)),NA())</f>
        <v>#N/A</v>
      </c>
      <c r="L135" s="541" t="e">
        <f ca="1">+IF(AND(ISNUMBER(OFFSET('Water Data'!$F$9,0,10*ROW('Water Data'!F129))),'Data Summary'!CA135="Yes"),OFFSET('Water Data'!$F$9,0,10*ROW('Water Data'!F129)),NA())</f>
        <v>#N/A</v>
      </c>
      <c r="M135" s="541" t="e">
        <f ca="1">+IF(AND(ISNUMBER(OFFSET('Water Data'!$G$4,0,10*ROW('Water Data'!G129))),'Data Summary'!CB135="Yes"),100-OFFSET('Water Data'!$G$4,0,10*ROW('Water Data'!G129)),NA())</f>
        <v>#N/A</v>
      </c>
      <c r="N135" s="541" t="e">
        <f ca="1">+IF(AND(ISNUMBER(OFFSET('Water Data'!$G$6,0,10*ROW('Water Data'!G129))),'Data Summary'!CC135="Yes"),OFFSET('Water Data'!$G$6,0,10*ROW('Water Data'!G129)),NA())</f>
        <v>#N/A</v>
      </c>
      <c r="O135" s="541" t="e">
        <f ca="1">+IF(AND(ISNUMBER(OFFSET('Water Data'!$G$9,0,10*ROW('Water Data'!G129))),'Data Summary'!CD135="Yes"),OFFSET('Water Data'!$G$9,0,10*ROW('Water Data'!G129)),NA())</f>
        <v>#N/A</v>
      </c>
      <c r="P135" s="541" t="e">
        <f ca="1">+IF(AND(ISNUMBER(OFFSET('Water Data'!$H$4,0,10*ROW('Water Data'!H129))),'Data Summary'!CE135="Yes"),100-OFFSET('Water Data'!$H$4,0,10*ROW('Water Data'!H129)),NA())</f>
        <v>#N/A</v>
      </c>
      <c r="Q135" s="541" t="e">
        <f ca="1">+IF(AND(ISNUMBER(OFFSET('Water Data'!$H$6,0,10*ROW('Water Data'!H129))),'Data Summary'!CF135="Yes"),OFFSET('Water Data'!$H$6,0,10*ROW('Water Data'!H129)),NA())</f>
        <v>#N/A</v>
      </c>
      <c r="R135" s="541" t="e">
        <f ca="1">+IF(AND(ISNUMBER(OFFSET('Water Data'!$H$9,0,10*ROW('Water Data'!H129))),'Data Summary'!CG135="Yes"),OFFSET('Water Data'!$H$9,0,10*ROW('Water Data'!H129)),NA())</f>
        <v>#N/A</v>
      </c>
      <c r="S135" s="541" t="e">
        <f ca="1">+IF(AND(ISNUMBER(OFFSET('Water Data'!$I$4,0,10*ROW('Water Data'!I129))),'Data Summary'!CH135="Yes"),100-OFFSET('Water Data'!$I$4,0,10*ROW('Water Data'!I129)),NA())</f>
        <v>#N/A</v>
      </c>
      <c r="T135" s="541" t="e">
        <f ca="1">+IF(AND(ISNUMBER(OFFSET('Water Data'!$I$6,0,10*ROW('Water Data'!I129))),'Data Summary'!CI135="Yes"),OFFSET('Water Data'!$I$6,0,10*ROW('Water Data'!I129)),NA())</f>
        <v>#N/A</v>
      </c>
      <c r="U135" s="541" t="e">
        <f ca="1">+IF(AND(ISNUMBER(OFFSET('Water Data'!$I$9,0,10*ROW('Water Data'!I129))),'Data Summary'!CJ135="Yes"),OFFSET('Water Data'!$I$9,0,10*ROW('Water Data'!I129)),NA())</f>
        <v>#N/A</v>
      </c>
      <c r="V135" s="542" t="e">
        <f ca="1">+IF(AND(ISNUMBER(OFFSET('Sanitation Data'!$D$4,0,10*ROW('Sanitation Data'!D129))),'Data Summary'!CK135="Yes"),100-OFFSET('Sanitation Data'!$D$4,0,10*ROW('Sanitation Data'!D129)),NA())</f>
        <v>#N/A</v>
      </c>
      <c r="W135" s="542" t="e">
        <f ca="1">+IF(AND(ISNUMBER(OFFSET('Sanitation Data'!$D$6,0,10*ROW('Sanitation Data'!D129))),'Data Summary'!CL135="Yes"),OFFSET('Sanitation Data'!$D$6,0,10*ROW('Sanitation Data'!D129)),NA())</f>
        <v>#N/A</v>
      </c>
      <c r="X135" s="542" t="e">
        <f ca="1">+IF(AND(ISNUMBER(OFFSET('Sanitation Data'!$D$10,0,10*ROW('Sanitation Data'!D129))),'Data Summary'!CM135="Yes"),OFFSET('Sanitation Data'!$D$10,0,10*ROW('Sanitation Data'!D129)),NA())</f>
        <v>#N/A</v>
      </c>
      <c r="Y135" s="542" t="e">
        <f ca="1">+IF(AND(ISNUMBER(OFFSET('Sanitation Data'!$D$11,0,10*ROW('Sanitation Data'!D129))),'Data Summary'!CN135="Yes"),OFFSET('Sanitation Data'!$D$11,0,10*ROW('Sanitation Data'!D129)),NA())</f>
        <v>#N/A</v>
      </c>
      <c r="Z135" s="542" t="e">
        <f ca="1">+IF(AND(ISNUMBER(OFFSET('Sanitation Data'!$D$12,0,10*ROW('Sanitation Data'!D129))),'Data Summary'!CO135="Yes"),OFFSET('Sanitation Data'!$D$12,0,10*ROW('Sanitation Data'!D129)),NA())</f>
        <v>#N/A</v>
      </c>
      <c r="AA135" s="542" t="e">
        <f ca="1">+IF(AND(ISNUMBER(OFFSET('Sanitation Data'!$E$4,0,10*ROW('Sanitation Data'!E129))),'Data Summary'!CP135="Yes"),100-OFFSET('Sanitation Data'!$E$4,0,10*ROW('Sanitation Data'!E129)),NA())</f>
        <v>#N/A</v>
      </c>
      <c r="AB135" s="542" t="e">
        <f ca="1">+IF(AND(ISNUMBER(OFFSET('Sanitation Data'!$E$6,0,10*ROW('Sanitation Data'!E129))),'Data Summary'!CQ135="Yes"),OFFSET('Sanitation Data'!$E$6,0,10*ROW('Sanitation Data'!E129)),NA())</f>
        <v>#N/A</v>
      </c>
      <c r="AC135" s="542" t="e">
        <f ca="1">+IF(AND(ISNUMBER(OFFSET('Sanitation Data'!$E$10,0,10*ROW('Sanitation Data'!E129))),'Data Summary'!CR135="Yes"),OFFSET('Sanitation Data'!$E$10,0,10*ROW('Sanitation Data'!E129)),NA())</f>
        <v>#N/A</v>
      </c>
      <c r="AD135" s="542" t="e">
        <f ca="1">+IF(AND(ISNUMBER(OFFSET('Sanitation Data'!$E$11,0,10*ROW('Sanitation Data'!E129))),'Data Summary'!CS135="Yes"),OFFSET('Sanitation Data'!$E$11,0,10*ROW('Sanitation Data'!E129)),NA())</f>
        <v>#N/A</v>
      </c>
      <c r="AE135" s="542" t="e">
        <f ca="1">+IF(AND(ISNUMBER(OFFSET('Sanitation Data'!$E$12,0,10*ROW('Sanitation Data'!E129))),'Data Summary'!CT135="Yes"),OFFSET('Sanitation Data'!$E$12,0,10*ROW('Sanitation Data'!E129)),NA())</f>
        <v>#N/A</v>
      </c>
      <c r="AF135" s="542" t="e">
        <f ca="1">+IF(AND(ISNUMBER(OFFSET('Sanitation Data'!$F$4,0,10*ROW('Sanitation Data'!F129))),'Data Summary'!CU135="Yes"),100-OFFSET('Sanitation Data'!$F$4,0,10*ROW('Sanitation Data'!F129)),NA())</f>
        <v>#N/A</v>
      </c>
      <c r="AG135" s="542" t="e">
        <f ca="1">+IF(AND(ISNUMBER(OFFSET('Sanitation Data'!$F$6,0,10*ROW('Sanitation Data'!F129))),'Data Summary'!CV135="Yes"),OFFSET('Sanitation Data'!$F$6,0,10*ROW('Sanitation Data'!F129)),NA())</f>
        <v>#N/A</v>
      </c>
      <c r="AH135" s="542" t="e">
        <f ca="1">+IF(AND(ISNUMBER(OFFSET('Sanitation Data'!$F$10,0,10*ROW('Sanitation Data'!F129))),'Data Summary'!CW135="Yes"),OFFSET('Sanitation Data'!$F$10,0,10*ROW('Sanitation Data'!F129)),NA())</f>
        <v>#N/A</v>
      </c>
      <c r="AI135" s="542" t="e">
        <f ca="1">+IF(AND(ISNUMBER(OFFSET('Sanitation Data'!$F$11,0,10*ROW('Sanitation Data'!F129))),'Data Summary'!CX135="Yes"),OFFSET('Sanitation Data'!$F$11,0,10*ROW('Sanitation Data'!F129)),NA())</f>
        <v>#N/A</v>
      </c>
      <c r="AJ135" s="542" t="e">
        <f ca="1">+IF(AND(ISNUMBER(OFFSET('Sanitation Data'!$F$12,0,10*ROW('Sanitation Data'!F129))),'Data Summary'!CY135="Yes"),OFFSET('Sanitation Data'!$F$12,0,10*ROW('Sanitation Data'!F129)),NA())</f>
        <v>#N/A</v>
      </c>
      <c r="AK135" s="542" t="e">
        <f ca="1">+IF(AND(ISNUMBER(OFFSET('Sanitation Data'!$G$4,0,10*ROW('Sanitation Data'!G129))),'Data Summary'!CZ135="Yes"),100-OFFSET('Sanitation Data'!$G$4,0,10*ROW('Sanitation Data'!G129)),NA())</f>
        <v>#N/A</v>
      </c>
      <c r="AL135" s="542" t="e">
        <f ca="1">+IF(AND(ISNUMBER(OFFSET('Sanitation Data'!$G$6,0,10*ROW('Sanitation Data'!G129))),'Data Summary'!DA135="Yes"),OFFSET('Sanitation Data'!$G$6,0,10*ROW('Sanitation Data'!G129)),NA())</f>
        <v>#N/A</v>
      </c>
      <c r="AM135" s="542" t="e">
        <f ca="1">+IF(AND(ISNUMBER(OFFSET('Sanitation Data'!$G$10,0,10*ROW('Sanitation Data'!G129))),'Data Summary'!DB135="Yes"),OFFSET('Sanitation Data'!$G$10,0,10*ROW('Sanitation Data'!G129)),NA())</f>
        <v>#N/A</v>
      </c>
      <c r="AN135" s="542" t="e">
        <f ca="1">+IF(AND(ISNUMBER(OFFSET('Sanitation Data'!$G$11,0,10*ROW('Sanitation Data'!G129))),'Data Summary'!DC135="Yes"),OFFSET('Sanitation Data'!$G$11,0,10*ROW('Sanitation Data'!G129)),NA())</f>
        <v>#N/A</v>
      </c>
      <c r="AO135" s="542" t="e">
        <f ca="1">+IF(AND(ISNUMBER(OFFSET('Sanitation Data'!$G$12,0,10*ROW('Sanitation Data'!G129))),'Data Summary'!DD135="Yes"),OFFSET('Sanitation Data'!$G$12,0,10*ROW('Sanitation Data'!G129)),NA())</f>
        <v>#N/A</v>
      </c>
      <c r="AP135" s="542" t="e">
        <f ca="1">+IF(AND(ISNUMBER(OFFSET('Sanitation Data'!$H$4,0,10*ROW('Sanitation Data'!H129))),'Data Summary'!DE135="Yes"),100-OFFSET('Sanitation Data'!$H$4,0,10*ROW('Sanitation Data'!H129)),NA())</f>
        <v>#N/A</v>
      </c>
      <c r="AQ135" s="542" t="e">
        <f ca="1">+IF(AND(ISNUMBER(OFFSET('Sanitation Data'!$H$6,0,10*ROW('Sanitation Data'!H129))),'Data Summary'!DF135="Yes"),OFFSET('Sanitation Data'!$H$6,0,10*ROW('Sanitation Data'!H129)),NA())</f>
        <v>#N/A</v>
      </c>
      <c r="AR135" s="542" t="e">
        <f ca="1">+IF(AND(ISNUMBER(OFFSET('Sanitation Data'!$H$10,0,10*ROW('Sanitation Data'!H129))),'Data Summary'!DG135="Yes"),OFFSET('Sanitation Data'!$H$10,0,10*ROW('Sanitation Data'!H129)),NA())</f>
        <v>#N/A</v>
      </c>
      <c r="AS135" s="542" t="e">
        <f ca="1">+IF(AND(ISNUMBER(OFFSET('Sanitation Data'!$H$11,0,10*ROW('Sanitation Data'!H129))),'Data Summary'!DH135="Yes"),OFFSET('Sanitation Data'!$H$11,0,10*ROW('Sanitation Data'!H129)),NA())</f>
        <v>#N/A</v>
      </c>
      <c r="AT135" s="542" t="e">
        <f ca="1">+IF(AND(ISNUMBER(OFFSET('Sanitation Data'!$H$12,0,10*ROW('Sanitation Data'!H129))),'Data Summary'!DI135="Yes"),OFFSET('Sanitation Data'!$H$12,0,10*ROW('Sanitation Data'!H129)),NA())</f>
        <v>#N/A</v>
      </c>
      <c r="AU135" s="542" t="e">
        <f ca="1">+IF(AND(ISNUMBER(OFFSET('Sanitation Data'!$I$4,0,10*ROW('Sanitation Data'!I129))),'Data Summary'!DJ135="Yes"),100-OFFSET('Sanitation Data'!$I$4,0,10*ROW('Sanitation Data'!I129)),NA())</f>
        <v>#N/A</v>
      </c>
      <c r="AV135" s="542" t="e">
        <f ca="1">+IF(AND(ISNUMBER(OFFSET('Sanitation Data'!$I$6,0,10*ROW('Sanitation Data'!I129))),'Data Summary'!DK135="Yes"),OFFSET('Sanitation Data'!$I$6,0,10*ROW('Sanitation Data'!I129)),NA())</f>
        <v>#N/A</v>
      </c>
      <c r="AW135" s="542" t="e">
        <f ca="1">+IF(AND(ISNUMBER(OFFSET('Sanitation Data'!$I$10,0,10*ROW('Sanitation Data'!I129))),'Data Summary'!DL135="Yes"),OFFSET('Sanitation Data'!$I$10,0,10*ROW('Sanitation Data'!I129)),NA())</f>
        <v>#N/A</v>
      </c>
      <c r="AX135" s="542" t="e">
        <f ca="1">+IF(AND(ISNUMBER(OFFSET('Sanitation Data'!$I$11,0,10*ROW('Sanitation Data'!I129))),'Data Summary'!DM135="Yes"),OFFSET('Sanitation Data'!$I$11,0,10*ROW('Sanitation Data'!I129)),NA())</f>
        <v>#N/A</v>
      </c>
      <c r="AY135" s="542" t="e">
        <f ca="1">+IF(AND(ISNUMBER(OFFSET('Sanitation Data'!$I$12,0,10*ROW('Sanitation Data'!I129))),'Data Summary'!DN135="Yes"),OFFSET('Sanitation Data'!$I$12,0,10*ROW('Sanitation Data'!I129)),NA())</f>
        <v>#N/A</v>
      </c>
      <c r="AZ135" s="543" t="e">
        <f ca="1">+IF(AND(ISNUMBER(OFFSET('Hygiene Data'!$D$5,0,10*ROW('Hygiene Data'!D129))),'Data Summary'!DO135="Yes"),OFFSET('Hygiene Data'!$D$5,0,10*ROW('Hygiene Data'!D129)),NA())</f>
        <v>#N/A</v>
      </c>
      <c r="BA135" s="543" t="e">
        <f ca="1">+IF(AND(ISNUMBER(OFFSET('Hygiene Data'!$D$7,0,10*ROW('Hygiene Data'!D129))),'Data Summary'!DP135="Yes"),OFFSET('Hygiene Data'!$D$7,0,10*ROW('Hygiene Data'!D129)),NA())</f>
        <v>#N/A</v>
      </c>
      <c r="BB135" s="543" t="e">
        <f ca="1">+IF(AND(ISNUMBER(OFFSET('Hygiene Data'!$D$9,0,10*ROW('Hygiene Data'!D129))),'Data Summary'!DQ135="Yes"),OFFSET('Hygiene Data'!$D$9,0,10*ROW('Hygiene Data'!D129)),NA())</f>
        <v>#N/A</v>
      </c>
      <c r="BC135" s="543" t="e">
        <f ca="1">+IF(AND(ISNUMBER(OFFSET('Hygiene Data'!$E$5,0,10*ROW('Hygiene Data'!E129))),'Data Summary'!DR135="Yes"),OFFSET('Hygiene Data'!$E$5,0,10*ROW('Hygiene Data'!E129)),NA())</f>
        <v>#N/A</v>
      </c>
      <c r="BD135" s="543" t="e">
        <f ca="1">+IF(AND(ISNUMBER(OFFSET('Hygiene Data'!$E$7,0,10*ROW('Hygiene Data'!E129))),'Data Summary'!DS135="Yes"),OFFSET('Hygiene Data'!$E$7,0,10*ROW('Hygiene Data'!E129)),NA())</f>
        <v>#N/A</v>
      </c>
      <c r="BE135" s="543" t="e">
        <f ca="1">+IF(AND(ISNUMBER(OFFSET('Hygiene Data'!$E$9,0,10*ROW('Hygiene Data'!E129))),'Data Summary'!DT135="Yes"),OFFSET('Hygiene Data'!$E$9,0,10*ROW('Hygiene Data'!E129)),NA())</f>
        <v>#N/A</v>
      </c>
      <c r="BF135" s="543" t="e">
        <f ca="1">+IF(AND(ISNUMBER(OFFSET('Hygiene Data'!$F$5,0,10*ROW('Hygiene Data'!F129))),'Data Summary'!DU135="Yes"),OFFSET('Hygiene Data'!$F$5,0,10*ROW('Hygiene Data'!F129)),NA())</f>
        <v>#N/A</v>
      </c>
      <c r="BG135" s="543" t="e">
        <f ca="1">+IF(AND(ISNUMBER(OFFSET('Hygiene Data'!$F$7,0,10*ROW('Hygiene Data'!F129))),'Data Summary'!DV135="Yes"),OFFSET('Hygiene Data'!$F$7,0,10*ROW('Hygiene Data'!F129)),NA())</f>
        <v>#N/A</v>
      </c>
      <c r="BH135" s="543" t="e">
        <f ca="1">+IF(AND(ISNUMBER(OFFSET('Hygiene Data'!$F$9,0,10*ROW('Hygiene Data'!F129))),'Data Summary'!DW135="Yes"),OFFSET('Hygiene Data'!$F$9,0,10*ROW('Hygiene Data'!F129)),NA())</f>
        <v>#N/A</v>
      </c>
      <c r="BI135" s="543" t="e">
        <f ca="1">+IF(AND(ISNUMBER(OFFSET('Hygiene Data'!$G$5,0,10*ROW('Hygiene Data'!G129))),'Data Summary'!DX135="Yes"),OFFSET('Hygiene Data'!$G$5,0,10*ROW('Hygiene Data'!G129)),NA())</f>
        <v>#N/A</v>
      </c>
      <c r="BJ135" s="543" t="e">
        <f ca="1">+IF(AND(ISNUMBER(OFFSET('Hygiene Data'!$G$7,0,10*ROW('Hygiene Data'!G129))),'Data Summary'!DY135="Yes"),OFFSET('Hygiene Data'!$G$7,0,10*ROW('Hygiene Data'!G129)),NA())</f>
        <v>#N/A</v>
      </c>
      <c r="BK135" s="543" t="e">
        <f ca="1">+IF(AND(ISNUMBER(OFFSET('Hygiene Data'!$G$9,0,10*ROW('Hygiene Data'!G129))),'Data Summary'!DZ135="Yes"),OFFSET('Hygiene Data'!$G$9,0,10*ROW('Hygiene Data'!G129)),NA())</f>
        <v>#N/A</v>
      </c>
      <c r="BL135" s="543" t="e">
        <f ca="1">+IF(AND(ISNUMBER(OFFSET('Hygiene Data'!$H$5,0,10*ROW('Hygiene Data'!H129))),'Data Summary'!EA135="Yes"),OFFSET('Hygiene Data'!$H$5,0,10*ROW('Hygiene Data'!H129)),NA())</f>
        <v>#N/A</v>
      </c>
      <c r="BM135" s="543" t="e">
        <f ca="1">+IF(AND(ISNUMBER(OFFSET('Hygiene Data'!$H$7,0,10*ROW('Hygiene Data'!H129))),'Data Summary'!EB135="Yes"),OFFSET('Hygiene Data'!$H$7,0,10*ROW('Hygiene Data'!H129)),NA())</f>
        <v>#N/A</v>
      </c>
      <c r="BN135" s="543" t="e">
        <f ca="1">+IF(AND(ISNUMBER(OFFSET('Hygiene Data'!$H$9,0,10*ROW('Hygiene Data'!H129))),'Data Summary'!EC135="Yes"),OFFSET('Hygiene Data'!$H$9,0,10*ROW('Hygiene Data'!H129)),NA())</f>
        <v>#N/A</v>
      </c>
      <c r="BO135" s="543" t="e">
        <f ca="1">+IF(AND(ISNUMBER(OFFSET('Hygiene Data'!$I$5,0,10*ROW('Hygiene Data'!I129))),'Data Summary'!ED135="Yes"),OFFSET('Hygiene Data'!$I$5,0,10*ROW('Hygiene Data'!I129)),NA())</f>
        <v>#N/A</v>
      </c>
      <c r="BP135" s="543" t="e">
        <f ca="1">+IF(AND(ISNUMBER(OFFSET('Hygiene Data'!$I$7,0,10*ROW('Hygiene Data'!I129))),'Data Summary'!EE135="Yes"),OFFSET('Hygiene Data'!$I$7,0,10*ROW('Hygiene Data'!I129)),NA())</f>
        <v>#N/A</v>
      </c>
      <c r="BQ135" s="543" t="e">
        <f ca="1">+IF(AND(ISNUMBER(OFFSET('Hygiene Data'!$I$9,0,10*ROW('Hygiene Data'!I129))),'Data Summary'!EF135="Yes"),OFFSET('Hygiene Data'!$I$9,0,10*ROW('Hygiene Data'!I129)),NA())</f>
        <v>#N/A</v>
      </c>
    </row>
    <row r="136" spans="1:69" x14ac:dyDescent="0.25">
      <c r="A136" s="539" t="e">
        <f ca="1">+RIGHT('Data Summary'!A136,LEN('Data Summary'!A136)-9)</f>
        <v>#VALUE!</v>
      </c>
      <c r="B136" s="513" t="str">
        <f ca="1">+IF(ISTEXT('Data Summary'!B136),'Data Summary'!B136,"")</f>
        <v/>
      </c>
      <c r="C136" s="540" t="e">
        <f ca="1">+VALUE('Data Summary'!C136)</f>
        <v>#VALUE!</v>
      </c>
      <c r="D136" s="541" t="e">
        <f ca="1">+IF(AND(ISNUMBER(OFFSET('Water Data'!$D$4,0,10*ROW('Water Data'!D130))),'Data Summary'!BS136="Yes"),100-OFFSET('Water Data'!$D$4,0,10*ROW('Water Data'!D130)),NA())</f>
        <v>#N/A</v>
      </c>
      <c r="E136" s="541" t="e">
        <f ca="1">+IF(AND(ISNUMBER(OFFSET('Water Data'!$D$6,0,10*ROW('Water Data'!D130))),'Data Summary'!BT136="Yes"),OFFSET('Water Data'!$D$6,0,10*ROW('Water Data'!D130)),NA())</f>
        <v>#N/A</v>
      </c>
      <c r="F136" s="541" t="e">
        <f ca="1">+IF(AND(ISNUMBER(OFFSET('Water Data'!$D$9,0,10*ROW('Water Data'!D130))),'Data Summary'!BU136="Yes"),OFFSET('Water Data'!$D$9,0,10*ROW('Water Data'!D130)),NA())</f>
        <v>#N/A</v>
      </c>
      <c r="G136" s="541" t="e">
        <f ca="1">+IF(AND(ISNUMBER(OFFSET('Water Data'!$E$4,0,10*ROW('Water Data'!E130))),'Data Summary'!BV136="Yes"),100-OFFSET('Water Data'!$E$4,0,10*ROW('Water Data'!E130)),NA())</f>
        <v>#N/A</v>
      </c>
      <c r="H136" s="541" t="e">
        <f ca="1">+IF(AND(ISNUMBER(OFFSET('Water Data'!$E$6,0,10*ROW('Water Data'!E130))),'Data Summary'!BW136="Yes"),OFFSET('Water Data'!$E$6,0,10*ROW('Water Data'!E130)),NA())</f>
        <v>#N/A</v>
      </c>
      <c r="I136" s="541" t="e">
        <f ca="1">+IF(AND(ISNUMBER(OFFSET('Water Data'!$E$9,0,10*ROW('Water Data'!E130))),'Data Summary'!BX136="Yes"),OFFSET('Water Data'!$E$9,0,10*ROW('Water Data'!E130)),NA())</f>
        <v>#N/A</v>
      </c>
      <c r="J136" s="541" t="e">
        <f ca="1">+IF(AND(ISNUMBER(OFFSET('Water Data'!$F$4,0,10*ROW('Water Data'!F130))),'Data Summary'!BY136="Yes"),100-OFFSET('Water Data'!$F$4,0,10*ROW('Water Data'!F130)),NA())</f>
        <v>#N/A</v>
      </c>
      <c r="K136" s="541" t="e">
        <f ca="1">+IF(AND(ISNUMBER(OFFSET('Water Data'!$F$6,0,10*ROW('Water Data'!F130))),'Data Summary'!BZ136="Yes"),OFFSET('Water Data'!$F$6,0,10*ROW('Water Data'!F130)),NA())</f>
        <v>#N/A</v>
      </c>
      <c r="L136" s="541" t="e">
        <f ca="1">+IF(AND(ISNUMBER(OFFSET('Water Data'!$F$9,0,10*ROW('Water Data'!F130))),'Data Summary'!CA136="Yes"),OFFSET('Water Data'!$F$9,0,10*ROW('Water Data'!F130)),NA())</f>
        <v>#N/A</v>
      </c>
      <c r="M136" s="541" t="e">
        <f ca="1">+IF(AND(ISNUMBER(OFFSET('Water Data'!$G$4,0,10*ROW('Water Data'!G130))),'Data Summary'!CB136="Yes"),100-OFFSET('Water Data'!$G$4,0,10*ROW('Water Data'!G130)),NA())</f>
        <v>#N/A</v>
      </c>
      <c r="N136" s="541" t="e">
        <f ca="1">+IF(AND(ISNUMBER(OFFSET('Water Data'!$G$6,0,10*ROW('Water Data'!G130))),'Data Summary'!CC136="Yes"),OFFSET('Water Data'!$G$6,0,10*ROW('Water Data'!G130)),NA())</f>
        <v>#N/A</v>
      </c>
      <c r="O136" s="541" t="e">
        <f ca="1">+IF(AND(ISNUMBER(OFFSET('Water Data'!$G$9,0,10*ROW('Water Data'!G130))),'Data Summary'!CD136="Yes"),OFFSET('Water Data'!$G$9,0,10*ROW('Water Data'!G130)),NA())</f>
        <v>#N/A</v>
      </c>
      <c r="P136" s="541" t="e">
        <f ca="1">+IF(AND(ISNUMBER(OFFSET('Water Data'!$H$4,0,10*ROW('Water Data'!H130))),'Data Summary'!CE136="Yes"),100-OFFSET('Water Data'!$H$4,0,10*ROW('Water Data'!H130)),NA())</f>
        <v>#N/A</v>
      </c>
      <c r="Q136" s="541" t="e">
        <f ca="1">+IF(AND(ISNUMBER(OFFSET('Water Data'!$H$6,0,10*ROW('Water Data'!H130))),'Data Summary'!CF136="Yes"),OFFSET('Water Data'!$H$6,0,10*ROW('Water Data'!H130)),NA())</f>
        <v>#N/A</v>
      </c>
      <c r="R136" s="541" t="e">
        <f ca="1">+IF(AND(ISNUMBER(OFFSET('Water Data'!$H$9,0,10*ROW('Water Data'!H130))),'Data Summary'!CG136="Yes"),OFFSET('Water Data'!$H$9,0,10*ROW('Water Data'!H130)),NA())</f>
        <v>#N/A</v>
      </c>
      <c r="S136" s="541" t="e">
        <f ca="1">+IF(AND(ISNUMBER(OFFSET('Water Data'!$I$4,0,10*ROW('Water Data'!I130))),'Data Summary'!CH136="Yes"),100-OFFSET('Water Data'!$I$4,0,10*ROW('Water Data'!I130)),NA())</f>
        <v>#N/A</v>
      </c>
      <c r="T136" s="541" t="e">
        <f ca="1">+IF(AND(ISNUMBER(OFFSET('Water Data'!$I$6,0,10*ROW('Water Data'!I130))),'Data Summary'!CI136="Yes"),OFFSET('Water Data'!$I$6,0,10*ROW('Water Data'!I130)),NA())</f>
        <v>#N/A</v>
      </c>
      <c r="U136" s="541" t="e">
        <f ca="1">+IF(AND(ISNUMBER(OFFSET('Water Data'!$I$9,0,10*ROW('Water Data'!I130))),'Data Summary'!CJ136="Yes"),OFFSET('Water Data'!$I$9,0,10*ROW('Water Data'!I130)),NA())</f>
        <v>#N/A</v>
      </c>
      <c r="V136" s="542" t="e">
        <f ca="1">+IF(AND(ISNUMBER(OFFSET('Sanitation Data'!$D$4,0,10*ROW('Sanitation Data'!D130))),'Data Summary'!CK136="Yes"),100-OFFSET('Sanitation Data'!$D$4,0,10*ROW('Sanitation Data'!D130)),NA())</f>
        <v>#N/A</v>
      </c>
      <c r="W136" s="542" t="e">
        <f ca="1">+IF(AND(ISNUMBER(OFFSET('Sanitation Data'!$D$6,0,10*ROW('Sanitation Data'!D130))),'Data Summary'!CL136="Yes"),OFFSET('Sanitation Data'!$D$6,0,10*ROW('Sanitation Data'!D130)),NA())</f>
        <v>#N/A</v>
      </c>
      <c r="X136" s="542" t="e">
        <f ca="1">+IF(AND(ISNUMBER(OFFSET('Sanitation Data'!$D$10,0,10*ROW('Sanitation Data'!D130))),'Data Summary'!CM136="Yes"),OFFSET('Sanitation Data'!$D$10,0,10*ROW('Sanitation Data'!D130)),NA())</f>
        <v>#N/A</v>
      </c>
      <c r="Y136" s="542" t="e">
        <f ca="1">+IF(AND(ISNUMBER(OFFSET('Sanitation Data'!$D$11,0,10*ROW('Sanitation Data'!D130))),'Data Summary'!CN136="Yes"),OFFSET('Sanitation Data'!$D$11,0,10*ROW('Sanitation Data'!D130)),NA())</f>
        <v>#N/A</v>
      </c>
      <c r="Z136" s="542" t="e">
        <f ca="1">+IF(AND(ISNUMBER(OFFSET('Sanitation Data'!$D$12,0,10*ROW('Sanitation Data'!D130))),'Data Summary'!CO136="Yes"),OFFSET('Sanitation Data'!$D$12,0,10*ROW('Sanitation Data'!D130)),NA())</f>
        <v>#N/A</v>
      </c>
      <c r="AA136" s="542" t="e">
        <f ca="1">+IF(AND(ISNUMBER(OFFSET('Sanitation Data'!$E$4,0,10*ROW('Sanitation Data'!E130))),'Data Summary'!CP136="Yes"),100-OFFSET('Sanitation Data'!$E$4,0,10*ROW('Sanitation Data'!E130)),NA())</f>
        <v>#N/A</v>
      </c>
      <c r="AB136" s="542" t="e">
        <f ca="1">+IF(AND(ISNUMBER(OFFSET('Sanitation Data'!$E$6,0,10*ROW('Sanitation Data'!E130))),'Data Summary'!CQ136="Yes"),OFFSET('Sanitation Data'!$E$6,0,10*ROW('Sanitation Data'!E130)),NA())</f>
        <v>#N/A</v>
      </c>
      <c r="AC136" s="542" t="e">
        <f ca="1">+IF(AND(ISNUMBER(OFFSET('Sanitation Data'!$E$10,0,10*ROW('Sanitation Data'!E130))),'Data Summary'!CR136="Yes"),OFFSET('Sanitation Data'!$E$10,0,10*ROW('Sanitation Data'!E130)),NA())</f>
        <v>#N/A</v>
      </c>
      <c r="AD136" s="542" t="e">
        <f ca="1">+IF(AND(ISNUMBER(OFFSET('Sanitation Data'!$E$11,0,10*ROW('Sanitation Data'!E130))),'Data Summary'!CS136="Yes"),OFFSET('Sanitation Data'!$E$11,0,10*ROW('Sanitation Data'!E130)),NA())</f>
        <v>#N/A</v>
      </c>
      <c r="AE136" s="542" t="e">
        <f ca="1">+IF(AND(ISNUMBER(OFFSET('Sanitation Data'!$E$12,0,10*ROW('Sanitation Data'!E130))),'Data Summary'!CT136="Yes"),OFFSET('Sanitation Data'!$E$12,0,10*ROW('Sanitation Data'!E130)),NA())</f>
        <v>#N/A</v>
      </c>
      <c r="AF136" s="542" t="e">
        <f ca="1">+IF(AND(ISNUMBER(OFFSET('Sanitation Data'!$F$4,0,10*ROW('Sanitation Data'!F130))),'Data Summary'!CU136="Yes"),100-OFFSET('Sanitation Data'!$F$4,0,10*ROW('Sanitation Data'!F130)),NA())</f>
        <v>#N/A</v>
      </c>
      <c r="AG136" s="542" t="e">
        <f ca="1">+IF(AND(ISNUMBER(OFFSET('Sanitation Data'!$F$6,0,10*ROW('Sanitation Data'!F130))),'Data Summary'!CV136="Yes"),OFFSET('Sanitation Data'!$F$6,0,10*ROW('Sanitation Data'!F130)),NA())</f>
        <v>#N/A</v>
      </c>
      <c r="AH136" s="542" t="e">
        <f ca="1">+IF(AND(ISNUMBER(OFFSET('Sanitation Data'!$F$10,0,10*ROW('Sanitation Data'!F130))),'Data Summary'!CW136="Yes"),OFFSET('Sanitation Data'!$F$10,0,10*ROW('Sanitation Data'!F130)),NA())</f>
        <v>#N/A</v>
      </c>
      <c r="AI136" s="542" t="e">
        <f ca="1">+IF(AND(ISNUMBER(OFFSET('Sanitation Data'!$F$11,0,10*ROW('Sanitation Data'!F130))),'Data Summary'!CX136="Yes"),OFFSET('Sanitation Data'!$F$11,0,10*ROW('Sanitation Data'!F130)),NA())</f>
        <v>#N/A</v>
      </c>
      <c r="AJ136" s="542" t="e">
        <f ca="1">+IF(AND(ISNUMBER(OFFSET('Sanitation Data'!$F$12,0,10*ROW('Sanitation Data'!F130))),'Data Summary'!CY136="Yes"),OFFSET('Sanitation Data'!$F$12,0,10*ROW('Sanitation Data'!F130)),NA())</f>
        <v>#N/A</v>
      </c>
      <c r="AK136" s="542" t="e">
        <f ca="1">+IF(AND(ISNUMBER(OFFSET('Sanitation Data'!$G$4,0,10*ROW('Sanitation Data'!G130))),'Data Summary'!CZ136="Yes"),100-OFFSET('Sanitation Data'!$G$4,0,10*ROW('Sanitation Data'!G130)),NA())</f>
        <v>#N/A</v>
      </c>
      <c r="AL136" s="542" t="e">
        <f ca="1">+IF(AND(ISNUMBER(OFFSET('Sanitation Data'!$G$6,0,10*ROW('Sanitation Data'!G130))),'Data Summary'!DA136="Yes"),OFFSET('Sanitation Data'!$G$6,0,10*ROW('Sanitation Data'!G130)),NA())</f>
        <v>#N/A</v>
      </c>
      <c r="AM136" s="542" t="e">
        <f ca="1">+IF(AND(ISNUMBER(OFFSET('Sanitation Data'!$G$10,0,10*ROW('Sanitation Data'!G130))),'Data Summary'!DB136="Yes"),OFFSET('Sanitation Data'!$G$10,0,10*ROW('Sanitation Data'!G130)),NA())</f>
        <v>#N/A</v>
      </c>
      <c r="AN136" s="542" t="e">
        <f ca="1">+IF(AND(ISNUMBER(OFFSET('Sanitation Data'!$G$11,0,10*ROW('Sanitation Data'!G130))),'Data Summary'!DC136="Yes"),OFFSET('Sanitation Data'!$G$11,0,10*ROW('Sanitation Data'!G130)),NA())</f>
        <v>#N/A</v>
      </c>
      <c r="AO136" s="542" t="e">
        <f ca="1">+IF(AND(ISNUMBER(OFFSET('Sanitation Data'!$G$12,0,10*ROW('Sanitation Data'!G130))),'Data Summary'!DD136="Yes"),OFFSET('Sanitation Data'!$G$12,0,10*ROW('Sanitation Data'!G130)),NA())</f>
        <v>#N/A</v>
      </c>
      <c r="AP136" s="542" t="e">
        <f ca="1">+IF(AND(ISNUMBER(OFFSET('Sanitation Data'!$H$4,0,10*ROW('Sanitation Data'!H130))),'Data Summary'!DE136="Yes"),100-OFFSET('Sanitation Data'!$H$4,0,10*ROW('Sanitation Data'!H130)),NA())</f>
        <v>#N/A</v>
      </c>
      <c r="AQ136" s="542" t="e">
        <f ca="1">+IF(AND(ISNUMBER(OFFSET('Sanitation Data'!$H$6,0,10*ROW('Sanitation Data'!H130))),'Data Summary'!DF136="Yes"),OFFSET('Sanitation Data'!$H$6,0,10*ROW('Sanitation Data'!H130)),NA())</f>
        <v>#N/A</v>
      </c>
      <c r="AR136" s="542" t="e">
        <f ca="1">+IF(AND(ISNUMBER(OFFSET('Sanitation Data'!$H$10,0,10*ROW('Sanitation Data'!H130))),'Data Summary'!DG136="Yes"),OFFSET('Sanitation Data'!$H$10,0,10*ROW('Sanitation Data'!H130)),NA())</f>
        <v>#N/A</v>
      </c>
      <c r="AS136" s="542" t="e">
        <f ca="1">+IF(AND(ISNUMBER(OFFSET('Sanitation Data'!$H$11,0,10*ROW('Sanitation Data'!H130))),'Data Summary'!DH136="Yes"),OFFSET('Sanitation Data'!$H$11,0,10*ROW('Sanitation Data'!H130)),NA())</f>
        <v>#N/A</v>
      </c>
      <c r="AT136" s="542" t="e">
        <f ca="1">+IF(AND(ISNUMBER(OFFSET('Sanitation Data'!$H$12,0,10*ROW('Sanitation Data'!H130))),'Data Summary'!DI136="Yes"),OFFSET('Sanitation Data'!$H$12,0,10*ROW('Sanitation Data'!H130)),NA())</f>
        <v>#N/A</v>
      </c>
      <c r="AU136" s="542" t="e">
        <f ca="1">+IF(AND(ISNUMBER(OFFSET('Sanitation Data'!$I$4,0,10*ROW('Sanitation Data'!I130))),'Data Summary'!DJ136="Yes"),100-OFFSET('Sanitation Data'!$I$4,0,10*ROW('Sanitation Data'!I130)),NA())</f>
        <v>#N/A</v>
      </c>
      <c r="AV136" s="542" t="e">
        <f ca="1">+IF(AND(ISNUMBER(OFFSET('Sanitation Data'!$I$6,0,10*ROW('Sanitation Data'!I130))),'Data Summary'!DK136="Yes"),OFFSET('Sanitation Data'!$I$6,0,10*ROW('Sanitation Data'!I130)),NA())</f>
        <v>#N/A</v>
      </c>
      <c r="AW136" s="542" t="e">
        <f ca="1">+IF(AND(ISNUMBER(OFFSET('Sanitation Data'!$I$10,0,10*ROW('Sanitation Data'!I130))),'Data Summary'!DL136="Yes"),OFFSET('Sanitation Data'!$I$10,0,10*ROW('Sanitation Data'!I130)),NA())</f>
        <v>#N/A</v>
      </c>
      <c r="AX136" s="542" t="e">
        <f ca="1">+IF(AND(ISNUMBER(OFFSET('Sanitation Data'!$I$11,0,10*ROW('Sanitation Data'!I130))),'Data Summary'!DM136="Yes"),OFFSET('Sanitation Data'!$I$11,0,10*ROW('Sanitation Data'!I130)),NA())</f>
        <v>#N/A</v>
      </c>
      <c r="AY136" s="542" t="e">
        <f ca="1">+IF(AND(ISNUMBER(OFFSET('Sanitation Data'!$I$12,0,10*ROW('Sanitation Data'!I130))),'Data Summary'!DN136="Yes"),OFFSET('Sanitation Data'!$I$12,0,10*ROW('Sanitation Data'!I130)),NA())</f>
        <v>#N/A</v>
      </c>
      <c r="AZ136" s="543" t="e">
        <f ca="1">+IF(AND(ISNUMBER(OFFSET('Hygiene Data'!$D$5,0,10*ROW('Hygiene Data'!D130))),'Data Summary'!DO136="Yes"),OFFSET('Hygiene Data'!$D$5,0,10*ROW('Hygiene Data'!D130)),NA())</f>
        <v>#N/A</v>
      </c>
      <c r="BA136" s="543" t="e">
        <f ca="1">+IF(AND(ISNUMBER(OFFSET('Hygiene Data'!$D$7,0,10*ROW('Hygiene Data'!D130))),'Data Summary'!DP136="Yes"),OFFSET('Hygiene Data'!$D$7,0,10*ROW('Hygiene Data'!D130)),NA())</f>
        <v>#N/A</v>
      </c>
      <c r="BB136" s="543" t="e">
        <f ca="1">+IF(AND(ISNUMBER(OFFSET('Hygiene Data'!$D$9,0,10*ROW('Hygiene Data'!D130))),'Data Summary'!DQ136="Yes"),OFFSET('Hygiene Data'!$D$9,0,10*ROW('Hygiene Data'!D130)),NA())</f>
        <v>#N/A</v>
      </c>
      <c r="BC136" s="543" t="e">
        <f ca="1">+IF(AND(ISNUMBER(OFFSET('Hygiene Data'!$E$5,0,10*ROW('Hygiene Data'!E130))),'Data Summary'!DR136="Yes"),OFFSET('Hygiene Data'!$E$5,0,10*ROW('Hygiene Data'!E130)),NA())</f>
        <v>#N/A</v>
      </c>
      <c r="BD136" s="543" t="e">
        <f ca="1">+IF(AND(ISNUMBER(OFFSET('Hygiene Data'!$E$7,0,10*ROW('Hygiene Data'!E130))),'Data Summary'!DS136="Yes"),OFFSET('Hygiene Data'!$E$7,0,10*ROW('Hygiene Data'!E130)),NA())</f>
        <v>#N/A</v>
      </c>
      <c r="BE136" s="543" t="e">
        <f ca="1">+IF(AND(ISNUMBER(OFFSET('Hygiene Data'!$E$9,0,10*ROW('Hygiene Data'!E130))),'Data Summary'!DT136="Yes"),OFFSET('Hygiene Data'!$E$9,0,10*ROW('Hygiene Data'!E130)),NA())</f>
        <v>#N/A</v>
      </c>
      <c r="BF136" s="543" t="e">
        <f ca="1">+IF(AND(ISNUMBER(OFFSET('Hygiene Data'!$F$5,0,10*ROW('Hygiene Data'!F130))),'Data Summary'!DU136="Yes"),OFFSET('Hygiene Data'!$F$5,0,10*ROW('Hygiene Data'!F130)),NA())</f>
        <v>#N/A</v>
      </c>
      <c r="BG136" s="543" t="e">
        <f ca="1">+IF(AND(ISNUMBER(OFFSET('Hygiene Data'!$F$7,0,10*ROW('Hygiene Data'!F130))),'Data Summary'!DV136="Yes"),OFFSET('Hygiene Data'!$F$7,0,10*ROW('Hygiene Data'!F130)),NA())</f>
        <v>#N/A</v>
      </c>
      <c r="BH136" s="543" t="e">
        <f ca="1">+IF(AND(ISNUMBER(OFFSET('Hygiene Data'!$F$9,0,10*ROW('Hygiene Data'!F130))),'Data Summary'!DW136="Yes"),OFFSET('Hygiene Data'!$F$9,0,10*ROW('Hygiene Data'!F130)),NA())</f>
        <v>#N/A</v>
      </c>
      <c r="BI136" s="543" t="e">
        <f ca="1">+IF(AND(ISNUMBER(OFFSET('Hygiene Data'!$G$5,0,10*ROW('Hygiene Data'!G130))),'Data Summary'!DX136="Yes"),OFFSET('Hygiene Data'!$G$5,0,10*ROW('Hygiene Data'!G130)),NA())</f>
        <v>#N/A</v>
      </c>
      <c r="BJ136" s="543" t="e">
        <f ca="1">+IF(AND(ISNUMBER(OFFSET('Hygiene Data'!$G$7,0,10*ROW('Hygiene Data'!G130))),'Data Summary'!DY136="Yes"),OFFSET('Hygiene Data'!$G$7,0,10*ROW('Hygiene Data'!G130)),NA())</f>
        <v>#N/A</v>
      </c>
      <c r="BK136" s="543" t="e">
        <f ca="1">+IF(AND(ISNUMBER(OFFSET('Hygiene Data'!$G$9,0,10*ROW('Hygiene Data'!G130))),'Data Summary'!DZ136="Yes"),OFFSET('Hygiene Data'!$G$9,0,10*ROW('Hygiene Data'!G130)),NA())</f>
        <v>#N/A</v>
      </c>
      <c r="BL136" s="543" t="e">
        <f ca="1">+IF(AND(ISNUMBER(OFFSET('Hygiene Data'!$H$5,0,10*ROW('Hygiene Data'!H130))),'Data Summary'!EA136="Yes"),OFFSET('Hygiene Data'!$H$5,0,10*ROW('Hygiene Data'!H130)),NA())</f>
        <v>#N/A</v>
      </c>
      <c r="BM136" s="543" t="e">
        <f ca="1">+IF(AND(ISNUMBER(OFFSET('Hygiene Data'!$H$7,0,10*ROW('Hygiene Data'!H130))),'Data Summary'!EB136="Yes"),OFFSET('Hygiene Data'!$H$7,0,10*ROW('Hygiene Data'!H130)),NA())</f>
        <v>#N/A</v>
      </c>
      <c r="BN136" s="543" t="e">
        <f ca="1">+IF(AND(ISNUMBER(OFFSET('Hygiene Data'!$H$9,0,10*ROW('Hygiene Data'!H130))),'Data Summary'!EC136="Yes"),OFFSET('Hygiene Data'!$H$9,0,10*ROW('Hygiene Data'!H130)),NA())</f>
        <v>#N/A</v>
      </c>
      <c r="BO136" s="543" t="e">
        <f ca="1">+IF(AND(ISNUMBER(OFFSET('Hygiene Data'!$I$5,0,10*ROW('Hygiene Data'!I130))),'Data Summary'!ED136="Yes"),OFFSET('Hygiene Data'!$I$5,0,10*ROW('Hygiene Data'!I130)),NA())</f>
        <v>#N/A</v>
      </c>
      <c r="BP136" s="543" t="e">
        <f ca="1">+IF(AND(ISNUMBER(OFFSET('Hygiene Data'!$I$7,0,10*ROW('Hygiene Data'!I130))),'Data Summary'!EE136="Yes"),OFFSET('Hygiene Data'!$I$7,0,10*ROW('Hygiene Data'!I130)),NA())</f>
        <v>#N/A</v>
      </c>
      <c r="BQ136" s="543" t="e">
        <f ca="1">+IF(AND(ISNUMBER(OFFSET('Hygiene Data'!$I$9,0,10*ROW('Hygiene Data'!I130))),'Data Summary'!EF136="Yes"),OFFSET('Hygiene Data'!$I$9,0,10*ROW('Hygiene Data'!I130)),NA())</f>
        <v>#N/A</v>
      </c>
    </row>
    <row r="137" spans="1:69" x14ac:dyDescent="0.25">
      <c r="A137" s="539" t="e">
        <f ca="1">+RIGHT('Data Summary'!A137,LEN('Data Summary'!A137)-9)</f>
        <v>#VALUE!</v>
      </c>
      <c r="B137" s="513" t="str">
        <f ca="1">+IF(ISTEXT('Data Summary'!B137),'Data Summary'!B137,"")</f>
        <v/>
      </c>
      <c r="C137" s="540" t="e">
        <f ca="1">+VALUE('Data Summary'!C137)</f>
        <v>#VALUE!</v>
      </c>
      <c r="D137" s="541" t="e">
        <f ca="1">+IF(AND(ISNUMBER(OFFSET('Water Data'!$D$4,0,10*ROW('Water Data'!D131))),'Data Summary'!BS137="Yes"),100-OFFSET('Water Data'!$D$4,0,10*ROW('Water Data'!D131)),NA())</f>
        <v>#N/A</v>
      </c>
      <c r="E137" s="541" t="e">
        <f ca="1">+IF(AND(ISNUMBER(OFFSET('Water Data'!$D$6,0,10*ROW('Water Data'!D131))),'Data Summary'!BT137="Yes"),OFFSET('Water Data'!$D$6,0,10*ROW('Water Data'!D131)),NA())</f>
        <v>#N/A</v>
      </c>
      <c r="F137" s="541" t="e">
        <f ca="1">+IF(AND(ISNUMBER(OFFSET('Water Data'!$D$9,0,10*ROW('Water Data'!D131))),'Data Summary'!BU137="Yes"),OFFSET('Water Data'!$D$9,0,10*ROW('Water Data'!D131)),NA())</f>
        <v>#N/A</v>
      </c>
      <c r="G137" s="541" t="e">
        <f ca="1">+IF(AND(ISNUMBER(OFFSET('Water Data'!$E$4,0,10*ROW('Water Data'!E131))),'Data Summary'!BV137="Yes"),100-OFFSET('Water Data'!$E$4,0,10*ROW('Water Data'!E131)),NA())</f>
        <v>#N/A</v>
      </c>
      <c r="H137" s="541" t="e">
        <f ca="1">+IF(AND(ISNUMBER(OFFSET('Water Data'!$E$6,0,10*ROW('Water Data'!E131))),'Data Summary'!BW137="Yes"),OFFSET('Water Data'!$E$6,0,10*ROW('Water Data'!E131)),NA())</f>
        <v>#N/A</v>
      </c>
      <c r="I137" s="541" t="e">
        <f ca="1">+IF(AND(ISNUMBER(OFFSET('Water Data'!$E$9,0,10*ROW('Water Data'!E131))),'Data Summary'!BX137="Yes"),OFFSET('Water Data'!$E$9,0,10*ROW('Water Data'!E131)),NA())</f>
        <v>#N/A</v>
      </c>
      <c r="J137" s="541" t="e">
        <f ca="1">+IF(AND(ISNUMBER(OFFSET('Water Data'!$F$4,0,10*ROW('Water Data'!F131))),'Data Summary'!BY137="Yes"),100-OFFSET('Water Data'!$F$4,0,10*ROW('Water Data'!F131)),NA())</f>
        <v>#N/A</v>
      </c>
      <c r="K137" s="541" t="e">
        <f ca="1">+IF(AND(ISNUMBER(OFFSET('Water Data'!$F$6,0,10*ROW('Water Data'!F131))),'Data Summary'!BZ137="Yes"),OFFSET('Water Data'!$F$6,0,10*ROW('Water Data'!F131)),NA())</f>
        <v>#N/A</v>
      </c>
      <c r="L137" s="541" t="e">
        <f ca="1">+IF(AND(ISNUMBER(OFFSET('Water Data'!$F$9,0,10*ROW('Water Data'!F131))),'Data Summary'!CA137="Yes"),OFFSET('Water Data'!$F$9,0,10*ROW('Water Data'!F131)),NA())</f>
        <v>#N/A</v>
      </c>
      <c r="M137" s="541" t="e">
        <f ca="1">+IF(AND(ISNUMBER(OFFSET('Water Data'!$G$4,0,10*ROW('Water Data'!G131))),'Data Summary'!CB137="Yes"),100-OFFSET('Water Data'!$G$4,0,10*ROW('Water Data'!G131)),NA())</f>
        <v>#N/A</v>
      </c>
      <c r="N137" s="541" t="e">
        <f ca="1">+IF(AND(ISNUMBER(OFFSET('Water Data'!$G$6,0,10*ROW('Water Data'!G131))),'Data Summary'!CC137="Yes"),OFFSET('Water Data'!$G$6,0,10*ROW('Water Data'!G131)),NA())</f>
        <v>#N/A</v>
      </c>
      <c r="O137" s="541" t="e">
        <f ca="1">+IF(AND(ISNUMBER(OFFSET('Water Data'!$G$9,0,10*ROW('Water Data'!G131))),'Data Summary'!CD137="Yes"),OFFSET('Water Data'!$G$9,0,10*ROW('Water Data'!G131)),NA())</f>
        <v>#N/A</v>
      </c>
      <c r="P137" s="541" t="e">
        <f ca="1">+IF(AND(ISNUMBER(OFFSET('Water Data'!$H$4,0,10*ROW('Water Data'!H131))),'Data Summary'!CE137="Yes"),100-OFFSET('Water Data'!$H$4,0,10*ROW('Water Data'!H131)),NA())</f>
        <v>#N/A</v>
      </c>
      <c r="Q137" s="541" t="e">
        <f ca="1">+IF(AND(ISNUMBER(OFFSET('Water Data'!$H$6,0,10*ROW('Water Data'!H131))),'Data Summary'!CF137="Yes"),OFFSET('Water Data'!$H$6,0,10*ROW('Water Data'!H131)),NA())</f>
        <v>#N/A</v>
      </c>
      <c r="R137" s="541" t="e">
        <f ca="1">+IF(AND(ISNUMBER(OFFSET('Water Data'!$H$9,0,10*ROW('Water Data'!H131))),'Data Summary'!CG137="Yes"),OFFSET('Water Data'!$H$9,0,10*ROW('Water Data'!H131)),NA())</f>
        <v>#N/A</v>
      </c>
      <c r="S137" s="541" t="e">
        <f ca="1">+IF(AND(ISNUMBER(OFFSET('Water Data'!$I$4,0,10*ROW('Water Data'!I131))),'Data Summary'!CH137="Yes"),100-OFFSET('Water Data'!$I$4,0,10*ROW('Water Data'!I131)),NA())</f>
        <v>#N/A</v>
      </c>
      <c r="T137" s="541" t="e">
        <f ca="1">+IF(AND(ISNUMBER(OFFSET('Water Data'!$I$6,0,10*ROW('Water Data'!I131))),'Data Summary'!CI137="Yes"),OFFSET('Water Data'!$I$6,0,10*ROW('Water Data'!I131)),NA())</f>
        <v>#N/A</v>
      </c>
      <c r="U137" s="541" t="e">
        <f ca="1">+IF(AND(ISNUMBER(OFFSET('Water Data'!$I$9,0,10*ROW('Water Data'!I131))),'Data Summary'!CJ137="Yes"),OFFSET('Water Data'!$I$9,0,10*ROW('Water Data'!I131)),NA())</f>
        <v>#N/A</v>
      </c>
      <c r="V137" s="542" t="e">
        <f ca="1">+IF(AND(ISNUMBER(OFFSET('Sanitation Data'!$D$4,0,10*ROW('Sanitation Data'!D131))),'Data Summary'!CK137="Yes"),100-OFFSET('Sanitation Data'!$D$4,0,10*ROW('Sanitation Data'!D131)),NA())</f>
        <v>#N/A</v>
      </c>
      <c r="W137" s="542" t="e">
        <f ca="1">+IF(AND(ISNUMBER(OFFSET('Sanitation Data'!$D$6,0,10*ROW('Sanitation Data'!D131))),'Data Summary'!CL137="Yes"),OFFSET('Sanitation Data'!$D$6,0,10*ROW('Sanitation Data'!D131)),NA())</f>
        <v>#N/A</v>
      </c>
      <c r="X137" s="542" t="e">
        <f ca="1">+IF(AND(ISNUMBER(OFFSET('Sanitation Data'!$D$10,0,10*ROW('Sanitation Data'!D131))),'Data Summary'!CM137="Yes"),OFFSET('Sanitation Data'!$D$10,0,10*ROW('Sanitation Data'!D131)),NA())</f>
        <v>#N/A</v>
      </c>
      <c r="Y137" s="542" t="e">
        <f ca="1">+IF(AND(ISNUMBER(OFFSET('Sanitation Data'!$D$11,0,10*ROW('Sanitation Data'!D131))),'Data Summary'!CN137="Yes"),OFFSET('Sanitation Data'!$D$11,0,10*ROW('Sanitation Data'!D131)),NA())</f>
        <v>#N/A</v>
      </c>
      <c r="Z137" s="542" t="e">
        <f ca="1">+IF(AND(ISNUMBER(OFFSET('Sanitation Data'!$D$12,0,10*ROW('Sanitation Data'!D131))),'Data Summary'!CO137="Yes"),OFFSET('Sanitation Data'!$D$12,0,10*ROW('Sanitation Data'!D131)),NA())</f>
        <v>#N/A</v>
      </c>
      <c r="AA137" s="542" t="e">
        <f ca="1">+IF(AND(ISNUMBER(OFFSET('Sanitation Data'!$E$4,0,10*ROW('Sanitation Data'!E131))),'Data Summary'!CP137="Yes"),100-OFFSET('Sanitation Data'!$E$4,0,10*ROW('Sanitation Data'!E131)),NA())</f>
        <v>#N/A</v>
      </c>
      <c r="AB137" s="542" t="e">
        <f ca="1">+IF(AND(ISNUMBER(OFFSET('Sanitation Data'!$E$6,0,10*ROW('Sanitation Data'!E131))),'Data Summary'!CQ137="Yes"),OFFSET('Sanitation Data'!$E$6,0,10*ROW('Sanitation Data'!E131)),NA())</f>
        <v>#N/A</v>
      </c>
      <c r="AC137" s="542" t="e">
        <f ca="1">+IF(AND(ISNUMBER(OFFSET('Sanitation Data'!$E$10,0,10*ROW('Sanitation Data'!E131))),'Data Summary'!CR137="Yes"),OFFSET('Sanitation Data'!$E$10,0,10*ROW('Sanitation Data'!E131)),NA())</f>
        <v>#N/A</v>
      </c>
      <c r="AD137" s="542" t="e">
        <f ca="1">+IF(AND(ISNUMBER(OFFSET('Sanitation Data'!$E$11,0,10*ROW('Sanitation Data'!E131))),'Data Summary'!CS137="Yes"),OFFSET('Sanitation Data'!$E$11,0,10*ROW('Sanitation Data'!E131)),NA())</f>
        <v>#N/A</v>
      </c>
      <c r="AE137" s="542" t="e">
        <f ca="1">+IF(AND(ISNUMBER(OFFSET('Sanitation Data'!$E$12,0,10*ROW('Sanitation Data'!E131))),'Data Summary'!CT137="Yes"),OFFSET('Sanitation Data'!$E$12,0,10*ROW('Sanitation Data'!E131)),NA())</f>
        <v>#N/A</v>
      </c>
      <c r="AF137" s="542" t="e">
        <f ca="1">+IF(AND(ISNUMBER(OFFSET('Sanitation Data'!$F$4,0,10*ROW('Sanitation Data'!F131))),'Data Summary'!CU137="Yes"),100-OFFSET('Sanitation Data'!$F$4,0,10*ROW('Sanitation Data'!F131)),NA())</f>
        <v>#N/A</v>
      </c>
      <c r="AG137" s="542" t="e">
        <f ca="1">+IF(AND(ISNUMBER(OFFSET('Sanitation Data'!$F$6,0,10*ROW('Sanitation Data'!F131))),'Data Summary'!CV137="Yes"),OFFSET('Sanitation Data'!$F$6,0,10*ROW('Sanitation Data'!F131)),NA())</f>
        <v>#N/A</v>
      </c>
      <c r="AH137" s="542" t="e">
        <f ca="1">+IF(AND(ISNUMBER(OFFSET('Sanitation Data'!$F$10,0,10*ROW('Sanitation Data'!F131))),'Data Summary'!CW137="Yes"),OFFSET('Sanitation Data'!$F$10,0,10*ROW('Sanitation Data'!F131)),NA())</f>
        <v>#N/A</v>
      </c>
      <c r="AI137" s="542" t="e">
        <f ca="1">+IF(AND(ISNUMBER(OFFSET('Sanitation Data'!$F$11,0,10*ROW('Sanitation Data'!F131))),'Data Summary'!CX137="Yes"),OFFSET('Sanitation Data'!$F$11,0,10*ROW('Sanitation Data'!F131)),NA())</f>
        <v>#N/A</v>
      </c>
      <c r="AJ137" s="542" t="e">
        <f ca="1">+IF(AND(ISNUMBER(OFFSET('Sanitation Data'!$F$12,0,10*ROW('Sanitation Data'!F131))),'Data Summary'!CY137="Yes"),OFFSET('Sanitation Data'!$F$12,0,10*ROW('Sanitation Data'!F131)),NA())</f>
        <v>#N/A</v>
      </c>
      <c r="AK137" s="542" t="e">
        <f ca="1">+IF(AND(ISNUMBER(OFFSET('Sanitation Data'!$G$4,0,10*ROW('Sanitation Data'!G131))),'Data Summary'!CZ137="Yes"),100-OFFSET('Sanitation Data'!$G$4,0,10*ROW('Sanitation Data'!G131)),NA())</f>
        <v>#N/A</v>
      </c>
      <c r="AL137" s="542" t="e">
        <f ca="1">+IF(AND(ISNUMBER(OFFSET('Sanitation Data'!$G$6,0,10*ROW('Sanitation Data'!G131))),'Data Summary'!DA137="Yes"),OFFSET('Sanitation Data'!$G$6,0,10*ROW('Sanitation Data'!G131)),NA())</f>
        <v>#N/A</v>
      </c>
      <c r="AM137" s="542" t="e">
        <f ca="1">+IF(AND(ISNUMBER(OFFSET('Sanitation Data'!$G$10,0,10*ROW('Sanitation Data'!G131))),'Data Summary'!DB137="Yes"),OFFSET('Sanitation Data'!$G$10,0,10*ROW('Sanitation Data'!G131)),NA())</f>
        <v>#N/A</v>
      </c>
      <c r="AN137" s="542" t="e">
        <f ca="1">+IF(AND(ISNUMBER(OFFSET('Sanitation Data'!$G$11,0,10*ROW('Sanitation Data'!G131))),'Data Summary'!DC137="Yes"),OFFSET('Sanitation Data'!$G$11,0,10*ROW('Sanitation Data'!G131)),NA())</f>
        <v>#N/A</v>
      </c>
      <c r="AO137" s="542" t="e">
        <f ca="1">+IF(AND(ISNUMBER(OFFSET('Sanitation Data'!$G$12,0,10*ROW('Sanitation Data'!G131))),'Data Summary'!DD137="Yes"),OFFSET('Sanitation Data'!$G$12,0,10*ROW('Sanitation Data'!G131)),NA())</f>
        <v>#N/A</v>
      </c>
      <c r="AP137" s="542" t="e">
        <f ca="1">+IF(AND(ISNUMBER(OFFSET('Sanitation Data'!$H$4,0,10*ROW('Sanitation Data'!H131))),'Data Summary'!DE137="Yes"),100-OFFSET('Sanitation Data'!$H$4,0,10*ROW('Sanitation Data'!H131)),NA())</f>
        <v>#N/A</v>
      </c>
      <c r="AQ137" s="542" t="e">
        <f ca="1">+IF(AND(ISNUMBER(OFFSET('Sanitation Data'!$H$6,0,10*ROW('Sanitation Data'!H131))),'Data Summary'!DF137="Yes"),OFFSET('Sanitation Data'!$H$6,0,10*ROW('Sanitation Data'!H131)),NA())</f>
        <v>#N/A</v>
      </c>
      <c r="AR137" s="542" t="e">
        <f ca="1">+IF(AND(ISNUMBER(OFFSET('Sanitation Data'!$H$10,0,10*ROW('Sanitation Data'!H131))),'Data Summary'!DG137="Yes"),OFFSET('Sanitation Data'!$H$10,0,10*ROW('Sanitation Data'!H131)),NA())</f>
        <v>#N/A</v>
      </c>
      <c r="AS137" s="542" t="e">
        <f ca="1">+IF(AND(ISNUMBER(OFFSET('Sanitation Data'!$H$11,0,10*ROW('Sanitation Data'!H131))),'Data Summary'!DH137="Yes"),OFFSET('Sanitation Data'!$H$11,0,10*ROW('Sanitation Data'!H131)),NA())</f>
        <v>#N/A</v>
      </c>
      <c r="AT137" s="542" t="e">
        <f ca="1">+IF(AND(ISNUMBER(OFFSET('Sanitation Data'!$H$12,0,10*ROW('Sanitation Data'!H131))),'Data Summary'!DI137="Yes"),OFFSET('Sanitation Data'!$H$12,0,10*ROW('Sanitation Data'!H131)),NA())</f>
        <v>#N/A</v>
      </c>
      <c r="AU137" s="542" t="e">
        <f ca="1">+IF(AND(ISNUMBER(OFFSET('Sanitation Data'!$I$4,0,10*ROW('Sanitation Data'!I131))),'Data Summary'!DJ137="Yes"),100-OFFSET('Sanitation Data'!$I$4,0,10*ROW('Sanitation Data'!I131)),NA())</f>
        <v>#N/A</v>
      </c>
      <c r="AV137" s="542" t="e">
        <f ca="1">+IF(AND(ISNUMBER(OFFSET('Sanitation Data'!$I$6,0,10*ROW('Sanitation Data'!I131))),'Data Summary'!DK137="Yes"),OFFSET('Sanitation Data'!$I$6,0,10*ROW('Sanitation Data'!I131)),NA())</f>
        <v>#N/A</v>
      </c>
      <c r="AW137" s="542" t="e">
        <f ca="1">+IF(AND(ISNUMBER(OFFSET('Sanitation Data'!$I$10,0,10*ROW('Sanitation Data'!I131))),'Data Summary'!DL137="Yes"),OFFSET('Sanitation Data'!$I$10,0,10*ROW('Sanitation Data'!I131)),NA())</f>
        <v>#N/A</v>
      </c>
      <c r="AX137" s="542" t="e">
        <f ca="1">+IF(AND(ISNUMBER(OFFSET('Sanitation Data'!$I$11,0,10*ROW('Sanitation Data'!I131))),'Data Summary'!DM137="Yes"),OFFSET('Sanitation Data'!$I$11,0,10*ROW('Sanitation Data'!I131)),NA())</f>
        <v>#N/A</v>
      </c>
      <c r="AY137" s="542" t="e">
        <f ca="1">+IF(AND(ISNUMBER(OFFSET('Sanitation Data'!$I$12,0,10*ROW('Sanitation Data'!I131))),'Data Summary'!DN137="Yes"),OFFSET('Sanitation Data'!$I$12,0,10*ROW('Sanitation Data'!I131)),NA())</f>
        <v>#N/A</v>
      </c>
      <c r="AZ137" s="543" t="e">
        <f ca="1">+IF(AND(ISNUMBER(OFFSET('Hygiene Data'!$D$5,0,10*ROW('Hygiene Data'!D131))),'Data Summary'!DO137="Yes"),OFFSET('Hygiene Data'!$D$5,0,10*ROW('Hygiene Data'!D131)),NA())</f>
        <v>#N/A</v>
      </c>
      <c r="BA137" s="543" t="e">
        <f ca="1">+IF(AND(ISNUMBER(OFFSET('Hygiene Data'!$D$7,0,10*ROW('Hygiene Data'!D131))),'Data Summary'!DP137="Yes"),OFFSET('Hygiene Data'!$D$7,0,10*ROW('Hygiene Data'!D131)),NA())</f>
        <v>#N/A</v>
      </c>
      <c r="BB137" s="543" t="e">
        <f ca="1">+IF(AND(ISNUMBER(OFFSET('Hygiene Data'!$D$9,0,10*ROW('Hygiene Data'!D131))),'Data Summary'!DQ137="Yes"),OFFSET('Hygiene Data'!$D$9,0,10*ROW('Hygiene Data'!D131)),NA())</f>
        <v>#N/A</v>
      </c>
      <c r="BC137" s="543" t="e">
        <f ca="1">+IF(AND(ISNUMBER(OFFSET('Hygiene Data'!$E$5,0,10*ROW('Hygiene Data'!E131))),'Data Summary'!DR137="Yes"),OFFSET('Hygiene Data'!$E$5,0,10*ROW('Hygiene Data'!E131)),NA())</f>
        <v>#N/A</v>
      </c>
      <c r="BD137" s="543" t="e">
        <f ca="1">+IF(AND(ISNUMBER(OFFSET('Hygiene Data'!$E$7,0,10*ROW('Hygiene Data'!E131))),'Data Summary'!DS137="Yes"),OFFSET('Hygiene Data'!$E$7,0,10*ROW('Hygiene Data'!E131)),NA())</f>
        <v>#N/A</v>
      </c>
      <c r="BE137" s="543" t="e">
        <f ca="1">+IF(AND(ISNUMBER(OFFSET('Hygiene Data'!$E$9,0,10*ROW('Hygiene Data'!E131))),'Data Summary'!DT137="Yes"),OFFSET('Hygiene Data'!$E$9,0,10*ROW('Hygiene Data'!E131)),NA())</f>
        <v>#N/A</v>
      </c>
      <c r="BF137" s="543" t="e">
        <f ca="1">+IF(AND(ISNUMBER(OFFSET('Hygiene Data'!$F$5,0,10*ROW('Hygiene Data'!F131))),'Data Summary'!DU137="Yes"),OFFSET('Hygiene Data'!$F$5,0,10*ROW('Hygiene Data'!F131)),NA())</f>
        <v>#N/A</v>
      </c>
      <c r="BG137" s="543" t="e">
        <f ca="1">+IF(AND(ISNUMBER(OFFSET('Hygiene Data'!$F$7,0,10*ROW('Hygiene Data'!F131))),'Data Summary'!DV137="Yes"),OFFSET('Hygiene Data'!$F$7,0,10*ROW('Hygiene Data'!F131)),NA())</f>
        <v>#N/A</v>
      </c>
      <c r="BH137" s="543" t="e">
        <f ca="1">+IF(AND(ISNUMBER(OFFSET('Hygiene Data'!$F$9,0,10*ROW('Hygiene Data'!F131))),'Data Summary'!DW137="Yes"),OFFSET('Hygiene Data'!$F$9,0,10*ROW('Hygiene Data'!F131)),NA())</f>
        <v>#N/A</v>
      </c>
      <c r="BI137" s="543" t="e">
        <f ca="1">+IF(AND(ISNUMBER(OFFSET('Hygiene Data'!$G$5,0,10*ROW('Hygiene Data'!G131))),'Data Summary'!DX137="Yes"),OFFSET('Hygiene Data'!$G$5,0,10*ROW('Hygiene Data'!G131)),NA())</f>
        <v>#N/A</v>
      </c>
      <c r="BJ137" s="543" t="e">
        <f ca="1">+IF(AND(ISNUMBER(OFFSET('Hygiene Data'!$G$7,0,10*ROW('Hygiene Data'!G131))),'Data Summary'!DY137="Yes"),OFFSET('Hygiene Data'!$G$7,0,10*ROW('Hygiene Data'!G131)),NA())</f>
        <v>#N/A</v>
      </c>
      <c r="BK137" s="543" t="e">
        <f ca="1">+IF(AND(ISNUMBER(OFFSET('Hygiene Data'!$G$9,0,10*ROW('Hygiene Data'!G131))),'Data Summary'!DZ137="Yes"),OFFSET('Hygiene Data'!$G$9,0,10*ROW('Hygiene Data'!G131)),NA())</f>
        <v>#N/A</v>
      </c>
      <c r="BL137" s="543" t="e">
        <f ca="1">+IF(AND(ISNUMBER(OFFSET('Hygiene Data'!$H$5,0,10*ROW('Hygiene Data'!H131))),'Data Summary'!EA137="Yes"),OFFSET('Hygiene Data'!$H$5,0,10*ROW('Hygiene Data'!H131)),NA())</f>
        <v>#N/A</v>
      </c>
      <c r="BM137" s="543" t="e">
        <f ca="1">+IF(AND(ISNUMBER(OFFSET('Hygiene Data'!$H$7,0,10*ROW('Hygiene Data'!H131))),'Data Summary'!EB137="Yes"),OFFSET('Hygiene Data'!$H$7,0,10*ROW('Hygiene Data'!H131)),NA())</f>
        <v>#N/A</v>
      </c>
      <c r="BN137" s="543" t="e">
        <f ca="1">+IF(AND(ISNUMBER(OFFSET('Hygiene Data'!$H$9,0,10*ROW('Hygiene Data'!H131))),'Data Summary'!EC137="Yes"),OFFSET('Hygiene Data'!$H$9,0,10*ROW('Hygiene Data'!H131)),NA())</f>
        <v>#N/A</v>
      </c>
      <c r="BO137" s="543" t="e">
        <f ca="1">+IF(AND(ISNUMBER(OFFSET('Hygiene Data'!$I$5,0,10*ROW('Hygiene Data'!I131))),'Data Summary'!ED137="Yes"),OFFSET('Hygiene Data'!$I$5,0,10*ROW('Hygiene Data'!I131)),NA())</f>
        <v>#N/A</v>
      </c>
      <c r="BP137" s="543" t="e">
        <f ca="1">+IF(AND(ISNUMBER(OFFSET('Hygiene Data'!$I$7,0,10*ROW('Hygiene Data'!I131))),'Data Summary'!EE137="Yes"),OFFSET('Hygiene Data'!$I$7,0,10*ROW('Hygiene Data'!I131)),NA())</f>
        <v>#N/A</v>
      </c>
      <c r="BQ137" s="543" t="e">
        <f ca="1">+IF(AND(ISNUMBER(OFFSET('Hygiene Data'!$I$9,0,10*ROW('Hygiene Data'!I131))),'Data Summary'!EF137="Yes"),OFFSET('Hygiene Data'!$I$9,0,10*ROW('Hygiene Data'!I131)),NA())</f>
        <v>#N/A</v>
      </c>
    </row>
    <row r="138" spans="1:69" x14ac:dyDescent="0.25">
      <c r="A138" s="539" t="e">
        <f ca="1">+RIGHT('Data Summary'!A138,LEN('Data Summary'!A138)-9)</f>
        <v>#VALUE!</v>
      </c>
      <c r="B138" s="513" t="str">
        <f ca="1">+IF(ISTEXT('Data Summary'!B138),'Data Summary'!B138,"")</f>
        <v/>
      </c>
      <c r="C138" s="540" t="e">
        <f ca="1">+VALUE('Data Summary'!C138)</f>
        <v>#VALUE!</v>
      </c>
      <c r="D138" s="541" t="e">
        <f ca="1">+IF(AND(ISNUMBER(OFFSET('Water Data'!$D$4,0,10*ROW('Water Data'!D132))),'Data Summary'!BS138="Yes"),100-OFFSET('Water Data'!$D$4,0,10*ROW('Water Data'!D132)),NA())</f>
        <v>#N/A</v>
      </c>
      <c r="E138" s="541" t="e">
        <f ca="1">+IF(AND(ISNUMBER(OFFSET('Water Data'!$D$6,0,10*ROW('Water Data'!D132))),'Data Summary'!BT138="Yes"),OFFSET('Water Data'!$D$6,0,10*ROW('Water Data'!D132)),NA())</f>
        <v>#N/A</v>
      </c>
      <c r="F138" s="541" t="e">
        <f ca="1">+IF(AND(ISNUMBER(OFFSET('Water Data'!$D$9,0,10*ROW('Water Data'!D132))),'Data Summary'!BU138="Yes"),OFFSET('Water Data'!$D$9,0,10*ROW('Water Data'!D132)),NA())</f>
        <v>#N/A</v>
      </c>
      <c r="G138" s="541" t="e">
        <f ca="1">+IF(AND(ISNUMBER(OFFSET('Water Data'!$E$4,0,10*ROW('Water Data'!E132))),'Data Summary'!BV138="Yes"),100-OFFSET('Water Data'!$E$4,0,10*ROW('Water Data'!E132)),NA())</f>
        <v>#N/A</v>
      </c>
      <c r="H138" s="541" t="e">
        <f ca="1">+IF(AND(ISNUMBER(OFFSET('Water Data'!$E$6,0,10*ROW('Water Data'!E132))),'Data Summary'!BW138="Yes"),OFFSET('Water Data'!$E$6,0,10*ROW('Water Data'!E132)),NA())</f>
        <v>#N/A</v>
      </c>
      <c r="I138" s="541" t="e">
        <f ca="1">+IF(AND(ISNUMBER(OFFSET('Water Data'!$E$9,0,10*ROW('Water Data'!E132))),'Data Summary'!BX138="Yes"),OFFSET('Water Data'!$E$9,0,10*ROW('Water Data'!E132)),NA())</f>
        <v>#N/A</v>
      </c>
      <c r="J138" s="541" t="e">
        <f ca="1">+IF(AND(ISNUMBER(OFFSET('Water Data'!$F$4,0,10*ROW('Water Data'!F132))),'Data Summary'!BY138="Yes"),100-OFFSET('Water Data'!$F$4,0,10*ROW('Water Data'!F132)),NA())</f>
        <v>#N/A</v>
      </c>
      <c r="K138" s="541" t="e">
        <f ca="1">+IF(AND(ISNUMBER(OFFSET('Water Data'!$F$6,0,10*ROW('Water Data'!F132))),'Data Summary'!BZ138="Yes"),OFFSET('Water Data'!$F$6,0,10*ROW('Water Data'!F132)),NA())</f>
        <v>#N/A</v>
      </c>
      <c r="L138" s="541" t="e">
        <f ca="1">+IF(AND(ISNUMBER(OFFSET('Water Data'!$F$9,0,10*ROW('Water Data'!F132))),'Data Summary'!CA138="Yes"),OFFSET('Water Data'!$F$9,0,10*ROW('Water Data'!F132)),NA())</f>
        <v>#N/A</v>
      </c>
      <c r="M138" s="541" t="e">
        <f ca="1">+IF(AND(ISNUMBER(OFFSET('Water Data'!$G$4,0,10*ROW('Water Data'!G132))),'Data Summary'!CB138="Yes"),100-OFFSET('Water Data'!$G$4,0,10*ROW('Water Data'!G132)),NA())</f>
        <v>#N/A</v>
      </c>
      <c r="N138" s="541" t="e">
        <f ca="1">+IF(AND(ISNUMBER(OFFSET('Water Data'!$G$6,0,10*ROW('Water Data'!G132))),'Data Summary'!CC138="Yes"),OFFSET('Water Data'!$G$6,0,10*ROW('Water Data'!G132)),NA())</f>
        <v>#N/A</v>
      </c>
      <c r="O138" s="541" t="e">
        <f ca="1">+IF(AND(ISNUMBER(OFFSET('Water Data'!$G$9,0,10*ROW('Water Data'!G132))),'Data Summary'!CD138="Yes"),OFFSET('Water Data'!$G$9,0,10*ROW('Water Data'!G132)),NA())</f>
        <v>#N/A</v>
      </c>
      <c r="P138" s="541" t="e">
        <f ca="1">+IF(AND(ISNUMBER(OFFSET('Water Data'!$H$4,0,10*ROW('Water Data'!H132))),'Data Summary'!CE138="Yes"),100-OFFSET('Water Data'!$H$4,0,10*ROW('Water Data'!H132)),NA())</f>
        <v>#N/A</v>
      </c>
      <c r="Q138" s="541" t="e">
        <f ca="1">+IF(AND(ISNUMBER(OFFSET('Water Data'!$H$6,0,10*ROW('Water Data'!H132))),'Data Summary'!CF138="Yes"),OFFSET('Water Data'!$H$6,0,10*ROW('Water Data'!H132)),NA())</f>
        <v>#N/A</v>
      </c>
      <c r="R138" s="541" t="e">
        <f ca="1">+IF(AND(ISNUMBER(OFFSET('Water Data'!$H$9,0,10*ROW('Water Data'!H132))),'Data Summary'!CG138="Yes"),OFFSET('Water Data'!$H$9,0,10*ROW('Water Data'!H132)),NA())</f>
        <v>#N/A</v>
      </c>
      <c r="S138" s="541" t="e">
        <f ca="1">+IF(AND(ISNUMBER(OFFSET('Water Data'!$I$4,0,10*ROW('Water Data'!I132))),'Data Summary'!CH138="Yes"),100-OFFSET('Water Data'!$I$4,0,10*ROW('Water Data'!I132)),NA())</f>
        <v>#N/A</v>
      </c>
      <c r="T138" s="541" t="e">
        <f ca="1">+IF(AND(ISNUMBER(OFFSET('Water Data'!$I$6,0,10*ROW('Water Data'!I132))),'Data Summary'!CI138="Yes"),OFFSET('Water Data'!$I$6,0,10*ROW('Water Data'!I132)),NA())</f>
        <v>#N/A</v>
      </c>
      <c r="U138" s="541" t="e">
        <f ca="1">+IF(AND(ISNUMBER(OFFSET('Water Data'!$I$9,0,10*ROW('Water Data'!I132))),'Data Summary'!CJ138="Yes"),OFFSET('Water Data'!$I$9,0,10*ROW('Water Data'!I132)),NA())</f>
        <v>#N/A</v>
      </c>
      <c r="V138" s="542" t="e">
        <f ca="1">+IF(AND(ISNUMBER(OFFSET('Sanitation Data'!$D$4,0,10*ROW('Sanitation Data'!D132))),'Data Summary'!CK138="Yes"),100-OFFSET('Sanitation Data'!$D$4,0,10*ROW('Sanitation Data'!D132)),NA())</f>
        <v>#N/A</v>
      </c>
      <c r="W138" s="542" t="e">
        <f ca="1">+IF(AND(ISNUMBER(OFFSET('Sanitation Data'!$D$6,0,10*ROW('Sanitation Data'!D132))),'Data Summary'!CL138="Yes"),OFFSET('Sanitation Data'!$D$6,0,10*ROW('Sanitation Data'!D132)),NA())</f>
        <v>#N/A</v>
      </c>
      <c r="X138" s="542" t="e">
        <f ca="1">+IF(AND(ISNUMBER(OFFSET('Sanitation Data'!$D$10,0,10*ROW('Sanitation Data'!D132))),'Data Summary'!CM138="Yes"),OFFSET('Sanitation Data'!$D$10,0,10*ROW('Sanitation Data'!D132)),NA())</f>
        <v>#N/A</v>
      </c>
      <c r="Y138" s="542" t="e">
        <f ca="1">+IF(AND(ISNUMBER(OFFSET('Sanitation Data'!$D$11,0,10*ROW('Sanitation Data'!D132))),'Data Summary'!CN138="Yes"),OFFSET('Sanitation Data'!$D$11,0,10*ROW('Sanitation Data'!D132)),NA())</f>
        <v>#N/A</v>
      </c>
      <c r="Z138" s="542" t="e">
        <f ca="1">+IF(AND(ISNUMBER(OFFSET('Sanitation Data'!$D$12,0,10*ROW('Sanitation Data'!D132))),'Data Summary'!CO138="Yes"),OFFSET('Sanitation Data'!$D$12,0,10*ROW('Sanitation Data'!D132)),NA())</f>
        <v>#N/A</v>
      </c>
      <c r="AA138" s="542" t="e">
        <f ca="1">+IF(AND(ISNUMBER(OFFSET('Sanitation Data'!$E$4,0,10*ROW('Sanitation Data'!E132))),'Data Summary'!CP138="Yes"),100-OFFSET('Sanitation Data'!$E$4,0,10*ROW('Sanitation Data'!E132)),NA())</f>
        <v>#N/A</v>
      </c>
      <c r="AB138" s="542" t="e">
        <f ca="1">+IF(AND(ISNUMBER(OFFSET('Sanitation Data'!$E$6,0,10*ROW('Sanitation Data'!E132))),'Data Summary'!CQ138="Yes"),OFFSET('Sanitation Data'!$E$6,0,10*ROW('Sanitation Data'!E132)),NA())</f>
        <v>#N/A</v>
      </c>
      <c r="AC138" s="542" t="e">
        <f ca="1">+IF(AND(ISNUMBER(OFFSET('Sanitation Data'!$E$10,0,10*ROW('Sanitation Data'!E132))),'Data Summary'!CR138="Yes"),OFFSET('Sanitation Data'!$E$10,0,10*ROW('Sanitation Data'!E132)),NA())</f>
        <v>#N/A</v>
      </c>
      <c r="AD138" s="542" t="e">
        <f ca="1">+IF(AND(ISNUMBER(OFFSET('Sanitation Data'!$E$11,0,10*ROW('Sanitation Data'!E132))),'Data Summary'!CS138="Yes"),OFFSET('Sanitation Data'!$E$11,0,10*ROW('Sanitation Data'!E132)),NA())</f>
        <v>#N/A</v>
      </c>
      <c r="AE138" s="542" t="e">
        <f ca="1">+IF(AND(ISNUMBER(OFFSET('Sanitation Data'!$E$12,0,10*ROW('Sanitation Data'!E132))),'Data Summary'!CT138="Yes"),OFFSET('Sanitation Data'!$E$12,0,10*ROW('Sanitation Data'!E132)),NA())</f>
        <v>#N/A</v>
      </c>
      <c r="AF138" s="542" t="e">
        <f ca="1">+IF(AND(ISNUMBER(OFFSET('Sanitation Data'!$F$4,0,10*ROW('Sanitation Data'!F132))),'Data Summary'!CU138="Yes"),100-OFFSET('Sanitation Data'!$F$4,0,10*ROW('Sanitation Data'!F132)),NA())</f>
        <v>#N/A</v>
      </c>
      <c r="AG138" s="542" t="e">
        <f ca="1">+IF(AND(ISNUMBER(OFFSET('Sanitation Data'!$F$6,0,10*ROW('Sanitation Data'!F132))),'Data Summary'!CV138="Yes"),OFFSET('Sanitation Data'!$F$6,0,10*ROW('Sanitation Data'!F132)),NA())</f>
        <v>#N/A</v>
      </c>
      <c r="AH138" s="542" t="e">
        <f ca="1">+IF(AND(ISNUMBER(OFFSET('Sanitation Data'!$F$10,0,10*ROW('Sanitation Data'!F132))),'Data Summary'!CW138="Yes"),OFFSET('Sanitation Data'!$F$10,0,10*ROW('Sanitation Data'!F132)),NA())</f>
        <v>#N/A</v>
      </c>
      <c r="AI138" s="542" t="e">
        <f ca="1">+IF(AND(ISNUMBER(OFFSET('Sanitation Data'!$F$11,0,10*ROW('Sanitation Data'!F132))),'Data Summary'!CX138="Yes"),OFFSET('Sanitation Data'!$F$11,0,10*ROW('Sanitation Data'!F132)),NA())</f>
        <v>#N/A</v>
      </c>
      <c r="AJ138" s="542" t="e">
        <f ca="1">+IF(AND(ISNUMBER(OFFSET('Sanitation Data'!$F$12,0,10*ROW('Sanitation Data'!F132))),'Data Summary'!CY138="Yes"),OFFSET('Sanitation Data'!$F$12,0,10*ROW('Sanitation Data'!F132)),NA())</f>
        <v>#N/A</v>
      </c>
      <c r="AK138" s="542" t="e">
        <f ca="1">+IF(AND(ISNUMBER(OFFSET('Sanitation Data'!$G$4,0,10*ROW('Sanitation Data'!G132))),'Data Summary'!CZ138="Yes"),100-OFFSET('Sanitation Data'!$G$4,0,10*ROW('Sanitation Data'!G132)),NA())</f>
        <v>#N/A</v>
      </c>
      <c r="AL138" s="542" t="e">
        <f ca="1">+IF(AND(ISNUMBER(OFFSET('Sanitation Data'!$G$6,0,10*ROW('Sanitation Data'!G132))),'Data Summary'!DA138="Yes"),OFFSET('Sanitation Data'!$G$6,0,10*ROW('Sanitation Data'!G132)),NA())</f>
        <v>#N/A</v>
      </c>
      <c r="AM138" s="542" t="e">
        <f ca="1">+IF(AND(ISNUMBER(OFFSET('Sanitation Data'!$G$10,0,10*ROW('Sanitation Data'!G132))),'Data Summary'!DB138="Yes"),OFFSET('Sanitation Data'!$G$10,0,10*ROW('Sanitation Data'!G132)),NA())</f>
        <v>#N/A</v>
      </c>
      <c r="AN138" s="542" t="e">
        <f ca="1">+IF(AND(ISNUMBER(OFFSET('Sanitation Data'!$G$11,0,10*ROW('Sanitation Data'!G132))),'Data Summary'!DC138="Yes"),OFFSET('Sanitation Data'!$G$11,0,10*ROW('Sanitation Data'!G132)),NA())</f>
        <v>#N/A</v>
      </c>
      <c r="AO138" s="542" t="e">
        <f ca="1">+IF(AND(ISNUMBER(OFFSET('Sanitation Data'!$G$12,0,10*ROW('Sanitation Data'!G132))),'Data Summary'!DD138="Yes"),OFFSET('Sanitation Data'!$G$12,0,10*ROW('Sanitation Data'!G132)),NA())</f>
        <v>#N/A</v>
      </c>
      <c r="AP138" s="542" t="e">
        <f ca="1">+IF(AND(ISNUMBER(OFFSET('Sanitation Data'!$H$4,0,10*ROW('Sanitation Data'!H132))),'Data Summary'!DE138="Yes"),100-OFFSET('Sanitation Data'!$H$4,0,10*ROW('Sanitation Data'!H132)),NA())</f>
        <v>#N/A</v>
      </c>
      <c r="AQ138" s="542" t="e">
        <f ca="1">+IF(AND(ISNUMBER(OFFSET('Sanitation Data'!$H$6,0,10*ROW('Sanitation Data'!H132))),'Data Summary'!DF138="Yes"),OFFSET('Sanitation Data'!$H$6,0,10*ROW('Sanitation Data'!H132)),NA())</f>
        <v>#N/A</v>
      </c>
      <c r="AR138" s="542" t="e">
        <f ca="1">+IF(AND(ISNUMBER(OFFSET('Sanitation Data'!$H$10,0,10*ROW('Sanitation Data'!H132))),'Data Summary'!DG138="Yes"),OFFSET('Sanitation Data'!$H$10,0,10*ROW('Sanitation Data'!H132)),NA())</f>
        <v>#N/A</v>
      </c>
      <c r="AS138" s="542" t="e">
        <f ca="1">+IF(AND(ISNUMBER(OFFSET('Sanitation Data'!$H$11,0,10*ROW('Sanitation Data'!H132))),'Data Summary'!DH138="Yes"),OFFSET('Sanitation Data'!$H$11,0,10*ROW('Sanitation Data'!H132)),NA())</f>
        <v>#N/A</v>
      </c>
      <c r="AT138" s="542" t="e">
        <f ca="1">+IF(AND(ISNUMBER(OFFSET('Sanitation Data'!$H$12,0,10*ROW('Sanitation Data'!H132))),'Data Summary'!DI138="Yes"),OFFSET('Sanitation Data'!$H$12,0,10*ROW('Sanitation Data'!H132)),NA())</f>
        <v>#N/A</v>
      </c>
      <c r="AU138" s="542" t="e">
        <f ca="1">+IF(AND(ISNUMBER(OFFSET('Sanitation Data'!$I$4,0,10*ROW('Sanitation Data'!I132))),'Data Summary'!DJ138="Yes"),100-OFFSET('Sanitation Data'!$I$4,0,10*ROW('Sanitation Data'!I132)),NA())</f>
        <v>#N/A</v>
      </c>
      <c r="AV138" s="542" t="e">
        <f ca="1">+IF(AND(ISNUMBER(OFFSET('Sanitation Data'!$I$6,0,10*ROW('Sanitation Data'!I132))),'Data Summary'!DK138="Yes"),OFFSET('Sanitation Data'!$I$6,0,10*ROW('Sanitation Data'!I132)),NA())</f>
        <v>#N/A</v>
      </c>
      <c r="AW138" s="542" t="e">
        <f ca="1">+IF(AND(ISNUMBER(OFFSET('Sanitation Data'!$I$10,0,10*ROW('Sanitation Data'!I132))),'Data Summary'!DL138="Yes"),OFFSET('Sanitation Data'!$I$10,0,10*ROW('Sanitation Data'!I132)),NA())</f>
        <v>#N/A</v>
      </c>
      <c r="AX138" s="542" t="e">
        <f ca="1">+IF(AND(ISNUMBER(OFFSET('Sanitation Data'!$I$11,0,10*ROW('Sanitation Data'!I132))),'Data Summary'!DM138="Yes"),OFFSET('Sanitation Data'!$I$11,0,10*ROW('Sanitation Data'!I132)),NA())</f>
        <v>#N/A</v>
      </c>
      <c r="AY138" s="542" t="e">
        <f ca="1">+IF(AND(ISNUMBER(OFFSET('Sanitation Data'!$I$12,0,10*ROW('Sanitation Data'!I132))),'Data Summary'!DN138="Yes"),OFFSET('Sanitation Data'!$I$12,0,10*ROW('Sanitation Data'!I132)),NA())</f>
        <v>#N/A</v>
      </c>
      <c r="AZ138" s="543" t="e">
        <f ca="1">+IF(AND(ISNUMBER(OFFSET('Hygiene Data'!$D$5,0,10*ROW('Hygiene Data'!D132))),'Data Summary'!DO138="Yes"),OFFSET('Hygiene Data'!$D$5,0,10*ROW('Hygiene Data'!D132)),NA())</f>
        <v>#N/A</v>
      </c>
      <c r="BA138" s="543" t="e">
        <f ca="1">+IF(AND(ISNUMBER(OFFSET('Hygiene Data'!$D$7,0,10*ROW('Hygiene Data'!D132))),'Data Summary'!DP138="Yes"),OFFSET('Hygiene Data'!$D$7,0,10*ROW('Hygiene Data'!D132)),NA())</f>
        <v>#N/A</v>
      </c>
      <c r="BB138" s="543" t="e">
        <f ca="1">+IF(AND(ISNUMBER(OFFSET('Hygiene Data'!$D$9,0,10*ROW('Hygiene Data'!D132))),'Data Summary'!DQ138="Yes"),OFFSET('Hygiene Data'!$D$9,0,10*ROW('Hygiene Data'!D132)),NA())</f>
        <v>#N/A</v>
      </c>
      <c r="BC138" s="543" t="e">
        <f ca="1">+IF(AND(ISNUMBER(OFFSET('Hygiene Data'!$E$5,0,10*ROW('Hygiene Data'!E132))),'Data Summary'!DR138="Yes"),OFFSET('Hygiene Data'!$E$5,0,10*ROW('Hygiene Data'!E132)),NA())</f>
        <v>#N/A</v>
      </c>
      <c r="BD138" s="543" t="e">
        <f ca="1">+IF(AND(ISNUMBER(OFFSET('Hygiene Data'!$E$7,0,10*ROW('Hygiene Data'!E132))),'Data Summary'!DS138="Yes"),OFFSET('Hygiene Data'!$E$7,0,10*ROW('Hygiene Data'!E132)),NA())</f>
        <v>#N/A</v>
      </c>
      <c r="BE138" s="543" t="e">
        <f ca="1">+IF(AND(ISNUMBER(OFFSET('Hygiene Data'!$E$9,0,10*ROW('Hygiene Data'!E132))),'Data Summary'!DT138="Yes"),OFFSET('Hygiene Data'!$E$9,0,10*ROW('Hygiene Data'!E132)),NA())</f>
        <v>#N/A</v>
      </c>
      <c r="BF138" s="543" t="e">
        <f ca="1">+IF(AND(ISNUMBER(OFFSET('Hygiene Data'!$F$5,0,10*ROW('Hygiene Data'!F132))),'Data Summary'!DU138="Yes"),OFFSET('Hygiene Data'!$F$5,0,10*ROW('Hygiene Data'!F132)),NA())</f>
        <v>#N/A</v>
      </c>
      <c r="BG138" s="543" t="e">
        <f ca="1">+IF(AND(ISNUMBER(OFFSET('Hygiene Data'!$F$7,0,10*ROW('Hygiene Data'!F132))),'Data Summary'!DV138="Yes"),OFFSET('Hygiene Data'!$F$7,0,10*ROW('Hygiene Data'!F132)),NA())</f>
        <v>#N/A</v>
      </c>
      <c r="BH138" s="543" t="e">
        <f ca="1">+IF(AND(ISNUMBER(OFFSET('Hygiene Data'!$F$9,0,10*ROW('Hygiene Data'!F132))),'Data Summary'!DW138="Yes"),OFFSET('Hygiene Data'!$F$9,0,10*ROW('Hygiene Data'!F132)),NA())</f>
        <v>#N/A</v>
      </c>
      <c r="BI138" s="543" t="e">
        <f ca="1">+IF(AND(ISNUMBER(OFFSET('Hygiene Data'!$G$5,0,10*ROW('Hygiene Data'!G132))),'Data Summary'!DX138="Yes"),OFFSET('Hygiene Data'!$G$5,0,10*ROW('Hygiene Data'!G132)),NA())</f>
        <v>#N/A</v>
      </c>
      <c r="BJ138" s="543" t="e">
        <f ca="1">+IF(AND(ISNUMBER(OFFSET('Hygiene Data'!$G$7,0,10*ROW('Hygiene Data'!G132))),'Data Summary'!DY138="Yes"),OFFSET('Hygiene Data'!$G$7,0,10*ROW('Hygiene Data'!G132)),NA())</f>
        <v>#N/A</v>
      </c>
      <c r="BK138" s="543" t="e">
        <f ca="1">+IF(AND(ISNUMBER(OFFSET('Hygiene Data'!$G$9,0,10*ROW('Hygiene Data'!G132))),'Data Summary'!DZ138="Yes"),OFFSET('Hygiene Data'!$G$9,0,10*ROW('Hygiene Data'!G132)),NA())</f>
        <v>#N/A</v>
      </c>
      <c r="BL138" s="543" t="e">
        <f ca="1">+IF(AND(ISNUMBER(OFFSET('Hygiene Data'!$H$5,0,10*ROW('Hygiene Data'!H132))),'Data Summary'!EA138="Yes"),OFFSET('Hygiene Data'!$H$5,0,10*ROW('Hygiene Data'!H132)),NA())</f>
        <v>#N/A</v>
      </c>
      <c r="BM138" s="543" t="e">
        <f ca="1">+IF(AND(ISNUMBER(OFFSET('Hygiene Data'!$H$7,0,10*ROW('Hygiene Data'!H132))),'Data Summary'!EB138="Yes"),OFFSET('Hygiene Data'!$H$7,0,10*ROW('Hygiene Data'!H132)),NA())</f>
        <v>#N/A</v>
      </c>
      <c r="BN138" s="543" t="e">
        <f ca="1">+IF(AND(ISNUMBER(OFFSET('Hygiene Data'!$H$9,0,10*ROW('Hygiene Data'!H132))),'Data Summary'!EC138="Yes"),OFFSET('Hygiene Data'!$H$9,0,10*ROW('Hygiene Data'!H132)),NA())</f>
        <v>#N/A</v>
      </c>
      <c r="BO138" s="543" t="e">
        <f ca="1">+IF(AND(ISNUMBER(OFFSET('Hygiene Data'!$I$5,0,10*ROW('Hygiene Data'!I132))),'Data Summary'!ED138="Yes"),OFFSET('Hygiene Data'!$I$5,0,10*ROW('Hygiene Data'!I132)),NA())</f>
        <v>#N/A</v>
      </c>
      <c r="BP138" s="543" t="e">
        <f ca="1">+IF(AND(ISNUMBER(OFFSET('Hygiene Data'!$I$7,0,10*ROW('Hygiene Data'!I132))),'Data Summary'!EE138="Yes"),OFFSET('Hygiene Data'!$I$7,0,10*ROW('Hygiene Data'!I132)),NA())</f>
        <v>#N/A</v>
      </c>
      <c r="BQ138" s="543" t="e">
        <f ca="1">+IF(AND(ISNUMBER(OFFSET('Hygiene Data'!$I$9,0,10*ROW('Hygiene Data'!I132))),'Data Summary'!EF138="Yes"),OFFSET('Hygiene Data'!$I$9,0,10*ROW('Hygiene Data'!I132)),NA())</f>
        <v>#N/A</v>
      </c>
    </row>
    <row r="139" spans="1:69" x14ac:dyDescent="0.25">
      <c r="A139" s="539" t="e">
        <f ca="1">+RIGHT('Data Summary'!A139,LEN('Data Summary'!A139)-9)</f>
        <v>#VALUE!</v>
      </c>
      <c r="B139" s="513" t="str">
        <f ca="1">+IF(ISTEXT('Data Summary'!B139),'Data Summary'!B139,"")</f>
        <v/>
      </c>
      <c r="C139" s="540" t="e">
        <f ca="1">+VALUE('Data Summary'!C139)</f>
        <v>#VALUE!</v>
      </c>
      <c r="D139" s="541" t="e">
        <f ca="1">+IF(AND(ISNUMBER(OFFSET('Water Data'!$D$4,0,10*ROW('Water Data'!D133))),'Data Summary'!BS139="Yes"),100-OFFSET('Water Data'!$D$4,0,10*ROW('Water Data'!D133)),NA())</f>
        <v>#N/A</v>
      </c>
      <c r="E139" s="541" t="e">
        <f ca="1">+IF(AND(ISNUMBER(OFFSET('Water Data'!$D$6,0,10*ROW('Water Data'!D133))),'Data Summary'!BT139="Yes"),OFFSET('Water Data'!$D$6,0,10*ROW('Water Data'!D133)),NA())</f>
        <v>#N/A</v>
      </c>
      <c r="F139" s="541" t="e">
        <f ca="1">+IF(AND(ISNUMBER(OFFSET('Water Data'!$D$9,0,10*ROW('Water Data'!D133))),'Data Summary'!BU139="Yes"),OFFSET('Water Data'!$D$9,0,10*ROW('Water Data'!D133)),NA())</f>
        <v>#N/A</v>
      </c>
      <c r="G139" s="541" t="e">
        <f ca="1">+IF(AND(ISNUMBER(OFFSET('Water Data'!$E$4,0,10*ROW('Water Data'!E133))),'Data Summary'!BV139="Yes"),100-OFFSET('Water Data'!$E$4,0,10*ROW('Water Data'!E133)),NA())</f>
        <v>#N/A</v>
      </c>
      <c r="H139" s="541" t="e">
        <f ca="1">+IF(AND(ISNUMBER(OFFSET('Water Data'!$E$6,0,10*ROW('Water Data'!E133))),'Data Summary'!BW139="Yes"),OFFSET('Water Data'!$E$6,0,10*ROW('Water Data'!E133)),NA())</f>
        <v>#N/A</v>
      </c>
      <c r="I139" s="541" t="e">
        <f ca="1">+IF(AND(ISNUMBER(OFFSET('Water Data'!$E$9,0,10*ROW('Water Data'!E133))),'Data Summary'!BX139="Yes"),OFFSET('Water Data'!$E$9,0,10*ROW('Water Data'!E133)),NA())</f>
        <v>#N/A</v>
      </c>
      <c r="J139" s="541" t="e">
        <f ca="1">+IF(AND(ISNUMBER(OFFSET('Water Data'!$F$4,0,10*ROW('Water Data'!F133))),'Data Summary'!BY139="Yes"),100-OFFSET('Water Data'!$F$4,0,10*ROW('Water Data'!F133)),NA())</f>
        <v>#N/A</v>
      </c>
      <c r="K139" s="541" t="e">
        <f ca="1">+IF(AND(ISNUMBER(OFFSET('Water Data'!$F$6,0,10*ROW('Water Data'!F133))),'Data Summary'!BZ139="Yes"),OFFSET('Water Data'!$F$6,0,10*ROW('Water Data'!F133)),NA())</f>
        <v>#N/A</v>
      </c>
      <c r="L139" s="541" t="e">
        <f ca="1">+IF(AND(ISNUMBER(OFFSET('Water Data'!$F$9,0,10*ROW('Water Data'!F133))),'Data Summary'!CA139="Yes"),OFFSET('Water Data'!$F$9,0,10*ROW('Water Data'!F133)),NA())</f>
        <v>#N/A</v>
      </c>
      <c r="M139" s="541" t="e">
        <f ca="1">+IF(AND(ISNUMBER(OFFSET('Water Data'!$G$4,0,10*ROW('Water Data'!G133))),'Data Summary'!CB139="Yes"),100-OFFSET('Water Data'!$G$4,0,10*ROW('Water Data'!G133)),NA())</f>
        <v>#N/A</v>
      </c>
      <c r="N139" s="541" t="e">
        <f ca="1">+IF(AND(ISNUMBER(OFFSET('Water Data'!$G$6,0,10*ROW('Water Data'!G133))),'Data Summary'!CC139="Yes"),OFFSET('Water Data'!$G$6,0,10*ROW('Water Data'!G133)),NA())</f>
        <v>#N/A</v>
      </c>
      <c r="O139" s="541" t="e">
        <f ca="1">+IF(AND(ISNUMBER(OFFSET('Water Data'!$G$9,0,10*ROW('Water Data'!G133))),'Data Summary'!CD139="Yes"),OFFSET('Water Data'!$G$9,0,10*ROW('Water Data'!G133)),NA())</f>
        <v>#N/A</v>
      </c>
      <c r="P139" s="541" t="e">
        <f ca="1">+IF(AND(ISNUMBER(OFFSET('Water Data'!$H$4,0,10*ROW('Water Data'!H133))),'Data Summary'!CE139="Yes"),100-OFFSET('Water Data'!$H$4,0,10*ROW('Water Data'!H133)),NA())</f>
        <v>#N/A</v>
      </c>
      <c r="Q139" s="541" t="e">
        <f ca="1">+IF(AND(ISNUMBER(OFFSET('Water Data'!$H$6,0,10*ROW('Water Data'!H133))),'Data Summary'!CF139="Yes"),OFFSET('Water Data'!$H$6,0,10*ROW('Water Data'!H133)),NA())</f>
        <v>#N/A</v>
      </c>
      <c r="R139" s="541" t="e">
        <f ca="1">+IF(AND(ISNUMBER(OFFSET('Water Data'!$H$9,0,10*ROW('Water Data'!H133))),'Data Summary'!CG139="Yes"),OFFSET('Water Data'!$H$9,0,10*ROW('Water Data'!H133)),NA())</f>
        <v>#N/A</v>
      </c>
      <c r="S139" s="541" t="e">
        <f ca="1">+IF(AND(ISNUMBER(OFFSET('Water Data'!$I$4,0,10*ROW('Water Data'!I133))),'Data Summary'!CH139="Yes"),100-OFFSET('Water Data'!$I$4,0,10*ROW('Water Data'!I133)),NA())</f>
        <v>#N/A</v>
      </c>
      <c r="T139" s="541" t="e">
        <f ca="1">+IF(AND(ISNUMBER(OFFSET('Water Data'!$I$6,0,10*ROW('Water Data'!I133))),'Data Summary'!CI139="Yes"),OFFSET('Water Data'!$I$6,0,10*ROW('Water Data'!I133)),NA())</f>
        <v>#N/A</v>
      </c>
      <c r="U139" s="541" t="e">
        <f ca="1">+IF(AND(ISNUMBER(OFFSET('Water Data'!$I$9,0,10*ROW('Water Data'!I133))),'Data Summary'!CJ139="Yes"),OFFSET('Water Data'!$I$9,0,10*ROW('Water Data'!I133)),NA())</f>
        <v>#N/A</v>
      </c>
      <c r="V139" s="542" t="e">
        <f ca="1">+IF(AND(ISNUMBER(OFFSET('Sanitation Data'!$D$4,0,10*ROW('Sanitation Data'!D133))),'Data Summary'!CK139="Yes"),100-OFFSET('Sanitation Data'!$D$4,0,10*ROW('Sanitation Data'!D133)),NA())</f>
        <v>#N/A</v>
      </c>
      <c r="W139" s="542" t="e">
        <f ca="1">+IF(AND(ISNUMBER(OFFSET('Sanitation Data'!$D$6,0,10*ROW('Sanitation Data'!D133))),'Data Summary'!CL139="Yes"),OFFSET('Sanitation Data'!$D$6,0,10*ROW('Sanitation Data'!D133)),NA())</f>
        <v>#N/A</v>
      </c>
      <c r="X139" s="542" t="e">
        <f ca="1">+IF(AND(ISNUMBER(OFFSET('Sanitation Data'!$D$10,0,10*ROW('Sanitation Data'!D133))),'Data Summary'!CM139="Yes"),OFFSET('Sanitation Data'!$D$10,0,10*ROW('Sanitation Data'!D133)),NA())</f>
        <v>#N/A</v>
      </c>
      <c r="Y139" s="542" t="e">
        <f ca="1">+IF(AND(ISNUMBER(OFFSET('Sanitation Data'!$D$11,0,10*ROW('Sanitation Data'!D133))),'Data Summary'!CN139="Yes"),OFFSET('Sanitation Data'!$D$11,0,10*ROW('Sanitation Data'!D133)),NA())</f>
        <v>#N/A</v>
      </c>
      <c r="Z139" s="542" t="e">
        <f ca="1">+IF(AND(ISNUMBER(OFFSET('Sanitation Data'!$D$12,0,10*ROW('Sanitation Data'!D133))),'Data Summary'!CO139="Yes"),OFFSET('Sanitation Data'!$D$12,0,10*ROW('Sanitation Data'!D133)),NA())</f>
        <v>#N/A</v>
      </c>
      <c r="AA139" s="542" t="e">
        <f ca="1">+IF(AND(ISNUMBER(OFFSET('Sanitation Data'!$E$4,0,10*ROW('Sanitation Data'!E133))),'Data Summary'!CP139="Yes"),100-OFFSET('Sanitation Data'!$E$4,0,10*ROW('Sanitation Data'!E133)),NA())</f>
        <v>#N/A</v>
      </c>
      <c r="AB139" s="542" t="e">
        <f ca="1">+IF(AND(ISNUMBER(OFFSET('Sanitation Data'!$E$6,0,10*ROW('Sanitation Data'!E133))),'Data Summary'!CQ139="Yes"),OFFSET('Sanitation Data'!$E$6,0,10*ROW('Sanitation Data'!E133)),NA())</f>
        <v>#N/A</v>
      </c>
      <c r="AC139" s="542" t="e">
        <f ca="1">+IF(AND(ISNUMBER(OFFSET('Sanitation Data'!$E$10,0,10*ROW('Sanitation Data'!E133))),'Data Summary'!CR139="Yes"),OFFSET('Sanitation Data'!$E$10,0,10*ROW('Sanitation Data'!E133)),NA())</f>
        <v>#N/A</v>
      </c>
      <c r="AD139" s="542" t="e">
        <f ca="1">+IF(AND(ISNUMBER(OFFSET('Sanitation Data'!$E$11,0,10*ROW('Sanitation Data'!E133))),'Data Summary'!CS139="Yes"),OFFSET('Sanitation Data'!$E$11,0,10*ROW('Sanitation Data'!E133)),NA())</f>
        <v>#N/A</v>
      </c>
      <c r="AE139" s="542" t="e">
        <f ca="1">+IF(AND(ISNUMBER(OFFSET('Sanitation Data'!$E$12,0,10*ROW('Sanitation Data'!E133))),'Data Summary'!CT139="Yes"),OFFSET('Sanitation Data'!$E$12,0,10*ROW('Sanitation Data'!E133)),NA())</f>
        <v>#N/A</v>
      </c>
      <c r="AF139" s="542" t="e">
        <f ca="1">+IF(AND(ISNUMBER(OFFSET('Sanitation Data'!$F$4,0,10*ROW('Sanitation Data'!F133))),'Data Summary'!CU139="Yes"),100-OFFSET('Sanitation Data'!$F$4,0,10*ROW('Sanitation Data'!F133)),NA())</f>
        <v>#N/A</v>
      </c>
      <c r="AG139" s="542" t="e">
        <f ca="1">+IF(AND(ISNUMBER(OFFSET('Sanitation Data'!$F$6,0,10*ROW('Sanitation Data'!F133))),'Data Summary'!CV139="Yes"),OFFSET('Sanitation Data'!$F$6,0,10*ROW('Sanitation Data'!F133)),NA())</f>
        <v>#N/A</v>
      </c>
      <c r="AH139" s="542" t="e">
        <f ca="1">+IF(AND(ISNUMBER(OFFSET('Sanitation Data'!$F$10,0,10*ROW('Sanitation Data'!F133))),'Data Summary'!CW139="Yes"),OFFSET('Sanitation Data'!$F$10,0,10*ROW('Sanitation Data'!F133)),NA())</f>
        <v>#N/A</v>
      </c>
      <c r="AI139" s="542" t="e">
        <f ca="1">+IF(AND(ISNUMBER(OFFSET('Sanitation Data'!$F$11,0,10*ROW('Sanitation Data'!F133))),'Data Summary'!CX139="Yes"),OFFSET('Sanitation Data'!$F$11,0,10*ROW('Sanitation Data'!F133)),NA())</f>
        <v>#N/A</v>
      </c>
      <c r="AJ139" s="542" t="e">
        <f ca="1">+IF(AND(ISNUMBER(OFFSET('Sanitation Data'!$F$12,0,10*ROW('Sanitation Data'!F133))),'Data Summary'!CY139="Yes"),OFFSET('Sanitation Data'!$F$12,0,10*ROW('Sanitation Data'!F133)),NA())</f>
        <v>#N/A</v>
      </c>
      <c r="AK139" s="542" t="e">
        <f ca="1">+IF(AND(ISNUMBER(OFFSET('Sanitation Data'!$G$4,0,10*ROW('Sanitation Data'!G133))),'Data Summary'!CZ139="Yes"),100-OFFSET('Sanitation Data'!$G$4,0,10*ROW('Sanitation Data'!G133)),NA())</f>
        <v>#N/A</v>
      </c>
      <c r="AL139" s="542" t="e">
        <f ca="1">+IF(AND(ISNUMBER(OFFSET('Sanitation Data'!$G$6,0,10*ROW('Sanitation Data'!G133))),'Data Summary'!DA139="Yes"),OFFSET('Sanitation Data'!$G$6,0,10*ROW('Sanitation Data'!G133)),NA())</f>
        <v>#N/A</v>
      </c>
      <c r="AM139" s="542" t="e">
        <f ca="1">+IF(AND(ISNUMBER(OFFSET('Sanitation Data'!$G$10,0,10*ROW('Sanitation Data'!G133))),'Data Summary'!DB139="Yes"),OFFSET('Sanitation Data'!$G$10,0,10*ROW('Sanitation Data'!G133)),NA())</f>
        <v>#N/A</v>
      </c>
      <c r="AN139" s="542" t="e">
        <f ca="1">+IF(AND(ISNUMBER(OFFSET('Sanitation Data'!$G$11,0,10*ROW('Sanitation Data'!G133))),'Data Summary'!DC139="Yes"),OFFSET('Sanitation Data'!$G$11,0,10*ROW('Sanitation Data'!G133)),NA())</f>
        <v>#N/A</v>
      </c>
      <c r="AO139" s="542" t="e">
        <f ca="1">+IF(AND(ISNUMBER(OFFSET('Sanitation Data'!$G$12,0,10*ROW('Sanitation Data'!G133))),'Data Summary'!DD139="Yes"),OFFSET('Sanitation Data'!$G$12,0,10*ROW('Sanitation Data'!G133)),NA())</f>
        <v>#N/A</v>
      </c>
      <c r="AP139" s="542" t="e">
        <f ca="1">+IF(AND(ISNUMBER(OFFSET('Sanitation Data'!$H$4,0,10*ROW('Sanitation Data'!H133))),'Data Summary'!DE139="Yes"),100-OFFSET('Sanitation Data'!$H$4,0,10*ROW('Sanitation Data'!H133)),NA())</f>
        <v>#N/A</v>
      </c>
      <c r="AQ139" s="542" t="e">
        <f ca="1">+IF(AND(ISNUMBER(OFFSET('Sanitation Data'!$H$6,0,10*ROW('Sanitation Data'!H133))),'Data Summary'!DF139="Yes"),OFFSET('Sanitation Data'!$H$6,0,10*ROW('Sanitation Data'!H133)),NA())</f>
        <v>#N/A</v>
      </c>
      <c r="AR139" s="542" t="e">
        <f ca="1">+IF(AND(ISNUMBER(OFFSET('Sanitation Data'!$H$10,0,10*ROW('Sanitation Data'!H133))),'Data Summary'!DG139="Yes"),OFFSET('Sanitation Data'!$H$10,0,10*ROW('Sanitation Data'!H133)),NA())</f>
        <v>#N/A</v>
      </c>
      <c r="AS139" s="542" t="e">
        <f ca="1">+IF(AND(ISNUMBER(OFFSET('Sanitation Data'!$H$11,0,10*ROW('Sanitation Data'!H133))),'Data Summary'!DH139="Yes"),OFFSET('Sanitation Data'!$H$11,0,10*ROW('Sanitation Data'!H133)),NA())</f>
        <v>#N/A</v>
      </c>
      <c r="AT139" s="542" t="e">
        <f ca="1">+IF(AND(ISNUMBER(OFFSET('Sanitation Data'!$H$12,0,10*ROW('Sanitation Data'!H133))),'Data Summary'!DI139="Yes"),OFFSET('Sanitation Data'!$H$12,0,10*ROW('Sanitation Data'!H133)),NA())</f>
        <v>#N/A</v>
      </c>
      <c r="AU139" s="542" t="e">
        <f ca="1">+IF(AND(ISNUMBER(OFFSET('Sanitation Data'!$I$4,0,10*ROW('Sanitation Data'!I133))),'Data Summary'!DJ139="Yes"),100-OFFSET('Sanitation Data'!$I$4,0,10*ROW('Sanitation Data'!I133)),NA())</f>
        <v>#N/A</v>
      </c>
      <c r="AV139" s="542" t="e">
        <f ca="1">+IF(AND(ISNUMBER(OFFSET('Sanitation Data'!$I$6,0,10*ROW('Sanitation Data'!I133))),'Data Summary'!DK139="Yes"),OFFSET('Sanitation Data'!$I$6,0,10*ROW('Sanitation Data'!I133)),NA())</f>
        <v>#N/A</v>
      </c>
      <c r="AW139" s="542" t="e">
        <f ca="1">+IF(AND(ISNUMBER(OFFSET('Sanitation Data'!$I$10,0,10*ROW('Sanitation Data'!I133))),'Data Summary'!DL139="Yes"),OFFSET('Sanitation Data'!$I$10,0,10*ROW('Sanitation Data'!I133)),NA())</f>
        <v>#N/A</v>
      </c>
      <c r="AX139" s="542" t="e">
        <f ca="1">+IF(AND(ISNUMBER(OFFSET('Sanitation Data'!$I$11,0,10*ROW('Sanitation Data'!I133))),'Data Summary'!DM139="Yes"),OFFSET('Sanitation Data'!$I$11,0,10*ROW('Sanitation Data'!I133)),NA())</f>
        <v>#N/A</v>
      </c>
      <c r="AY139" s="542" t="e">
        <f ca="1">+IF(AND(ISNUMBER(OFFSET('Sanitation Data'!$I$12,0,10*ROW('Sanitation Data'!I133))),'Data Summary'!DN139="Yes"),OFFSET('Sanitation Data'!$I$12,0,10*ROW('Sanitation Data'!I133)),NA())</f>
        <v>#N/A</v>
      </c>
      <c r="AZ139" s="543" t="e">
        <f ca="1">+IF(AND(ISNUMBER(OFFSET('Hygiene Data'!$D$5,0,10*ROW('Hygiene Data'!D133))),'Data Summary'!DO139="Yes"),OFFSET('Hygiene Data'!$D$5,0,10*ROW('Hygiene Data'!D133)),NA())</f>
        <v>#N/A</v>
      </c>
      <c r="BA139" s="543" t="e">
        <f ca="1">+IF(AND(ISNUMBER(OFFSET('Hygiene Data'!$D$7,0,10*ROW('Hygiene Data'!D133))),'Data Summary'!DP139="Yes"),OFFSET('Hygiene Data'!$D$7,0,10*ROW('Hygiene Data'!D133)),NA())</f>
        <v>#N/A</v>
      </c>
      <c r="BB139" s="543" t="e">
        <f ca="1">+IF(AND(ISNUMBER(OFFSET('Hygiene Data'!$D$9,0,10*ROW('Hygiene Data'!D133))),'Data Summary'!DQ139="Yes"),OFFSET('Hygiene Data'!$D$9,0,10*ROW('Hygiene Data'!D133)),NA())</f>
        <v>#N/A</v>
      </c>
      <c r="BC139" s="543" t="e">
        <f ca="1">+IF(AND(ISNUMBER(OFFSET('Hygiene Data'!$E$5,0,10*ROW('Hygiene Data'!E133))),'Data Summary'!DR139="Yes"),OFFSET('Hygiene Data'!$E$5,0,10*ROW('Hygiene Data'!E133)),NA())</f>
        <v>#N/A</v>
      </c>
      <c r="BD139" s="543" t="e">
        <f ca="1">+IF(AND(ISNUMBER(OFFSET('Hygiene Data'!$E$7,0,10*ROW('Hygiene Data'!E133))),'Data Summary'!DS139="Yes"),OFFSET('Hygiene Data'!$E$7,0,10*ROW('Hygiene Data'!E133)),NA())</f>
        <v>#N/A</v>
      </c>
      <c r="BE139" s="543" t="e">
        <f ca="1">+IF(AND(ISNUMBER(OFFSET('Hygiene Data'!$E$9,0,10*ROW('Hygiene Data'!E133))),'Data Summary'!DT139="Yes"),OFFSET('Hygiene Data'!$E$9,0,10*ROW('Hygiene Data'!E133)),NA())</f>
        <v>#N/A</v>
      </c>
      <c r="BF139" s="543" t="e">
        <f ca="1">+IF(AND(ISNUMBER(OFFSET('Hygiene Data'!$F$5,0,10*ROW('Hygiene Data'!F133))),'Data Summary'!DU139="Yes"),OFFSET('Hygiene Data'!$F$5,0,10*ROW('Hygiene Data'!F133)),NA())</f>
        <v>#N/A</v>
      </c>
      <c r="BG139" s="543" t="e">
        <f ca="1">+IF(AND(ISNUMBER(OFFSET('Hygiene Data'!$F$7,0,10*ROW('Hygiene Data'!F133))),'Data Summary'!DV139="Yes"),OFFSET('Hygiene Data'!$F$7,0,10*ROW('Hygiene Data'!F133)),NA())</f>
        <v>#N/A</v>
      </c>
      <c r="BH139" s="543" t="e">
        <f ca="1">+IF(AND(ISNUMBER(OFFSET('Hygiene Data'!$F$9,0,10*ROW('Hygiene Data'!F133))),'Data Summary'!DW139="Yes"),OFFSET('Hygiene Data'!$F$9,0,10*ROW('Hygiene Data'!F133)),NA())</f>
        <v>#N/A</v>
      </c>
      <c r="BI139" s="543" t="e">
        <f ca="1">+IF(AND(ISNUMBER(OFFSET('Hygiene Data'!$G$5,0,10*ROW('Hygiene Data'!G133))),'Data Summary'!DX139="Yes"),OFFSET('Hygiene Data'!$G$5,0,10*ROW('Hygiene Data'!G133)),NA())</f>
        <v>#N/A</v>
      </c>
      <c r="BJ139" s="543" t="e">
        <f ca="1">+IF(AND(ISNUMBER(OFFSET('Hygiene Data'!$G$7,0,10*ROW('Hygiene Data'!G133))),'Data Summary'!DY139="Yes"),OFFSET('Hygiene Data'!$G$7,0,10*ROW('Hygiene Data'!G133)),NA())</f>
        <v>#N/A</v>
      </c>
      <c r="BK139" s="543" t="e">
        <f ca="1">+IF(AND(ISNUMBER(OFFSET('Hygiene Data'!$G$9,0,10*ROW('Hygiene Data'!G133))),'Data Summary'!DZ139="Yes"),OFFSET('Hygiene Data'!$G$9,0,10*ROW('Hygiene Data'!G133)),NA())</f>
        <v>#N/A</v>
      </c>
      <c r="BL139" s="543" t="e">
        <f ca="1">+IF(AND(ISNUMBER(OFFSET('Hygiene Data'!$H$5,0,10*ROW('Hygiene Data'!H133))),'Data Summary'!EA139="Yes"),OFFSET('Hygiene Data'!$H$5,0,10*ROW('Hygiene Data'!H133)),NA())</f>
        <v>#N/A</v>
      </c>
      <c r="BM139" s="543" t="e">
        <f ca="1">+IF(AND(ISNUMBER(OFFSET('Hygiene Data'!$H$7,0,10*ROW('Hygiene Data'!H133))),'Data Summary'!EB139="Yes"),OFFSET('Hygiene Data'!$H$7,0,10*ROW('Hygiene Data'!H133)),NA())</f>
        <v>#N/A</v>
      </c>
      <c r="BN139" s="543" t="e">
        <f ca="1">+IF(AND(ISNUMBER(OFFSET('Hygiene Data'!$H$9,0,10*ROW('Hygiene Data'!H133))),'Data Summary'!EC139="Yes"),OFFSET('Hygiene Data'!$H$9,0,10*ROW('Hygiene Data'!H133)),NA())</f>
        <v>#N/A</v>
      </c>
      <c r="BO139" s="543" t="e">
        <f ca="1">+IF(AND(ISNUMBER(OFFSET('Hygiene Data'!$I$5,0,10*ROW('Hygiene Data'!I133))),'Data Summary'!ED139="Yes"),OFFSET('Hygiene Data'!$I$5,0,10*ROW('Hygiene Data'!I133)),NA())</f>
        <v>#N/A</v>
      </c>
      <c r="BP139" s="543" t="e">
        <f ca="1">+IF(AND(ISNUMBER(OFFSET('Hygiene Data'!$I$7,0,10*ROW('Hygiene Data'!I133))),'Data Summary'!EE139="Yes"),OFFSET('Hygiene Data'!$I$7,0,10*ROW('Hygiene Data'!I133)),NA())</f>
        <v>#N/A</v>
      </c>
      <c r="BQ139" s="543" t="e">
        <f ca="1">+IF(AND(ISNUMBER(OFFSET('Hygiene Data'!$I$9,0,10*ROW('Hygiene Data'!I133))),'Data Summary'!EF139="Yes"),OFFSET('Hygiene Data'!$I$9,0,10*ROW('Hygiene Data'!I133)),NA())</f>
        <v>#N/A</v>
      </c>
    </row>
    <row r="140" spans="1:69" x14ac:dyDescent="0.25">
      <c r="A140" s="539" t="e">
        <f ca="1">+RIGHT('Data Summary'!A140,LEN('Data Summary'!A140)-9)</f>
        <v>#VALUE!</v>
      </c>
      <c r="B140" s="513" t="str">
        <f ca="1">+IF(ISTEXT('Data Summary'!B140),'Data Summary'!B140,"")</f>
        <v/>
      </c>
      <c r="C140" s="540" t="e">
        <f ca="1">+VALUE('Data Summary'!C140)</f>
        <v>#VALUE!</v>
      </c>
      <c r="D140" s="541" t="e">
        <f ca="1">+IF(AND(ISNUMBER(OFFSET('Water Data'!$D$4,0,10*ROW('Water Data'!D134))),'Data Summary'!BS140="Yes"),100-OFFSET('Water Data'!$D$4,0,10*ROW('Water Data'!D134)),NA())</f>
        <v>#N/A</v>
      </c>
      <c r="E140" s="541" t="e">
        <f ca="1">+IF(AND(ISNUMBER(OFFSET('Water Data'!$D$6,0,10*ROW('Water Data'!D134))),'Data Summary'!BT140="Yes"),OFFSET('Water Data'!$D$6,0,10*ROW('Water Data'!D134)),NA())</f>
        <v>#N/A</v>
      </c>
      <c r="F140" s="541" t="e">
        <f ca="1">+IF(AND(ISNUMBER(OFFSET('Water Data'!$D$9,0,10*ROW('Water Data'!D134))),'Data Summary'!BU140="Yes"),OFFSET('Water Data'!$D$9,0,10*ROW('Water Data'!D134)),NA())</f>
        <v>#N/A</v>
      </c>
      <c r="G140" s="541" t="e">
        <f ca="1">+IF(AND(ISNUMBER(OFFSET('Water Data'!$E$4,0,10*ROW('Water Data'!E134))),'Data Summary'!BV140="Yes"),100-OFFSET('Water Data'!$E$4,0,10*ROW('Water Data'!E134)),NA())</f>
        <v>#N/A</v>
      </c>
      <c r="H140" s="541" t="e">
        <f ca="1">+IF(AND(ISNUMBER(OFFSET('Water Data'!$E$6,0,10*ROW('Water Data'!E134))),'Data Summary'!BW140="Yes"),OFFSET('Water Data'!$E$6,0,10*ROW('Water Data'!E134)),NA())</f>
        <v>#N/A</v>
      </c>
      <c r="I140" s="541" t="e">
        <f ca="1">+IF(AND(ISNUMBER(OFFSET('Water Data'!$E$9,0,10*ROW('Water Data'!E134))),'Data Summary'!BX140="Yes"),OFFSET('Water Data'!$E$9,0,10*ROW('Water Data'!E134)),NA())</f>
        <v>#N/A</v>
      </c>
      <c r="J140" s="541" t="e">
        <f ca="1">+IF(AND(ISNUMBER(OFFSET('Water Data'!$F$4,0,10*ROW('Water Data'!F134))),'Data Summary'!BY140="Yes"),100-OFFSET('Water Data'!$F$4,0,10*ROW('Water Data'!F134)),NA())</f>
        <v>#N/A</v>
      </c>
      <c r="K140" s="541" t="e">
        <f ca="1">+IF(AND(ISNUMBER(OFFSET('Water Data'!$F$6,0,10*ROW('Water Data'!F134))),'Data Summary'!BZ140="Yes"),OFFSET('Water Data'!$F$6,0,10*ROW('Water Data'!F134)),NA())</f>
        <v>#N/A</v>
      </c>
      <c r="L140" s="541" t="e">
        <f ca="1">+IF(AND(ISNUMBER(OFFSET('Water Data'!$F$9,0,10*ROW('Water Data'!F134))),'Data Summary'!CA140="Yes"),OFFSET('Water Data'!$F$9,0,10*ROW('Water Data'!F134)),NA())</f>
        <v>#N/A</v>
      </c>
      <c r="M140" s="541" t="e">
        <f ca="1">+IF(AND(ISNUMBER(OFFSET('Water Data'!$G$4,0,10*ROW('Water Data'!G134))),'Data Summary'!CB140="Yes"),100-OFFSET('Water Data'!$G$4,0,10*ROW('Water Data'!G134)),NA())</f>
        <v>#N/A</v>
      </c>
      <c r="N140" s="541" t="e">
        <f ca="1">+IF(AND(ISNUMBER(OFFSET('Water Data'!$G$6,0,10*ROW('Water Data'!G134))),'Data Summary'!CC140="Yes"),OFFSET('Water Data'!$G$6,0,10*ROW('Water Data'!G134)),NA())</f>
        <v>#N/A</v>
      </c>
      <c r="O140" s="541" t="e">
        <f ca="1">+IF(AND(ISNUMBER(OFFSET('Water Data'!$G$9,0,10*ROW('Water Data'!G134))),'Data Summary'!CD140="Yes"),OFFSET('Water Data'!$G$9,0,10*ROW('Water Data'!G134)),NA())</f>
        <v>#N/A</v>
      </c>
      <c r="P140" s="541" t="e">
        <f ca="1">+IF(AND(ISNUMBER(OFFSET('Water Data'!$H$4,0,10*ROW('Water Data'!H134))),'Data Summary'!CE140="Yes"),100-OFFSET('Water Data'!$H$4,0,10*ROW('Water Data'!H134)),NA())</f>
        <v>#N/A</v>
      </c>
      <c r="Q140" s="541" t="e">
        <f ca="1">+IF(AND(ISNUMBER(OFFSET('Water Data'!$H$6,0,10*ROW('Water Data'!H134))),'Data Summary'!CF140="Yes"),OFFSET('Water Data'!$H$6,0,10*ROW('Water Data'!H134)),NA())</f>
        <v>#N/A</v>
      </c>
      <c r="R140" s="541" t="e">
        <f ca="1">+IF(AND(ISNUMBER(OFFSET('Water Data'!$H$9,0,10*ROW('Water Data'!H134))),'Data Summary'!CG140="Yes"),OFFSET('Water Data'!$H$9,0,10*ROW('Water Data'!H134)),NA())</f>
        <v>#N/A</v>
      </c>
      <c r="S140" s="541" t="e">
        <f ca="1">+IF(AND(ISNUMBER(OFFSET('Water Data'!$I$4,0,10*ROW('Water Data'!I134))),'Data Summary'!CH140="Yes"),100-OFFSET('Water Data'!$I$4,0,10*ROW('Water Data'!I134)),NA())</f>
        <v>#N/A</v>
      </c>
      <c r="T140" s="541" t="e">
        <f ca="1">+IF(AND(ISNUMBER(OFFSET('Water Data'!$I$6,0,10*ROW('Water Data'!I134))),'Data Summary'!CI140="Yes"),OFFSET('Water Data'!$I$6,0,10*ROW('Water Data'!I134)),NA())</f>
        <v>#N/A</v>
      </c>
      <c r="U140" s="541" t="e">
        <f ca="1">+IF(AND(ISNUMBER(OFFSET('Water Data'!$I$9,0,10*ROW('Water Data'!I134))),'Data Summary'!CJ140="Yes"),OFFSET('Water Data'!$I$9,0,10*ROW('Water Data'!I134)),NA())</f>
        <v>#N/A</v>
      </c>
      <c r="V140" s="542" t="e">
        <f ca="1">+IF(AND(ISNUMBER(OFFSET('Sanitation Data'!$D$4,0,10*ROW('Sanitation Data'!D134))),'Data Summary'!CK140="Yes"),100-OFFSET('Sanitation Data'!$D$4,0,10*ROW('Sanitation Data'!D134)),NA())</f>
        <v>#N/A</v>
      </c>
      <c r="W140" s="542" t="e">
        <f ca="1">+IF(AND(ISNUMBER(OFFSET('Sanitation Data'!$D$6,0,10*ROW('Sanitation Data'!D134))),'Data Summary'!CL140="Yes"),OFFSET('Sanitation Data'!$D$6,0,10*ROW('Sanitation Data'!D134)),NA())</f>
        <v>#N/A</v>
      </c>
      <c r="X140" s="542" t="e">
        <f ca="1">+IF(AND(ISNUMBER(OFFSET('Sanitation Data'!$D$10,0,10*ROW('Sanitation Data'!D134))),'Data Summary'!CM140="Yes"),OFFSET('Sanitation Data'!$D$10,0,10*ROW('Sanitation Data'!D134)),NA())</f>
        <v>#N/A</v>
      </c>
      <c r="Y140" s="542" t="e">
        <f ca="1">+IF(AND(ISNUMBER(OFFSET('Sanitation Data'!$D$11,0,10*ROW('Sanitation Data'!D134))),'Data Summary'!CN140="Yes"),OFFSET('Sanitation Data'!$D$11,0,10*ROW('Sanitation Data'!D134)),NA())</f>
        <v>#N/A</v>
      </c>
      <c r="Z140" s="542" t="e">
        <f ca="1">+IF(AND(ISNUMBER(OFFSET('Sanitation Data'!$D$12,0,10*ROW('Sanitation Data'!D134))),'Data Summary'!CO140="Yes"),OFFSET('Sanitation Data'!$D$12,0,10*ROW('Sanitation Data'!D134)),NA())</f>
        <v>#N/A</v>
      </c>
      <c r="AA140" s="542" t="e">
        <f ca="1">+IF(AND(ISNUMBER(OFFSET('Sanitation Data'!$E$4,0,10*ROW('Sanitation Data'!E134))),'Data Summary'!CP140="Yes"),100-OFFSET('Sanitation Data'!$E$4,0,10*ROW('Sanitation Data'!E134)),NA())</f>
        <v>#N/A</v>
      </c>
      <c r="AB140" s="542" t="e">
        <f ca="1">+IF(AND(ISNUMBER(OFFSET('Sanitation Data'!$E$6,0,10*ROW('Sanitation Data'!E134))),'Data Summary'!CQ140="Yes"),OFFSET('Sanitation Data'!$E$6,0,10*ROW('Sanitation Data'!E134)),NA())</f>
        <v>#N/A</v>
      </c>
      <c r="AC140" s="542" t="e">
        <f ca="1">+IF(AND(ISNUMBER(OFFSET('Sanitation Data'!$E$10,0,10*ROW('Sanitation Data'!E134))),'Data Summary'!CR140="Yes"),OFFSET('Sanitation Data'!$E$10,0,10*ROW('Sanitation Data'!E134)),NA())</f>
        <v>#N/A</v>
      </c>
      <c r="AD140" s="542" t="e">
        <f ca="1">+IF(AND(ISNUMBER(OFFSET('Sanitation Data'!$E$11,0,10*ROW('Sanitation Data'!E134))),'Data Summary'!CS140="Yes"),OFFSET('Sanitation Data'!$E$11,0,10*ROW('Sanitation Data'!E134)),NA())</f>
        <v>#N/A</v>
      </c>
      <c r="AE140" s="542" t="e">
        <f ca="1">+IF(AND(ISNUMBER(OFFSET('Sanitation Data'!$E$12,0,10*ROW('Sanitation Data'!E134))),'Data Summary'!CT140="Yes"),OFFSET('Sanitation Data'!$E$12,0,10*ROW('Sanitation Data'!E134)),NA())</f>
        <v>#N/A</v>
      </c>
      <c r="AF140" s="542" t="e">
        <f ca="1">+IF(AND(ISNUMBER(OFFSET('Sanitation Data'!$F$4,0,10*ROW('Sanitation Data'!F134))),'Data Summary'!CU140="Yes"),100-OFFSET('Sanitation Data'!$F$4,0,10*ROW('Sanitation Data'!F134)),NA())</f>
        <v>#N/A</v>
      </c>
      <c r="AG140" s="542" t="e">
        <f ca="1">+IF(AND(ISNUMBER(OFFSET('Sanitation Data'!$F$6,0,10*ROW('Sanitation Data'!F134))),'Data Summary'!CV140="Yes"),OFFSET('Sanitation Data'!$F$6,0,10*ROW('Sanitation Data'!F134)),NA())</f>
        <v>#N/A</v>
      </c>
      <c r="AH140" s="542" t="e">
        <f ca="1">+IF(AND(ISNUMBER(OFFSET('Sanitation Data'!$F$10,0,10*ROW('Sanitation Data'!F134))),'Data Summary'!CW140="Yes"),OFFSET('Sanitation Data'!$F$10,0,10*ROW('Sanitation Data'!F134)),NA())</f>
        <v>#N/A</v>
      </c>
      <c r="AI140" s="542" t="e">
        <f ca="1">+IF(AND(ISNUMBER(OFFSET('Sanitation Data'!$F$11,0,10*ROW('Sanitation Data'!F134))),'Data Summary'!CX140="Yes"),OFFSET('Sanitation Data'!$F$11,0,10*ROW('Sanitation Data'!F134)),NA())</f>
        <v>#N/A</v>
      </c>
      <c r="AJ140" s="542" t="e">
        <f ca="1">+IF(AND(ISNUMBER(OFFSET('Sanitation Data'!$F$12,0,10*ROW('Sanitation Data'!F134))),'Data Summary'!CY140="Yes"),OFFSET('Sanitation Data'!$F$12,0,10*ROW('Sanitation Data'!F134)),NA())</f>
        <v>#N/A</v>
      </c>
      <c r="AK140" s="542" t="e">
        <f ca="1">+IF(AND(ISNUMBER(OFFSET('Sanitation Data'!$G$4,0,10*ROW('Sanitation Data'!G134))),'Data Summary'!CZ140="Yes"),100-OFFSET('Sanitation Data'!$G$4,0,10*ROW('Sanitation Data'!G134)),NA())</f>
        <v>#N/A</v>
      </c>
      <c r="AL140" s="542" t="e">
        <f ca="1">+IF(AND(ISNUMBER(OFFSET('Sanitation Data'!$G$6,0,10*ROW('Sanitation Data'!G134))),'Data Summary'!DA140="Yes"),OFFSET('Sanitation Data'!$G$6,0,10*ROW('Sanitation Data'!G134)),NA())</f>
        <v>#N/A</v>
      </c>
      <c r="AM140" s="542" t="e">
        <f ca="1">+IF(AND(ISNUMBER(OFFSET('Sanitation Data'!$G$10,0,10*ROW('Sanitation Data'!G134))),'Data Summary'!DB140="Yes"),OFFSET('Sanitation Data'!$G$10,0,10*ROW('Sanitation Data'!G134)),NA())</f>
        <v>#N/A</v>
      </c>
      <c r="AN140" s="542" t="e">
        <f ca="1">+IF(AND(ISNUMBER(OFFSET('Sanitation Data'!$G$11,0,10*ROW('Sanitation Data'!G134))),'Data Summary'!DC140="Yes"),OFFSET('Sanitation Data'!$G$11,0,10*ROW('Sanitation Data'!G134)),NA())</f>
        <v>#N/A</v>
      </c>
      <c r="AO140" s="542" t="e">
        <f ca="1">+IF(AND(ISNUMBER(OFFSET('Sanitation Data'!$G$12,0,10*ROW('Sanitation Data'!G134))),'Data Summary'!DD140="Yes"),OFFSET('Sanitation Data'!$G$12,0,10*ROW('Sanitation Data'!G134)),NA())</f>
        <v>#N/A</v>
      </c>
      <c r="AP140" s="542" t="e">
        <f ca="1">+IF(AND(ISNUMBER(OFFSET('Sanitation Data'!$H$4,0,10*ROW('Sanitation Data'!H134))),'Data Summary'!DE140="Yes"),100-OFFSET('Sanitation Data'!$H$4,0,10*ROW('Sanitation Data'!H134)),NA())</f>
        <v>#N/A</v>
      </c>
      <c r="AQ140" s="542" t="e">
        <f ca="1">+IF(AND(ISNUMBER(OFFSET('Sanitation Data'!$H$6,0,10*ROW('Sanitation Data'!H134))),'Data Summary'!DF140="Yes"),OFFSET('Sanitation Data'!$H$6,0,10*ROW('Sanitation Data'!H134)),NA())</f>
        <v>#N/A</v>
      </c>
      <c r="AR140" s="542" t="e">
        <f ca="1">+IF(AND(ISNUMBER(OFFSET('Sanitation Data'!$H$10,0,10*ROW('Sanitation Data'!H134))),'Data Summary'!DG140="Yes"),OFFSET('Sanitation Data'!$H$10,0,10*ROW('Sanitation Data'!H134)),NA())</f>
        <v>#N/A</v>
      </c>
      <c r="AS140" s="542" t="e">
        <f ca="1">+IF(AND(ISNUMBER(OFFSET('Sanitation Data'!$H$11,0,10*ROW('Sanitation Data'!H134))),'Data Summary'!DH140="Yes"),OFFSET('Sanitation Data'!$H$11,0,10*ROW('Sanitation Data'!H134)),NA())</f>
        <v>#N/A</v>
      </c>
      <c r="AT140" s="542" t="e">
        <f ca="1">+IF(AND(ISNUMBER(OFFSET('Sanitation Data'!$H$12,0,10*ROW('Sanitation Data'!H134))),'Data Summary'!DI140="Yes"),OFFSET('Sanitation Data'!$H$12,0,10*ROW('Sanitation Data'!H134)),NA())</f>
        <v>#N/A</v>
      </c>
      <c r="AU140" s="542" t="e">
        <f ca="1">+IF(AND(ISNUMBER(OFFSET('Sanitation Data'!$I$4,0,10*ROW('Sanitation Data'!I134))),'Data Summary'!DJ140="Yes"),100-OFFSET('Sanitation Data'!$I$4,0,10*ROW('Sanitation Data'!I134)),NA())</f>
        <v>#N/A</v>
      </c>
      <c r="AV140" s="542" t="e">
        <f ca="1">+IF(AND(ISNUMBER(OFFSET('Sanitation Data'!$I$6,0,10*ROW('Sanitation Data'!I134))),'Data Summary'!DK140="Yes"),OFFSET('Sanitation Data'!$I$6,0,10*ROW('Sanitation Data'!I134)),NA())</f>
        <v>#N/A</v>
      </c>
      <c r="AW140" s="542" t="e">
        <f ca="1">+IF(AND(ISNUMBER(OFFSET('Sanitation Data'!$I$10,0,10*ROW('Sanitation Data'!I134))),'Data Summary'!DL140="Yes"),OFFSET('Sanitation Data'!$I$10,0,10*ROW('Sanitation Data'!I134)),NA())</f>
        <v>#N/A</v>
      </c>
      <c r="AX140" s="542" t="e">
        <f ca="1">+IF(AND(ISNUMBER(OFFSET('Sanitation Data'!$I$11,0,10*ROW('Sanitation Data'!I134))),'Data Summary'!DM140="Yes"),OFFSET('Sanitation Data'!$I$11,0,10*ROW('Sanitation Data'!I134)),NA())</f>
        <v>#N/A</v>
      </c>
      <c r="AY140" s="542" t="e">
        <f ca="1">+IF(AND(ISNUMBER(OFFSET('Sanitation Data'!$I$12,0,10*ROW('Sanitation Data'!I134))),'Data Summary'!DN140="Yes"),OFFSET('Sanitation Data'!$I$12,0,10*ROW('Sanitation Data'!I134)),NA())</f>
        <v>#N/A</v>
      </c>
      <c r="AZ140" s="543" t="e">
        <f ca="1">+IF(AND(ISNUMBER(OFFSET('Hygiene Data'!$D$5,0,10*ROW('Hygiene Data'!D134))),'Data Summary'!DO140="Yes"),OFFSET('Hygiene Data'!$D$5,0,10*ROW('Hygiene Data'!D134)),NA())</f>
        <v>#N/A</v>
      </c>
      <c r="BA140" s="543" t="e">
        <f ca="1">+IF(AND(ISNUMBER(OFFSET('Hygiene Data'!$D$7,0,10*ROW('Hygiene Data'!D134))),'Data Summary'!DP140="Yes"),OFFSET('Hygiene Data'!$D$7,0,10*ROW('Hygiene Data'!D134)),NA())</f>
        <v>#N/A</v>
      </c>
      <c r="BB140" s="543" t="e">
        <f ca="1">+IF(AND(ISNUMBER(OFFSET('Hygiene Data'!$D$9,0,10*ROW('Hygiene Data'!D134))),'Data Summary'!DQ140="Yes"),OFFSET('Hygiene Data'!$D$9,0,10*ROW('Hygiene Data'!D134)),NA())</f>
        <v>#N/A</v>
      </c>
      <c r="BC140" s="543" t="e">
        <f ca="1">+IF(AND(ISNUMBER(OFFSET('Hygiene Data'!$E$5,0,10*ROW('Hygiene Data'!E134))),'Data Summary'!DR140="Yes"),OFFSET('Hygiene Data'!$E$5,0,10*ROW('Hygiene Data'!E134)),NA())</f>
        <v>#N/A</v>
      </c>
      <c r="BD140" s="543" t="e">
        <f ca="1">+IF(AND(ISNUMBER(OFFSET('Hygiene Data'!$E$7,0,10*ROW('Hygiene Data'!E134))),'Data Summary'!DS140="Yes"),OFFSET('Hygiene Data'!$E$7,0,10*ROW('Hygiene Data'!E134)),NA())</f>
        <v>#N/A</v>
      </c>
      <c r="BE140" s="543" t="e">
        <f ca="1">+IF(AND(ISNUMBER(OFFSET('Hygiene Data'!$E$9,0,10*ROW('Hygiene Data'!E134))),'Data Summary'!DT140="Yes"),OFFSET('Hygiene Data'!$E$9,0,10*ROW('Hygiene Data'!E134)),NA())</f>
        <v>#N/A</v>
      </c>
      <c r="BF140" s="543" t="e">
        <f ca="1">+IF(AND(ISNUMBER(OFFSET('Hygiene Data'!$F$5,0,10*ROW('Hygiene Data'!F134))),'Data Summary'!DU140="Yes"),OFFSET('Hygiene Data'!$F$5,0,10*ROW('Hygiene Data'!F134)),NA())</f>
        <v>#N/A</v>
      </c>
      <c r="BG140" s="543" t="e">
        <f ca="1">+IF(AND(ISNUMBER(OFFSET('Hygiene Data'!$F$7,0,10*ROW('Hygiene Data'!F134))),'Data Summary'!DV140="Yes"),OFFSET('Hygiene Data'!$F$7,0,10*ROW('Hygiene Data'!F134)),NA())</f>
        <v>#N/A</v>
      </c>
      <c r="BH140" s="543" t="e">
        <f ca="1">+IF(AND(ISNUMBER(OFFSET('Hygiene Data'!$F$9,0,10*ROW('Hygiene Data'!F134))),'Data Summary'!DW140="Yes"),OFFSET('Hygiene Data'!$F$9,0,10*ROW('Hygiene Data'!F134)),NA())</f>
        <v>#N/A</v>
      </c>
      <c r="BI140" s="543" t="e">
        <f ca="1">+IF(AND(ISNUMBER(OFFSET('Hygiene Data'!$G$5,0,10*ROW('Hygiene Data'!G134))),'Data Summary'!DX140="Yes"),OFFSET('Hygiene Data'!$G$5,0,10*ROW('Hygiene Data'!G134)),NA())</f>
        <v>#N/A</v>
      </c>
      <c r="BJ140" s="543" t="e">
        <f ca="1">+IF(AND(ISNUMBER(OFFSET('Hygiene Data'!$G$7,0,10*ROW('Hygiene Data'!G134))),'Data Summary'!DY140="Yes"),OFFSET('Hygiene Data'!$G$7,0,10*ROW('Hygiene Data'!G134)),NA())</f>
        <v>#N/A</v>
      </c>
      <c r="BK140" s="543" t="e">
        <f ca="1">+IF(AND(ISNUMBER(OFFSET('Hygiene Data'!$G$9,0,10*ROW('Hygiene Data'!G134))),'Data Summary'!DZ140="Yes"),OFFSET('Hygiene Data'!$G$9,0,10*ROW('Hygiene Data'!G134)),NA())</f>
        <v>#N/A</v>
      </c>
      <c r="BL140" s="543" t="e">
        <f ca="1">+IF(AND(ISNUMBER(OFFSET('Hygiene Data'!$H$5,0,10*ROW('Hygiene Data'!H134))),'Data Summary'!EA140="Yes"),OFFSET('Hygiene Data'!$H$5,0,10*ROW('Hygiene Data'!H134)),NA())</f>
        <v>#N/A</v>
      </c>
      <c r="BM140" s="543" t="e">
        <f ca="1">+IF(AND(ISNUMBER(OFFSET('Hygiene Data'!$H$7,0,10*ROW('Hygiene Data'!H134))),'Data Summary'!EB140="Yes"),OFFSET('Hygiene Data'!$H$7,0,10*ROW('Hygiene Data'!H134)),NA())</f>
        <v>#N/A</v>
      </c>
      <c r="BN140" s="543" t="e">
        <f ca="1">+IF(AND(ISNUMBER(OFFSET('Hygiene Data'!$H$9,0,10*ROW('Hygiene Data'!H134))),'Data Summary'!EC140="Yes"),OFFSET('Hygiene Data'!$H$9,0,10*ROW('Hygiene Data'!H134)),NA())</f>
        <v>#N/A</v>
      </c>
      <c r="BO140" s="543" t="e">
        <f ca="1">+IF(AND(ISNUMBER(OFFSET('Hygiene Data'!$I$5,0,10*ROW('Hygiene Data'!I134))),'Data Summary'!ED140="Yes"),OFFSET('Hygiene Data'!$I$5,0,10*ROW('Hygiene Data'!I134)),NA())</f>
        <v>#N/A</v>
      </c>
      <c r="BP140" s="543" t="e">
        <f ca="1">+IF(AND(ISNUMBER(OFFSET('Hygiene Data'!$I$7,0,10*ROW('Hygiene Data'!I134))),'Data Summary'!EE140="Yes"),OFFSET('Hygiene Data'!$I$7,0,10*ROW('Hygiene Data'!I134)),NA())</f>
        <v>#N/A</v>
      </c>
      <c r="BQ140" s="543" t="e">
        <f ca="1">+IF(AND(ISNUMBER(OFFSET('Hygiene Data'!$I$9,0,10*ROW('Hygiene Data'!I134))),'Data Summary'!EF140="Yes"),OFFSET('Hygiene Data'!$I$9,0,10*ROW('Hygiene Data'!I134)),NA())</f>
        <v>#N/A</v>
      </c>
    </row>
    <row r="141" spans="1:69" x14ac:dyDescent="0.25">
      <c r="A141" s="539" t="e">
        <f ca="1">+RIGHT('Data Summary'!A141,LEN('Data Summary'!A141)-9)</f>
        <v>#VALUE!</v>
      </c>
      <c r="B141" s="513" t="str">
        <f ca="1">+IF(ISTEXT('Data Summary'!B141),'Data Summary'!B141,"")</f>
        <v/>
      </c>
      <c r="C141" s="540" t="e">
        <f ca="1">+VALUE('Data Summary'!C141)</f>
        <v>#VALUE!</v>
      </c>
      <c r="D141" s="541" t="e">
        <f ca="1">+IF(AND(ISNUMBER(OFFSET('Water Data'!$D$4,0,10*ROW('Water Data'!D135))),'Data Summary'!BS141="Yes"),100-OFFSET('Water Data'!$D$4,0,10*ROW('Water Data'!D135)),NA())</f>
        <v>#N/A</v>
      </c>
      <c r="E141" s="541" t="e">
        <f ca="1">+IF(AND(ISNUMBER(OFFSET('Water Data'!$D$6,0,10*ROW('Water Data'!D135))),'Data Summary'!BT141="Yes"),OFFSET('Water Data'!$D$6,0,10*ROW('Water Data'!D135)),NA())</f>
        <v>#N/A</v>
      </c>
      <c r="F141" s="541" t="e">
        <f ca="1">+IF(AND(ISNUMBER(OFFSET('Water Data'!$D$9,0,10*ROW('Water Data'!D135))),'Data Summary'!BU141="Yes"),OFFSET('Water Data'!$D$9,0,10*ROW('Water Data'!D135)),NA())</f>
        <v>#N/A</v>
      </c>
      <c r="G141" s="541" t="e">
        <f ca="1">+IF(AND(ISNUMBER(OFFSET('Water Data'!$E$4,0,10*ROW('Water Data'!E135))),'Data Summary'!BV141="Yes"),100-OFFSET('Water Data'!$E$4,0,10*ROW('Water Data'!E135)),NA())</f>
        <v>#N/A</v>
      </c>
      <c r="H141" s="541" t="e">
        <f ca="1">+IF(AND(ISNUMBER(OFFSET('Water Data'!$E$6,0,10*ROW('Water Data'!E135))),'Data Summary'!BW141="Yes"),OFFSET('Water Data'!$E$6,0,10*ROW('Water Data'!E135)),NA())</f>
        <v>#N/A</v>
      </c>
      <c r="I141" s="541" t="e">
        <f ca="1">+IF(AND(ISNUMBER(OFFSET('Water Data'!$E$9,0,10*ROW('Water Data'!E135))),'Data Summary'!BX141="Yes"),OFFSET('Water Data'!$E$9,0,10*ROW('Water Data'!E135)),NA())</f>
        <v>#N/A</v>
      </c>
      <c r="J141" s="541" t="e">
        <f ca="1">+IF(AND(ISNUMBER(OFFSET('Water Data'!$F$4,0,10*ROW('Water Data'!F135))),'Data Summary'!BY141="Yes"),100-OFFSET('Water Data'!$F$4,0,10*ROW('Water Data'!F135)),NA())</f>
        <v>#N/A</v>
      </c>
      <c r="K141" s="541" t="e">
        <f ca="1">+IF(AND(ISNUMBER(OFFSET('Water Data'!$F$6,0,10*ROW('Water Data'!F135))),'Data Summary'!BZ141="Yes"),OFFSET('Water Data'!$F$6,0,10*ROW('Water Data'!F135)),NA())</f>
        <v>#N/A</v>
      </c>
      <c r="L141" s="541" t="e">
        <f ca="1">+IF(AND(ISNUMBER(OFFSET('Water Data'!$F$9,0,10*ROW('Water Data'!F135))),'Data Summary'!CA141="Yes"),OFFSET('Water Data'!$F$9,0,10*ROW('Water Data'!F135)),NA())</f>
        <v>#N/A</v>
      </c>
      <c r="M141" s="541" t="e">
        <f ca="1">+IF(AND(ISNUMBER(OFFSET('Water Data'!$G$4,0,10*ROW('Water Data'!G135))),'Data Summary'!CB141="Yes"),100-OFFSET('Water Data'!$G$4,0,10*ROW('Water Data'!G135)),NA())</f>
        <v>#N/A</v>
      </c>
      <c r="N141" s="541" t="e">
        <f ca="1">+IF(AND(ISNUMBER(OFFSET('Water Data'!$G$6,0,10*ROW('Water Data'!G135))),'Data Summary'!CC141="Yes"),OFFSET('Water Data'!$G$6,0,10*ROW('Water Data'!G135)),NA())</f>
        <v>#N/A</v>
      </c>
      <c r="O141" s="541" t="e">
        <f ca="1">+IF(AND(ISNUMBER(OFFSET('Water Data'!$G$9,0,10*ROW('Water Data'!G135))),'Data Summary'!CD141="Yes"),OFFSET('Water Data'!$G$9,0,10*ROW('Water Data'!G135)),NA())</f>
        <v>#N/A</v>
      </c>
      <c r="P141" s="541" t="e">
        <f ca="1">+IF(AND(ISNUMBER(OFFSET('Water Data'!$H$4,0,10*ROW('Water Data'!H135))),'Data Summary'!CE141="Yes"),100-OFFSET('Water Data'!$H$4,0,10*ROW('Water Data'!H135)),NA())</f>
        <v>#N/A</v>
      </c>
      <c r="Q141" s="541" t="e">
        <f ca="1">+IF(AND(ISNUMBER(OFFSET('Water Data'!$H$6,0,10*ROW('Water Data'!H135))),'Data Summary'!CF141="Yes"),OFFSET('Water Data'!$H$6,0,10*ROW('Water Data'!H135)),NA())</f>
        <v>#N/A</v>
      </c>
      <c r="R141" s="541" t="e">
        <f ca="1">+IF(AND(ISNUMBER(OFFSET('Water Data'!$H$9,0,10*ROW('Water Data'!H135))),'Data Summary'!CG141="Yes"),OFFSET('Water Data'!$H$9,0,10*ROW('Water Data'!H135)),NA())</f>
        <v>#N/A</v>
      </c>
      <c r="S141" s="541" t="e">
        <f ca="1">+IF(AND(ISNUMBER(OFFSET('Water Data'!$I$4,0,10*ROW('Water Data'!I135))),'Data Summary'!CH141="Yes"),100-OFFSET('Water Data'!$I$4,0,10*ROW('Water Data'!I135)),NA())</f>
        <v>#N/A</v>
      </c>
      <c r="T141" s="541" t="e">
        <f ca="1">+IF(AND(ISNUMBER(OFFSET('Water Data'!$I$6,0,10*ROW('Water Data'!I135))),'Data Summary'!CI141="Yes"),OFFSET('Water Data'!$I$6,0,10*ROW('Water Data'!I135)),NA())</f>
        <v>#N/A</v>
      </c>
      <c r="U141" s="541" t="e">
        <f ca="1">+IF(AND(ISNUMBER(OFFSET('Water Data'!$I$9,0,10*ROW('Water Data'!I135))),'Data Summary'!CJ141="Yes"),OFFSET('Water Data'!$I$9,0,10*ROW('Water Data'!I135)),NA())</f>
        <v>#N/A</v>
      </c>
      <c r="V141" s="542" t="e">
        <f ca="1">+IF(AND(ISNUMBER(OFFSET('Sanitation Data'!$D$4,0,10*ROW('Sanitation Data'!D135))),'Data Summary'!CK141="Yes"),100-OFFSET('Sanitation Data'!$D$4,0,10*ROW('Sanitation Data'!D135)),NA())</f>
        <v>#N/A</v>
      </c>
      <c r="W141" s="542" t="e">
        <f ca="1">+IF(AND(ISNUMBER(OFFSET('Sanitation Data'!$D$6,0,10*ROW('Sanitation Data'!D135))),'Data Summary'!CL141="Yes"),OFFSET('Sanitation Data'!$D$6,0,10*ROW('Sanitation Data'!D135)),NA())</f>
        <v>#N/A</v>
      </c>
      <c r="X141" s="542" t="e">
        <f ca="1">+IF(AND(ISNUMBER(OFFSET('Sanitation Data'!$D$10,0,10*ROW('Sanitation Data'!D135))),'Data Summary'!CM141="Yes"),OFFSET('Sanitation Data'!$D$10,0,10*ROW('Sanitation Data'!D135)),NA())</f>
        <v>#N/A</v>
      </c>
      <c r="Y141" s="542" t="e">
        <f ca="1">+IF(AND(ISNUMBER(OFFSET('Sanitation Data'!$D$11,0,10*ROW('Sanitation Data'!D135))),'Data Summary'!CN141="Yes"),OFFSET('Sanitation Data'!$D$11,0,10*ROW('Sanitation Data'!D135)),NA())</f>
        <v>#N/A</v>
      </c>
      <c r="Z141" s="542" t="e">
        <f ca="1">+IF(AND(ISNUMBER(OFFSET('Sanitation Data'!$D$12,0,10*ROW('Sanitation Data'!D135))),'Data Summary'!CO141="Yes"),OFFSET('Sanitation Data'!$D$12,0,10*ROW('Sanitation Data'!D135)),NA())</f>
        <v>#N/A</v>
      </c>
      <c r="AA141" s="542" t="e">
        <f ca="1">+IF(AND(ISNUMBER(OFFSET('Sanitation Data'!$E$4,0,10*ROW('Sanitation Data'!E135))),'Data Summary'!CP141="Yes"),100-OFFSET('Sanitation Data'!$E$4,0,10*ROW('Sanitation Data'!E135)),NA())</f>
        <v>#N/A</v>
      </c>
      <c r="AB141" s="542" t="e">
        <f ca="1">+IF(AND(ISNUMBER(OFFSET('Sanitation Data'!$E$6,0,10*ROW('Sanitation Data'!E135))),'Data Summary'!CQ141="Yes"),OFFSET('Sanitation Data'!$E$6,0,10*ROW('Sanitation Data'!E135)),NA())</f>
        <v>#N/A</v>
      </c>
      <c r="AC141" s="542" t="e">
        <f ca="1">+IF(AND(ISNUMBER(OFFSET('Sanitation Data'!$E$10,0,10*ROW('Sanitation Data'!E135))),'Data Summary'!CR141="Yes"),OFFSET('Sanitation Data'!$E$10,0,10*ROW('Sanitation Data'!E135)),NA())</f>
        <v>#N/A</v>
      </c>
      <c r="AD141" s="542" t="e">
        <f ca="1">+IF(AND(ISNUMBER(OFFSET('Sanitation Data'!$E$11,0,10*ROW('Sanitation Data'!E135))),'Data Summary'!CS141="Yes"),OFFSET('Sanitation Data'!$E$11,0,10*ROW('Sanitation Data'!E135)),NA())</f>
        <v>#N/A</v>
      </c>
      <c r="AE141" s="542" t="e">
        <f ca="1">+IF(AND(ISNUMBER(OFFSET('Sanitation Data'!$E$12,0,10*ROW('Sanitation Data'!E135))),'Data Summary'!CT141="Yes"),OFFSET('Sanitation Data'!$E$12,0,10*ROW('Sanitation Data'!E135)),NA())</f>
        <v>#N/A</v>
      </c>
      <c r="AF141" s="542" t="e">
        <f ca="1">+IF(AND(ISNUMBER(OFFSET('Sanitation Data'!$F$4,0,10*ROW('Sanitation Data'!F135))),'Data Summary'!CU141="Yes"),100-OFFSET('Sanitation Data'!$F$4,0,10*ROW('Sanitation Data'!F135)),NA())</f>
        <v>#N/A</v>
      </c>
      <c r="AG141" s="542" t="e">
        <f ca="1">+IF(AND(ISNUMBER(OFFSET('Sanitation Data'!$F$6,0,10*ROW('Sanitation Data'!F135))),'Data Summary'!CV141="Yes"),OFFSET('Sanitation Data'!$F$6,0,10*ROW('Sanitation Data'!F135)),NA())</f>
        <v>#N/A</v>
      </c>
      <c r="AH141" s="542" t="e">
        <f ca="1">+IF(AND(ISNUMBER(OFFSET('Sanitation Data'!$F$10,0,10*ROW('Sanitation Data'!F135))),'Data Summary'!CW141="Yes"),OFFSET('Sanitation Data'!$F$10,0,10*ROW('Sanitation Data'!F135)),NA())</f>
        <v>#N/A</v>
      </c>
      <c r="AI141" s="542" t="e">
        <f ca="1">+IF(AND(ISNUMBER(OFFSET('Sanitation Data'!$F$11,0,10*ROW('Sanitation Data'!F135))),'Data Summary'!CX141="Yes"),OFFSET('Sanitation Data'!$F$11,0,10*ROW('Sanitation Data'!F135)),NA())</f>
        <v>#N/A</v>
      </c>
      <c r="AJ141" s="542" t="e">
        <f ca="1">+IF(AND(ISNUMBER(OFFSET('Sanitation Data'!$F$12,0,10*ROW('Sanitation Data'!F135))),'Data Summary'!CY141="Yes"),OFFSET('Sanitation Data'!$F$12,0,10*ROW('Sanitation Data'!F135)),NA())</f>
        <v>#N/A</v>
      </c>
      <c r="AK141" s="542" t="e">
        <f ca="1">+IF(AND(ISNUMBER(OFFSET('Sanitation Data'!$G$4,0,10*ROW('Sanitation Data'!G135))),'Data Summary'!CZ141="Yes"),100-OFFSET('Sanitation Data'!$G$4,0,10*ROW('Sanitation Data'!G135)),NA())</f>
        <v>#N/A</v>
      </c>
      <c r="AL141" s="542" t="e">
        <f ca="1">+IF(AND(ISNUMBER(OFFSET('Sanitation Data'!$G$6,0,10*ROW('Sanitation Data'!G135))),'Data Summary'!DA141="Yes"),OFFSET('Sanitation Data'!$G$6,0,10*ROW('Sanitation Data'!G135)),NA())</f>
        <v>#N/A</v>
      </c>
      <c r="AM141" s="542" t="e">
        <f ca="1">+IF(AND(ISNUMBER(OFFSET('Sanitation Data'!$G$10,0,10*ROW('Sanitation Data'!G135))),'Data Summary'!DB141="Yes"),OFFSET('Sanitation Data'!$G$10,0,10*ROW('Sanitation Data'!G135)),NA())</f>
        <v>#N/A</v>
      </c>
      <c r="AN141" s="542" t="e">
        <f ca="1">+IF(AND(ISNUMBER(OFFSET('Sanitation Data'!$G$11,0,10*ROW('Sanitation Data'!G135))),'Data Summary'!DC141="Yes"),OFFSET('Sanitation Data'!$G$11,0,10*ROW('Sanitation Data'!G135)),NA())</f>
        <v>#N/A</v>
      </c>
      <c r="AO141" s="542" t="e">
        <f ca="1">+IF(AND(ISNUMBER(OFFSET('Sanitation Data'!$G$12,0,10*ROW('Sanitation Data'!G135))),'Data Summary'!DD141="Yes"),OFFSET('Sanitation Data'!$G$12,0,10*ROW('Sanitation Data'!G135)),NA())</f>
        <v>#N/A</v>
      </c>
      <c r="AP141" s="542" t="e">
        <f ca="1">+IF(AND(ISNUMBER(OFFSET('Sanitation Data'!$H$4,0,10*ROW('Sanitation Data'!H135))),'Data Summary'!DE141="Yes"),100-OFFSET('Sanitation Data'!$H$4,0,10*ROW('Sanitation Data'!H135)),NA())</f>
        <v>#N/A</v>
      </c>
      <c r="AQ141" s="542" t="e">
        <f ca="1">+IF(AND(ISNUMBER(OFFSET('Sanitation Data'!$H$6,0,10*ROW('Sanitation Data'!H135))),'Data Summary'!DF141="Yes"),OFFSET('Sanitation Data'!$H$6,0,10*ROW('Sanitation Data'!H135)),NA())</f>
        <v>#N/A</v>
      </c>
      <c r="AR141" s="542" t="e">
        <f ca="1">+IF(AND(ISNUMBER(OFFSET('Sanitation Data'!$H$10,0,10*ROW('Sanitation Data'!H135))),'Data Summary'!DG141="Yes"),OFFSET('Sanitation Data'!$H$10,0,10*ROW('Sanitation Data'!H135)),NA())</f>
        <v>#N/A</v>
      </c>
      <c r="AS141" s="542" t="e">
        <f ca="1">+IF(AND(ISNUMBER(OFFSET('Sanitation Data'!$H$11,0,10*ROW('Sanitation Data'!H135))),'Data Summary'!DH141="Yes"),OFFSET('Sanitation Data'!$H$11,0,10*ROW('Sanitation Data'!H135)),NA())</f>
        <v>#N/A</v>
      </c>
      <c r="AT141" s="542" t="e">
        <f ca="1">+IF(AND(ISNUMBER(OFFSET('Sanitation Data'!$H$12,0,10*ROW('Sanitation Data'!H135))),'Data Summary'!DI141="Yes"),OFFSET('Sanitation Data'!$H$12,0,10*ROW('Sanitation Data'!H135)),NA())</f>
        <v>#N/A</v>
      </c>
      <c r="AU141" s="542" t="e">
        <f ca="1">+IF(AND(ISNUMBER(OFFSET('Sanitation Data'!$I$4,0,10*ROW('Sanitation Data'!I135))),'Data Summary'!DJ141="Yes"),100-OFFSET('Sanitation Data'!$I$4,0,10*ROW('Sanitation Data'!I135)),NA())</f>
        <v>#N/A</v>
      </c>
      <c r="AV141" s="542" t="e">
        <f ca="1">+IF(AND(ISNUMBER(OFFSET('Sanitation Data'!$I$6,0,10*ROW('Sanitation Data'!I135))),'Data Summary'!DK141="Yes"),OFFSET('Sanitation Data'!$I$6,0,10*ROW('Sanitation Data'!I135)),NA())</f>
        <v>#N/A</v>
      </c>
      <c r="AW141" s="542" t="e">
        <f ca="1">+IF(AND(ISNUMBER(OFFSET('Sanitation Data'!$I$10,0,10*ROW('Sanitation Data'!I135))),'Data Summary'!DL141="Yes"),OFFSET('Sanitation Data'!$I$10,0,10*ROW('Sanitation Data'!I135)),NA())</f>
        <v>#N/A</v>
      </c>
      <c r="AX141" s="542" t="e">
        <f ca="1">+IF(AND(ISNUMBER(OFFSET('Sanitation Data'!$I$11,0,10*ROW('Sanitation Data'!I135))),'Data Summary'!DM141="Yes"),OFFSET('Sanitation Data'!$I$11,0,10*ROW('Sanitation Data'!I135)),NA())</f>
        <v>#N/A</v>
      </c>
      <c r="AY141" s="542" t="e">
        <f ca="1">+IF(AND(ISNUMBER(OFFSET('Sanitation Data'!$I$12,0,10*ROW('Sanitation Data'!I135))),'Data Summary'!DN141="Yes"),OFFSET('Sanitation Data'!$I$12,0,10*ROW('Sanitation Data'!I135)),NA())</f>
        <v>#N/A</v>
      </c>
      <c r="AZ141" s="543" t="e">
        <f ca="1">+IF(AND(ISNUMBER(OFFSET('Hygiene Data'!$D$5,0,10*ROW('Hygiene Data'!D135))),'Data Summary'!DO141="Yes"),OFFSET('Hygiene Data'!$D$5,0,10*ROW('Hygiene Data'!D135)),NA())</f>
        <v>#N/A</v>
      </c>
      <c r="BA141" s="543" t="e">
        <f ca="1">+IF(AND(ISNUMBER(OFFSET('Hygiene Data'!$D$7,0,10*ROW('Hygiene Data'!D135))),'Data Summary'!DP141="Yes"),OFFSET('Hygiene Data'!$D$7,0,10*ROW('Hygiene Data'!D135)),NA())</f>
        <v>#N/A</v>
      </c>
      <c r="BB141" s="543" t="e">
        <f ca="1">+IF(AND(ISNUMBER(OFFSET('Hygiene Data'!$D$9,0,10*ROW('Hygiene Data'!D135))),'Data Summary'!DQ141="Yes"),OFFSET('Hygiene Data'!$D$9,0,10*ROW('Hygiene Data'!D135)),NA())</f>
        <v>#N/A</v>
      </c>
      <c r="BC141" s="543" t="e">
        <f ca="1">+IF(AND(ISNUMBER(OFFSET('Hygiene Data'!$E$5,0,10*ROW('Hygiene Data'!E135))),'Data Summary'!DR141="Yes"),OFFSET('Hygiene Data'!$E$5,0,10*ROW('Hygiene Data'!E135)),NA())</f>
        <v>#N/A</v>
      </c>
      <c r="BD141" s="543" t="e">
        <f ca="1">+IF(AND(ISNUMBER(OFFSET('Hygiene Data'!$E$7,0,10*ROW('Hygiene Data'!E135))),'Data Summary'!DS141="Yes"),OFFSET('Hygiene Data'!$E$7,0,10*ROW('Hygiene Data'!E135)),NA())</f>
        <v>#N/A</v>
      </c>
      <c r="BE141" s="543" t="e">
        <f ca="1">+IF(AND(ISNUMBER(OFFSET('Hygiene Data'!$E$9,0,10*ROW('Hygiene Data'!E135))),'Data Summary'!DT141="Yes"),OFFSET('Hygiene Data'!$E$9,0,10*ROW('Hygiene Data'!E135)),NA())</f>
        <v>#N/A</v>
      </c>
      <c r="BF141" s="543" t="e">
        <f ca="1">+IF(AND(ISNUMBER(OFFSET('Hygiene Data'!$F$5,0,10*ROW('Hygiene Data'!F135))),'Data Summary'!DU141="Yes"),OFFSET('Hygiene Data'!$F$5,0,10*ROW('Hygiene Data'!F135)),NA())</f>
        <v>#N/A</v>
      </c>
      <c r="BG141" s="543" t="e">
        <f ca="1">+IF(AND(ISNUMBER(OFFSET('Hygiene Data'!$F$7,0,10*ROW('Hygiene Data'!F135))),'Data Summary'!DV141="Yes"),OFFSET('Hygiene Data'!$F$7,0,10*ROW('Hygiene Data'!F135)),NA())</f>
        <v>#N/A</v>
      </c>
      <c r="BH141" s="543" t="e">
        <f ca="1">+IF(AND(ISNUMBER(OFFSET('Hygiene Data'!$F$9,0,10*ROW('Hygiene Data'!F135))),'Data Summary'!DW141="Yes"),OFFSET('Hygiene Data'!$F$9,0,10*ROW('Hygiene Data'!F135)),NA())</f>
        <v>#N/A</v>
      </c>
      <c r="BI141" s="543" t="e">
        <f ca="1">+IF(AND(ISNUMBER(OFFSET('Hygiene Data'!$G$5,0,10*ROW('Hygiene Data'!G135))),'Data Summary'!DX141="Yes"),OFFSET('Hygiene Data'!$G$5,0,10*ROW('Hygiene Data'!G135)),NA())</f>
        <v>#N/A</v>
      </c>
      <c r="BJ141" s="543" t="e">
        <f ca="1">+IF(AND(ISNUMBER(OFFSET('Hygiene Data'!$G$7,0,10*ROW('Hygiene Data'!G135))),'Data Summary'!DY141="Yes"),OFFSET('Hygiene Data'!$G$7,0,10*ROW('Hygiene Data'!G135)),NA())</f>
        <v>#N/A</v>
      </c>
      <c r="BK141" s="543" t="e">
        <f ca="1">+IF(AND(ISNUMBER(OFFSET('Hygiene Data'!$G$9,0,10*ROW('Hygiene Data'!G135))),'Data Summary'!DZ141="Yes"),OFFSET('Hygiene Data'!$G$9,0,10*ROW('Hygiene Data'!G135)),NA())</f>
        <v>#N/A</v>
      </c>
      <c r="BL141" s="543" t="e">
        <f ca="1">+IF(AND(ISNUMBER(OFFSET('Hygiene Data'!$H$5,0,10*ROW('Hygiene Data'!H135))),'Data Summary'!EA141="Yes"),OFFSET('Hygiene Data'!$H$5,0,10*ROW('Hygiene Data'!H135)),NA())</f>
        <v>#N/A</v>
      </c>
      <c r="BM141" s="543" t="e">
        <f ca="1">+IF(AND(ISNUMBER(OFFSET('Hygiene Data'!$H$7,0,10*ROW('Hygiene Data'!H135))),'Data Summary'!EB141="Yes"),OFFSET('Hygiene Data'!$H$7,0,10*ROW('Hygiene Data'!H135)),NA())</f>
        <v>#N/A</v>
      </c>
      <c r="BN141" s="543" t="e">
        <f ca="1">+IF(AND(ISNUMBER(OFFSET('Hygiene Data'!$H$9,0,10*ROW('Hygiene Data'!H135))),'Data Summary'!EC141="Yes"),OFFSET('Hygiene Data'!$H$9,0,10*ROW('Hygiene Data'!H135)),NA())</f>
        <v>#N/A</v>
      </c>
      <c r="BO141" s="543" t="e">
        <f ca="1">+IF(AND(ISNUMBER(OFFSET('Hygiene Data'!$I$5,0,10*ROW('Hygiene Data'!I135))),'Data Summary'!ED141="Yes"),OFFSET('Hygiene Data'!$I$5,0,10*ROW('Hygiene Data'!I135)),NA())</f>
        <v>#N/A</v>
      </c>
      <c r="BP141" s="543" t="e">
        <f ca="1">+IF(AND(ISNUMBER(OFFSET('Hygiene Data'!$I$7,0,10*ROW('Hygiene Data'!I135))),'Data Summary'!EE141="Yes"),OFFSET('Hygiene Data'!$I$7,0,10*ROW('Hygiene Data'!I135)),NA())</f>
        <v>#N/A</v>
      </c>
      <c r="BQ141" s="543" t="e">
        <f ca="1">+IF(AND(ISNUMBER(OFFSET('Hygiene Data'!$I$9,0,10*ROW('Hygiene Data'!I135))),'Data Summary'!EF141="Yes"),OFFSET('Hygiene Data'!$I$9,0,10*ROW('Hygiene Data'!I135)),NA())</f>
        <v>#N/A</v>
      </c>
    </row>
    <row r="142" spans="1:69" x14ac:dyDescent="0.25">
      <c r="A142" s="539" t="e">
        <f ca="1">+RIGHT('Data Summary'!A142,LEN('Data Summary'!A142)-9)</f>
        <v>#VALUE!</v>
      </c>
      <c r="B142" s="513" t="str">
        <f ca="1">+IF(ISTEXT('Data Summary'!B142),'Data Summary'!B142,"")</f>
        <v/>
      </c>
      <c r="C142" s="540" t="e">
        <f ca="1">+VALUE('Data Summary'!C142)</f>
        <v>#VALUE!</v>
      </c>
      <c r="D142" s="541" t="e">
        <f ca="1">+IF(AND(ISNUMBER(OFFSET('Water Data'!$D$4,0,10*ROW('Water Data'!D136))),'Data Summary'!BS142="Yes"),100-OFFSET('Water Data'!$D$4,0,10*ROW('Water Data'!D136)),NA())</f>
        <v>#N/A</v>
      </c>
      <c r="E142" s="541" t="e">
        <f ca="1">+IF(AND(ISNUMBER(OFFSET('Water Data'!$D$6,0,10*ROW('Water Data'!D136))),'Data Summary'!BT142="Yes"),OFFSET('Water Data'!$D$6,0,10*ROW('Water Data'!D136)),NA())</f>
        <v>#N/A</v>
      </c>
      <c r="F142" s="541" t="e">
        <f ca="1">+IF(AND(ISNUMBER(OFFSET('Water Data'!$D$9,0,10*ROW('Water Data'!D136))),'Data Summary'!BU142="Yes"),OFFSET('Water Data'!$D$9,0,10*ROW('Water Data'!D136)),NA())</f>
        <v>#N/A</v>
      </c>
      <c r="G142" s="541" t="e">
        <f ca="1">+IF(AND(ISNUMBER(OFFSET('Water Data'!$E$4,0,10*ROW('Water Data'!E136))),'Data Summary'!BV142="Yes"),100-OFFSET('Water Data'!$E$4,0,10*ROW('Water Data'!E136)),NA())</f>
        <v>#N/A</v>
      </c>
      <c r="H142" s="541" t="e">
        <f ca="1">+IF(AND(ISNUMBER(OFFSET('Water Data'!$E$6,0,10*ROW('Water Data'!E136))),'Data Summary'!BW142="Yes"),OFFSET('Water Data'!$E$6,0,10*ROW('Water Data'!E136)),NA())</f>
        <v>#N/A</v>
      </c>
      <c r="I142" s="541" t="e">
        <f ca="1">+IF(AND(ISNUMBER(OFFSET('Water Data'!$E$9,0,10*ROW('Water Data'!E136))),'Data Summary'!BX142="Yes"),OFFSET('Water Data'!$E$9,0,10*ROW('Water Data'!E136)),NA())</f>
        <v>#N/A</v>
      </c>
      <c r="J142" s="541" t="e">
        <f ca="1">+IF(AND(ISNUMBER(OFFSET('Water Data'!$F$4,0,10*ROW('Water Data'!F136))),'Data Summary'!BY142="Yes"),100-OFFSET('Water Data'!$F$4,0,10*ROW('Water Data'!F136)),NA())</f>
        <v>#N/A</v>
      </c>
      <c r="K142" s="541" t="e">
        <f ca="1">+IF(AND(ISNUMBER(OFFSET('Water Data'!$F$6,0,10*ROW('Water Data'!F136))),'Data Summary'!BZ142="Yes"),OFFSET('Water Data'!$F$6,0,10*ROW('Water Data'!F136)),NA())</f>
        <v>#N/A</v>
      </c>
      <c r="L142" s="541" t="e">
        <f ca="1">+IF(AND(ISNUMBER(OFFSET('Water Data'!$F$9,0,10*ROW('Water Data'!F136))),'Data Summary'!CA142="Yes"),OFFSET('Water Data'!$F$9,0,10*ROW('Water Data'!F136)),NA())</f>
        <v>#N/A</v>
      </c>
      <c r="M142" s="541" t="e">
        <f ca="1">+IF(AND(ISNUMBER(OFFSET('Water Data'!$G$4,0,10*ROW('Water Data'!G136))),'Data Summary'!CB142="Yes"),100-OFFSET('Water Data'!$G$4,0,10*ROW('Water Data'!G136)),NA())</f>
        <v>#N/A</v>
      </c>
      <c r="N142" s="541" t="e">
        <f ca="1">+IF(AND(ISNUMBER(OFFSET('Water Data'!$G$6,0,10*ROW('Water Data'!G136))),'Data Summary'!CC142="Yes"),OFFSET('Water Data'!$G$6,0,10*ROW('Water Data'!G136)),NA())</f>
        <v>#N/A</v>
      </c>
      <c r="O142" s="541" t="e">
        <f ca="1">+IF(AND(ISNUMBER(OFFSET('Water Data'!$G$9,0,10*ROW('Water Data'!G136))),'Data Summary'!CD142="Yes"),OFFSET('Water Data'!$G$9,0,10*ROW('Water Data'!G136)),NA())</f>
        <v>#N/A</v>
      </c>
      <c r="P142" s="541" t="e">
        <f ca="1">+IF(AND(ISNUMBER(OFFSET('Water Data'!$H$4,0,10*ROW('Water Data'!H136))),'Data Summary'!CE142="Yes"),100-OFFSET('Water Data'!$H$4,0,10*ROW('Water Data'!H136)),NA())</f>
        <v>#N/A</v>
      </c>
      <c r="Q142" s="541" t="e">
        <f ca="1">+IF(AND(ISNUMBER(OFFSET('Water Data'!$H$6,0,10*ROW('Water Data'!H136))),'Data Summary'!CF142="Yes"),OFFSET('Water Data'!$H$6,0,10*ROW('Water Data'!H136)),NA())</f>
        <v>#N/A</v>
      </c>
      <c r="R142" s="541" t="e">
        <f ca="1">+IF(AND(ISNUMBER(OFFSET('Water Data'!$H$9,0,10*ROW('Water Data'!H136))),'Data Summary'!CG142="Yes"),OFFSET('Water Data'!$H$9,0,10*ROW('Water Data'!H136)),NA())</f>
        <v>#N/A</v>
      </c>
      <c r="S142" s="541" t="e">
        <f ca="1">+IF(AND(ISNUMBER(OFFSET('Water Data'!$I$4,0,10*ROW('Water Data'!I136))),'Data Summary'!CH142="Yes"),100-OFFSET('Water Data'!$I$4,0,10*ROW('Water Data'!I136)),NA())</f>
        <v>#N/A</v>
      </c>
      <c r="T142" s="541" t="e">
        <f ca="1">+IF(AND(ISNUMBER(OFFSET('Water Data'!$I$6,0,10*ROW('Water Data'!I136))),'Data Summary'!CI142="Yes"),OFFSET('Water Data'!$I$6,0,10*ROW('Water Data'!I136)),NA())</f>
        <v>#N/A</v>
      </c>
      <c r="U142" s="541" t="e">
        <f ca="1">+IF(AND(ISNUMBER(OFFSET('Water Data'!$I$9,0,10*ROW('Water Data'!I136))),'Data Summary'!CJ142="Yes"),OFFSET('Water Data'!$I$9,0,10*ROW('Water Data'!I136)),NA())</f>
        <v>#N/A</v>
      </c>
      <c r="V142" s="542" t="e">
        <f ca="1">+IF(AND(ISNUMBER(OFFSET('Sanitation Data'!$D$4,0,10*ROW('Sanitation Data'!D136))),'Data Summary'!CK142="Yes"),100-OFFSET('Sanitation Data'!$D$4,0,10*ROW('Sanitation Data'!D136)),NA())</f>
        <v>#N/A</v>
      </c>
      <c r="W142" s="542" t="e">
        <f ca="1">+IF(AND(ISNUMBER(OFFSET('Sanitation Data'!$D$6,0,10*ROW('Sanitation Data'!D136))),'Data Summary'!CL142="Yes"),OFFSET('Sanitation Data'!$D$6,0,10*ROW('Sanitation Data'!D136)),NA())</f>
        <v>#N/A</v>
      </c>
      <c r="X142" s="542" t="e">
        <f ca="1">+IF(AND(ISNUMBER(OFFSET('Sanitation Data'!$D$10,0,10*ROW('Sanitation Data'!D136))),'Data Summary'!CM142="Yes"),OFFSET('Sanitation Data'!$D$10,0,10*ROW('Sanitation Data'!D136)),NA())</f>
        <v>#N/A</v>
      </c>
      <c r="Y142" s="542" t="e">
        <f ca="1">+IF(AND(ISNUMBER(OFFSET('Sanitation Data'!$D$11,0,10*ROW('Sanitation Data'!D136))),'Data Summary'!CN142="Yes"),OFFSET('Sanitation Data'!$D$11,0,10*ROW('Sanitation Data'!D136)),NA())</f>
        <v>#N/A</v>
      </c>
      <c r="Z142" s="542" t="e">
        <f ca="1">+IF(AND(ISNUMBER(OFFSET('Sanitation Data'!$D$12,0,10*ROW('Sanitation Data'!D136))),'Data Summary'!CO142="Yes"),OFFSET('Sanitation Data'!$D$12,0,10*ROW('Sanitation Data'!D136)),NA())</f>
        <v>#N/A</v>
      </c>
      <c r="AA142" s="542" t="e">
        <f ca="1">+IF(AND(ISNUMBER(OFFSET('Sanitation Data'!$E$4,0,10*ROW('Sanitation Data'!E136))),'Data Summary'!CP142="Yes"),100-OFFSET('Sanitation Data'!$E$4,0,10*ROW('Sanitation Data'!E136)),NA())</f>
        <v>#N/A</v>
      </c>
      <c r="AB142" s="542" t="e">
        <f ca="1">+IF(AND(ISNUMBER(OFFSET('Sanitation Data'!$E$6,0,10*ROW('Sanitation Data'!E136))),'Data Summary'!CQ142="Yes"),OFFSET('Sanitation Data'!$E$6,0,10*ROW('Sanitation Data'!E136)),NA())</f>
        <v>#N/A</v>
      </c>
      <c r="AC142" s="542" t="e">
        <f ca="1">+IF(AND(ISNUMBER(OFFSET('Sanitation Data'!$E$10,0,10*ROW('Sanitation Data'!E136))),'Data Summary'!CR142="Yes"),OFFSET('Sanitation Data'!$E$10,0,10*ROW('Sanitation Data'!E136)),NA())</f>
        <v>#N/A</v>
      </c>
      <c r="AD142" s="542" t="e">
        <f ca="1">+IF(AND(ISNUMBER(OFFSET('Sanitation Data'!$E$11,0,10*ROW('Sanitation Data'!E136))),'Data Summary'!CS142="Yes"),OFFSET('Sanitation Data'!$E$11,0,10*ROW('Sanitation Data'!E136)),NA())</f>
        <v>#N/A</v>
      </c>
      <c r="AE142" s="542" t="e">
        <f ca="1">+IF(AND(ISNUMBER(OFFSET('Sanitation Data'!$E$12,0,10*ROW('Sanitation Data'!E136))),'Data Summary'!CT142="Yes"),OFFSET('Sanitation Data'!$E$12,0,10*ROW('Sanitation Data'!E136)),NA())</f>
        <v>#N/A</v>
      </c>
      <c r="AF142" s="542" t="e">
        <f ca="1">+IF(AND(ISNUMBER(OFFSET('Sanitation Data'!$F$4,0,10*ROW('Sanitation Data'!F136))),'Data Summary'!CU142="Yes"),100-OFFSET('Sanitation Data'!$F$4,0,10*ROW('Sanitation Data'!F136)),NA())</f>
        <v>#N/A</v>
      </c>
      <c r="AG142" s="542" t="e">
        <f ca="1">+IF(AND(ISNUMBER(OFFSET('Sanitation Data'!$F$6,0,10*ROW('Sanitation Data'!F136))),'Data Summary'!CV142="Yes"),OFFSET('Sanitation Data'!$F$6,0,10*ROW('Sanitation Data'!F136)),NA())</f>
        <v>#N/A</v>
      </c>
      <c r="AH142" s="542" t="e">
        <f ca="1">+IF(AND(ISNUMBER(OFFSET('Sanitation Data'!$F$10,0,10*ROW('Sanitation Data'!F136))),'Data Summary'!CW142="Yes"),OFFSET('Sanitation Data'!$F$10,0,10*ROW('Sanitation Data'!F136)),NA())</f>
        <v>#N/A</v>
      </c>
      <c r="AI142" s="542" t="e">
        <f ca="1">+IF(AND(ISNUMBER(OFFSET('Sanitation Data'!$F$11,0,10*ROW('Sanitation Data'!F136))),'Data Summary'!CX142="Yes"),OFFSET('Sanitation Data'!$F$11,0,10*ROW('Sanitation Data'!F136)),NA())</f>
        <v>#N/A</v>
      </c>
      <c r="AJ142" s="542" t="e">
        <f ca="1">+IF(AND(ISNUMBER(OFFSET('Sanitation Data'!$F$12,0,10*ROW('Sanitation Data'!F136))),'Data Summary'!CY142="Yes"),OFFSET('Sanitation Data'!$F$12,0,10*ROW('Sanitation Data'!F136)),NA())</f>
        <v>#N/A</v>
      </c>
      <c r="AK142" s="542" t="e">
        <f ca="1">+IF(AND(ISNUMBER(OFFSET('Sanitation Data'!$G$4,0,10*ROW('Sanitation Data'!G136))),'Data Summary'!CZ142="Yes"),100-OFFSET('Sanitation Data'!$G$4,0,10*ROW('Sanitation Data'!G136)),NA())</f>
        <v>#N/A</v>
      </c>
      <c r="AL142" s="542" t="e">
        <f ca="1">+IF(AND(ISNUMBER(OFFSET('Sanitation Data'!$G$6,0,10*ROW('Sanitation Data'!G136))),'Data Summary'!DA142="Yes"),OFFSET('Sanitation Data'!$G$6,0,10*ROW('Sanitation Data'!G136)),NA())</f>
        <v>#N/A</v>
      </c>
      <c r="AM142" s="542" t="e">
        <f ca="1">+IF(AND(ISNUMBER(OFFSET('Sanitation Data'!$G$10,0,10*ROW('Sanitation Data'!G136))),'Data Summary'!DB142="Yes"),OFFSET('Sanitation Data'!$G$10,0,10*ROW('Sanitation Data'!G136)),NA())</f>
        <v>#N/A</v>
      </c>
      <c r="AN142" s="542" t="e">
        <f ca="1">+IF(AND(ISNUMBER(OFFSET('Sanitation Data'!$G$11,0,10*ROW('Sanitation Data'!G136))),'Data Summary'!DC142="Yes"),OFFSET('Sanitation Data'!$G$11,0,10*ROW('Sanitation Data'!G136)),NA())</f>
        <v>#N/A</v>
      </c>
      <c r="AO142" s="542" t="e">
        <f ca="1">+IF(AND(ISNUMBER(OFFSET('Sanitation Data'!$G$12,0,10*ROW('Sanitation Data'!G136))),'Data Summary'!DD142="Yes"),OFFSET('Sanitation Data'!$G$12,0,10*ROW('Sanitation Data'!G136)),NA())</f>
        <v>#N/A</v>
      </c>
      <c r="AP142" s="542" t="e">
        <f ca="1">+IF(AND(ISNUMBER(OFFSET('Sanitation Data'!$H$4,0,10*ROW('Sanitation Data'!H136))),'Data Summary'!DE142="Yes"),100-OFFSET('Sanitation Data'!$H$4,0,10*ROW('Sanitation Data'!H136)),NA())</f>
        <v>#N/A</v>
      </c>
      <c r="AQ142" s="542" t="e">
        <f ca="1">+IF(AND(ISNUMBER(OFFSET('Sanitation Data'!$H$6,0,10*ROW('Sanitation Data'!H136))),'Data Summary'!DF142="Yes"),OFFSET('Sanitation Data'!$H$6,0,10*ROW('Sanitation Data'!H136)),NA())</f>
        <v>#N/A</v>
      </c>
      <c r="AR142" s="542" t="e">
        <f ca="1">+IF(AND(ISNUMBER(OFFSET('Sanitation Data'!$H$10,0,10*ROW('Sanitation Data'!H136))),'Data Summary'!DG142="Yes"),OFFSET('Sanitation Data'!$H$10,0,10*ROW('Sanitation Data'!H136)),NA())</f>
        <v>#N/A</v>
      </c>
      <c r="AS142" s="542" t="e">
        <f ca="1">+IF(AND(ISNUMBER(OFFSET('Sanitation Data'!$H$11,0,10*ROW('Sanitation Data'!H136))),'Data Summary'!DH142="Yes"),OFFSET('Sanitation Data'!$H$11,0,10*ROW('Sanitation Data'!H136)),NA())</f>
        <v>#N/A</v>
      </c>
      <c r="AT142" s="542" t="e">
        <f ca="1">+IF(AND(ISNUMBER(OFFSET('Sanitation Data'!$H$12,0,10*ROW('Sanitation Data'!H136))),'Data Summary'!DI142="Yes"),OFFSET('Sanitation Data'!$H$12,0,10*ROW('Sanitation Data'!H136)),NA())</f>
        <v>#N/A</v>
      </c>
      <c r="AU142" s="542" t="e">
        <f ca="1">+IF(AND(ISNUMBER(OFFSET('Sanitation Data'!$I$4,0,10*ROW('Sanitation Data'!I136))),'Data Summary'!DJ142="Yes"),100-OFFSET('Sanitation Data'!$I$4,0,10*ROW('Sanitation Data'!I136)),NA())</f>
        <v>#N/A</v>
      </c>
      <c r="AV142" s="542" t="e">
        <f ca="1">+IF(AND(ISNUMBER(OFFSET('Sanitation Data'!$I$6,0,10*ROW('Sanitation Data'!I136))),'Data Summary'!DK142="Yes"),OFFSET('Sanitation Data'!$I$6,0,10*ROW('Sanitation Data'!I136)),NA())</f>
        <v>#N/A</v>
      </c>
      <c r="AW142" s="542" t="e">
        <f ca="1">+IF(AND(ISNUMBER(OFFSET('Sanitation Data'!$I$10,0,10*ROW('Sanitation Data'!I136))),'Data Summary'!DL142="Yes"),OFFSET('Sanitation Data'!$I$10,0,10*ROW('Sanitation Data'!I136)),NA())</f>
        <v>#N/A</v>
      </c>
      <c r="AX142" s="542" t="e">
        <f ca="1">+IF(AND(ISNUMBER(OFFSET('Sanitation Data'!$I$11,0,10*ROW('Sanitation Data'!I136))),'Data Summary'!DM142="Yes"),OFFSET('Sanitation Data'!$I$11,0,10*ROW('Sanitation Data'!I136)),NA())</f>
        <v>#N/A</v>
      </c>
      <c r="AY142" s="542" t="e">
        <f ca="1">+IF(AND(ISNUMBER(OFFSET('Sanitation Data'!$I$12,0,10*ROW('Sanitation Data'!I136))),'Data Summary'!DN142="Yes"),OFFSET('Sanitation Data'!$I$12,0,10*ROW('Sanitation Data'!I136)),NA())</f>
        <v>#N/A</v>
      </c>
      <c r="AZ142" s="543" t="e">
        <f ca="1">+IF(AND(ISNUMBER(OFFSET('Hygiene Data'!$D$5,0,10*ROW('Hygiene Data'!D136))),'Data Summary'!DO142="Yes"),OFFSET('Hygiene Data'!$D$5,0,10*ROW('Hygiene Data'!D136)),NA())</f>
        <v>#N/A</v>
      </c>
      <c r="BA142" s="543" t="e">
        <f ca="1">+IF(AND(ISNUMBER(OFFSET('Hygiene Data'!$D$7,0,10*ROW('Hygiene Data'!D136))),'Data Summary'!DP142="Yes"),OFFSET('Hygiene Data'!$D$7,0,10*ROW('Hygiene Data'!D136)),NA())</f>
        <v>#N/A</v>
      </c>
      <c r="BB142" s="543" t="e">
        <f ca="1">+IF(AND(ISNUMBER(OFFSET('Hygiene Data'!$D$9,0,10*ROW('Hygiene Data'!D136))),'Data Summary'!DQ142="Yes"),OFFSET('Hygiene Data'!$D$9,0,10*ROW('Hygiene Data'!D136)),NA())</f>
        <v>#N/A</v>
      </c>
      <c r="BC142" s="543" t="e">
        <f ca="1">+IF(AND(ISNUMBER(OFFSET('Hygiene Data'!$E$5,0,10*ROW('Hygiene Data'!E136))),'Data Summary'!DR142="Yes"),OFFSET('Hygiene Data'!$E$5,0,10*ROW('Hygiene Data'!E136)),NA())</f>
        <v>#N/A</v>
      </c>
      <c r="BD142" s="543" t="e">
        <f ca="1">+IF(AND(ISNUMBER(OFFSET('Hygiene Data'!$E$7,0,10*ROW('Hygiene Data'!E136))),'Data Summary'!DS142="Yes"),OFFSET('Hygiene Data'!$E$7,0,10*ROW('Hygiene Data'!E136)),NA())</f>
        <v>#N/A</v>
      </c>
      <c r="BE142" s="543" t="e">
        <f ca="1">+IF(AND(ISNUMBER(OFFSET('Hygiene Data'!$E$9,0,10*ROW('Hygiene Data'!E136))),'Data Summary'!DT142="Yes"),OFFSET('Hygiene Data'!$E$9,0,10*ROW('Hygiene Data'!E136)),NA())</f>
        <v>#N/A</v>
      </c>
      <c r="BF142" s="543" t="e">
        <f ca="1">+IF(AND(ISNUMBER(OFFSET('Hygiene Data'!$F$5,0,10*ROW('Hygiene Data'!F136))),'Data Summary'!DU142="Yes"),OFFSET('Hygiene Data'!$F$5,0,10*ROW('Hygiene Data'!F136)),NA())</f>
        <v>#N/A</v>
      </c>
      <c r="BG142" s="543" t="e">
        <f ca="1">+IF(AND(ISNUMBER(OFFSET('Hygiene Data'!$F$7,0,10*ROW('Hygiene Data'!F136))),'Data Summary'!DV142="Yes"),OFFSET('Hygiene Data'!$F$7,0,10*ROW('Hygiene Data'!F136)),NA())</f>
        <v>#N/A</v>
      </c>
      <c r="BH142" s="543" t="e">
        <f ca="1">+IF(AND(ISNUMBER(OFFSET('Hygiene Data'!$F$9,0,10*ROW('Hygiene Data'!F136))),'Data Summary'!DW142="Yes"),OFFSET('Hygiene Data'!$F$9,0,10*ROW('Hygiene Data'!F136)),NA())</f>
        <v>#N/A</v>
      </c>
      <c r="BI142" s="543" t="e">
        <f ca="1">+IF(AND(ISNUMBER(OFFSET('Hygiene Data'!$G$5,0,10*ROW('Hygiene Data'!G136))),'Data Summary'!DX142="Yes"),OFFSET('Hygiene Data'!$G$5,0,10*ROW('Hygiene Data'!G136)),NA())</f>
        <v>#N/A</v>
      </c>
      <c r="BJ142" s="543" t="e">
        <f ca="1">+IF(AND(ISNUMBER(OFFSET('Hygiene Data'!$G$7,0,10*ROW('Hygiene Data'!G136))),'Data Summary'!DY142="Yes"),OFFSET('Hygiene Data'!$G$7,0,10*ROW('Hygiene Data'!G136)),NA())</f>
        <v>#N/A</v>
      </c>
      <c r="BK142" s="543" t="e">
        <f ca="1">+IF(AND(ISNUMBER(OFFSET('Hygiene Data'!$G$9,0,10*ROW('Hygiene Data'!G136))),'Data Summary'!DZ142="Yes"),OFFSET('Hygiene Data'!$G$9,0,10*ROW('Hygiene Data'!G136)),NA())</f>
        <v>#N/A</v>
      </c>
      <c r="BL142" s="543" t="e">
        <f ca="1">+IF(AND(ISNUMBER(OFFSET('Hygiene Data'!$H$5,0,10*ROW('Hygiene Data'!H136))),'Data Summary'!EA142="Yes"),OFFSET('Hygiene Data'!$H$5,0,10*ROW('Hygiene Data'!H136)),NA())</f>
        <v>#N/A</v>
      </c>
      <c r="BM142" s="543" t="e">
        <f ca="1">+IF(AND(ISNUMBER(OFFSET('Hygiene Data'!$H$7,0,10*ROW('Hygiene Data'!H136))),'Data Summary'!EB142="Yes"),OFFSET('Hygiene Data'!$H$7,0,10*ROW('Hygiene Data'!H136)),NA())</f>
        <v>#N/A</v>
      </c>
      <c r="BN142" s="543" t="e">
        <f ca="1">+IF(AND(ISNUMBER(OFFSET('Hygiene Data'!$H$9,0,10*ROW('Hygiene Data'!H136))),'Data Summary'!EC142="Yes"),OFFSET('Hygiene Data'!$H$9,0,10*ROW('Hygiene Data'!H136)),NA())</f>
        <v>#N/A</v>
      </c>
      <c r="BO142" s="543" t="e">
        <f ca="1">+IF(AND(ISNUMBER(OFFSET('Hygiene Data'!$I$5,0,10*ROW('Hygiene Data'!I136))),'Data Summary'!ED142="Yes"),OFFSET('Hygiene Data'!$I$5,0,10*ROW('Hygiene Data'!I136)),NA())</f>
        <v>#N/A</v>
      </c>
      <c r="BP142" s="543" t="e">
        <f ca="1">+IF(AND(ISNUMBER(OFFSET('Hygiene Data'!$I$7,0,10*ROW('Hygiene Data'!I136))),'Data Summary'!EE142="Yes"),OFFSET('Hygiene Data'!$I$7,0,10*ROW('Hygiene Data'!I136)),NA())</f>
        <v>#N/A</v>
      </c>
      <c r="BQ142" s="543" t="e">
        <f ca="1">+IF(AND(ISNUMBER(OFFSET('Hygiene Data'!$I$9,0,10*ROW('Hygiene Data'!I136))),'Data Summary'!EF142="Yes"),OFFSET('Hygiene Data'!$I$9,0,10*ROW('Hygiene Data'!I136)),NA())</f>
        <v>#N/A</v>
      </c>
    </row>
    <row r="143" spans="1:69" x14ac:dyDescent="0.25">
      <c r="A143" s="539" t="e">
        <f ca="1">+RIGHT('Data Summary'!A143,LEN('Data Summary'!A143)-9)</f>
        <v>#VALUE!</v>
      </c>
      <c r="B143" s="513" t="str">
        <f ca="1">+IF(ISTEXT('Data Summary'!B143),'Data Summary'!B143,"")</f>
        <v/>
      </c>
      <c r="C143" s="540" t="e">
        <f ca="1">+VALUE('Data Summary'!C143)</f>
        <v>#VALUE!</v>
      </c>
      <c r="D143" s="541" t="e">
        <f ca="1">+IF(AND(ISNUMBER(OFFSET('Water Data'!$D$4,0,10*ROW('Water Data'!D137))),'Data Summary'!BS143="Yes"),100-OFFSET('Water Data'!$D$4,0,10*ROW('Water Data'!D137)),NA())</f>
        <v>#N/A</v>
      </c>
      <c r="E143" s="541" t="e">
        <f ca="1">+IF(AND(ISNUMBER(OFFSET('Water Data'!$D$6,0,10*ROW('Water Data'!D137))),'Data Summary'!BT143="Yes"),OFFSET('Water Data'!$D$6,0,10*ROW('Water Data'!D137)),NA())</f>
        <v>#N/A</v>
      </c>
      <c r="F143" s="541" t="e">
        <f ca="1">+IF(AND(ISNUMBER(OFFSET('Water Data'!$D$9,0,10*ROW('Water Data'!D137))),'Data Summary'!BU143="Yes"),OFFSET('Water Data'!$D$9,0,10*ROW('Water Data'!D137)),NA())</f>
        <v>#N/A</v>
      </c>
      <c r="G143" s="541" t="e">
        <f ca="1">+IF(AND(ISNUMBER(OFFSET('Water Data'!$E$4,0,10*ROW('Water Data'!E137))),'Data Summary'!BV143="Yes"),100-OFFSET('Water Data'!$E$4,0,10*ROW('Water Data'!E137)),NA())</f>
        <v>#N/A</v>
      </c>
      <c r="H143" s="541" t="e">
        <f ca="1">+IF(AND(ISNUMBER(OFFSET('Water Data'!$E$6,0,10*ROW('Water Data'!E137))),'Data Summary'!BW143="Yes"),OFFSET('Water Data'!$E$6,0,10*ROW('Water Data'!E137)),NA())</f>
        <v>#N/A</v>
      </c>
      <c r="I143" s="541" t="e">
        <f ca="1">+IF(AND(ISNUMBER(OFFSET('Water Data'!$E$9,0,10*ROW('Water Data'!E137))),'Data Summary'!BX143="Yes"),OFFSET('Water Data'!$E$9,0,10*ROW('Water Data'!E137)),NA())</f>
        <v>#N/A</v>
      </c>
      <c r="J143" s="541" t="e">
        <f ca="1">+IF(AND(ISNUMBER(OFFSET('Water Data'!$F$4,0,10*ROW('Water Data'!F137))),'Data Summary'!BY143="Yes"),100-OFFSET('Water Data'!$F$4,0,10*ROW('Water Data'!F137)),NA())</f>
        <v>#N/A</v>
      </c>
      <c r="K143" s="541" t="e">
        <f ca="1">+IF(AND(ISNUMBER(OFFSET('Water Data'!$F$6,0,10*ROW('Water Data'!F137))),'Data Summary'!BZ143="Yes"),OFFSET('Water Data'!$F$6,0,10*ROW('Water Data'!F137)),NA())</f>
        <v>#N/A</v>
      </c>
      <c r="L143" s="541" t="e">
        <f ca="1">+IF(AND(ISNUMBER(OFFSET('Water Data'!$F$9,0,10*ROW('Water Data'!F137))),'Data Summary'!CA143="Yes"),OFFSET('Water Data'!$F$9,0,10*ROW('Water Data'!F137)),NA())</f>
        <v>#N/A</v>
      </c>
      <c r="M143" s="541" t="e">
        <f ca="1">+IF(AND(ISNUMBER(OFFSET('Water Data'!$G$4,0,10*ROW('Water Data'!G137))),'Data Summary'!CB143="Yes"),100-OFFSET('Water Data'!$G$4,0,10*ROW('Water Data'!G137)),NA())</f>
        <v>#N/A</v>
      </c>
      <c r="N143" s="541" t="e">
        <f ca="1">+IF(AND(ISNUMBER(OFFSET('Water Data'!$G$6,0,10*ROW('Water Data'!G137))),'Data Summary'!CC143="Yes"),OFFSET('Water Data'!$G$6,0,10*ROW('Water Data'!G137)),NA())</f>
        <v>#N/A</v>
      </c>
      <c r="O143" s="541" t="e">
        <f ca="1">+IF(AND(ISNUMBER(OFFSET('Water Data'!$G$9,0,10*ROW('Water Data'!G137))),'Data Summary'!CD143="Yes"),OFFSET('Water Data'!$G$9,0,10*ROW('Water Data'!G137)),NA())</f>
        <v>#N/A</v>
      </c>
      <c r="P143" s="541" t="e">
        <f ca="1">+IF(AND(ISNUMBER(OFFSET('Water Data'!$H$4,0,10*ROW('Water Data'!H137))),'Data Summary'!CE143="Yes"),100-OFFSET('Water Data'!$H$4,0,10*ROW('Water Data'!H137)),NA())</f>
        <v>#N/A</v>
      </c>
      <c r="Q143" s="541" t="e">
        <f ca="1">+IF(AND(ISNUMBER(OFFSET('Water Data'!$H$6,0,10*ROW('Water Data'!H137))),'Data Summary'!CF143="Yes"),OFFSET('Water Data'!$H$6,0,10*ROW('Water Data'!H137)),NA())</f>
        <v>#N/A</v>
      </c>
      <c r="R143" s="541" t="e">
        <f ca="1">+IF(AND(ISNUMBER(OFFSET('Water Data'!$H$9,0,10*ROW('Water Data'!H137))),'Data Summary'!CG143="Yes"),OFFSET('Water Data'!$H$9,0,10*ROW('Water Data'!H137)),NA())</f>
        <v>#N/A</v>
      </c>
      <c r="S143" s="541" t="e">
        <f ca="1">+IF(AND(ISNUMBER(OFFSET('Water Data'!$I$4,0,10*ROW('Water Data'!I137))),'Data Summary'!CH143="Yes"),100-OFFSET('Water Data'!$I$4,0,10*ROW('Water Data'!I137)),NA())</f>
        <v>#N/A</v>
      </c>
      <c r="T143" s="541" t="e">
        <f ca="1">+IF(AND(ISNUMBER(OFFSET('Water Data'!$I$6,0,10*ROW('Water Data'!I137))),'Data Summary'!CI143="Yes"),OFFSET('Water Data'!$I$6,0,10*ROW('Water Data'!I137)),NA())</f>
        <v>#N/A</v>
      </c>
      <c r="U143" s="541" t="e">
        <f ca="1">+IF(AND(ISNUMBER(OFFSET('Water Data'!$I$9,0,10*ROW('Water Data'!I137))),'Data Summary'!CJ143="Yes"),OFFSET('Water Data'!$I$9,0,10*ROW('Water Data'!I137)),NA())</f>
        <v>#N/A</v>
      </c>
      <c r="V143" s="542" t="e">
        <f ca="1">+IF(AND(ISNUMBER(OFFSET('Sanitation Data'!$D$4,0,10*ROW('Sanitation Data'!D137))),'Data Summary'!CK143="Yes"),100-OFFSET('Sanitation Data'!$D$4,0,10*ROW('Sanitation Data'!D137)),NA())</f>
        <v>#N/A</v>
      </c>
      <c r="W143" s="542" t="e">
        <f ca="1">+IF(AND(ISNUMBER(OFFSET('Sanitation Data'!$D$6,0,10*ROW('Sanitation Data'!D137))),'Data Summary'!CL143="Yes"),OFFSET('Sanitation Data'!$D$6,0,10*ROW('Sanitation Data'!D137)),NA())</f>
        <v>#N/A</v>
      </c>
      <c r="X143" s="542" t="e">
        <f ca="1">+IF(AND(ISNUMBER(OFFSET('Sanitation Data'!$D$10,0,10*ROW('Sanitation Data'!D137))),'Data Summary'!CM143="Yes"),OFFSET('Sanitation Data'!$D$10,0,10*ROW('Sanitation Data'!D137)),NA())</f>
        <v>#N/A</v>
      </c>
      <c r="Y143" s="542" t="e">
        <f ca="1">+IF(AND(ISNUMBER(OFFSET('Sanitation Data'!$D$11,0,10*ROW('Sanitation Data'!D137))),'Data Summary'!CN143="Yes"),OFFSET('Sanitation Data'!$D$11,0,10*ROW('Sanitation Data'!D137)),NA())</f>
        <v>#N/A</v>
      </c>
      <c r="Z143" s="542" t="e">
        <f ca="1">+IF(AND(ISNUMBER(OFFSET('Sanitation Data'!$D$12,0,10*ROW('Sanitation Data'!D137))),'Data Summary'!CO143="Yes"),OFFSET('Sanitation Data'!$D$12,0,10*ROW('Sanitation Data'!D137)),NA())</f>
        <v>#N/A</v>
      </c>
      <c r="AA143" s="542" t="e">
        <f ca="1">+IF(AND(ISNUMBER(OFFSET('Sanitation Data'!$E$4,0,10*ROW('Sanitation Data'!E137))),'Data Summary'!CP143="Yes"),100-OFFSET('Sanitation Data'!$E$4,0,10*ROW('Sanitation Data'!E137)),NA())</f>
        <v>#N/A</v>
      </c>
      <c r="AB143" s="542" t="e">
        <f ca="1">+IF(AND(ISNUMBER(OFFSET('Sanitation Data'!$E$6,0,10*ROW('Sanitation Data'!E137))),'Data Summary'!CQ143="Yes"),OFFSET('Sanitation Data'!$E$6,0,10*ROW('Sanitation Data'!E137)),NA())</f>
        <v>#N/A</v>
      </c>
      <c r="AC143" s="542" t="e">
        <f ca="1">+IF(AND(ISNUMBER(OFFSET('Sanitation Data'!$E$10,0,10*ROW('Sanitation Data'!E137))),'Data Summary'!CR143="Yes"),OFFSET('Sanitation Data'!$E$10,0,10*ROW('Sanitation Data'!E137)),NA())</f>
        <v>#N/A</v>
      </c>
      <c r="AD143" s="542" t="e">
        <f ca="1">+IF(AND(ISNUMBER(OFFSET('Sanitation Data'!$E$11,0,10*ROW('Sanitation Data'!E137))),'Data Summary'!CS143="Yes"),OFFSET('Sanitation Data'!$E$11,0,10*ROW('Sanitation Data'!E137)),NA())</f>
        <v>#N/A</v>
      </c>
      <c r="AE143" s="542" t="e">
        <f ca="1">+IF(AND(ISNUMBER(OFFSET('Sanitation Data'!$E$12,0,10*ROW('Sanitation Data'!E137))),'Data Summary'!CT143="Yes"),OFFSET('Sanitation Data'!$E$12,0,10*ROW('Sanitation Data'!E137)),NA())</f>
        <v>#N/A</v>
      </c>
      <c r="AF143" s="542" t="e">
        <f ca="1">+IF(AND(ISNUMBER(OFFSET('Sanitation Data'!$F$4,0,10*ROW('Sanitation Data'!F137))),'Data Summary'!CU143="Yes"),100-OFFSET('Sanitation Data'!$F$4,0,10*ROW('Sanitation Data'!F137)),NA())</f>
        <v>#N/A</v>
      </c>
      <c r="AG143" s="542" t="e">
        <f ca="1">+IF(AND(ISNUMBER(OFFSET('Sanitation Data'!$F$6,0,10*ROW('Sanitation Data'!F137))),'Data Summary'!CV143="Yes"),OFFSET('Sanitation Data'!$F$6,0,10*ROW('Sanitation Data'!F137)),NA())</f>
        <v>#N/A</v>
      </c>
      <c r="AH143" s="542" t="e">
        <f ca="1">+IF(AND(ISNUMBER(OFFSET('Sanitation Data'!$F$10,0,10*ROW('Sanitation Data'!F137))),'Data Summary'!CW143="Yes"),OFFSET('Sanitation Data'!$F$10,0,10*ROW('Sanitation Data'!F137)),NA())</f>
        <v>#N/A</v>
      </c>
      <c r="AI143" s="542" t="e">
        <f ca="1">+IF(AND(ISNUMBER(OFFSET('Sanitation Data'!$F$11,0,10*ROW('Sanitation Data'!F137))),'Data Summary'!CX143="Yes"),OFFSET('Sanitation Data'!$F$11,0,10*ROW('Sanitation Data'!F137)),NA())</f>
        <v>#N/A</v>
      </c>
      <c r="AJ143" s="542" t="e">
        <f ca="1">+IF(AND(ISNUMBER(OFFSET('Sanitation Data'!$F$12,0,10*ROW('Sanitation Data'!F137))),'Data Summary'!CY143="Yes"),OFFSET('Sanitation Data'!$F$12,0,10*ROW('Sanitation Data'!F137)),NA())</f>
        <v>#N/A</v>
      </c>
      <c r="AK143" s="542" t="e">
        <f ca="1">+IF(AND(ISNUMBER(OFFSET('Sanitation Data'!$G$4,0,10*ROW('Sanitation Data'!G137))),'Data Summary'!CZ143="Yes"),100-OFFSET('Sanitation Data'!$G$4,0,10*ROW('Sanitation Data'!G137)),NA())</f>
        <v>#N/A</v>
      </c>
      <c r="AL143" s="542" t="e">
        <f ca="1">+IF(AND(ISNUMBER(OFFSET('Sanitation Data'!$G$6,0,10*ROW('Sanitation Data'!G137))),'Data Summary'!DA143="Yes"),OFFSET('Sanitation Data'!$G$6,0,10*ROW('Sanitation Data'!G137)),NA())</f>
        <v>#N/A</v>
      </c>
      <c r="AM143" s="542" t="e">
        <f ca="1">+IF(AND(ISNUMBER(OFFSET('Sanitation Data'!$G$10,0,10*ROW('Sanitation Data'!G137))),'Data Summary'!DB143="Yes"),OFFSET('Sanitation Data'!$G$10,0,10*ROW('Sanitation Data'!G137)),NA())</f>
        <v>#N/A</v>
      </c>
      <c r="AN143" s="542" t="e">
        <f ca="1">+IF(AND(ISNUMBER(OFFSET('Sanitation Data'!$G$11,0,10*ROW('Sanitation Data'!G137))),'Data Summary'!DC143="Yes"),OFFSET('Sanitation Data'!$G$11,0,10*ROW('Sanitation Data'!G137)),NA())</f>
        <v>#N/A</v>
      </c>
      <c r="AO143" s="542" t="e">
        <f ca="1">+IF(AND(ISNUMBER(OFFSET('Sanitation Data'!$G$12,0,10*ROW('Sanitation Data'!G137))),'Data Summary'!DD143="Yes"),OFFSET('Sanitation Data'!$G$12,0,10*ROW('Sanitation Data'!G137)),NA())</f>
        <v>#N/A</v>
      </c>
      <c r="AP143" s="542" t="e">
        <f ca="1">+IF(AND(ISNUMBER(OFFSET('Sanitation Data'!$H$4,0,10*ROW('Sanitation Data'!H137))),'Data Summary'!DE143="Yes"),100-OFFSET('Sanitation Data'!$H$4,0,10*ROW('Sanitation Data'!H137)),NA())</f>
        <v>#N/A</v>
      </c>
      <c r="AQ143" s="542" t="e">
        <f ca="1">+IF(AND(ISNUMBER(OFFSET('Sanitation Data'!$H$6,0,10*ROW('Sanitation Data'!H137))),'Data Summary'!DF143="Yes"),OFFSET('Sanitation Data'!$H$6,0,10*ROW('Sanitation Data'!H137)),NA())</f>
        <v>#N/A</v>
      </c>
      <c r="AR143" s="542" t="e">
        <f ca="1">+IF(AND(ISNUMBER(OFFSET('Sanitation Data'!$H$10,0,10*ROW('Sanitation Data'!H137))),'Data Summary'!DG143="Yes"),OFFSET('Sanitation Data'!$H$10,0,10*ROW('Sanitation Data'!H137)),NA())</f>
        <v>#N/A</v>
      </c>
      <c r="AS143" s="542" t="e">
        <f ca="1">+IF(AND(ISNUMBER(OFFSET('Sanitation Data'!$H$11,0,10*ROW('Sanitation Data'!H137))),'Data Summary'!DH143="Yes"),OFFSET('Sanitation Data'!$H$11,0,10*ROW('Sanitation Data'!H137)),NA())</f>
        <v>#N/A</v>
      </c>
      <c r="AT143" s="542" t="e">
        <f ca="1">+IF(AND(ISNUMBER(OFFSET('Sanitation Data'!$H$12,0,10*ROW('Sanitation Data'!H137))),'Data Summary'!DI143="Yes"),OFFSET('Sanitation Data'!$H$12,0,10*ROW('Sanitation Data'!H137)),NA())</f>
        <v>#N/A</v>
      </c>
      <c r="AU143" s="542" t="e">
        <f ca="1">+IF(AND(ISNUMBER(OFFSET('Sanitation Data'!$I$4,0,10*ROW('Sanitation Data'!I137))),'Data Summary'!DJ143="Yes"),100-OFFSET('Sanitation Data'!$I$4,0,10*ROW('Sanitation Data'!I137)),NA())</f>
        <v>#N/A</v>
      </c>
      <c r="AV143" s="542" t="e">
        <f ca="1">+IF(AND(ISNUMBER(OFFSET('Sanitation Data'!$I$6,0,10*ROW('Sanitation Data'!I137))),'Data Summary'!DK143="Yes"),OFFSET('Sanitation Data'!$I$6,0,10*ROW('Sanitation Data'!I137)),NA())</f>
        <v>#N/A</v>
      </c>
      <c r="AW143" s="542" t="e">
        <f ca="1">+IF(AND(ISNUMBER(OFFSET('Sanitation Data'!$I$10,0,10*ROW('Sanitation Data'!I137))),'Data Summary'!DL143="Yes"),OFFSET('Sanitation Data'!$I$10,0,10*ROW('Sanitation Data'!I137)),NA())</f>
        <v>#N/A</v>
      </c>
      <c r="AX143" s="542" t="e">
        <f ca="1">+IF(AND(ISNUMBER(OFFSET('Sanitation Data'!$I$11,0,10*ROW('Sanitation Data'!I137))),'Data Summary'!DM143="Yes"),OFFSET('Sanitation Data'!$I$11,0,10*ROW('Sanitation Data'!I137)),NA())</f>
        <v>#N/A</v>
      </c>
      <c r="AY143" s="542" t="e">
        <f ca="1">+IF(AND(ISNUMBER(OFFSET('Sanitation Data'!$I$12,0,10*ROW('Sanitation Data'!I137))),'Data Summary'!DN143="Yes"),OFFSET('Sanitation Data'!$I$12,0,10*ROW('Sanitation Data'!I137)),NA())</f>
        <v>#N/A</v>
      </c>
      <c r="AZ143" s="543" t="e">
        <f ca="1">+IF(AND(ISNUMBER(OFFSET('Hygiene Data'!$D$5,0,10*ROW('Hygiene Data'!D137))),'Data Summary'!DO143="Yes"),OFFSET('Hygiene Data'!$D$5,0,10*ROW('Hygiene Data'!D137)),NA())</f>
        <v>#N/A</v>
      </c>
      <c r="BA143" s="543" t="e">
        <f ca="1">+IF(AND(ISNUMBER(OFFSET('Hygiene Data'!$D$7,0,10*ROW('Hygiene Data'!D137))),'Data Summary'!DP143="Yes"),OFFSET('Hygiene Data'!$D$7,0,10*ROW('Hygiene Data'!D137)),NA())</f>
        <v>#N/A</v>
      </c>
      <c r="BB143" s="543" t="e">
        <f ca="1">+IF(AND(ISNUMBER(OFFSET('Hygiene Data'!$D$9,0,10*ROW('Hygiene Data'!D137))),'Data Summary'!DQ143="Yes"),OFFSET('Hygiene Data'!$D$9,0,10*ROW('Hygiene Data'!D137)),NA())</f>
        <v>#N/A</v>
      </c>
      <c r="BC143" s="543" t="e">
        <f ca="1">+IF(AND(ISNUMBER(OFFSET('Hygiene Data'!$E$5,0,10*ROW('Hygiene Data'!E137))),'Data Summary'!DR143="Yes"),OFFSET('Hygiene Data'!$E$5,0,10*ROW('Hygiene Data'!E137)),NA())</f>
        <v>#N/A</v>
      </c>
      <c r="BD143" s="543" t="e">
        <f ca="1">+IF(AND(ISNUMBER(OFFSET('Hygiene Data'!$E$7,0,10*ROW('Hygiene Data'!E137))),'Data Summary'!DS143="Yes"),OFFSET('Hygiene Data'!$E$7,0,10*ROW('Hygiene Data'!E137)),NA())</f>
        <v>#N/A</v>
      </c>
      <c r="BE143" s="543" t="e">
        <f ca="1">+IF(AND(ISNUMBER(OFFSET('Hygiene Data'!$E$9,0,10*ROW('Hygiene Data'!E137))),'Data Summary'!DT143="Yes"),OFFSET('Hygiene Data'!$E$9,0,10*ROW('Hygiene Data'!E137)),NA())</f>
        <v>#N/A</v>
      </c>
      <c r="BF143" s="543" t="e">
        <f ca="1">+IF(AND(ISNUMBER(OFFSET('Hygiene Data'!$F$5,0,10*ROW('Hygiene Data'!F137))),'Data Summary'!DU143="Yes"),OFFSET('Hygiene Data'!$F$5,0,10*ROW('Hygiene Data'!F137)),NA())</f>
        <v>#N/A</v>
      </c>
      <c r="BG143" s="543" t="e">
        <f ca="1">+IF(AND(ISNUMBER(OFFSET('Hygiene Data'!$F$7,0,10*ROW('Hygiene Data'!F137))),'Data Summary'!DV143="Yes"),OFFSET('Hygiene Data'!$F$7,0,10*ROW('Hygiene Data'!F137)),NA())</f>
        <v>#N/A</v>
      </c>
      <c r="BH143" s="543" t="e">
        <f ca="1">+IF(AND(ISNUMBER(OFFSET('Hygiene Data'!$F$9,0,10*ROW('Hygiene Data'!F137))),'Data Summary'!DW143="Yes"),OFFSET('Hygiene Data'!$F$9,0,10*ROW('Hygiene Data'!F137)),NA())</f>
        <v>#N/A</v>
      </c>
      <c r="BI143" s="543" t="e">
        <f ca="1">+IF(AND(ISNUMBER(OFFSET('Hygiene Data'!$G$5,0,10*ROW('Hygiene Data'!G137))),'Data Summary'!DX143="Yes"),OFFSET('Hygiene Data'!$G$5,0,10*ROW('Hygiene Data'!G137)),NA())</f>
        <v>#N/A</v>
      </c>
      <c r="BJ143" s="543" t="e">
        <f ca="1">+IF(AND(ISNUMBER(OFFSET('Hygiene Data'!$G$7,0,10*ROW('Hygiene Data'!G137))),'Data Summary'!DY143="Yes"),OFFSET('Hygiene Data'!$G$7,0,10*ROW('Hygiene Data'!G137)),NA())</f>
        <v>#N/A</v>
      </c>
      <c r="BK143" s="543" t="e">
        <f ca="1">+IF(AND(ISNUMBER(OFFSET('Hygiene Data'!$G$9,0,10*ROW('Hygiene Data'!G137))),'Data Summary'!DZ143="Yes"),OFFSET('Hygiene Data'!$G$9,0,10*ROW('Hygiene Data'!G137)),NA())</f>
        <v>#N/A</v>
      </c>
      <c r="BL143" s="543" t="e">
        <f ca="1">+IF(AND(ISNUMBER(OFFSET('Hygiene Data'!$H$5,0,10*ROW('Hygiene Data'!H137))),'Data Summary'!EA143="Yes"),OFFSET('Hygiene Data'!$H$5,0,10*ROW('Hygiene Data'!H137)),NA())</f>
        <v>#N/A</v>
      </c>
      <c r="BM143" s="543" t="e">
        <f ca="1">+IF(AND(ISNUMBER(OFFSET('Hygiene Data'!$H$7,0,10*ROW('Hygiene Data'!H137))),'Data Summary'!EB143="Yes"),OFFSET('Hygiene Data'!$H$7,0,10*ROW('Hygiene Data'!H137)),NA())</f>
        <v>#N/A</v>
      </c>
      <c r="BN143" s="543" t="e">
        <f ca="1">+IF(AND(ISNUMBER(OFFSET('Hygiene Data'!$H$9,0,10*ROW('Hygiene Data'!H137))),'Data Summary'!EC143="Yes"),OFFSET('Hygiene Data'!$H$9,0,10*ROW('Hygiene Data'!H137)),NA())</f>
        <v>#N/A</v>
      </c>
      <c r="BO143" s="543" t="e">
        <f ca="1">+IF(AND(ISNUMBER(OFFSET('Hygiene Data'!$I$5,0,10*ROW('Hygiene Data'!I137))),'Data Summary'!ED143="Yes"),OFFSET('Hygiene Data'!$I$5,0,10*ROW('Hygiene Data'!I137)),NA())</f>
        <v>#N/A</v>
      </c>
      <c r="BP143" s="543" t="e">
        <f ca="1">+IF(AND(ISNUMBER(OFFSET('Hygiene Data'!$I$7,0,10*ROW('Hygiene Data'!I137))),'Data Summary'!EE143="Yes"),OFFSET('Hygiene Data'!$I$7,0,10*ROW('Hygiene Data'!I137)),NA())</f>
        <v>#N/A</v>
      </c>
      <c r="BQ143" s="543" t="e">
        <f ca="1">+IF(AND(ISNUMBER(OFFSET('Hygiene Data'!$I$9,0,10*ROW('Hygiene Data'!I137))),'Data Summary'!EF143="Yes"),OFFSET('Hygiene Data'!$I$9,0,10*ROW('Hygiene Data'!I137)),NA())</f>
        <v>#N/A</v>
      </c>
    </row>
    <row r="144" spans="1:69" x14ac:dyDescent="0.25">
      <c r="A144" s="539" t="e">
        <f ca="1">+RIGHT('Data Summary'!A144,LEN('Data Summary'!A144)-9)</f>
        <v>#VALUE!</v>
      </c>
      <c r="B144" s="513" t="str">
        <f ca="1">+IF(ISTEXT('Data Summary'!B144),'Data Summary'!B144,"")</f>
        <v/>
      </c>
      <c r="C144" s="540" t="e">
        <f ca="1">+VALUE('Data Summary'!C144)</f>
        <v>#VALUE!</v>
      </c>
      <c r="D144" s="541" t="e">
        <f ca="1">+IF(AND(ISNUMBER(OFFSET('Water Data'!$D$4,0,10*ROW('Water Data'!D138))),'Data Summary'!BS144="Yes"),100-OFFSET('Water Data'!$D$4,0,10*ROW('Water Data'!D138)),NA())</f>
        <v>#N/A</v>
      </c>
      <c r="E144" s="541" t="e">
        <f ca="1">+IF(AND(ISNUMBER(OFFSET('Water Data'!$D$6,0,10*ROW('Water Data'!D138))),'Data Summary'!BT144="Yes"),OFFSET('Water Data'!$D$6,0,10*ROW('Water Data'!D138)),NA())</f>
        <v>#N/A</v>
      </c>
      <c r="F144" s="541" t="e">
        <f ca="1">+IF(AND(ISNUMBER(OFFSET('Water Data'!$D$9,0,10*ROW('Water Data'!D138))),'Data Summary'!BU144="Yes"),OFFSET('Water Data'!$D$9,0,10*ROW('Water Data'!D138)),NA())</f>
        <v>#N/A</v>
      </c>
      <c r="G144" s="541" t="e">
        <f ca="1">+IF(AND(ISNUMBER(OFFSET('Water Data'!$E$4,0,10*ROW('Water Data'!E138))),'Data Summary'!BV144="Yes"),100-OFFSET('Water Data'!$E$4,0,10*ROW('Water Data'!E138)),NA())</f>
        <v>#N/A</v>
      </c>
      <c r="H144" s="541" t="e">
        <f ca="1">+IF(AND(ISNUMBER(OFFSET('Water Data'!$E$6,0,10*ROW('Water Data'!E138))),'Data Summary'!BW144="Yes"),OFFSET('Water Data'!$E$6,0,10*ROW('Water Data'!E138)),NA())</f>
        <v>#N/A</v>
      </c>
      <c r="I144" s="541" t="e">
        <f ca="1">+IF(AND(ISNUMBER(OFFSET('Water Data'!$E$9,0,10*ROW('Water Data'!E138))),'Data Summary'!BX144="Yes"),OFFSET('Water Data'!$E$9,0,10*ROW('Water Data'!E138)),NA())</f>
        <v>#N/A</v>
      </c>
      <c r="J144" s="541" t="e">
        <f ca="1">+IF(AND(ISNUMBER(OFFSET('Water Data'!$F$4,0,10*ROW('Water Data'!F138))),'Data Summary'!BY144="Yes"),100-OFFSET('Water Data'!$F$4,0,10*ROW('Water Data'!F138)),NA())</f>
        <v>#N/A</v>
      </c>
      <c r="K144" s="541" t="e">
        <f ca="1">+IF(AND(ISNUMBER(OFFSET('Water Data'!$F$6,0,10*ROW('Water Data'!F138))),'Data Summary'!BZ144="Yes"),OFFSET('Water Data'!$F$6,0,10*ROW('Water Data'!F138)),NA())</f>
        <v>#N/A</v>
      </c>
      <c r="L144" s="541" t="e">
        <f ca="1">+IF(AND(ISNUMBER(OFFSET('Water Data'!$F$9,0,10*ROW('Water Data'!F138))),'Data Summary'!CA144="Yes"),OFFSET('Water Data'!$F$9,0,10*ROW('Water Data'!F138)),NA())</f>
        <v>#N/A</v>
      </c>
      <c r="M144" s="541" t="e">
        <f ca="1">+IF(AND(ISNUMBER(OFFSET('Water Data'!$G$4,0,10*ROW('Water Data'!G138))),'Data Summary'!CB144="Yes"),100-OFFSET('Water Data'!$G$4,0,10*ROW('Water Data'!G138)),NA())</f>
        <v>#N/A</v>
      </c>
      <c r="N144" s="541" t="e">
        <f ca="1">+IF(AND(ISNUMBER(OFFSET('Water Data'!$G$6,0,10*ROW('Water Data'!G138))),'Data Summary'!CC144="Yes"),OFFSET('Water Data'!$G$6,0,10*ROW('Water Data'!G138)),NA())</f>
        <v>#N/A</v>
      </c>
      <c r="O144" s="541" t="e">
        <f ca="1">+IF(AND(ISNUMBER(OFFSET('Water Data'!$G$9,0,10*ROW('Water Data'!G138))),'Data Summary'!CD144="Yes"),OFFSET('Water Data'!$G$9,0,10*ROW('Water Data'!G138)),NA())</f>
        <v>#N/A</v>
      </c>
      <c r="P144" s="541" t="e">
        <f ca="1">+IF(AND(ISNUMBER(OFFSET('Water Data'!$H$4,0,10*ROW('Water Data'!H138))),'Data Summary'!CE144="Yes"),100-OFFSET('Water Data'!$H$4,0,10*ROW('Water Data'!H138)),NA())</f>
        <v>#N/A</v>
      </c>
      <c r="Q144" s="541" t="e">
        <f ca="1">+IF(AND(ISNUMBER(OFFSET('Water Data'!$H$6,0,10*ROW('Water Data'!H138))),'Data Summary'!CF144="Yes"),OFFSET('Water Data'!$H$6,0,10*ROW('Water Data'!H138)),NA())</f>
        <v>#N/A</v>
      </c>
      <c r="R144" s="541" t="e">
        <f ca="1">+IF(AND(ISNUMBER(OFFSET('Water Data'!$H$9,0,10*ROW('Water Data'!H138))),'Data Summary'!CG144="Yes"),OFFSET('Water Data'!$H$9,0,10*ROW('Water Data'!H138)),NA())</f>
        <v>#N/A</v>
      </c>
      <c r="S144" s="541" t="e">
        <f ca="1">+IF(AND(ISNUMBER(OFFSET('Water Data'!$I$4,0,10*ROW('Water Data'!I138))),'Data Summary'!CH144="Yes"),100-OFFSET('Water Data'!$I$4,0,10*ROW('Water Data'!I138)),NA())</f>
        <v>#N/A</v>
      </c>
      <c r="T144" s="541" t="e">
        <f ca="1">+IF(AND(ISNUMBER(OFFSET('Water Data'!$I$6,0,10*ROW('Water Data'!I138))),'Data Summary'!CI144="Yes"),OFFSET('Water Data'!$I$6,0,10*ROW('Water Data'!I138)),NA())</f>
        <v>#N/A</v>
      </c>
      <c r="U144" s="541" t="e">
        <f ca="1">+IF(AND(ISNUMBER(OFFSET('Water Data'!$I$9,0,10*ROW('Water Data'!I138))),'Data Summary'!CJ144="Yes"),OFFSET('Water Data'!$I$9,0,10*ROW('Water Data'!I138)),NA())</f>
        <v>#N/A</v>
      </c>
      <c r="V144" s="542" t="e">
        <f ca="1">+IF(AND(ISNUMBER(OFFSET('Sanitation Data'!$D$4,0,10*ROW('Sanitation Data'!D138))),'Data Summary'!CK144="Yes"),100-OFFSET('Sanitation Data'!$D$4,0,10*ROW('Sanitation Data'!D138)),NA())</f>
        <v>#N/A</v>
      </c>
      <c r="W144" s="542" t="e">
        <f ca="1">+IF(AND(ISNUMBER(OFFSET('Sanitation Data'!$D$6,0,10*ROW('Sanitation Data'!D138))),'Data Summary'!CL144="Yes"),OFFSET('Sanitation Data'!$D$6,0,10*ROW('Sanitation Data'!D138)),NA())</f>
        <v>#N/A</v>
      </c>
      <c r="X144" s="542" t="e">
        <f ca="1">+IF(AND(ISNUMBER(OFFSET('Sanitation Data'!$D$10,0,10*ROW('Sanitation Data'!D138))),'Data Summary'!CM144="Yes"),OFFSET('Sanitation Data'!$D$10,0,10*ROW('Sanitation Data'!D138)),NA())</f>
        <v>#N/A</v>
      </c>
      <c r="Y144" s="542" t="e">
        <f ca="1">+IF(AND(ISNUMBER(OFFSET('Sanitation Data'!$D$11,0,10*ROW('Sanitation Data'!D138))),'Data Summary'!CN144="Yes"),OFFSET('Sanitation Data'!$D$11,0,10*ROW('Sanitation Data'!D138)),NA())</f>
        <v>#N/A</v>
      </c>
      <c r="Z144" s="542" t="e">
        <f ca="1">+IF(AND(ISNUMBER(OFFSET('Sanitation Data'!$D$12,0,10*ROW('Sanitation Data'!D138))),'Data Summary'!CO144="Yes"),OFFSET('Sanitation Data'!$D$12,0,10*ROW('Sanitation Data'!D138)),NA())</f>
        <v>#N/A</v>
      </c>
      <c r="AA144" s="542" t="e">
        <f ca="1">+IF(AND(ISNUMBER(OFFSET('Sanitation Data'!$E$4,0,10*ROW('Sanitation Data'!E138))),'Data Summary'!CP144="Yes"),100-OFFSET('Sanitation Data'!$E$4,0,10*ROW('Sanitation Data'!E138)),NA())</f>
        <v>#N/A</v>
      </c>
      <c r="AB144" s="542" t="e">
        <f ca="1">+IF(AND(ISNUMBER(OFFSET('Sanitation Data'!$E$6,0,10*ROW('Sanitation Data'!E138))),'Data Summary'!CQ144="Yes"),OFFSET('Sanitation Data'!$E$6,0,10*ROW('Sanitation Data'!E138)),NA())</f>
        <v>#N/A</v>
      </c>
      <c r="AC144" s="542" t="e">
        <f ca="1">+IF(AND(ISNUMBER(OFFSET('Sanitation Data'!$E$10,0,10*ROW('Sanitation Data'!E138))),'Data Summary'!CR144="Yes"),OFFSET('Sanitation Data'!$E$10,0,10*ROW('Sanitation Data'!E138)),NA())</f>
        <v>#N/A</v>
      </c>
      <c r="AD144" s="542" t="e">
        <f ca="1">+IF(AND(ISNUMBER(OFFSET('Sanitation Data'!$E$11,0,10*ROW('Sanitation Data'!E138))),'Data Summary'!CS144="Yes"),OFFSET('Sanitation Data'!$E$11,0,10*ROW('Sanitation Data'!E138)),NA())</f>
        <v>#N/A</v>
      </c>
      <c r="AE144" s="542" t="e">
        <f ca="1">+IF(AND(ISNUMBER(OFFSET('Sanitation Data'!$E$12,0,10*ROW('Sanitation Data'!E138))),'Data Summary'!CT144="Yes"),OFFSET('Sanitation Data'!$E$12,0,10*ROW('Sanitation Data'!E138)),NA())</f>
        <v>#N/A</v>
      </c>
      <c r="AF144" s="542" t="e">
        <f ca="1">+IF(AND(ISNUMBER(OFFSET('Sanitation Data'!$F$4,0,10*ROW('Sanitation Data'!F138))),'Data Summary'!CU144="Yes"),100-OFFSET('Sanitation Data'!$F$4,0,10*ROW('Sanitation Data'!F138)),NA())</f>
        <v>#N/A</v>
      </c>
      <c r="AG144" s="542" t="e">
        <f ca="1">+IF(AND(ISNUMBER(OFFSET('Sanitation Data'!$F$6,0,10*ROW('Sanitation Data'!F138))),'Data Summary'!CV144="Yes"),OFFSET('Sanitation Data'!$F$6,0,10*ROW('Sanitation Data'!F138)),NA())</f>
        <v>#N/A</v>
      </c>
      <c r="AH144" s="542" t="e">
        <f ca="1">+IF(AND(ISNUMBER(OFFSET('Sanitation Data'!$F$10,0,10*ROW('Sanitation Data'!F138))),'Data Summary'!CW144="Yes"),OFFSET('Sanitation Data'!$F$10,0,10*ROW('Sanitation Data'!F138)),NA())</f>
        <v>#N/A</v>
      </c>
      <c r="AI144" s="542" t="e">
        <f ca="1">+IF(AND(ISNUMBER(OFFSET('Sanitation Data'!$F$11,0,10*ROW('Sanitation Data'!F138))),'Data Summary'!CX144="Yes"),OFFSET('Sanitation Data'!$F$11,0,10*ROW('Sanitation Data'!F138)),NA())</f>
        <v>#N/A</v>
      </c>
      <c r="AJ144" s="542" t="e">
        <f ca="1">+IF(AND(ISNUMBER(OFFSET('Sanitation Data'!$F$12,0,10*ROW('Sanitation Data'!F138))),'Data Summary'!CY144="Yes"),OFFSET('Sanitation Data'!$F$12,0,10*ROW('Sanitation Data'!F138)),NA())</f>
        <v>#N/A</v>
      </c>
      <c r="AK144" s="542" t="e">
        <f ca="1">+IF(AND(ISNUMBER(OFFSET('Sanitation Data'!$G$4,0,10*ROW('Sanitation Data'!G138))),'Data Summary'!CZ144="Yes"),100-OFFSET('Sanitation Data'!$G$4,0,10*ROW('Sanitation Data'!G138)),NA())</f>
        <v>#N/A</v>
      </c>
      <c r="AL144" s="542" t="e">
        <f ca="1">+IF(AND(ISNUMBER(OFFSET('Sanitation Data'!$G$6,0,10*ROW('Sanitation Data'!G138))),'Data Summary'!DA144="Yes"),OFFSET('Sanitation Data'!$G$6,0,10*ROW('Sanitation Data'!G138)),NA())</f>
        <v>#N/A</v>
      </c>
      <c r="AM144" s="542" t="e">
        <f ca="1">+IF(AND(ISNUMBER(OFFSET('Sanitation Data'!$G$10,0,10*ROW('Sanitation Data'!G138))),'Data Summary'!DB144="Yes"),OFFSET('Sanitation Data'!$G$10,0,10*ROW('Sanitation Data'!G138)),NA())</f>
        <v>#N/A</v>
      </c>
      <c r="AN144" s="542" t="e">
        <f ca="1">+IF(AND(ISNUMBER(OFFSET('Sanitation Data'!$G$11,0,10*ROW('Sanitation Data'!G138))),'Data Summary'!DC144="Yes"),OFFSET('Sanitation Data'!$G$11,0,10*ROW('Sanitation Data'!G138)),NA())</f>
        <v>#N/A</v>
      </c>
      <c r="AO144" s="542" t="e">
        <f ca="1">+IF(AND(ISNUMBER(OFFSET('Sanitation Data'!$G$12,0,10*ROW('Sanitation Data'!G138))),'Data Summary'!DD144="Yes"),OFFSET('Sanitation Data'!$G$12,0,10*ROW('Sanitation Data'!G138)),NA())</f>
        <v>#N/A</v>
      </c>
      <c r="AP144" s="542" t="e">
        <f ca="1">+IF(AND(ISNUMBER(OFFSET('Sanitation Data'!$H$4,0,10*ROW('Sanitation Data'!H138))),'Data Summary'!DE144="Yes"),100-OFFSET('Sanitation Data'!$H$4,0,10*ROW('Sanitation Data'!H138)),NA())</f>
        <v>#N/A</v>
      </c>
      <c r="AQ144" s="542" t="e">
        <f ca="1">+IF(AND(ISNUMBER(OFFSET('Sanitation Data'!$H$6,0,10*ROW('Sanitation Data'!H138))),'Data Summary'!DF144="Yes"),OFFSET('Sanitation Data'!$H$6,0,10*ROW('Sanitation Data'!H138)),NA())</f>
        <v>#N/A</v>
      </c>
      <c r="AR144" s="542" t="e">
        <f ca="1">+IF(AND(ISNUMBER(OFFSET('Sanitation Data'!$H$10,0,10*ROW('Sanitation Data'!H138))),'Data Summary'!DG144="Yes"),OFFSET('Sanitation Data'!$H$10,0,10*ROW('Sanitation Data'!H138)),NA())</f>
        <v>#N/A</v>
      </c>
      <c r="AS144" s="542" t="e">
        <f ca="1">+IF(AND(ISNUMBER(OFFSET('Sanitation Data'!$H$11,0,10*ROW('Sanitation Data'!H138))),'Data Summary'!DH144="Yes"),OFFSET('Sanitation Data'!$H$11,0,10*ROW('Sanitation Data'!H138)),NA())</f>
        <v>#N/A</v>
      </c>
      <c r="AT144" s="542" t="e">
        <f ca="1">+IF(AND(ISNUMBER(OFFSET('Sanitation Data'!$H$12,0,10*ROW('Sanitation Data'!H138))),'Data Summary'!DI144="Yes"),OFFSET('Sanitation Data'!$H$12,0,10*ROW('Sanitation Data'!H138)),NA())</f>
        <v>#N/A</v>
      </c>
      <c r="AU144" s="542" t="e">
        <f ca="1">+IF(AND(ISNUMBER(OFFSET('Sanitation Data'!$I$4,0,10*ROW('Sanitation Data'!I138))),'Data Summary'!DJ144="Yes"),100-OFFSET('Sanitation Data'!$I$4,0,10*ROW('Sanitation Data'!I138)),NA())</f>
        <v>#N/A</v>
      </c>
      <c r="AV144" s="542" t="e">
        <f ca="1">+IF(AND(ISNUMBER(OFFSET('Sanitation Data'!$I$6,0,10*ROW('Sanitation Data'!I138))),'Data Summary'!DK144="Yes"),OFFSET('Sanitation Data'!$I$6,0,10*ROW('Sanitation Data'!I138)),NA())</f>
        <v>#N/A</v>
      </c>
      <c r="AW144" s="542" t="e">
        <f ca="1">+IF(AND(ISNUMBER(OFFSET('Sanitation Data'!$I$10,0,10*ROW('Sanitation Data'!I138))),'Data Summary'!DL144="Yes"),OFFSET('Sanitation Data'!$I$10,0,10*ROW('Sanitation Data'!I138)),NA())</f>
        <v>#N/A</v>
      </c>
      <c r="AX144" s="542" t="e">
        <f ca="1">+IF(AND(ISNUMBER(OFFSET('Sanitation Data'!$I$11,0,10*ROW('Sanitation Data'!I138))),'Data Summary'!DM144="Yes"),OFFSET('Sanitation Data'!$I$11,0,10*ROW('Sanitation Data'!I138)),NA())</f>
        <v>#N/A</v>
      </c>
      <c r="AY144" s="542" t="e">
        <f ca="1">+IF(AND(ISNUMBER(OFFSET('Sanitation Data'!$I$12,0,10*ROW('Sanitation Data'!I138))),'Data Summary'!DN144="Yes"),OFFSET('Sanitation Data'!$I$12,0,10*ROW('Sanitation Data'!I138)),NA())</f>
        <v>#N/A</v>
      </c>
      <c r="AZ144" s="543" t="e">
        <f ca="1">+IF(AND(ISNUMBER(OFFSET('Hygiene Data'!$D$5,0,10*ROW('Hygiene Data'!D138))),'Data Summary'!DO144="Yes"),OFFSET('Hygiene Data'!$D$5,0,10*ROW('Hygiene Data'!D138)),NA())</f>
        <v>#N/A</v>
      </c>
      <c r="BA144" s="543" t="e">
        <f ca="1">+IF(AND(ISNUMBER(OFFSET('Hygiene Data'!$D$7,0,10*ROW('Hygiene Data'!D138))),'Data Summary'!DP144="Yes"),OFFSET('Hygiene Data'!$D$7,0,10*ROW('Hygiene Data'!D138)),NA())</f>
        <v>#N/A</v>
      </c>
      <c r="BB144" s="543" t="e">
        <f ca="1">+IF(AND(ISNUMBER(OFFSET('Hygiene Data'!$D$9,0,10*ROW('Hygiene Data'!D138))),'Data Summary'!DQ144="Yes"),OFFSET('Hygiene Data'!$D$9,0,10*ROW('Hygiene Data'!D138)),NA())</f>
        <v>#N/A</v>
      </c>
      <c r="BC144" s="543" t="e">
        <f ca="1">+IF(AND(ISNUMBER(OFFSET('Hygiene Data'!$E$5,0,10*ROW('Hygiene Data'!E138))),'Data Summary'!DR144="Yes"),OFFSET('Hygiene Data'!$E$5,0,10*ROW('Hygiene Data'!E138)),NA())</f>
        <v>#N/A</v>
      </c>
      <c r="BD144" s="543" t="e">
        <f ca="1">+IF(AND(ISNUMBER(OFFSET('Hygiene Data'!$E$7,0,10*ROW('Hygiene Data'!E138))),'Data Summary'!DS144="Yes"),OFFSET('Hygiene Data'!$E$7,0,10*ROW('Hygiene Data'!E138)),NA())</f>
        <v>#N/A</v>
      </c>
      <c r="BE144" s="543" t="e">
        <f ca="1">+IF(AND(ISNUMBER(OFFSET('Hygiene Data'!$E$9,0,10*ROW('Hygiene Data'!E138))),'Data Summary'!DT144="Yes"),OFFSET('Hygiene Data'!$E$9,0,10*ROW('Hygiene Data'!E138)),NA())</f>
        <v>#N/A</v>
      </c>
      <c r="BF144" s="543" t="e">
        <f ca="1">+IF(AND(ISNUMBER(OFFSET('Hygiene Data'!$F$5,0,10*ROW('Hygiene Data'!F138))),'Data Summary'!DU144="Yes"),OFFSET('Hygiene Data'!$F$5,0,10*ROW('Hygiene Data'!F138)),NA())</f>
        <v>#N/A</v>
      </c>
      <c r="BG144" s="543" t="e">
        <f ca="1">+IF(AND(ISNUMBER(OFFSET('Hygiene Data'!$F$7,0,10*ROW('Hygiene Data'!F138))),'Data Summary'!DV144="Yes"),OFFSET('Hygiene Data'!$F$7,0,10*ROW('Hygiene Data'!F138)),NA())</f>
        <v>#N/A</v>
      </c>
      <c r="BH144" s="543" t="e">
        <f ca="1">+IF(AND(ISNUMBER(OFFSET('Hygiene Data'!$F$9,0,10*ROW('Hygiene Data'!F138))),'Data Summary'!DW144="Yes"),OFFSET('Hygiene Data'!$F$9,0,10*ROW('Hygiene Data'!F138)),NA())</f>
        <v>#N/A</v>
      </c>
      <c r="BI144" s="543" t="e">
        <f ca="1">+IF(AND(ISNUMBER(OFFSET('Hygiene Data'!$G$5,0,10*ROW('Hygiene Data'!G138))),'Data Summary'!DX144="Yes"),OFFSET('Hygiene Data'!$G$5,0,10*ROW('Hygiene Data'!G138)),NA())</f>
        <v>#N/A</v>
      </c>
      <c r="BJ144" s="543" t="e">
        <f ca="1">+IF(AND(ISNUMBER(OFFSET('Hygiene Data'!$G$7,0,10*ROW('Hygiene Data'!G138))),'Data Summary'!DY144="Yes"),OFFSET('Hygiene Data'!$G$7,0,10*ROW('Hygiene Data'!G138)),NA())</f>
        <v>#N/A</v>
      </c>
      <c r="BK144" s="543" t="e">
        <f ca="1">+IF(AND(ISNUMBER(OFFSET('Hygiene Data'!$G$9,0,10*ROW('Hygiene Data'!G138))),'Data Summary'!DZ144="Yes"),OFFSET('Hygiene Data'!$G$9,0,10*ROW('Hygiene Data'!G138)),NA())</f>
        <v>#N/A</v>
      </c>
      <c r="BL144" s="543" t="e">
        <f ca="1">+IF(AND(ISNUMBER(OFFSET('Hygiene Data'!$H$5,0,10*ROW('Hygiene Data'!H138))),'Data Summary'!EA144="Yes"),OFFSET('Hygiene Data'!$H$5,0,10*ROW('Hygiene Data'!H138)),NA())</f>
        <v>#N/A</v>
      </c>
      <c r="BM144" s="543" t="e">
        <f ca="1">+IF(AND(ISNUMBER(OFFSET('Hygiene Data'!$H$7,0,10*ROW('Hygiene Data'!H138))),'Data Summary'!EB144="Yes"),OFFSET('Hygiene Data'!$H$7,0,10*ROW('Hygiene Data'!H138)),NA())</f>
        <v>#N/A</v>
      </c>
      <c r="BN144" s="543" t="e">
        <f ca="1">+IF(AND(ISNUMBER(OFFSET('Hygiene Data'!$H$9,0,10*ROW('Hygiene Data'!H138))),'Data Summary'!EC144="Yes"),OFFSET('Hygiene Data'!$H$9,0,10*ROW('Hygiene Data'!H138)),NA())</f>
        <v>#N/A</v>
      </c>
      <c r="BO144" s="543" t="e">
        <f ca="1">+IF(AND(ISNUMBER(OFFSET('Hygiene Data'!$I$5,0,10*ROW('Hygiene Data'!I138))),'Data Summary'!ED144="Yes"),OFFSET('Hygiene Data'!$I$5,0,10*ROW('Hygiene Data'!I138)),NA())</f>
        <v>#N/A</v>
      </c>
      <c r="BP144" s="543" t="e">
        <f ca="1">+IF(AND(ISNUMBER(OFFSET('Hygiene Data'!$I$7,0,10*ROW('Hygiene Data'!I138))),'Data Summary'!EE144="Yes"),OFFSET('Hygiene Data'!$I$7,0,10*ROW('Hygiene Data'!I138)),NA())</f>
        <v>#N/A</v>
      </c>
      <c r="BQ144" s="543" t="e">
        <f ca="1">+IF(AND(ISNUMBER(OFFSET('Hygiene Data'!$I$9,0,10*ROW('Hygiene Data'!I138))),'Data Summary'!EF144="Yes"),OFFSET('Hygiene Data'!$I$9,0,10*ROW('Hygiene Data'!I138)),NA())</f>
        <v>#N/A</v>
      </c>
    </row>
    <row r="145" spans="1:69" x14ac:dyDescent="0.25">
      <c r="A145" s="539" t="e">
        <f ca="1">+RIGHT('Data Summary'!A145,LEN('Data Summary'!A145)-9)</f>
        <v>#VALUE!</v>
      </c>
      <c r="B145" s="513" t="str">
        <f ca="1">+IF(ISTEXT('Data Summary'!B145),'Data Summary'!B145,"")</f>
        <v/>
      </c>
      <c r="C145" s="540" t="e">
        <f ca="1">+VALUE('Data Summary'!C145)</f>
        <v>#VALUE!</v>
      </c>
      <c r="D145" s="541" t="e">
        <f ca="1">+IF(AND(ISNUMBER(OFFSET('Water Data'!$D$4,0,10*ROW('Water Data'!D139))),'Data Summary'!BS145="Yes"),100-OFFSET('Water Data'!$D$4,0,10*ROW('Water Data'!D139)),NA())</f>
        <v>#N/A</v>
      </c>
      <c r="E145" s="541" t="e">
        <f ca="1">+IF(AND(ISNUMBER(OFFSET('Water Data'!$D$6,0,10*ROW('Water Data'!D139))),'Data Summary'!BT145="Yes"),OFFSET('Water Data'!$D$6,0,10*ROW('Water Data'!D139)),NA())</f>
        <v>#N/A</v>
      </c>
      <c r="F145" s="541" t="e">
        <f ca="1">+IF(AND(ISNUMBER(OFFSET('Water Data'!$D$9,0,10*ROW('Water Data'!D139))),'Data Summary'!BU145="Yes"),OFFSET('Water Data'!$D$9,0,10*ROW('Water Data'!D139)),NA())</f>
        <v>#N/A</v>
      </c>
      <c r="G145" s="541" t="e">
        <f ca="1">+IF(AND(ISNUMBER(OFFSET('Water Data'!$E$4,0,10*ROW('Water Data'!E139))),'Data Summary'!BV145="Yes"),100-OFFSET('Water Data'!$E$4,0,10*ROW('Water Data'!E139)),NA())</f>
        <v>#N/A</v>
      </c>
      <c r="H145" s="541" t="e">
        <f ca="1">+IF(AND(ISNUMBER(OFFSET('Water Data'!$E$6,0,10*ROW('Water Data'!E139))),'Data Summary'!BW145="Yes"),OFFSET('Water Data'!$E$6,0,10*ROW('Water Data'!E139)),NA())</f>
        <v>#N/A</v>
      </c>
      <c r="I145" s="541" t="e">
        <f ca="1">+IF(AND(ISNUMBER(OFFSET('Water Data'!$E$9,0,10*ROW('Water Data'!E139))),'Data Summary'!BX145="Yes"),OFFSET('Water Data'!$E$9,0,10*ROW('Water Data'!E139)),NA())</f>
        <v>#N/A</v>
      </c>
      <c r="J145" s="541" t="e">
        <f ca="1">+IF(AND(ISNUMBER(OFFSET('Water Data'!$F$4,0,10*ROW('Water Data'!F139))),'Data Summary'!BY145="Yes"),100-OFFSET('Water Data'!$F$4,0,10*ROW('Water Data'!F139)),NA())</f>
        <v>#N/A</v>
      </c>
      <c r="K145" s="541" t="e">
        <f ca="1">+IF(AND(ISNUMBER(OFFSET('Water Data'!$F$6,0,10*ROW('Water Data'!F139))),'Data Summary'!BZ145="Yes"),OFFSET('Water Data'!$F$6,0,10*ROW('Water Data'!F139)),NA())</f>
        <v>#N/A</v>
      </c>
      <c r="L145" s="541" t="e">
        <f ca="1">+IF(AND(ISNUMBER(OFFSET('Water Data'!$F$9,0,10*ROW('Water Data'!F139))),'Data Summary'!CA145="Yes"),OFFSET('Water Data'!$F$9,0,10*ROW('Water Data'!F139)),NA())</f>
        <v>#N/A</v>
      </c>
      <c r="M145" s="541" t="e">
        <f ca="1">+IF(AND(ISNUMBER(OFFSET('Water Data'!$G$4,0,10*ROW('Water Data'!G139))),'Data Summary'!CB145="Yes"),100-OFFSET('Water Data'!$G$4,0,10*ROW('Water Data'!G139)),NA())</f>
        <v>#N/A</v>
      </c>
      <c r="N145" s="541" t="e">
        <f ca="1">+IF(AND(ISNUMBER(OFFSET('Water Data'!$G$6,0,10*ROW('Water Data'!G139))),'Data Summary'!CC145="Yes"),OFFSET('Water Data'!$G$6,0,10*ROW('Water Data'!G139)),NA())</f>
        <v>#N/A</v>
      </c>
      <c r="O145" s="541" t="e">
        <f ca="1">+IF(AND(ISNUMBER(OFFSET('Water Data'!$G$9,0,10*ROW('Water Data'!G139))),'Data Summary'!CD145="Yes"),OFFSET('Water Data'!$G$9,0,10*ROW('Water Data'!G139)),NA())</f>
        <v>#N/A</v>
      </c>
      <c r="P145" s="541" t="e">
        <f ca="1">+IF(AND(ISNUMBER(OFFSET('Water Data'!$H$4,0,10*ROW('Water Data'!H139))),'Data Summary'!CE145="Yes"),100-OFFSET('Water Data'!$H$4,0,10*ROW('Water Data'!H139)),NA())</f>
        <v>#N/A</v>
      </c>
      <c r="Q145" s="541" t="e">
        <f ca="1">+IF(AND(ISNUMBER(OFFSET('Water Data'!$H$6,0,10*ROW('Water Data'!H139))),'Data Summary'!CF145="Yes"),OFFSET('Water Data'!$H$6,0,10*ROW('Water Data'!H139)),NA())</f>
        <v>#N/A</v>
      </c>
      <c r="R145" s="541" t="e">
        <f ca="1">+IF(AND(ISNUMBER(OFFSET('Water Data'!$H$9,0,10*ROW('Water Data'!H139))),'Data Summary'!CG145="Yes"),OFFSET('Water Data'!$H$9,0,10*ROW('Water Data'!H139)),NA())</f>
        <v>#N/A</v>
      </c>
      <c r="S145" s="541" t="e">
        <f ca="1">+IF(AND(ISNUMBER(OFFSET('Water Data'!$I$4,0,10*ROW('Water Data'!I139))),'Data Summary'!CH145="Yes"),100-OFFSET('Water Data'!$I$4,0,10*ROW('Water Data'!I139)),NA())</f>
        <v>#N/A</v>
      </c>
      <c r="T145" s="541" t="e">
        <f ca="1">+IF(AND(ISNUMBER(OFFSET('Water Data'!$I$6,0,10*ROW('Water Data'!I139))),'Data Summary'!CI145="Yes"),OFFSET('Water Data'!$I$6,0,10*ROW('Water Data'!I139)),NA())</f>
        <v>#N/A</v>
      </c>
      <c r="U145" s="541" t="e">
        <f ca="1">+IF(AND(ISNUMBER(OFFSET('Water Data'!$I$9,0,10*ROW('Water Data'!I139))),'Data Summary'!CJ145="Yes"),OFFSET('Water Data'!$I$9,0,10*ROW('Water Data'!I139)),NA())</f>
        <v>#N/A</v>
      </c>
      <c r="V145" s="542" t="e">
        <f ca="1">+IF(AND(ISNUMBER(OFFSET('Sanitation Data'!$D$4,0,10*ROW('Sanitation Data'!D139))),'Data Summary'!CK145="Yes"),100-OFFSET('Sanitation Data'!$D$4,0,10*ROW('Sanitation Data'!D139)),NA())</f>
        <v>#N/A</v>
      </c>
      <c r="W145" s="542" t="e">
        <f ca="1">+IF(AND(ISNUMBER(OFFSET('Sanitation Data'!$D$6,0,10*ROW('Sanitation Data'!D139))),'Data Summary'!CL145="Yes"),OFFSET('Sanitation Data'!$D$6,0,10*ROW('Sanitation Data'!D139)),NA())</f>
        <v>#N/A</v>
      </c>
      <c r="X145" s="542" t="e">
        <f ca="1">+IF(AND(ISNUMBER(OFFSET('Sanitation Data'!$D$10,0,10*ROW('Sanitation Data'!D139))),'Data Summary'!CM145="Yes"),OFFSET('Sanitation Data'!$D$10,0,10*ROW('Sanitation Data'!D139)),NA())</f>
        <v>#N/A</v>
      </c>
      <c r="Y145" s="542" t="e">
        <f ca="1">+IF(AND(ISNUMBER(OFFSET('Sanitation Data'!$D$11,0,10*ROW('Sanitation Data'!D139))),'Data Summary'!CN145="Yes"),OFFSET('Sanitation Data'!$D$11,0,10*ROW('Sanitation Data'!D139)),NA())</f>
        <v>#N/A</v>
      </c>
      <c r="Z145" s="542" t="e">
        <f ca="1">+IF(AND(ISNUMBER(OFFSET('Sanitation Data'!$D$12,0,10*ROW('Sanitation Data'!D139))),'Data Summary'!CO145="Yes"),OFFSET('Sanitation Data'!$D$12,0,10*ROW('Sanitation Data'!D139)),NA())</f>
        <v>#N/A</v>
      </c>
      <c r="AA145" s="542" t="e">
        <f ca="1">+IF(AND(ISNUMBER(OFFSET('Sanitation Data'!$E$4,0,10*ROW('Sanitation Data'!E139))),'Data Summary'!CP145="Yes"),100-OFFSET('Sanitation Data'!$E$4,0,10*ROW('Sanitation Data'!E139)),NA())</f>
        <v>#N/A</v>
      </c>
      <c r="AB145" s="542" t="e">
        <f ca="1">+IF(AND(ISNUMBER(OFFSET('Sanitation Data'!$E$6,0,10*ROW('Sanitation Data'!E139))),'Data Summary'!CQ145="Yes"),OFFSET('Sanitation Data'!$E$6,0,10*ROW('Sanitation Data'!E139)),NA())</f>
        <v>#N/A</v>
      </c>
      <c r="AC145" s="542" t="e">
        <f ca="1">+IF(AND(ISNUMBER(OFFSET('Sanitation Data'!$E$10,0,10*ROW('Sanitation Data'!E139))),'Data Summary'!CR145="Yes"),OFFSET('Sanitation Data'!$E$10,0,10*ROW('Sanitation Data'!E139)),NA())</f>
        <v>#N/A</v>
      </c>
      <c r="AD145" s="542" t="e">
        <f ca="1">+IF(AND(ISNUMBER(OFFSET('Sanitation Data'!$E$11,0,10*ROW('Sanitation Data'!E139))),'Data Summary'!CS145="Yes"),OFFSET('Sanitation Data'!$E$11,0,10*ROW('Sanitation Data'!E139)),NA())</f>
        <v>#N/A</v>
      </c>
      <c r="AE145" s="542" t="e">
        <f ca="1">+IF(AND(ISNUMBER(OFFSET('Sanitation Data'!$E$12,0,10*ROW('Sanitation Data'!E139))),'Data Summary'!CT145="Yes"),OFFSET('Sanitation Data'!$E$12,0,10*ROW('Sanitation Data'!E139)),NA())</f>
        <v>#N/A</v>
      </c>
      <c r="AF145" s="542" t="e">
        <f ca="1">+IF(AND(ISNUMBER(OFFSET('Sanitation Data'!$F$4,0,10*ROW('Sanitation Data'!F139))),'Data Summary'!CU145="Yes"),100-OFFSET('Sanitation Data'!$F$4,0,10*ROW('Sanitation Data'!F139)),NA())</f>
        <v>#N/A</v>
      </c>
      <c r="AG145" s="542" t="e">
        <f ca="1">+IF(AND(ISNUMBER(OFFSET('Sanitation Data'!$F$6,0,10*ROW('Sanitation Data'!F139))),'Data Summary'!CV145="Yes"),OFFSET('Sanitation Data'!$F$6,0,10*ROW('Sanitation Data'!F139)),NA())</f>
        <v>#N/A</v>
      </c>
      <c r="AH145" s="542" t="e">
        <f ca="1">+IF(AND(ISNUMBER(OFFSET('Sanitation Data'!$F$10,0,10*ROW('Sanitation Data'!F139))),'Data Summary'!CW145="Yes"),OFFSET('Sanitation Data'!$F$10,0,10*ROW('Sanitation Data'!F139)),NA())</f>
        <v>#N/A</v>
      </c>
      <c r="AI145" s="542" t="e">
        <f ca="1">+IF(AND(ISNUMBER(OFFSET('Sanitation Data'!$F$11,0,10*ROW('Sanitation Data'!F139))),'Data Summary'!CX145="Yes"),OFFSET('Sanitation Data'!$F$11,0,10*ROW('Sanitation Data'!F139)),NA())</f>
        <v>#N/A</v>
      </c>
      <c r="AJ145" s="542" t="e">
        <f ca="1">+IF(AND(ISNUMBER(OFFSET('Sanitation Data'!$F$12,0,10*ROW('Sanitation Data'!F139))),'Data Summary'!CY145="Yes"),OFFSET('Sanitation Data'!$F$12,0,10*ROW('Sanitation Data'!F139)),NA())</f>
        <v>#N/A</v>
      </c>
      <c r="AK145" s="542" t="e">
        <f ca="1">+IF(AND(ISNUMBER(OFFSET('Sanitation Data'!$G$4,0,10*ROW('Sanitation Data'!G139))),'Data Summary'!CZ145="Yes"),100-OFFSET('Sanitation Data'!$G$4,0,10*ROW('Sanitation Data'!G139)),NA())</f>
        <v>#N/A</v>
      </c>
      <c r="AL145" s="542" t="e">
        <f ca="1">+IF(AND(ISNUMBER(OFFSET('Sanitation Data'!$G$6,0,10*ROW('Sanitation Data'!G139))),'Data Summary'!DA145="Yes"),OFFSET('Sanitation Data'!$G$6,0,10*ROW('Sanitation Data'!G139)),NA())</f>
        <v>#N/A</v>
      </c>
      <c r="AM145" s="542" t="e">
        <f ca="1">+IF(AND(ISNUMBER(OFFSET('Sanitation Data'!$G$10,0,10*ROW('Sanitation Data'!G139))),'Data Summary'!DB145="Yes"),OFFSET('Sanitation Data'!$G$10,0,10*ROW('Sanitation Data'!G139)),NA())</f>
        <v>#N/A</v>
      </c>
      <c r="AN145" s="542" t="e">
        <f ca="1">+IF(AND(ISNUMBER(OFFSET('Sanitation Data'!$G$11,0,10*ROW('Sanitation Data'!G139))),'Data Summary'!DC145="Yes"),OFFSET('Sanitation Data'!$G$11,0,10*ROW('Sanitation Data'!G139)),NA())</f>
        <v>#N/A</v>
      </c>
      <c r="AO145" s="542" t="e">
        <f ca="1">+IF(AND(ISNUMBER(OFFSET('Sanitation Data'!$G$12,0,10*ROW('Sanitation Data'!G139))),'Data Summary'!DD145="Yes"),OFFSET('Sanitation Data'!$G$12,0,10*ROW('Sanitation Data'!G139)),NA())</f>
        <v>#N/A</v>
      </c>
      <c r="AP145" s="542" t="e">
        <f ca="1">+IF(AND(ISNUMBER(OFFSET('Sanitation Data'!$H$4,0,10*ROW('Sanitation Data'!H139))),'Data Summary'!DE145="Yes"),100-OFFSET('Sanitation Data'!$H$4,0,10*ROW('Sanitation Data'!H139)),NA())</f>
        <v>#N/A</v>
      </c>
      <c r="AQ145" s="542" t="e">
        <f ca="1">+IF(AND(ISNUMBER(OFFSET('Sanitation Data'!$H$6,0,10*ROW('Sanitation Data'!H139))),'Data Summary'!DF145="Yes"),OFFSET('Sanitation Data'!$H$6,0,10*ROW('Sanitation Data'!H139)),NA())</f>
        <v>#N/A</v>
      </c>
      <c r="AR145" s="542" t="e">
        <f ca="1">+IF(AND(ISNUMBER(OFFSET('Sanitation Data'!$H$10,0,10*ROW('Sanitation Data'!H139))),'Data Summary'!DG145="Yes"),OFFSET('Sanitation Data'!$H$10,0,10*ROW('Sanitation Data'!H139)),NA())</f>
        <v>#N/A</v>
      </c>
      <c r="AS145" s="542" t="e">
        <f ca="1">+IF(AND(ISNUMBER(OFFSET('Sanitation Data'!$H$11,0,10*ROW('Sanitation Data'!H139))),'Data Summary'!DH145="Yes"),OFFSET('Sanitation Data'!$H$11,0,10*ROW('Sanitation Data'!H139)),NA())</f>
        <v>#N/A</v>
      </c>
      <c r="AT145" s="542" t="e">
        <f ca="1">+IF(AND(ISNUMBER(OFFSET('Sanitation Data'!$H$12,0,10*ROW('Sanitation Data'!H139))),'Data Summary'!DI145="Yes"),OFFSET('Sanitation Data'!$H$12,0,10*ROW('Sanitation Data'!H139)),NA())</f>
        <v>#N/A</v>
      </c>
      <c r="AU145" s="542" t="e">
        <f ca="1">+IF(AND(ISNUMBER(OFFSET('Sanitation Data'!$I$4,0,10*ROW('Sanitation Data'!I139))),'Data Summary'!DJ145="Yes"),100-OFFSET('Sanitation Data'!$I$4,0,10*ROW('Sanitation Data'!I139)),NA())</f>
        <v>#N/A</v>
      </c>
      <c r="AV145" s="542" t="e">
        <f ca="1">+IF(AND(ISNUMBER(OFFSET('Sanitation Data'!$I$6,0,10*ROW('Sanitation Data'!I139))),'Data Summary'!DK145="Yes"),OFFSET('Sanitation Data'!$I$6,0,10*ROW('Sanitation Data'!I139)),NA())</f>
        <v>#N/A</v>
      </c>
      <c r="AW145" s="542" t="e">
        <f ca="1">+IF(AND(ISNUMBER(OFFSET('Sanitation Data'!$I$10,0,10*ROW('Sanitation Data'!I139))),'Data Summary'!DL145="Yes"),OFFSET('Sanitation Data'!$I$10,0,10*ROW('Sanitation Data'!I139)),NA())</f>
        <v>#N/A</v>
      </c>
      <c r="AX145" s="542" t="e">
        <f ca="1">+IF(AND(ISNUMBER(OFFSET('Sanitation Data'!$I$11,0,10*ROW('Sanitation Data'!I139))),'Data Summary'!DM145="Yes"),OFFSET('Sanitation Data'!$I$11,0,10*ROW('Sanitation Data'!I139)),NA())</f>
        <v>#N/A</v>
      </c>
      <c r="AY145" s="542" t="e">
        <f ca="1">+IF(AND(ISNUMBER(OFFSET('Sanitation Data'!$I$12,0,10*ROW('Sanitation Data'!I139))),'Data Summary'!DN145="Yes"),OFFSET('Sanitation Data'!$I$12,0,10*ROW('Sanitation Data'!I139)),NA())</f>
        <v>#N/A</v>
      </c>
      <c r="AZ145" s="543" t="e">
        <f ca="1">+IF(AND(ISNUMBER(OFFSET('Hygiene Data'!$D$5,0,10*ROW('Hygiene Data'!D139))),'Data Summary'!DO145="Yes"),OFFSET('Hygiene Data'!$D$5,0,10*ROW('Hygiene Data'!D139)),NA())</f>
        <v>#N/A</v>
      </c>
      <c r="BA145" s="543" t="e">
        <f ca="1">+IF(AND(ISNUMBER(OFFSET('Hygiene Data'!$D$7,0,10*ROW('Hygiene Data'!D139))),'Data Summary'!DP145="Yes"),OFFSET('Hygiene Data'!$D$7,0,10*ROW('Hygiene Data'!D139)),NA())</f>
        <v>#N/A</v>
      </c>
      <c r="BB145" s="543" t="e">
        <f ca="1">+IF(AND(ISNUMBER(OFFSET('Hygiene Data'!$D$9,0,10*ROW('Hygiene Data'!D139))),'Data Summary'!DQ145="Yes"),OFFSET('Hygiene Data'!$D$9,0,10*ROW('Hygiene Data'!D139)),NA())</f>
        <v>#N/A</v>
      </c>
      <c r="BC145" s="543" t="e">
        <f ca="1">+IF(AND(ISNUMBER(OFFSET('Hygiene Data'!$E$5,0,10*ROW('Hygiene Data'!E139))),'Data Summary'!DR145="Yes"),OFFSET('Hygiene Data'!$E$5,0,10*ROW('Hygiene Data'!E139)),NA())</f>
        <v>#N/A</v>
      </c>
      <c r="BD145" s="543" t="e">
        <f ca="1">+IF(AND(ISNUMBER(OFFSET('Hygiene Data'!$E$7,0,10*ROW('Hygiene Data'!E139))),'Data Summary'!DS145="Yes"),OFFSET('Hygiene Data'!$E$7,0,10*ROW('Hygiene Data'!E139)),NA())</f>
        <v>#N/A</v>
      </c>
      <c r="BE145" s="543" t="e">
        <f ca="1">+IF(AND(ISNUMBER(OFFSET('Hygiene Data'!$E$9,0,10*ROW('Hygiene Data'!E139))),'Data Summary'!DT145="Yes"),OFFSET('Hygiene Data'!$E$9,0,10*ROW('Hygiene Data'!E139)),NA())</f>
        <v>#N/A</v>
      </c>
      <c r="BF145" s="543" t="e">
        <f ca="1">+IF(AND(ISNUMBER(OFFSET('Hygiene Data'!$F$5,0,10*ROW('Hygiene Data'!F139))),'Data Summary'!DU145="Yes"),OFFSET('Hygiene Data'!$F$5,0,10*ROW('Hygiene Data'!F139)),NA())</f>
        <v>#N/A</v>
      </c>
      <c r="BG145" s="543" t="e">
        <f ca="1">+IF(AND(ISNUMBER(OFFSET('Hygiene Data'!$F$7,0,10*ROW('Hygiene Data'!F139))),'Data Summary'!DV145="Yes"),OFFSET('Hygiene Data'!$F$7,0,10*ROW('Hygiene Data'!F139)),NA())</f>
        <v>#N/A</v>
      </c>
      <c r="BH145" s="543" t="e">
        <f ca="1">+IF(AND(ISNUMBER(OFFSET('Hygiene Data'!$F$9,0,10*ROW('Hygiene Data'!F139))),'Data Summary'!DW145="Yes"),OFFSET('Hygiene Data'!$F$9,0,10*ROW('Hygiene Data'!F139)),NA())</f>
        <v>#N/A</v>
      </c>
      <c r="BI145" s="543" t="e">
        <f ca="1">+IF(AND(ISNUMBER(OFFSET('Hygiene Data'!$G$5,0,10*ROW('Hygiene Data'!G139))),'Data Summary'!DX145="Yes"),OFFSET('Hygiene Data'!$G$5,0,10*ROW('Hygiene Data'!G139)),NA())</f>
        <v>#N/A</v>
      </c>
      <c r="BJ145" s="543" t="e">
        <f ca="1">+IF(AND(ISNUMBER(OFFSET('Hygiene Data'!$G$7,0,10*ROW('Hygiene Data'!G139))),'Data Summary'!DY145="Yes"),OFFSET('Hygiene Data'!$G$7,0,10*ROW('Hygiene Data'!G139)),NA())</f>
        <v>#N/A</v>
      </c>
      <c r="BK145" s="543" t="e">
        <f ca="1">+IF(AND(ISNUMBER(OFFSET('Hygiene Data'!$G$9,0,10*ROW('Hygiene Data'!G139))),'Data Summary'!DZ145="Yes"),OFFSET('Hygiene Data'!$G$9,0,10*ROW('Hygiene Data'!G139)),NA())</f>
        <v>#N/A</v>
      </c>
      <c r="BL145" s="543" t="e">
        <f ca="1">+IF(AND(ISNUMBER(OFFSET('Hygiene Data'!$H$5,0,10*ROW('Hygiene Data'!H139))),'Data Summary'!EA145="Yes"),OFFSET('Hygiene Data'!$H$5,0,10*ROW('Hygiene Data'!H139)),NA())</f>
        <v>#N/A</v>
      </c>
      <c r="BM145" s="543" t="e">
        <f ca="1">+IF(AND(ISNUMBER(OFFSET('Hygiene Data'!$H$7,0,10*ROW('Hygiene Data'!H139))),'Data Summary'!EB145="Yes"),OFFSET('Hygiene Data'!$H$7,0,10*ROW('Hygiene Data'!H139)),NA())</f>
        <v>#N/A</v>
      </c>
      <c r="BN145" s="543" t="e">
        <f ca="1">+IF(AND(ISNUMBER(OFFSET('Hygiene Data'!$H$9,0,10*ROW('Hygiene Data'!H139))),'Data Summary'!EC145="Yes"),OFFSET('Hygiene Data'!$H$9,0,10*ROW('Hygiene Data'!H139)),NA())</f>
        <v>#N/A</v>
      </c>
      <c r="BO145" s="543" t="e">
        <f ca="1">+IF(AND(ISNUMBER(OFFSET('Hygiene Data'!$I$5,0,10*ROW('Hygiene Data'!I139))),'Data Summary'!ED145="Yes"),OFFSET('Hygiene Data'!$I$5,0,10*ROW('Hygiene Data'!I139)),NA())</f>
        <v>#N/A</v>
      </c>
      <c r="BP145" s="543" t="e">
        <f ca="1">+IF(AND(ISNUMBER(OFFSET('Hygiene Data'!$I$7,0,10*ROW('Hygiene Data'!I139))),'Data Summary'!EE145="Yes"),OFFSET('Hygiene Data'!$I$7,0,10*ROW('Hygiene Data'!I139)),NA())</f>
        <v>#N/A</v>
      </c>
      <c r="BQ145" s="543" t="e">
        <f ca="1">+IF(AND(ISNUMBER(OFFSET('Hygiene Data'!$I$9,0,10*ROW('Hygiene Data'!I139))),'Data Summary'!EF145="Yes"),OFFSET('Hygiene Data'!$I$9,0,10*ROW('Hygiene Data'!I139)),NA())</f>
        <v>#N/A</v>
      </c>
    </row>
    <row r="146" spans="1:69" x14ac:dyDescent="0.25">
      <c r="A146" s="539" t="e">
        <f ca="1">+RIGHT('Data Summary'!A146,LEN('Data Summary'!A146)-9)</f>
        <v>#VALUE!</v>
      </c>
      <c r="B146" s="513" t="str">
        <f ca="1">+IF(ISTEXT('Data Summary'!B146),'Data Summary'!B146,"")</f>
        <v/>
      </c>
      <c r="C146" s="540" t="e">
        <f ca="1">+VALUE('Data Summary'!C146)</f>
        <v>#VALUE!</v>
      </c>
      <c r="D146" s="541" t="e">
        <f ca="1">+IF(AND(ISNUMBER(OFFSET('Water Data'!$D$4,0,10*ROW('Water Data'!D140))),'Data Summary'!BS146="Yes"),100-OFFSET('Water Data'!$D$4,0,10*ROW('Water Data'!D140)),NA())</f>
        <v>#N/A</v>
      </c>
      <c r="E146" s="541" t="e">
        <f ca="1">+IF(AND(ISNUMBER(OFFSET('Water Data'!$D$6,0,10*ROW('Water Data'!D140))),'Data Summary'!BT146="Yes"),OFFSET('Water Data'!$D$6,0,10*ROW('Water Data'!D140)),NA())</f>
        <v>#N/A</v>
      </c>
      <c r="F146" s="541" t="e">
        <f ca="1">+IF(AND(ISNUMBER(OFFSET('Water Data'!$D$9,0,10*ROW('Water Data'!D140))),'Data Summary'!BU146="Yes"),OFFSET('Water Data'!$D$9,0,10*ROW('Water Data'!D140)),NA())</f>
        <v>#N/A</v>
      </c>
      <c r="G146" s="541" t="e">
        <f ca="1">+IF(AND(ISNUMBER(OFFSET('Water Data'!$E$4,0,10*ROW('Water Data'!E140))),'Data Summary'!BV146="Yes"),100-OFFSET('Water Data'!$E$4,0,10*ROW('Water Data'!E140)),NA())</f>
        <v>#N/A</v>
      </c>
      <c r="H146" s="541" t="e">
        <f ca="1">+IF(AND(ISNUMBER(OFFSET('Water Data'!$E$6,0,10*ROW('Water Data'!E140))),'Data Summary'!BW146="Yes"),OFFSET('Water Data'!$E$6,0,10*ROW('Water Data'!E140)),NA())</f>
        <v>#N/A</v>
      </c>
      <c r="I146" s="541" t="e">
        <f ca="1">+IF(AND(ISNUMBER(OFFSET('Water Data'!$E$9,0,10*ROW('Water Data'!E140))),'Data Summary'!BX146="Yes"),OFFSET('Water Data'!$E$9,0,10*ROW('Water Data'!E140)),NA())</f>
        <v>#N/A</v>
      </c>
      <c r="J146" s="541" t="e">
        <f ca="1">+IF(AND(ISNUMBER(OFFSET('Water Data'!$F$4,0,10*ROW('Water Data'!F140))),'Data Summary'!BY146="Yes"),100-OFFSET('Water Data'!$F$4,0,10*ROW('Water Data'!F140)),NA())</f>
        <v>#N/A</v>
      </c>
      <c r="K146" s="541" t="e">
        <f ca="1">+IF(AND(ISNUMBER(OFFSET('Water Data'!$F$6,0,10*ROW('Water Data'!F140))),'Data Summary'!BZ146="Yes"),OFFSET('Water Data'!$F$6,0,10*ROW('Water Data'!F140)),NA())</f>
        <v>#N/A</v>
      </c>
      <c r="L146" s="541" t="e">
        <f ca="1">+IF(AND(ISNUMBER(OFFSET('Water Data'!$F$9,0,10*ROW('Water Data'!F140))),'Data Summary'!CA146="Yes"),OFFSET('Water Data'!$F$9,0,10*ROW('Water Data'!F140)),NA())</f>
        <v>#N/A</v>
      </c>
      <c r="M146" s="541" t="e">
        <f ca="1">+IF(AND(ISNUMBER(OFFSET('Water Data'!$G$4,0,10*ROW('Water Data'!G140))),'Data Summary'!CB146="Yes"),100-OFFSET('Water Data'!$G$4,0,10*ROW('Water Data'!G140)),NA())</f>
        <v>#N/A</v>
      </c>
      <c r="N146" s="541" t="e">
        <f ca="1">+IF(AND(ISNUMBER(OFFSET('Water Data'!$G$6,0,10*ROW('Water Data'!G140))),'Data Summary'!CC146="Yes"),OFFSET('Water Data'!$G$6,0,10*ROW('Water Data'!G140)),NA())</f>
        <v>#N/A</v>
      </c>
      <c r="O146" s="541" t="e">
        <f ca="1">+IF(AND(ISNUMBER(OFFSET('Water Data'!$G$9,0,10*ROW('Water Data'!G140))),'Data Summary'!CD146="Yes"),OFFSET('Water Data'!$G$9,0,10*ROW('Water Data'!G140)),NA())</f>
        <v>#N/A</v>
      </c>
      <c r="P146" s="541" t="e">
        <f ca="1">+IF(AND(ISNUMBER(OFFSET('Water Data'!$H$4,0,10*ROW('Water Data'!H140))),'Data Summary'!CE146="Yes"),100-OFFSET('Water Data'!$H$4,0,10*ROW('Water Data'!H140)),NA())</f>
        <v>#N/A</v>
      </c>
      <c r="Q146" s="541" t="e">
        <f ca="1">+IF(AND(ISNUMBER(OFFSET('Water Data'!$H$6,0,10*ROW('Water Data'!H140))),'Data Summary'!CF146="Yes"),OFFSET('Water Data'!$H$6,0,10*ROW('Water Data'!H140)),NA())</f>
        <v>#N/A</v>
      </c>
      <c r="R146" s="541" t="e">
        <f ca="1">+IF(AND(ISNUMBER(OFFSET('Water Data'!$H$9,0,10*ROW('Water Data'!H140))),'Data Summary'!CG146="Yes"),OFFSET('Water Data'!$H$9,0,10*ROW('Water Data'!H140)),NA())</f>
        <v>#N/A</v>
      </c>
      <c r="S146" s="541" t="e">
        <f ca="1">+IF(AND(ISNUMBER(OFFSET('Water Data'!$I$4,0,10*ROW('Water Data'!I140))),'Data Summary'!CH146="Yes"),100-OFFSET('Water Data'!$I$4,0,10*ROW('Water Data'!I140)),NA())</f>
        <v>#N/A</v>
      </c>
      <c r="T146" s="541" t="e">
        <f ca="1">+IF(AND(ISNUMBER(OFFSET('Water Data'!$I$6,0,10*ROW('Water Data'!I140))),'Data Summary'!CI146="Yes"),OFFSET('Water Data'!$I$6,0,10*ROW('Water Data'!I140)),NA())</f>
        <v>#N/A</v>
      </c>
      <c r="U146" s="541" t="e">
        <f ca="1">+IF(AND(ISNUMBER(OFFSET('Water Data'!$I$9,0,10*ROW('Water Data'!I140))),'Data Summary'!CJ146="Yes"),OFFSET('Water Data'!$I$9,0,10*ROW('Water Data'!I140)),NA())</f>
        <v>#N/A</v>
      </c>
      <c r="V146" s="542" t="e">
        <f ca="1">+IF(AND(ISNUMBER(OFFSET('Sanitation Data'!$D$4,0,10*ROW('Sanitation Data'!D140))),'Data Summary'!CK146="Yes"),100-OFFSET('Sanitation Data'!$D$4,0,10*ROW('Sanitation Data'!D140)),NA())</f>
        <v>#N/A</v>
      </c>
      <c r="W146" s="542" t="e">
        <f ca="1">+IF(AND(ISNUMBER(OFFSET('Sanitation Data'!$D$6,0,10*ROW('Sanitation Data'!D140))),'Data Summary'!CL146="Yes"),OFFSET('Sanitation Data'!$D$6,0,10*ROW('Sanitation Data'!D140)),NA())</f>
        <v>#N/A</v>
      </c>
      <c r="X146" s="542" t="e">
        <f ca="1">+IF(AND(ISNUMBER(OFFSET('Sanitation Data'!$D$10,0,10*ROW('Sanitation Data'!D140))),'Data Summary'!CM146="Yes"),OFFSET('Sanitation Data'!$D$10,0,10*ROW('Sanitation Data'!D140)),NA())</f>
        <v>#N/A</v>
      </c>
      <c r="Y146" s="542" t="e">
        <f ca="1">+IF(AND(ISNUMBER(OFFSET('Sanitation Data'!$D$11,0,10*ROW('Sanitation Data'!D140))),'Data Summary'!CN146="Yes"),OFFSET('Sanitation Data'!$D$11,0,10*ROW('Sanitation Data'!D140)),NA())</f>
        <v>#N/A</v>
      </c>
      <c r="Z146" s="542" t="e">
        <f ca="1">+IF(AND(ISNUMBER(OFFSET('Sanitation Data'!$D$12,0,10*ROW('Sanitation Data'!D140))),'Data Summary'!CO146="Yes"),OFFSET('Sanitation Data'!$D$12,0,10*ROW('Sanitation Data'!D140)),NA())</f>
        <v>#N/A</v>
      </c>
      <c r="AA146" s="542" t="e">
        <f ca="1">+IF(AND(ISNUMBER(OFFSET('Sanitation Data'!$E$4,0,10*ROW('Sanitation Data'!E140))),'Data Summary'!CP146="Yes"),100-OFFSET('Sanitation Data'!$E$4,0,10*ROW('Sanitation Data'!E140)),NA())</f>
        <v>#N/A</v>
      </c>
      <c r="AB146" s="542" t="e">
        <f ca="1">+IF(AND(ISNUMBER(OFFSET('Sanitation Data'!$E$6,0,10*ROW('Sanitation Data'!E140))),'Data Summary'!CQ146="Yes"),OFFSET('Sanitation Data'!$E$6,0,10*ROW('Sanitation Data'!E140)),NA())</f>
        <v>#N/A</v>
      </c>
      <c r="AC146" s="542" t="e">
        <f ca="1">+IF(AND(ISNUMBER(OFFSET('Sanitation Data'!$E$10,0,10*ROW('Sanitation Data'!E140))),'Data Summary'!CR146="Yes"),OFFSET('Sanitation Data'!$E$10,0,10*ROW('Sanitation Data'!E140)),NA())</f>
        <v>#N/A</v>
      </c>
      <c r="AD146" s="542" t="e">
        <f ca="1">+IF(AND(ISNUMBER(OFFSET('Sanitation Data'!$E$11,0,10*ROW('Sanitation Data'!E140))),'Data Summary'!CS146="Yes"),OFFSET('Sanitation Data'!$E$11,0,10*ROW('Sanitation Data'!E140)),NA())</f>
        <v>#N/A</v>
      </c>
      <c r="AE146" s="542" t="e">
        <f ca="1">+IF(AND(ISNUMBER(OFFSET('Sanitation Data'!$E$12,0,10*ROW('Sanitation Data'!E140))),'Data Summary'!CT146="Yes"),OFFSET('Sanitation Data'!$E$12,0,10*ROW('Sanitation Data'!E140)),NA())</f>
        <v>#N/A</v>
      </c>
      <c r="AF146" s="542" t="e">
        <f ca="1">+IF(AND(ISNUMBER(OFFSET('Sanitation Data'!$F$4,0,10*ROW('Sanitation Data'!F140))),'Data Summary'!CU146="Yes"),100-OFFSET('Sanitation Data'!$F$4,0,10*ROW('Sanitation Data'!F140)),NA())</f>
        <v>#N/A</v>
      </c>
      <c r="AG146" s="542" t="e">
        <f ca="1">+IF(AND(ISNUMBER(OFFSET('Sanitation Data'!$F$6,0,10*ROW('Sanitation Data'!F140))),'Data Summary'!CV146="Yes"),OFFSET('Sanitation Data'!$F$6,0,10*ROW('Sanitation Data'!F140)),NA())</f>
        <v>#N/A</v>
      </c>
      <c r="AH146" s="542" t="e">
        <f ca="1">+IF(AND(ISNUMBER(OFFSET('Sanitation Data'!$F$10,0,10*ROW('Sanitation Data'!F140))),'Data Summary'!CW146="Yes"),OFFSET('Sanitation Data'!$F$10,0,10*ROW('Sanitation Data'!F140)),NA())</f>
        <v>#N/A</v>
      </c>
      <c r="AI146" s="542" t="e">
        <f ca="1">+IF(AND(ISNUMBER(OFFSET('Sanitation Data'!$F$11,0,10*ROW('Sanitation Data'!F140))),'Data Summary'!CX146="Yes"),OFFSET('Sanitation Data'!$F$11,0,10*ROW('Sanitation Data'!F140)),NA())</f>
        <v>#N/A</v>
      </c>
      <c r="AJ146" s="542" t="e">
        <f ca="1">+IF(AND(ISNUMBER(OFFSET('Sanitation Data'!$F$12,0,10*ROW('Sanitation Data'!F140))),'Data Summary'!CY146="Yes"),OFFSET('Sanitation Data'!$F$12,0,10*ROW('Sanitation Data'!F140)),NA())</f>
        <v>#N/A</v>
      </c>
      <c r="AK146" s="542" t="e">
        <f ca="1">+IF(AND(ISNUMBER(OFFSET('Sanitation Data'!$G$4,0,10*ROW('Sanitation Data'!G140))),'Data Summary'!CZ146="Yes"),100-OFFSET('Sanitation Data'!$G$4,0,10*ROW('Sanitation Data'!G140)),NA())</f>
        <v>#N/A</v>
      </c>
      <c r="AL146" s="542" t="e">
        <f ca="1">+IF(AND(ISNUMBER(OFFSET('Sanitation Data'!$G$6,0,10*ROW('Sanitation Data'!G140))),'Data Summary'!DA146="Yes"),OFFSET('Sanitation Data'!$G$6,0,10*ROW('Sanitation Data'!G140)),NA())</f>
        <v>#N/A</v>
      </c>
      <c r="AM146" s="542" t="e">
        <f ca="1">+IF(AND(ISNUMBER(OFFSET('Sanitation Data'!$G$10,0,10*ROW('Sanitation Data'!G140))),'Data Summary'!DB146="Yes"),OFFSET('Sanitation Data'!$G$10,0,10*ROW('Sanitation Data'!G140)),NA())</f>
        <v>#N/A</v>
      </c>
      <c r="AN146" s="542" t="e">
        <f ca="1">+IF(AND(ISNUMBER(OFFSET('Sanitation Data'!$G$11,0,10*ROW('Sanitation Data'!G140))),'Data Summary'!DC146="Yes"),OFFSET('Sanitation Data'!$G$11,0,10*ROW('Sanitation Data'!G140)),NA())</f>
        <v>#N/A</v>
      </c>
      <c r="AO146" s="542" t="e">
        <f ca="1">+IF(AND(ISNUMBER(OFFSET('Sanitation Data'!$G$12,0,10*ROW('Sanitation Data'!G140))),'Data Summary'!DD146="Yes"),OFFSET('Sanitation Data'!$G$12,0,10*ROW('Sanitation Data'!G140)),NA())</f>
        <v>#N/A</v>
      </c>
      <c r="AP146" s="542" t="e">
        <f ca="1">+IF(AND(ISNUMBER(OFFSET('Sanitation Data'!$H$4,0,10*ROW('Sanitation Data'!H140))),'Data Summary'!DE146="Yes"),100-OFFSET('Sanitation Data'!$H$4,0,10*ROW('Sanitation Data'!H140)),NA())</f>
        <v>#N/A</v>
      </c>
      <c r="AQ146" s="542" t="e">
        <f ca="1">+IF(AND(ISNUMBER(OFFSET('Sanitation Data'!$H$6,0,10*ROW('Sanitation Data'!H140))),'Data Summary'!DF146="Yes"),OFFSET('Sanitation Data'!$H$6,0,10*ROW('Sanitation Data'!H140)),NA())</f>
        <v>#N/A</v>
      </c>
      <c r="AR146" s="542" t="e">
        <f ca="1">+IF(AND(ISNUMBER(OFFSET('Sanitation Data'!$H$10,0,10*ROW('Sanitation Data'!H140))),'Data Summary'!DG146="Yes"),OFFSET('Sanitation Data'!$H$10,0,10*ROW('Sanitation Data'!H140)),NA())</f>
        <v>#N/A</v>
      </c>
      <c r="AS146" s="542" t="e">
        <f ca="1">+IF(AND(ISNUMBER(OFFSET('Sanitation Data'!$H$11,0,10*ROW('Sanitation Data'!H140))),'Data Summary'!DH146="Yes"),OFFSET('Sanitation Data'!$H$11,0,10*ROW('Sanitation Data'!H140)),NA())</f>
        <v>#N/A</v>
      </c>
      <c r="AT146" s="542" t="e">
        <f ca="1">+IF(AND(ISNUMBER(OFFSET('Sanitation Data'!$H$12,0,10*ROW('Sanitation Data'!H140))),'Data Summary'!DI146="Yes"),OFFSET('Sanitation Data'!$H$12,0,10*ROW('Sanitation Data'!H140)),NA())</f>
        <v>#N/A</v>
      </c>
      <c r="AU146" s="542" t="e">
        <f ca="1">+IF(AND(ISNUMBER(OFFSET('Sanitation Data'!$I$4,0,10*ROW('Sanitation Data'!I140))),'Data Summary'!DJ146="Yes"),100-OFFSET('Sanitation Data'!$I$4,0,10*ROW('Sanitation Data'!I140)),NA())</f>
        <v>#N/A</v>
      </c>
      <c r="AV146" s="542" t="e">
        <f ca="1">+IF(AND(ISNUMBER(OFFSET('Sanitation Data'!$I$6,0,10*ROW('Sanitation Data'!I140))),'Data Summary'!DK146="Yes"),OFFSET('Sanitation Data'!$I$6,0,10*ROW('Sanitation Data'!I140)),NA())</f>
        <v>#N/A</v>
      </c>
      <c r="AW146" s="542" t="e">
        <f ca="1">+IF(AND(ISNUMBER(OFFSET('Sanitation Data'!$I$10,0,10*ROW('Sanitation Data'!I140))),'Data Summary'!DL146="Yes"),OFFSET('Sanitation Data'!$I$10,0,10*ROW('Sanitation Data'!I140)),NA())</f>
        <v>#N/A</v>
      </c>
      <c r="AX146" s="542" t="e">
        <f ca="1">+IF(AND(ISNUMBER(OFFSET('Sanitation Data'!$I$11,0,10*ROW('Sanitation Data'!I140))),'Data Summary'!DM146="Yes"),OFFSET('Sanitation Data'!$I$11,0,10*ROW('Sanitation Data'!I140)),NA())</f>
        <v>#N/A</v>
      </c>
      <c r="AY146" s="542" t="e">
        <f ca="1">+IF(AND(ISNUMBER(OFFSET('Sanitation Data'!$I$12,0,10*ROW('Sanitation Data'!I140))),'Data Summary'!DN146="Yes"),OFFSET('Sanitation Data'!$I$12,0,10*ROW('Sanitation Data'!I140)),NA())</f>
        <v>#N/A</v>
      </c>
      <c r="AZ146" s="543" t="e">
        <f ca="1">+IF(AND(ISNUMBER(OFFSET('Hygiene Data'!$D$5,0,10*ROW('Hygiene Data'!D140))),'Data Summary'!DO146="Yes"),OFFSET('Hygiene Data'!$D$5,0,10*ROW('Hygiene Data'!D140)),NA())</f>
        <v>#N/A</v>
      </c>
      <c r="BA146" s="543" t="e">
        <f ca="1">+IF(AND(ISNUMBER(OFFSET('Hygiene Data'!$D$7,0,10*ROW('Hygiene Data'!D140))),'Data Summary'!DP146="Yes"),OFFSET('Hygiene Data'!$D$7,0,10*ROW('Hygiene Data'!D140)),NA())</f>
        <v>#N/A</v>
      </c>
      <c r="BB146" s="543" t="e">
        <f ca="1">+IF(AND(ISNUMBER(OFFSET('Hygiene Data'!$D$9,0,10*ROW('Hygiene Data'!D140))),'Data Summary'!DQ146="Yes"),OFFSET('Hygiene Data'!$D$9,0,10*ROW('Hygiene Data'!D140)),NA())</f>
        <v>#N/A</v>
      </c>
      <c r="BC146" s="543" t="e">
        <f ca="1">+IF(AND(ISNUMBER(OFFSET('Hygiene Data'!$E$5,0,10*ROW('Hygiene Data'!E140))),'Data Summary'!DR146="Yes"),OFFSET('Hygiene Data'!$E$5,0,10*ROW('Hygiene Data'!E140)),NA())</f>
        <v>#N/A</v>
      </c>
      <c r="BD146" s="543" t="e">
        <f ca="1">+IF(AND(ISNUMBER(OFFSET('Hygiene Data'!$E$7,0,10*ROW('Hygiene Data'!E140))),'Data Summary'!DS146="Yes"),OFFSET('Hygiene Data'!$E$7,0,10*ROW('Hygiene Data'!E140)),NA())</f>
        <v>#N/A</v>
      </c>
      <c r="BE146" s="543" t="e">
        <f ca="1">+IF(AND(ISNUMBER(OFFSET('Hygiene Data'!$E$9,0,10*ROW('Hygiene Data'!E140))),'Data Summary'!DT146="Yes"),OFFSET('Hygiene Data'!$E$9,0,10*ROW('Hygiene Data'!E140)),NA())</f>
        <v>#N/A</v>
      </c>
      <c r="BF146" s="543" t="e">
        <f ca="1">+IF(AND(ISNUMBER(OFFSET('Hygiene Data'!$F$5,0,10*ROW('Hygiene Data'!F140))),'Data Summary'!DU146="Yes"),OFFSET('Hygiene Data'!$F$5,0,10*ROW('Hygiene Data'!F140)),NA())</f>
        <v>#N/A</v>
      </c>
      <c r="BG146" s="543" t="e">
        <f ca="1">+IF(AND(ISNUMBER(OFFSET('Hygiene Data'!$F$7,0,10*ROW('Hygiene Data'!F140))),'Data Summary'!DV146="Yes"),OFFSET('Hygiene Data'!$F$7,0,10*ROW('Hygiene Data'!F140)),NA())</f>
        <v>#N/A</v>
      </c>
      <c r="BH146" s="543" t="e">
        <f ca="1">+IF(AND(ISNUMBER(OFFSET('Hygiene Data'!$F$9,0,10*ROW('Hygiene Data'!F140))),'Data Summary'!DW146="Yes"),OFFSET('Hygiene Data'!$F$9,0,10*ROW('Hygiene Data'!F140)),NA())</f>
        <v>#N/A</v>
      </c>
      <c r="BI146" s="543" t="e">
        <f ca="1">+IF(AND(ISNUMBER(OFFSET('Hygiene Data'!$G$5,0,10*ROW('Hygiene Data'!G140))),'Data Summary'!DX146="Yes"),OFFSET('Hygiene Data'!$G$5,0,10*ROW('Hygiene Data'!G140)),NA())</f>
        <v>#N/A</v>
      </c>
      <c r="BJ146" s="543" t="e">
        <f ca="1">+IF(AND(ISNUMBER(OFFSET('Hygiene Data'!$G$7,0,10*ROW('Hygiene Data'!G140))),'Data Summary'!DY146="Yes"),OFFSET('Hygiene Data'!$G$7,0,10*ROW('Hygiene Data'!G140)),NA())</f>
        <v>#N/A</v>
      </c>
      <c r="BK146" s="543" t="e">
        <f ca="1">+IF(AND(ISNUMBER(OFFSET('Hygiene Data'!$G$9,0,10*ROW('Hygiene Data'!G140))),'Data Summary'!DZ146="Yes"),OFFSET('Hygiene Data'!$G$9,0,10*ROW('Hygiene Data'!G140)),NA())</f>
        <v>#N/A</v>
      </c>
      <c r="BL146" s="543" t="e">
        <f ca="1">+IF(AND(ISNUMBER(OFFSET('Hygiene Data'!$H$5,0,10*ROW('Hygiene Data'!H140))),'Data Summary'!EA146="Yes"),OFFSET('Hygiene Data'!$H$5,0,10*ROW('Hygiene Data'!H140)),NA())</f>
        <v>#N/A</v>
      </c>
      <c r="BM146" s="543" t="e">
        <f ca="1">+IF(AND(ISNUMBER(OFFSET('Hygiene Data'!$H$7,0,10*ROW('Hygiene Data'!H140))),'Data Summary'!EB146="Yes"),OFFSET('Hygiene Data'!$H$7,0,10*ROW('Hygiene Data'!H140)),NA())</f>
        <v>#N/A</v>
      </c>
      <c r="BN146" s="543" t="e">
        <f ca="1">+IF(AND(ISNUMBER(OFFSET('Hygiene Data'!$H$9,0,10*ROW('Hygiene Data'!H140))),'Data Summary'!EC146="Yes"),OFFSET('Hygiene Data'!$H$9,0,10*ROW('Hygiene Data'!H140)),NA())</f>
        <v>#N/A</v>
      </c>
      <c r="BO146" s="543" t="e">
        <f ca="1">+IF(AND(ISNUMBER(OFFSET('Hygiene Data'!$I$5,0,10*ROW('Hygiene Data'!I140))),'Data Summary'!ED146="Yes"),OFFSET('Hygiene Data'!$I$5,0,10*ROW('Hygiene Data'!I140)),NA())</f>
        <v>#N/A</v>
      </c>
      <c r="BP146" s="543" t="e">
        <f ca="1">+IF(AND(ISNUMBER(OFFSET('Hygiene Data'!$I$7,0,10*ROW('Hygiene Data'!I140))),'Data Summary'!EE146="Yes"),OFFSET('Hygiene Data'!$I$7,0,10*ROW('Hygiene Data'!I140)),NA())</f>
        <v>#N/A</v>
      </c>
      <c r="BQ146" s="543" t="e">
        <f ca="1">+IF(AND(ISNUMBER(OFFSET('Hygiene Data'!$I$9,0,10*ROW('Hygiene Data'!I140))),'Data Summary'!EF146="Yes"),OFFSET('Hygiene Data'!$I$9,0,10*ROW('Hygiene Data'!I140)),NA())</f>
        <v>#N/A</v>
      </c>
    </row>
    <row r="147" spans="1:69" x14ac:dyDescent="0.25">
      <c r="A147" s="539" t="e">
        <f ca="1">+RIGHT('Data Summary'!A147,LEN('Data Summary'!A147)-9)</f>
        <v>#VALUE!</v>
      </c>
      <c r="B147" s="513" t="str">
        <f ca="1">+IF(ISTEXT('Data Summary'!B147),'Data Summary'!B147,"")</f>
        <v/>
      </c>
      <c r="C147" s="540" t="e">
        <f ca="1">+VALUE('Data Summary'!C147)</f>
        <v>#VALUE!</v>
      </c>
      <c r="D147" s="541" t="e">
        <f ca="1">+IF(AND(ISNUMBER(OFFSET('Water Data'!$D$4,0,10*ROW('Water Data'!D141))),'Data Summary'!BS147="Yes"),100-OFFSET('Water Data'!$D$4,0,10*ROW('Water Data'!D141)),NA())</f>
        <v>#N/A</v>
      </c>
      <c r="E147" s="541" t="e">
        <f ca="1">+IF(AND(ISNUMBER(OFFSET('Water Data'!$D$6,0,10*ROW('Water Data'!D141))),'Data Summary'!BT147="Yes"),OFFSET('Water Data'!$D$6,0,10*ROW('Water Data'!D141)),NA())</f>
        <v>#N/A</v>
      </c>
      <c r="F147" s="541" t="e">
        <f ca="1">+IF(AND(ISNUMBER(OFFSET('Water Data'!$D$9,0,10*ROW('Water Data'!D141))),'Data Summary'!BU147="Yes"),OFFSET('Water Data'!$D$9,0,10*ROW('Water Data'!D141)),NA())</f>
        <v>#N/A</v>
      </c>
      <c r="G147" s="541" t="e">
        <f ca="1">+IF(AND(ISNUMBER(OFFSET('Water Data'!$E$4,0,10*ROW('Water Data'!E141))),'Data Summary'!BV147="Yes"),100-OFFSET('Water Data'!$E$4,0,10*ROW('Water Data'!E141)),NA())</f>
        <v>#N/A</v>
      </c>
      <c r="H147" s="541" t="e">
        <f ca="1">+IF(AND(ISNUMBER(OFFSET('Water Data'!$E$6,0,10*ROW('Water Data'!E141))),'Data Summary'!BW147="Yes"),OFFSET('Water Data'!$E$6,0,10*ROW('Water Data'!E141)),NA())</f>
        <v>#N/A</v>
      </c>
      <c r="I147" s="541" t="e">
        <f ca="1">+IF(AND(ISNUMBER(OFFSET('Water Data'!$E$9,0,10*ROW('Water Data'!E141))),'Data Summary'!BX147="Yes"),OFFSET('Water Data'!$E$9,0,10*ROW('Water Data'!E141)),NA())</f>
        <v>#N/A</v>
      </c>
      <c r="J147" s="541" t="e">
        <f ca="1">+IF(AND(ISNUMBER(OFFSET('Water Data'!$F$4,0,10*ROW('Water Data'!F141))),'Data Summary'!BY147="Yes"),100-OFFSET('Water Data'!$F$4,0,10*ROW('Water Data'!F141)),NA())</f>
        <v>#N/A</v>
      </c>
      <c r="K147" s="541" t="e">
        <f ca="1">+IF(AND(ISNUMBER(OFFSET('Water Data'!$F$6,0,10*ROW('Water Data'!F141))),'Data Summary'!BZ147="Yes"),OFFSET('Water Data'!$F$6,0,10*ROW('Water Data'!F141)),NA())</f>
        <v>#N/A</v>
      </c>
      <c r="L147" s="541" t="e">
        <f ca="1">+IF(AND(ISNUMBER(OFFSET('Water Data'!$F$9,0,10*ROW('Water Data'!F141))),'Data Summary'!CA147="Yes"),OFFSET('Water Data'!$F$9,0,10*ROW('Water Data'!F141)),NA())</f>
        <v>#N/A</v>
      </c>
      <c r="M147" s="541" t="e">
        <f ca="1">+IF(AND(ISNUMBER(OFFSET('Water Data'!$G$4,0,10*ROW('Water Data'!G141))),'Data Summary'!CB147="Yes"),100-OFFSET('Water Data'!$G$4,0,10*ROW('Water Data'!G141)),NA())</f>
        <v>#N/A</v>
      </c>
      <c r="N147" s="541" t="e">
        <f ca="1">+IF(AND(ISNUMBER(OFFSET('Water Data'!$G$6,0,10*ROW('Water Data'!G141))),'Data Summary'!CC147="Yes"),OFFSET('Water Data'!$G$6,0,10*ROW('Water Data'!G141)),NA())</f>
        <v>#N/A</v>
      </c>
      <c r="O147" s="541" t="e">
        <f ca="1">+IF(AND(ISNUMBER(OFFSET('Water Data'!$G$9,0,10*ROW('Water Data'!G141))),'Data Summary'!CD147="Yes"),OFFSET('Water Data'!$G$9,0,10*ROW('Water Data'!G141)),NA())</f>
        <v>#N/A</v>
      </c>
      <c r="P147" s="541" t="e">
        <f ca="1">+IF(AND(ISNUMBER(OFFSET('Water Data'!$H$4,0,10*ROW('Water Data'!H141))),'Data Summary'!CE147="Yes"),100-OFFSET('Water Data'!$H$4,0,10*ROW('Water Data'!H141)),NA())</f>
        <v>#N/A</v>
      </c>
      <c r="Q147" s="541" t="e">
        <f ca="1">+IF(AND(ISNUMBER(OFFSET('Water Data'!$H$6,0,10*ROW('Water Data'!H141))),'Data Summary'!CF147="Yes"),OFFSET('Water Data'!$H$6,0,10*ROW('Water Data'!H141)),NA())</f>
        <v>#N/A</v>
      </c>
      <c r="R147" s="541" t="e">
        <f ca="1">+IF(AND(ISNUMBER(OFFSET('Water Data'!$H$9,0,10*ROW('Water Data'!H141))),'Data Summary'!CG147="Yes"),OFFSET('Water Data'!$H$9,0,10*ROW('Water Data'!H141)),NA())</f>
        <v>#N/A</v>
      </c>
      <c r="S147" s="541" t="e">
        <f ca="1">+IF(AND(ISNUMBER(OFFSET('Water Data'!$I$4,0,10*ROW('Water Data'!I141))),'Data Summary'!CH147="Yes"),100-OFFSET('Water Data'!$I$4,0,10*ROW('Water Data'!I141)),NA())</f>
        <v>#N/A</v>
      </c>
      <c r="T147" s="541" t="e">
        <f ca="1">+IF(AND(ISNUMBER(OFFSET('Water Data'!$I$6,0,10*ROW('Water Data'!I141))),'Data Summary'!CI147="Yes"),OFFSET('Water Data'!$I$6,0,10*ROW('Water Data'!I141)),NA())</f>
        <v>#N/A</v>
      </c>
      <c r="U147" s="541" t="e">
        <f ca="1">+IF(AND(ISNUMBER(OFFSET('Water Data'!$I$9,0,10*ROW('Water Data'!I141))),'Data Summary'!CJ147="Yes"),OFFSET('Water Data'!$I$9,0,10*ROW('Water Data'!I141)),NA())</f>
        <v>#N/A</v>
      </c>
      <c r="V147" s="542" t="e">
        <f ca="1">+IF(AND(ISNUMBER(OFFSET('Sanitation Data'!$D$4,0,10*ROW('Sanitation Data'!D141))),'Data Summary'!CK147="Yes"),100-OFFSET('Sanitation Data'!$D$4,0,10*ROW('Sanitation Data'!D141)),NA())</f>
        <v>#N/A</v>
      </c>
      <c r="W147" s="542" t="e">
        <f ca="1">+IF(AND(ISNUMBER(OFFSET('Sanitation Data'!$D$6,0,10*ROW('Sanitation Data'!D141))),'Data Summary'!CL147="Yes"),OFFSET('Sanitation Data'!$D$6,0,10*ROW('Sanitation Data'!D141)),NA())</f>
        <v>#N/A</v>
      </c>
      <c r="X147" s="542" t="e">
        <f ca="1">+IF(AND(ISNUMBER(OFFSET('Sanitation Data'!$D$10,0,10*ROW('Sanitation Data'!D141))),'Data Summary'!CM147="Yes"),OFFSET('Sanitation Data'!$D$10,0,10*ROW('Sanitation Data'!D141)),NA())</f>
        <v>#N/A</v>
      </c>
      <c r="Y147" s="542" t="e">
        <f ca="1">+IF(AND(ISNUMBER(OFFSET('Sanitation Data'!$D$11,0,10*ROW('Sanitation Data'!D141))),'Data Summary'!CN147="Yes"),OFFSET('Sanitation Data'!$D$11,0,10*ROW('Sanitation Data'!D141)),NA())</f>
        <v>#N/A</v>
      </c>
      <c r="Z147" s="542" t="e">
        <f ca="1">+IF(AND(ISNUMBER(OFFSET('Sanitation Data'!$D$12,0,10*ROW('Sanitation Data'!D141))),'Data Summary'!CO147="Yes"),OFFSET('Sanitation Data'!$D$12,0,10*ROW('Sanitation Data'!D141)),NA())</f>
        <v>#N/A</v>
      </c>
      <c r="AA147" s="542" t="e">
        <f ca="1">+IF(AND(ISNUMBER(OFFSET('Sanitation Data'!$E$4,0,10*ROW('Sanitation Data'!E141))),'Data Summary'!CP147="Yes"),100-OFFSET('Sanitation Data'!$E$4,0,10*ROW('Sanitation Data'!E141)),NA())</f>
        <v>#N/A</v>
      </c>
      <c r="AB147" s="542" t="e">
        <f ca="1">+IF(AND(ISNUMBER(OFFSET('Sanitation Data'!$E$6,0,10*ROW('Sanitation Data'!E141))),'Data Summary'!CQ147="Yes"),OFFSET('Sanitation Data'!$E$6,0,10*ROW('Sanitation Data'!E141)),NA())</f>
        <v>#N/A</v>
      </c>
      <c r="AC147" s="542" t="e">
        <f ca="1">+IF(AND(ISNUMBER(OFFSET('Sanitation Data'!$E$10,0,10*ROW('Sanitation Data'!E141))),'Data Summary'!CR147="Yes"),OFFSET('Sanitation Data'!$E$10,0,10*ROW('Sanitation Data'!E141)),NA())</f>
        <v>#N/A</v>
      </c>
      <c r="AD147" s="542" t="e">
        <f ca="1">+IF(AND(ISNUMBER(OFFSET('Sanitation Data'!$E$11,0,10*ROW('Sanitation Data'!E141))),'Data Summary'!CS147="Yes"),OFFSET('Sanitation Data'!$E$11,0,10*ROW('Sanitation Data'!E141)),NA())</f>
        <v>#N/A</v>
      </c>
      <c r="AE147" s="542" t="e">
        <f ca="1">+IF(AND(ISNUMBER(OFFSET('Sanitation Data'!$E$12,0,10*ROW('Sanitation Data'!E141))),'Data Summary'!CT147="Yes"),OFFSET('Sanitation Data'!$E$12,0,10*ROW('Sanitation Data'!E141)),NA())</f>
        <v>#N/A</v>
      </c>
      <c r="AF147" s="542" t="e">
        <f ca="1">+IF(AND(ISNUMBER(OFFSET('Sanitation Data'!$F$4,0,10*ROW('Sanitation Data'!F141))),'Data Summary'!CU147="Yes"),100-OFFSET('Sanitation Data'!$F$4,0,10*ROW('Sanitation Data'!F141)),NA())</f>
        <v>#N/A</v>
      </c>
      <c r="AG147" s="542" t="e">
        <f ca="1">+IF(AND(ISNUMBER(OFFSET('Sanitation Data'!$F$6,0,10*ROW('Sanitation Data'!F141))),'Data Summary'!CV147="Yes"),OFFSET('Sanitation Data'!$F$6,0,10*ROW('Sanitation Data'!F141)),NA())</f>
        <v>#N/A</v>
      </c>
      <c r="AH147" s="542" t="e">
        <f ca="1">+IF(AND(ISNUMBER(OFFSET('Sanitation Data'!$F$10,0,10*ROW('Sanitation Data'!F141))),'Data Summary'!CW147="Yes"),OFFSET('Sanitation Data'!$F$10,0,10*ROW('Sanitation Data'!F141)),NA())</f>
        <v>#N/A</v>
      </c>
      <c r="AI147" s="542" t="e">
        <f ca="1">+IF(AND(ISNUMBER(OFFSET('Sanitation Data'!$F$11,0,10*ROW('Sanitation Data'!F141))),'Data Summary'!CX147="Yes"),OFFSET('Sanitation Data'!$F$11,0,10*ROW('Sanitation Data'!F141)),NA())</f>
        <v>#N/A</v>
      </c>
      <c r="AJ147" s="542" t="e">
        <f ca="1">+IF(AND(ISNUMBER(OFFSET('Sanitation Data'!$F$12,0,10*ROW('Sanitation Data'!F141))),'Data Summary'!CY147="Yes"),OFFSET('Sanitation Data'!$F$12,0,10*ROW('Sanitation Data'!F141)),NA())</f>
        <v>#N/A</v>
      </c>
      <c r="AK147" s="542" t="e">
        <f ca="1">+IF(AND(ISNUMBER(OFFSET('Sanitation Data'!$G$4,0,10*ROW('Sanitation Data'!G141))),'Data Summary'!CZ147="Yes"),100-OFFSET('Sanitation Data'!$G$4,0,10*ROW('Sanitation Data'!G141)),NA())</f>
        <v>#N/A</v>
      </c>
      <c r="AL147" s="542" t="e">
        <f ca="1">+IF(AND(ISNUMBER(OFFSET('Sanitation Data'!$G$6,0,10*ROW('Sanitation Data'!G141))),'Data Summary'!DA147="Yes"),OFFSET('Sanitation Data'!$G$6,0,10*ROW('Sanitation Data'!G141)),NA())</f>
        <v>#N/A</v>
      </c>
      <c r="AM147" s="542" t="e">
        <f ca="1">+IF(AND(ISNUMBER(OFFSET('Sanitation Data'!$G$10,0,10*ROW('Sanitation Data'!G141))),'Data Summary'!DB147="Yes"),OFFSET('Sanitation Data'!$G$10,0,10*ROW('Sanitation Data'!G141)),NA())</f>
        <v>#N/A</v>
      </c>
      <c r="AN147" s="542" t="e">
        <f ca="1">+IF(AND(ISNUMBER(OFFSET('Sanitation Data'!$G$11,0,10*ROW('Sanitation Data'!G141))),'Data Summary'!DC147="Yes"),OFFSET('Sanitation Data'!$G$11,0,10*ROW('Sanitation Data'!G141)),NA())</f>
        <v>#N/A</v>
      </c>
      <c r="AO147" s="542" t="e">
        <f ca="1">+IF(AND(ISNUMBER(OFFSET('Sanitation Data'!$G$12,0,10*ROW('Sanitation Data'!G141))),'Data Summary'!DD147="Yes"),OFFSET('Sanitation Data'!$G$12,0,10*ROW('Sanitation Data'!G141)),NA())</f>
        <v>#N/A</v>
      </c>
      <c r="AP147" s="542" t="e">
        <f ca="1">+IF(AND(ISNUMBER(OFFSET('Sanitation Data'!$H$4,0,10*ROW('Sanitation Data'!H141))),'Data Summary'!DE147="Yes"),100-OFFSET('Sanitation Data'!$H$4,0,10*ROW('Sanitation Data'!H141)),NA())</f>
        <v>#N/A</v>
      </c>
      <c r="AQ147" s="542" t="e">
        <f ca="1">+IF(AND(ISNUMBER(OFFSET('Sanitation Data'!$H$6,0,10*ROW('Sanitation Data'!H141))),'Data Summary'!DF147="Yes"),OFFSET('Sanitation Data'!$H$6,0,10*ROW('Sanitation Data'!H141)),NA())</f>
        <v>#N/A</v>
      </c>
      <c r="AR147" s="542" t="e">
        <f ca="1">+IF(AND(ISNUMBER(OFFSET('Sanitation Data'!$H$10,0,10*ROW('Sanitation Data'!H141))),'Data Summary'!DG147="Yes"),OFFSET('Sanitation Data'!$H$10,0,10*ROW('Sanitation Data'!H141)),NA())</f>
        <v>#N/A</v>
      </c>
      <c r="AS147" s="542" t="e">
        <f ca="1">+IF(AND(ISNUMBER(OFFSET('Sanitation Data'!$H$11,0,10*ROW('Sanitation Data'!H141))),'Data Summary'!DH147="Yes"),OFFSET('Sanitation Data'!$H$11,0,10*ROW('Sanitation Data'!H141)),NA())</f>
        <v>#N/A</v>
      </c>
      <c r="AT147" s="542" t="e">
        <f ca="1">+IF(AND(ISNUMBER(OFFSET('Sanitation Data'!$H$12,0,10*ROW('Sanitation Data'!H141))),'Data Summary'!DI147="Yes"),OFFSET('Sanitation Data'!$H$12,0,10*ROW('Sanitation Data'!H141)),NA())</f>
        <v>#N/A</v>
      </c>
      <c r="AU147" s="542" t="e">
        <f ca="1">+IF(AND(ISNUMBER(OFFSET('Sanitation Data'!$I$4,0,10*ROW('Sanitation Data'!I141))),'Data Summary'!DJ147="Yes"),100-OFFSET('Sanitation Data'!$I$4,0,10*ROW('Sanitation Data'!I141)),NA())</f>
        <v>#N/A</v>
      </c>
      <c r="AV147" s="542" t="e">
        <f ca="1">+IF(AND(ISNUMBER(OFFSET('Sanitation Data'!$I$6,0,10*ROW('Sanitation Data'!I141))),'Data Summary'!DK147="Yes"),OFFSET('Sanitation Data'!$I$6,0,10*ROW('Sanitation Data'!I141)),NA())</f>
        <v>#N/A</v>
      </c>
      <c r="AW147" s="542" t="e">
        <f ca="1">+IF(AND(ISNUMBER(OFFSET('Sanitation Data'!$I$10,0,10*ROW('Sanitation Data'!I141))),'Data Summary'!DL147="Yes"),OFFSET('Sanitation Data'!$I$10,0,10*ROW('Sanitation Data'!I141)),NA())</f>
        <v>#N/A</v>
      </c>
      <c r="AX147" s="542" t="e">
        <f ca="1">+IF(AND(ISNUMBER(OFFSET('Sanitation Data'!$I$11,0,10*ROW('Sanitation Data'!I141))),'Data Summary'!DM147="Yes"),OFFSET('Sanitation Data'!$I$11,0,10*ROW('Sanitation Data'!I141)),NA())</f>
        <v>#N/A</v>
      </c>
      <c r="AY147" s="542" t="e">
        <f ca="1">+IF(AND(ISNUMBER(OFFSET('Sanitation Data'!$I$12,0,10*ROW('Sanitation Data'!I141))),'Data Summary'!DN147="Yes"),OFFSET('Sanitation Data'!$I$12,0,10*ROW('Sanitation Data'!I141)),NA())</f>
        <v>#N/A</v>
      </c>
      <c r="AZ147" s="543" t="e">
        <f ca="1">+IF(AND(ISNUMBER(OFFSET('Hygiene Data'!$D$5,0,10*ROW('Hygiene Data'!D141))),'Data Summary'!DO147="Yes"),OFFSET('Hygiene Data'!$D$5,0,10*ROW('Hygiene Data'!D141)),NA())</f>
        <v>#N/A</v>
      </c>
      <c r="BA147" s="543" t="e">
        <f ca="1">+IF(AND(ISNUMBER(OFFSET('Hygiene Data'!$D$7,0,10*ROW('Hygiene Data'!D141))),'Data Summary'!DP147="Yes"),OFFSET('Hygiene Data'!$D$7,0,10*ROW('Hygiene Data'!D141)),NA())</f>
        <v>#N/A</v>
      </c>
      <c r="BB147" s="543" t="e">
        <f ca="1">+IF(AND(ISNUMBER(OFFSET('Hygiene Data'!$D$9,0,10*ROW('Hygiene Data'!D141))),'Data Summary'!DQ147="Yes"),OFFSET('Hygiene Data'!$D$9,0,10*ROW('Hygiene Data'!D141)),NA())</f>
        <v>#N/A</v>
      </c>
      <c r="BC147" s="543" t="e">
        <f ca="1">+IF(AND(ISNUMBER(OFFSET('Hygiene Data'!$E$5,0,10*ROW('Hygiene Data'!E141))),'Data Summary'!DR147="Yes"),OFFSET('Hygiene Data'!$E$5,0,10*ROW('Hygiene Data'!E141)),NA())</f>
        <v>#N/A</v>
      </c>
      <c r="BD147" s="543" t="e">
        <f ca="1">+IF(AND(ISNUMBER(OFFSET('Hygiene Data'!$E$7,0,10*ROW('Hygiene Data'!E141))),'Data Summary'!DS147="Yes"),OFFSET('Hygiene Data'!$E$7,0,10*ROW('Hygiene Data'!E141)),NA())</f>
        <v>#N/A</v>
      </c>
      <c r="BE147" s="543" t="e">
        <f ca="1">+IF(AND(ISNUMBER(OFFSET('Hygiene Data'!$E$9,0,10*ROW('Hygiene Data'!E141))),'Data Summary'!DT147="Yes"),OFFSET('Hygiene Data'!$E$9,0,10*ROW('Hygiene Data'!E141)),NA())</f>
        <v>#N/A</v>
      </c>
      <c r="BF147" s="543" t="e">
        <f ca="1">+IF(AND(ISNUMBER(OFFSET('Hygiene Data'!$F$5,0,10*ROW('Hygiene Data'!F141))),'Data Summary'!DU147="Yes"),OFFSET('Hygiene Data'!$F$5,0,10*ROW('Hygiene Data'!F141)),NA())</f>
        <v>#N/A</v>
      </c>
      <c r="BG147" s="543" t="e">
        <f ca="1">+IF(AND(ISNUMBER(OFFSET('Hygiene Data'!$F$7,0,10*ROW('Hygiene Data'!F141))),'Data Summary'!DV147="Yes"),OFFSET('Hygiene Data'!$F$7,0,10*ROW('Hygiene Data'!F141)),NA())</f>
        <v>#N/A</v>
      </c>
      <c r="BH147" s="543" t="e">
        <f ca="1">+IF(AND(ISNUMBER(OFFSET('Hygiene Data'!$F$9,0,10*ROW('Hygiene Data'!F141))),'Data Summary'!DW147="Yes"),OFFSET('Hygiene Data'!$F$9,0,10*ROW('Hygiene Data'!F141)),NA())</f>
        <v>#N/A</v>
      </c>
      <c r="BI147" s="543" t="e">
        <f ca="1">+IF(AND(ISNUMBER(OFFSET('Hygiene Data'!$G$5,0,10*ROW('Hygiene Data'!G141))),'Data Summary'!DX147="Yes"),OFFSET('Hygiene Data'!$G$5,0,10*ROW('Hygiene Data'!G141)),NA())</f>
        <v>#N/A</v>
      </c>
      <c r="BJ147" s="543" t="e">
        <f ca="1">+IF(AND(ISNUMBER(OFFSET('Hygiene Data'!$G$7,0,10*ROW('Hygiene Data'!G141))),'Data Summary'!DY147="Yes"),OFFSET('Hygiene Data'!$G$7,0,10*ROW('Hygiene Data'!G141)),NA())</f>
        <v>#N/A</v>
      </c>
      <c r="BK147" s="543" t="e">
        <f ca="1">+IF(AND(ISNUMBER(OFFSET('Hygiene Data'!$G$9,0,10*ROW('Hygiene Data'!G141))),'Data Summary'!DZ147="Yes"),OFFSET('Hygiene Data'!$G$9,0,10*ROW('Hygiene Data'!G141)),NA())</f>
        <v>#N/A</v>
      </c>
      <c r="BL147" s="543" t="e">
        <f ca="1">+IF(AND(ISNUMBER(OFFSET('Hygiene Data'!$H$5,0,10*ROW('Hygiene Data'!H141))),'Data Summary'!EA147="Yes"),OFFSET('Hygiene Data'!$H$5,0,10*ROW('Hygiene Data'!H141)),NA())</f>
        <v>#N/A</v>
      </c>
      <c r="BM147" s="543" t="e">
        <f ca="1">+IF(AND(ISNUMBER(OFFSET('Hygiene Data'!$H$7,0,10*ROW('Hygiene Data'!H141))),'Data Summary'!EB147="Yes"),OFFSET('Hygiene Data'!$H$7,0,10*ROW('Hygiene Data'!H141)),NA())</f>
        <v>#N/A</v>
      </c>
      <c r="BN147" s="543" t="e">
        <f ca="1">+IF(AND(ISNUMBER(OFFSET('Hygiene Data'!$H$9,0,10*ROW('Hygiene Data'!H141))),'Data Summary'!EC147="Yes"),OFFSET('Hygiene Data'!$H$9,0,10*ROW('Hygiene Data'!H141)),NA())</f>
        <v>#N/A</v>
      </c>
      <c r="BO147" s="543" t="e">
        <f ca="1">+IF(AND(ISNUMBER(OFFSET('Hygiene Data'!$I$5,0,10*ROW('Hygiene Data'!I141))),'Data Summary'!ED147="Yes"),OFFSET('Hygiene Data'!$I$5,0,10*ROW('Hygiene Data'!I141)),NA())</f>
        <v>#N/A</v>
      </c>
      <c r="BP147" s="543" t="e">
        <f ca="1">+IF(AND(ISNUMBER(OFFSET('Hygiene Data'!$I$7,0,10*ROW('Hygiene Data'!I141))),'Data Summary'!EE147="Yes"),OFFSET('Hygiene Data'!$I$7,0,10*ROW('Hygiene Data'!I141)),NA())</f>
        <v>#N/A</v>
      </c>
      <c r="BQ147" s="543" t="e">
        <f ca="1">+IF(AND(ISNUMBER(OFFSET('Hygiene Data'!$I$9,0,10*ROW('Hygiene Data'!I141))),'Data Summary'!EF147="Yes"),OFFSET('Hygiene Data'!$I$9,0,10*ROW('Hygiene Data'!I141)),NA())</f>
        <v>#N/A</v>
      </c>
    </row>
    <row r="148" spans="1:69" x14ac:dyDescent="0.25">
      <c r="A148" s="539" t="e">
        <f ca="1">+RIGHT('Data Summary'!A148,LEN('Data Summary'!A148)-9)</f>
        <v>#VALUE!</v>
      </c>
      <c r="B148" s="513" t="str">
        <f ca="1">+IF(ISTEXT('Data Summary'!B148),'Data Summary'!B148,"")</f>
        <v/>
      </c>
      <c r="C148" s="540" t="e">
        <f ca="1">+VALUE('Data Summary'!C148)</f>
        <v>#VALUE!</v>
      </c>
      <c r="D148" s="541" t="e">
        <f ca="1">+IF(AND(ISNUMBER(OFFSET('Water Data'!$D$4,0,10*ROW('Water Data'!D142))),'Data Summary'!BS148="Yes"),100-OFFSET('Water Data'!$D$4,0,10*ROW('Water Data'!D142)),NA())</f>
        <v>#N/A</v>
      </c>
      <c r="E148" s="541" t="e">
        <f ca="1">+IF(AND(ISNUMBER(OFFSET('Water Data'!$D$6,0,10*ROW('Water Data'!D142))),'Data Summary'!BT148="Yes"),OFFSET('Water Data'!$D$6,0,10*ROW('Water Data'!D142)),NA())</f>
        <v>#N/A</v>
      </c>
      <c r="F148" s="541" t="e">
        <f ca="1">+IF(AND(ISNUMBER(OFFSET('Water Data'!$D$9,0,10*ROW('Water Data'!D142))),'Data Summary'!BU148="Yes"),OFFSET('Water Data'!$D$9,0,10*ROW('Water Data'!D142)),NA())</f>
        <v>#N/A</v>
      </c>
      <c r="G148" s="541" t="e">
        <f ca="1">+IF(AND(ISNUMBER(OFFSET('Water Data'!$E$4,0,10*ROW('Water Data'!E142))),'Data Summary'!BV148="Yes"),100-OFFSET('Water Data'!$E$4,0,10*ROW('Water Data'!E142)),NA())</f>
        <v>#N/A</v>
      </c>
      <c r="H148" s="541" t="e">
        <f ca="1">+IF(AND(ISNUMBER(OFFSET('Water Data'!$E$6,0,10*ROW('Water Data'!E142))),'Data Summary'!BW148="Yes"),OFFSET('Water Data'!$E$6,0,10*ROW('Water Data'!E142)),NA())</f>
        <v>#N/A</v>
      </c>
      <c r="I148" s="541" t="e">
        <f ca="1">+IF(AND(ISNUMBER(OFFSET('Water Data'!$E$9,0,10*ROW('Water Data'!E142))),'Data Summary'!BX148="Yes"),OFFSET('Water Data'!$E$9,0,10*ROW('Water Data'!E142)),NA())</f>
        <v>#N/A</v>
      </c>
      <c r="J148" s="541" t="e">
        <f ca="1">+IF(AND(ISNUMBER(OFFSET('Water Data'!$F$4,0,10*ROW('Water Data'!F142))),'Data Summary'!BY148="Yes"),100-OFFSET('Water Data'!$F$4,0,10*ROW('Water Data'!F142)),NA())</f>
        <v>#N/A</v>
      </c>
      <c r="K148" s="541" t="e">
        <f ca="1">+IF(AND(ISNUMBER(OFFSET('Water Data'!$F$6,0,10*ROW('Water Data'!F142))),'Data Summary'!BZ148="Yes"),OFFSET('Water Data'!$F$6,0,10*ROW('Water Data'!F142)),NA())</f>
        <v>#N/A</v>
      </c>
      <c r="L148" s="541" t="e">
        <f ca="1">+IF(AND(ISNUMBER(OFFSET('Water Data'!$F$9,0,10*ROW('Water Data'!F142))),'Data Summary'!CA148="Yes"),OFFSET('Water Data'!$F$9,0,10*ROW('Water Data'!F142)),NA())</f>
        <v>#N/A</v>
      </c>
      <c r="M148" s="541" t="e">
        <f ca="1">+IF(AND(ISNUMBER(OFFSET('Water Data'!$G$4,0,10*ROW('Water Data'!G142))),'Data Summary'!CB148="Yes"),100-OFFSET('Water Data'!$G$4,0,10*ROW('Water Data'!G142)),NA())</f>
        <v>#N/A</v>
      </c>
      <c r="N148" s="541" t="e">
        <f ca="1">+IF(AND(ISNUMBER(OFFSET('Water Data'!$G$6,0,10*ROW('Water Data'!G142))),'Data Summary'!CC148="Yes"),OFFSET('Water Data'!$G$6,0,10*ROW('Water Data'!G142)),NA())</f>
        <v>#N/A</v>
      </c>
      <c r="O148" s="541" t="e">
        <f ca="1">+IF(AND(ISNUMBER(OFFSET('Water Data'!$G$9,0,10*ROW('Water Data'!G142))),'Data Summary'!CD148="Yes"),OFFSET('Water Data'!$G$9,0,10*ROW('Water Data'!G142)),NA())</f>
        <v>#N/A</v>
      </c>
      <c r="P148" s="541" t="e">
        <f ca="1">+IF(AND(ISNUMBER(OFFSET('Water Data'!$H$4,0,10*ROW('Water Data'!H142))),'Data Summary'!CE148="Yes"),100-OFFSET('Water Data'!$H$4,0,10*ROW('Water Data'!H142)),NA())</f>
        <v>#N/A</v>
      </c>
      <c r="Q148" s="541" t="e">
        <f ca="1">+IF(AND(ISNUMBER(OFFSET('Water Data'!$H$6,0,10*ROW('Water Data'!H142))),'Data Summary'!CF148="Yes"),OFFSET('Water Data'!$H$6,0,10*ROW('Water Data'!H142)),NA())</f>
        <v>#N/A</v>
      </c>
      <c r="R148" s="541" t="e">
        <f ca="1">+IF(AND(ISNUMBER(OFFSET('Water Data'!$H$9,0,10*ROW('Water Data'!H142))),'Data Summary'!CG148="Yes"),OFFSET('Water Data'!$H$9,0,10*ROW('Water Data'!H142)),NA())</f>
        <v>#N/A</v>
      </c>
      <c r="S148" s="541" t="e">
        <f ca="1">+IF(AND(ISNUMBER(OFFSET('Water Data'!$I$4,0,10*ROW('Water Data'!I142))),'Data Summary'!CH148="Yes"),100-OFFSET('Water Data'!$I$4,0,10*ROW('Water Data'!I142)),NA())</f>
        <v>#N/A</v>
      </c>
      <c r="T148" s="541" t="e">
        <f ca="1">+IF(AND(ISNUMBER(OFFSET('Water Data'!$I$6,0,10*ROW('Water Data'!I142))),'Data Summary'!CI148="Yes"),OFFSET('Water Data'!$I$6,0,10*ROW('Water Data'!I142)),NA())</f>
        <v>#N/A</v>
      </c>
      <c r="U148" s="541" t="e">
        <f ca="1">+IF(AND(ISNUMBER(OFFSET('Water Data'!$I$9,0,10*ROW('Water Data'!I142))),'Data Summary'!CJ148="Yes"),OFFSET('Water Data'!$I$9,0,10*ROW('Water Data'!I142)),NA())</f>
        <v>#N/A</v>
      </c>
      <c r="V148" s="542" t="e">
        <f ca="1">+IF(AND(ISNUMBER(OFFSET('Sanitation Data'!$D$4,0,10*ROW('Sanitation Data'!D142))),'Data Summary'!CK148="Yes"),100-OFFSET('Sanitation Data'!$D$4,0,10*ROW('Sanitation Data'!D142)),NA())</f>
        <v>#N/A</v>
      </c>
      <c r="W148" s="542" t="e">
        <f ca="1">+IF(AND(ISNUMBER(OFFSET('Sanitation Data'!$D$6,0,10*ROW('Sanitation Data'!D142))),'Data Summary'!CL148="Yes"),OFFSET('Sanitation Data'!$D$6,0,10*ROW('Sanitation Data'!D142)),NA())</f>
        <v>#N/A</v>
      </c>
      <c r="X148" s="542" t="e">
        <f ca="1">+IF(AND(ISNUMBER(OFFSET('Sanitation Data'!$D$10,0,10*ROW('Sanitation Data'!D142))),'Data Summary'!CM148="Yes"),OFFSET('Sanitation Data'!$D$10,0,10*ROW('Sanitation Data'!D142)),NA())</f>
        <v>#N/A</v>
      </c>
      <c r="Y148" s="542" t="e">
        <f ca="1">+IF(AND(ISNUMBER(OFFSET('Sanitation Data'!$D$11,0,10*ROW('Sanitation Data'!D142))),'Data Summary'!CN148="Yes"),OFFSET('Sanitation Data'!$D$11,0,10*ROW('Sanitation Data'!D142)),NA())</f>
        <v>#N/A</v>
      </c>
      <c r="Z148" s="542" t="e">
        <f ca="1">+IF(AND(ISNUMBER(OFFSET('Sanitation Data'!$D$12,0,10*ROW('Sanitation Data'!D142))),'Data Summary'!CO148="Yes"),OFFSET('Sanitation Data'!$D$12,0,10*ROW('Sanitation Data'!D142)),NA())</f>
        <v>#N/A</v>
      </c>
      <c r="AA148" s="542" t="e">
        <f ca="1">+IF(AND(ISNUMBER(OFFSET('Sanitation Data'!$E$4,0,10*ROW('Sanitation Data'!E142))),'Data Summary'!CP148="Yes"),100-OFFSET('Sanitation Data'!$E$4,0,10*ROW('Sanitation Data'!E142)),NA())</f>
        <v>#N/A</v>
      </c>
      <c r="AB148" s="542" t="e">
        <f ca="1">+IF(AND(ISNUMBER(OFFSET('Sanitation Data'!$E$6,0,10*ROW('Sanitation Data'!E142))),'Data Summary'!CQ148="Yes"),OFFSET('Sanitation Data'!$E$6,0,10*ROW('Sanitation Data'!E142)),NA())</f>
        <v>#N/A</v>
      </c>
      <c r="AC148" s="542" t="e">
        <f ca="1">+IF(AND(ISNUMBER(OFFSET('Sanitation Data'!$E$10,0,10*ROW('Sanitation Data'!E142))),'Data Summary'!CR148="Yes"),OFFSET('Sanitation Data'!$E$10,0,10*ROW('Sanitation Data'!E142)),NA())</f>
        <v>#N/A</v>
      </c>
      <c r="AD148" s="542" t="e">
        <f ca="1">+IF(AND(ISNUMBER(OFFSET('Sanitation Data'!$E$11,0,10*ROW('Sanitation Data'!E142))),'Data Summary'!CS148="Yes"),OFFSET('Sanitation Data'!$E$11,0,10*ROW('Sanitation Data'!E142)),NA())</f>
        <v>#N/A</v>
      </c>
      <c r="AE148" s="542" t="e">
        <f ca="1">+IF(AND(ISNUMBER(OFFSET('Sanitation Data'!$E$12,0,10*ROW('Sanitation Data'!E142))),'Data Summary'!CT148="Yes"),OFFSET('Sanitation Data'!$E$12,0,10*ROW('Sanitation Data'!E142)),NA())</f>
        <v>#N/A</v>
      </c>
      <c r="AF148" s="542" t="e">
        <f ca="1">+IF(AND(ISNUMBER(OFFSET('Sanitation Data'!$F$4,0,10*ROW('Sanitation Data'!F142))),'Data Summary'!CU148="Yes"),100-OFFSET('Sanitation Data'!$F$4,0,10*ROW('Sanitation Data'!F142)),NA())</f>
        <v>#N/A</v>
      </c>
      <c r="AG148" s="542" t="e">
        <f ca="1">+IF(AND(ISNUMBER(OFFSET('Sanitation Data'!$F$6,0,10*ROW('Sanitation Data'!F142))),'Data Summary'!CV148="Yes"),OFFSET('Sanitation Data'!$F$6,0,10*ROW('Sanitation Data'!F142)),NA())</f>
        <v>#N/A</v>
      </c>
      <c r="AH148" s="542" t="e">
        <f ca="1">+IF(AND(ISNUMBER(OFFSET('Sanitation Data'!$F$10,0,10*ROW('Sanitation Data'!F142))),'Data Summary'!CW148="Yes"),OFFSET('Sanitation Data'!$F$10,0,10*ROW('Sanitation Data'!F142)),NA())</f>
        <v>#N/A</v>
      </c>
      <c r="AI148" s="542" t="e">
        <f ca="1">+IF(AND(ISNUMBER(OFFSET('Sanitation Data'!$F$11,0,10*ROW('Sanitation Data'!F142))),'Data Summary'!CX148="Yes"),OFFSET('Sanitation Data'!$F$11,0,10*ROW('Sanitation Data'!F142)),NA())</f>
        <v>#N/A</v>
      </c>
      <c r="AJ148" s="542" t="e">
        <f ca="1">+IF(AND(ISNUMBER(OFFSET('Sanitation Data'!$F$12,0,10*ROW('Sanitation Data'!F142))),'Data Summary'!CY148="Yes"),OFFSET('Sanitation Data'!$F$12,0,10*ROW('Sanitation Data'!F142)),NA())</f>
        <v>#N/A</v>
      </c>
      <c r="AK148" s="542" t="e">
        <f ca="1">+IF(AND(ISNUMBER(OFFSET('Sanitation Data'!$G$4,0,10*ROW('Sanitation Data'!G142))),'Data Summary'!CZ148="Yes"),100-OFFSET('Sanitation Data'!$G$4,0,10*ROW('Sanitation Data'!G142)),NA())</f>
        <v>#N/A</v>
      </c>
      <c r="AL148" s="542" t="e">
        <f ca="1">+IF(AND(ISNUMBER(OFFSET('Sanitation Data'!$G$6,0,10*ROW('Sanitation Data'!G142))),'Data Summary'!DA148="Yes"),OFFSET('Sanitation Data'!$G$6,0,10*ROW('Sanitation Data'!G142)),NA())</f>
        <v>#N/A</v>
      </c>
      <c r="AM148" s="542" t="e">
        <f ca="1">+IF(AND(ISNUMBER(OFFSET('Sanitation Data'!$G$10,0,10*ROW('Sanitation Data'!G142))),'Data Summary'!DB148="Yes"),OFFSET('Sanitation Data'!$G$10,0,10*ROW('Sanitation Data'!G142)),NA())</f>
        <v>#N/A</v>
      </c>
      <c r="AN148" s="542" t="e">
        <f ca="1">+IF(AND(ISNUMBER(OFFSET('Sanitation Data'!$G$11,0,10*ROW('Sanitation Data'!G142))),'Data Summary'!DC148="Yes"),OFFSET('Sanitation Data'!$G$11,0,10*ROW('Sanitation Data'!G142)),NA())</f>
        <v>#N/A</v>
      </c>
      <c r="AO148" s="542" t="e">
        <f ca="1">+IF(AND(ISNUMBER(OFFSET('Sanitation Data'!$G$12,0,10*ROW('Sanitation Data'!G142))),'Data Summary'!DD148="Yes"),OFFSET('Sanitation Data'!$G$12,0,10*ROW('Sanitation Data'!G142)),NA())</f>
        <v>#N/A</v>
      </c>
      <c r="AP148" s="542" t="e">
        <f ca="1">+IF(AND(ISNUMBER(OFFSET('Sanitation Data'!$H$4,0,10*ROW('Sanitation Data'!H142))),'Data Summary'!DE148="Yes"),100-OFFSET('Sanitation Data'!$H$4,0,10*ROW('Sanitation Data'!H142)),NA())</f>
        <v>#N/A</v>
      </c>
      <c r="AQ148" s="542" t="e">
        <f ca="1">+IF(AND(ISNUMBER(OFFSET('Sanitation Data'!$H$6,0,10*ROW('Sanitation Data'!H142))),'Data Summary'!DF148="Yes"),OFFSET('Sanitation Data'!$H$6,0,10*ROW('Sanitation Data'!H142)),NA())</f>
        <v>#N/A</v>
      </c>
      <c r="AR148" s="542" t="e">
        <f ca="1">+IF(AND(ISNUMBER(OFFSET('Sanitation Data'!$H$10,0,10*ROW('Sanitation Data'!H142))),'Data Summary'!DG148="Yes"),OFFSET('Sanitation Data'!$H$10,0,10*ROW('Sanitation Data'!H142)),NA())</f>
        <v>#N/A</v>
      </c>
      <c r="AS148" s="542" t="e">
        <f ca="1">+IF(AND(ISNUMBER(OFFSET('Sanitation Data'!$H$11,0,10*ROW('Sanitation Data'!H142))),'Data Summary'!DH148="Yes"),OFFSET('Sanitation Data'!$H$11,0,10*ROW('Sanitation Data'!H142)),NA())</f>
        <v>#N/A</v>
      </c>
      <c r="AT148" s="542" t="e">
        <f ca="1">+IF(AND(ISNUMBER(OFFSET('Sanitation Data'!$H$12,0,10*ROW('Sanitation Data'!H142))),'Data Summary'!DI148="Yes"),OFFSET('Sanitation Data'!$H$12,0,10*ROW('Sanitation Data'!H142)),NA())</f>
        <v>#N/A</v>
      </c>
      <c r="AU148" s="542" t="e">
        <f ca="1">+IF(AND(ISNUMBER(OFFSET('Sanitation Data'!$I$4,0,10*ROW('Sanitation Data'!I142))),'Data Summary'!DJ148="Yes"),100-OFFSET('Sanitation Data'!$I$4,0,10*ROW('Sanitation Data'!I142)),NA())</f>
        <v>#N/A</v>
      </c>
      <c r="AV148" s="542" t="e">
        <f ca="1">+IF(AND(ISNUMBER(OFFSET('Sanitation Data'!$I$6,0,10*ROW('Sanitation Data'!I142))),'Data Summary'!DK148="Yes"),OFFSET('Sanitation Data'!$I$6,0,10*ROW('Sanitation Data'!I142)),NA())</f>
        <v>#N/A</v>
      </c>
      <c r="AW148" s="542" t="e">
        <f ca="1">+IF(AND(ISNUMBER(OFFSET('Sanitation Data'!$I$10,0,10*ROW('Sanitation Data'!I142))),'Data Summary'!DL148="Yes"),OFFSET('Sanitation Data'!$I$10,0,10*ROW('Sanitation Data'!I142)),NA())</f>
        <v>#N/A</v>
      </c>
      <c r="AX148" s="542" t="e">
        <f ca="1">+IF(AND(ISNUMBER(OFFSET('Sanitation Data'!$I$11,0,10*ROW('Sanitation Data'!I142))),'Data Summary'!DM148="Yes"),OFFSET('Sanitation Data'!$I$11,0,10*ROW('Sanitation Data'!I142)),NA())</f>
        <v>#N/A</v>
      </c>
      <c r="AY148" s="542" t="e">
        <f ca="1">+IF(AND(ISNUMBER(OFFSET('Sanitation Data'!$I$12,0,10*ROW('Sanitation Data'!I142))),'Data Summary'!DN148="Yes"),OFFSET('Sanitation Data'!$I$12,0,10*ROW('Sanitation Data'!I142)),NA())</f>
        <v>#N/A</v>
      </c>
      <c r="AZ148" s="543" t="e">
        <f ca="1">+IF(AND(ISNUMBER(OFFSET('Hygiene Data'!$D$5,0,10*ROW('Hygiene Data'!D142))),'Data Summary'!DO148="Yes"),OFFSET('Hygiene Data'!$D$5,0,10*ROW('Hygiene Data'!D142)),NA())</f>
        <v>#N/A</v>
      </c>
      <c r="BA148" s="543" t="e">
        <f ca="1">+IF(AND(ISNUMBER(OFFSET('Hygiene Data'!$D$7,0,10*ROW('Hygiene Data'!D142))),'Data Summary'!DP148="Yes"),OFFSET('Hygiene Data'!$D$7,0,10*ROW('Hygiene Data'!D142)),NA())</f>
        <v>#N/A</v>
      </c>
      <c r="BB148" s="543" t="e">
        <f ca="1">+IF(AND(ISNUMBER(OFFSET('Hygiene Data'!$D$9,0,10*ROW('Hygiene Data'!D142))),'Data Summary'!DQ148="Yes"),OFFSET('Hygiene Data'!$D$9,0,10*ROW('Hygiene Data'!D142)),NA())</f>
        <v>#N/A</v>
      </c>
      <c r="BC148" s="543" t="e">
        <f ca="1">+IF(AND(ISNUMBER(OFFSET('Hygiene Data'!$E$5,0,10*ROW('Hygiene Data'!E142))),'Data Summary'!DR148="Yes"),OFFSET('Hygiene Data'!$E$5,0,10*ROW('Hygiene Data'!E142)),NA())</f>
        <v>#N/A</v>
      </c>
      <c r="BD148" s="543" t="e">
        <f ca="1">+IF(AND(ISNUMBER(OFFSET('Hygiene Data'!$E$7,0,10*ROW('Hygiene Data'!E142))),'Data Summary'!DS148="Yes"),OFFSET('Hygiene Data'!$E$7,0,10*ROW('Hygiene Data'!E142)),NA())</f>
        <v>#N/A</v>
      </c>
      <c r="BE148" s="543" t="e">
        <f ca="1">+IF(AND(ISNUMBER(OFFSET('Hygiene Data'!$E$9,0,10*ROW('Hygiene Data'!E142))),'Data Summary'!DT148="Yes"),OFFSET('Hygiene Data'!$E$9,0,10*ROW('Hygiene Data'!E142)),NA())</f>
        <v>#N/A</v>
      </c>
      <c r="BF148" s="543" t="e">
        <f ca="1">+IF(AND(ISNUMBER(OFFSET('Hygiene Data'!$F$5,0,10*ROW('Hygiene Data'!F142))),'Data Summary'!DU148="Yes"),OFFSET('Hygiene Data'!$F$5,0,10*ROW('Hygiene Data'!F142)),NA())</f>
        <v>#N/A</v>
      </c>
      <c r="BG148" s="543" t="e">
        <f ca="1">+IF(AND(ISNUMBER(OFFSET('Hygiene Data'!$F$7,0,10*ROW('Hygiene Data'!F142))),'Data Summary'!DV148="Yes"),OFFSET('Hygiene Data'!$F$7,0,10*ROW('Hygiene Data'!F142)),NA())</f>
        <v>#N/A</v>
      </c>
      <c r="BH148" s="543" t="e">
        <f ca="1">+IF(AND(ISNUMBER(OFFSET('Hygiene Data'!$F$9,0,10*ROW('Hygiene Data'!F142))),'Data Summary'!DW148="Yes"),OFFSET('Hygiene Data'!$F$9,0,10*ROW('Hygiene Data'!F142)),NA())</f>
        <v>#N/A</v>
      </c>
      <c r="BI148" s="543" t="e">
        <f ca="1">+IF(AND(ISNUMBER(OFFSET('Hygiene Data'!$G$5,0,10*ROW('Hygiene Data'!G142))),'Data Summary'!DX148="Yes"),OFFSET('Hygiene Data'!$G$5,0,10*ROW('Hygiene Data'!G142)),NA())</f>
        <v>#N/A</v>
      </c>
      <c r="BJ148" s="543" t="e">
        <f ca="1">+IF(AND(ISNUMBER(OFFSET('Hygiene Data'!$G$7,0,10*ROW('Hygiene Data'!G142))),'Data Summary'!DY148="Yes"),OFFSET('Hygiene Data'!$G$7,0,10*ROW('Hygiene Data'!G142)),NA())</f>
        <v>#N/A</v>
      </c>
      <c r="BK148" s="543" t="e">
        <f ca="1">+IF(AND(ISNUMBER(OFFSET('Hygiene Data'!$G$9,0,10*ROW('Hygiene Data'!G142))),'Data Summary'!DZ148="Yes"),OFFSET('Hygiene Data'!$G$9,0,10*ROW('Hygiene Data'!G142)),NA())</f>
        <v>#N/A</v>
      </c>
      <c r="BL148" s="543" t="e">
        <f ca="1">+IF(AND(ISNUMBER(OFFSET('Hygiene Data'!$H$5,0,10*ROW('Hygiene Data'!H142))),'Data Summary'!EA148="Yes"),OFFSET('Hygiene Data'!$H$5,0,10*ROW('Hygiene Data'!H142)),NA())</f>
        <v>#N/A</v>
      </c>
      <c r="BM148" s="543" t="e">
        <f ca="1">+IF(AND(ISNUMBER(OFFSET('Hygiene Data'!$H$7,0,10*ROW('Hygiene Data'!H142))),'Data Summary'!EB148="Yes"),OFFSET('Hygiene Data'!$H$7,0,10*ROW('Hygiene Data'!H142)),NA())</f>
        <v>#N/A</v>
      </c>
      <c r="BN148" s="543" t="e">
        <f ca="1">+IF(AND(ISNUMBER(OFFSET('Hygiene Data'!$H$9,0,10*ROW('Hygiene Data'!H142))),'Data Summary'!EC148="Yes"),OFFSET('Hygiene Data'!$H$9,0,10*ROW('Hygiene Data'!H142)),NA())</f>
        <v>#N/A</v>
      </c>
      <c r="BO148" s="543" t="e">
        <f ca="1">+IF(AND(ISNUMBER(OFFSET('Hygiene Data'!$I$5,0,10*ROW('Hygiene Data'!I142))),'Data Summary'!ED148="Yes"),OFFSET('Hygiene Data'!$I$5,0,10*ROW('Hygiene Data'!I142)),NA())</f>
        <v>#N/A</v>
      </c>
      <c r="BP148" s="543" t="e">
        <f ca="1">+IF(AND(ISNUMBER(OFFSET('Hygiene Data'!$I$7,0,10*ROW('Hygiene Data'!I142))),'Data Summary'!EE148="Yes"),OFFSET('Hygiene Data'!$I$7,0,10*ROW('Hygiene Data'!I142)),NA())</f>
        <v>#N/A</v>
      </c>
      <c r="BQ148" s="543" t="e">
        <f ca="1">+IF(AND(ISNUMBER(OFFSET('Hygiene Data'!$I$9,0,10*ROW('Hygiene Data'!I142))),'Data Summary'!EF148="Yes"),OFFSET('Hygiene Data'!$I$9,0,10*ROW('Hygiene Data'!I142)),NA())</f>
        <v>#N/A</v>
      </c>
    </row>
    <row r="149" spans="1:69" x14ac:dyDescent="0.25">
      <c r="A149" s="539" t="e">
        <f ca="1">+RIGHT('Data Summary'!A149,LEN('Data Summary'!A149)-9)</f>
        <v>#VALUE!</v>
      </c>
      <c r="B149" s="513" t="str">
        <f ca="1">+IF(ISTEXT('Data Summary'!B149),'Data Summary'!B149,"")</f>
        <v/>
      </c>
      <c r="C149" s="540" t="e">
        <f ca="1">+VALUE('Data Summary'!C149)</f>
        <v>#VALUE!</v>
      </c>
      <c r="D149" s="541" t="e">
        <f ca="1">+IF(AND(ISNUMBER(OFFSET('Water Data'!$D$4,0,10*ROW('Water Data'!D143))),'Data Summary'!BS149="Yes"),100-OFFSET('Water Data'!$D$4,0,10*ROW('Water Data'!D143)),NA())</f>
        <v>#N/A</v>
      </c>
      <c r="E149" s="541" t="e">
        <f ca="1">+IF(AND(ISNUMBER(OFFSET('Water Data'!$D$6,0,10*ROW('Water Data'!D143))),'Data Summary'!BT149="Yes"),OFFSET('Water Data'!$D$6,0,10*ROW('Water Data'!D143)),NA())</f>
        <v>#N/A</v>
      </c>
      <c r="F149" s="541" t="e">
        <f ca="1">+IF(AND(ISNUMBER(OFFSET('Water Data'!$D$9,0,10*ROW('Water Data'!D143))),'Data Summary'!BU149="Yes"),OFFSET('Water Data'!$D$9,0,10*ROW('Water Data'!D143)),NA())</f>
        <v>#N/A</v>
      </c>
      <c r="G149" s="541" t="e">
        <f ca="1">+IF(AND(ISNUMBER(OFFSET('Water Data'!$E$4,0,10*ROW('Water Data'!E143))),'Data Summary'!BV149="Yes"),100-OFFSET('Water Data'!$E$4,0,10*ROW('Water Data'!E143)),NA())</f>
        <v>#N/A</v>
      </c>
      <c r="H149" s="541" t="e">
        <f ca="1">+IF(AND(ISNUMBER(OFFSET('Water Data'!$E$6,0,10*ROW('Water Data'!E143))),'Data Summary'!BW149="Yes"),OFFSET('Water Data'!$E$6,0,10*ROW('Water Data'!E143)),NA())</f>
        <v>#N/A</v>
      </c>
      <c r="I149" s="541" t="e">
        <f ca="1">+IF(AND(ISNUMBER(OFFSET('Water Data'!$E$9,0,10*ROW('Water Data'!E143))),'Data Summary'!BX149="Yes"),OFFSET('Water Data'!$E$9,0,10*ROW('Water Data'!E143)),NA())</f>
        <v>#N/A</v>
      </c>
      <c r="J149" s="541" t="e">
        <f ca="1">+IF(AND(ISNUMBER(OFFSET('Water Data'!$F$4,0,10*ROW('Water Data'!F143))),'Data Summary'!BY149="Yes"),100-OFFSET('Water Data'!$F$4,0,10*ROW('Water Data'!F143)),NA())</f>
        <v>#N/A</v>
      </c>
      <c r="K149" s="541" t="e">
        <f ca="1">+IF(AND(ISNUMBER(OFFSET('Water Data'!$F$6,0,10*ROW('Water Data'!F143))),'Data Summary'!BZ149="Yes"),OFFSET('Water Data'!$F$6,0,10*ROW('Water Data'!F143)),NA())</f>
        <v>#N/A</v>
      </c>
      <c r="L149" s="541" t="e">
        <f ca="1">+IF(AND(ISNUMBER(OFFSET('Water Data'!$F$9,0,10*ROW('Water Data'!F143))),'Data Summary'!CA149="Yes"),OFFSET('Water Data'!$F$9,0,10*ROW('Water Data'!F143)),NA())</f>
        <v>#N/A</v>
      </c>
      <c r="M149" s="541" t="e">
        <f ca="1">+IF(AND(ISNUMBER(OFFSET('Water Data'!$G$4,0,10*ROW('Water Data'!G143))),'Data Summary'!CB149="Yes"),100-OFFSET('Water Data'!$G$4,0,10*ROW('Water Data'!G143)),NA())</f>
        <v>#N/A</v>
      </c>
      <c r="N149" s="541" t="e">
        <f ca="1">+IF(AND(ISNUMBER(OFFSET('Water Data'!$G$6,0,10*ROW('Water Data'!G143))),'Data Summary'!CC149="Yes"),OFFSET('Water Data'!$G$6,0,10*ROW('Water Data'!G143)),NA())</f>
        <v>#N/A</v>
      </c>
      <c r="O149" s="541" t="e">
        <f ca="1">+IF(AND(ISNUMBER(OFFSET('Water Data'!$G$9,0,10*ROW('Water Data'!G143))),'Data Summary'!CD149="Yes"),OFFSET('Water Data'!$G$9,0,10*ROW('Water Data'!G143)),NA())</f>
        <v>#N/A</v>
      </c>
      <c r="P149" s="541" t="e">
        <f ca="1">+IF(AND(ISNUMBER(OFFSET('Water Data'!$H$4,0,10*ROW('Water Data'!H143))),'Data Summary'!CE149="Yes"),100-OFFSET('Water Data'!$H$4,0,10*ROW('Water Data'!H143)),NA())</f>
        <v>#N/A</v>
      </c>
      <c r="Q149" s="541" t="e">
        <f ca="1">+IF(AND(ISNUMBER(OFFSET('Water Data'!$H$6,0,10*ROW('Water Data'!H143))),'Data Summary'!CF149="Yes"),OFFSET('Water Data'!$H$6,0,10*ROW('Water Data'!H143)),NA())</f>
        <v>#N/A</v>
      </c>
      <c r="R149" s="541" t="e">
        <f ca="1">+IF(AND(ISNUMBER(OFFSET('Water Data'!$H$9,0,10*ROW('Water Data'!H143))),'Data Summary'!CG149="Yes"),OFFSET('Water Data'!$H$9,0,10*ROW('Water Data'!H143)),NA())</f>
        <v>#N/A</v>
      </c>
      <c r="S149" s="541" t="e">
        <f ca="1">+IF(AND(ISNUMBER(OFFSET('Water Data'!$I$4,0,10*ROW('Water Data'!I143))),'Data Summary'!CH149="Yes"),100-OFFSET('Water Data'!$I$4,0,10*ROW('Water Data'!I143)),NA())</f>
        <v>#N/A</v>
      </c>
      <c r="T149" s="541" t="e">
        <f ca="1">+IF(AND(ISNUMBER(OFFSET('Water Data'!$I$6,0,10*ROW('Water Data'!I143))),'Data Summary'!CI149="Yes"),OFFSET('Water Data'!$I$6,0,10*ROW('Water Data'!I143)),NA())</f>
        <v>#N/A</v>
      </c>
      <c r="U149" s="541" t="e">
        <f ca="1">+IF(AND(ISNUMBER(OFFSET('Water Data'!$I$9,0,10*ROW('Water Data'!I143))),'Data Summary'!CJ149="Yes"),OFFSET('Water Data'!$I$9,0,10*ROW('Water Data'!I143)),NA())</f>
        <v>#N/A</v>
      </c>
      <c r="V149" s="542" t="e">
        <f ca="1">+IF(AND(ISNUMBER(OFFSET('Sanitation Data'!$D$4,0,10*ROW('Sanitation Data'!D143))),'Data Summary'!CK149="Yes"),100-OFFSET('Sanitation Data'!$D$4,0,10*ROW('Sanitation Data'!D143)),NA())</f>
        <v>#N/A</v>
      </c>
      <c r="W149" s="542" t="e">
        <f ca="1">+IF(AND(ISNUMBER(OFFSET('Sanitation Data'!$D$6,0,10*ROW('Sanitation Data'!D143))),'Data Summary'!CL149="Yes"),OFFSET('Sanitation Data'!$D$6,0,10*ROW('Sanitation Data'!D143)),NA())</f>
        <v>#N/A</v>
      </c>
      <c r="X149" s="542" t="e">
        <f ca="1">+IF(AND(ISNUMBER(OFFSET('Sanitation Data'!$D$10,0,10*ROW('Sanitation Data'!D143))),'Data Summary'!CM149="Yes"),OFFSET('Sanitation Data'!$D$10,0,10*ROW('Sanitation Data'!D143)),NA())</f>
        <v>#N/A</v>
      </c>
      <c r="Y149" s="542" t="e">
        <f ca="1">+IF(AND(ISNUMBER(OFFSET('Sanitation Data'!$D$11,0,10*ROW('Sanitation Data'!D143))),'Data Summary'!CN149="Yes"),OFFSET('Sanitation Data'!$D$11,0,10*ROW('Sanitation Data'!D143)),NA())</f>
        <v>#N/A</v>
      </c>
      <c r="Z149" s="542" t="e">
        <f ca="1">+IF(AND(ISNUMBER(OFFSET('Sanitation Data'!$D$12,0,10*ROW('Sanitation Data'!D143))),'Data Summary'!CO149="Yes"),OFFSET('Sanitation Data'!$D$12,0,10*ROW('Sanitation Data'!D143)),NA())</f>
        <v>#N/A</v>
      </c>
      <c r="AA149" s="542" t="e">
        <f ca="1">+IF(AND(ISNUMBER(OFFSET('Sanitation Data'!$E$4,0,10*ROW('Sanitation Data'!E143))),'Data Summary'!CP149="Yes"),100-OFFSET('Sanitation Data'!$E$4,0,10*ROW('Sanitation Data'!E143)),NA())</f>
        <v>#N/A</v>
      </c>
      <c r="AB149" s="542" t="e">
        <f ca="1">+IF(AND(ISNUMBER(OFFSET('Sanitation Data'!$E$6,0,10*ROW('Sanitation Data'!E143))),'Data Summary'!CQ149="Yes"),OFFSET('Sanitation Data'!$E$6,0,10*ROW('Sanitation Data'!E143)),NA())</f>
        <v>#N/A</v>
      </c>
      <c r="AC149" s="542" t="e">
        <f ca="1">+IF(AND(ISNUMBER(OFFSET('Sanitation Data'!$E$10,0,10*ROW('Sanitation Data'!E143))),'Data Summary'!CR149="Yes"),OFFSET('Sanitation Data'!$E$10,0,10*ROW('Sanitation Data'!E143)),NA())</f>
        <v>#N/A</v>
      </c>
      <c r="AD149" s="542" t="e">
        <f ca="1">+IF(AND(ISNUMBER(OFFSET('Sanitation Data'!$E$11,0,10*ROW('Sanitation Data'!E143))),'Data Summary'!CS149="Yes"),OFFSET('Sanitation Data'!$E$11,0,10*ROW('Sanitation Data'!E143)),NA())</f>
        <v>#N/A</v>
      </c>
      <c r="AE149" s="542" t="e">
        <f ca="1">+IF(AND(ISNUMBER(OFFSET('Sanitation Data'!$E$12,0,10*ROW('Sanitation Data'!E143))),'Data Summary'!CT149="Yes"),OFFSET('Sanitation Data'!$E$12,0,10*ROW('Sanitation Data'!E143)),NA())</f>
        <v>#N/A</v>
      </c>
      <c r="AF149" s="542" t="e">
        <f ca="1">+IF(AND(ISNUMBER(OFFSET('Sanitation Data'!$F$4,0,10*ROW('Sanitation Data'!F143))),'Data Summary'!CU149="Yes"),100-OFFSET('Sanitation Data'!$F$4,0,10*ROW('Sanitation Data'!F143)),NA())</f>
        <v>#N/A</v>
      </c>
      <c r="AG149" s="542" t="e">
        <f ca="1">+IF(AND(ISNUMBER(OFFSET('Sanitation Data'!$F$6,0,10*ROW('Sanitation Data'!F143))),'Data Summary'!CV149="Yes"),OFFSET('Sanitation Data'!$F$6,0,10*ROW('Sanitation Data'!F143)),NA())</f>
        <v>#N/A</v>
      </c>
      <c r="AH149" s="542" t="e">
        <f ca="1">+IF(AND(ISNUMBER(OFFSET('Sanitation Data'!$F$10,0,10*ROW('Sanitation Data'!F143))),'Data Summary'!CW149="Yes"),OFFSET('Sanitation Data'!$F$10,0,10*ROW('Sanitation Data'!F143)),NA())</f>
        <v>#N/A</v>
      </c>
      <c r="AI149" s="542" t="e">
        <f ca="1">+IF(AND(ISNUMBER(OFFSET('Sanitation Data'!$F$11,0,10*ROW('Sanitation Data'!F143))),'Data Summary'!CX149="Yes"),OFFSET('Sanitation Data'!$F$11,0,10*ROW('Sanitation Data'!F143)),NA())</f>
        <v>#N/A</v>
      </c>
      <c r="AJ149" s="542" t="e">
        <f ca="1">+IF(AND(ISNUMBER(OFFSET('Sanitation Data'!$F$12,0,10*ROW('Sanitation Data'!F143))),'Data Summary'!CY149="Yes"),OFFSET('Sanitation Data'!$F$12,0,10*ROW('Sanitation Data'!F143)),NA())</f>
        <v>#N/A</v>
      </c>
      <c r="AK149" s="542" t="e">
        <f ca="1">+IF(AND(ISNUMBER(OFFSET('Sanitation Data'!$G$4,0,10*ROW('Sanitation Data'!G143))),'Data Summary'!CZ149="Yes"),100-OFFSET('Sanitation Data'!$G$4,0,10*ROW('Sanitation Data'!G143)),NA())</f>
        <v>#N/A</v>
      </c>
      <c r="AL149" s="542" t="e">
        <f ca="1">+IF(AND(ISNUMBER(OFFSET('Sanitation Data'!$G$6,0,10*ROW('Sanitation Data'!G143))),'Data Summary'!DA149="Yes"),OFFSET('Sanitation Data'!$G$6,0,10*ROW('Sanitation Data'!G143)),NA())</f>
        <v>#N/A</v>
      </c>
      <c r="AM149" s="542" t="e">
        <f ca="1">+IF(AND(ISNUMBER(OFFSET('Sanitation Data'!$G$10,0,10*ROW('Sanitation Data'!G143))),'Data Summary'!DB149="Yes"),OFFSET('Sanitation Data'!$G$10,0,10*ROW('Sanitation Data'!G143)),NA())</f>
        <v>#N/A</v>
      </c>
      <c r="AN149" s="542" t="e">
        <f ca="1">+IF(AND(ISNUMBER(OFFSET('Sanitation Data'!$G$11,0,10*ROW('Sanitation Data'!G143))),'Data Summary'!DC149="Yes"),OFFSET('Sanitation Data'!$G$11,0,10*ROW('Sanitation Data'!G143)),NA())</f>
        <v>#N/A</v>
      </c>
      <c r="AO149" s="542" t="e">
        <f ca="1">+IF(AND(ISNUMBER(OFFSET('Sanitation Data'!$G$12,0,10*ROW('Sanitation Data'!G143))),'Data Summary'!DD149="Yes"),OFFSET('Sanitation Data'!$G$12,0,10*ROW('Sanitation Data'!G143)),NA())</f>
        <v>#N/A</v>
      </c>
      <c r="AP149" s="542" t="e">
        <f ca="1">+IF(AND(ISNUMBER(OFFSET('Sanitation Data'!$H$4,0,10*ROW('Sanitation Data'!H143))),'Data Summary'!DE149="Yes"),100-OFFSET('Sanitation Data'!$H$4,0,10*ROW('Sanitation Data'!H143)),NA())</f>
        <v>#N/A</v>
      </c>
      <c r="AQ149" s="542" t="e">
        <f ca="1">+IF(AND(ISNUMBER(OFFSET('Sanitation Data'!$H$6,0,10*ROW('Sanitation Data'!H143))),'Data Summary'!DF149="Yes"),OFFSET('Sanitation Data'!$H$6,0,10*ROW('Sanitation Data'!H143)),NA())</f>
        <v>#N/A</v>
      </c>
      <c r="AR149" s="542" t="e">
        <f ca="1">+IF(AND(ISNUMBER(OFFSET('Sanitation Data'!$H$10,0,10*ROW('Sanitation Data'!H143))),'Data Summary'!DG149="Yes"),OFFSET('Sanitation Data'!$H$10,0,10*ROW('Sanitation Data'!H143)),NA())</f>
        <v>#N/A</v>
      </c>
      <c r="AS149" s="542" t="e">
        <f ca="1">+IF(AND(ISNUMBER(OFFSET('Sanitation Data'!$H$11,0,10*ROW('Sanitation Data'!H143))),'Data Summary'!DH149="Yes"),OFFSET('Sanitation Data'!$H$11,0,10*ROW('Sanitation Data'!H143)),NA())</f>
        <v>#N/A</v>
      </c>
      <c r="AT149" s="542" t="e">
        <f ca="1">+IF(AND(ISNUMBER(OFFSET('Sanitation Data'!$H$12,0,10*ROW('Sanitation Data'!H143))),'Data Summary'!DI149="Yes"),OFFSET('Sanitation Data'!$H$12,0,10*ROW('Sanitation Data'!H143)),NA())</f>
        <v>#N/A</v>
      </c>
      <c r="AU149" s="542" t="e">
        <f ca="1">+IF(AND(ISNUMBER(OFFSET('Sanitation Data'!$I$4,0,10*ROW('Sanitation Data'!I143))),'Data Summary'!DJ149="Yes"),100-OFFSET('Sanitation Data'!$I$4,0,10*ROW('Sanitation Data'!I143)),NA())</f>
        <v>#N/A</v>
      </c>
      <c r="AV149" s="542" t="e">
        <f ca="1">+IF(AND(ISNUMBER(OFFSET('Sanitation Data'!$I$6,0,10*ROW('Sanitation Data'!I143))),'Data Summary'!DK149="Yes"),OFFSET('Sanitation Data'!$I$6,0,10*ROW('Sanitation Data'!I143)),NA())</f>
        <v>#N/A</v>
      </c>
      <c r="AW149" s="542" t="e">
        <f ca="1">+IF(AND(ISNUMBER(OFFSET('Sanitation Data'!$I$10,0,10*ROW('Sanitation Data'!I143))),'Data Summary'!DL149="Yes"),OFFSET('Sanitation Data'!$I$10,0,10*ROW('Sanitation Data'!I143)),NA())</f>
        <v>#N/A</v>
      </c>
      <c r="AX149" s="542" t="e">
        <f ca="1">+IF(AND(ISNUMBER(OFFSET('Sanitation Data'!$I$11,0,10*ROW('Sanitation Data'!I143))),'Data Summary'!DM149="Yes"),OFFSET('Sanitation Data'!$I$11,0,10*ROW('Sanitation Data'!I143)),NA())</f>
        <v>#N/A</v>
      </c>
      <c r="AY149" s="542" t="e">
        <f ca="1">+IF(AND(ISNUMBER(OFFSET('Sanitation Data'!$I$12,0,10*ROW('Sanitation Data'!I143))),'Data Summary'!DN149="Yes"),OFFSET('Sanitation Data'!$I$12,0,10*ROW('Sanitation Data'!I143)),NA())</f>
        <v>#N/A</v>
      </c>
      <c r="AZ149" s="543" t="e">
        <f ca="1">+IF(AND(ISNUMBER(OFFSET('Hygiene Data'!$D$5,0,10*ROW('Hygiene Data'!D143))),'Data Summary'!DO149="Yes"),OFFSET('Hygiene Data'!$D$5,0,10*ROW('Hygiene Data'!D143)),NA())</f>
        <v>#N/A</v>
      </c>
      <c r="BA149" s="543" t="e">
        <f ca="1">+IF(AND(ISNUMBER(OFFSET('Hygiene Data'!$D$7,0,10*ROW('Hygiene Data'!D143))),'Data Summary'!DP149="Yes"),OFFSET('Hygiene Data'!$D$7,0,10*ROW('Hygiene Data'!D143)),NA())</f>
        <v>#N/A</v>
      </c>
      <c r="BB149" s="543" t="e">
        <f ca="1">+IF(AND(ISNUMBER(OFFSET('Hygiene Data'!$D$9,0,10*ROW('Hygiene Data'!D143))),'Data Summary'!DQ149="Yes"),OFFSET('Hygiene Data'!$D$9,0,10*ROW('Hygiene Data'!D143)),NA())</f>
        <v>#N/A</v>
      </c>
      <c r="BC149" s="543" t="e">
        <f ca="1">+IF(AND(ISNUMBER(OFFSET('Hygiene Data'!$E$5,0,10*ROW('Hygiene Data'!E143))),'Data Summary'!DR149="Yes"),OFFSET('Hygiene Data'!$E$5,0,10*ROW('Hygiene Data'!E143)),NA())</f>
        <v>#N/A</v>
      </c>
      <c r="BD149" s="543" t="e">
        <f ca="1">+IF(AND(ISNUMBER(OFFSET('Hygiene Data'!$E$7,0,10*ROW('Hygiene Data'!E143))),'Data Summary'!DS149="Yes"),OFFSET('Hygiene Data'!$E$7,0,10*ROW('Hygiene Data'!E143)),NA())</f>
        <v>#N/A</v>
      </c>
      <c r="BE149" s="543" t="e">
        <f ca="1">+IF(AND(ISNUMBER(OFFSET('Hygiene Data'!$E$9,0,10*ROW('Hygiene Data'!E143))),'Data Summary'!DT149="Yes"),OFFSET('Hygiene Data'!$E$9,0,10*ROW('Hygiene Data'!E143)),NA())</f>
        <v>#N/A</v>
      </c>
      <c r="BF149" s="543" t="e">
        <f ca="1">+IF(AND(ISNUMBER(OFFSET('Hygiene Data'!$F$5,0,10*ROW('Hygiene Data'!F143))),'Data Summary'!DU149="Yes"),OFFSET('Hygiene Data'!$F$5,0,10*ROW('Hygiene Data'!F143)),NA())</f>
        <v>#N/A</v>
      </c>
      <c r="BG149" s="543" t="e">
        <f ca="1">+IF(AND(ISNUMBER(OFFSET('Hygiene Data'!$F$7,0,10*ROW('Hygiene Data'!F143))),'Data Summary'!DV149="Yes"),OFFSET('Hygiene Data'!$F$7,0,10*ROW('Hygiene Data'!F143)),NA())</f>
        <v>#N/A</v>
      </c>
      <c r="BH149" s="543" t="e">
        <f ca="1">+IF(AND(ISNUMBER(OFFSET('Hygiene Data'!$F$9,0,10*ROW('Hygiene Data'!F143))),'Data Summary'!DW149="Yes"),OFFSET('Hygiene Data'!$F$9,0,10*ROW('Hygiene Data'!F143)),NA())</f>
        <v>#N/A</v>
      </c>
      <c r="BI149" s="543" t="e">
        <f ca="1">+IF(AND(ISNUMBER(OFFSET('Hygiene Data'!$G$5,0,10*ROW('Hygiene Data'!G143))),'Data Summary'!DX149="Yes"),OFFSET('Hygiene Data'!$G$5,0,10*ROW('Hygiene Data'!G143)),NA())</f>
        <v>#N/A</v>
      </c>
      <c r="BJ149" s="543" t="e">
        <f ca="1">+IF(AND(ISNUMBER(OFFSET('Hygiene Data'!$G$7,0,10*ROW('Hygiene Data'!G143))),'Data Summary'!DY149="Yes"),OFFSET('Hygiene Data'!$G$7,0,10*ROW('Hygiene Data'!G143)),NA())</f>
        <v>#N/A</v>
      </c>
      <c r="BK149" s="543" t="e">
        <f ca="1">+IF(AND(ISNUMBER(OFFSET('Hygiene Data'!$G$9,0,10*ROW('Hygiene Data'!G143))),'Data Summary'!DZ149="Yes"),OFFSET('Hygiene Data'!$G$9,0,10*ROW('Hygiene Data'!G143)),NA())</f>
        <v>#N/A</v>
      </c>
      <c r="BL149" s="543" t="e">
        <f ca="1">+IF(AND(ISNUMBER(OFFSET('Hygiene Data'!$H$5,0,10*ROW('Hygiene Data'!H143))),'Data Summary'!EA149="Yes"),OFFSET('Hygiene Data'!$H$5,0,10*ROW('Hygiene Data'!H143)),NA())</f>
        <v>#N/A</v>
      </c>
      <c r="BM149" s="543" t="e">
        <f ca="1">+IF(AND(ISNUMBER(OFFSET('Hygiene Data'!$H$7,0,10*ROW('Hygiene Data'!H143))),'Data Summary'!EB149="Yes"),OFFSET('Hygiene Data'!$H$7,0,10*ROW('Hygiene Data'!H143)),NA())</f>
        <v>#N/A</v>
      </c>
      <c r="BN149" s="543" t="e">
        <f ca="1">+IF(AND(ISNUMBER(OFFSET('Hygiene Data'!$H$9,0,10*ROW('Hygiene Data'!H143))),'Data Summary'!EC149="Yes"),OFFSET('Hygiene Data'!$H$9,0,10*ROW('Hygiene Data'!H143)),NA())</f>
        <v>#N/A</v>
      </c>
      <c r="BO149" s="543" t="e">
        <f ca="1">+IF(AND(ISNUMBER(OFFSET('Hygiene Data'!$I$5,0,10*ROW('Hygiene Data'!I143))),'Data Summary'!ED149="Yes"),OFFSET('Hygiene Data'!$I$5,0,10*ROW('Hygiene Data'!I143)),NA())</f>
        <v>#N/A</v>
      </c>
      <c r="BP149" s="543" t="e">
        <f ca="1">+IF(AND(ISNUMBER(OFFSET('Hygiene Data'!$I$7,0,10*ROW('Hygiene Data'!I143))),'Data Summary'!EE149="Yes"),OFFSET('Hygiene Data'!$I$7,0,10*ROW('Hygiene Data'!I143)),NA())</f>
        <v>#N/A</v>
      </c>
      <c r="BQ149" s="543" t="e">
        <f ca="1">+IF(AND(ISNUMBER(OFFSET('Hygiene Data'!$I$9,0,10*ROW('Hygiene Data'!I143))),'Data Summary'!EF149="Yes"),OFFSET('Hygiene Data'!$I$9,0,10*ROW('Hygiene Data'!I143)),NA())</f>
        <v>#N/A</v>
      </c>
    </row>
    <row r="150" spans="1:69" x14ac:dyDescent="0.25">
      <c r="A150" s="539" t="e">
        <f ca="1">+RIGHT('Data Summary'!A150,LEN('Data Summary'!A150)-9)</f>
        <v>#VALUE!</v>
      </c>
      <c r="B150" s="513" t="str">
        <f ca="1">+IF(ISTEXT('Data Summary'!B150),'Data Summary'!B150,"")</f>
        <v/>
      </c>
      <c r="C150" s="540" t="e">
        <f ca="1">+VALUE('Data Summary'!C150)</f>
        <v>#VALUE!</v>
      </c>
      <c r="D150" s="541" t="e">
        <f ca="1">+IF(AND(ISNUMBER(OFFSET('Water Data'!$D$4,0,10*ROW('Water Data'!D144))),'Data Summary'!BS150="Yes"),100-OFFSET('Water Data'!$D$4,0,10*ROW('Water Data'!D144)),NA())</f>
        <v>#N/A</v>
      </c>
      <c r="E150" s="541" t="e">
        <f ca="1">+IF(AND(ISNUMBER(OFFSET('Water Data'!$D$6,0,10*ROW('Water Data'!D144))),'Data Summary'!BT150="Yes"),OFFSET('Water Data'!$D$6,0,10*ROW('Water Data'!D144)),NA())</f>
        <v>#N/A</v>
      </c>
      <c r="F150" s="541" t="e">
        <f ca="1">+IF(AND(ISNUMBER(OFFSET('Water Data'!$D$9,0,10*ROW('Water Data'!D144))),'Data Summary'!BU150="Yes"),OFFSET('Water Data'!$D$9,0,10*ROW('Water Data'!D144)),NA())</f>
        <v>#N/A</v>
      </c>
      <c r="G150" s="541" t="e">
        <f ca="1">+IF(AND(ISNUMBER(OFFSET('Water Data'!$E$4,0,10*ROW('Water Data'!E144))),'Data Summary'!BV150="Yes"),100-OFFSET('Water Data'!$E$4,0,10*ROW('Water Data'!E144)),NA())</f>
        <v>#N/A</v>
      </c>
      <c r="H150" s="541" t="e">
        <f ca="1">+IF(AND(ISNUMBER(OFFSET('Water Data'!$E$6,0,10*ROW('Water Data'!E144))),'Data Summary'!BW150="Yes"),OFFSET('Water Data'!$E$6,0,10*ROW('Water Data'!E144)),NA())</f>
        <v>#N/A</v>
      </c>
      <c r="I150" s="541" t="e">
        <f ca="1">+IF(AND(ISNUMBER(OFFSET('Water Data'!$E$9,0,10*ROW('Water Data'!E144))),'Data Summary'!BX150="Yes"),OFFSET('Water Data'!$E$9,0,10*ROW('Water Data'!E144)),NA())</f>
        <v>#N/A</v>
      </c>
      <c r="J150" s="541" t="e">
        <f ca="1">+IF(AND(ISNUMBER(OFFSET('Water Data'!$F$4,0,10*ROW('Water Data'!F144))),'Data Summary'!BY150="Yes"),100-OFFSET('Water Data'!$F$4,0,10*ROW('Water Data'!F144)),NA())</f>
        <v>#N/A</v>
      </c>
      <c r="K150" s="541" t="e">
        <f ca="1">+IF(AND(ISNUMBER(OFFSET('Water Data'!$F$6,0,10*ROW('Water Data'!F144))),'Data Summary'!BZ150="Yes"),OFFSET('Water Data'!$F$6,0,10*ROW('Water Data'!F144)),NA())</f>
        <v>#N/A</v>
      </c>
      <c r="L150" s="541" t="e">
        <f ca="1">+IF(AND(ISNUMBER(OFFSET('Water Data'!$F$9,0,10*ROW('Water Data'!F144))),'Data Summary'!CA150="Yes"),OFFSET('Water Data'!$F$9,0,10*ROW('Water Data'!F144)),NA())</f>
        <v>#N/A</v>
      </c>
      <c r="M150" s="541" t="e">
        <f ca="1">+IF(AND(ISNUMBER(OFFSET('Water Data'!$G$4,0,10*ROW('Water Data'!G144))),'Data Summary'!CB150="Yes"),100-OFFSET('Water Data'!$G$4,0,10*ROW('Water Data'!G144)),NA())</f>
        <v>#N/A</v>
      </c>
      <c r="N150" s="541" t="e">
        <f ca="1">+IF(AND(ISNUMBER(OFFSET('Water Data'!$G$6,0,10*ROW('Water Data'!G144))),'Data Summary'!CC150="Yes"),OFFSET('Water Data'!$G$6,0,10*ROW('Water Data'!G144)),NA())</f>
        <v>#N/A</v>
      </c>
      <c r="O150" s="541" t="e">
        <f ca="1">+IF(AND(ISNUMBER(OFFSET('Water Data'!$G$9,0,10*ROW('Water Data'!G144))),'Data Summary'!CD150="Yes"),OFFSET('Water Data'!$G$9,0,10*ROW('Water Data'!G144)),NA())</f>
        <v>#N/A</v>
      </c>
      <c r="P150" s="541" t="e">
        <f ca="1">+IF(AND(ISNUMBER(OFFSET('Water Data'!$H$4,0,10*ROW('Water Data'!H144))),'Data Summary'!CE150="Yes"),100-OFFSET('Water Data'!$H$4,0,10*ROW('Water Data'!H144)),NA())</f>
        <v>#N/A</v>
      </c>
      <c r="Q150" s="541" t="e">
        <f ca="1">+IF(AND(ISNUMBER(OFFSET('Water Data'!$H$6,0,10*ROW('Water Data'!H144))),'Data Summary'!CF150="Yes"),OFFSET('Water Data'!$H$6,0,10*ROW('Water Data'!H144)),NA())</f>
        <v>#N/A</v>
      </c>
      <c r="R150" s="541" t="e">
        <f ca="1">+IF(AND(ISNUMBER(OFFSET('Water Data'!$H$9,0,10*ROW('Water Data'!H144))),'Data Summary'!CG150="Yes"),OFFSET('Water Data'!$H$9,0,10*ROW('Water Data'!H144)),NA())</f>
        <v>#N/A</v>
      </c>
      <c r="S150" s="541" t="e">
        <f ca="1">+IF(AND(ISNUMBER(OFFSET('Water Data'!$I$4,0,10*ROW('Water Data'!I144))),'Data Summary'!CH150="Yes"),100-OFFSET('Water Data'!$I$4,0,10*ROW('Water Data'!I144)),NA())</f>
        <v>#N/A</v>
      </c>
      <c r="T150" s="541" t="e">
        <f ca="1">+IF(AND(ISNUMBER(OFFSET('Water Data'!$I$6,0,10*ROW('Water Data'!I144))),'Data Summary'!CI150="Yes"),OFFSET('Water Data'!$I$6,0,10*ROW('Water Data'!I144)),NA())</f>
        <v>#N/A</v>
      </c>
      <c r="U150" s="541" t="e">
        <f ca="1">+IF(AND(ISNUMBER(OFFSET('Water Data'!$I$9,0,10*ROW('Water Data'!I144))),'Data Summary'!CJ150="Yes"),OFFSET('Water Data'!$I$9,0,10*ROW('Water Data'!I144)),NA())</f>
        <v>#N/A</v>
      </c>
      <c r="V150" s="542" t="e">
        <f ca="1">+IF(AND(ISNUMBER(OFFSET('Sanitation Data'!$D$4,0,10*ROW('Sanitation Data'!D144))),'Data Summary'!CK150="Yes"),100-OFFSET('Sanitation Data'!$D$4,0,10*ROW('Sanitation Data'!D144)),NA())</f>
        <v>#N/A</v>
      </c>
      <c r="W150" s="542" t="e">
        <f ca="1">+IF(AND(ISNUMBER(OFFSET('Sanitation Data'!$D$6,0,10*ROW('Sanitation Data'!D144))),'Data Summary'!CL150="Yes"),OFFSET('Sanitation Data'!$D$6,0,10*ROW('Sanitation Data'!D144)),NA())</f>
        <v>#N/A</v>
      </c>
      <c r="X150" s="542" t="e">
        <f ca="1">+IF(AND(ISNUMBER(OFFSET('Sanitation Data'!$D$10,0,10*ROW('Sanitation Data'!D144))),'Data Summary'!CM150="Yes"),OFFSET('Sanitation Data'!$D$10,0,10*ROW('Sanitation Data'!D144)),NA())</f>
        <v>#N/A</v>
      </c>
      <c r="Y150" s="542" t="e">
        <f ca="1">+IF(AND(ISNUMBER(OFFSET('Sanitation Data'!$D$11,0,10*ROW('Sanitation Data'!D144))),'Data Summary'!CN150="Yes"),OFFSET('Sanitation Data'!$D$11,0,10*ROW('Sanitation Data'!D144)),NA())</f>
        <v>#N/A</v>
      </c>
      <c r="Z150" s="542" t="e">
        <f ca="1">+IF(AND(ISNUMBER(OFFSET('Sanitation Data'!$D$12,0,10*ROW('Sanitation Data'!D144))),'Data Summary'!CO150="Yes"),OFFSET('Sanitation Data'!$D$12,0,10*ROW('Sanitation Data'!D144)),NA())</f>
        <v>#N/A</v>
      </c>
      <c r="AA150" s="542" t="e">
        <f ca="1">+IF(AND(ISNUMBER(OFFSET('Sanitation Data'!$E$4,0,10*ROW('Sanitation Data'!E144))),'Data Summary'!CP150="Yes"),100-OFFSET('Sanitation Data'!$E$4,0,10*ROW('Sanitation Data'!E144)),NA())</f>
        <v>#N/A</v>
      </c>
      <c r="AB150" s="542" t="e">
        <f ca="1">+IF(AND(ISNUMBER(OFFSET('Sanitation Data'!$E$6,0,10*ROW('Sanitation Data'!E144))),'Data Summary'!CQ150="Yes"),OFFSET('Sanitation Data'!$E$6,0,10*ROW('Sanitation Data'!E144)),NA())</f>
        <v>#N/A</v>
      </c>
      <c r="AC150" s="542" t="e">
        <f ca="1">+IF(AND(ISNUMBER(OFFSET('Sanitation Data'!$E$10,0,10*ROW('Sanitation Data'!E144))),'Data Summary'!CR150="Yes"),OFFSET('Sanitation Data'!$E$10,0,10*ROW('Sanitation Data'!E144)),NA())</f>
        <v>#N/A</v>
      </c>
      <c r="AD150" s="542" t="e">
        <f ca="1">+IF(AND(ISNUMBER(OFFSET('Sanitation Data'!$E$11,0,10*ROW('Sanitation Data'!E144))),'Data Summary'!CS150="Yes"),OFFSET('Sanitation Data'!$E$11,0,10*ROW('Sanitation Data'!E144)),NA())</f>
        <v>#N/A</v>
      </c>
      <c r="AE150" s="542" t="e">
        <f ca="1">+IF(AND(ISNUMBER(OFFSET('Sanitation Data'!$E$12,0,10*ROW('Sanitation Data'!E144))),'Data Summary'!CT150="Yes"),OFFSET('Sanitation Data'!$E$12,0,10*ROW('Sanitation Data'!E144)),NA())</f>
        <v>#N/A</v>
      </c>
      <c r="AF150" s="542" t="e">
        <f ca="1">+IF(AND(ISNUMBER(OFFSET('Sanitation Data'!$F$4,0,10*ROW('Sanitation Data'!F144))),'Data Summary'!CU150="Yes"),100-OFFSET('Sanitation Data'!$F$4,0,10*ROW('Sanitation Data'!F144)),NA())</f>
        <v>#N/A</v>
      </c>
      <c r="AG150" s="542" t="e">
        <f ca="1">+IF(AND(ISNUMBER(OFFSET('Sanitation Data'!$F$6,0,10*ROW('Sanitation Data'!F144))),'Data Summary'!CV150="Yes"),OFFSET('Sanitation Data'!$F$6,0,10*ROW('Sanitation Data'!F144)),NA())</f>
        <v>#N/A</v>
      </c>
      <c r="AH150" s="542" t="e">
        <f ca="1">+IF(AND(ISNUMBER(OFFSET('Sanitation Data'!$F$10,0,10*ROW('Sanitation Data'!F144))),'Data Summary'!CW150="Yes"),OFFSET('Sanitation Data'!$F$10,0,10*ROW('Sanitation Data'!F144)),NA())</f>
        <v>#N/A</v>
      </c>
      <c r="AI150" s="542" t="e">
        <f ca="1">+IF(AND(ISNUMBER(OFFSET('Sanitation Data'!$F$11,0,10*ROW('Sanitation Data'!F144))),'Data Summary'!CX150="Yes"),OFFSET('Sanitation Data'!$F$11,0,10*ROW('Sanitation Data'!F144)),NA())</f>
        <v>#N/A</v>
      </c>
      <c r="AJ150" s="542" t="e">
        <f ca="1">+IF(AND(ISNUMBER(OFFSET('Sanitation Data'!$F$12,0,10*ROW('Sanitation Data'!F144))),'Data Summary'!CY150="Yes"),OFFSET('Sanitation Data'!$F$12,0,10*ROW('Sanitation Data'!F144)),NA())</f>
        <v>#N/A</v>
      </c>
      <c r="AK150" s="542" t="e">
        <f ca="1">+IF(AND(ISNUMBER(OFFSET('Sanitation Data'!$G$4,0,10*ROW('Sanitation Data'!G144))),'Data Summary'!CZ150="Yes"),100-OFFSET('Sanitation Data'!$G$4,0,10*ROW('Sanitation Data'!G144)),NA())</f>
        <v>#N/A</v>
      </c>
      <c r="AL150" s="542" t="e">
        <f ca="1">+IF(AND(ISNUMBER(OFFSET('Sanitation Data'!$G$6,0,10*ROW('Sanitation Data'!G144))),'Data Summary'!DA150="Yes"),OFFSET('Sanitation Data'!$G$6,0,10*ROW('Sanitation Data'!G144)),NA())</f>
        <v>#N/A</v>
      </c>
      <c r="AM150" s="542" t="e">
        <f ca="1">+IF(AND(ISNUMBER(OFFSET('Sanitation Data'!$G$10,0,10*ROW('Sanitation Data'!G144))),'Data Summary'!DB150="Yes"),OFFSET('Sanitation Data'!$G$10,0,10*ROW('Sanitation Data'!G144)),NA())</f>
        <v>#N/A</v>
      </c>
      <c r="AN150" s="542" t="e">
        <f ca="1">+IF(AND(ISNUMBER(OFFSET('Sanitation Data'!$G$11,0,10*ROW('Sanitation Data'!G144))),'Data Summary'!DC150="Yes"),OFFSET('Sanitation Data'!$G$11,0,10*ROW('Sanitation Data'!G144)),NA())</f>
        <v>#N/A</v>
      </c>
      <c r="AO150" s="542" t="e">
        <f ca="1">+IF(AND(ISNUMBER(OFFSET('Sanitation Data'!$G$12,0,10*ROW('Sanitation Data'!G144))),'Data Summary'!DD150="Yes"),OFFSET('Sanitation Data'!$G$12,0,10*ROW('Sanitation Data'!G144)),NA())</f>
        <v>#N/A</v>
      </c>
      <c r="AP150" s="542" t="e">
        <f ca="1">+IF(AND(ISNUMBER(OFFSET('Sanitation Data'!$H$4,0,10*ROW('Sanitation Data'!H144))),'Data Summary'!DE150="Yes"),100-OFFSET('Sanitation Data'!$H$4,0,10*ROW('Sanitation Data'!H144)),NA())</f>
        <v>#N/A</v>
      </c>
      <c r="AQ150" s="542" t="e">
        <f ca="1">+IF(AND(ISNUMBER(OFFSET('Sanitation Data'!$H$6,0,10*ROW('Sanitation Data'!H144))),'Data Summary'!DF150="Yes"),OFFSET('Sanitation Data'!$H$6,0,10*ROW('Sanitation Data'!H144)),NA())</f>
        <v>#N/A</v>
      </c>
      <c r="AR150" s="542" t="e">
        <f ca="1">+IF(AND(ISNUMBER(OFFSET('Sanitation Data'!$H$10,0,10*ROW('Sanitation Data'!H144))),'Data Summary'!DG150="Yes"),OFFSET('Sanitation Data'!$H$10,0,10*ROW('Sanitation Data'!H144)),NA())</f>
        <v>#N/A</v>
      </c>
      <c r="AS150" s="542" t="e">
        <f ca="1">+IF(AND(ISNUMBER(OFFSET('Sanitation Data'!$H$11,0,10*ROW('Sanitation Data'!H144))),'Data Summary'!DH150="Yes"),OFFSET('Sanitation Data'!$H$11,0,10*ROW('Sanitation Data'!H144)),NA())</f>
        <v>#N/A</v>
      </c>
      <c r="AT150" s="542" t="e">
        <f ca="1">+IF(AND(ISNUMBER(OFFSET('Sanitation Data'!$H$12,0,10*ROW('Sanitation Data'!H144))),'Data Summary'!DI150="Yes"),OFFSET('Sanitation Data'!$H$12,0,10*ROW('Sanitation Data'!H144)),NA())</f>
        <v>#N/A</v>
      </c>
      <c r="AU150" s="542" t="e">
        <f ca="1">+IF(AND(ISNUMBER(OFFSET('Sanitation Data'!$I$4,0,10*ROW('Sanitation Data'!I144))),'Data Summary'!DJ150="Yes"),100-OFFSET('Sanitation Data'!$I$4,0,10*ROW('Sanitation Data'!I144)),NA())</f>
        <v>#N/A</v>
      </c>
      <c r="AV150" s="542" t="e">
        <f ca="1">+IF(AND(ISNUMBER(OFFSET('Sanitation Data'!$I$6,0,10*ROW('Sanitation Data'!I144))),'Data Summary'!DK150="Yes"),OFFSET('Sanitation Data'!$I$6,0,10*ROW('Sanitation Data'!I144)),NA())</f>
        <v>#N/A</v>
      </c>
      <c r="AW150" s="542" t="e">
        <f ca="1">+IF(AND(ISNUMBER(OFFSET('Sanitation Data'!$I$10,0,10*ROW('Sanitation Data'!I144))),'Data Summary'!DL150="Yes"),OFFSET('Sanitation Data'!$I$10,0,10*ROW('Sanitation Data'!I144)),NA())</f>
        <v>#N/A</v>
      </c>
      <c r="AX150" s="542" t="e">
        <f ca="1">+IF(AND(ISNUMBER(OFFSET('Sanitation Data'!$I$11,0,10*ROW('Sanitation Data'!I144))),'Data Summary'!DM150="Yes"),OFFSET('Sanitation Data'!$I$11,0,10*ROW('Sanitation Data'!I144)),NA())</f>
        <v>#N/A</v>
      </c>
      <c r="AY150" s="542" t="e">
        <f ca="1">+IF(AND(ISNUMBER(OFFSET('Sanitation Data'!$I$12,0,10*ROW('Sanitation Data'!I144))),'Data Summary'!DN150="Yes"),OFFSET('Sanitation Data'!$I$12,0,10*ROW('Sanitation Data'!I144)),NA())</f>
        <v>#N/A</v>
      </c>
      <c r="AZ150" s="543" t="e">
        <f ca="1">+IF(AND(ISNUMBER(OFFSET('Hygiene Data'!$D$5,0,10*ROW('Hygiene Data'!D144))),'Data Summary'!DO150="Yes"),OFFSET('Hygiene Data'!$D$5,0,10*ROW('Hygiene Data'!D144)),NA())</f>
        <v>#N/A</v>
      </c>
      <c r="BA150" s="543" t="e">
        <f ca="1">+IF(AND(ISNUMBER(OFFSET('Hygiene Data'!$D$7,0,10*ROW('Hygiene Data'!D144))),'Data Summary'!DP150="Yes"),OFFSET('Hygiene Data'!$D$7,0,10*ROW('Hygiene Data'!D144)),NA())</f>
        <v>#N/A</v>
      </c>
      <c r="BB150" s="543" t="e">
        <f ca="1">+IF(AND(ISNUMBER(OFFSET('Hygiene Data'!$D$9,0,10*ROW('Hygiene Data'!D144))),'Data Summary'!DQ150="Yes"),OFFSET('Hygiene Data'!$D$9,0,10*ROW('Hygiene Data'!D144)),NA())</f>
        <v>#N/A</v>
      </c>
      <c r="BC150" s="543" t="e">
        <f ca="1">+IF(AND(ISNUMBER(OFFSET('Hygiene Data'!$E$5,0,10*ROW('Hygiene Data'!E144))),'Data Summary'!DR150="Yes"),OFFSET('Hygiene Data'!$E$5,0,10*ROW('Hygiene Data'!E144)),NA())</f>
        <v>#N/A</v>
      </c>
      <c r="BD150" s="543" t="e">
        <f ca="1">+IF(AND(ISNUMBER(OFFSET('Hygiene Data'!$E$7,0,10*ROW('Hygiene Data'!E144))),'Data Summary'!DS150="Yes"),OFFSET('Hygiene Data'!$E$7,0,10*ROW('Hygiene Data'!E144)),NA())</f>
        <v>#N/A</v>
      </c>
      <c r="BE150" s="543" t="e">
        <f ca="1">+IF(AND(ISNUMBER(OFFSET('Hygiene Data'!$E$9,0,10*ROW('Hygiene Data'!E144))),'Data Summary'!DT150="Yes"),OFFSET('Hygiene Data'!$E$9,0,10*ROW('Hygiene Data'!E144)),NA())</f>
        <v>#N/A</v>
      </c>
      <c r="BF150" s="543" t="e">
        <f ca="1">+IF(AND(ISNUMBER(OFFSET('Hygiene Data'!$F$5,0,10*ROW('Hygiene Data'!F144))),'Data Summary'!DU150="Yes"),OFFSET('Hygiene Data'!$F$5,0,10*ROW('Hygiene Data'!F144)),NA())</f>
        <v>#N/A</v>
      </c>
      <c r="BG150" s="543" t="e">
        <f ca="1">+IF(AND(ISNUMBER(OFFSET('Hygiene Data'!$F$7,0,10*ROW('Hygiene Data'!F144))),'Data Summary'!DV150="Yes"),OFFSET('Hygiene Data'!$F$7,0,10*ROW('Hygiene Data'!F144)),NA())</f>
        <v>#N/A</v>
      </c>
      <c r="BH150" s="543" t="e">
        <f ca="1">+IF(AND(ISNUMBER(OFFSET('Hygiene Data'!$F$9,0,10*ROW('Hygiene Data'!F144))),'Data Summary'!DW150="Yes"),OFFSET('Hygiene Data'!$F$9,0,10*ROW('Hygiene Data'!F144)),NA())</f>
        <v>#N/A</v>
      </c>
      <c r="BI150" s="543" t="e">
        <f ca="1">+IF(AND(ISNUMBER(OFFSET('Hygiene Data'!$G$5,0,10*ROW('Hygiene Data'!G144))),'Data Summary'!DX150="Yes"),OFFSET('Hygiene Data'!$G$5,0,10*ROW('Hygiene Data'!G144)),NA())</f>
        <v>#N/A</v>
      </c>
      <c r="BJ150" s="543" t="e">
        <f ca="1">+IF(AND(ISNUMBER(OFFSET('Hygiene Data'!$G$7,0,10*ROW('Hygiene Data'!G144))),'Data Summary'!DY150="Yes"),OFFSET('Hygiene Data'!$G$7,0,10*ROW('Hygiene Data'!G144)),NA())</f>
        <v>#N/A</v>
      </c>
      <c r="BK150" s="543" t="e">
        <f ca="1">+IF(AND(ISNUMBER(OFFSET('Hygiene Data'!$G$9,0,10*ROW('Hygiene Data'!G144))),'Data Summary'!DZ150="Yes"),OFFSET('Hygiene Data'!$G$9,0,10*ROW('Hygiene Data'!G144)),NA())</f>
        <v>#N/A</v>
      </c>
      <c r="BL150" s="543" t="e">
        <f ca="1">+IF(AND(ISNUMBER(OFFSET('Hygiene Data'!$H$5,0,10*ROW('Hygiene Data'!H144))),'Data Summary'!EA150="Yes"),OFFSET('Hygiene Data'!$H$5,0,10*ROW('Hygiene Data'!H144)),NA())</f>
        <v>#N/A</v>
      </c>
      <c r="BM150" s="543" t="e">
        <f ca="1">+IF(AND(ISNUMBER(OFFSET('Hygiene Data'!$H$7,0,10*ROW('Hygiene Data'!H144))),'Data Summary'!EB150="Yes"),OFFSET('Hygiene Data'!$H$7,0,10*ROW('Hygiene Data'!H144)),NA())</f>
        <v>#N/A</v>
      </c>
      <c r="BN150" s="543" t="e">
        <f ca="1">+IF(AND(ISNUMBER(OFFSET('Hygiene Data'!$H$9,0,10*ROW('Hygiene Data'!H144))),'Data Summary'!EC150="Yes"),OFFSET('Hygiene Data'!$H$9,0,10*ROW('Hygiene Data'!H144)),NA())</f>
        <v>#N/A</v>
      </c>
      <c r="BO150" s="543" t="e">
        <f ca="1">+IF(AND(ISNUMBER(OFFSET('Hygiene Data'!$I$5,0,10*ROW('Hygiene Data'!I144))),'Data Summary'!ED150="Yes"),OFFSET('Hygiene Data'!$I$5,0,10*ROW('Hygiene Data'!I144)),NA())</f>
        <v>#N/A</v>
      </c>
      <c r="BP150" s="543" t="e">
        <f ca="1">+IF(AND(ISNUMBER(OFFSET('Hygiene Data'!$I$7,0,10*ROW('Hygiene Data'!I144))),'Data Summary'!EE150="Yes"),OFFSET('Hygiene Data'!$I$7,0,10*ROW('Hygiene Data'!I144)),NA())</f>
        <v>#N/A</v>
      </c>
      <c r="BQ150" s="543" t="e">
        <f ca="1">+IF(AND(ISNUMBER(OFFSET('Hygiene Data'!$I$9,0,10*ROW('Hygiene Data'!I144))),'Data Summary'!EF150="Yes"),OFFSET('Hygiene Data'!$I$9,0,10*ROW('Hygiene Data'!I144)),NA())</f>
        <v>#N/A</v>
      </c>
    </row>
    <row r="151" spans="1:69" x14ac:dyDescent="0.25">
      <c r="A151" s="539" t="e">
        <f ca="1">+RIGHT('Data Summary'!A151,LEN('Data Summary'!A151)-9)</f>
        <v>#VALUE!</v>
      </c>
      <c r="B151" s="513" t="str">
        <f ca="1">+IF(ISTEXT('Data Summary'!B151),'Data Summary'!B151,"")</f>
        <v/>
      </c>
      <c r="C151" s="540" t="e">
        <f ca="1">+VALUE('Data Summary'!C151)</f>
        <v>#VALUE!</v>
      </c>
      <c r="D151" s="541" t="e">
        <f ca="1">+IF(AND(ISNUMBER(OFFSET('Water Data'!$D$4,0,10*ROW('Water Data'!D145))),'Data Summary'!BS151="Yes"),100-OFFSET('Water Data'!$D$4,0,10*ROW('Water Data'!D145)),NA())</f>
        <v>#N/A</v>
      </c>
      <c r="E151" s="541" t="e">
        <f ca="1">+IF(AND(ISNUMBER(OFFSET('Water Data'!$D$6,0,10*ROW('Water Data'!D145))),'Data Summary'!BT151="Yes"),OFFSET('Water Data'!$D$6,0,10*ROW('Water Data'!D145)),NA())</f>
        <v>#N/A</v>
      </c>
      <c r="F151" s="541" t="e">
        <f ca="1">+IF(AND(ISNUMBER(OFFSET('Water Data'!$D$9,0,10*ROW('Water Data'!D145))),'Data Summary'!BU151="Yes"),OFFSET('Water Data'!$D$9,0,10*ROW('Water Data'!D145)),NA())</f>
        <v>#N/A</v>
      </c>
      <c r="G151" s="541" t="e">
        <f ca="1">+IF(AND(ISNUMBER(OFFSET('Water Data'!$E$4,0,10*ROW('Water Data'!E145))),'Data Summary'!BV151="Yes"),100-OFFSET('Water Data'!$E$4,0,10*ROW('Water Data'!E145)),NA())</f>
        <v>#N/A</v>
      </c>
      <c r="H151" s="541" t="e">
        <f ca="1">+IF(AND(ISNUMBER(OFFSET('Water Data'!$E$6,0,10*ROW('Water Data'!E145))),'Data Summary'!BW151="Yes"),OFFSET('Water Data'!$E$6,0,10*ROW('Water Data'!E145)),NA())</f>
        <v>#N/A</v>
      </c>
      <c r="I151" s="541" t="e">
        <f ca="1">+IF(AND(ISNUMBER(OFFSET('Water Data'!$E$9,0,10*ROW('Water Data'!E145))),'Data Summary'!BX151="Yes"),OFFSET('Water Data'!$E$9,0,10*ROW('Water Data'!E145)),NA())</f>
        <v>#N/A</v>
      </c>
      <c r="J151" s="541" t="e">
        <f ca="1">+IF(AND(ISNUMBER(OFFSET('Water Data'!$F$4,0,10*ROW('Water Data'!F145))),'Data Summary'!BY151="Yes"),100-OFFSET('Water Data'!$F$4,0,10*ROW('Water Data'!F145)),NA())</f>
        <v>#N/A</v>
      </c>
      <c r="K151" s="541" t="e">
        <f ca="1">+IF(AND(ISNUMBER(OFFSET('Water Data'!$F$6,0,10*ROW('Water Data'!F145))),'Data Summary'!BZ151="Yes"),OFFSET('Water Data'!$F$6,0,10*ROW('Water Data'!F145)),NA())</f>
        <v>#N/A</v>
      </c>
      <c r="L151" s="541" t="e">
        <f ca="1">+IF(AND(ISNUMBER(OFFSET('Water Data'!$F$9,0,10*ROW('Water Data'!F145))),'Data Summary'!CA151="Yes"),OFFSET('Water Data'!$F$9,0,10*ROW('Water Data'!F145)),NA())</f>
        <v>#N/A</v>
      </c>
      <c r="M151" s="541" t="e">
        <f ca="1">+IF(AND(ISNUMBER(OFFSET('Water Data'!$G$4,0,10*ROW('Water Data'!G145))),'Data Summary'!CB151="Yes"),100-OFFSET('Water Data'!$G$4,0,10*ROW('Water Data'!G145)),NA())</f>
        <v>#N/A</v>
      </c>
      <c r="N151" s="541" t="e">
        <f ca="1">+IF(AND(ISNUMBER(OFFSET('Water Data'!$G$6,0,10*ROW('Water Data'!G145))),'Data Summary'!CC151="Yes"),OFFSET('Water Data'!$G$6,0,10*ROW('Water Data'!G145)),NA())</f>
        <v>#N/A</v>
      </c>
      <c r="O151" s="541" t="e">
        <f ca="1">+IF(AND(ISNUMBER(OFFSET('Water Data'!$G$9,0,10*ROW('Water Data'!G145))),'Data Summary'!CD151="Yes"),OFFSET('Water Data'!$G$9,0,10*ROW('Water Data'!G145)),NA())</f>
        <v>#N/A</v>
      </c>
      <c r="P151" s="541" t="e">
        <f ca="1">+IF(AND(ISNUMBER(OFFSET('Water Data'!$H$4,0,10*ROW('Water Data'!H145))),'Data Summary'!CE151="Yes"),100-OFFSET('Water Data'!$H$4,0,10*ROW('Water Data'!H145)),NA())</f>
        <v>#N/A</v>
      </c>
      <c r="Q151" s="541" t="e">
        <f ca="1">+IF(AND(ISNUMBER(OFFSET('Water Data'!$H$6,0,10*ROW('Water Data'!H145))),'Data Summary'!CF151="Yes"),OFFSET('Water Data'!$H$6,0,10*ROW('Water Data'!H145)),NA())</f>
        <v>#N/A</v>
      </c>
      <c r="R151" s="541" t="e">
        <f ca="1">+IF(AND(ISNUMBER(OFFSET('Water Data'!$H$9,0,10*ROW('Water Data'!H145))),'Data Summary'!CG151="Yes"),OFFSET('Water Data'!$H$9,0,10*ROW('Water Data'!H145)),NA())</f>
        <v>#N/A</v>
      </c>
      <c r="S151" s="541" t="e">
        <f ca="1">+IF(AND(ISNUMBER(OFFSET('Water Data'!$I$4,0,10*ROW('Water Data'!I145))),'Data Summary'!CH151="Yes"),100-OFFSET('Water Data'!$I$4,0,10*ROW('Water Data'!I145)),NA())</f>
        <v>#N/A</v>
      </c>
      <c r="T151" s="541" t="e">
        <f ca="1">+IF(AND(ISNUMBER(OFFSET('Water Data'!$I$6,0,10*ROW('Water Data'!I145))),'Data Summary'!CI151="Yes"),OFFSET('Water Data'!$I$6,0,10*ROW('Water Data'!I145)),NA())</f>
        <v>#N/A</v>
      </c>
      <c r="U151" s="541" t="e">
        <f ca="1">+IF(AND(ISNUMBER(OFFSET('Water Data'!$I$9,0,10*ROW('Water Data'!I145))),'Data Summary'!CJ151="Yes"),OFFSET('Water Data'!$I$9,0,10*ROW('Water Data'!I145)),NA())</f>
        <v>#N/A</v>
      </c>
      <c r="V151" s="542" t="e">
        <f ca="1">+IF(AND(ISNUMBER(OFFSET('Sanitation Data'!$D$4,0,10*ROW('Sanitation Data'!D145))),'Data Summary'!CK151="Yes"),100-OFFSET('Sanitation Data'!$D$4,0,10*ROW('Sanitation Data'!D145)),NA())</f>
        <v>#N/A</v>
      </c>
      <c r="W151" s="542" t="e">
        <f ca="1">+IF(AND(ISNUMBER(OFFSET('Sanitation Data'!$D$6,0,10*ROW('Sanitation Data'!D145))),'Data Summary'!CL151="Yes"),OFFSET('Sanitation Data'!$D$6,0,10*ROW('Sanitation Data'!D145)),NA())</f>
        <v>#N/A</v>
      </c>
      <c r="X151" s="542" t="e">
        <f ca="1">+IF(AND(ISNUMBER(OFFSET('Sanitation Data'!$D$10,0,10*ROW('Sanitation Data'!D145))),'Data Summary'!CM151="Yes"),OFFSET('Sanitation Data'!$D$10,0,10*ROW('Sanitation Data'!D145)),NA())</f>
        <v>#N/A</v>
      </c>
      <c r="Y151" s="542" t="e">
        <f ca="1">+IF(AND(ISNUMBER(OFFSET('Sanitation Data'!$D$11,0,10*ROW('Sanitation Data'!D145))),'Data Summary'!CN151="Yes"),OFFSET('Sanitation Data'!$D$11,0,10*ROW('Sanitation Data'!D145)),NA())</f>
        <v>#N/A</v>
      </c>
      <c r="Z151" s="542" t="e">
        <f ca="1">+IF(AND(ISNUMBER(OFFSET('Sanitation Data'!$D$12,0,10*ROW('Sanitation Data'!D145))),'Data Summary'!CO151="Yes"),OFFSET('Sanitation Data'!$D$12,0,10*ROW('Sanitation Data'!D145)),NA())</f>
        <v>#N/A</v>
      </c>
      <c r="AA151" s="542" t="e">
        <f ca="1">+IF(AND(ISNUMBER(OFFSET('Sanitation Data'!$E$4,0,10*ROW('Sanitation Data'!E145))),'Data Summary'!CP151="Yes"),100-OFFSET('Sanitation Data'!$E$4,0,10*ROW('Sanitation Data'!E145)),NA())</f>
        <v>#N/A</v>
      </c>
      <c r="AB151" s="542" t="e">
        <f ca="1">+IF(AND(ISNUMBER(OFFSET('Sanitation Data'!$E$6,0,10*ROW('Sanitation Data'!E145))),'Data Summary'!CQ151="Yes"),OFFSET('Sanitation Data'!$E$6,0,10*ROW('Sanitation Data'!E145)),NA())</f>
        <v>#N/A</v>
      </c>
      <c r="AC151" s="542" t="e">
        <f ca="1">+IF(AND(ISNUMBER(OFFSET('Sanitation Data'!$E$10,0,10*ROW('Sanitation Data'!E145))),'Data Summary'!CR151="Yes"),OFFSET('Sanitation Data'!$E$10,0,10*ROW('Sanitation Data'!E145)),NA())</f>
        <v>#N/A</v>
      </c>
      <c r="AD151" s="542" t="e">
        <f ca="1">+IF(AND(ISNUMBER(OFFSET('Sanitation Data'!$E$11,0,10*ROW('Sanitation Data'!E145))),'Data Summary'!CS151="Yes"),OFFSET('Sanitation Data'!$E$11,0,10*ROW('Sanitation Data'!E145)),NA())</f>
        <v>#N/A</v>
      </c>
      <c r="AE151" s="542" t="e">
        <f ca="1">+IF(AND(ISNUMBER(OFFSET('Sanitation Data'!$E$12,0,10*ROW('Sanitation Data'!E145))),'Data Summary'!CT151="Yes"),OFFSET('Sanitation Data'!$E$12,0,10*ROW('Sanitation Data'!E145)),NA())</f>
        <v>#N/A</v>
      </c>
      <c r="AF151" s="542" t="e">
        <f ca="1">+IF(AND(ISNUMBER(OFFSET('Sanitation Data'!$F$4,0,10*ROW('Sanitation Data'!F145))),'Data Summary'!CU151="Yes"),100-OFFSET('Sanitation Data'!$F$4,0,10*ROW('Sanitation Data'!F145)),NA())</f>
        <v>#N/A</v>
      </c>
      <c r="AG151" s="542" t="e">
        <f ca="1">+IF(AND(ISNUMBER(OFFSET('Sanitation Data'!$F$6,0,10*ROW('Sanitation Data'!F145))),'Data Summary'!CV151="Yes"),OFFSET('Sanitation Data'!$F$6,0,10*ROW('Sanitation Data'!F145)),NA())</f>
        <v>#N/A</v>
      </c>
      <c r="AH151" s="542" t="e">
        <f ca="1">+IF(AND(ISNUMBER(OFFSET('Sanitation Data'!$F$10,0,10*ROW('Sanitation Data'!F145))),'Data Summary'!CW151="Yes"),OFFSET('Sanitation Data'!$F$10,0,10*ROW('Sanitation Data'!F145)),NA())</f>
        <v>#N/A</v>
      </c>
      <c r="AI151" s="542" t="e">
        <f ca="1">+IF(AND(ISNUMBER(OFFSET('Sanitation Data'!$F$11,0,10*ROW('Sanitation Data'!F145))),'Data Summary'!CX151="Yes"),OFFSET('Sanitation Data'!$F$11,0,10*ROW('Sanitation Data'!F145)),NA())</f>
        <v>#N/A</v>
      </c>
      <c r="AJ151" s="542" t="e">
        <f ca="1">+IF(AND(ISNUMBER(OFFSET('Sanitation Data'!$F$12,0,10*ROW('Sanitation Data'!F145))),'Data Summary'!CY151="Yes"),OFFSET('Sanitation Data'!$F$12,0,10*ROW('Sanitation Data'!F145)),NA())</f>
        <v>#N/A</v>
      </c>
      <c r="AK151" s="542" t="e">
        <f ca="1">+IF(AND(ISNUMBER(OFFSET('Sanitation Data'!$G$4,0,10*ROW('Sanitation Data'!G145))),'Data Summary'!CZ151="Yes"),100-OFFSET('Sanitation Data'!$G$4,0,10*ROW('Sanitation Data'!G145)),NA())</f>
        <v>#N/A</v>
      </c>
      <c r="AL151" s="542" t="e">
        <f ca="1">+IF(AND(ISNUMBER(OFFSET('Sanitation Data'!$G$6,0,10*ROW('Sanitation Data'!G145))),'Data Summary'!DA151="Yes"),OFFSET('Sanitation Data'!$G$6,0,10*ROW('Sanitation Data'!G145)),NA())</f>
        <v>#N/A</v>
      </c>
      <c r="AM151" s="542" t="e">
        <f ca="1">+IF(AND(ISNUMBER(OFFSET('Sanitation Data'!$G$10,0,10*ROW('Sanitation Data'!G145))),'Data Summary'!DB151="Yes"),OFFSET('Sanitation Data'!$G$10,0,10*ROW('Sanitation Data'!G145)),NA())</f>
        <v>#N/A</v>
      </c>
      <c r="AN151" s="542" t="e">
        <f ca="1">+IF(AND(ISNUMBER(OFFSET('Sanitation Data'!$G$11,0,10*ROW('Sanitation Data'!G145))),'Data Summary'!DC151="Yes"),OFFSET('Sanitation Data'!$G$11,0,10*ROW('Sanitation Data'!G145)),NA())</f>
        <v>#N/A</v>
      </c>
      <c r="AO151" s="542" t="e">
        <f ca="1">+IF(AND(ISNUMBER(OFFSET('Sanitation Data'!$G$12,0,10*ROW('Sanitation Data'!G145))),'Data Summary'!DD151="Yes"),OFFSET('Sanitation Data'!$G$12,0,10*ROW('Sanitation Data'!G145)),NA())</f>
        <v>#N/A</v>
      </c>
      <c r="AP151" s="542" t="e">
        <f ca="1">+IF(AND(ISNUMBER(OFFSET('Sanitation Data'!$H$4,0,10*ROW('Sanitation Data'!H145))),'Data Summary'!DE151="Yes"),100-OFFSET('Sanitation Data'!$H$4,0,10*ROW('Sanitation Data'!H145)),NA())</f>
        <v>#N/A</v>
      </c>
      <c r="AQ151" s="542" t="e">
        <f ca="1">+IF(AND(ISNUMBER(OFFSET('Sanitation Data'!$H$6,0,10*ROW('Sanitation Data'!H145))),'Data Summary'!DF151="Yes"),OFFSET('Sanitation Data'!$H$6,0,10*ROW('Sanitation Data'!H145)),NA())</f>
        <v>#N/A</v>
      </c>
      <c r="AR151" s="542" t="e">
        <f ca="1">+IF(AND(ISNUMBER(OFFSET('Sanitation Data'!$H$10,0,10*ROW('Sanitation Data'!H145))),'Data Summary'!DG151="Yes"),OFFSET('Sanitation Data'!$H$10,0,10*ROW('Sanitation Data'!H145)),NA())</f>
        <v>#N/A</v>
      </c>
      <c r="AS151" s="542" t="e">
        <f ca="1">+IF(AND(ISNUMBER(OFFSET('Sanitation Data'!$H$11,0,10*ROW('Sanitation Data'!H145))),'Data Summary'!DH151="Yes"),OFFSET('Sanitation Data'!$H$11,0,10*ROW('Sanitation Data'!H145)),NA())</f>
        <v>#N/A</v>
      </c>
      <c r="AT151" s="542" t="e">
        <f ca="1">+IF(AND(ISNUMBER(OFFSET('Sanitation Data'!$H$12,0,10*ROW('Sanitation Data'!H145))),'Data Summary'!DI151="Yes"),OFFSET('Sanitation Data'!$H$12,0,10*ROW('Sanitation Data'!H145)),NA())</f>
        <v>#N/A</v>
      </c>
      <c r="AU151" s="542" t="e">
        <f ca="1">+IF(AND(ISNUMBER(OFFSET('Sanitation Data'!$I$4,0,10*ROW('Sanitation Data'!I145))),'Data Summary'!DJ151="Yes"),100-OFFSET('Sanitation Data'!$I$4,0,10*ROW('Sanitation Data'!I145)),NA())</f>
        <v>#N/A</v>
      </c>
      <c r="AV151" s="542" t="e">
        <f ca="1">+IF(AND(ISNUMBER(OFFSET('Sanitation Data'!$I$6,0,10*ROW('Sanitation Data'!I145))),'Data Summary'!DK151="Yes"),OFFSET('Sanitation Data'!$I$6,0,10*ROW('Sanitation Data'!I145)),NA())</f>
        <v>#N/A</v>
      </c>
      <c r="AW151" s="542" t="e">
        <f ca="1">+IF(AND(ISNUMBER(OFFSET('Sanitation Data'!$I$10,0,10*ROW('Sanitation Data'!I145))),'Data Summary'!DL151="Yes"),OFFSET('Sanitation Data'!$I$10,0,10*ROW('Sanitation Data'!I145)),NA())</f>
        <v>#N/A</v>
      </c>
      <c r="AX151" s="542" t="e">
        <f ca="1">+IF(AND(ISNUMBER(OFFSET('Sanitation Data'!$I$11,0,10*ROW('Sanitation Data'!I145))),'Data Summary'!DM151="Yes"),OFFSET('Sanitation Data'!$I$11,0,10*ROW('Sanitation Data'!I145)),NA())</f>
        <v>#N/A</v>
      </c>
      <c r="AY151" s="542" t="e">
        <f ca="1">+IF(AND(ISNUMBER(OFFSET('Sanitation Data'!$I$12,0,10*ROW('Sanitation Data'!I145))),'Data Summary'!DN151="Yes"),OFFSET('Sanitation Data'!$I$12,0,10*ROW('Sanitation Data'!I145)),NA())</f>
        <v>#N/A</v>
      </c>
      <c r="AZ151" s="543" t="e">
        <f ca="1">+IF(AND(ISNUMBER(OFFSET('Hygiene Data'!$D$5,0,10*ROW('Hygiene Data'!D145))),'Data Summary'!DO151="Yes"),OFFSET('Hygiene Data'!$D$5,0,10*ROW('Hygiene Data'!D145)),NA())</f>
        <v>#N/A</v>
      </c>
      <c r="BA151" s="543" t="e">
        <f ca="1">+IF(AND(ISNUMBER(OFFSET('Hygiene Data'!$D$7,0,10*ROW('Hygiene Data'!D145))),'Data Summary'!DP151="Yes"),OFFSET('Hygiene Data'!$D$7,0,10*ROW('Hygiene Data'!D145)),NA())</f>
        <v>#N/A</v>
      </c>
      <c r="BB151" s="543" t="e">
        <f ca="1">+IF(AND(ISNUMBER(OFFSET('Hygiene Data'!$D$9,0,10*ROW('Hygiene Data'!D145))),'Data Summary'!DQ151="Yes"),OFFSET('Hygiene Data'!$D$9,0,10*ROW('Hygiene Data'!D145)),NA())</f>
        <v>#N/A</v>
      </c>
      <c r="BC151" s="543" t="e">
        <f ca="1">+IF(AND(ISNUMBER(OFFSET('Hygiene Data'!$E$5,0,10*ROW('Hygiene Data'!E145))),'Data Summary'!DR151="Yes"),OFFSET('Hygiene Data'!$E$5,0,10*ROW('Hygiene Data'!E145)),NA())</f>
        <v>#N/A</v>
      </c>
      <c r="BD151" s="543" t="e">
        <f ca="1">+IF(AND(ISNUMBER(OFFSET('Hygiene Data'!$E$7,0,10*ROW('Hygiene Data'!E145))),'Data Summary'!DS151="Yes"),OFFSET('Hygiene Data'!$E$7,0,10*ROW('Hygiene Data'!E145)),NA())</f>
        <v>#N/A</v>
      </c>
      <c r="BE151" s="543" t="e">
        <f ca="1">+IF(AND(ISNUMBER(OFFSET('Hygiene Data'!$E$9,0,10*ROW('Hygiene Data'!E145))),'Data Summary'!DT151="Yes"),OFFSET('Hygiene Data'!$E$9,0,10*ROW('Hygiene Data'!E145)),NA())</f>
        <v>#N/A</v>
      </c>
      <c r="BF151" s="543" t="e">
        <f ca="1">+IF(AND(ISNUMBER(OFFSET('Hygiene Data'!$F$5,0,10*ROW('Hygiene Data'!F145))),'Data Summary'!DU151="Yes"),OFFSET('Hygiene Data'!$F$5,0,10*ROW('Hygiene Data'!F145)),NA())</f>
        <v>#N/A</v>
      </c>
      <c r="BG151" s="543" t="e">
        <f ca="1">+IF(AND(ISNUMBER(OFFSET('Hygiene Data'!$F$7,0,10*ROW('Hygiene Data'!F145))),'Data Summary'!DV151="Yes"),OFFSET('Hygiene Data'!$F$7,0,10*ROW('Hygiene Data'!F145)),NA())</f>
        <v>#N/A</v>
      </c>
      <c r="BH151" s="543" t="e">
        <f ca="1">+IF(AND(ISNUMBER(OFFSET('Hygiene Data'!$F$9,0,10*ROW('Hygiene Data'!F145))),'Data Summary'!DW151="Yes"),OFFSET('Hygiene Data'!$F$9,0,10*ROW('Hygiene Data'!F145)),NA())</f>
        <v>#N/A</v>
      </c>
      <c r="BI151" s="543" t="e">
        <f ca="1">+IF(AND(ISNUMBER(OFFSET('Hygiene Data'!$G$5,0,10*ROW('Hygiene Data'!G145))),'Data Summary'!DX151="Yes"),OFFSET('Hygiene Data'!$G$5,0,10*ROW('Hygiene Data'!G145)),NA())</f>
        <v>#N/A</v>
      </c>
      <c r="BJ151" s="543" t="e">
        <f ca="1">+IF(AND(ISNUMBER(OFFSET('Hygiene Data'!$G$7,0,10*ROW('Hygiene Data'!G145))),'Data Summary'!DY151="Yes"),OFFSET('Hygiene Data'!$G$7,0,10*ROW('Hygiene Data'!G145)),NA())</f>
        <v>#N/A</v>
      </c>
      <c r="BK151" s="543" t="e">
        <f ca="1">+IF(AND(ISNUMBER(OFFSET('Hygiene Data'!$G$9,0,10*ROW('Hygiene Data'!G145))),'Data Summary'!DZ151="Yes"),OFFSET('Hygiene Data'!$G$9,0,10*ROW('Hygiene Data'!G145)),NA())</f>
        <v>#N/A</v>
      </c>
      <c r="BL151" s="543" t="e">
        <f ca="1">+IF(AND(ISNUMBER(OFFSET('Hygiene Data'!$H$5,0,10*ROW('Hygiene Data'!H145))),'Data Summary'!EA151="Yes"),OFFSET('Hygiene Data'!$H$5,0,10*ROW('Hygiene Data'!H145)),NA())</f>
        <v>#N/A</v>
      </c>
      <c r="BM151" s="543" t="e">
        <f ca="1">+IF(AND(ISNUMBER(OFFSET('Hygiene Data'!$H$7,0,10*ROW('Hygiene Data'!H145))),'Data Summary'!EB151="Yes"),OFFSET('Hygiene Data'!$H$7,0,10*ROW('Hygiene Data'!H145)),NA())</f>
        <v>#N/A</v>
      </c>
      <c r="BN151" s="543" t="e">
        <f ca="1">+IF(AND(ISNUMBER(OFFSET('Hygiene Data'!$H$9,0,10*ROW('Hygiene Data'!H145))),'Data Summary'!EC151="Yes"),OFFSET('Hygiene Data'!$H$9,0,10*ROW('Hygiene Data'!H145)),NA())</f>
        <v>#N/A</v>
      </c>
      <c r="BO151" s="543" t="e">
        <f ca="1">+IF(AND(ISNUMBER(OFFSET('Hygiene Data'!$I$5,0,10*ROW('Hygiene Data'!I145))),'Data Summary'!ED151="Yes"),OFFSET('Hygiene Data'!$I$5,0,10*ROW('Hygiene Data'!I145)),NA())</f>
        <v>#N/A</v>
      </c>
      <c r="BP151" s="543" t="e">
        <f ca="1">+IF(AND(ISNUMBER(OFFSET('Hygiene Data'!$I$7,0,10*ROW('Hygiene Data'!I145))),'Data Summary'!EE151="Yes"),OFFSET('Hygiene Data'!$I$7,0,10*ROW('Hygiene Data'!I145)),NA())</f>
        <v>#N/A</v>
      </c>
      <c r="BQ151" s="543" t="e">
        <f ca="1">+IF(AND(ISNUMBER(OFFSET('Hygiene Data'!$I$9,0,10*ROW('Hygiene Data'!I145))),'Data Summary'!EF151="Yes"),OFFSET('Hygiene Data'!$I$9,0,10*ROW('Hygiene Data'!I145)),NA())</f>
        <v>#N/A</v>
      </c>
    </row>
    <row r="152" spans="1:69" x14ac:dyDescent="0.25">
      <c r="A152" s="539" t="e">
        <f ca="1">+RIGHT('Data Summary'!A152,LEN('Data Summary'!A152)-9)</f>
        <v>#VALUE!</v>
      </c>
      <c r="B152" s="513" t="str">
        <f ca="1">+IF(ISTEXT('Data Summary'!B152),'Data Summary'!B152,"")</f>
        <v/>
      </c>
      <c r="C152" s="540" t="e">
        <f ca="1">+VALUE('Data Summary'!C152)</f>
        <v>#VALUE!</v>
      </c>
      <c r="D152" s="541" t="e">
        <f ca="1">+IF(AND(ISNUMBER(OFFSET('Water Data'!$D$4,0,10*ROW('Water Data'!D146))),'Data Summary'!BS152="Yes"),100-OFFSET('Water Data'!$D$4,0,10*ROW('Water Data'!D146)),NA())</f>
        <v>#N/A</v>
      </c>
      <c r="E152" s="541" t="e">
        <f ca="1">+IF(AND(ISNUMBER(OFFSET('Water Data'!$D$6,0,10*ROW('Water Data'!D146))),'Data Summary'!BT152="Yes"),OFFSET('Water Data'!$D$6,0,10*ROW('Water Data'!D146)),NA())</f>
        <v>#N/A</v>
      </c>
      <c r="F152" s="541" t="e">
        <f ca="1">+IF(AND(ISNUMBER(OFFSET('Water Data'!$D$9,0,10*ROW('Water Data'!D146))),'Data Summary'!BU152="Yes"),OFFSET('Water Data'!$D$9,0,10*ROW('Water Data'!D146)),NA())</f>
        <v>#N/A</v>
      </c>
      <c r="G152" s="541" t="e">
        <f ca="1">+IF(AND(ISNUMBER(OFFSET('Water Data'!$E$4,0,10*ROW('Water Data'!E146))),'Data Summary'!BV152="Yes"),100-OFFSET('Water Data'!$E$4,0,10*ROW('Water Data'!E146)),NA())</f>
        <v>#N/A</v>
      </c>
      <c r="H152" s="541" t="e">
        <f ca="1">+IF(AND(ISNUMBER(OFFSET('Water Data'!$E$6,0,10*ROW('Water Data'!E146))),'Data Summary'!BW152="Yes"),OFFSET('Water Data'!$E$6,0,10*ROW('Water Data'!E146)),NA())</f>
        <v>#N/A</v>
      </c>
      <c r="I152" s="541" t="e">
        <f ca="1">+IF(AND(ISNUMBER(OFFSET('Water Data'!$E$9,0,10*ROW('Water Data'!E146))),'Data Summary'!BX152="Yes"),OFFSET('Water Data'!$E$9,0,10*ROW('Water Data'!E146)),NA())</f>
        <v>#N/A</v>
      </c>
      <c r="J152" s="541" t="e">
        <f ca="1">+IF(AND(ISNUMBER(OFFSET('Water Data'!$F$4,0,10*ROW('Water Data'!F146))),'Data Summary'!BY152="Yes"),100-OFFSET('Water Data'!$F$4,0,10*ROW('Water Data'!F146)),NA())</f>
        <v>#N/A</v>
      </c>
      <c r="K152" s="541" t="e">
        <f ca="1">+IF(AND(ISNUMBER(OFFSET('Water Data'!$F$6,0,10*ROW('Water Data'!F146))),'Data Summary'!BZ152="Yes"),OFFSET('Water Data'!$F$6,0,10*ROW('Water Data'!F146)),NA())</f>
        <v>#N/A</v>
      </c>
      <c r="L152" s="541" t="e">
        <f ca="1">+IF(AND(ISNUMBER(OFFSET('Water Data'!$F$9,0,10*ROW('Water Data'!F146))),'Data Summary'!CA152="Yes"),OFFSET('Water Data'!$F$9,0,10*ROW('Water Data'!F146)),NA())</f>
        <v>#N/A</v>
      </c>
      <c r="M152" s="541" t="e">
        <f ca="1">+IF(AND(ISNUMBER(OFFSET('Water Data'!$G$4,0,10*ROW('Water Data'!G146))),'Data Summary'!CB152="Yes"),100-OFFSET('Water Data'!$G$4,0,10*ROW('Water Data'!G146)),NA())</f>
        <v>#N/A</v>
      </c>
      <c r="N152" s="541" t="e">
        <f ca="1">+IF(AND(ISNUMBER(OFFSET('Water Data'!$G$6,0,10*ROW('Water Data'!G146))),'Data Summary'!CC152="Yes"),OFFSET('Water Data'!$G$6,0,10*ROW('Water Data'!G146)),NA())</f>
        <v>#N/A</v>
      </c>
      <c r="O152" s="541" t="e">
        <f ca="1">+IF(AND(ISNUMBER(OFFSET('Water Data'!$G$9,0,10*ROW('Water Data'!G146))),'Data Summary'!CD152="Yes"),OFFSET('Water Data'!$G$9,0,10*ROW('Water Data'!G146)),NA())</f>
        <v>#N/A</v>
      </c>
      <c r="P152" s="541" t="e">
        <f ca="1">+IF(AND(ISNUMBER(OFFSET('Water Data'!$H$4,0,10*ROW('Water Data'!H146))),'Data Summary'!CE152="Yes"),100-OFFSET('Water Data'!$H$4,0,10*ROW('Water Data'!H146)),NA())</f>
        <v>#N/A</v>
      </c>
      <c r="Q152" s="541" t="e">
        <f ca="1">+IF(AND(ISNUMBER(OFFSET('Water Data'!$H$6,0,10*ROW('Water Data'!H146))),'Data Summary'!CF152="Yes"),OFFSET('Water Data'!$H$6,0,10*ROW('Water Data'!H146)),NA())</f>
        <v>#N/A</v>
      </c>
      <c r="R152" s="541" t="e">
        <f ca="1">+IF(AND(ISNUMBER(OFFSET('Water Data'!$H$9,0,10*ROW('Water Data'!H146))),'Data Summary'!CG152="Yes"),OFFSET('Water Data'!$H$9,0,10*ROW('Water Data'!H146)),NA())</f>
        <v>#N/A</v>
      </c>
      <c r="S152" s="541" t="e">
        <f ca="1">+IF(AND(ISNUMBER(OFFSET('Water Data'!$I$4,0,10*ROW('Water Data'!I146))),'Data Summary'!CH152="Yes"),100-OFFSET('Water Data'!$I$4,0,10*ROW('Water Data'!I146)),NA())</f>
        <v>#N/A</v>
      </c>
      <c r="T152" s="541" t="e">
        <f ca="1">+IF(AND(ISNUMBER(OFFSET('Water Data'!$I$6,0,10*ROW('Water Data'!I146))),'Data Summary'!CI152="Yes"),OFFSET('Water Data'!$I$6,0,10*ROW('Water Data'!I146)),NA())</f>
        <v>#N/A</v>
      </c>
      <c r="U152" s="541" t="e">
        <f ca="1">+IF(AND(ISNUMBER(OFFSET('Water Data'!$I$9,0,10*ROW('Water Data'!I146))),'Data Summary'!CJ152="Yes"),OFFSET('Water Data'!$I$9,0,10*ROW('Water Data'!I146)),NA())</f>
        <v>#N/A</v>
      </c>
      <c r="V152" s="542" t="e">
        <f ca="1">+IF(AND(ISNUMBER(OFFSET('Sanitation Data'!$D$4,0,10*ROW('Sanitation Data'!D146))),'Data Summary'!CK152="Yes"),100-OFFSET('Sanitation Data'!$D$4,0,10*ROW('Sanitation Data'!D146)),NA())</f>
        <v>#N/A</v>
      </c>
      <c r="W152" s="542" t="e">
        <f ca="1">+IF(AND(ISNUMBER(OFFSET('Sanitation Data'!$D$6,0,10*ROW('Sanitation Data'!D146))),'Data Summary'!CL152="Yes"),OFFSET('Sanitation Data'!$D$6,0,10*ROW('Sanitation Data'!D146)),NA())</f>
        <v>#N/A</v>
      </c>
      <c r="X152" s="542" t="e">
        <f ca="1">+IF(AND(ISNUMBER(OFFSET('Sanitation Data'!$D$10,0,10*ROW('Sanitation Data'!D146))),'Data Summary'!CM152="Yes"),OFFSET('Sanitation Data'!$D$10,0,10*ROW('Sanitation Data'!D146)),NA())</f>
        <v>#N/A</v>
      </c>
      <c r="Y152" s="542" t="e">
        <f ca="1">+IF(AND(ISNUMBER(OFFSET('Sanitation Data'!$D$11,0,10*ROW('Sanitation Data'!D146))),'Data Summary'!CN152="Yes"),OFFSET('Sanitation Data'!$D$11,0,10*ROW('Sanitation Data'!D146)),NA())</f>
        <v>#N/A</v>
      </c>
      <c r="Z152" s="542" t="e">
        <f ca="1">+IF(AND(ISNUMBER(OFFSET('Sanitation Data'!$D$12,0,10*ROW('Sanitation Data'!D146))),'Data Summary'!CO152="Yes"),OFFSET('Sanitation Data'!$D$12,0,10*ROW('Sanitation Data'!D146)),NA())</f>
        <v>#N/A</v>
      </c>
      <c r="AA152" s="542" t="e">
        <f ca="1">+IF(AND(ISNUMBER(OFFSET('Sanitation Data'!$E$4,0,10*ROW('Sanitation Data'!E146))),'Data Summary'!CP152="Yes"),100-OFFSET('Sanitation Data'!$E$4,0,10*ROW('Sanitation Data'!E146)),NA())</f>
        <v>#N/A</v>
      </c>
      <c r="AB152" s="542" t="e">
        <f ca="1">+IF(AND(ISNUMBER(OFFSET('Sanitation Data'!$E$6,0,10*ROW('Sanitation Data'!E146))),'Data Summary'!CQ152="Yes"),OFFSET('Sanitation Data'!$E$6,0,10*ROW('Sanitation Data'!E146)),NA())</f>
        <v>#N/A</v>
      </c>
      <c r="AC152" s="542" t="e">
        <f ca="1">+IF(AND(ISNUMBER(OFFSET('Sanitation Data'!$E$10,0,10*ROW('Sanitation Data'!E146))),'Data Summary'!CR152="Yes"),OFFSET('Sanitation Data'!$E$10,0,10*ROW('Sanitation Data'!E146)),NA())</f>
        <v>#N/A</v>
      </c>
      <c r="AD152" s="542" t="e">
        <f ca="1">+IF(AND(ISNUMBER(OFFSET('Sanitation Data'!$E$11,0,10*ROW('Sanitation Data'!E146))),'Data Summary'!CS152="Yes"),OFFSET('Sanitation Data'!$E$11,0,10*ROW('Sanitation Data'!E146)),NA())</f>
        <v>#N/A</v>
      </c>
      <c r="AE152" s="542" t="e">
        <f ca="1">+IF(AND(ISNUMBER(OFFSET('Sanitation Data'!$E$12,0,10*ROW('Sanitation Data'!E146))),'Data Summary'!CT152="Yes"),OFFSET('Sanitation Data'!$E$12,0,10*ROW('Sanitation Data'!E146)),NA())</f>
        <v>#N/A</v>
      </c>
      <c r="AF152" s="542" t="e">
        <f ca="1">+IF(AND(ISNUMBER(OFFSET('Sanitation Data'!$F$4,0,10*ROW('Sanitation Data'!F146))),'Data Summary'!CU152="Yes"),100-OFFSET('Sanitation Data'!$F$4,0,10*ROW('Sanitation Data'!F146)),NA())</f>
        <v>#N/A</v>
      </c>
      <c r="AG152" s="542" t="e">
        <f ca="1">+IF(AND(ISNUMBER(OFFSET('Sanitation Data'!$F$6,0,10*ROW('Sanitation Data'!F146))),'Data Summary'!CV152="Yes"),OFFSET('Sanitation Data'!$F$6,0,10*ROW('Sanitation Data'!F146)),NA())</f>
        <v>#N/A</v>
      </c>
      <c r="AH152" s="542" t="e">
        <f ca="1">+IF(AND(ISNUMBER(OFFSET('Sanitation Data'!$F$10,0,10*ROW('Sanitation Data'!F146))),'Data Summary'!CW152="Yes"),OFFSET('Sanitation Data'!$F$10,0,10*ROW('Sanitation Data'!F146)),NA())</f>
        <v>#N/A</v>
      </c>
      <c r="AI152" s="542" t="e">
        <f ca="1">+IF(AND(ISNUMBER(OFFSET('Sanitation Data'!$F$11,0,10*ROW('Sanitation Data'!F146))),'Data Summary'!CX152="Yes"),OFFSET('Sanitation Data'!$F$11,0,10*ROW('Sanitation Data'!F146)),NA())</f>
        <v>#N/A</v>
      </c>
      <c r="AJ152" s="542" t="e">
        <f ca="1">+IF(AND(ISNUMBER(OFFSET('Sanitation Data'!$F$12,0,10*ROW('Sanitation Data'!F146))),'Data Summary'!CY152="Yes"),OFFSET('Sanitation Data'!$F$12,0,10*ROW('Sanitation Data'!F146)),NA())</f>
        <v>#N/A</v>
      </c>
      <c r="AK152" s="542" t="e">
        <f ca="1">+IF(AND(ISNUMBER(OFFSET('Sanitation Data'!$G$4,0,10*ROW('Sanitation Data'!G146))),'Data Summary'!CZ152="Yes"),100-OFFSET('Sanitation Data'!$G$4,0,10*ROW('Sanitation Data'!G146)),NA())</f>
        <v>#N/A</v>
      </c>
      <c r="AL152" s="542" t="e">
        <f ca="1">+IF(AND(ISNUMBER(OFFSET('Sanitation Data'!$G$6,0,10*ROW('Sanitation Data'!G146))),'Data Summary'!DA152="Yes"),OFFSET('Sanitation Data'!$G$6,0,10*ROW('Sanitation Data'!G146)),NA())</f>
        <v>#N/A</v>
      </c>
      <c r="AM152" s="542" t="e">
        <f ca="1">+IF(AND(ISNUMBER(OFFSET('Sanitation Data'!$G$10,0,10*ROW('Sanitation Data'!G146))),'Data Summary'!DB152="Yes"),OFFSET('Sanitation Data'!$G$10,0,10*ROW('Sanitation Data'!G146)),NA())</f>
        <v>#N/A</v>
      </c>
      <c r="AN152" s="542" t="e">
        <f ca="1">+IF(AND(ISNUMBER(OFFSET('Sanitation Data'!$G$11,0,10*ROW('Sanitation Data'!G146))),'Data Summary'!DC152="Yes"),OFFSET('Sanitation Data'!$G$11,0,10*ROW('Sanitation Data'!G146)),NA())</f>
        <v>#N/A</v>
      </c>
      <c r="AO152" s="542" t="e">
        <f ca="1">+IF(AND(ISNUMBER(OFFSET('Sanitation Data'!$G$12,0,10*ROW('Sanitation Data'!G146))),'Data Summary'!DD152="Yes"),OFFSET('Sanitation Data'!$G$12,0,10*ROW('Sanitation Data'!G146)),NA())</f>
        <v>#N/A</v>
      </c>
      <c r="AP152" s="542" t="e">
        <f ca="1">+IF(AND(ISNUMBER(OFFSET('Sanitation Data'!$H$4,0,10*ROW('Sanitation Data'!H146))),'Data Summary'!DE152="Yes"),100-OFFSET('Sanitation Data'!$H$4,0,10*ROW('Sanitation Data'!H146)),NA())</f>
        <v>#N/A</v>
      </c>
      <c r="AQ152" s="542" t="e">
        <f ca="1">+IF(AND(ISNUMBER(OFFSET('Sanitation Data'!$H$6,0,10*ROW('Sanitation Data'!H146))),'Data Summary'!DF152="Yes"),OFFSET('Sanitation Data'!$H$6,0,10*ROW('Sanitation Data'!H146)),NA())</f>
        <v>#N/A</v>
      </c>
      <c r="AR152" s="542" t="e">
        <f ca="1">+IF(AND(ISNUMBER(OFFSET('Sanitation Data'!$H$10,0,10*ROW('Sanitation Data'!H146))),'Data Summary'!DG152="Yes"),OFFSET('Sanitation Data'!$H$10,0,10*ROW('Sanitation Data'!H146)),NA())</f>
        <v>#N/A</v>
      </c>
      <c r="AS152" s="542" t="e">
        <f ca="1">+IF(AND(ISNUMBER(OFFSET('Sanitation Data'!$H$11,0,10*ROW('Sanitation Data'!H146))),'Data Summary'!DH152="Yes"),OFFSET('Sanitation Data'!$H$11,0,10*ROW('Sanitation Data'!H146)),NA())</f>
        <v>#N/A</v>
      </c>
      <c r="AT152" s="542" t="e">
        <f ca="1">+IF(AND(ISNUMBER(OFFSET('Sanitation Data'!$H$12,0,10*ROW('Sanitation Data'!H146))),'Data Summary'!DI152="Yes"),OFFSET('Sanitation Data'!$H$12,0,10*ROW('Sanitation Data'!H146)),NA())</f>
        <v>#N/A</v>
      </c>
      <c r="AU152" s="542" t="e">
        <f ca="1">+IF(AND(ISNUMBER(OFFSET('Sanitation Data'!$I$4,0,10*ROW('Sanitation Data'!I146))),'Data Summary'!DJ152="Yes"),100-OFFSET('Sanitation Data'!$I$4,0,10*ROW('Sanitation Data'!I146)),NA())</f>
        <v>#N/A</v>
      </c>
      <c r="AV152" s="542" t="e">
        <f ca="1">+IF(AND(ISNUMBER(OFFSET('Sanitation Data'!$I$6,0,10*ROW('Sanitation Data'!I146))),'Data Summary'!DK152="Yes"),OFFSET('Sanitation Data'!$I$6,0,10*ROW('Sanitation Data'!I146)),NA())</f>
        <v>#N/A</v>
      </c>
      <c r="AW152" s="542" t="e">
        <f ca="1">+IF(AND(ISNUMBER(OFFSET('Sanitation Data'!$I$10,0,10*ROW('Sanitation Data'!I146))),'Data Summary'!DL152="Yes"),OFFSET('Sanitation Data'!$I$10,0,10*ROW('Sanitation Data'!I146)),NA())</f>
        <v>#N/A</v>
      </c>
      <c r="AX152" s="542" t="e">
        <f ca="1">+IF(AND(ISNUMBER(OFFSET('Sanitation Data'!$I$11,0,10*ROW('Sanitation Data'!I146))),'Data Summary'!DM152="Yes"),OFFSET('Sanitation Data'!$I$11,0,10*ROW('Sanitation Data'!I146)),NA())</f>
        <v>#N/A</v>
      </c>
      <c r="AY152" s="542" t="e">
        <f ca="1">+IF(AND(ISNUMBER(OFFSET('Sanitation Data'!$I$12,0,10*ROW('Sanitation Data'!I146))),'Data Summary'!DN152="Yes"),OFFSET('Sanitation Data'!$I$12,0,10*ROW('Sanitation Data'!I146)),NA())</f>
        <v>#N/A</v>
      </c>
      <c r="AZ152" s="543" t="e">
        <f ca="1">+IF(AND(ISNUMBER(OFFSET('Hygiene Data'!$D$5,0,10*ROW('Hygiene Data'!D146))),'Data Summary'!DO152="Yes"),OFFSET('Hygiene Data'!$D$5,0,10*ROW('Hygiene Data'!D146)),NA())</f>
        <v>#N/A</v>
      </c>
      <c r="BA152" s="543" t="e">
        <f ca="1">+IF(AND(ISNUMBER(OFFSET('Hygiene Data'!$D$7,0,10*ROW('Hygiene Data'!D146))),'Data Summary'!DP152="Yes"),OFFSET('Hygiene Data'!$D$7,0,10*ROW('Hygiene Data'!D146)),NA())</f>
        <v>#N/A</v>
      </c>
      <c r="BB152" s="543" t="e">
        <f ca="1">+IF(AND(ISNUMBER(OFFSET('Hygiene Data'!$D$9,0,10*ROW('Hygiene Data'!D146))),'Data Summary'!DQ152="Yes"),OFFSET('Hygiene Data'!$D$9,0,10*ROW('Hygiene Data'!D146)),NA())</f>
        <v>#N/A</v>
      </c>
      <c r="BC152" s="543" t="e">
        <f ca="1">+IF(AND(ISNUMBER(OFFSET('Hygiene Data'!$E$5,0,10*ROW('Hygiene Data'!E146))),'Data Summary'!DR152="Yes"),OFFSET('Hygiene Data'!$E$5,0,10*ROW('Hygiene Data'!E146)),NA())</f>
        <v>#N/A</v>
      </c>
      <c r="BD152" s="543" t="e">
        <f ca="1">+IF(AND(ISNUMBER(OFFSET('Hygiene Data'!$E$7,0,10*ROW('Hygiene Data'!E146))),'Data Summary'!DS152="Yes"),OFFSET('Hygiene Data'!$E$7,0,10*ROW('Hygiene Data'!E146)),NA())</f>
        <v>#N/A</v>
      </c>
      <c r="BE152" s="543" t="e">
        <f ca="1">+IF(AND(ISNUMBER(OFFSET('Hygiene Data'!$E$9,0,10*ROW('Hygiene Data'!E146))),'Data Summary'!DT152="Yes"),OFFSET('Hygiene Data'!$E$9,0,10*ROW('Hygiene Data'!E146)),NA())</f>
        <v>#N/A</v>
      </c>
      <c r="BF152" s="543" t="e">
        <f ca="1">+IF(AND(ISNUMBER(OFFSET('Hygiene Data'!$F$5,0,10*ROW('Hygiene Data'!F146))),'Data Summary'!DU152="Yes"),OFFSET('Hygiene Data'!$F$5,0,10*ROW('Hygiene Data'!F146)),NA())</f>
        <v>#N/A</v>
      </c>
      <c r="BG152" s="543" t="e">
        <f ca="1">+IF(AND(ISNUMBER(OFFSET('Hygiene Data'!$F$7,0,10*ROW('Hygiene Data'!F146))),'Data Summary'!DV152="Yes"),OFFSET('Hygiene Data'!$F$7,0,10*ROW('Hygiene Data'!F146)),NA())</f>
        <v>#N/A</v>
      </c>
      <c r="BH152" s="543" t="e">
        <f ca="1">+IF(AND(ISNUMBER(OFFSET('Hygiene Data'!$F$9,0,10*ROW('Hygiene Data'!F146))),'Data Summary'!DW152="Yes"),OFFSET('Hygiene Data'!$F$9,0,10*ROW('Hygiene Data'!F146)),NA())</f>
        <v>#N/A</v>
      </c>
      <c r="BI152" s="543" t="e">
        <f ca="1">+IF(AND(ISNUMBER(OFFSET('Hygiene Data'!$G$5,0,10*ROW('Hygiene Data'!G146))),'Data Summary'!DX152="Yes"),OFFSET('Hygiene Data'!$G$5,0,10*ROW('Hygiene Data'!G146)),NA())</f>
        <v>#N/A</v>
      </c>
      <c r="BJ152" s="543" t="e">
        <f ca="1">+IF(AND(ISNUMBER(OFFSET('Hygiene Data'!$G$7,0,10*ROW('Hygiene Data'!G146))),'Data Summary'!DY152="Yes"),OFFSET('Hygiene Data'!$G$7,0,10*ROW('Hygiene Data'!G146)),NA())</f>
        <v>#N/A</v>
      </c>
      <c r="BK152" s="543" t="e">
        <f ca="1">+IF(AND(ISNUMBER(OFFSET('Hygiene Data'!$G$9,0,10*ROW('Hygiene Data'!G146))),'Data Summary'!DZ152="Yes"),OFFSET('Hygiene Data'!$G$9,0,10*ROW('Hygiene Data'!G146)),NA())</f>
        <v>#N/A</v>
      </c>
      <c r="BL152" s="543" t="e">
        <f ca="1">+IF(AND(ISNUMBER(OFFSET('Hygiene Data'!$H$5,0,10*ROW('Hygiene Data'!H146))),'Data Summary'!EA152="Yes"),OFFSET('Hygiene Data'!$H$5,0,10*ROW('Hygiene Data'!H146)),NA())</f>
        <v>#N/A</v>
      </c>
      <c r="BM152" s="543" t="e">
        <f ca="1">+IF(AND(ISNUMBER(OFFSET('Hygiene Data'!$H$7,0,10*ROW('Hygiene Data'!H146))),'Data Summary'!EB152="Yes"),OFFSET('Hygiene Data'!$H$7,0,10*ROW('Hygiene Data'!H146)),NA())</f>
        <v>#N/A</v>
      </c>
      <c r="BN152" s="543" t="e">
        <f ca="1">+IF(AND(ISNUMBER(OFFSET('Hygiene Data'!$H$9,0,10*ROW('Hygiene Data'!H146))),'Data Summary'!EC152="Yes"),OFFSET('Hygiene Data'!$H$9,0,10*ROW('Hygiene Data'!H146)),NA())</f>
        <v>#N/A</v>
      </c>
      <c r="BO152" s="543" t="e">
        <f ca="1">+IF(AND(ISNUMBER(OFFSET('Hygiene Data'!$I$5,0,10*ROW('Hygiene Data'!I146))),'Data Summary'!ED152="Yes"),OFFSET('Hygiene Data'!$I$5,0,10*ROW('Hygiene Data'!I146)),NA())</f>
        <v>#N/A</v>
      </c>
      <c r="BP152" s="543" t="e">
        <f ca="1">+IF(AND(ISNUMBER(OFFSET('Hygiene Data'!$I$7,0,10*ROW('Hygiene Data'!I146))),'Data Summary'!EE152="Yes"),OFFSET('Hygiene Data'!$I$7,0,10*ROW('Hygiene Data'!I146)),NA())</f>
        <v>#N/A</v>
      </c>
      <c r="BQ152" s="543" t="e">
        <f ca="1">+IF(AND(ISNUMBER(OFFSET('Hygiene Data'!$I$9,0,10*ROW('Hygiene Data'!I146))),'Data Summary'!EF152="Yes"),OFFSET('Hygiene Data'!$I$9,0,10*ROW('Hygiene Data'!I146)),NA())</f>
        <v>#N/A</v>
      </c>
    </row>
    <row r="153" spans="1:69" x14ac:dyDescent="0.25">
      <c r="A153" s="539" t="e">
        <f ca="1">+RIGHT('Data Summary'!A153,LEN('Data Summary'!A153)-9)</f>
        <v>#VALUE!</v>
      </c>
      <c r="B153" s="513" t="str">
        <f ca="1">+IF(ISTEXT('Data Summary'!B153),'Data Summary'!B153,"")</f>
        <v/>
      </c>
      <c r="C153" s="540" t="e">
        <f ca="1">+VALUE('Data Summary'!C153)</f>
        <v>#VALUE!</v>
      </c>
      <c r="D153" s="541" t="e">
        <f ca="1">+IF(AND(ISNUMBER(OFFSET('Water Data'!$D$4,0,10*ROW('Water Data'!D147))),'Data Summary'!BS153="Yes"),100-OFFSET('Water Data'!$D$4,0,10*ROW('Water Data'!D147)),NA())</f>
        <v>#N/A</v>
      </c>
      <c r="E153" s="541" t="e">
        <f ca="1">+IF(AND(ISNUMBER(OFFSET('Water Data'!$D$6,0,10*ROW('Water Data'!D147))),'Data Summary'!BT153="Yes"),OFFSET('Water Data'!$D$6,0,10*ROW('Water Data'!D147)),NA())</f>
        <v>#N/A</v>
      </c>
      <c r="F153" s="541" t="e">
        <f ca="1">+IF(AND(ISNUMBER(OFFSET('Water Data'!$D$9,0,10*ROW('Water Data'!D147))),'Data Summary'!BU153="Yes"),OFFSET('Water Data'!$D$9,0,10*ROW('Water Data'!D147)),NA())</f>
        <v>#N/A</v>
      </c>
      <c r="G153" s="541" t="e">
        <f ca="1">+IF(AND(ISNUMBER(OFFSET('Water Data'!$E$4,0,10*ROW('Water Data'!E147))),'Data Summary'!BV153="Yes"),100-OFFSET('Water Data'!$E$4,0,10*ROW('Water Data'!E147)),NA())</f>
        <v>#N/A</v>
      </c>
      <c r="H153" s="541" t="e">
        <f ca="1">+IF(AND(ISNUMBER(OFFSET('Water Data'!$E$6,0,10*ROW('Water Data'!E147))),'Data Summary'!BW153="Yes"),OFFSET('Water Data'!$E$6,0,10*ROW('Water Data'!E147)),NA())</f>
        <v>#N/A</v>
      </c>
      <c r="I153" s="541" t="e">
        <f ca="1">+IF(AND(ISNUMBER(OFFSET('Water Data'!$E$9,0,10*ROW('Water Data'!E147))),'Data Summary'!BX153="Yes"),OFFSET('Water Data'!$E$9,0,10*ROW('Water Data'!E147)),NA())</f>
        <v>#N/A</v>
      </c>
      <c r="J153" s="541" t="e">
        <f ca="1">+IF(AND(ISNUMBER(OFFSET('Water Data'!$F$4,0,10*ROW('Water Data'!F147))),'Data Summary'!BY153="Yes"),100-OFFSET('Water Data'!$F$4,0,10*ROW('Water Data'!F147)),NA())</f>
        <v>#N/A</v>
      </c>
      <c r="K153" s="541" t="e">
        <f ca="1">+IF(AND(ISNUMBER(OFFSET('Water Data'!$F$6,0,10*ROW('Water Data'!F147))),'Data Summary'!BZ153="Yes"),OFFSET('Water Data'!$F$6,0,10*ROW('Water Data'!F147)),NA())</f>
        <v>#N/A</v>
      </c>
      <c r="L153" s="541" t="e">
        <f ca="1">+IF(AND(ISNUMBER(OFFSET('Water Data'!$F$9,0,10*ROW('Water Data'!F147))),'Data Summary'!CA153="Yes"),OFFSET('Water Data'!$F$9,0,10*ROW('Water Data'!F147)),NA())</f>
        <v>#N/A</v>
      </c>
      <c r="M153" s="541" t="e">
        <f ca="1">+IF(AND(ISNUMBER(OFFSET('Water Data'!$G$4,0,10*ROW('Water Data'!G147))),'Data Summary'!CB153="Yes"),100-OFFSET('Water Data'!$G$4,0,10*ROW('Water Data'!G147)),NA())</f>
        <v>#N/A</v>
      </c>
      <c r="N153" s="541" t="e">
        <f ca="1">+IF(AND(ISNUMBER(OFFSET('Water Data'!$G$6,0,10*ROW('Water Data'!G147))),'Data Summary'!CC153="Yes"),OFFSET('Water Data'!$G$6,0,10*ROW('Water Data'!G147)),NA())</f>
        <v>#N/A</v>
      </c>
      <c r="O153" s="541" t="e">
        <f ca="1">+IF(AND(ISNUMBER(OFFSET('Water Data'!$G$9,0,10*ROW('Water Data'!G147))),'Data Summary'!CD153="Yes"),OFFSET('Water Data'!$G$9,0,10*ROW('Water Data'!G147)),NA())</f>
        <v>#N/A</v>
      </c>
      <c r="P153" s="541" t="e">
        <f ca="1">+IF(AND(ISNUMBER(OFFSET('Water Data'!$H$4,0,10*ROW('Water Data'!H147))),'Data Summary'!CE153="Yes"),100-OFFSET('Water Data'!$H$4,0,10*ROW('Water Data'!H147)),NA())</f>
        <v>#N/A</v>
      </c>
      <c r="Q153" s="541" t="e">
        <f ca="1">+IF(AND(ISNUMBER(OFFSET('Water Data'!$H$6,0,10*ROW('Water Data'!H147))),'Data Summary'!CF153="Yes"),OFFSET('Water Data'!$H$6,0,10*ROW('Water Data'!H147)),NA())</f>
        <v>#N/A</v>
      </c>
      <c r="R153" s="541" t="e">
        <f ca="1">+IF(AND(ISNUMBER(OFFSET('Water Data'!$H$9,0,10*ROW('Water Data'!H147))),'Data Summary'!CG153="Yes"),OFFSET('Water Data'!$H$9,0,10*ROW('Water Data'!H147)),NA())</f>
        <v>#N/A</v>
      </c>
      <c r="S153" s="541" t="e">
        <f ca="1">+IF(AND(ISNUMBER(OFFSET('Water Data'!$I$4,0,10*ROW('Water Data'!I147))),'Data Summary'!CH153="Yes"),100-OFFSET('Water Data'!$I$4,0,10*ROW('Water Data'!I147)),NA())</f>
        <v>#N/A</v>
      </c>
      <c r="T153" s="541" t="e">
        <f ca="1">+IF(AND(ISNUMBER(OFFSET('Water Data'!$I$6,0,10*ROW('Water Data'!I147))),'Data Summary'!CI153="Yes"),OFFSET('Water Data'!$I$6,0,10*ROW('Water Data'!I147)),NA())</f>
        <v>#N/A</v>
      </c>
      <c r="U153" s="541" t="e">
        <f ca="1">+IF(AND(ISNUMBER(OFFSET('Water Data'!$I$9,0,10*ROW('Water Data'!I147))),'Data Summary'!CJ153="Yes"),OFFSET('Water Data'!$I$9,0,10*ROW('Water Data'!I147)),NA())</f>
        <v>#N/A</v>
      </c>
      <c r="V153" s="542" t="e">
        <f ca="1">+IF(AND(ISNUMBER(OFFSET('Sanitation Data'!$D$4,0,10*ROW('Sanitation Data'!D147))),'Data Summary'!CK153="Yes"),100-OFFSET('Sanitation Data'!$D$4,0,10*ROW('Sanitation Data'!D147)),NA())</f>
        <v>#N/A</v>
      </c>
      <c r="W153" s="542" t="e">
        <f ca="1">+IF(AND(ISNUMBER(OFFSET('Sanitation Data'!$D$6,0,10*ROW('Sanitation Data'!D147))),'Data Summary'!CL153="Yes"),OFFSET('Sanitation Data'!$D$6,0,10*ROW('Sanitation Data'!D147)),NA())</f>
        <v>#N/A</v>
      </c>
      <c r="X153" s="542" t="e">
        <f ca="1">+IF(AND(ISNUMBER(OFFSET('Sanitation Data'!$D$10,0,10*ROW('Sanitation Data'!D147))),'Data Summary'!CM153="Yes"),OFFSET('Sanitation Data'!$D$10,0,10*ROW('Sanitation Data'!D147)),NA())</f>
        <v>#N/A</v>
      </c>
      <c r="Y153" s="542" t="e">
        <f ca="1">+IF(AND(ISNUMBER(OFFSET('Sanitation Data'!$D$11,0,10*ROW('Sanitation Data'!D147))),'Data Summary'!CN153="Yes"),OFFSET('Sanitation Data'!$D$11,0,10*ROW('Sanitation Data'!D147)),NA())</f>
        <v>#N/A</v>
      </c>
      <c r="Z153" s="542" t="e">
        <f ca="1">+IF(AND(ISNUMBER(OFFSET('Sanitation Data'!$D$12,0,10*ROW('Sanitation Data'!D147))),'Data Summary'!CO153="Yes"),OFFSET('Sanitation Data'!$D$12,0,10*ROW('Sanitation Data'!D147)),NA())</f>
        <v>#N/A</v>
      </c>
      <c r="AA153" s="542" t="e">
        <f ca="1">+IF(AND(ISNUMBER(OFFSET('Sanitation Data'!$E$4,0,10*ROW('Sanitation Data'!E147))),'Data Summary'!CP153="Yes"),100-OFFSET('Sanitation Data'!$E$4,0,10*ROW('Sanitation Data'!E147)),NA())</f>
        <v>#N/A</v>
      </c>
      <c r="AB153" s="542" t="e">
        <f ca="1">+IF(AND(ISNUMBER(OFFSET('Sanitation Data'!$E$6,0,10*ROW('Sanitation Data'!E147))),'Data Summary'!CQ153="Yes"),OFFSET('Sanitation Data'!$E$6,0,10*ROW('Sanitation Data'!E147)),NA())</f>
        <v>#N/A</v>
      </c>
      <c r="AC153" s="542" t="e">
        <f ca="1">+IF(AND(ISNUMBER(OFFSET('Sanitation Data'!$E$10,0,10*ROW('Sanitation Data'!E147))),'Data Summary'!CR153="Yes"),OFFSET('Sanitation Data'!$E$10,0,10*ROW('Sanitation Data'!E147)),NA())</f>
        <v>#N/A</v>
      </c>
      <c r="AD153" s="542" t="e">
        <f ca="1">+IF(AND(ISNUMBER(OFFSET('Sanitation Data'!$E$11,0,10*ROW('Sanitation Data'!E147))),'Data Summary'!CS153="Yes"),OFFSET('Sanitation Data'!$E$11,0,10*ROW('Sanitation Data'!E147)),NA())</f>
        <v>#N/A</v>
      </c>
      <c r="AE153" s="542" t="e">
        <f ca="1">+IF(AND(ISNUMBER(OFFSET('Sanitation Data'!$E$12,0,10*ROW('Sanitation Data'!E147))),'Data Summary'!CT153="Yes"),OFFSET('Sanitation Data'!$E$12,0,10*ROW('Sanitation Data'!E147)),NA())</f>
        <v>#N/A</v>
      </c>
      <c r="AF153" s="542" t="e">
        <f ca="1">+IF(AND(ISNUMBER(OFFSET('Sanitation Data'!$F$4,0,10*ROW('Sanitation Data'!F147))),'Data Summary'!CU153="Yes"),100-OFFSET('Sanitation Data'!$F$4,0,10*ROW('Sanitation Data'!F147)),NA())</f>
        <v>#N/A</v>
      </c>
      <c r="AG153" s="542" t="e">
        <f ca="1">+IF(AND(ISNUMBER(OFFSET('Sanitation Data'!$F$6,0,10*ROW('Sanitation Data'!F147))),'Data Summary'!CV153="Yes"),OFFSET('Sanitation Data'!$F$6,0,10*ROW('Sanitation Data'!F147)),NA())</f>
        <v>#N/A</v>
      </c>
      <c r="AH153" s="542" t="e">
        <f ca="1">+IF(AND(ISNUMBER(OFFSET('Sanitation Data'!$F$10,0,10*ROW('Sanitation Data'!F147))),'Data Summary'!CW153="Yes"),OFFSET('Sanitation Data'!$F$10,0,10*ROW('Sanitation Data'!F147)),NA())</f>
        <v>#N/A</v>
      </c>
      <c r="AI153" s="542" t="e">
        <f ca="1">+IF(AND(ISNUMBER(OFFSET('Sanitation Data'!$F$11,0,10*ROW('Sanitation Data'!F147))),'Data Summary'!CX153="Yes"),OFFSET('Sanitation Data'!$F$11,0,10*ROW('Sanitation Data'!F147)),NA())</f>
        <v>#N/A</v>
      </c>
      <c r="AJ153" s="542" t="e">
        <f ca="1">+IF(AND(ISNUMBER(OFFSET('Sanitation Data'!$F$12,0,10*ROW('Sanitation Data'!F147))),'Data Summary'!CY153="Yes"),OFFSET('Sanitation Data'!$F$12,0,10*ROW('Sanitation Data'!F147)),NA())</f>
        <v>#N/A</v>
      </c>
      <c r="AK153" s="542" t="e">
        <f ca="1">+IF(AND(ISNUMBER(OFFSET('Sanitation Data'!$G$4,0,10*ROW('Sanitation Data'!G147))),'Data Summary'!CZ153="Yes"),100-OFFSET('Sanitation Data'!$G$4,0,10*ROW('Sanitation Data'!G147)),NA())</f>
        <v>#N/A</v>
      </c>
      <c r="AL153" s="542" t="e">
        <f ca="1">+IF(AND(ISNUMBER(OFFSET('Sanitation Data'!$G$6,0,10*ROW('Sanitation Data'!G147))),'Data Summary'!DA153="Yes"),OFFSET('Sanitation Data'!$G$6,0,10*ROW('Sanitation Data'!G147)),NA())</f>
        <v>#N/A</v>
      </c>
      <c r="AM153" s="542" t="e">
        <f ca="1">+IF(AND(ISNUMBER(OFFSET('Sanitation Data'!$G$10,0,10*ROW('Sanitation Data'!G147))),'Data Summary'!DB153="Yes"),OFFSET('Sanitation Data'!$G$10,0,10*ROW('Sanitation Data'!G147)),NA())</f>
        <v>#N/A</v>
      </c>
      <c r="AN153" s="542" t="e">
        <f ca="1">+IF(AND(ISNUMBER(OFFSET('Sanitation Data'!$G$11,0,10*ROW('Sanitation Data'!G147))),'Data Summary'!DC153="Yes"),OFFSET('Sanitation Data'!$G$11,0,10*ROW('Sanitation Data'!G147)),NA())</f>
        <v>#N/A</v>
      </c>
      <c r="AO153" s="542" t="e">
        <f ca="1">+IF(AND(ISNUMBER(OFFSET('Sanitation Data'!$G$12,0,10*ROW('Sanitation Data'!G147))),'Data Summary'!DD153="Yes"),OFFSET('Sanitation Data'!$G$12,0,10*ROW('Sanitation Data'!G147)),NA())</f>
        <v>#N/A</v>
      </c>
      <c r="AP153" s="542" t="e">
        <f ca="1">+IF(AND(ISNUMBER(OFFSET('Sanitation Data'!$H$4,0,10*ROW('Sanitation Data'!H147))),'Data Summary'!DE153="Yes"),100-OFFSET('Sanitation Data'!$H$4,0,10*ROW('Sanitation Data'!H147)),NA())</f>
        <v>#N/A</v>
      </c>
      <c r="AQ153" s="542" t="e">
        <f ca="1">+IF(AND(ISNUMBER(OFFSET('Sanitation Data'!$H$6,0,10*ROW('Sanitation Data'!H147))),'Data Summary'!DF153="Yes"),OFFSET('Sanitation Data'!$H$6,0,10*ROW('Sanitation Data'!H147)),NA())</f>
        <v>#N/A</v>
      </c>
      <c r="AR153" s="542" t="e">
        <f ca="1">+IF(AND(ISNUMBER(OFFSET('Sanitation Data'!$H$10,0,10*ROW('Sanitation Data'!H147))),'Data Summary'!DG153="Yes"),OFFSET('Sanitation Data'!$H$10,0,10*ROW('Sanitation Data'!H147)),NA())</f>
        <v>#N/A</v>
      </c>
      <c r="AS153" s="542" t="e">
        <f ca="1">+IF(AND(ISNUMBER(OFFSET('Sanitation Data'!$H$11,0,10*ROW('Sanitation Data'!H147))),'Data Summary'!DH153="Yes"),OFFSET('Sanitation Data'!$H$11,0,10*ROW('Sanitation Data'!H147)),NA())</f>
        <v>#N/A</v>
      </c>
      <c r="AT153" s="542" t="e">
        <f ca="1">+IF(AND(ISNUMBER(OFFSET('Sanitation Data'!$H$12,0,10*ROW('Sanitation Data'!H147))),'Data Summary'!DI153="Yes"),OFFSET('Sanitation Data'!$H$12,0,10*ROW('Sanitation Data'!H147)),NA())</f>
        <v>#N/A</v>
      </c>
      <c r="AU153" s="542" t="e">
        <f ca="1">+IF(AND(ISNUMBER(OFFSET('Sanitation Data'!$I$4,0,10*ROW('Sanitation Data'!I147))),'Data Summary'!DJ153="Yes"),100-OFFSET('Sanitation Data'!$I$4,0,10*ROW('Sanitation Data'!I147)),NA())</f>
        <v>#N/A</v>
      </c>
      <c r="AV153" s="542" t="e">
        <f ca="1">+IF(AND(ISNUMBER(OFFSET('Sanitation Data'!$I$6,0,10*ROW('Sanitation Data'!I147))),'Data Summary'!DK153="Yes"),OFFSET('Sanitation Data'!$I$6,0,10*ROW('Sanitation Data'!I147)),NA())</f>
        <v>#N/A</v>
      </c>
      <c r="AW153" s="542" t="e">
        <f ca="1">+IF(AND(ISNUMBER(OFFSET('Sanitation Data'!$I$10,0,10*ROW('Sanitation Data'!I147))),'Data Summary'!DL153="Yes"),OFFSET('Sanitation Data'!$I$10,0,10*ROW('Sanitation Data'!I147)),NA())</f>
        <v>#N/A</v>
      </c>
      <c r="AX153" s="542" t="e">
        <f ca="1">+IF(AND(ISNUMBER(OFFSET('Sanitation Data'!$I$11,0,10*ROW('Sanitation Data'!I147))),'Data Summary'!DM153="Yes"),OFFSET('Sanitation Data'!$I$11,0,10*ROW('Sanitation Data'!I147)),NA())</f>
        <v>#N/A</v>
      </c>
      <c r="AY153" s="542" t="e">
        <f ca="1">+IF(AND(ISNUMBER(OFFSET('Sanitation Data'!$I$12,0,10*ROW('Sanitation Data'!I147))),'Data Summary'!DN153="Yes"),OFFSET('Sanitation Data'!$I$12,0,10*ROW('Sanitation Data'!I147)),NA())</f>
        <v>#N/A</v>
      </c>
      <c r="AZ153" s="543" t="e">
        <f ca="1">+IF(AND(ISNUMBER(OFFSET('Hygiene Data'!$D$5,0,10*ROW('Hygiene Data'!D147))),'Data Summary'!DO153="Yes"),OFFSET('Hygiene Data'!$D$5,0,10*ROW('Hygiene Data'!D147)),NA())</f>
        <v>#N/A</v>
      </c>
      <c r="BA153" s="543" t="e">
        <f ca="1">+IF(AND(ISNUMBER(OFFSET('Hygiene Data'!$D$7,0,10*ROW('Hygiene Data'!D147))),'Data Summary'!DP153="Yes"),OFFSET('Hygiene Data'!$D$7,0,10*ROW('Hygiene Data'!D147)),NA())</f>
        <v>#N/A</v>
      </c>
      <c r="BB153" s="543" t="e">
        <f ca="1">+IF(AND(ISNUMBER(OFFSET('Hygiene Data'!$D$9,0,10*ROW('Hygiene Data'!D147))),'Data Summary'!DQ153="Yes"),OFFSET('Hygiene Data'!$D$9,0,10*ROW('Hygiene Data'!D147)),NA())</f>
        <v>#N/A</v>
      </c>
      <c r="BC153" s="543" t="e">
        <f ca="1">+IF(AND(ISNUMBER(OFFSET('Hygiene Data'!$E$5,0,10*ROW('Hygiene Data'!E147))),'Data Summary'!DR153="Yes"),OFFSET('Hygiene Data'!$E$5,0,10*ROW('Hygiene Data'!E147)),NA())</f>
        <v>#N/A</v>
      </c>
      <c r="BD153" s="543" t="e">
        <f ca="1">+IF(AND(ISNUMBER(OFFSET('Hygiene Data'!$E$7,0,10*ROW('Hygiene Data'!E147))),'Data Summary'!DS153="Yes"),OFFSET('Hygiene Data'!$E$7,0,10*ROW('Hygiene Data'!E147)),NA())</f>
        <v>#N/A</v>
      </c>
      <c r="BE153" s="543" t="e">
        <f ca="1">+IF(AND(ISNUMBER(OFFSET('Hygiene Data'!$E$9,0,10*ROW('Hygiene Data'!E147))),'Data Summary'!DT153="Yes"),OFFSET('Hygiene Data'!$E$9,0,10*ROW('Hygiene Data'!E147)),NA())</f>
        <v>#N/A</v>
      </c>
      <c r="BF153" s="543" t="e">
        <f ca="1">+IF(AND(ISNUMBER(OFFSET('Hygiene Data'!$F$5,0,10*ROW('Hygiene Data'!F147))),'Data Summary'!DU153="Yes"),OFFSET('Hygiene Data'!$F$5,0,10*ROW('Hygiene Data'!F147)),NA())</f>
        <v>#N/A</v>
      </c>
      <c r="BG153" s="543" t="e">
        <f ca="1">+IF(AND(ISNUMBER(OFFSET('Hygiene Data'!$F$7,0,10*ROW('Hygiene Data'!F147))),'Data Summary'!DV153="Yes"),OFFSET('Hygiene Data'!$F$7,0,10*ROW('Hygiene Data'!F147)),NA())</f>
        <v>#N/A</v>
      </c>
      <c r="BH153" s="543" t="e">
        <f ca="1">+IF(AND(ISNUMBER(OFFSET('Hygiene Data'!$F$9,0,10*ROW('Hygiene Data'!F147))),'Data Summary'!DW153="Yes"),OFFSET('Hygiene Data'!$F$9,0,10*ROW('Hygiene Data'!F147)),NA())</f>
        <v>#N/A</v>
      </c>
      <c r="BI153" s="543" t="e">
        <f ca="1">+IF(AND(ISNUMBER(OFFSET('Hygiene Data'!$G$5,0,10*ROW('Hygiene Data'!G147))),'Data Summary'!DX153="Yes"),OFFSET('Hygiene Data'!$G$5,0,10*ROW('Hygiene Data'!G147)),NA())</f>
        <v>#N/A</v>
      </c>
      <c r="BJ153" s="543" t="e">
        <f ca="1">+IF(AND(ISNUMBER(OFFSET('Hygiene Data'!$G$7,0,10*ROW('Hygiene Data'!G147))),'Data Summary'!DY153="Yes"),OFFSET('Hygiene Data'!$G$7,0,10*ROW('Hygiene Data'!G147)),NA())</f>
        <v>#N/A</v>
      </c>
      <c r="BK153" s="543" t="e">
        <f ca="1">+IF(AND(ISNUMBER(OFFSET('Hygiene Data'!$G$9,0,10*ROW('Hygiene Data'!G147))),'Data Summary'!DZ153="Yes"),OFFSET('Hygiene Data'!$G$9,0,10*ROW('Hygiene Data'!G147)),NA())</f>
        <v>#N/A</v>
      </c>
      <c r="BL153" s="543" t="e">
        <f ca="1">+IF(AND(ISNUMBER(OFFSET('Hygiene Data'!$H$5,0,10*ROW('Hygiene Data'!H147))),'Data Summary'!EA153="Yes"),OFFSET('Hygiene Data'!$H$5,0,10*ROW('Hygiene Data'!H147)),NA())</f>
        <v>#N/A</v>
      </c>
      <c r="BM153" s="543" t="e">
        <f ca="1">+IF(AND(ISNUMBER(OFFSET('Hygiene Data'!$H$7,0,10*ROW('Hygiene Data'!H147))),'Data Summary'!EB153="Yes"),OFFSET('Hygiene Data'!$H$7,0,10*ROW('Hygiene Data'!H147)),NA())</f>
        <v>#N/A</v>
      </c>
      <c r="BN153" s="543" t="e">
        <f ca="1">+IF(AND(ISNUMBER(OFFSET('Hygiene Data'!$H$9,0,10*ROW('Hygiene Data'!H147))),'Data Summary'!EC153="Yes"),OFFSET('Hygiene Data'!$H$9,0,10*ROW('Hygiene Data'!H147)),NA())</f>
        <v>#N/A</v>
      </c>
      <c r="BO153" s="543" t="e">
        <f ca="1">+IF(AND(ISNUMBER(OFFSET('Hygiene Data'!$I$5,0,10*ROW('Hygiene Data'!I147))),'Data Summary'!ED153="Yes"),OFFSET('Hygiene Data'!$I$5,0,10*ROW('Hygiene Data'!I147)),NA())</f>
        <v>#N/A</v>
      </c>
      <c r="BP153" s="543" t="e">
        <f ca="1">+IF(AND(ISNUMBER(OFFSET('Hygiene Data'!$I$7,0,10*ROW('Hygiene Data'!I147))),'Data Summary'!EE153="Yes"),OFFSET('Hygiene Data'!$I$7,0,10*ROW('Hygiene Data'!I147)),NA())</f>
        <v>#N/A</v>
      </c>
      <c r="BQ153" s="543" t="e">
        <f ca="1">+IF(AND(ISNUMBER(OFFSET('Hygiene Data'!$I$9,0,10*ROW('Hygiene Data'!I147))),'Data Summary'!EF153="Yes"),OFFSET('Hygiene Data'!$I$9,0,10*ROW('Hygiene Data'!I147)),NA())</f>
        <v>#N/A</v>
      </c>
    </row>
    <row r="154" spans="1:69" x14ac:dyDescent="0.25">
      <c r="A154" s="539" t="e">
        <f ca="1">+RIGHT('Data Summary'!A154,LEN('Data Summary'!A154)-9)</f>
        <v>#VALUE!</v>
      </c>
      <c r="B154" s="513" t="str">
        <f ca="1">+IF(ISTEXT('Data Summary'!B154),'Data Summary'!B154,"")</f>
        <v/>
      </c>
      <c r="C154" s="540" t="e">
        <f ca="1">+VALUE('Data Summary'!C154)</f>
        <v>#VALUE!</v>
      </c>
      <c r="D154" s="541" t="e">
        <f ca="1">+IF(AND(ISNUMBER(OFFSET('Water Data'!$D$4,0,10*ROW('Water Data'!D148))),'Data Summary'!BS154="Yes"),100-OFFSET('Water Data'!$D$4,0,10*ROW('Water Data'!D148)),NA())</f>
        <v>#N/A</v>
      </c>
      <c r="E154" s="541" t="e">
        <f ca="1">+IF(AND(ISNUMBER(OFFSET('Water Data'!$D$6,0,10*ROW('Water Data'!D148))),'Data Summary'!BT154="Yes"),OFFSET('Water Data'!$D$6,0,10*ROW('Water Data'!D148)),NA())</f>
        <v>#N/A</v>
      </c>
      <c r="F154" s="541" t="e">
        <f ca="1">+IF(AND(ISNUMBER(OFFSET('Water Data'!$D$9,0,10*ROW('Water Data'!D148))),'Data Summary'!BU154="Yes"),OFFSET('Water Data'!$D$9,0,10*ROW('Water Data'!D148)),NA())</f>
        <v>#N/A</v>
      </c>
      <c r="G154" s="541" t="e">
        <f ca="1">+IF(AND(ISNUMBER(OFFSET('Water Data'!$E$4,0,10*ROW('Water Data'!E148))),'Data Summary'!BV154="Yes"),100-OFFSET('Water Data'!$E$4,0,10*ROW('Water Data'!E148)),NA())</f>
        <v>#N/A</v>
      </c>
      <c r="H154" s="541" t="e">
        <f ca="1">+IF(AND(ISNUMBER(OFFSET('Water Data'!$E$6,0,10*ROW('Water Data'!E148))),'Data Summary'!BW154="Yes"),OFFSET('Water Data'!$E$6,0,10*ROW('Water Data'!E148)),NA())</f>
        <v>#N/A</v>
      </c>
      <c r="I154" s="541" t="e">
        <f ca="1">+IF(AND(ISNUMBER(OFFSET('Water Data'!$E$9,0,10*ROW('Water Data'!E148))),'Data Summary'!BX154="Yes"),OFFSET('Water Data'!$E$9,0,10*ROW('Water Data'!E148)),NA())</f>
        <v>#N/A</v>
      </c>
      <c r="J154" s="541" t="e">
        <f ca="1">+IF(AND(ISNUMBER(OFFSET('Water Data'!$F$4,0,10*ROW('Water Data'!F148))),'Data Summary'!BY154="Yes"),100-OFFSET('Water Data'!$F$4,0,10*ROW('Water Data'!F148)),NA())</f>
        <v>#N/A</v>
      </c>
      <c r="K154" s="541" t="e">
        <f ca="1">+IF(AND(ISNUMBER(OFFSET('Water Data'!$F$6,0,10*ROW('Water Data'!F148))),'Data Summary'!BZ154="Yes"),OFFSET('Water Data'!$F$6,0,10*ROW('Water Data'!F148)),NA())</f>
        <v>#N/A</v>
      </c>
      <c r="L154" s="541" t="e">
        <f ca="1">+IF(AND(ISNUMBER(OFFSET('Water Data'!$F$9,0,10*ROW('Water Data'!F148))),'Data Summary'!CA154="Yes"),OFFSET('Water Data'!$F$9,0,10*ROW('Water Data'!F148)),NA())</f>
        <v>#N/A</v>
      </c>
      <c r="M154" s="541" t="e">
        <f ca="1">+IF(AND(ISNUMBER(OFFSET('Water Data'!$G$4,0,10*ROW('Water Data'!G148))),'Data Summary'!CB154="Yes"),100-OFFSET('Water Data'!$G$4,0,10*ROW('Water Data'!G148)),NA())</f>
        <v>#N/A</v>
      </c>
      <c r="N154" s="541" t="e">
        <f ca="1">+IF(AND(ISNUMBER(OFFSET('Water Data'!$G$6,0,10*ROW('Water Data'!G148))),'Data Summary'!CC154="Yes"),OFFSET('Water Data'!$G$6,0,10*ROW('Water Data'!G148)),NA())</f>
        <v>#N/A</v>
      </c>
      <c r="O154" s="541" t="e">
        <f ca="1">+IF(AND(ISNUMBER(OFFSET('Water Data'!$G$9,0,10*ROW('Water Data'!G148))),'Data Summary'!CD154="Yes"),OFFSET('Water Data'!$G$9,0,10*ROW('Water Data'!G148)),NA())</f>
        <v>#N/A</v>
      </c>
      <c r="P154" s="541" t="e">
        <f ca="1">+IF(AND(ISNUMBER(OFFSET('Water Data'!$H$4,0,10*ROW('Water Data'!H148))),'Data Summary'!CE154="Yes"),100-OFFSET('Water Data'!$H$4,0,10*ROW('Water Data'!H148)),NA())</f>
        <v>#N/A</v>
      </c>
      <c r="Q154" s="541" t="e">
        <f ca="1">+IF(AND(ISNUMBER(OFFSET('Water Data'!$H$6,0,10*ROW('Water Data'!H148))),'Data Summary'!CF154="Yes"),OFFSET('Water Data'!$H$6,0,10*ROW('Water Data'!H148)),NA())</f>
        <v>#N/A</v>
      </c>
      <c r="R154" s="541" t="e">
        <f ca="1">+IF(AND(ISNUMBER(OFFSET('Water Data'!$H$9,0,10*ROW('Water Data'!H148))),'Data Summary'!CG154="Yes"),OFFSET('Water Data'!$H$9,0,10*ROW('Water Data'!H148)),NA())</f>
        <v>#N/A</v>
      </c>
      <c r="S154" s="541" t="e">
        <f ca="1">+IF(AND(ISNUMBER(OFFSET('Water Data'!$I$4,0,10*ROW('Water Data'!I148))),'Data Summary'!CH154="Yes"),100-OFFSET('Water Data'!$I$4,0,10*ROW('Water Data'!I148)),NA())</f>
        <v>#N/A</v>
      </c>
      <c r="T154" s="541" t="e">
        <f ca="1">+IF(AND(ISNUMBER(OFFSET('Water Data'!$I$6,0,10*ROW('Water Data'!I148))),'Data Summary'!CI154="Yes"),OFFSET('Water Data'!$I$6,0,10*ROW('Water Data'!I148)),NA())</f>
        <v>#N/A</v>
      </c>
      <c r="U154" s="541" t="e">
        <f ca="1">+IF(AND(ISNUMBER(OFFSET('Water Data'!$I$9,0,10*ROW('Water Data'!I148))),'Data Summary'!CJ154="Yes"),OFFSET('Water Data'!$I$9,0,10*ROW('Water Data'!I148)),NA())</f>
        <v>#N/A</v>
      </c>
      <c r="V154" s="542" t="e">
        <f ca="1">+IF(AND(ISNUMBER(OFFSET('Sanitation Data'!$D$4,0,10*ROW('Sanitation Data'!D148))),'Data Summary'!CK154="Yes"),100-OFFSET('Sanitation Data'!$D$4,0,10*ROW('Sanitation Data'!D148)),NA())</f>
        <v>#N/A</v>
      </c>
      <c r="W154" s="542" t="e">
        <f ca="1">+IF(AND(ISNUMBER(OFFSET('Sanitation Data'!$D$6,0,10*ROW('Sanitation Data'!D148))),'Data Summary'!CL154="Yes"),OFFSET('Sanitation Data'!$D$6,0,10*ROW('Sanitation Data'!D148)),NA())</f>
        <v>#N/A</v>
      </c>
      <c r="X154" s="542" t="e">
        <f ca="1">+IF(AND(ISNUMBER(OFFSET('Sanitation Data'!$D$10,0,10*ROW('Sanitation Data'!D148))),'Data Summary'!CM154="Yes"),OFFSET('Sanitation Data'!$D$10,0,10*ROW('Sanitation Data'!D148)),NA())</f>
        <v>#N/A</v>
      </c>
      <c r="Y154" s="542" t="e">
        <f ca="1">+IF(AND(ISNUMBER(OFFSET('Sanitation Data'!$D$11,0,10*ROW('Sanitation Data'!D148))),'Data Summary'!CN154="Yes"),OFFSET('Sanitation Data'!$D$11,0,10*ROW('Sanitation Data'!D148)),NA())</f>
        <v>#N/A</v>
      </c>
      <c r="Z154" s="542" t="e">
        <f ca="1">+IF(AND(ISNUMBER(OFFSET('Sanitation Data'!$D$12,0,10*ROW('Sanitation Data'!D148))),'Data Summary'!CO154="Yes"),OFFSET('Sanitation Data'!$D$12,0,10*ROW('Sanitation Data'!D148)),NA())</f>
        <v>#N/A</v>
      </c>
      <c r="AA154" s="542" t="e">
        <f ca="1">+IF(AND(ISNUMBER(OFFSET('Sanitation Data'!$E$4,0,10*ROW('Sanitation Data'!E148))),'Data Summary'!CP154="Yes"),100-OFFSET('Sanitation Data'!$E$4,0,10*ROW('Sanitation Data'!E148)),NA())</f>
        <v>#N/A</v>
      </c>
      <c r="AB154" s="542" t="e">
        <f ca="1">+IF(AND(ISNUMBER(OFFSET('Sanitation Data'!$E$6,0,10*ROW('Sanitation Data'!E148))),'Data Summary'!CQ154="Yes"),OFFSET('Sanitation Data'!$E$6,0,10*ROW('Sanitation Data'!E148)),NA())</f>
        <v>#N/A</v>
      </c>
      <c r="AC154" s="542" t="e">
        <f ca="1">+IF(AND(ISNUMBER(OFFSET('Sanitation Data'!$E$10,0,10*ROW('Sanitation Data'!E148))),'Data Summary'!CR154="Yes"),OFFSET('Sanitation Data'!$E$10,0,10*ROW('Sanitation Data'!E148)),NA())</f>
        <v>#N/A</v>
      </c>
      <c r="AD154" s="542" t="e">
        <f ca="1">+IF(AND(ISNUMBER(OFFSET('Sanitation Data'!$E$11,0,10*ROW('Sanitation Data'!E148))),'Data Summary'!CS154="Yes"),OFFSET('Sanitation Data'!$E$11,0,10*ROW('Sanitation Data'!E148)),NA())</f>
        <v>#N/A</v>
      </c>
      <c r="AE154" s="542" t="e">
        <f ca="1">+IF(AND(ISNUMBER(OFFSET('Sanitation Data'!$E$12,0,10*ROW('Sanitation Data'!E148))),'Data Summary'!CT154="Yes"),OFFSET('Sanitation Data'!$E$12,0,10*ROW('Sanitation Data'!E148)),NA())</f>
        <v>#N/A</v>
      </c>
      <c r="AF154" s="542" t="e">
        <f ca="1">+IF(AND(ISNUMBER(OFFSET('Sanitation Data'!$F$4,0,10*ROW('Sanitation Data'!F148))),'Data Summary'!CU154="Yes"),100-OFFSET('Sanitation Data'!$F$4,0,10*ROW('Sanitation Data'!F148)),NA())</f>
        <v>#N/A</v>
      </c>
      <c r="AG154" s="542" t="e">
        <f ca="1">+IF(AND(ISNUMBER(OFFSET('Sanitation Data'!$F$6,0,10*ROW('Sanitation Data'!F148))),'Data Summary'!CV154="Yes"),OFFSET('Sanitation Data'!$F$6,0,10*ROW('Sanitation Data'!F148)),NA())</f>
        <v>#N/A</v>
      </c>
      <c r="AH154" s="542" t="e">
        <f ca="1">+IF(AND(ISNUMBER(OFFSET('Sanitation Data'!$F$10,0,10*ROW('Sanitation Data'!F148))),'Data Summary'!CW154="Yes"),OFFSET('Sanitation Data'!$F$10,0,10*ROW('Sanitation Data'!F148)),NA())</f>
        <v>#N/A</v>
      </c>
      <c r="AI154" s="542" t="e">
        <f ca="1">+IF(AND(ISNUMBER(OFFSET('Sanitation Data'!$F$11,0,10*ROW('Sanitation Data'!F148))),'Data Summary'!CX154="Yes"),OFFSET('Sanitation Data'!$F$11,0,10*ROW('Sanitation Data'!F148)),NA())</f>
        <v>#N/A</v>
      </c>
      <c r="AJ154" s="542" t="e">
        <f ca="1">+IF(AND(ISNUMBER(OFFSET('Sanitation Data'!$F$12,0,10*ROW('Sanitation Data'!F148))),'Data Summary'!CY154="Yes"),OFFSET('Sanitation Data'!$F$12,0,10*ROW('Sanitation Data'!F148)),NA())</f>
        <v>#N/A</v>
      </c>
      <c r="AK154" s="542" t="e">
        <f ca="1">+IF(AND(ISNUMBER(OFFSET('Sanitation Data'!$G$4,0,10*ROW('Sanitation Data'!G148))),'Data Summary'!CZ154="Yes"),100-OFFSET('Sanitation Data'!$G$4,0,10*ROW('Sanitation Data'!G148)),NA())</f>
        <v>#N/A</v>
      </c>
      <c r="AL154" s="542" t="e">
        <f ca="1">+IF(AND(ISNUMBER(OFFSET('Sanitation Data'!$G$6,0,10*ROW('Sanitation Data'!G148))),'Data Summary'!DA154="Yes"),OFFSET('Sanitation Data'!$G$6,0,10*ROW('Sanitation Data'!G148)),NA())</f>
        <v>#N/A</v>
      </c>
      <c r="AM154" s="542" t="e">
        <f ca="1">+IF(AND(ISNUMBER(OFFSET('Sanitation Data'!$G$10,0,10*ROW('Sanitation Data'!G148))),'Data Summary'!DB154="Yes"),OFFSET('Sanitation Data'!$G$10,0,10*ROW('Sanitation Data'!G148)),NA())</f>
        <v>#N/A</v>
      </c>
      <c r="AN154" s="542" t="e">
        <f ca="1">+IF(AND(ISNUMBER(OFFSET('Sanitation Data'!$G$11,0,10*ROW('Sanitation Data'!G148))),'Data Summary'!DC154="Yes"),OFFSET('Sanitation Data'!$G$11,0,10*ROW('Sanitation Data'!G148)),NA())</f>
        <v>#N/A</v>
      </c>
      <c r="AO154" s="542" t="e">
        <f ca="1">+IF(AND(ISNUMBER(OFFSET('Sanitation Data'!$G$12,0,10*ROW('Sanitation Data'!G148))),'Data Summary'!DD154="Yes"),OFFSET('Sanitation Data'!$G$12,0,10*ROW('Sanitation Data'!G148)),NA())</f>
        <v>#N/A</v>
      </c>
      <c r="AP154" s="542" t="e">
        <f ca="1">+IF(AND(ISNUMBER(OFFSET('Sanitation Data'!$H$4,0,10*ROW('Sanitation Data'!H148))),'Data Summary'!DE154="Yes"),100-OFFSET('Sanitation Data'!$H$4,0,10*ROW('Sanitation Data'!H148)),NA())</f>
        <v>#N/A</v>
      </c>
      <c r="AQ154" s="542" t="e">
        <f ca="1">+IF(AND(ISNUMBER(OFFSET('Sanitation Data'!$H$6,0,10*ROW('Sanitation Data'!H148))),'Data Summary'!DF154="Yes"),OFFSET('Sanitation Data'!$H$6,0,10*ROW('Sanitation Data'!H148)),NA())</f>
        <v>#N/A</v>
      </c>
      <c r="AR154" s="542" t="e">
        <f ca="1">+IF(AND(ISNUMBER(OFFSET('Sanitation Data'!$H$10,0,10*ROW('Sanitation Data'!H148))),'Data Summary'!DG154="Yes"),OFFSET('Sanitation Data'!$H$10,0,10*ROW('Sanitation Data'!H148)),NA())</f>
        <v>#N/A</v>
      </c>
      <c r="AS154" s="542" t="e">
        <f ca="1">+IF(AND(ISNUMBER(OFFSET('Sanitation Data'!$H$11,0,10*ROW('Sanitation Data'!H148))),'Data Summary'!DH154="Yes"),OFFSET('Sanitation Data'!$H$11,0,10*ROW('Sanitation Data'!H148)),NA())</f>
        <v>#N/A</v>
      </c>
      <c r="AT154" s="542" t="e">
        <f ca="1">+IF(AND(ISNUMBER(OFFSET('Sanitation Data'!$H$12,0,10*ROW('Sanitation Data'!H148))),'Data Summary'!DI154="Yes"),OFFSET('Sanitation Data'!$H$12,0,10*ROW('Sanitation Data'!H148)),NA())</f>
        <v>#N/A</v>
      </c>
      <c r="AU154" s="542" t="e">
        <f ca="1">+IF(AND(ISNUMBER(OFFSET('Sanitation Data'!$I$4,0,10*ROW('Sanitation Data'!I148))),'Data Summary'!DJ154="Yes"),100-OFFSET('Sanitation Data'!$I$4,0,10*ROW('Sanitation Data'!I148)),NA())</f>
        <v>#N/A</v>
      </c>
      <c r="AV154" s="542" t="e">
        <f ca="1">+IF(AND(ISNUMBER(OFFSET('Sanitation Data'!$I$6,0,10*ROW('Sanitation Data'!I148))),'Data Summary'!DK154="Yes"),OFFSET('Sanitation Data'!$I$6,0,10*ROW('Sanitation Data'!I148)),NA())</f>
        <v>#N/A</v>
      </c>
      <c r="AW154" s="542" t="e">
        <f ca="1">+IF(AND(ISNUMBER(OFFSET('Sanitation Data'!$I$10,0,10*ROW('Sanitation Data'!I148))),'Data Summary'!DL154="Yes"),OFFSET('Sanitation Data'!$I$10,0,10*ROW('Sanitation Data'!I148)),NA())</f>
        <v>#N/A</v>
      </c>
      <c r="AX154" s="542" t="e">
        <f ca="1">+IF(AND(ISNUMBER(OFFSET('Sanitation Data'!$I$11,0,10*ROW('Sanitation Data'!I148))),'Data Summary'!DM154="Yes"),OFFSET('Sanitation Data'!$I$11,0,10*ROW('Sanitation Data'!I148)),NA())</f>
        <v>#N/A</v>
      </c>
      <c r="AY154" s="542" t="e">
        <f ca="1">+IF(AND(ISNUMBER(OFFSET('Sanitation Data'!$I$12,0,10*ROW('Sanitation Data'!I148))),'Data Summary'!DN154="Yes"),OFFSET('Sanitation Data'!$I$12,0,10*ROW('Sanitation Data'!I148)),NA())</f>
        <v>#N/A</v>
      </c>
      <c r="AZ154" s="543" t="e">
        <f ca="1">+IF(AND(ISNUMBER(OFFSET('Hygiene Data'!$D$5,0,10*ROW('Hygiene Data'!D148))),'Data Summary'!DO154="Yes"),OFFSET('Hygiene Data'!$D$5,0,10*ROW('Hygiene Data'!D148)),NA())</f>
        <v>#N/A</v>
      </c>
      <c r="BA154" s="543" t="e">
        <f ca="1">+IF(AND(ISNUMBER(OFFSET('Hygiene Data'!$D$7,0,10*ROW('Hygiene Data'!D148))),'Data Summary'!DP154="Yes"),OFFSET('Hygiene Data'!$D$7,0,10*ROW('Hygiene Data'!D148)),NA())</f>
        <v>#N/A</v>
      </c>
      <c r="BB154" s="543" t="e">
        <f ca="1">+IF(AND(ISNUMBER(OFFSET('Hygiene Data'!$D$9,0,10*ROW('Hygiene Data'!D148))),'Data Summary'!DQ154="Yes"),OFFSET('Hygiene Data'!$D$9,0,10*ROW('Hygiene Data'!D148)),NA())</f>
        <v>#N/A</v>
      </c>
      <c r="BC154" s="543" t="e">
        <f ca="1">+IF(AND(ISNUMBER(OFFSET('Hygiene Data'!$E$5,0,10*ROW('Hygiene Data'!E148))),'Data Summary'!DR154="Yes"),OFFSET('Hygiene Data'!$E$5,0,10*ROW('Hygiene Data'!E148)),NA())</f>
        <v>#N/A</v>
      </c>
      <c r="BD154" s="543" t="e">
        <f ca="1">+IF(AND(ISNUMBER(OFFSET('Hygiene Data'!$E$7,0,10*ROW('Hygiene Data'!E148))),'Data Summary'!DS154="Yes"),OFFSET('Hygiene Data'!$E$7,0,10*ROW('Hygiene Data'!E148)),NA())</f>
        <v>#N/A</v>
      </c>
      <c r="BE154" s="543" t="e">
        <f ca="1">+IF(AND(ISNUMBER(OFFSET('Hygiene Data'!$E$9,0,10*ROW('Hygiene Data'!E148))),'Data Summary'!DT154="Yes"),OFFSET('Hygiene Data'!$E$9,0,10*ROW('Hygiene Data'!E148)),NA())</f>
        <v>#N/A</v>
      </c>
      <c r="BF154" s="543" t="e">
        <f ca="1">+IF(AND(ISNUMBER(OFFSET('Hygiene Data'!$F$5,0,10*ROW('Hygiene Data'!F148))),'Data Summary'!DU154="Yes"),OFFSET('Hygiene Data'!$F$5,0,10*ROW('Hygiene Data'!F148)),NA())</f>
        <v>#N/A</v>
      </c>
      <c r="BG154" s="543" t="e">
        <f ca="1">+IF(AND(ISNUMBER(OFFSET('Hygiene Data'!$F$7,0,10*ROW('Hygiene Data'!F148))),'Data Summary'!DV154="Yes"),OFFSET('Hygiene Data'!$F$7,0,10*ROW('Hygiene Data'!F148)),NA())</f>
        <v>#N/A</v>
      </c>
      <c r="BH154" s="543" t="e">
        <f ca="1">+IF(AND(ISNUMBER(OFFSET('Hygiene Data'!$F$9,0,10*ROW('Hygiene Data'!F148))),'Data Summary'!DW154="Yes"),OFFSET('Hygiene Data'!$F$9,0,10*ROW('Hygiene Data'!F148)),NA())</f>
        <v>#N/A</v>
      </c>
      <c r="BI154" s="543" t="e">
        <f ca="1">+IF(AND(ISNUMBER(OFFSET('Hygiene Data'!$G$5,0,10*ROW('Hygiene Data'!G148))),'Data Summary'!DX154="Yes"),OFFSET('Hygiene Data'!$G$5,0,10*ROW('Hygiene Data'!G148)),NA())</f>
        <v>#N/A</v>
      </c>
      <c r="BJ154" s="543" t="e">
        <f ca="1">+IF(AND(ISNUMBER(OFFSET('Hygiene Data'!$G$7,0,10*ROW('Hygiene Data'!G148))),'Data Summary'!DY154="Yes"),OFFSET('Hygiene Data'!$G$7,0,10*ROW('Hygiene Data'!G148)),NA())</f>
        <v>#N/A</v>
      </c>
      <c r="BK154" s="543" t="e">
        <f ca="1">+IF(AND(ISNUMBER(OFFSET('Hygiene Data'!$G$9,0,10*ROW('Hygiene Data'!G148))),'Data Summary'!DZ154="Yes"),OFFSET('Hygiene Data'!$G$9,0,10*ROW('Hygiene Data'!G148)),NA())</f>
        <v>#N/A</v>
      </c>
      <c r="BL154" s="543" t="e">
        <f ca="1">+IF(AND(ISNUMBER(OFFSET('Hygiene Data'!$H$5,0,10*ROW('Hygiene Data'!H148))),'Data Summary'!EA154="Yes"),OFFSET('Hygiene Data'!$H$5,0,10*ROW('Hygiene Data'!H148)),NA())</f>
        <v>#N/A</v>
      </c>
      <c r="BM154" s="543" t="e">
        <f ca="1">+IF(AND(ISNUMBER(OFFSET('Hygiene Data'!$H$7,0,10*ROW('Hygiene Data'!H148))),'Data Summary'!EB154="Yes"),OFFSET('Hygiene Data'!$H$7,0,10*ROW('Hygiene Data'!H148)),NA())</f>
        <v>#N/A</v>
      </c>
      <c r="BN154" s="543" t="e">
        <f ca="1">+IF(AND(ISNUMBER(OFFSET('Hygiene Data'!$H$9,0,10*ROW('Hygiene Data'!H148))),'Data Summary'!EC154="Yes"),OFFSET('Hygiene Data'!$H$9,0,10*ROW('Hygiene Data'!H148)),NA())</f>
        <v>#N/A</v>
      </c>
      <c r="BO154" s="543" t="e">
        <f ca="1">+IF(AND(ISNUMBER(OFFSET('Hygiene Data'!$I$5,0,10*ROW('Hygiene Data'!I148))),'Data Summary'!ED154="Yes"),OFFSET('Hygiene Data'!$I$5,0,10*ROW('Hygiene Data'!I148)),NA())</f>
        <v>#N/A</v>
      </c>
      <c r="BP154" s="543" t="e">
        <f ca="1">+IF(AND(ISNUMBER(OFFSET('Hygiene Data'!$I$7,0,10*ROW('Hygiene Data'!I148))),'Data Summary'!EE154="Yes"),OFFSET('Hygiene Data'!$I$7,0,10*ROW('Hygiene Data'!I148)),NA())</f>
        <v>#N/A</v>
      </c>
      <c r="BQ154" s="543" t="e">
        <f ca="1">+IF(AND(ISNUMBER(OFFSET('Hygiene Data'!$I$9,0,10*ROW('Hygiene Data'!I148))),'Data Summary'!EF154="Yes"),OFFSET('Hygiene Data'!$I$9,0,10*ROW('Hygiene Data'!I148)),NA())</f>
        <v>#N/A</v>
      </c>
    </row>
    <row r="155" spans="1:69" x14ac:dyDescent="0.25">
      <c r="A155" s="539" t="e">
        <f ca="1">+RIGHT('Data Summary'!A155,LEN('Data Summary'!A155)-9)</f>
        <v>#VALUE!</v>
      </c>
      <c r="B155" s="513" t="str">
        <f ca="1">+IF(ISTEXT('Data Summary'!B155),'Data Summary'!B155,"")</f>
        <v/>
      </c>
      <c r="C155" s="540" t="e">
        <f ca="1">+VALUE('Data Summary'!C155)</f>
        <v>#VALUE!</v>
      </c>
      <c r="D155" s="541" t="e">
        <f ca="1">+IF(AND(ISNUMBER(OFFSET('Water Data'!$D$4,0,10*ROW('Water Data'!D149))),'Data Summary'!BS155="Yes"),100-OFFSET('Water Data'!$D$4,0,10*ROW('Water Data'!D149)),NA())</f>
        <v>#N/A</v>
      </c>
      <c r="E155" s="541" t="e">
        <f ca="1">+IF(AND(ISNUMBER(OFFSET('Water Data'!$D$6,0,10*ROW('Water Data'!D149))),'Data Summary'!BT155="Yes"),OFFSET('Water Data'!$D$6,0,10*ROW('Water Data'!D149)),NA())</f>
        <v>#N/A</v>
      </c>
      <c r="F155" s="541" t="e">
        <f ca="1">+IF(AND(ISNUMBER(OFFSET('Water Data'!$D$9,0,10*ROW('Water Data'!D149))),'Data Summary'!BU155="Yes"),OFFSET('Water Data'!$D$9,0,10*ROW('Water Data'!D149)),NA())</f>
        <v>#N/A</v>
      </c>
      <c r="G155" s="541" t="e">
        <f ca="1">+IF(AND(ISNUMBER(OFFSET('Water Data'!$E$4,0,10*ROW('Water Data'!E149))),'Data Summary'!BV155="Yes"),100-OFFSET('Water Data'!$E$4,0,10*ROW('Water Data'!E149)),NA())</f>
        <v>#N/A</v>
      </c>
      <c r="H155" s="541" t="e">
        <f ca="1">+IF(AND(ISNUMBER(OFFSET('Water Data'!$E$6,0,10*ROW('Water Data'!E149))),'Data Summary'!BW155="Yes"),OFFSET('Water Data'!$E$6,0,10*ROW('Water Data'!E149)),NA())</f>
        <v>#N/A</v>
      </c>
      <c r="I155" s="541" t="e">
        <f ca="1">+IF(AND(ISNUMBER(OFFSET('Water Data'!$E$9,0,10*ROW('Water Data'!E149))),'Data Summary'!BX155="Yes"),OFFSET('Water Data'!$E$9,0,10*ROW('Water Data'!E149)),NA())</f>
        <v>#N/A</v>
      </c>
      <c r="J155" s="541" t="e">
        <f ca="1">+IF(AND(ISNUMBER(OFFSET('Water Data'!$F$4,0,10*ROW('Water Data'!F149))),'Data Summary'!BY155="Yes"),100-OFFSET('Water Data'!$F$4,0,10*ROW('Water Data'!F149)),NA())</f>
        <v>#N/A</v>
      </c>
      <c r="K155" s="541" t="e">
        <f ca="1">+IF(AND(ISNUMBER(OFFSET('Water Data'!$F$6,0,10*ROW('Water Data'!F149))),'Data Summary'!BZ155="Yes"),OFFSET('Water Data'!$F$6,0,10*ROW('Water Data'!F149)),NA())</f>
        <v>#N/A</v>
      </c>
      <c r="L155" s="541" t="e">
        <f ca="1">+IF(AND(ISNUMBER(OFFSET('Water Data'!$F$9,0,10*ROW('Water Data'!F149))),'Data Summary'!CA155="Yes"),OFFSET('Water Data'!$F$9,0,10*ROW('Water Data'!F149)),NA())</f>
        <v>#N/A</v>
      </c>
      <c r="M155" s="541" t="e">
        <f ca="1">+IF(AND(ISNUMBER(OFFSET('Water Data'!$G$4,0,10*ROW('Water Data'!G149))),'Data Summary'!CB155="Yes"),100-OFFSET('Water Data'!$G$4,0,10*ROW('Water Data'!G149)),NA())</f>
        <v>#N/A</v>
      </c>
      <c r="N155" s="541" t="e">
        <f ca="1">+IF(AND(ISNUMBER(OFFSET('Water Data'!$G$6,0,10*ROW('Water Data'!G149))),'Data Summary'!CC155="Yes"),OFFSET('Water Data'!$G$6,0,10*ROW('Water Data'!G149)),NA())</f>
        <v>#N/A</v>
      </c>
      <c r="O155" s="541" t="e">
        <f ca="1">+IF(AND(ISNUMBER(OFFSET('Water Data'!$G$9,0,10*ROW('Water Data'!G149))),'Data Summary'!CD155="Yes"),OFFSET('Water Data'!$G$9,0,10*ROW('Water Data'!G149)),NA())</f>
        <v>#N/A</v>
      </c>
      <c r="P155" s="541" t="e">
        <f ca="1">+IF(AND(ISNUMBER(OFFSET('Water Data'!$H$4,0,10*ROW('Water Data'!H149))),'Data Summary'!CE155="Yes"),100-OFFSET('Water Data'!$H$4,0,10*ROW('Water Data'!H149)),NA())</f>
        <v>#N/A</v>
      </c>
      <c r="Q155" s="541" t="e">
        <f ca="1">+IF(AND(ISNUMBER(OFFSET('Water Data'!$H$6,0,10*ROW('Water Data'!H149))),'Data Summary'!CF155="Yes"),OFFSET('Water Data'!$H$6,0,10*ROW('Water Data'!H149)),NA())</f>
        <v>#N/A</v>
      </c>
      <c r="R155" s="541" t="e">
        <f ca="1">+IF(AND(ISNUMBER(OFFSET('Water Data'!$H$9,0,10*ROW('Water Data'!H149))),'Data Summary'!CG155="Yes"),OFFSET('Water Data'!$H$9,0,10*ROW('Water Data'!H149)),NA())</f>
        <v>#N/A</v>
      </c>
      <c r="S155" s="541" t="e">
        <f ca="1">+IF(AND(ISNUMBER(OFFSET('Water Data'!$I$4,0,10*ROW('Water Data'!I149))),'Data Summary'!CH155="Yes"),100-OFFSET('Water Data'!$I$4,0,10*ROW('Water Data'!I149)),NA())</f>
        <v>#N/A</v>
      </c>
      <c r="T155" s="541" t="e">
        <f ca="1">+IF(AND(ISNUMBER(OFFSET('Water Data'!$I$6,0,10*ROW('Water Data'!I149))),'Data Summary'!CI155="Yes"),OFFSET('Water Data'!$I$6,0,10*ROW('Water Data'!I149)),NA())</f>
        <v>#N/A</v>
      </c>
      <c r="U155" s="541" t="e">
        <f ca="1">+IF(AND(ISNUMBER(OFFSET('Water Data'!$I$9,0,10*ROW('Water Data'!I149))),'Data Summary'!CJ155="Yes"),OFFSET('Water Data'!$I$9,0,10*ROW('Water Data'!I149)),NA())</f>
        <v>#N/A</v>
      </c>
      <c r="V155" s="542" t="e">
        <f ca="1">+IF(AND(ISNUMBER(OFFSET('Sanitation Data'!$D$4,0,10*ROW('Sanitation Data'!D149))),'Data Summary'!CK155="Yes"),100-OFFSET('Sanitation Data'!$D$4,0,10*ROW('Sanitation Data'!D149)),NA())</f>
        <v>#N/A</v>
      </c>
      <c r="W155" s="542" t="e">
        <f ca="1">+IF(AND(ISNUMBER(OFFSET('Sanitation Data'!$D$6,0,10*ROW('Sanitation Data'!D149))),'Data Summary'!CL155="Yes"),OFFSET('Sanitation Data'!$D$6,0,10*ROW('Sanitation Data'!D149)),NA())</f>
        <v>#N/A</v>
      </c>
      <c r="X155" s="542" t="e">
        <f ca="1">+IF(AND(ISNUMBER(OFFSET('Sanitation Data'!$D$10,0,10*ROW('Sanitation Data'!D149))),'Data Summary'!CM155="Yes"),OFFSET('Sanitation Data'!$D$10,0,10*ROW('Sanitation Data'!D149)),NA())</f>
        <v>#N/A</v>
      </c>
      <c r="Y155" s="542" t="e">
        <f ca="1">+IF(AND(ISNUMBER(OFFSET('Sanitation Data'!$D$11,0,10*ROW('Sanitation Data'!D149))),'Data Summary'!CN155="Yes"),OFFSET('Sanitation Data'!$D$11,0,10*ROW('Sanitation Data'!D149)),NA())</f>
        <v>#N/A</v>
      </c>
      <c r="Z155" s="542" t="e">
        <f ca="1">+IF(AND(ISNUMBER(OFFSET('Sanitation Data'!$D$12,0,10*ROW('Sanitation Data'!D149))),'Data Summary'!CO155="Yes"),OFFSET('Sanitation Data'!$D$12,0,10*ROW('Sanitation Data'!D149)),NA())</f>
        <v>#N/A</v>
      </c>
      <c r="AA155" s="542" t="e">
        <f ca="1">+IF(AND(ISNUMBER(OFFSET('Sanitation Data'!$E$4,0,10*ROW('Sanitation Data'!E149))),'Data Summary'!CP155="Yes"),100-OFFSET('Sanitation Data'!$E$4,0,10*ROW('Sanitation Data'!E149)),NA())</f>
        <v>#N/A</v>
      </c>
      <c r="AB155" s="542" t="e">
        <f ca="1">+IF(AND(ISNUMBER(OFFSET('Sanitation Data'!$E$6,0,10*ROW('Sanitation Data'!E149))),'Data Summary'!CQ155="Yes"),OFFSET('Sanitation Data'!$E$6,0,10*ROW('Sanitation Data'!E149)),NA())</f>
        <v>#N/A</v>
      </c>
      <c r="AC155" s="542" t="e">
        <f ca="1">+IF(AND(ISNUMBER(OFFSET('Sanitation Data'!$E$10,0,10*ROW('Sanitation Data'!E149))),'Data Summary'!CR155="Yes"),OFFSET('Sanitation Data'!$E$10,0,10*ROW('Sanitation Data'!E149)),NA())</f>
        <v>#N/A</v>
      </c>
      <c r="AD155" s="542" t="e">
        <f ca="1">+IF(AND(ISNUMBER(OFFSET('Sanitation Data'!$E$11,0,10*ROW('Sanitation Data'!E149))),'Data Summary'!CS155="Yes"),OFFSET('Sanitation Data'!$E$11,0,10*ROW('Sanitation Data'!E149)),NA())</f>
        <v>#N/A</v>
      </c>
      <c r="AE155" s="542" t="e">
        <f ca="1">+IF(AND(ISNUMBER(OFFSET('Sanitation Data'!$E$12,0,10*ROW('Sanitation Data'!E149))),'Data Summary'!CT155="Yes"),OFFSET('Sanitation Data'!$E$12,0,10*ROW('Sanitation Data'!E149)),NA())</f>
        <v>#N/A</v>
      </c>
      <c r="AF155" s="542" t="e">
        <f ca="1">+IF(AND(ISNUMBER(OFFSET('Sanitation Data'!$F$4,0,10*ROW('Sanitation Data'!F149))),'Data Summary'!CU155="Yes"),100-OFFSET('Sanitation Data'!$F$4,0,10*ROW('Sanitation Data'!F149)),NA())</f>
        <v>#N/A</v>
      </c>
      <c r="AG155" s="542" t="e">
        <f ca="1">+IF(AND(ISNUMBER(OFFSET('Sanitation Data'!$F$6,0,10*ROW('Sanitation Data'!F149))),'Data Summary'!CV155="Yes"),OFFSET('Sanitation Data'!$F$6,0,10*ROW('Sanitation Data'!F149)),NA())</f>
        <v>#N/A</v>
      </c>
      <c r="AH155" s="542" t="e">
        <f ca="1">+IF(AND(ISNUMBER(OFFSET('Sanitation Data'!$F$10,0,10*ROW('Sanitation Data'!F149))),'Data Summary'!CW155="Yes"),OFFSET('Sanitation Data'!$F$10,0,10*ROW('Sanitation Data'!F149)),NA())</f>
        <v>#N/A</v>
      </c>
      <c r="AI155" s="542" t="e">
        <f ca="1">+IF(AND(ISNUMBER(OFFSET('Sanitation Data'!$F$11,0,10*ROW('Sanitation Data'!F149))),'Data Summary'!CX155="Yes"),OFFSET('Sanitation Data'!$F$11,0,10*ROW('Sanitation Data'!F149)),NA())</f>
        <v>#N/A</v>
      </c>
      <c r="AJ155" s="542" t="e">
        <f ca="1">+IF(AND(ISNUMBER(OFFSET('Sanitation Data'!$F$12,0,10*ROW('Sanitation Data'!F149))),'Data Summary'!CY155="Yes"),OFFSET('Sanitation Data'!$F$12,0,10*ROW('Sanitation Data'!F149)),NA())</f>
        <v>#N/A</v>
      </c>
      <c r="AK155" s="542" t="e">
        <f ca="1">+IF(AND(ISNUMBER(OFFSET('Sanitation Data'!$G$4,0,10*ROW('Sanitation Data'!G149))),'Data Summary'!CZ155="Yes"),100-OFFSET('Sanitation Data'!$G$4,0,10*ROW('Sanitation Data'!G149)),NA())</f>
        <v>#N/A</v>
      </c>
      <c r="AL155" s="542" t="e">
        <f ca="1">+IF(AND(ISNUMBER(OFFSET('Sanitation Data'!$G$6,0,10*ROW('Sanitation Data'!G149))),'Data Summary'!DA155="Yes"),OFFSET('Sanitation Data'!$G$6,0,10*ROW('Sanitation Data'!G149)),NA())</f>
        <v>#N/A</v>
      </c>
      <c r="AM155" s="542" t="e">
        <f ca="1">+IF(AND(ISNUMBER(OFFSET('Sanitation Data'!$G$10,0,10*ROW('Sanitation Data'!G149))),'Data Summary'!DB155="Yes"),OFFSET('Sanitation Data'!$G$10,0,10*ROW('Sanitation Data'!G149)),NA())</f>
        <v>#N/A</v>
      </c>
      <c r="AN155" s="542" t="e">
        <f ca="1">+IF(AND(ISNUMBER(OFFSET('Sanitation Data'!$G$11,0,10*ROW('Sanitation Data'!G149))),'Data Summary'!DC155="Yes"),OFFSET('Sanitation Data'!$G$11,0,10*ROW('Sanitation Data'!G149)),NA())</f>
        <v>#N/A</v>
      </c>
      <c r="AO155" s="542" t="e">
        <f ca="1">+IF(AND(ISNUMBER(OFFSET('Sanitation Data'!$G$12,0,10*ROW('Sanitation Data'!G149))),'Data Summary'!DD155="Yes"),OFFSET('Sanitation Data'!$G$12,0,10*ROW('Sanitation Data'!G149)),NA())</f>
        <v>#N/A</v>
      </c>
      <c r="AP155" s="542" t="e">
        <f ca="1">+IF(AND(ISNUMBER(OFFSET('Sanitation Data'!$H$4,0,10*ROW('Sanitation Data'!H149))),'Data Summary'!DE155="Yes"),100-OFFSET('Sanitation Data'!$H$4,0,10*ROW('Sanitation Data'!H149)),NA())</f>
        <v>#N/A</v>
      </c>
      <c r="AQ155" s="542" t="e">
        <f ca="1">+IF(AND(ISNUMBER(OFFSET('Sanitation Data'!$H$6,0,10*ROW('Sanitation Data'!H149))),'Data Summary'!DF155="Yes"),OFFSET('Sanitation Data'!$H$6,0,10*ROW('Sanitation Data'!H149)),NA())</f>
        <v>#N/A</v>
      </c>
      <c r="AR155" s="542" t="e">
        <f ca="1">+IF(AND(ISNUMBER(OFFSET('Sanitation Data'!$H$10,0,10*ROW('Sanitation Data'!H149))),'Data Summary'!DG155="Yes"),OFFSET('Sanitation Data'!$H$10,0,10*ROW('Sanitation Data'!H149)),NA())</f>
        <v>#N/A</v>
      </c>
      <c r="AS155" s="542" t="e">
        <f ca="1">+IF(AND(ISNUMBER(OFFSET('Sanitation Data'!$H$11,0,10*ROW('Sanitation Data'!H149))),'Data Summary'!DH155="Yes"),OFFSET('Sanitation Data'!$H$11,0,10*ROW('Sanitation Data'!H149)),NA())</f>
        <v>#N/A</v>
      </c>
      <c r="AT155" s="542" t="e">
        <f ca="1">+IF(AND(ISNUMBER(OFFSET('Sanitation Data'!$H$12,0,10*ROW('Sanitation Data'!H149))),'Data Summary'!DI155="Yes"),OFFSET('Sanitation Data'!$H$12,0,10*ROW('Sanitation Data'!H149)),NA())</f>
        <v>#N/A</v>
      </c>
      <c r="AU155" s="542" t="e">
        <f ca="1">+IF(AND(ISNUMBER(OFFSET('Sanitation Data'!$I$4,0,10*ROW('Sanitation Data'!I149))),'Data Summary'!DJ155="Yes"),100-OFFSET('Sanitation Data'!$I$4,0,10*ROW('Sanitation Data'!I149)),NA())</f>
        <v>#N/A</v>
      </c>
      <c r="AV155" s="542" t="e">
        <f ca="1">+IF(AND(ISNUMBER(OFFSET('Sanitation Data'!$I$6,0,10*ROW('Sanitation Data'!I149))),'Data Summary'!DK155="Yes"),OFFSET('Sanitation Data'!$I$6,0,10*ROW('Sanitation Data'!I149)),NA())</f>
        <v>#N/A</v>
      </c>
      <c r="AW155" s="542" t="e">
        <f ca="1">+IF(AND(ISNUMBER(OFFSET('Sanitation Data'!$I$10,0,10*ROW('Sanitation Data'!I149))),'Data Summary'!DL155="Yes"),OFFSET('Sanitation Data'!$I$10,0,10*ROW('Sanitation Data'!I149)),NA())</f>
        <v>#N/A</v>
      </c>
      <c r="AX155" s="542" t="e">
        <f ca="1">+IF(AND(ISNUMBER(OFFSET('Sanitation Data'!$I$11,0,10*ROW('Sanitation Data'!I149))),'Data Summary'!DM155="Yes"),OFFSET('Sanitation Data'!$I$11,0,10*ROW('Sanitation Data'!I149)),NA())</f>
        <v>#N/A</v>
      </c>
      <c r="AY155" s="542" t="e">
        <f ca="1">+IF(AND(ISNUMBER(OFFSET('Sanitation Data'!$I$12,0,10*ROW('Sanitation Data'!I149))),'Data Summary'!DN155="Yes"),OFFSET('Sanitation Data'!$I$12,0,10*ROW('Sanitation Data'!I149)),NA())</f>
        <v>#N/A</v>
      </c>
      <c r="AZ155" s="543" t="e">
        <f ca="1">+IF(AND(ISNUMBER(OFFSET('Hygiene Data'!$D$5,0,10*ROW('Hygiene Data'!D149))),'Data Summary'!DO155="Yes"),OFFSET('Hygiene Data'!$D$5,0,10*ROW('Hygiene Data'!D149)),NA())</f>
        <v>#N/A</v>
      </c>
      <c r="BA155" s="543" t="e">
        <f ca="1">+IF(AND(ISNUMBER(OFFSET('Hygiene Data'!$D$7,0,10*ROW('Hygiene Data'!D149))),'Data Summary'!DP155="Yes"),OFFSET('Hygiene Data'!$D$7,0,10*ROW('Hygiene Data'!D149)),NA())</f>
        <v>#N/A</v>
      </c>
      <c r="BB155" s="543" t="e">
        <f ca="1">+IF(AND(ISNUMBER(OFFSET('Hygiene Data'!$D$9,0,10*ROW('Hygiene Data'!D149))),'Data Summary'!DQ155="Yes"),OFFSET('Hygiene Data'!$D$9,0,10*ROW('Hygiene Data'!D149)),NA())</f>
        <v>#N/A</v>
      </c>
      <c r="BC155" s="543" t="e">
        <f ca="1">+IF(AND(ISNUMBER(OFFSET('Hygiene Data'!$E$5,0,10*ROW('Hygiene Data'!E149))),'Data Summary'!DR155="Yes"),OFFSET('Hygiene Data'!$E$5,0,10*ROW('Hygiene Data'!E149)),NA())</f>
        <v>#N/A</v>
      </c>
      <c r="BD155" s="543" t="e">
        <f ca="1">+IF(AND(ISNUMBER(OFFSET('Hygiene Data'!$E$7,0,10*ROW('Hygiene Data'!E149))),'Data Summary'!DS155="Yes"),OFFSET('Hygiene Data'!$E$7,0,10*ROW('Hygiene Data'!E149)),NA())</f>
        <v>#N/A</v>
      </c>
      <c r="BE155" s="543" t="e">
        <f ca="1">+IF(AND(ISNUMBER(OFFSET('Hygiene Data'!$E$9,0,10*ROW('Hygiene Data'!E149))),'Data Summary'!DT155="Yes"),OFFSET('Hygiene Data'!$E$9,0,10*ROW('Hygiene Data'!E149)),NA())</f>
        <v>#N/A</v>
      </c>
      <c r="BF155" s="543" t="e">
        <f ca="1">+IF(AND(ISNUMBER(OFFSET('Hygiene Data'!$F$5,0,10*ROW('Hygiene Data'!F149))),'Data Summary'!DU155="Yes"),OFFSET('Hygiene Data'!$F$5,0,10*ROW('Hygiene Data'!F149)),NA())</f>
        <v>#N/A</v>
      </c>
      <c r="BG155" s="543" t="e">
        <f ca="1">+IF(AND(ISNUMBER(OFFSET('Hygiene Data'!$F$7,0,10*ROW('Hygiene Data'!F149))),'Data Summary'!DV155="Yes"),OFFSET('Hygiene Data'!$F$7,0,10*ROW('Hygiene Data'!F149)),NA())</f>
        <v>#N/A</v>
      </c>
      <c r="BH155" s="543" t="e">
        <f ca="1">+IF(AND(ISNUMBER(OFFSET('Hygiene Data'!$F$9,0,10*ROW('Hygiene Data'!F149))),'Data Summary'!DW155="Yes"),OFFSET('Hygiene Data'!$F$9,0,10*ROW('Hygiene Data'!F149)),NA())</f>
        <v>#N/A</v>
      </c>
      <c r="BI155" s="543" t="e">
        <f ca="1">+IF(AND(ISNUMBER(OFFSET('Hygiene Data'!$G$5,0,10*ROW('Hygiene Data'!G149))),'Data Summary'!DX155="Yes"),OFFSET('Hygiene Data'!$G$5,0,10*ROW('Hygiene Data'!G149)),NA())</f>
        <v>#N/A</v>
      </c>
      <c r="BJ155" s="543" t="e">
        <f ca="1">+IF(AND(ISNUMBER(OFFSET('Hygiene Data'!$G$7,0,10*ROW('Hygiene Data'!G149))),'Data Summary'!DY155="Yes"),OFFSET('Hygiene Data'!$G$7,0,10*ROW('Hygiene Data'!G149)),NA())</f>
        <v>#N/A</v>
      </c>
      <c r="BK155" s="543" t="e">
        <f ca="1">+IF(AND(ISNUMBER(OFFSET('Hygiene Data'!$G$9,0,10*ROW('Hygiene Data'!G149))),'Data Summary'!DZ155="Yes"),OFFSET('Hygiene Data'!$G$9,0,10*ROW('Hygiene Data'!G149)),NA())</f>
        <v>#N/A</v>
      </c>
      <c r="BL155" s="543" t="e">
        <f ca="1">+IF(AND(ISNUMBER(OFFSET('Hygiene Data'!$H$5,0,10*ROW('Hygiene Data'!H149))),'Data Summary'!EA155="Yes"),OFFSET('Hygiene Data'!$H$5,0,10*ROW('Hygiene Data'!H149)),NA())</f>
        <v>#N/A</v>
      </c>
      <c r="BM155" s="543" t="e">
        <f ca="1">+IF(AND(ISNUMBER(OFFSET('Hygiene Data'!$H$7,0,10*ROW('Hygiene Data'!H149))),'Data Summary'!EB155="Yes"),OFFSET('Hygiene Data'!$H$7,0,10*ROW('Hygiene Data'!H149)),NA())</f>
        <v>#N/A</v>
      </c>
      <c r="BN155" s="543" t="e">
        <f ca="1">+IF(AND(ISNUMBER(OFFSET('Hygiene Data'!$H$9,0,10*ROW('Hygiene Data'!H149))),'Data Summary'!EC155="Yes"),OFFSET('Hygiene Data'!$H$9,0,10*ROW('Hygiene Data'!H149)),NA())</f>
        <v>#N/A</v>
      </c>
      <c r="BO155" s="543" t="e">
        <f ca="1">+IF(AND(ISNUMBER(OFFSET('Hygiene Data'!$I$5,0,10*ROW('Hygiene Data'!I149))),'Data Summary'!ED155="Yes"),OFFSET('Hygiene Data'!$I$5,0,10*ROW('Hygiene Data'!I149)),NA())</f>
        <v>#N/A</v>
      </c>
      <c r="BP155" s="543" t="e">
        <f ca="1">+IF(AND(ISNUMBER(OFFSET('Hygiene Data'!$I$7,0,10*ROW('Hygiene Data'!I149))),'Data Summary'!EE155="Yes"),OFFSET('Hygiene Data'!$I$7,0,10*ROW('Hygiene Data'!I149)),NA())</f>
        <v>#N/A</v>
      </c>
      <c r="BQ155" s="543" t="e">
        <f ca="1">+IF(AND(ISNUMBER(OFFSET('Hygiene Data'!$I$9,0,10*ROW('Hygiene Data'!I149))),'Data Summary'!EF155="Yes"),OFFSET('Hygiene Data'!$I$9,0,10*ROW('Hygiene Data'!I149)),NA())</f>
        <v>#N/A</v>
      </c>
    </row>
    <row r="156" spans="1:69" x14ac:dyDescent="0.25">
      <c r="A156" s="539" t="e">
        <f ca="1">+RIGHT('Data Summary'!A156,LEN('Data Summary'!A156)-9)</f>
        <v>#VALUE!</v>
      </c>
      <c r="B156" s="513" t="str">
        <f ca="1">+IF(ISTEXT('Data Summary'!B156),'Data Summary'!B156,"")</f>
        <v/>
      </c>
      <c r="C156" s="540" t="e">
        <f ca="1">+VALUE('Data Summary'!C156)</f>
        <v>#VALUE!</v>
      </c>
      <c r="D156" s="541" t="e">
        <f ca="1">+IF(AND(ISNUMBER(OFFSET('Water Data'!$D$4,0,10*ROW('Water Data'!D150))),'Data Summary'!BS156="Yes"),100-OFFSET('Water Data'!$D$4,0,10*ROW('Water Data'!D150)),NA())</f>
        <v>#N/A</v>
      </c>
      <c r="E156" s="541" t="e">
        <f ca="1">+IF(AND(ISNUMBER(OFFSET('Water Data'!$D$6,0,10*ROW('Water Data'!D150))),'Data Summary'!BT156="Yes"),OFFSET('Water Data'!$D$6,0,10*ROW('Water Data'!D150)),NA())</f>
        <v>#N/A</v>
      </c>
      <c r="F156" s="541" t="e">
        <f ca="1">+IF(AND(ISNUMBER(OFFSET('Water Data'!$D$9,0,10*ROW('Water Data'!D150))),'Data Summary'!BU156="Yes"),OFFSET('Water Data'!$D$9,0,10*ROW('Water Data'!D150)),NA())</f>
        <v>#N/A</v>
      </c>
      <c r="G156" s="541" t="e">
        <f ca="1">+IF(AND(ISNUMBER(OFFSET('Water Data'!$E$4,0,10*ROW('Water Data'!E150))),'Data Summary'!BV156="Yes"),100-OFFSET('Water Data'!$E$4,0,10*ROW('Water Data'!E150)),NA())</f>
        <v>#N/A</v>
      </c>
      <c r="H156" s="541" t="e">
        <f ca="1">+IF(AND(ISNUMBER(OFFSET('Water Data'!$E$6,0,10*ROW('Water Data'!E150))),'Data Summary'!BW156="Yes"),OFFSET('Water Data'!$E$6,0,10*ROW('Water Data'!E150)),NA())</f>
        <v>#N/A</v>
      </c>
      <c r="I156" s="541" t="e">
        <f ca="1">+IF(AND(ISNUMBER(OFFSET('Water Data'!$E$9,0,10*ROW('Water Data'!E150))),'Data Summary'!BX156="Yes"),OFFSET('Water Data'!$E$9,0,10*ROW('Water Data'!E150)),NA())</f>
        <v>#N/A</v>
      </c>
      <c r="J156" s="541" t="e">
        <f ca="1">+IF(AND(ISNUMBER(OFFSET('Water Data'!$F$4,0,10*ROW('Water Data'!F150))),'Data Summary'!BY156="Yes"),100-OFFSET('Water Data'!$F$4,0,10*ROW('Water Data'!F150)),NA())</f>
        <v>#N/A</v>
      </c>
      <c r="K156" s="541" t="e">
        <f ca="1">+IF(AND(ISNUMBER(OFFSET('Water Data'!$F$6,0,10*ROW('Water Data'!F150))),'Data Summary'!BZ156="Yes"),OFFSET('Water Data'!$F$6,0,10*ROW('Water Data'!F150)),NA())</f>
        <v>#N/A</v>
      </c>
      <c r="L156" s="541" t="e">
        <f ca="1">+IF(AND(ISNUMBER(OFFSET('Water Data'!$F$9,0,10*ROW('Water Data'!F150))),'Data Summary'!CA156="Yes"),OFFSET('Water Data'!$F$9,0,10*ROW('Water Data'!F150)),NA())</f>
        <v>#N/A</v>
      </c>
      <c r="M156" s="541" t="e">
        <f ca="1">+IF(AND(ISNUMBER(OFFSET('Water Data'!$G$4,0,10*ROW('Water Data'!G150))),'Data Summary'!CB156="Yes"),100-OFFSET('Water Data'!$G$4,0,10*ROW('Water Data'!G150)),NA())</f>
        <v>#N/A</v>
      </c>
      <c r="N156" s="541" t="e">
        <f ca="1">+IF(AND(ISNUMBER(OFFSET('Water Data'!$G$6,0,10*ROW('Water Data'!G150))),'Data Summary'!CC156="Yes"),OFFSET('Water Data'!$G$6,0,10*ROW('Water Data'!G150)),NA())</f>
        <v>#N/A</v>
      </c>
      <c r="O156" s="541" t="e">
        <f ca="1">+IF(AND(ISNUMBER(OFFSET('Water Data'!$G$9,0,10*ROW('Water Data'!G150))),'Data Summary'!CD156="Yes"),OFFSET('Water Data'!$G$9,0,10*ROW('Water Data'!G150)),NA())</f>
        <v>#N/A</v>
      </c>
      <c r="P156" s="541" t="e">
        <f ca="1">+IF(AND(ISNUMBER(OFFSET('Water Data'!$H$4,0,10*ROW('Water Data'!H150))),'Data Summary'!CE156="Yes"),100-OFFSET('Water Data'!$H$4,0,10*ROW('Water Data'!H150)),NA())</f>
        <v>#N/A</v>
      </c>
      <c r="Q156" s="541" t="e">
        <f ca="1">+IF(AND(ISNUMBER(OFFSET('Water Data'!$H$6,0,10*ROW('Water Data'!H150))),'Data Summary'!CF156="Yes"),OFFSET('Water Data'!$H$6,0,10*ROW('Water Data'!H150)),NA())</f>
        <v>#N/A</v>
      </c>
      <c r="R156" s="541" t="e">
        <f ca="1">+IF(AND(ISNUMBER(OFFSET('Water Data'!$H$9,0,10*ROW('Water Data'!H150))),'Data Summary'!CG156="Yes"),OFFSET('Water Data'!$H$9,0,10*ROW('Water Data'!H150)),NA())</f>
        <v>#N/A</v>
      </c>
      <c r="S156" s="541" t="e">
        <f ca="1">+IF(AND(ISNUMBER(OFFSET('Water Data'!$I$4,0,10*ROW('Water Data'!I150))),'Data Summary'!CH156="Yes"),100-OFFSET('Water Data'!$I$4,0,10*ROW('Water Data'!I150)),NA())</f>
        <v>#N/A</v>
      </c>
      <c r="T156" s="541" t="e">
        <f ca="1">+IF(AND(ISNUMBER(OFFSET('Water Data'!$I$6,0,10*ROW('Water Data'!I150))),'Data Summary'!CI156="Yes"),OFFSET('Water Data'!$I$6,0,10*ROW('Water Data'!I150)),NA())</f>
        <v>#N/A</v>
      </c>
      <c r="U156" s="541" t="e">
        <f ca="1">+IF(AND(ISNUMBER(OFFSET('Water Data'!$I$9,0,10*ROW('Water Data'!I150))),'Data Summary'!CJ156="Yes"),OFFSET('Water Data'!$I$9,0,10*ROW('Water Data'!I150)),NA())</f>
        <v>#N/A</v>
      </c>
      <c r="V156" s="542" t="e">
        <f ca="1">+IF(AND(ISNUMBER(OFFSET('Sanitation Data'!$D$4,0,10*ROW('Sanitation Data'!D150))),'Data Summary'!CK156="Yes"),100-OFFSET('Sanitation Data'!$D$4,0,10*ROW('Sanitation Data'!D150)),NA())</f>
        <v>#N/A</v>
      </c>
      <c r="W156" s="542" t="e">
        <f ca="1">+IF(AND(ISNUMBER(OFFSET('Sanitation Data'!$D$6,0,10*ROW('Sanitation Data'!D150))),'Data Summary'!CL156="Yes"),OFFSET('Sanitation Data'!$D$6,0,10*ROW('Sanitation Data'!D150)),NA())</f>
        <v>#N/A</v>
      </c>
      <c r="X156" s="542" t="e">
        <f ca="1">+IF(AND(ISNUMBER(OFFSET('Sanitation Data'!$D$10,0,10*ROW('Sanitation Data'!D150))),'Data Summary'!CM156="Yes"),OFFSET('Sanitation Data'!$D$10,0,10*ROW('Sanitation Data'!D150)),NA())</f>
        <v>#N/A</v>
      </c>
      <c r="Y156" s="542" t="e">
        <f ca="1">+IF(AND(ISNUMBER(OFFSET('Sanitation Data'!$D$11,0,10*ROW('Sanitation Data'!D150))),'Data Summary'!CN156="Yes"),OFFSET('Sanitation Data'!$D$11,0,10*ROW('Sanitation Data'!D150)),NA())</f>
        <v>#N/A</v>
      </c>
      <c r="Z156" s="542" t="e">
        <f ca="1">+IF(AND(ISNUMBER(OFFSET('Sanitation Data'!$D$12,0,10*ROW('Sanitation Data'!D150))),'Data Summary'!CO156="Yes"),OFFSET('Sanitation Data'!$D$12,0,10*ROW('Sanitation Data'!D150)),NA())</f>
        <v>#N/A</v>
      </c>
      <c r="AA156" s="542" t="e">
        <f ca="1">+IF(AND(ISNUMBER(OFFSET('Sanitation Data'!$E$4,0,10*ROW('Sanitation Data'!E150))),'Data Summary'!CP156="Yes"),100-OFFSET('Sanitation Data'!$E$4,0,10*ROW('Sanitation Data'!E150)),NA())</f>
        <v>#N/A</v>
      </c>
      <c r="AB156" s="542" t="e">
        <f ca="1">+IF(AND(ISNUMBER(OFFSET('Sanitation Data'!$E$6,0,10*ROW('Sanitation Data'!E150))),'Data Summary'!CQ156="Yes"),OFFSET('Sanitation Data'!$E$6,0,10*ROW('Sanitation Data'!E150)),NA())</f>
        <v>#N/A</v>
      </c>
      <c r="AC156" s="542" t="e">
        <f ca="1">+IF(AND(ISNUMBER(OFFSET('Sanitation Data'!$E$10,0,10*ROW('Sanitation Data'!E150))),'Data Summary'!CR156="Yes"),OFFSET('Sanitation Data'!$E$10,0,10*ROW('Sanitation Data'!E150)),NA())</f>
        <v>#N/A</v>
      </c>
      <c r="AD156" s="542" t="e">
        <f ca="1">+IF(AND(ISNUMBER(OFFSET('Sanitation Data'!$E$11,0,10*ROW('Sanitation Data'!E150))),'Data Summary'!CS156="Yes"),OFFSET('Sanitation Data'!$E$11,0,10*ROW('Sanitation Data'!E150)),NA())</f>
        <v>#N/A</v>
      </c>
      <c r="AE156" s="542" t="e">
        <f ca="1">+IF(AND(ISNUMBER(OFFSET('Sanitation Data'!$E$12,0,10*ROW('Sanitation Data'!E150))),'Data Summary'!CT156="Yes"),OFFSET('Sanitation Data'!$E$12,0,10*ROW('Sanitation Data'!E150)),NA())</f>
        <v>#N/A</v>
      </c>
      <c r="AF156" s="542" t="e">
        <f ca="1">+IF(AND(ISNUMBER(OFFSET('Sanitation Data'!$F$4,0,10*ROW('Sanitation Data'!F150))),'Data Summary'!CU156="Yes"),100-OFFSET('Sanitation Data'!$F$4,0,10*ROW('Sanitation Data'!F150)),NA())</f>
        <v>#N/A</v>
      </c>
      <c r="AG156" s="542" t="e">
        <f ca="1">+IF(AND(ISNUMBER(OFFSET('Sanitation Data'!$F$6,0,10*ROW('Sanitation Data'!F150))),'Data Summary'!CV156="Yes"),OFFSET('Sanitation Data'!$F$6,0,10*ROW('Sanitation Data'!F150)),NA())</f>
        <v>#N/A</v>
      </c>
      <c r="AH156" s="542" t="e">
        <f ca="1">+IF(AND(ISNUMBER(OFFSET('Sanitation Data'!$F$10,0,10*ROW('Sanitation Data'!F150))),'Data Summary'!CW156="Yes"),OFFSET('Sanitation Data'!$F$10,0,10*ROW('Sanitation Data'!F150)),NA())</f>
        <v>#N/A</v>
      </c>
      <c r="AI156" s="542" t="e">
        <f ca="1">+IF(AND(ISNUMBER(OFFSET('Sanitation Data'!$F$11,0,10*ROW('Sanitation Data'!F150))),'Data Summary'!CX156="Yes"),OFFSET('Sanitation Data'!$F$11,0,10*ROW('Sanitation Data'!F150)),NA())</f>
        <v>#N/A</v>
      </c>
      <c r="AJ156" s="542" t="e">
        <f ca="1">+IF(AND(ISNUMBER(OFFSET('Sanitation Data'!$F$12,0,10*ROW('Sanitation Data'!F150))),'Data Summary'!CY156="Yes"),OFFSET('Sanitation Data'!$F$12,0,10*ROW('Sanitation Data'!F150)),NA())</f>
        <v>#N/A</v>
      </c>
      <c r="AK156" s="542" t="e">
        <f ca="1">+IF(AND(ISNUMBER(OFFSET('Sanitation Data'!$G$4,0,10*ROW('Sanitation Data'!G150))),'Data Summary'!CZ156="Yes"),100-OFFSET('Sanitation Data'!$G$4,0,10*ROW('Sanitation Data'!G150)),NA())</f>
        <v>#N/A</v>
      </c>
      <c r="AL156" s="542" t="e">
        <f ca="1">+IF(AND(ISNUMBER(OFFSET('Sanitation Data'!$G$6,0,10*ROW('Sanitation Data'!G150))),'Data Summary'!DA156="Yes"),OFFSET('Sanitation Data'!$G$6,0,10*ROW('Sanitation Data'!G150)),NA())</f>
        <v>#N/A</v>
      </c>
      <c r="AM156" s="542" t="e">
        <f ca="1">+IF(AND(ISNUMBER(OFFSET('Sanitation Data'!$G$10,0,10*ROW('Sanitation Data'!G150))),'Data Summary'!DB156="Yes"),OFFSET('Sanitation Data'!$G$10,0,10*ROW('Sanitation Data'!G150)),NA())</f>
        <v>#N/A</v>
      </c>
      <c r="AN156" s="542" t="e">
        <f ca="1">+IF(AND(ISNUMBER(OFFSET('Sanitation Data'!$G$11,0,10*ROW('Sanitation Data'!G150))),'Data Summary'!DC156="Yes"),OFFSET('Sanitation Data'!$G$11,0,10*ROW('Sanitation Data'!G150)),NA())</f>
        <v>#N/A</v>
      </c>
      <c r="AO156" s="542" t="e">
        <f ca="1">+IF(AND(ISNUMBER(OFFSET('Sanitation Data'!$G$12,0,10*ROW('Sanitation Data'!G150))),'Data Summary'!DD156="Yes"),OFFSET('Sanitation Data'!$G$12,0,10*ROW('Sanitation Data'!G150)),NA())</f>
        <v>#N/A</v>
      </c>
      <c r="AP156" s="542" t="e">
        <f ca="1">+IF(AND(ISNUMBER(OFFSET('Sanitation Data'!$H$4,0,10*ROW('Sanitation Data'!H150))),'Data Summary'!DE156="Yes"),100-OFFSET('Sanitation Data'!$H$4,0,10*ROW('Sanitation Data'!H150)),NA())</f>
        <v>#N/A</v>
      </c>
      <c r="AQ156" s="542" t="e">
        <f ca="1">+IF(AND(ISNUMBER(OFFSET('Sanitation Data'!$H$6,0,10*ROW('Sanitation Data'!H150))),'Data Summary'!DF156="Yes"),OFFSET('Sanitation Data'!$H$6,0,10*ROW('Sanitation Data'!H150)),NA())</f>
        <v>#N/A</v>
      </c>
      <c r="AR156" s="542" t="e">
        <f ca="1">+IF(AND(ISNUMBER(OFFSET('Sanitation Data'!$H$10,0,10*ROW('Sanitation Data'!H150))),'Data Summary'!DG156="Yes"),OFFSET('Sanitation Data'!$H$10,0,10*ROW('Sanitation Data'!H150)),NA())</f>
        <v>#N/A</v>
      </c>
      <c r="AS156" s="542" t="e">
        <f ca="1">+IF(AND(ISNUMBER(OFFSET('Sanitation Data'!$H$11,0,10*ROW('Sanitation Data'!H150))),'Data Summary'!DH156="Yes"),OFFSET('Sanitation Data'!$H$11,0,10*ROW('Sanitation Data'!H150)),NA())</f>
        <v>#N/A</v>
      </c>
      <c r="AT156" s="542" t="e">
        <f ca="1">+IF(AND(ISNUMBER(OFFSET('Sanitation Data'!$H$12,0,10*ROW('Sanitation Data'!H150))),'Data Summary'!DI156="Yes"),OFFSET('Sanitation Data'!$H$12,0,10*ROW('Sanitation Data'!H150)),NA())</f>
        <v>#N/A</v>
      </c>
      <c r="AU156" s="542" t="e">
        <f ca="1">+IF(AND(ISNUMBER(OFFSET('Sanitation Data'!$I$4,0,10*ROW('Sanitation Data'!I150))),'Data Summary'!DJ156="Yes"),100-OFFSET('Sanitation Data'!$I$4,0,10*ROW('Sanitation Data'!I150)),NA())</f>
        <v>#N/A</v>
      </c>
      <c r="AV156" s="542" t="e">
        <f ca="1">+IF(AND(ISNUMBER(OFFSET('Sanitation Data'!$I$6,0,10*ROW('Sanitation Data'!I150))),'Data Summary'!DK156="Yes"),OFFSET('Sanitation Data'!$I$6,0,10*ROW('Sanitation Data'!I150)),NA())</f>
        <v>#N/A</v>
      </c>
      <c r="AW156" s="542" t="e">
        <f ca="1">+IF(AND(ISNUMBER(OFFSET('Sanitation Data'!$I$10,0,10*ROW('Sanitation Data'!I150))),'Data Summary'!DL156="Yes"),OFFSET('Sanitation Data'!$I$10,0,10*ROW('Sanitation Data'!I150)),NA())</f>
        <v>#N/A</v>
      </c>
      <c r="AX156" s="542" t="e">
        <f ca="1">+IF(AND(ISNUMBER(OFFSET('Sanitation Data'!$I$11,0,10*ROW('Sanitation Data'!I150))),'Data Summary'!DM156="Yes"),OFFSET('Sanitation Data'!$I$11,0,10*ROW('Sanitation Data'!I150)),NA())</f>
        <v>#N/A</v>
      </c>
      <c r="AY156" s="542" t="e">
        <f ca="1">+IF(AND(ISNUMBER(OFFSET('Sanitation Data'!$I$12,0,10*ROW('Sanitation Data'!I150))),'Data Summary'!DN156="Yes"),OFFSET('Sanitation Data'!$I$12,0,10*ROW('Sanitation Data'!I150)),NA())</f>
        <v>#N/A</v>
      </c>
      <c r="AZ156" s="543" t="e">
        <f ca="1">+IF(AND(ISNUMBER(OFFSET('Hygiene Data'!$D$5,0,10*ROW('Hygiene Data'!D150))),'Data Summary'!DO156="Yes"),OFFSET('Hygiene Data'!$D$5,0,10*ROW('Hygiene Data'!D150)),NA())</f>
        <v>#N/A</v>
      </c>
      <c r="BA156" s="543" t="e">
        <f ca="1">+IF(AND(ISNUMBER(OFFSET('Hygiene Data'!$D$7,0,10*ROW('Hygiene Data'!D150))),'Data Summary'!DP156="Yes"),OFFSET('Hygiene Data'!$D$7,0,10*ROW('Hygiene Data'!D150)),NA())</f>
        <v>#N/A</v>
      </c>
      <c r="BB156" s="543" t="e">
        <f ca="1">+IF(AND(ISNUMBER(OFFSET('Hygiene Data'!$D$9,0,10*ROW('Hygiene Data'!D150))),'Data Summary'!DQ156="Yes"),OFFSET('Hygiene Data'!$D$9,0,10*ROW('Hygiene Data'!D150)),NA())</f>
        <v>#N/A</v>
      </c>
      <c r="BC156" s="543" t="e">
        <f ca="1">+IF(AND(ISNUMBER(OFFSET('Hygiene Data'!$E$5,0,10*ROW('Hygiene Data'!E150))),'Data Summary'!DR156="Yes"),OFFSET('Hygiene Data'!$E$5,0,10*ROW('Hygiene Data'!E150)),NA())</f>
        <v>#N/A</v>
      </c>
      <c r="BD156" s="543" t="e">
        <f ca="1">+IF(AND(ISNUMBER(OFFSET('Hygiene Data'!$E$7,0,10*ROW('Hygiene Data'!E150))),'Data Summary'!DS156="Yes"),OFFSET('Hygiene Data'!$E$7,0,10*ROW('Hygiene Data'!E150)),NA())</f>
        <v>#N/A</v>
      </c>
      <c r="BE156" s="543" t="e">
        <f ca="1">+IF(AND(ISNUMBER(OFFSET('Hygiene Data'!$E$9,0,10*ROW('Hygiene Data'!E150))),'Data Summary'!DT156="Yes"),OFFSET('Hygiene Data'!$E$9,0,10*ROW('Hygiene Data'!E150)),NA())</f>
        <v>#N/A</v>
      </c>
      <c r="BF156" s="543" t="e">
        <f ca="1">+IF(AND(ISNUMBER(OFFSET('Hygiene Data'!$F$5,0,10*ROW('Hygiene Data'!F150))),'Data Summary'!DU156="Yes"),OFFSET('Hygiene Data'!$F$5,0,10*ROW('Hygiene Data'!F150)),NA())</f>
        <v>#N/A</v>
      </c>
      <c r="BG156" s="543" t="e">
        <f ca="1">+IF(AND(ISNUMBER(OFFSET('Hygiene Data'!$F$7,0,10*ROW('Hygiene Data'!F150))),'Data Summary'!DV156="Yes"),OFFSET('Hygiene Data'!$F$7,0,10*ROW('Hygiene Data'!F150)),NA())</f>
        <v>#N/A</v>
      </c>
      <c r="BH156" s="543" t="e">
        <f ca="1">+IF(AND(ISNUMBER(OFFSET('Hygiene Data'!$F$9,0,10*ROW('Hygiene Data'!F150))),'Data Summary'!DW156="Yes"),OFFSET('Hygiene Data'!$F$9,0,10*ROW('Hygiene Data'!F150)),NA())</f>
        <v>#N/A</v>
      </c>
      <c r="BI156" s="543" t="e">
        <f ca="1">+IF(AND(ISNUMBER(OFFSET('Hygiene Data'!$G$5,0,10*ROW('Hygiene Data'!G150))),'Data Summary'!DX156="Yes"),OFFSET('Hygiene Data'!$G$5,0,10*ROW('Hygiene Data'!G150)),NA())</f>
        <v>#N/A</v>
      </c>
      <c r="BJ156" s="543" t="e">
        <f ca="1">+IF(AND(ISNUMBER(OFFSET('Hygiene Data'!$G$7,0,10*ROW('Hygiene Data'!G150))),'Data Summary'!DY156="Yes"),OFFSET('Hygiene Data'!$G$7,0,10*ROW('Hygiene Data'!G150)),NA())</f>
        <v>#N/A</v>
      </c>
      <c r="BK156" s="543" t="e">
        <f ca="1">+IF(AND(ISNUMBER(OFFSET('Hygiene Data'!$G$9,0,10*ROW('Hygiene Data'!G150))),'Data Summary'!DZ156="Yes"),OFFSET('Hygiene Data'!$G$9,0,10*ROW('Hygiene Data'!G150)),NA())</f>
        <v>#N/A</v>
      </c>
      <c r="BL156" s="543" t="e">
        <f ca="1">+IF(AND(ISNUMBER(OFFSET('Hygiene Data'!$H$5,0,10*ROW('Hygiene Data'!H150))),'Data Summary'!EA156="Yes"),OFFSET('Hygiene Data'!$H$5,0,10*ROW('Hygiene Data'!H150)),NA())</f>
        <v>#N/A</v>
      </c>
      <c r="BM156" s="543" t="e">
        <f ca="1">+IF(AND(ISNUMBER(OFFSET('Hygiene Data'!$H$7,0,10*ROW('Hygiene Data'!H150))),'Data Summary'!EB156="Yes"),OFFSET('Hygiene Data'!$H$7,0,10*ROW('Hygiene Data'!H150)),NA())</f>
        <v>#N/A</v>
      </c>
      <c r="BN156" s="543" t="e">
        <f ca="1">+IF(AND(ISNUMBER(OFFSET('Hygiene Data'!$H$9,0,10*ROW('Hygiene Data'!H150))),'Data Summary'!EC156="Yes"),OFFSET('Hygiene Data'!$H$9,0,10*ROW('Hygiene Data'!H150)),NA())</f>
        <v>#N/A</v>
      </c>
      <c r="BO156" s="543" t="e">
        <f ca="1">+IF(AND(ISNUMBER(OFFSET('Hygiene Data'!$I$5,0,10*ROW('Hygiene Data'!I150))),'Data Summary'!ED156="Yes"),OFFSET('Hygiene Data'!$I$5,0,10*ROW('Hygiene Data'!I150)),NA())</f>
        <v>#N/A</v>
      </c>
      <c r="BP156" s="543" t="e">
        <f ca="1">+IF(AND(ISNUMBER(OFFSET('Hygiene Data'!$I$7,0,10*ROW('Hygiene Data'!I150))),'Data Summary'!EE156="Yes"),OFFSET('Hygiene Data'!$I$7,0,10*ROW('Hygiene Data'!I150)),NA())</f>
        <v>#N/A</v>
      </c>
      <c r="BQ156" s="543" t="e">
        <f ca="1">+IF(AND(ISNUMBER(OFFSET('Hygiene Data'!$I$9,0,10*ROW('Hygiene Data'!I150))),'Data Summary'!EF156="Yes"),OFFSET('Hygiene Data'!$I$9,0,10*ROW('Hygiene Data'!I150)),NA())</f>
        <v>#N/A</v>
      </c>
    </row>
    <row r="157" spans="1:69" x14ac:dyDescent="0.25">
      <c r="A157" s="539" t="e">
        <f ca="1">+RIGHT('Data Summary'!A157,LEN('Data Summary'!A157)-9)</f>
        <v>#VALUE!</v>
      </c>
      <c r="B157" s="513" t="str">
        <f ca="1">+IF(ISTEXT('Data Summary'!B157),'Data Summary'!B157,"")</f>
        <v/>
      </c>
      <c r="C157" s="540" t="e">
        <f ca="1">+VALUE('Data Summary'!C157)</f>
        <v>#VALUE!</v>
      </c>
      <c r="D157" s="541" t="e">
        <f ca="1">+IF(AND(ISNUMBER(OFFSET('Water Data'!$D$4,0,10*ROW('Water Data'!D151))),'Data Summary'!BS157="Yes"),100-OFFSET('Water Data'!$D$4,0,10*ROW('Water Data'!D151)),NA())</f>
        <v>#N/A</v>
      </c>
      <c r="E157" s="541" t="e">
        <f ca="1">+IF(AND(ISNUMBER(OFFSET('Water Data'!$D$6,0,10*ROW('Water Data'!D151))),'Data Summary'!BT157="Yes"),OFFSET('Water Data'!$D$6,0,10*ROW('Water Data'!D151)),NA())</f>
        <v>#N/A</v>
      </c>
      <c r="F157" s="541" t="e">
        <f ca="1">+IF(AND(ISNUMBER(OFFSET('Water Data'!$D$9,0,10*ROW('Water Data'!D151))),'Data Summary'!BU157="Yes"),OFFSET('Water Data'!$D$9,0,10*ROW('Water Data'!D151)),NA())</f>
        <v>#N/A</v>
      </c>
      <c r="G157" s="541" t="e">
        <f ca="1">+IF(AND(ISNUMBER(OFFSET('Water Data'!$E$4,0,10*ROW('Water Data'!E151))),'Data Summary'!BV157="Yes"),100-OFFSET('Water Data'!$E$4,0,10*ROW('Water Data'!E151)),NA())</f>
        <v>#N/A</v>
      </c>
      <c r="H157" s="541" t="e">
        <f ca="1">+IF(AND(ISNUMBER(OFFSET('Water Data'!$E$6,0,10*ROW('Water Data'!E151))),'Data Summary'!BW157="Yes"),OFFSET('Water Data'!$E$6,0,10*ROW('Water Data'!E151)),NA())</f>
        <v>#N/A</v>
      </c>
      <c r="I157" s="541" t="e">
        <f ca="1">+IF(AND(ISNUMBER(OFFSET('Water Data'!$E$9,0,10*ROW('Water Data'!E151))),'Data Summary'!BX157="Yes"),OFFSET('Water Data'!$E$9,0,10*ROW('Water Data'!E151)),NA())</f>
        <v>#N/A</v>
      </c>
      <c r="J157" s="541" t="e">
        <f ca="1">+IF(AND(ISNUMBER(OFFSET('Water Data'!$F$4,0,10*ROW('Water Data'!F151))),'Data Summary'!BY157="Yes"),100-OFFSET('Water Data'!$F$4,0,10*ROW('Water Data'!F151)),NA())</f>
        <v>#N/A</v>
      </c>
      <c r="K157" s="541" t="e">
        <f ca="1">+IF(AND(ISNUMBER(OFFSET('Water Data'!$F$6,0,10*ROW('Water Data'!F151))),'Data Summary'!BZ157="Yes"),OFFSET('Water Data'!$F$6,0,10*ROW('Water Data'!F151)),NA())</f>
        <v>#N/A</v>
      </c>
      <c r="L157" s="541" t="e">
        <f ca="1">+IF(AND(ISNUMBER(OFFSET('Water Data'!$F$9,0,10*ROW('Water Data'!F151))),'Data Summary'!CA157="Yes"),OFFSET('Water Data'!$F$9,0,10*ROW('Water Data'!F151)),NA())</f>
        <v>#N/A</v>
      </c>
      <c r="M157" s="541" t="e">
        <f ca="1">+IF(AND(ISNUMBER(OFFSET('Water Data'!$G$4,0,10*ROW('Water Data'!G151))),'Data Summary'!CB157="Yes"),100-OFFSET('Water Data'!$G$4,0,10*ROW('Water Data'!G151)),NA())</f>
        <v>#N/A</v>
      </c>
      <c r="N157" s="541" t="e">
        <f ca="1">+IF(AND(ISNUMBER(OFFSET('Water Data'!$G$6,0,10*ROW('Water Data'!G151))),'Data Summary'!CC157="Yes"),OFFSET('Water Data'!$G$6,0,10*ROW('Water Data'!G151)),NA())</f>
        <v>#N/A</v>
      </c>
      <c r="O157" s="541" t="e">
        <f ca="1">+IF(AND(ISNUMBER(OFFSET('Water Data'!$G$9,0,10*ROW('Water Data'!G151))),'Data Summary'!CD157="Yes"),OFFSET('Water Data'!$G$9,0,10*ROW('Water Data'!G151)),NA())</f>
        <v>#N/A</v>
      </c>
      <c r="P157" s="541" t="e">
        <f ca="1">+IF(AND(ISNUMBER(OFFSET('Water Data'!$H$4,0,10*ROW('Water Data'!H151))),'Data Summary'!CE157="Yes"),100-OFFSET('Water Data'!$H$4,0,10*ROW('Water Data'!H151)),NA())</f>
        <v>#N/A</v>
      </c>
      <c r="Q157" s="541" t="e">
        <f ca="1">+IF(AND(ISNUMBER(OFFSET('Water Data'!$H$6,0,10*ROW('Water Data'!H151))),'Data Summary'!CF157="Yes"),OFFSET('Water Data'!$H$6,0,10*ROW('Water Data'!H151)),NA())</f>
        <v>#N/A</v>
      </c>
      <c r="R157" s="541" t="e">
        <f ca="1">+IF(AND(ISNUMBER(OFFSET('Water Data'!$H$9,0,10*ROW('Water Data'!H151))),'Data Summary'!CG157="Yes"),OFFSET('Water Data'!$H$9,0,10*ROW('Water Data'!H151)),NA())</f>
        <v>#N/A</v>
      </c>
      <c r="S157" s="541" t="e">
        <f ca="1">+IF(AND(ISNUMBER(OFFSET('Water Data'!$I$4,0,10*ROW('Water Data'!I151))),'Data Summary'!CH157="Yes"),100-OFFSET('Water Data'!$I$4,0,10*ROW('Water Data'!I151)),NA())</f>
        <v>#N/A</v>
      </c>
      <c r="T157" s="541" t="e">
        <f ca="1">+IF(AND(ISNUMBER(OFFSET('Water Data'!$I$6,0,10*ROW('Water Data'!I151))),'Data Summary'!CI157="Yes"),OFFSET('Water Data'!$I$6,0,10*ROW('Water Data'!I151)),NA())</f>
        <v>#N/A</v>
      </c>
      <c r="U157" s="541" t="e">
        <f ca="1">+IF(AND(ISNUMBER(OFFSET('Water Data'!$I$9,0,10*ROW('Water Data'!I151))),'Data Summary'!CJ157="Yes"),OFFSET('Water Data'!$I$9,0,10*ROW('Water Data'!I151)),NA())</f>
        <v>#N/A</v>
      </c>
      <c r="V157" s="542" t="e">
        <f ca="1">+IF(AND(ISNUMBER(OFFSET('Sanitation Data'!$D$4,0,10*ROW('Sanitation Data'!D151))),'Data Summary'!CK157="Yes"),100-OFFSET('Sanitation Data'!$D$4,0,10*ROW('Sanitation Data'!D151)),NA())</f>
        <v>#N/A</v>
      </c>
      <c r="W157" s="542" t="e">
        <f ca="1">+IF(AND(ISNUMBER(OFFSET('Sanitation Data'!$D$6,0,10*ROW('Sanitation Data'!D151))),'Data Summary'!CL157="Yes"),OFFSET('Sanitation Data'!$D$6,0,10*ROW('Sanitation Data'!D151)),NA())</f>
        <v>#N/A</v>
      </c>
      <c r="X157" s="542" t="e">
        <f ca="1">+IF(AND(ISNUMBER(OFFSET('Sanitation Data'!$D$10,0,10*ROW('Sanitation Data'!D151))),'Data Summary'!CM157="Yes"),OFFSET('Sanitation Data'!$D$10,0,10*ROW('Sanitation Data'!D151)),NA())</f>
        <v>#N/A</v>
      </c>
      <c r="Y157" s="542" t="e">
        <f ca="1">+IF(AND(ISNUMBER(OFFSET('Sanitation Data'!$D$11,0,10*ROW('Sanitation Data'!D151))),'Data Summary'!CN157="Yes"),OFFSET('Sanitation Data'!$D$11,0,10*ROW('Sanitation Data'!D151)),NA())</f>
        <v>#N/A</v>
      </c>
      <c r="Z157" s="542" t="e">
        <f ca="1">+IF(AND(ISNUMBER(OFFSET('Sanitation Data'!$D$12,0,10*ROW('Sanitation Data'!D151))),'Data Summary'!CO157="Yes"),OFFSET('Sanitation Data'!$D$12,0,10*ROW('Sanitation Data'!D151)),NA())</f>
        <v>#N/A</v>
      </c>
      <c r="AA157" s="542" t="e">
        <f ca="1">+IF(AND(ISNUMBER(OFFSET('Sanitation Data'!$E$4,0,10*ROW('Sanitation Data'!E151))),'Data Summary'!CP157="Yes"),100-OFFSET('Sanitation Data'!$E$4,0,10*ROW('Sanitation Data'!E151)),NA())</f>
        <v>#N/A</v>
      </c>
      <c r="AB157" s="542" t="e">
        <f ca="1">+IF(AND(ISNUMBER(OFFSET('Sanitation Data'!$E$6,0,10*ROW('Sanitation Data'!E151))),'Data Summary'!CQ157="Yes"),OFFSET('Sanitation Data'!$E$6,0,10*ROW('Sanitation Data'!E151)),NA())</f>
        <v>#N/A</v>
      </c>
      <c r="AC157" s="542" t="e">
        <f ca="1">+IF(AND(ISNUMBER(OFFSET('Sanitation Data'!$E$10,0,10*ROW('Sanitation Data'!E151))),'Data Summary'!CR157="Yes"),OFFSET('Sanitation Data'!$E$10,0,10*ROW('Sanitation Data'!E151)),NA())</f>
        <v>#N/A</v>
      </c>
      <c r="AD157" s="542" t="e">
        <f ca="1">+IF(AND(ISNUMBER(OFFSET('Sanitation Data'!$E$11,0,10*ROW('Sanitation Data'!E151))),'Data Summary'!CS157="Yes"),OFFSET('Sanitation Data'!$E$11,0,10*ROW('Sanitation Data'!E151)),NA())</f>
        <v>#N/A</v>
      </c>
      <c r="AE157" s="542" t="e">
        <f ca="1">+IF(AND(ISNUMBER(OFFSET('Sanitation Data'!$E$12,0,10*ROW('Sanitation Data'!E151))),'Data Summary'!CT157="Yes"),OFFSET('Sanitation Data'!$E$12,0,10*ROW('Sanitation Data'!E151)),NA())</f>
        <v>#N/A</v>
      </c>
      <c r="AF157" s="542" t="e">
        <f ca="1">+IF(AND(ISNUMBER(OFFSET('Sanitation Data'!$F$4,0,10*ROW('Sanitation Data'!F151))),'Data Summary'!CU157="Yes"),100-OFFSET('Sanitation Data'!$F$4,0,10*ROW('Sanitation Data'!F151)),NA())</f>
        <v>#N/A</v>
      </c>
      <c r="AG157" s="542" t="e">
        <f ca="1">+IF(AND(ISNUMBER(OFFSET('Sanitation Data'!$F$6,0,10*ROW('Sanitation Data'!F151))),'Data Summary'!CV157="Yes"),OFFSET('Sanitation Data'!$F$6,0,10*ROW('Sanitation Data'!F151)),NA())</f>
        <v>#N/A</v>
      </c>
      <c r="AH157" s="542" t="e">
        <f ca="1">+IF(AND(ISNUMBER(OFFSET('Sanitation Data'!$F$10,0,10*ROW('Sanitation Data'!F151))),'Data Summary'!CW157="Yes"),OFFSET('Sanitation Data'!$F$10,0,10*ROW('Sanitation Data'!F151)),NA())</f>
        <v>#N/A</v>
      </c>
      <c r="AI157" s="542" t="e">
        <f ca="1">+IF(AND(ISNUMBER(OFFSET('Sanitation Data'!$F$11,0,10*ROW('Sanitation Data'!F151))),'Data Summary'!CX157="Yes"),OFFSET('Sanitation Data'!$F$11,0,10*ROW('Sanitation Data'!F151)),NA())</f>
        <v>#N/A</v>
      </c>
      <c r="AJ157" s="542" t="e">
        <f ca="1">+IF(AND(ISNUMBER(OFFSET('Sanitation Data'!$F$12,0,10*ROW('Sanitation Data'!F151))),'Data Summary'!CY157="Yes"),OFFSET('Sanitation Data'!$F$12,0,10*ROW('Sanitation Data'!F151)),NA())</f>
        <v>#N/A</v>
      </c>
      <c r="AK157" s="542" t="e">
        <f ca="1">+IF(AND(ISNUMBER(OFFSET('Sanitation Data'!$G$4,0,10*ROW('Sanitation Data'!G151))),'Data Summary'!CZ157="Yes"),100-OFFSET('Sanitation Data'!$G$4,0,10*ROW('Sanitation Data'!G151)),NA())</f>
        <v>#N/A</v>
      </c>
      <c r="AL157" s="542" t="e">
        <f ca="1">+IF(AND(ISNUMBER(OFFSET('Sanitation Data'!$G$6,0,10*ROW('Sanitation Data'!G151))),'Data Summary'!DA157="Yes"),OFFSET('Sanitation Data'!$G$6,0,10*ROW('Sanitation Data'!G151)),NA())</f>
        <v>#N/A</v>
      </c>
      <c r="AM157" s="542" t="e">
        <f ca="1">+IF(AND(ISNUMBER(OFFSET('Sanitation Data'!$G$10,0,10*ROW('Sanitation Data'!G151))),'Data Summary'!DB157="Yes"),OFFSET('Sanitation Data'!$G$10,0,10*ROW('Sanitation Data'!G151)),NA())</f>
        <v>#N/A</v>
      </c>
      <c r="AN157" s="542" t="e">
        <f ca="1">+IF(AND(ISNUMBER(OFFSET('Sanitation Data'!$G$11,0,10*ROW('Sanitation Data'!G151))),'Data Summary'!DC157="Yes"),OFFSET('Sanitation Data'!$G$11,0,10*ROW('Sanitation Data'!G151)),NA())</f>
        <v>#N/A</v>
      </c>
      <c r="AO157" s="542" t="e">
        <f ca="1">+IF(AND(ISNUMBER(OFFSET('Sanitation Data'!$G$12,0,10*ROW('Sanitation Data'!G151))),'Data Summary'!DD157="Yes"),OFFSET('Sanitation Data'!$G$12,0,10*ROW('Sanitation Data'!G151)),NA())</f>
        <v>#N/A</v>
      </c>
      <c r="AP157" s="542" t="e">
        <f ca="1">+IF(AND(ISNUMBER(OFFSET('Sanitation Data'!$H$4,0,10*ROW('Sanitation Data'!H151))),'Data Summary'!DE157="Yes"),100-OFFSET('Sanitation Data'!$H$4,0,10*ROW('Sanitation Data'!H151)),NA())</f>
        <v>#N/A</v>
      </c>
      <c r="AQ157" s="542" t="e">
        <f ca="1">+IF(AND(ISNUMBER(OFFSET('Sanitation Data'!$H$6,0,10*ROW('Sanitation Data'!H151))),'Data Summary'!DF157="Yes"),OFFSET('Sanitation Data'!$H$6,0,10*ROW('Sanitation Data'!H151)),NA())</f>
        <v>#N/A</v>
      </c>
      <c r="AR157" s="542" t="e">
        <f ca="1">+IF(AND(ISNUMBER(OFFSET('Sanitation Data'!$H$10,0,10*ROW('Sanitation Data'!H151))),'Data Summary'!DG157="Yes"),OFFSET('Sanitation Data'!$H$10,0,10*ROW('Sanitation Data'!H151)),NA())</f>
        <v>#N/A</v>
      </c>
      <c r="AS157" s="542" t="e">
        <f ca="1">+IF(AND(ISNUMBER(OFFSET('Sanitation Data'!$H$11,0,10*ROW('Sanitation Data'!H151))),'Data Summary'!DH157="Yes"),OFFSET('Sanitation Data'!$H$11,0,10*ROW('Sanitation Data'!H151)),NA())</f>
        <v>#N/A</v>
      </c>
      <c r="AT157" s="542" t="e">
        <f ca="1">+IF(AND(ISNUMBER(OFFSET('Sanitation Data'!$H$12,0,10*ROW('Sanitation Data'!H151))),'Data Summary'!DI157="Yes"),OFFSET('Sanitation Data'!$H$12,0,10*ROW('Sanitation Data'!H151)),NA())</f>
        <v>#N/A</v>
      </c>
      <c r="AU157" s="542" t="e">
        <f ca="1">+IF(AND(ISNUMBER(OFFSET('Sanitation Data'!$I$4,0,10*ROW('Sanitation Data'!I151))),'Data Summary'!DJ157="Yes"),100-OFFSET('Sanitation Data'!$I$4,0,10*ROW('Sanitation Data'!I151)),NA())</f>
        <v>#N/A</v>
      </c>
      <c r="AV157" s="542" t="e">
        <f ca="1">+IF(AND(ISNUMBER(OFFSET('Sanitation Data'!$I$6,0,10*ROW('Sanitation Data'!I151))),'Data Summary'!DK157="Yes"),OFFSET('Sanitation Data'!$I$6,0,10*ROW('Sanitation Data'!I151)),NA())</f>
        <v>#N/A</v>
      </c>
      <c r="AW157" s="542" t="e">
        <f ca="1">+IF(AND(ISNUMBER(OFFSET('Sanitation Data'!$I$10,0,10*ROW('Sanitation Data'!I151))),'Data Summary'!DL157="Yes"),OFFSET('Sanitation Data'!$I$10,0,10*ROW('Sanitation Data'!I151)),NA())</f>
        <v>#N/A</v>
      </c>
      <c r="AX157" s="542" t="e">
        <f ca="1">+IF(AND(ISNUMBER(OFFSET('Sanitation Data'!$I$11,0,10*ROW('Sanitation Data'!I151))),'Data Summary'!DM157="Yes"),OFFSET('Sanitation Data'!$I$11,0,10*ROW('Sanitation Data'!I151)),NA())</f>
        <v>#N/A</v>
      </c>
      <c r="AY157" s="542" t="e">
        <f ca="1">+IF(AND(ISNUMBER(OFFSET('Sanitation Data'!$I$12,0,10*ROW('Sanitation Data'!I151))),'Data Summary'!DN157="Yes"),OFFSET('Sanitation Data'!$I$12,0,10*ROW('Sanitation Data'!I151)),NA())</f>
        <v>#N/A</v>
      </c>
      <c r="AZ157" s="543" t="e">
        <f ca="1">+IF(AND(ISNUMBER(OFFSET('Hygiene Data'!$D$5,0,10*ROW('Hygiene Data'!D151))),'Data Summary'!DO157="Yes"),OFFSET('Hygiene Data'!$D$5,0,10*ROW('Hygiene Data'!D151)),NA())</f>
        <v>#N/A</v>
      </c>
      <c r="BA157" s="543" t="e">
        <f ca="1">+IF(AND(ISNUMBER(OFFSET('Hygiene Data'!$D$7,0,10*ROW('Hygiene Data'!D151))),'Data Summary'!DP157="Yes"),OFFSET('Hygiene Data'!$D$7,0,10*ROW('Hygiene Data'!D151)),NA())</f>
        <v>#N/A</v>
      </c>
      <c r="BB157" s="543" t="e">
        <f ca="1">+IF(AND(ISNUMBER(OFFSET('Hygiene Data'!$D$9,0,10*ROW('Hygiene Data'!D151))),'Data Summary'!DQ157="Yes"),OFFSET('Hygiene Data'!$D$9,0,10*ROW('Hygiene Data'!D151)),NA())</f>
        <v>#N/A</v>
      </c>
      <c r="BC157" s="543" t="e">
        <f ca="1">+IF(AND(ISNUMBER(OFFSET('Hygiene Data'!$E$5,0,10*ROW('Hygiene Data'!E151))),'Data Summary'!DR157="Yes"),OFFSET('Hygiene Data'!$E$5,0,10*ROW('Hygiene Data'!E151)),NA())</f>
        <v>#N/A</v>
      </c>
      <c r="BD157" s="543" t="e">
        <f ca="1">+IF(AND(ISNUMBER(OFFSET('Hygiene Data'!$E$7,0,10*ROW('Hygiene Data'!E151))),'Data Summary'!DS157="Yes"),OFFSET('Hygiene Data'!$E$7,0,10*ROW('Hygiene Data'!E151)),NA())</f>
        <v>#N/A</v>
      </c>
      <c r="BE157" s="543" t="e">
        <f ca="1">+IF(AND(ISNUMBER(OFFSET('Hygiene Data'!$E$9,0,10*ROW('Hygiene Data'!E151))),'Data Summary'!DT157="Yes"),OFFSET('Hygiene Data'!$E$9,0,10*ROW('Hygiene Data'!E151)),NA())</f>
        <v>#N/A</v>
      </c>
      <c r="BF157" s="543" t="e">
        <f ca="1">+IF(AND(ISNUMBER(OFFSET('Hygiene Data'!$F$5,0,10*ROW('Hygiene Data'!F151))),'Data Summary'!DU157="Yes"),OFFSET('Hygiene Data'!$F$5,0,10*ROW('Hygiene Data'!F151)),NA())</f>
        <v>#N/A</v>
      </c>
      <c r="BG157" s="543" t="e">
        <f ca="1">+IF(AND(ISNUMBER(OFFSET('Hygiene Data'!$F$7,0,10*ROW('Hygiene Data'!F151))),'Data Summary'!DV157="Yes"),OFFSET('Hygiene Data'!$F$7,0,10*ROW('Hygiene Data'!F151)),NA())</f>
        <v>#N/A</v>
      </c>
      <c r="BH157" s="543" t="e">
        <f ca="1">+IF(AND(ISNUMBER(OFFSET('Hygiene Data'!$F$9,0,10*ROW('Hygiene Data'!F151))),'Data Summary'!DW157="Yes"),OFFSET('Hygiene Data'!$F$9,0,10*ROW('Hygiene Data'!F151)),NA())</f>
        <v>#N/A</v>
      </c>
      <c r="BI157" s="543" t="e">
        <f ca="1">+IF(AND(ISNUMBER(OFFSET('Hygiene Data'!$G$5,0,10*ROW('Hygiene Data'!G151))),'Data Summary'!DX157="Yes"),OFFSET('Hygiene Data'!$G$5,0,10*ROW('Hygiene Data'!G151)),NA())</f>
        <v>#N/A</v>
      </c>
      <c r="BJ157" s="543" t="e">
        <f ca="1">+IF(AND(ISNUMBER(OFFSET('Hygiene Data'!$G$7,0,10*ROW('Hygiene Data'!G151))),'Data Summary'!DY157="Yes"),OFFSET('Hygiene Data'!$G$7,0,10*ROW('Hygiene Data'!G151)),NA())</f>
        <v>#N/A</v>
      </c>
      <c r="BK157" s="543" t="e">
        <f ca="1">+IF(AND(ISNUMBER(OFFSET('Hygiene Data'!$G$9,0,10*ROW('Hygiene Data'!G151))),'Data Summary'!DZ157="Yes"),OFFSET('Hygiene Data'!$G$9,0,10*ROW('Hygiene Data'!G151)),NA())</f>
        <v>#N/A</v>
      </c>
      <c r="BL157" s="543" t="e">
        <f ca="1">+IF(AND(ISNUMBER(OFFSET('Hygiene Data'!$H$5,0,10*ROW('Hygiene Data'!H151))),'Data Summary'!EA157="Yes"),OFFSET('Hygiene Data'!$H$5,0,10*ROW('Hygiene Data'!H151)),NA())</f>
        <v>#N/A</v>
      </c>
      <c r="BM157" s="543" t="e">
        <f ca="1">+IF(AND(ISNUMBER(OFFSET('Hygiene Data'!$H$7,0,10*ROW('Hygiene Data'!H151))),'Data Summary'!EB157="Yes"),OFFSET('Hygiene Data'!$H$7,0,10*ROW('Hygiene Data'!H151)),NA())</f>
        <v>#N/A</v>
      </c>
      <c r="BN157" s="543" t="e">
        <f ca="1">+IF(AND(ISNUMBER(OFFSET('Hygiene Data'!$H$9,0,10*ROW('Hygiene Data'!H151))),'Data Summary'!EC157="Yes"),OFFSET('Hygiene Data'!$H$9,0,10*ROW('Hygiene Data'!H151)),NA())</f>
        <v>#N/A</v>
      </c>
      <c r="BO157" s="543" t="e">
        <f ca="1">+IF(AND(ISNUMBER(OFFSET('Hygiene Data'!$I$5,0,10*ROW('Hygiene Data'!I151))),'Data Summary'!ED157="Yes"),OFFSET('Hygiene Data'!$I$5,0,10*ROW('Hygiene Data'!I151)),NA())</f>
        <v>#N/A</v>
      </c>
      <c r="BP157" s="543" t="e">
        <f ca="1">+IF(AND(ISNUMBER(OFFSET('Hygiene Data'!$I$7,0,10*ROW('Hygiene Data'!I151))),'Data Summary'!EE157="Yes"),OFFSET('Hygiene Data'!$I$7,0,10*ROW('Hygiene Data'!I151)),NA())</f>
        <v>#N/A</v>
      </c>
      <c r="BQ157" s="543" t="e">
        <f ca="1">+IF(AND(ISNUMBER(OFFSET('Hygiene Data'!$I$9,0,10*ROW('Hygiene Data'!I151))),'Data Summary'!EF157="Yes"),OFFSET('Hygiene Data'!$I$9,0,10*ROW('Hygiene Data'!I151)),NA())</f>
        <v>#N/A</v>
      </c>
    </row>
    <row r="158" spans="1:69" x14ac:dyDescent="0.25">
      <c r="A158" s="539" t="e">
        <f ca="1">+RIGHT('Data Summary'!A158,LEN('Data Summary'!A158)-9)</f>
        <v>#VALUE!</v>
      </c>
      <c r="B158" s="513" t="str">
        <f ca="1">+IF(ISTEXT('Data Summary'!B158),'Data Summary'!B158,"")</f>
        <v/>
      </c>
      <c r="C158" s="540" t="e">
        <f ca="1">+VALUE('Data Summary'!C158)</f>
        <v>#VALUE!</v>
      </c>
      <c r="D158" s="541" t="e">
        <f ca="1">+IF(AND(ISNUMBER(OFFSET('Water Data'!$D$4,0,10*ROW('Water Data'!D152))),'Data Summary'!BS158="Yes"),100-OFFSET('Water Data'!$D$4,0,10*ROW('Water Data'!D152)),NA())</f>
        <v>#N/A</v>
      </c>
      <c r="E158" s="541" t="e">
        <f ca="1">+IF(AND(ISNUMBER(OFFSET('Water Data'!$D$6,0,10*ROW('Water Data'!D152))),'Data Summary'!BT158="Yes"),OFFSET('Water Data'!$D$6,0,10*ROW('Water Data'!D152)),NA())</f>
        <v>#N/A</v>
      </c>
      <c r="F158" s="541" t="e">
        <f ca="1">+IF(AND(ISNUMBER(OFFSET('Water Data'!$D$9,0,10*ROW('Water Data'!D152))),'Data Summary'!BU158="Yes"),OFFSET('Water Data'!$D$9,0,10*ROW('Water Data'!D152)),NA())</f>
        <v>#N/A</v>
      </c>
      <c r="G158" s="541" t="e">
        <f ca="1">+IF(AND(ISNUMBER(OFFSET('Water Data'!$E$4,0,10*ROW('Water Data'!E152))),'Data Summary'!BV158="Yes"),100-OFFSET('Water Data'!$E$4,0,10*ROW('Water Data'!E152)),NA())</f>
        <v>#N/A</v>
      </c>
      <c r="H158" s="541" t="e">
        <f ca="1">+IF(AND(ISNUMBER(OFFSET('Water Data'!$E$6,0,10*ROW('Water Data'!E152))),'Data Summary'!BW158="Yes"),OFFSET('Water Data'!$E$6,0,10*ROW('Water Data'!E152)),NA())</f>
        <v>#N/A</v>
      </c>
      <c r="I158" s="541" t="e">
        <f ca="1">+IF(AND(ISNUMBER(OFFSET('Water Data'!$E$9,0,10*ROW('Water Data'!E152))),'Data Summary'!BX158="Yes"),OFFSET('Water Data'!$E$9,0,10*ROW('Water Data'!E152)),NA())</f>
        <v>#N/A</v>
      </c>
      <c r="J158" s="541" t="e">
        <f ca="1">+IF(AND(ISNUMBER(OFFSET('Water Data'!$F$4,0,10*ROW('Water Data'!F152))),'Data Summary'!BY158="Yes"),100-OFFSET('Water Data'!$F$4,0,10*ROW('Water Data'!F152)),NA())</f>
        <v>#N/A</v>
      </c>
      <c r="K158" s="541" t="e">
        <f ca="1">+IF(AND(ISNUMBER(OFFSET('Water Data'!$F$6,0,10*ROW('Water Data'!F152))),'Data Summary'!BZ158="Yes"),OFFSET('Water Data'!$F$6,0,10*ROW('Water Data'!F152)),NA())</f>
        <v>#N/A</v>
      </c>
      <c r="L158" s="541" t="e">
        <f ca="1">+IF(AND(ISNUMBER(OFFSET('Water Data'!$F$9,0,10*ROW('Water Data'!F152))),'Data Summary'!CA158="Yes"),OFFSET('Water Data'!$F$9,0,10*ROW('Water Data'!F152)),NA())</f>
        <v>#N/A</v>
      </c>
      <c r="M158" s="541" t="e">
        <f ca="1">+IF(AND(ISNUMBER(OFFSET('Water Data'!$G$4,0,10*ROW('Water Data'!G152))),'Data Summary'!CB158="Yes"),100-OFFSET('Water Data'!$G$4,0,10*ROW('Water Data'!G152)),NA())</f>
        <v>#N/A</v>
      </c>
      <c r="N158" s="541" t="e">
        <f ca="1">+IF(AND(ISNUMBER(OFFSET('Water Data'!$G$6,0,10*ROW('Water Data'!G152))),'Data Summary'!CC158="Yes"),OFFSET('Water Data'!$G$6,0,10*ROW('Water Data'!G152)),NA())</f>
        <v>#N/A</v>
      </c>
      <c r="O158" s="541" t="e">
        <f ca="1">+IF(AND(ISNUMBER(OFFSET('Water Data'!$G$9,0,10*ROW('Water Data'!G152))),'Data Summary'!CD158="Yes"),OFFSET('Water Data'!$G$9,0,10*ROW('Water Data'!G152)),NA())</f>
        <v>#N/A</v>
      </c>
      <c r="P158" s="541" t="e">
        <f ca="1">+IF(AND(ISNUMBER(OFFSET('Water Data'!$H$4,0,10*ROW('Water Data'!H152))),'Data Summary'!CE158="Yes"),100-OFFSET('Water Data'!$H$4,0,10*ROW('Water Data'!H152)),NA())</f>
        <v>#N/A</v>
      </c>
      <c r="Q158" s="541" t="e">
        <f ca="1">+IF(AND(ISNUMBER(OFFSET('Water Data'!$H$6,0,10*ROW('Water Data'!H152))),'Data Summary'!CF158="Yes"),OFFSET('Water Data'!$H$6,0,10*ROW('Water Data'!H152)),NA())</f>
        <v>#N/A</v>
      </c>
      <c r="R158" s="541" t="e">
        <f ca="1">+IF(AND(ISNUMBER(OFFSET('Water Data'!$H$9,0,10*ROW('Water Data'!H152))),'Data Summary'!CG158="Yes"),OFFSET('Water Data'!$H$9,0,10*ROW('Water Data'!H152)),NA())</f>
        <v>#N/A</v>
      </c>
      <c r="S158" s="541" t="e">
        <f ca="1">+IF(AND(ISNUMBER(OFFSET('Water Data'!$I$4,0,10*ROW('Water Data'!I152))),'Data Summary'!CH158="Yes"),100-OFFSET('Water Data'!$I$4,0,10*ROW('Water Data'!I152)),NA())</f>
        <v>#N/A</v>
      </c>
      <c r="T158" s="541" t="e">
        <f ca="1">+IF(AND(ISNUMBER(OFFSET('Water Data'!$I$6,0,10*ROW('Water Data'!I152))),'Data Summary'!CI158="Yes"),OFFSET('Water Data'!$I$6,0,10*ROW('Water Data'!I152)),NA())</f>
        <v>#N/A</v>
      </c>
      <c r="U158" s="541" t="e">
        <f ca="1">+IF(AND(ISNUMBER(OFFSET('Water Data'!$I$9,0,10*ROW('Water Data'!I152))),'Data Summary'!CJ158="Yes"),OFFSET('Water Data'!$I$9,0,10*ROW('Water Data'!I152)),NA())</f>
        <v>#N/A</v>
      </c>
      <c r="V158" s="542" t="e">
        <f ca="1">+IF(AND(ISNUMBER(OFFSET('Sanitation Data'!$D$4,0,10*ROW('Sanitation Data'!D152))),'Data Summary'!CK158="Yes"),100-OFFSET('Sanitation Data'!$D$4,0,10*ROW('Sanitation Data'!D152)),NA())</f>
        <v>#N/A</v>
      </c>
      <c r="W158" s="542" t="e">
        <f ca="1">+IF(AND(ISNUMBER(OFFSET('Sanitation Data'!$D$6,0,10*ROW('Sanitation Data'!D152))),'Data Summary'!CL158="Yes"),OFFSET('Sanitation Data'!$D$6,0,10*ROW('Sanitation Data'!D152)),NA())</f>
        <v>#N/A</v>
      </c>
      <c r="X158" s="542" t="e">
        <f ca="1">+IF(AND(ISNUMBER(OFFSET('Sanitation Data'!$D$10,0,10*ROW('Sanitation Data'!D152))),'Data Summary'!CM158="Yes"),OFFSET('Sanitation Data'!$D$10,0,10*ROW('Sanitation Data'!D152)),NA())</f>
        <v>#N/A</v>
      </c>
      <c r="Y158" s="542" t="e">
        <f ca="1">+IF(AND(ISNUMBER(OFFSET('Sanitation Data'!$D$11,0,10*ROW('Sanitation Data'!D152))),'Data Summary'!CN158="Yes"),OFFSET('Sanitation Data'!$D$11,0,10*ROW('Sanitation Data'!D152)),NA())</f>
        <v>#N/A</v>
      </c>
      <c r="Z158" s="542" t="e">
        <f ca="1">+IF(AND(ISNUMBER(OFFSET('Sanitation Data'!$D$12,0,10*ROW('Sanitation Data'!D152))),'Data Summary'!CO158="Yes"),OFFSET('Sanitation Data'!$D$12,0,10*ROW('Sanitation Data'!D152)),NA())</f>
        <v>#N/A</v>
      </c>
      <c r="AA158" s="542" t="e">
        <f ca="1">+IF(AND(ISNUMBER(OFFSET('Sanitation Data'!$E$4,0,10*ROW('Sanitation Data'!E152))),'Data Summary'!CP158="Yes"),100-OFFSET('Sanitation Data'!$E$4,0,10*ROW('Sanitation Data'!E152)),NA())</f>
        <v>#N/A</v>
      </c>
      <c r="AB158" s="542" t="e">
        <f ca="1">+IF(AND(ISNUMBER(OFFSET('Sanitation Data'!$E$6,0,10*ROW('Sanitation Data'!E152))),'Data Summary'!CQ158="Yes"),OFFSET('Sanitation Data'!$E$6,0,10*ROW('Sanitation Data'!E152)),NA())</f>
        <v>#N/A</v>
      </c>
      <c r="AC158" s="542" t="e">
        <f ca="1">+IF(AND(ISNUMBER(OFFSET('Sanitation Data'!$E$10,0,10*ROW('Sanitation Data'!E152))),'Data Summary'!CR158="Yes"),OFFSET('Sanitation Data'!$E$10,0,10*ROW('Sanitation Data'!E152)),NA())</f>
        <v>#N/A</v>
      </c>
      <c r="AD158" s="542" t="e">
        <f ca="1">+IF(AND(ISNUMBER(OFFSET('Sanitation Data'!$E$11,0,10*ROW('Sanitation Data'!E152))),'Data Summary'!CS158="Yes"),OFFSET('Sanitation Data'!$E$11,0,10*ROW('Sanitation Data'!E152)),NA())</f>
        <v>#N/A</v>
      </c>
      <c r="AE158" s="542" t="e">
        <f ca="1">+IF(AND(ISNUMBER(OFFSET('Sanitation Data'!$E$12,0,10*ROW('Sanitation Data'!E152))),'Data Summary'!CT158="Yes"),OFFSET('Sanitation Data'!$E$12,0,10*ROW('Sanitation Data'!E152)),NA())</f>
        <v>#N/A</v>
      </c>
      <c r="AF158" s="542" t="e">
        <f ca="1">+IF(AND(ISNUMBER(OFFSET('Sanitation Data'!$F$4,0,10*ROW('Sanitation Data'!F152))),'Data Summary'!CU158="Yes"),100-OFFSET('Sanitation Data'!$F$4,0,10*ROW('Sanitation Data'!F152)),NA())</f>
        <v>#N/A</v>
      </c>
      <c r="AG158" s="542" t="e">
        <f ca="1">+IF(AND(ISNUMBER(OFFSET('Sanitation Data'!$F$6,0,10*ROW('Sanitation Data'!F152))),'Data Summary'!CV158="Yes"),OFFSET('Sanitation Data'!$F$6,0,10*ROW('Sanitation Data'!F152)),NA())</f>
        <v>#N/A</v>
      </c>
      <c r="AH158" s="542" t="e">
        <f ca="1">+IF(AND(ISNUMBER(OFFSET('Sanitation Data'!$F$10,0,10*ROW('Sanitation Data'!F152))),'Data Summary'!CW158="Yes"),OFFSET('Sanitation Data'!$F$10,0,10*ROW('Sanitation Data'!F152)),NA())</f>
        <v>#N/A</v>
      </c>
      <c r="AI158" s="542" t="e">
        <f ca="1">+IF(AND(ISNUMBER(OFFSET('Sanitation Data'!$F$11,0,10*ROW('Sanitation Data'!F152))),'Data Summary'!CX158="Yes"),OFFSET('Sanitation Data'!$F$11,0,10*ROW('Sanitation Data'!F152)),NA())</f>
        <v>#N/A</v>
      </c>
      <c r="AJ158" s="542" t="e">
        <f ca="1">+IF(AND(ISNUMBER(OFFSET('Sanitation Data'!$F$12,0,10*ROW('Sanitation Data'!F152))),'Data Summary'!CY158="Yes"),OFFSET('Sanitation Data'!$F$12,0,10*ROW('Sanitation Data'!F152)),NA())</f>
        <v>#N/A</v>
      </c>
      <c r="AK158" s="542" t="e">
        <f ca="1">+IF(AND(ISNUMBER(OFFSET('Sanitation Data'!$G$4,0,10*ROW('Sanitation Data'!G152))),'Data Summary'!CZ158="Yes"),100-OFFSET('Sanitation Data'!$G$4,0,10*ROW('Sanitation Data'!G152)),NA())</f>
        <v>#N/A</v>
      </c>
      <c r="AL158" s="542" t="e">
        <f ca="1">+IF(AND(ISNUMBER(OFFSET('Sanitation Data'!$G$6,0,10*ROW('Sanitation Data'!G152))),'Data Summary'!DA158="Yes"),OFFSET('Sanitation Data'!$G$6,0,10*ROW('Sanitation Data'!G152)),NA())</f>
        <v>#N/A</v>
      </c>
      <c r="AM158" s="542" t="e">
        <f ca="1">+IF(AND(ISNUMBER(OFFSET('Sanitation Data'!$G$10,0,10*ROW('Sanitation Data'!G152))),'Data Summary'!DB158="Yes"),OFFSET('Sanitation Data'!$G$10,0,10*ROW('Sanitation Data'!G152)),NA())</f>
        <v>#N/A</v>
      </c>
      <c r="AN158" s="542" t="e">
        <f ca="1">+IF(AND(ISNUMBER(OFFSET('Sanitation Data'!$G$11,0,10*ROW('Sanitation Data'!G152))),'Data Summary'!DC158="Yes"),OFFSET('Sanitation Data'!$G$11,0,10*ROW('Sanitation Data'!G152)),NA())</f>
        <v>#N/A</v>
      </c>
      <c r="AO158" s="542" t="e">
        <f ca="1">+IF(AND(ISNUMBER(OFFSET('Sanitation Data'!$G$12,0,10*ROW('Sanitation Data'!G152))),'Data Summary'!DD158="Yes"),OFFSET('Sanitation Data'!$G$12,0,10*ROW('Sanitation Data'!G152)),NA())</f>
        <v>#N/A</v>
      </c>
      <c r="AP158" s="542" t="e">
        <f ca="1">+IF(AND(ISNUMBER(OFFSET('Sanitation Data'!$H$4,0,10*ROW('Sanitation Data'!H152))),'Data Summary'!DE158="Yes"),100-OFFSET('Sanitation Data'!$H$4,0,10*ROW('Sanitation Data'!H152)),NA())</f>
        <v>#N/A</v>
      </c>
      <c r="AQ158" s="542" t="e">
        <f ca="1">+IF(AND(ISNUMBER(OFFSET('Sanitation Data'!$H$6,0,10*ROW('Sanitation Data'!H152))),'Data Summary'!DF158="Yes"),OFFSET('Sanitation Data'!$H$6,0,10*ROW('Sanitation Data'!H152)),NA())</f>
        <v>#N/A</v>
      </c>
      <c r="AR158" s="542" t="e">
        <f ca="1">+IF(AND(ISNUMBER(OFFSET('Sanitation Data'!$H$10,0,10*ROW('Sanitation Data'!H152))),'Data Summary'!DG158="Yes"),OFFSET('Sanitation Data'!$H$10,0,10*ROW('Sanitation Data'!H152)),NA())</f>
        <v>#N/A</v>
      </c>
      <c r="AS158" s="542" t="e">
        <f ca="1">+IF(AND(ISNUMBER(OFFSET('Sanitation Data'!$H$11,0,10*ROW('Sanitation Data'!H152))),'Data Summary'!DH158="Yes"),OFFSET('Sanitation Data'!$H$11,0,10*ROW('Sanitation Data'!H152)),NA())</f>
        <v>#N/A</v>
      </c>
      <c r="AT158" s="542" t="e">
        <f ca="1">+IF(AND(ISNUMBER(OFFSET('Sanitation Data'!$H$12,0,10*ROW('Sanitation Data'!H152))),'Data Summary'!DI158="Yes"),OFFSET('Sanitation Data'!$H$12,0,10*ROW('Sanitation Data'!H152)),NA())</f>
        <v>#N/A</v>
      </c>
      <c r="AU158" s="542" t="e">
        <f ca="1">+IF(AND(ISNUMBER(OFFSET('Sanitation Data'!$I$4,0,10*ROW('Sanitation Data'!I152))),'Data Summary'!DJ158="Yes"),100-OFFSET('Sanitation Data'!$I$4,0,10*ROW('Sanitation Data'!I152)),NA())</f>
        <v>#N/A</v>
      </c>
      <c r="AV158" s="542" t="e">
        <f ca="1">+IF(AND(ISNUMBER(OFFSET('Sanitation Data'!$I$6,0,10*ROW('Sanitation Data'!I152))),'Data Summary'!DK158="Yes"),OFFSET('Sanitation Data'!$I$6,0,10*ROW('Sanitation Data'!I152)),NA())</f>
        <v>#N/A</v>
      </c>
      <c r="AW158" s="542" t="e">
        <f ca="1">+IF(AND(ISNUMBER(OFFSET('Sanitation Data'!$I$10,0,10*ROW('Sanitation Data'!I152))),'Data Summary'!DL158="Yes"),OFFSET('Sanitation Data'!$I$10,0,10*ROW('Sanitation Data'!I152)),NA())</f>
        <v>#N/A</v>
      </c>
      <c r="AX158" s="542" t="e">
        <f ca="1">+IF(AND(ISNUMBER(OFFSET('Sanitation Data'!$I$11,0,10*ROW('Sanitation Data'!I152))),'Data Summary'!DM158="Yes"),OFFSET('Sanitation Data'!$I$11,0,10*ROW('Sanitation Data'!I152)),NA())</f>
        <v>#N/A</v>
      </c>
      <c r="AY158" s="542" t="e">
        <f ca="1">+IF(AND(ISNUMBER(OFFSET('Sanitation Data'!$I$12,0,10*ROW('Sanitation Data'!I152))),'Data Summary'!DN158="Yes"),OFFSET('Sanitation Data'!$I$12,0,10*ROW('Sanitation Data'!I152)),NA())</f>
        <v>#N/A</v>
      </c>
      <c r="AZ158" s="543" t="e">
        <f ca="1">+IF(AND(ISNUMBER(OFFSET('Hygiene Data'!$D$5,0,10*ROW('Hygiene Data'!D152))),'Data Summary'!DO158="Yes"),OFFSET('Hygiene Data'!$D$5,0,10*ROW('Hygiene Data'!D152)),NA())</f>
        <v>#N/A</v>
      </c>
      <c r="BA158" s="543" t="e">
        <f ca="1">+IF(AND(ISNUMBER(OFFSET('Hygiene Data'!$D$7,0,10*ROW('Hygiene Data'!D152))),'Data Summary'!DP158="Yes"),OFFSET('Hygiene Data'!$D$7,0,10*ROW('Hygiene Data'!D152)),NA())</f>
        <v>#N/A</v>
      </c>
      <c r="BB158" s="543" t="e">
        <f ca="1">+IF(AND(ISNUMBER(OFFSET('Hygiene Data'!$D$9,0,10*ROW('Hygiene Data'!D152))),'Data Summary'!DQ158="Yes"),OFFSET('Hygiene Data'!$D$9,0,10*ROW('Hygiene Data'!D152)),NA())</f>
        <v>#N/A</v>
      </c>
      <c r="BC158" s="543" t="e">
        <f ca="1">+IF(AND(ISNUMBER(OFFSET('Hygiene Data'!$E$5,0,10*ROW('Hygiene Data'!E152))),'Data Summary'!DR158="Yes"),OFFSET('Hygiene Data'!$E$5,0,10*ROW('Hygiene Data'!E152)),NA())</f>
        <v>#N/A</v>
      </c>
      <c r="BD158" s="543" t="e">
        <f ca="1">+IF(AND(ISNUMBER(OFFSET('Hygiene Data'!$E$7,0,10*ROW('Hygiene Data'!E152))),'Data Summary'!DS158="Yes"),OFFSET('Hygiene Data'!$E$7,0,10*ROW('Hygiene Data'!E152)),NA())</f>
        <v>#N/A</v>
      </c>
      <c r="BE158" s="543" t="e">
        <f ca="1">+IF(AND(ISNUMBER(OFFSET('Hygiene Data'!$E$9,0,10*ROW('Hygiene Data'!E152))),'Data Summary'!DT158="Yes"),OFFSET('Hygiene Data'!$E$9,0,10*ROW('Hygiene Data'!E152)),NA())</f>
        <v>#N/A</v>
      </c>
      <c r="BF158" s="543" t="e">
        <f ca="1">+IF(AND(ISNUMBER(OFFSET('Hygiene Data'!$F$5,0,10*ROW('Hygiene Data'!F152))),'Data Summary'!DU158="Yes"),OFFSET('Hygiene Data'!$F$5,0,10*ROW('Hygiene Data'!F152)),NA())</f>
        <v>#N/A</v>
      </c>
      <c r="BG158" s="543" t="e">
        <f ca="1">+IF(AND(ISNUMBER(OFFSET('Hygiene Data'!$F$7,0,10*ROW('Hygiene Data'!F152))),'Data Summary'!DV158="Yes"),OFFSET('Hygiene Data'!$F$7,0,10*ROW('Hygiene Data'!F152)),NA())</f>
        <v>#N/A</v>
      </c>
      <c r="BH158" s="543" t="e">
        <f ca="1">+IF(AND(ISNUMBER(OFFSET('Hygiene Data'!$F$9,0,10*ROW('Hygiene Data'!F152))),'Data Summary'!DW158="Yes"),OFFSET('Hygiene Data'!$F$9,0,10*ROW('Hygiene Data'!F152)),NA())</f>
        <v>#N/A</v>
      </c>
      <c r="BI158" s="543" t="e">
        <f ca="1">+IF(AND(ISNUMBER(OFFSET('Hygiene Data'!$G$5,0,10*ROW('Hygiene Data'!G152))),'Data Summary'!DX158="Yes"),OFFSET('Hygiene Data'!$G$5,0,10*ROW('Hygiene Data'!G152)),NA())</f>
        <v>#N/A</v>
      </c>
      <c r="BJ158" s="543" t="e">
        <f ca="1">+IF(AND(ISNUMBER(OFFSET('Hygiene Data'!$G$7,0,10*ROW('Hygiene Data'!G152))),'Data Summary'!DY158="Yes"),OFFSET('Hygiene Data'!$G$7,0,10*ROW('Hygiene Data'!G152)),NA())</f>
        <v>#N/A</v>
      </c>
      <c r="BK158" s="543" t="e">
        <f ca="1">+IF(AND(ISNUMBER(OFFSET('Hygiene Data'!$G$9,0,10*ROW('Hygiene Data'!G152))),'Data Summary'!DZ158="Yes"),OFFSET('Hygiene Data'!$G$9,0,10*ROW('Hygiene Data'!G152)),NA())</f>
        <v>#N/A</v>
      </c>
      <c r="BL158" s="543" t="e">
        <f ca="1">+IF(AND(ISNUMBER(OFFSET('Hygiene Data'!$H$5,0,10*ROW('Hygiene Data'!H152))),'Data Summary'!EA158="Yes"),OFFSET('Hygiene Data'!$H$5,0,10*ROW('Hygiene Data'!H152)),NA())</f>
        <v>#N/A</v>
      </c>
      <c r="BM158" s="543" t="e">
        <f ca="1">+IF(AND(ISNUMBER(OFFSET('Hygiene Data'!$H$7,0,10*ROW('Hygiene Data'!H152))),'Data Summary'!EB158="Yes"),OFFSET('Hygiene Data'!$H$7,0,10*ROW('Hygiene Data'!H152)),NA())</f>
        <v>#N/A</v>
      </c>
      <c r="BN158" s="543" t="e">
        <f ca="1">+IF(AND(ISNUMBER(OFFSET('Hygiene Data'!$H$9,0,10*ROW('Hygiene Data'!H152))),'Data Summary'!EC158="Yes"),OFFSET('Hygiene Data'!$H$9,0,10*ROW('Hygiene Data'!H152)),NA())</f>
        <v>#N/A</v>
      </c>
      <c r="BO158" s="543" t="e">
        <f ca="1">+IF(AND(ISNUMBER(OFFSET('Hygiene Data'!$I$5,0,10*ROW('Hygiene Data'!I152))),'Data Summary'!ED158="Yes"),OFFSET('Hygiene Data'!$I$5,0,10*ROW('Hygiene Data'!I152)),NA())</f>
        <v>#N/A</v>
      </c>
      <c r="BP158" s="543" t="e">
        <f ca="1">+IF(AND(ISNUMBER(OFFSET('Hygiene Data'!$I$7,0,10*ROW('Hygiene Data'!I152))),'Data Summary'!EE158="Yes"),OFFSET('Hygiene Data'!$I$7,0,10*ROW('Hygiene Data'!I152)),NA())</f>
        <v>#N/A</v>
      </c>
      <c r="BQ158" s="543" t="e">
        <f ca="1">+IF(AND(ISNUMBER(OFFSET('Hygiene Data'!$I$9,0,10*ROW('Hygiene Data'!I152))),'Data Summary'!EF158="Yes"),OFFSET('Hygiene Data'!$I$9,0,10*ROW('Hygiene Data'!I152)),NA())</f>
        <v>#N/A</v>
      </c>
    </row>
    <row r="159" spans="1:69" x14ac:dyDescent="0.25">
      <c r="A159" s="539" t="e">
        <f ca="1">+RIGHT('Data Summary'!A159,LEN('Data Summary'!A159)-9)</f>
        <v>#VALUE!</v>
      </c>
      <c r="B159" s="513" t="str">
        <f ca="1">+IF(ISTEXT('Data Summary'!B159),'Data Summary'!B159,"")</f>
        <v/>
      </c>
      <c r="C159" s="540" t="e">
        <f ca="1">+VALUE('Data Summary'!C159)</f>
        <v>#VALUE!</v>
      </c>
      <c r="D159" s="541" t="e">
        <f ca="1">+IF(AND(ISNUMBER(OFFSET('Water Data'!$D$4,0,10*ROW('Water Data'!D153))),'Data Summary'!BS159="Yes"),100-OFFSET('Water Data'!$D$4,0,10*ROW('Water Data'!D153)),NA())</f>
        <v>#N/A</v>
      </c>
      <c r="E159" s="541" t="e">
        <f ca="1">+IF(AND(ISNUMBER(OFFSET('Water Data'!$D$6,0,10*ROW('Water Data'!D153))),'Data Summary'!BT159="Yes"),OFFSET('Water Data'!$D$6,0,10*ROW('Water Data'!D153)),NA())</f>
        <v>#N/A</v>
      </c>
      <c r="F159" s="541" t="e">
        <f ca="1">+IF(AND(ISNUMBER(OFFSET('Water Data'!$D$9,0,10*ROW('Water Data'!D153))),'Data Summary'!BU159="Yes"),OFFSET('Water Data'!$D$9,0,10*ROW('Water Data'!D153)),NA())</f>
        <v>#N/A</v>
      </c>
      <c r="G159" s="541" t="e">
        <f ca="1">+IF(AND(ISNUMBER(OFFSET('Water Data'!$E$4,0,10*ROW('Water Data'!E153))),'Data Summary'!BV159="Yes"),100-OFFSET('Water Data'!$E$4,0,10*ROW('Water Data'!E153)),NA())</f>
        <v>#N/A</v>
      </c>
      <c r="H159" s="541" t="e">
        <f ca="1">+IF(AND(ISNUMBER(OFFSET('Water Data'!$E$6,0,10*ROW('Water Data'!E153))),'Data Summary'!BW159="Yes"),OFFSET('Water Data'!$E$6,0,10*ROW('Water Data'!E153)),NA())</f>
        <v>#N/A</v>
      </c>
      <c r="I159" s="541" t="e">
        <f ca="1">+IF(AND(ISNUMBER(OFFSET('Water Data'!$E$9,0,10*ROW('Water Data'!E153))),'Data Summary'!BX159="Yes"),OFFSET('Water Data'!$E$9,0,10*ROW('Water Data'!E153)),NA())</f>
        <v>#N/A</v>
      </c>
      <c r="J159" s="541" t="e">
        <f ca="1">+IF(AND(ISNUMBER(OFFSET('Water Data'!$F$4,0,10*ROW('Water Data'!F153))),'Data Summary'!BY159="Yes"),100-OFFSET('Water Data'!$F$4,0,10*ROW('Water Data'!F153)),NA())</f>
        <v>#N/A</v>
      </c>
      <c r="K159" s="541" t="e">
        <f ca="1">+IF(AND(ISNUMBER(OFFSET('Water Data'!$F$6,0,10*ROW('Water Data'!F153))),'Data Summary'!BZ159="Yes"),OFFSET('Water Data'!$F$6,0,10*ROW('Water Data'!F153)),NA())</f>
        <v>#N/A</v>
      </c>
      <c r="L159" s="541" t="e">
        <f ca="1">+IF(AND(ISNUMBER(OFFSET('Water Data'!$F$9,0,10*ROW('Water Data'!F153))),'Data Summary'!CA159="Yes"),OFFSET('Water Data'!$F$9,0,10*ROW('Water Data'!F153)),NA())</f>
        <v>#N/A</v>
      </c>
      <c r="M159" s="541" t="e">
        <f ca="1">+IF(AND(ISNUMBER(OFFSET('Water Data'!$G$4,0,10*ROW('Water Data'!G153))),'Data Summary'!CB159="Yes"),100-OFFSET('Water Data'!$G$4,0,10*ROW('Water Data'!G153)),NA())</f>
        <v>#N/A</v>
      </c>
      <c r="N159" s="541" t="e">
        <f ca="1">+IF(AND(ISNUMBER(OFFSET('Water Data'!$G$6,0,10*ROW('Water Data'!G153))),'Data Summary'!CC159="Yes"),OFFSET('Water Data'!$G$6,0,10*ROW('Water Data'!G153)),NA())</f>
        <v>#N/A</v>
      </c>
      <c r="O159" s="541" t="e">
        <f ca="1">+IF(AND(ISNUMBER(OFFSET('Water Data'!$G$9,0,10*ROW('Water Data'!G153))),'Data Summary'!CD159="Yes"),OFFSET('Water Data'!$G$9,0,10*ROW('Water Data'!G153)),NA())</f>
        <v>#N/A</v>
      </c>
      <c r="P159" s="541" t="e">
        <f ca="1">+IF(AND(ISNUMBER(OFFSET('Water Data'!$H$4,0,10*ROW('Water Data'!H153))),'Data Summary'!CE159="Yes"),100-OFFSET('Water Data'!$H$4,0,10*ROW('Water Data'!H153)),NA())</f>
        <v>#N/A</v>
      </c>
      <c r="Q159" s="541" t="e">
        <f ca="1">+IF(AND(ISNUMBER(OFFSET('Water Data'!$H$6,0,10*ROW('Water Data'!H153))),'Data Summary'!CF159="Yes"),OFFSET('Water Data'!$H$6,0,10*ROW('Water Data'!H153)),NA())</f>
        <v>#N/A</v>
      </c>
      <c r="R159" s="541" t="e">
        <f ca="1">+IF(AND(ISNUMBER(OFFSET('Water Data'!$H$9,0,10*ROW('Water Data'!H153))),'Data Summary'!CG159="Yes"),OFFSET('Water Data'!$H$9,0,10*ROW('Water Data'!H153)),NA())</f>
        <v>#N/A</v>
      </c>
      <c r="S159" s="541" t="e">
        <f ca="1">+IF(AND(ISNUMBER(OFFSET('Water Data'!$I$4,0,10*ROW('Water Data'!I153))),'Data Summary'!CH159="Yes"),100-OFFSET('Water Data'!$I$4,0,10*ROW('Water Data'!I153)),NA())</f>
        <v>#N/A</v>
      </c>
      <c r="T159" s="541" t="e">
        <f ca="1">+IF(AND(ISNUMBER(OFFSET('Water Data'!$I$6,0,10*ROW('Water Data'!I153))),'Data Summary'!CI159="Yes"),OFFSET('Water Data'!$I$6,0,10*ROW('Water Data'!I153)),NA())</f>
        <v>#N/A</v>
      </c>
      <c r="U159" s="541" t="e">
        <f ca="1">+IF(AND(ISNUMBER(OFFSET('Water Data'!$I$9,0,10*ROW('Water Data'!I153))),'Data Summary'!CJ159="Yes"),OFFSET('Water Data'!$I$9,0,10*ROW('Water Data'!I153)),NA())</f>
        <v>#N/A</v>
      </c>
      <c r="V159" s="542" t="e">
        <f ca="1">+IF(AND(ISNUMBER(OFFSET('Sanitation Data'!$D$4,0,10*ROW('Sanitation Data'!D153))),'Data Summary'!CK159="Yes"),100-OFFSET('Sanitation Data'!$D$4,0,10*ROW('Sanitation Data'!D153)),NA())</f>
        <v>#N/A</v>
      </c>
      <c r="W159" s="542" t="e">
        <f ca="1">+IF(AND(ISNUMBER(OFFSET('Sanitation Data'!$D$6,0,10*ROW('Sanitation Data'!D153))),'Data Summary'!CL159="Yes"),OFFSET('Sanitation Data'!$D$6,0,10*ROW('Sanitation Data'!D153)),NA())</f>
        <v>#N/A</v>
      </c>
      <c r="X159" s="542" t="e">
        <f ca="1">+IF(AND(ISNUMBER(OFFSET('Sanitation Data'!$D$10,0,10*ROW('Sanitation Data'!D153))),'Data Summary'!CM159="Yes"),OFFSET('Sanitation Data'!$D$10,0,10*ROW('Sanitation Data'!D153)),NA())</f>
        <v>#N/A</v>
      </c>
      <c r="Y159" s="542" t="e">
        <f ca="1">+IF(AND(ISNUMBER(OFFSET('Sanitation Data'!$D$11,0,10*ROW('Sanitation Data'!D153))),'Data Summary'!CN159="Yes"),OFFSET('Sanitation Data'!$D$11,0,10*ROW('Sanitation Data'!D153)),NA())</f>
        <v>#N/A</v>
      </c>
      <c r="Z159" s="542" t="e">
        <f ca="1">+IF(AND(ISNUMBER(OFFSET('Sanitation Data'!$D$12,0,10*ROW('Sanitation Data'!D153))),'Data Summary'!CO159="Yes"),OFFSET('Sanitation Data'!$D$12,0,10*ROW('Sanitation Data'!D153)),NA())</f>
        <v>#N/A</v>
      </c>
      <c r="AA159" s="542" t="e">
        <f ca="1">+IF(AND(ISNUMBER(OFFSET('Sanitation Data'!$E$4,0,10*ROW('Sanitation Data'!E153))),'Data Summary'!CP159="Yes"),100-OFFSET('Sanitation Data'!$E$4,0,10*ROW('Sanitation Data'!E153)),NA())</f>
        <v>#N/A</v>
      </c>
      <c r="AB159" s="542" t="e">
        <f ca="1">+IF(AND(ISNUMBER(OFFSET('Sanitation Data'!$E$6,0,10*ROW('Sanitation Data'!E153))),'Data Summary'!CQ159="Yes"),OFFSET('Sanitation Data'!$E$6,0,10*ROW('Sanitation Data'!E153)),NA())</f>
        <v>#N/A</v>
      </c>
      <c r="AC159" s="542" t="e">
        <f ca="1">+IF(AND(ISNUMBER(OFFSET('Sanitation Data'!$E$10,0,10*ROW('Sanitation Data'!E153))),'Data Summary'!CR159="Yes"),OFFSET('Sanitation Data'!$E$10,0,10*ROW('Sanitation Data'!E153)),NA())</f>
        <v>#N/A</v>
      </c>
      <c r="AD159" s="542" t="e">
        <f ca="1">+IF(AND(ISNUMBER(OFFSET('Sanitation Data'!$E$11,0,10*ROW('Sanitation Data'!E153))),'Data Summary'!CS159="Yes"),OFFSET('Sanitation Data'!$E$11,0,10*ROW('Sanitation Data'!E153)),NA())</f>
        <v>#N/A</v>
      </c>
      <c r="AE159" s="542" t="e">
        <f ca="1">+IF(AND(ISNUMBER(OFFSET('Sanitation Data'!$E$12,0,10*ROW('Sanitation Data'!E153))),'Data Summary'!CT159="Yes"),OFFSET('Sanitation Data'!$E$12,0,10*ROW('Sanitation Data'!E153)),NA())</f>
        <v>#N/A</v>
      </c>
      <c r="AF159" s="542" t="e">
        <f ca="1">+IF(AND(ISNUMBER(OFFSET('Sanitation Data'!$F$4,0,10*ROW('Sanitation Data'!F153))),'Data Summary'!CU159="Yes"),100-OFFSET('Sanitation Data'!$F$4,0,10*ROW('Sanitation Data'!F153)),NA())</f>
        <v>#N/A</v>
      </c>
      <c r="AG159" s="542" t="e">
        <f ca="1">+IF(AND(ISNUMBER(OFFSET('Sanitation Data'!$F$6,0,10*ROW('Sanitation Data'!F153))),'Data Summary'!CV159="Yes"),OFFSET('Sanitation Data'!$F$6,0,10*ROW('Sanitation Data'!F153)),NA())</f>
        <v>#N/A</v>
      </c>
      <c r="AH159" s="542" t="e">
        <f ca="1">+IF(AND(ISNUMBER(OFFSET('Sanitation Data'!$F$10,0,10*ROW('Sanitation Data'!F153))),'Data Summary'!CW159="Yes"),OFFSET('Sanitation Data'!$F$10,0,10*ROW('Sanitation Data'!F153)),NA())</f>
        <v>#N/A</v>
      </c>
      <c r="AI159" s="542" t="e">
        <f ca="1">+IF(AND(ISNUMBER(OFFSET('Sanitation Data'!$F$11,0,10*ROW('Sanitation Data'!F153))),'Data Summary'!CX159="Yes"),OFFSET('Sanitation Data'!$F$11,0,10*ROW('Sanitation Data'!F153)),NA())</f>
        <v>#N/A</v>
      </c>
      <c r="AJ159" s="542" t="e">
        <f ca="1">+IF(AND(ISNUMBER(OFFSET('Sanitation Data'!$F$12,0,10*ROW('Sanitation Data'!F153))),'Data Summary'!CY159="Yes"),OFFSET('Sanitation Data'!$F$12,0,10*ROW('Sanitation Data'!F153)),NA())</f>
        <v>#N/A</v>
      </c>
      <c r="AK159" s="542" t="e">
        <f ca="1">+IF(AND(ISNUMBER(OFFSET('Sanitation Data'!$G$4,0,10*ROW('Sanitation Data'!G153))),'Data Summary'!CZ159="Yes"),100-OFFSET('Sanitation Data'!$G$4,0,10*ROW('Sanitation Data'!G153)),NA())</f>
        <v>#N/A</v>
      </c>
      <c r="AL159" s="542" t="e">
        <f ca="1">+IF(AND(ISNUMBER(OFFSET('Sanitation Data'!$G$6,0,10*ROW('Sanitation Data'!G153))),'Data Summary'!DA159="Yes"),OFFSET('Sanitation Data'!$G$6,0,10*ROW('Sanitation Data'!G153)),NA())</f>
        <v>#N/A</v>
      </c>
      <c r="AM159" s="542" t="e">
        <f ca="1">+IF(AND(ISNUMBER(OFFSET('Sanitation Data'!$G$10,0,10*ROW('Sanitation Data'!G153))),'Data Summary'!DB159="Yes"),OFFSET('Sanitation Data'!$G$10,0,10*ROW('Sanitation Data'!G153)),NA())</f>
        <v>#N/A</v>
      </c>
      <c r="AN159" s="542" t="e">
        <f ca="1">+IF(AND(ISNUMBER(OFFSET('Sanitation Data'!$G$11,0,10*ROW('Sanitation Data'!G153))),'Data Summary'!DC159="Yes"),OFFSET('Sanitation Data'!$G$11,0,10*ROW('Sanitation Data'!G153)),NA())</f>
        <v>#N/A</v>
      </c>
      <c r="AO159" s="542" t="e">
        <f ca="1">+IF(AND(ISNUMBER(OFFSET('Sanitation Data'!$G$12,0,10*ROW('Sanitation Data'!G153))),'Data Summary'!DD159="Yes"),OFFSET('Sanitation Data'!$G$12,0,10*ROW('Sanitation Data'!G153)),NA())</f>
        <v>#N/A</v>
      </c>
      <c r="AP159" s="542" t="e">
        <f ca="1">+IF(AND(ISNUMBER(OFFSET('Sanitation Data'!$H$4,0,10*ROW('Sanitation Data'!H153))),'Data Summary'!DE159="Yes"),100-OFFSET('Sanitation Data'!$H$4,0,10*ROW('Sanitation Data'!H153)),NA())</f>
        <v>#N/A</v>
      </c>
      <c r="AQ159" s="542" t="e">
        <f ca="1">+IF(AND(ISNUMBER(OFFSET('Sanitation Data'!$H$6,0,10*ROW('Sanitation Data'!H153))),'Data Summary'!DF159="Yes"),OFFSET('Sanitation Data'!$H$6,0,10*ROW('Sanitation Data'!H153)),NA())</f>
        <v>#N/A</v>
      </c>
      <c r="AR159" s="542" t="e">
        <f ca="1">+IF(AND(ISNUMBER(OFFSET('Sanitation Data'!$H$10,0,10*ROW('Sanitation Data'!H153))),'Data Summary'!DG159="Yes"),OFFSET('Sanitation Data'!$H$10,0,10*ROW('Sanitation Data'!H153)),NA())</f>
        <v>#N/A</v>
      </c>
      <c r="AS159" s="542" t="e">
        <f ca="1">+IF(AND(ISNUMBER(OFFSET('Sanitation Data'!$H$11,0,10*ROW('Sanitation Data'!H153))),'Data Summary'!DH159="Yes"),OFFSET('Sanitation Data'!$H$11,0,10*ROW('Sanitation Data'!H153)),NA())</f>
        <v>#N/A</v>
      </c>
      <c r="AT159" s="542" t="e">
        <f ca="1">+IF(AND(ISNUMBER(OFFSET('Sanitation Data'!$H$12,0,10*ROW('Sanitation Data'!H153))),'Data Summary'!DI159="Yes"),OFFSET('Sanitation Data'!$H$12,0,10*ROW('Sanitation Data'!H153)),NA())</f>
        <v>#N/A</v>
      </c>
      <c r="AU159" s="542" t="e">
        <f ca="1">+IF(AND(ISNUMBER(OFFSET('Sanitation Data'!$I$4,0,10*ROW('Sanitation Data'!I153))),'Data Summary'!DJ159="Yes"),100-OFFSET('Sanitation Data'!$I$4,0,10*ROW('Sanitation Data'!I153)),NA())</f>
        <v>#N/A</v>
      </c>
      <c r="AV159" s="542" t="e">
        <f ca="1">+IF(AND(ISNUMBER(OFFSET('Sanitation Data'!$I$6,0,10*ROW('Sanitation Data'!I153))),'Data Summary'!DK159="Yes"),OFFSET('Sanitation Data'!$I$6,0,10*ROW('Sanitation Data'!I153)),NA())</f>
        <v>#N/A</v>
      </c>
      <c r="AW159" s="542" t="e">
        <f ca="1">+IF(AND(ISNUMBER(OFFSET('Sanitation Data'!$I$10,0,10*ROW('Sanitation Data'!I153))),'Data Summary'!DL159="Yes"),OFFSET('Sanitation Data'!$I$10,0,10*ROW('Sanitation Data'!I153)),NA())</f>
        <v>#N/A</v>
      </c>
      <c r="AX159" s="542" t="e">
        <f ca="1">+IF(AND(ISNUMBER(OFFSET('Sanitation Data'!$I$11,0,10*ROW('Sanitation Data'!I153))),'Data Summary'!DM159="Yes"),OFFSET('Sanitation Data'!$I$11,0,10*ROW('Sanitation Data'!I153)),NA())</f>
        <v>#N/A</v>
      </c>
      <c r="AY159" s="542" t="e">
        <f ca="1">+IF(AND(ISNUMBER(OFFSET('Sanitation Data'!$I$12,0,10*ROW('Sanitation Data'!I153))),'Data Summary'!DN159="Yes"),OFFSET('Sanitation Data'!$I$12,0,10*ROW('Sanitation Data'!I153)),NA())</f>
        <v>#N/A</v>
      </c>
      <c r="AZ159" s="543" t="e">
        <f ca="1">+IF(AND(ISNUMBER(OFFSET('Hygiene Data'!$D$5,0,10*ROW('Hygiene Data'!D153))),'Data Summary'!DO159="Yes"),OFFSET('Hygiene Data'!$D$5,0,10*ROW('Hygiene Data'!D153)),NA())</f>
        <v>#N/A</v>
      </c>
      <c r="BA159" s="543" t="e">
        <f ca="1">+IF(AND(ISNUMBER(OFFSET('Hygiene Data'!$D$7,0,10*ROW('Hygiene Data'!D153))),'Data Summary'!DP159="Yes"),OFFSET('Hygiene Data'!$D$7,0,10*ROW('Hygiene Data'!D153)),NA())</f>
        <v>#N/A</v>
      </c>
      <c r="BB159" s="543" t="e">
        <f ca="1">+IF(AND(ISNUMBER(OFFSET('Hygiene Data'!$D$9,0,10*ROW('Hygiene Data'!D153))),'Data Summary'!DQ159="Yes"),OFFSET('Hygiene Data'!$D$9,0,10*ROW('Hygiene Data'!D153)),NA())</f>
        <v>#N/A</v>
      </c>
      <c r="BC159" s="543" t="e">
        <f ca="1">+IF(AND(ISNUMBER(OFFSET('Hygiene Data'!$E$5,0,10*ROW('Hygiene Data'!E153))),'Data Summary'!DR159="Yes"),OFFSET('Hygiene Data'!$E$5,0,10*ROW('Hygiene Data'!E153)),NA())</f>
        <v>#N/A</v>
      </c>
      <c r="BD159" s="543" t="e">
        <f ca="1">+IF(AND(ISNUMBER(OFFSET('Hygiene Data'!$E$7,0,10*ROW('Hygiene Data'!E153))),'Data Summary'!DS159="Yes"),OFFSET('Hygiene Data'!$E$7,0,10*ROW('Hygiene Data'!E153)),NA())</f>
        <v>#N/A</v>
      </c>
      <c r="BE159" s="543" t="e">
        <f ca="1">+IF(AND(ISNUMBER(OFFSET('Hygiene Data'!$E$9,0,10*ROW('Hygiene Data'!E153))),'Data Summary'!DT159="Yes"),OFFSET('Hygiene Data'!$E$9,0,10*ROW('Hygiene Data'!E153)),NA())</f>
        <v>#N/A</v>
      </c>
      <c r="BF159" s="543" t="e">
        <f ca="1">+IF(AND(ISNUMBER(OFFSET('Hygiene Data'!$F$5,0,10*ROW('Hygiene Data'!F153))),'Data Summary'!DU159="Yes"),OFFSET('Hygiene Data'!$F$5,0,10*ROW('Hygiene Data'!F153)),NA())</f>
        <v>#N/A</v>
      </c>
      <c r="BG159" s="543" t="e">
        <f ca="1">+IF(AND(ISNUMBER(OFFSET('Hygiene Data'!$F$7,0,10*ROW('Hygiene Data'!F153))),'Data Summary'!DV159="Yes"),OFFSET('Hygiene Data'!$F$7,0,10*ROW('Hygiene Data'!F153)),NA())</f>
        <v>#N/A</v>
      </c>
      <c r="BH159" s="543" t="e">
        <f ca="1">+IF(AND(ISNUMBER(OFFSET('Hygiene Data'!$F$9,0,10*ROW('Hygiene Data'!F153))),'Data Summary'!DW159="Yes"),OFFSET('Hygiene Data'!$F$9,0,10*ROW('Hygiene Data'!F153)),NA())</f>
        <v>#N/A</v>
      </c>
      <c r="BI159" s="543" t="e">
        <f ca="1">+IF(AND(ISNUMBER(OFFSET('Hygiene Data'!$G$5,0,10*ROW('Hygiene Data'!G153))),'Data Summary'!DX159="Yes"),OFFSET('Hygiene Data'!$G$5,0,10*ROW('Hygiene Data'!G153)),NA())</f>
        <v>#N/A</v>
      </c>
      <c r="BJ159" s="543" t="e">
        <f ca="1">+IF(AND(ISNUMBER(OFFSET('Hygiene Data'!$G$7,0,10*ROW('Hygiene Data'!G153))),'Data Summary'!DY159="Yes"),OFFSET('Hygiene Data'!$G$7,0,10*ROW('Hygiene Data'!G153)),NA())</f>
        <v>#N/A</v>
      </c>
      <c r="BK159" s="543" t="e">
        <f ca="1">+IF(AND(ISNUMBER(OFFSET('Hygiene Data'!$G$9,0,10*ROW('Hygiene Data'!G153))),'Data Summary'!DZ159="Yes"),OFFSET('Hygiene Data'!$G$9,0,10*ROW('Hygiene Data'!G153)),NA())</f>
        <v>#N/A</v>
      </c>
      <c r="BL159" s="543" t="e">
        <f ca="1">+IF(AND(ISNUMBER(OFFSET('Hygiene Data'!$H$5,0,10*ROW('Hygiene Data'!H153))),'Data Summary'!EA159="Yes"),OFFSET('Hygiene Data'!$H$5,0,10*ROW('Hygiene Data'!H153)),NA())</f>
        <v>#N/A</v>
      </c>
      <c r="BM159" s="543" t="e">
        <f ca="1">+IF(AND(ISNUMBER(OFFSET('Hygiene Data'!$H$7,0,10*ROW('Hygiene Data'!H153))),'Data Summary'!EB159="Yes"),OFFSET('Hygiene Data'!$H$7,0,10*ROW('Hygiene Data'!H153)),NA())</f>
        <v>#N/A</v>
      </c>
      <c r="BN159" s="543" t="e">
        <f ca="1">+IF(AND(ISNUMBER(OFFSET('Hygiene Data'!$H$9,0,10*ROW('Hygiene Data'!H153))),'Data Summary'!EC159="Yes"),OFFSET('Hygiene Data'!$H$9,0,10*ROW('Hygiene Data'!H153)),NA())</f>
        <v>#N/A</v>
      </c>
      <c r="BO159" s="543" t="e">
        <f ca="1">+IF(AND(ISNUMBER(OFFSET('Hygiene Data'!$I$5,0,10*ROW('Hygiene Data'!I153))),'Data Summary'!ED159="Yes"),OFFSET('Hygiene Data'!$I$5,0,10*ROW('Hygiene Data'!I153)),NA())</f>
        <v>#N/A</v>
      </c>
      <c r="BP159" s="543" t="e">
        <f ca="1">+IF(AND(ISNUMBER(OFFSET('Hygiene Data'!$I$7,0,10*ROW('Hygiene Data'!I153))),'Data Summary'!EE159="Yes"),OFFSET('Hygiene Data'!$I$7,0,10*ROW('Hygiene Data'!I153)),NA())</f>
        <v>#N/A</v>
      </c>
      <c r="BQ159" s="543" t="e">
        <f ca="1">+IF(AND(ISNUMBER(OFFSET('Hygiene Data'!$I$9,0,10*ROW('Hygiene Data'!I153))),'Data Summary'!EF159="Yes"),OFFSET('Hygiene Data'!$I$9,0,10*ROW('Hygiene Data'!I153)),NA())</f>
        <v>#N/A</v>
      </c>
    </row>
    <row r="160" spans="1:69" x14ac:dyDescent="0.25">
      <c r="A160" s="539" t="e">
        <f ca="1">+RIGHT('Data Summary'!A160,LEN('Data Summary'!A160)-9)</f>
        <v>#VALUE!</v>
      </c>
      <c r="B160" s="513" t="str">
        <f ca="1">+IF(ISTEXT('Data Summary'!B160),'Data Summary'!B160,"")</f>
        <v/>
      </c>
      <c r="C160" s="540" t="e">
        <f ca="1">+VALUE('Data Summary'!C160)</f>
        <v>#VALUE!</v>
      </c>
      <c r="D160" s="541" t="e">
        <f ca="1">+IF(AND(ISNUMBER(OFFSET('Water Data'!$D$4,0,10*ROW('Water Data'!D154))),'Data Summary'!BS160="Yes"),100-OFFSET('Water Data'!$D$4,0,10*ROW('Water Data'!D154)),NA())</f>
        <v>#N/A</v>
      </c>
      <c r="E160" s="541" t="e">
        <f ca="1">+IF(AND(ISNUMBER(OFFSET('Water Data'!$D$6,0,10*ROW('Water Data'!D154))),'Data Summary'!BT160="Yes"),OFFSET('Water Data'!$D$6,0,10*ROW('Water Data'!D154)),NA())</f>
        <v>#N/A</v>
      </c>
      <c r="F160" s="541" t="e">
        <f ca="1">+IF(AND(ISNUMBER(OFFSET('Water Data'!$D$9,0,10*ROW('Water Data'!D154))),'Data Summary'!BU160="Yes"),OFFSET('Water Data'!$D$9,0,10*ROW('Water Data'!D154)),NA())</f>
        <v>#N/A</v>
      </c>
      <c r="G160" s="541" t="e">
        <f ca="1">+IF(AND(ISNUMBER(OFFSET('Water Data'!$E$4,0,10*ROW('Water Data'!E154))),'Data Summary'!BV160="Yes"),100-OFFSET('Water Data'!$E$4,0,10*ROW('Water Data'!E154)),NA())</f>
        <v>#N/A</v>
      </c>
      <c r="H160" s="541" t="e">
        <f ca="1">+IF(AND(ISNUMBER(OFFSET('Water Data'!$E$6,0,10*ROW('Water Data'!E154))),'Data Summary'!BW160="Yes"),OFFSET('Water Data'!$E$6,0,10*ROW('Water Data'!E154)),NA())</f>
        <v>#N/A</v>
      </c>
      <c r="I160" s="541" t="e">
        <f ca="1">+IF(AND(ISNUMBER(OFFSET('Water Data'!$E$9,0,10*ROW('Water Data'!E154))),'Data Summary'!BX160="Yes"),OFFSET('Water Data'!$E$9,0,10*ROW('Water Data'!E154)),NA())</f>
        <v>#N/A</v>
      </c>
      <c r="J160" s="541" t="e">
        <f ca="1">+IF(AND(ISNUMBER(OFFSET('Water Data'!$F$4,0,10*ROW('Water Data'!F154))),'Data Summary'!BY160="Yes"),100-OFFSET('Water Data'!$F$4,0,10*ROW('Water Data'!F154)),NA())</f>
        <v>#N/A</v>
      </c>
      <c r="K160" s="541" t="e">
        <f ca="1">+IF(AND(ISNUMBER(OFFSET('Water Data'!$F$6,0,10*ROW('Water Data'!F154))),'Data Summary'!BZ160="Yes"),OFFSET('Water Data'!$F$6,0,10*ROW('Water Data'!F154)),NA())</f>
        <v>#N/A</v>
      </c>
      <c r="L160" s="541" t="e">
        <f ca="1">+IF(AND(ISNUMBER(OFFSET('Water Data'!$F$9,0,10*ROW('Water Data'!F154))),'Data Summary'!CA160="Yes"),OFFSET('Water Data'!$F$9,0,10*ROW('Water Data'!F154)),NA())</f>
        <v>#N/A</v>
      </c>
      <c r="M160" s="541" t="e">
        <f ca="1">+IF(AND(ISNUMBER(OFFSET('Water Data'!$G$4,0,10*ROW('Water Data'!G154))),'Data Summary'!CB160="Yes"),100-OFFSET('Water Data'!$G$4,0,10*ROW('Water Data'!G154)),NA())</f>
        <v>#N/A</v>
      </c>
      <c r="N160" s="541" t="e">
        <f ca="1">+IF(AND(ISNUMBER(OFFSET('Water Data'!$G$6,0,10*ROW('Water Data'!G154))),'Data Summary'!CC160="Yes"),OFFSET('Water Data'!$G$6,0,10*ROW('Water Data'!G154)),NA())</f>
        <v>#N/A</v>
      </c>
      <c r="O160" s="541" t="e">
        <f ca="1">+IF(AND(ISNUMBER(OFFSET('Water Data'!$G$9,0,10*ROW('Water Data'!G154))),'Data Summary'!CD160="Yes"),OFFSET('Water Data'!$G$9,0,10*ROW('Water Data'!G154)),NA())</f>
        <v>#N/A</v>
      </c>
      <c r="P160" s="541" t="e">
        <f ca="1">+IF(AND(ISNUMBER(OFFSET('Water Data'!$H$4,0,10*ROW('Water Data'!H154))),'Data Summary'!CE160="Yes"),100-OFFSET('Water Data'!$H$4,0,10*ROW('Water Data'!H154)),NA())</f>
        <v>#N/A</v>
      </c>
      <c r="Q160" s="541" t="e">
        <f ca="1">+IF(AND(ISNUMBER(OFFSET('Water Data'!$H$6,0,10*ROW('Water Data'!H154))),'Data Summary'!CF160="Yes"),OFFSET('Water Data'!$H$6,0,10*ROW('Water Data'!H154)),NA())</f>
        <v>#N/A</v>
      </c>
      <c r="R160" s="541" t="e">
        <f ca="1">+IF(AND(ISNUMBER(OFFSET('Water Data'!$H$9,0,10*ROW('Water Data'!H154))),'Data Summary'!CG160="Yes"),OFFSET('Water Data'!$H$9,0,10*ROW('Water Data'!H154)),NA())</f>
        <v>#N/A</v>
      </c>
      <c r="S160" s="541" t="e">
        <f ca="1">+IF(AND(ISNUMBER(OFFSET('Water Data'!$I$4,0,10*ROW('Water Data'!I154))),'Data Summary'!CH160="Yes"),100-OFFSET('Water Data'!$I$4,0,10*ROW('Water Data'!I154)),NA())</f>
        <v>#N/A</v>
      </c>
      <c r="T160" s="541" t="e">
        <f ca="1">+IF(AND(ISNUMBER(OFFSET('Water Data'!$I$6,0,10*ROW('Water Data'!I154))),'Data Summary'!CI160="Yes"),OFFSET('Water Data'!$I$6,0,10*ROW('Water Data'!I154)),NA())</f>
        <v>#N/A</v>
      </c>
      <c r="U160" s="541" t="e">
        <f ca="1">+IF(AND(ISNUMBER(OFFSET('Water Data'!$I$9,0,10*ROW('Water Data'!I154))),'Data Summary'!CJ160="Yes"),OFFSET('Water Data'!$I$9,0,10*ROW('Water Data'!I154)),NA())</f>
        <v>#N/A</v>
      </c>
      <c r="V160" s="542" t="e">
        <f ca="1">+IF(AND(ISNUMBER(OFFSET('Sanitation Data'!$D$4,0,10*ROW('Sanitation Data'!D154))),'Data Summary'!CK160="Yes"),100-OFFSET('Sanitation Data'!$D$4,0,10*ROW('Sanitation Data'!D154)),NA())</f>
        <v>#N/A</v>
      </c>
      <c r="W160" s="542" t="e">
        <f ca="1">+IF(AND(ISNUMBER(OFFSET('Sanitation Data'!$D$6,0,10*ROW('Sanitation Data'!D154))),'Data Summary'!CL160="Yes"),OFFSET('Sanitation Data'!$D$6,0,10*ROW('Sanitation Data'!D154)),NA())</f>
        <v>#N/A</v>
      </c>
      <c r="X160" s="542" t="e">
        <f ca="1">+IF(AND(ISNUMBER(OFFSET('Sanitation Data'!$D$10,0,10*ROW('Sanitation Data'!D154))),'Data Summary'!CM160="Yes"),OFFSET('Sanitation Data'!$D$10,0,10*ROW('Sanitation Data'!D154)),NA())</f>
        <v>#N/A</v>
      </c>
      <c r="Y160" s="542" t="e">
        <f ca="1">+IF(AND(ISNUMBER(OFFSET('Sanitation Data'!$D$11,0,10*ROW('Sanitation Data'!D154))),'Data Summary'!CN160="Yes"),OFFSET('Sanitation Data'!$D$11,0,10*ROW('Sanitation Data'!D154)),NA())</f>
        <v>#N/A</v>
      </c>
      <c r="Z160" s="542" t="e">
        <f ca="1">+IF(AND(ISNUMBER(OFFSET('Sanitation Data'!$D$12,0,10*ROW('Sanitation Data'!D154))),'Data Summary'!CO160="Yes"),OFFSET('Sanitation Data'!$D$12,0,10*ROW('Sanitation Data'!D154)),NA())</f>
        <v>#N/A</v>
      </c>
      <c r="AA160" s="542" t="e">
        <f ca="1">+IF(AND(ISNUMBER(OFFSET('Sanitation Data'!$E$4,0,10*ROW('Sanitation Data'!E154))),'Data Summary'!CP160="Yes"),100-OFFSET('Sanitation Data'!$E$4,0,10*ROW('Sanitation Data'!E154)),NA())</f>
        <v>#N/A</v>
      </c>
      <c r="AB160" s="542" t="e">
        <f ca="1">+IF(AND(ISNUMBER(OFFSET('Sanitation Data'!$E$6,0,10*ROW('Sanitation Data'!E154))),'Data Summary'!CQ160="Yes"),OFFSET('Sanitation Data'!$E$6,0,10*ROW('Sanitation Data'!E154)),NA())</f>
        <v>#N/A</v>
      </c>
      <c r="AC160" s="542" t="e">
        <f ca="1">+IF(AND(ISNUMBER(OFFSET('Sanitation Data'!$E$10,0,10*ROW('Sanitation Data'!E154))),'Data Summary'!CR160="Yes"),OFFSET('Sanitation Data'!$E$10,0,10*ROW('Sanitation Data'!E154)),NA())</f>
        <v>#N/A</v>
      </c>
      <c r="AD160" s="542" t="e">
        <f ca="1">+IF(AND(ISNUMBER(OFFSET('Sanitation Data'!$E$11,0,10*ROW('Sanitation Data'!E154))),'Data Summary'!CS160="Yes"),OFFSET('Sanitation Data'!$E$11,0,10*ROW('Sanitation Data'!E154)),NA())</f>
        <v>#N/A</v>
      </c>
      <c r="AE160" s="542" t="e">
        <f ca="1">+IF(AND(ISNUMBER(OFFSET('Sanitation Data'!$E$12,0,10*ROW('Sanitation Data'!E154))),'Data Summary'!CT160="Yes"),OFFSET('Sanitation Data'!$E$12,0,10*ROW('Sanitation Data'!E154)),NA())</f>
        <v>#N/A</v>
      </c>
      <c r="AF160" s="542" t="e">
        <f ca="1">+IF(AND(ISNUMBER(OFFSET('Sanitation Data'!$F$4,0,10*ROW('Sanitation Data'!F154))),'Data Summary'!CU160="Yes"),100-OFFSET('Sanitation Data'!$F$4,0,10*ROW('Sanitation Data'!F154)),NA())</f>
        <v>#N/A</v>
      </c>
      <c r="AG160" s="542" t="e">
        <f ca="1">+IF(AND(ISNUMBER(OFFSET('Sanitation Data'!$F$6,0,10*ROW('Sanitation Data'!F154))),'Data Summary'!CV160="Yes"),OFFSET('Sanitation Data'!$F$6,0,10*ROW('Sanitation Data'!F154)),NA())</f>
        <v>#N/A</v>
      </c>
      <c r="AH160" s="542" t="e">
        <f ca="1">+IF(AND(ISNUMBER(OFFSET('Sanitation Data'!$F$10,0,10*ROW('Sanitation Data'!F154))),'Data Summary'!CW160="Yes"),OFFSET('Sanitation Data'!$F$10,0,10*ROW('Sanitation Data'!F154)),NA())</f>
        <v>#N/A</v>
      </c>
      <c r="AI160" s="542" t="e">
        <f ca="1">+IF(AND(ISNUMBER(OFFSET('Sanitation Data'!$F$11,0,10*ROW('Sanitation Data'!F154))),'Data Summary'!CX160="Yes"),OFFSET('Sanitation Data'!$F$11,0,10*ROW('Sanitation Data'!F154)),NA())</f>
        <v>#N/A</v>
      </c>
      <c r="AJ160" s="542" t="e">
        <f ca="1">+IF(AND(ISNUMBER(OFFSET('Sanitation Data'!$F$12,0,10*ROW('Sanitation Data'!F154))),'Data Summary'!CY160="Yes"),OFFSET('Sanitation Data'!$F$12,0,10*ROW('Sanitation Data'!F154)),NA())</f>
        <v>#N/A</v>
      </c>
      <c r="AK160" s="542" t="e">
        <f ca="1">+IF(AND(ISNUMBER(OFFSET('Sanitation Data'!$G$4,0,10*ROW('Sanitation Data'!G154))),'Data Summary'!CZ160="Yes"),100-OFFSET('Sanitation Data'!$G$4,0,10*ROW('Sanitation Data'!G154)),NA())</f>
        <v>#N/A</v>
      </c>
      <c r="AL160" s="542" t="e">
        <f ca="1">+IF(AND(ISNUMBER(OFFSET('Sanitation Data'!$G$6,0,10*ROW('Sanitation Data'!G154))),'Data Summary'!DA160="Yes"),OFFSET('Sanitation Data'!$G$6,0,10*ROW('Sanitation Data'!G154)),NA())</f>
        <v>#N/A</v>
      </c>
      <c r="AM160" s="542" t="e">
        <f ca="1">+IF(AND(ISNUMBER(OFFSET('Sanitation Data'!$G$10,0,10*ROW('Sanitation Data'!G154))),'Data Summary'!DB160="Yes"),OFFSET('Sanitation Data'!$G$10,0,10*ROW('Sanitation Data'!G154)),NA())</f>
        <v>#N/A</v>
      </c>
      <c r="AN160" s="542" t="e">
        <f ca="1">+IF(AND(ISNUMBER(OFFSET('Sanitation Data'!$G$11,0,10*ROW('Sanitation Data'!G154))),'Data Summary'!DC160="Yes"),OFFSET('Sanitation Data'!$G$11,0,10*ROW('Sanitation Data'!G154)),NA())</f>
        <v>#N/A</v>
      </c>
      <c r="AO160" s="542" t="e">
        <f ca="1">+IF(AND(ISNUMBER(OFFSET('Sanitation Data'!$G$12,0,10*ROW('Sanitation Data'!G154))),'Data Summary'!DD160="Yes"),OFFSET('Sanitation Data'!$G$12,0,10*ROW('Sanitation Data'!G154)),NA())</f>
        <v>#N/A</v>
      </c>
      <c r="AP160" s="542" t="e">
        <f ca="1">+IF(AND(ISNUMBER(OFFSET('Sanitation Data'!$H$4,0,10*ROW('Sanitation Data'!H154))),'Data Summary'!DE160="Yes"),100-OFFSET('Sanitation Data'!$H$4,0,10*ROW('Sanitation Data'!H154)),NA())</f>
        <v>#N/A</v>
      </c>
      <c r="AQ160" s="542" t="e">
        <f ca="1">+IF(AND(ISNUMBER(OFFSET('Sanitation Data'!$H$6,0,10*ROW('Sanitation Data'!H154))),'Data Summary'!DF160="Yes"),OFFSET('Sanitation Data'!$H$6,0,10*ROW('Sanitation Data'!H154)),NA())</f>
        <v>#N/A</v>
      </c>
      <c r="AR160" s="542" t="e">
        <f ca="1">+IF(AND(ISNUMBER(OFFSET('Sanitation Data'!$H$10,0,10*ROW('Sanitation Data'!H154))),'Data Summary'!DG160="Yes"),OFFSET('Sanitation Data'!$H$10,0,10*ROW('Sanitation Data'!H154)),NA())</f>
        <v>#N/A</v>
      </c>
      <c r="AS160" s="542" t="e">
        <f ca="1">+IF(AND(ISNUMBER(OFFSET('Sanitation Data'!$H$11,0,10*ROW('Sanitation Data'!H154))),'Data Summary'!DH160="Yes"),OFFSET('Sanitation Data'!$H$11,0,10*ROW('Sanitation Data'!H154)),NA())</f>
        <v>#N/A</v>
      </c>
      <c r="AT160" s="542" t="e">
        <f ca="1">+IF(AND(ISNUMBER(OFFSET('Sanitation Data'!$H$12,0,10*ROW('Sanitation Data'!H154))),'Data Summary'!DI160="Yes"),OFFSET('Sanitation Data'!$H$12,0,10*ROW('Sanitation Data'!H154)),NA())</f>
        <v>#N/A</v>
      </c>
      <c r="AU160" s="542" t="e">
        <f ca="1">+IF(AND(ISNUMBER(OFFSET('Sanitation Data'!$I$4,0,10*ROW('Sanitation Data'!I154))),'Data Summary'!DJ160="Yes"),100-OFFSET('Sanitation Data'!$I$4,0,10*ROW('Sanitation Data'!I154)),NA())</f>
        <v>#N/A</v>
      </c>
      <c r="AV160" s="542" t="e">
        <f ca="1">+IF(AND(ISNUMBER(OFFSET('Sanitation Data'!$I$6,0,10*ROW('Sanitation Data'!I154))),'Data Summary'!DK160="Yes"),OFFSET('Sanitation Data'!$I$6,0,10*ROW('Sanitation Data'!I154)),NA())</f>
        <v>#N/A</v>
      </c>
      <c r="AW160" s="542" t="e">
        <f ca="1">+IF(AND(ISNUMBER(OFFSET('Sanitation Data'!$I$10,0,10*ROW('Sanitation Data'!I154))),'Data Summary'!DL160="Yes"),OFFSET('Sanitation Data'!$I$10,0,10*ROW('Sanitation Data'!I154)),NA())</f>
        <v>#N/A</v>
      </c>
      <c r="AX160" s="542" t="e">
        <f ca="1">+IF(AND(ISNUMBER(OFFSET('Sanitation Data'!$I$11,0,10*ROW('Sanitation Data'!I154))),'Data Summary'!DM160="Yes"),OFFSET('Sanitation Data'!$I$11,0,10*ROW('Sanitation Data'!I154)),NA())</f>
        <v>#N/A</v>
      </c>
      <c r="AY160" s="542" t="e">
        <f ca="1">+IF(AND(ISNUMBER(OFFSET('Sanitation Data'!$I$12,0,10*ROW('Sanitation Data'!I154))),'Data Summary'!DN160="Yes"),OFFSET('Sanitation Data'!$I$12,0,10*ROW('Sanitation Data'!I154)),NA())</f>
        <v>#N/A</v>
      </c>
      <c r="AZ160" s="543" t="e">
        <f ca="1">+IF(AND(ISNUMBER(OFFSET('Hygiene Data'!$D$5,0,10*ROW('Hygiene Data'!D154))),'Data Summary'!DO160="Yes"),OFFSET('Hygiene Data'!$D$5,0,10*ROW('Hygiene Data'!D154)),NA())</f>
        <v>#N/A</v>
      </c>
      <c r="BA160" s="543" t="e">
        <f ca="1">+IF(AND(ISNUMBER(OFFSET('Hygiene Data'!$D$7,0,10*ROW('Hygiene Data'!D154))),'Data Summary'!DP160="Yes"),OFFSET('Hygiene Data'!$D$7,0,10*ROW('Hygiene Data'!D154)),NA())</f>
        <v>#N/A</v>
      </c>
      <c r="BB160" s="543" t="e">
        <f ca="1">+IF(AND(ISNUMBER(OFFSET('Hygiene Data'!$D$9,0,10*ROW('Hygiene Data'!D154))),'Data Summary'!DQ160="Yes"),OFFSET('Hygiene Data'!$D$9,0,10*ROW('Hygiene Data'!D154)),NA())</f>
        <v>#N/A</v>
      </c>
      <c r="BC160" s="543" t="e">
        <f ca="1">+IF(AND(ISNUMBER(OFFSET('Hygiene Data'!$E$5,0,10*ROW('Hygiene Data'!E154))),'Data Summary'!DR160="Yes"),OFFSET('Hygiene Data'!$E$5,0,10*ROW('Hygiene Data'!E154)),NA())</f>
        <v>#N/A</v>
      </c>
      <c r="BD160" s="543" t="e">
        <f ca="1">+IF(AND(ISNUMBER(OFFSET('Hygiene Data'!$E$7,0,10*ROW('Hygiene Data'!E154))),'Data Summary'!DS160="Yes"),OFFSET('Hygiene Data'!$E$7,0,10*ROW('Hygiene Data'!E154)),NA())</f>
        <v>#N/A</v>
      </c>
      <c r="BE160" s="543" t="e">
        <f ca="1">+IF(AND(ISNUMBER(OFFSET('Hygiene Data'!$E$9,0,10*ROW('Hygiene Data'!E154))),'Data Summary'!DT160="Yes"),OFFSET('Hygiene Data'!$E$9,0,10*ROW('Hygiene Data'!E154)),NA())</f>
        <v>#N/A</v>
      </c>
      <c r="BF160" s="543" t="e">
        <f ca="1">+IF(AND(ISNUMBER(OFFSET('Hygiene Data'!$F$5,0,10*ROW('Hygiene Data'!F154))),'Data Summary'!DU160="Yes"),OFFSET('Hygiene Data'!$F$5,0,10*ROW('Hygiene Data'!F154)),NA())</f>
        <v>#N/A</v>
      </c>
      <c r="BG160" s="543" t="e">
        <f ca="1">+IF(AND(ISNUMBER(OFFSET('Hygiene Data'!$F$7,0,10*ROW('Hygiene Data'!F154))),'Data Summary'!DV160="Yes"),OFFSET('Hygiene Data'!$F$7,0,10*ROW('Hygiene Data'!F154)),NA())</f>
        <v>#N/A</v>
      </c>
      <c r="BH160" s="543" t="e">
        <f ca="1">+IF(AND(ISNUMBER(OFFSET('Hygiene Data'!$F$9,0,10*ROW('Hygiene Data'!F154))),'Data Summary'!DW160="Yes"),OFFSET('Hygiene Data'!$F$9,0,10*ROW('Hygiene Data'!F154)),NA())</f>
        <v>#N/A</v>
      </c>
      <c r="BI160" s="543" t="e">
        <f ca="1">+IF(AND(ISNUMBER(OFFSET('Hygiene Data'!$G$5,0,10*ROW('Hygiene Data'!G154))),'Data Summary'!DX160="Yes"),OFFSET('Hygiene Data'!$G$5,0,10*ROW('Hygiene Data'!G154)),NA())</f>
        <v>#N/A</v>
      </c>
      <c r="BJ160" s="543" t="e">
        <f ca="1">+IF(AND(ISNUMBER(OFFSET('Hygiene Data'!$G$7,0,10*ROW('Hygiene Data'!G154))),'Data Summary'!DY160="Yes"),OFFSET('Hygiene Data'!$G$7,0,10*ROW('Hygiene Data'!G154)),NA())</f>
        <v>#N/A</v>
      </c>
      <c r="BK160" s="543" t="e">
        <f ca="1">+IF(AND(ISNUMBER(OFFSET('Hygiene Data'!$G$9,0,10*ROW('Hygiene Data'!G154))),'Data Summary'!DZ160="Yes"),OFFSET('Hygiene Data'!$G$9,0,10*ROW('Hygiene Data'!G154)),NA())</f>
        <v>#N/A</v>
      </c>
      <c r="BL160" s="543" t="e">
        <f ca="1">+IF(AND(ISNUMBER(OFFSET('Hygiene Data'!$H$5,0,10*ROW('Hygiene Data'!H154))),'Data Summary'!EA160="Yes"),OFFSET('Hygiene Data'!$H$5,0,10*ROW('Hygiene Data'!H154)),NA())</f>
        <v>#N/A</v>
      </c>
      <c r="BM160" s="543" t="e">
        <f ca="1">+IF(AND(ISNUMBER(OFFSET('Hygiene Data'!$H$7,0,10*ROW('Hygiene Data'!H154))),'Data Summary'!EB160="Yes"),OFFSET('Hygiene Data'!$H$7,0,10*ROW('Hygiene Data'!H154)),NA())</f>
        <v>#N/A</v>
      </c>
      <c r="BN160" s="543" t="e">
        <f ca="1">+IF(AND(ISNUMBER(OFFSET('Hygiene Data'!$H$9,0,10*ROW('Hygiene Data'!H154))),'Data Summary'!EC160="Yes"),OFFSET('Hygiene Data'!$H$9,0,10*ROW('Hygiene Data'!H154)),NA())</f>
        <v>#N/A</v>
      </c>
      <c r="BO160" s="543" t="e">
        <f ca="1">+IF(AND(ISNUMBER(OFFSET('Hygiene Data'!$I$5,0,10*ROW('Hygiene Data'!I154))),'Data Summary'!ED160="Yes"),OFFSET('Hygiene Data'!$I$5,0,10*ROW('Hygiene Data'!I154)),NA())</f>
        <v>#N/A</v>
      </c>
      <c r="BP160" s="543" t="e">
        <f ca="1">+IF(AND(ISNUMBER(OFFSET('Hygiene Data'!$I$7,0,10*ROW('Hygiene Data'!I154))),'Data Summary'!EE160="Yes"),OFFSET('Hygiene Data'!$I$7,0,10*ROW('Hygiene Data'!I154)),NA())</f>
        <v>#N/A</v>
      </c>
      <c r="BQ160" s="543" t="e">
        <f ca="1">+IF(AND(ISNUMBER(OFFSET('Hygiene Data'!$I$9,0,10*ROW('Hygiene Data'!I154))),'Data Summary'!EF160="Yes"),OFFSET('Hygiene Data'!$I$9,0,10*ROW('Hygiene Data'!I154)),NA())</f>
        <v>#N/A</v>
      </c>
    </row>
    <row r="161" spans="1:69" x14ac:dyDescent="0.25">
      <c r="A161" s="539" t="e">
        <f ca="1">+RIGHT('Data Summary'!A161,LEN('Data Summary'!A161)-9)</f>
        <v>#VALUE!</v>
      </c>
      <c r="B161" s="513" t="str">
        <f ca="1">+IF(ISTEXT('Data Summary'!B161),'Data Summary'!B161,"")</f>
        <v/>
      </c>
      <c r="C161" s="540" t="e">
        <f ca="1">+VALUE('Data Summary'!C161)</f>
        <v>#VALUE!</v>
      </c>
      <c r="D161" s="541" t="e">
        <f ca="1">+IF(AND(ISNUMBER(OFFSET('Water Data'!$D$4,0,10*ROW('Water Data'!D155))),'Data Summary'!BS161="Yes"),100-OFFSET('Water Data'!$D$4,0,10*ROW('Water Data'!D155)),NA())</f>
        <v>#N/A</v>
      </c>
      <c r="E161" s="541" t="e">
        <f ca="1">+IF(AND(ISNUMBER(OFFSET('Water Data'!$D$6,0,10*ROW('Water Data'!D155))),'Data Summary'!BT161="Yes"),OFFSET('Water Data'!$D$6,0,10*ROW('Water Data'!D155)),NA())</f>
        <v>#N/A</v>
      </c>
      <c r="F161" s="541" t="e">
        <f ca="1">+IF(AND(ISNUMBER(OFFSET('Water Data'!$D$9,0,10*ROW('Water Data'!D155))),'Data Summary'!BU161="Yes"),OFFSET('Water Data'!$D$9,0,10*ROW('Water Data'!D155)),NA())</f>
        <v>#N/A</v>
      </c>
      <c r="G161" s="541" t="e">
        <f ca="1">+IF(AND(ISNUMBER(OFFSET('Water Data'!$E$4,0,10*ROW('Water Data'!E155))),'Data Summary'!BV161="Yes"),100-OFFSET('Water Data'!$E$4,0,10*ROW('Water Data'!E155)),NA())</f>
        <v>#N/A</v>
      </c>
      <c r="H161" s="541" t="e">
        <f ca="1">+IF(AND(ISNUMBER(OFFSET('Water Data'!$E$6,0,10*ROW('Water Data'!E155))),'Data Summary'!BW161="Yes"),OFFSET('Water Data'!$E$6,0,10*ROW('Water Data'!E155)),NA())</f>
        <v>#N/A</v>
      </c>
      <c r="I161" s="541" t="e">
        <f ca="1">+IF(AND(ISNUMBER(OFFSET('Water Data'!$E$9,0,10*ROW('Water Data'!E155))),'Data Summary'!BX161="Yes"),OFFSET('Water Data'!$E$9,0,10*ROW('Water Data'!E155)),NA())</f>
        <v>#N/A</v>
      </c>
      <c r="J161" s="541" t="e">
        <f ca="1">+IF(AND(ISNUMBER(OFFSET('Water Data'!$F$4,0,10*ROW('Water Data'!F155))),'Data Summary'!BY161="Yes"),100-OFFSET('Water Data'!$F$4,0,10*ROW('Water Data'!F155)),NA())</f>
        <v>#N/A</v>
      </c>
      <c r="K161" s="541" t="e">
        <f ca="1">+IF(AND(ISNUMBER(OFFSET('Water Data'!$F$6,0,10*ROW('Water Data'!F155))),'Data Summary'!BZ161="Yes"),OFFSET('Water Data'!$F$6,0,10*ROW('Water Data'!F155)),NA())</f>
        <v>#N/A</v>
      </c>
      <c r="L161" s="541" t="e">
        <f ca="1">+IF(AND(ISNUMBER(OFFSET('Water Data'!$F$9,0,10*ROW('Water Data'!F155))),'Data Summary'!CA161="Yes"),OFFSET('Water Data'!$F$9,0,10*ROW('Water Data'!F155)),NA())</f>
        <v>#N/A</v>
      </c>
      <c r="M161" s="541" t="e">
        <f ca="1">+IF(AND(ISNUMBER(OFFSET('Water Data'!$G$4,0,10*ROW('Water Data'!G155))),'Data Summary'!CB161="Yes"),100-OFFSET('Water Data'!$G$4,0,10*ROW('Water Data'!G155)),NA())</f>
        <v>#N/A</v>
      </c>
      <c r="N161" s="541" t="e">
        <f ca="1">+IF(AND(ISNUMBER(OFFSET('Water Data'!$G$6,0,10*ROW('Water Data'!G155))),'Data Summary'!CC161="Yes"),OFFSET('Water Data'!$G$6,0,10*ROW('Water Data'!G155)),NA())</f>
        <v>#N/A</v>
      </c>
      <c r="O161" s="541" t="e">
        <f ca="1">+IF(AND(ISNUMBER(OFFSET('Water Data'!$G$9,0,10*ROW('Water Data'!G155))),'Data Summary'!CD161="Yes"),OFFSET('Water Data'!$G$9,0,10*ROW('Water Data'!G155)),NA())</f>
        <v>#N/A</v>
      </c>
      <c r="P161" s="541" t="e">
        <f ca="1">+IF(AND(ISNUMBER(OFFSET('Water Data'!$H$4,0,10*ROW('Water Data'!H155))),'Data Summary'!CE161="Yes"),100-OFFSET('Water Data'!$H$4,0,10*ROW('Water Data'!H155)),NA())</f>
        <v>#N/A</v>
      </c>
      <c r="Q161" s="541" t="e">
        <f ca="1">+IF(AND(ISNUMBER(OFFSET('Water Data'!$H$6,0,10*ROW('Water Data'!H155))),'Data Summary'!CF161="Yes"),OFFSET('Water Data'!$H$6,0,10*ROW('Water Data'!H155)),NA())</f>
        <v>#N/A</v>
      </c>
      <c r="R161" s="541" t="e">
        <f ca="1">+IF(AND(ISNUMBER(OFFSET('Water Data'!$H$9,0,10*ROW('Water Data'!H155))),'Data Summary'!CG161="Yes"),OFFSET('Water Data'!$H$9,0,10*ROW('Water Data'!H155)),NA())</f>
        <v>#N/A</v>
      </c>
      <c r="S161" s="541" t="e">
        <f ca="1">+IF(AND(ISNUMBER(OFFSET('Water Data'!$I$4,0,10*ROW('Water Data'!I155))),'Data Summary'!CH161="Yes"),100-OFFSET('Water Data'!$I$4,0,10*ROW('Water Data'!I155)),NA())</f>
        <v>#N/A</v>
      </c>
      <c r="T161" s="541" t="e">
        <f ca="1">+IF(AND(ISNUMBER(OFFSET('Water Data'!$I$6,0,10*ROW('Water Data'!I155))),'Data Summary'!CI161="Yes"),OFFSET('Water Data'!$I$6,0,10*ROW('Water Data'!I155)),NA())</f>
        <v>#N/A</v>
      </c>
      <c r="U161" s="541" t="e">
        <f ca="1">+IF(AND(ISNUMBER(OFFSET('Water Data'!$I$9,0,10*ROW('Water Data'!I155))),'Data Summary'!CJ161="Yes"),OFFSET('Water Data'!$I$9,0,10*ROW('Water Data'!I155)),NA())</f>
        <v>#N/A</v>
      </c>
      <c r="V161" s="542" t="e">
        <f ca="1">+IF(AND(ISNUMBER(OFFSET('Sanitation Data'!$D$4,0,10*ROW('Sanitation Data'!D155))),'Data Summary'!CK161="Yes"),100-OFFSET('Sanitation Data'!$D$4,0,10*ROW('Sanitation Data'!D155)),NA())</f>
        <v>#N/A</v>
      </c>
      <c r="W161" s="542" t="e">
        <f ca="1">+IF(AND(ISNUMBER(OFFSET('Sanitation Data'!$D$6,0,10*ROW('Sanitation Data'!D155))),'Data Summary'!CL161="Yes"),OFFSET('Sanitation Data'!$D$6,0,10*ROW('Sanitation Data'!D155)),NA())</f>
        <v>#N/A</v>
      </c>
      <c r="X161" s="542" t="e">
        <f ca="1">+IF(AND(ISNUMBER(OFFSET('Sanitation Data'!$D$10,0,10*ROW('Sanitation Data'!D155))),'Data Summary'!CM161="Yes"),OFFSET('Sanitation Data'!$D$10,0,10*ROW('Sanitation Data'!D155)),NA())</f>
        <v>#N/A</v>
      </c>
      <c r="Y161" s="542" t="e">
        <f ca="1">+IF(AND(ISNUMBER(OFFSET('Sanitation Data'!$D$11,0,10*ROW('Sanitation Data'!D155))),'Data Summary'!CN161="Yes"),OFFSET('Sanitation Data'!$D$11,0,10*ROW('Sanitation Data'!D155)),NA())</f>
        <v>#N/A</v>
      </c>
      <c r="Z161" s="542" t="e">
        <f ca="1">+IF(AND(ISNUMBER(OFFSET('Sanitation Data'!$D$12,0,10*ROW('Sanitation Data'!D155))),'Data Summary'!CO161="Yes"),OFFSET('Sanitation Data'!$D$12,0,10*ROW('Sanitation Data'!D155)),NA())</f>
        <v>#N/A</v>
      </c>
      <c r="AA161" s="542" t="e">
        <f ca="1">+IF(AND(ISNUMBER(OFFSET('Sanitation Data'!$E$4,0,10*ROW('Sanitation Data'!E155))),'Data Summary'!CP161="Yes"),100-OFFSET('Sanitation Data'!$E$4,0,10*ROW('Sanitation Data'!E155)),NA())</f>
        <v>#N/A</v>
      </c>
      <c r="AB161" s="542" t="e">
        <f ca="1">+IF(AND(ISNUMBER(OFFSET('Sanitation Data'!$E$6,0,10*ROW('Sanitation Data'!E155))),'Data Summary'!CQ161="Yes"),OFFSET('Sanitation Data'!$E$6,0,10*ROW('Sanitation Data'!E155)),NA())</f>
        <v>#N/A</v>
      </c>
      <c r="AC161" s="542" t="e">
        <f ca="1">+IF(AND(ISNUMBER(OFFSET('Sanitation Data'!$E$10,0,10*ROW('Sanitation Data'!E155))),'Data Summary'!CR161="Yes"),OFFSET('Sanitation Data'!$E$10,0,10*ROW('Sanitation Data'!E155)),NA())</f>
        <v>#N/A</v>
      </c>
      <c r="AD161" s="542" t="e">
        <f ca="1">+IF(AND(ISNUMBER(OFFSET('Sanitation Data'!$E$11,0,10*ROW('Sanitation Data'!E155))),'Data Summary'!CS161="Yes"),OFFSET('Sanitation Data'!$E$11,0,10*ROW('Sanitation Data'!E155)),NA())</f>
        <v>#N/A</v>
      </c>
      <c r="AE161" s="542" t="e">
        <f ca="1">+IF(AND(ISNUMBER(OFFSET('Sanitation Data'!$E$12,0,10*ROW('Sanitation Data'!E155))),'Data Summary'!CT161="Yes"),OFFSET('Sanitation Data'!$E$12,0,10*ROW('Sanitation Data'!E155)),NA())</f>
        <v>#N/A</v>
      </c>
      <c r="AF161" s="542" t="e">
        <f ca="1">+IF(AND(ISNUMBER(OFFSET('Sanitation Data'!$F$4,0,10*ROW('Sanitation Data'!F155))),'Data Summary'!CU161="Yes"),100-OFFSET('Sanitation Data'!$F$4,0,10*ROW('Sanitation Data'!F155)),NA())</f>
        <v>#N/A</v>
      </c>
      <c r="AG161" s="542" t="e">
        <f ca="1">+IF(AND(ISNUMBER(OFFSET('Sanitation Data'!$F$6,0,10*ROW('Sanitation Data'!F155))),'Data Summary'!CV161="Yes"),OFFSET('Sanitation Data'!$F$6,0,10*ROW('Sanitation Data'!F155)),NA())</f>
        <v>#N/A</v>
      </c>
      <c r="AH161" s="542" t="e">
        <f ca="1">+IF(AND(ISNUMBER(OFFSET('Sanitation Data'!$F$10,0,10*ROW('Sanitation Data'!F155))),'Data Summary'!CW161="Yes"),OFFSET('Sanitation Data'!$F$10,0,10*ROW('Sanitation Data'!F155)),NA())</f>
        <v>#N/A</v>
      </c>
      <c r="AI161" s="542" t="e">
        <f ca="1">+IF(AND(ISNUMBER(OFFSET('Sanitation Data'!$F$11,0,10*ROW('Sanitation Data'!F155))),'Data Summary'!CX161="Yes"),OFFSET('Sanitation Data'!$F$11,0,10*ROW('Sanitation Data'!F155)),NA())</f>
        <v>#N/A</v>
      </c>
      <c r="AJ161" s="542" t="e">
        <f ca="1">+IF(AND(ISNUMBER(OFFSET('Sanitation Data'!$F$12,0,10*ROW('Sanitation Data'!F155))),'Data Summary'!CY161="Yes"),OFFSET('Sanitation Data'!$F$12,0,10*ROW('Sanitation Data'!F155)),NA())</f>
        <v>#N/A</v>
      </c>
      <c r="AK161" s="542" t="e">
        <f ca="1">+IF(AND(ISNUMBER(OFFSET('Sanitation Data'!$G$4,0,10*ROW('Sanitation Data'!G155))),'Data Summary'!CZ161="Yes"),100-OFFSET('Sanitation Data'!$G$4,0,10*ROW('Sanitation Data'!G155)),NA())</f>
        <v>#N/A</v>
      </c>
      <c r="AL161" s="542" t="e">
        <f ca="1">+IF(AND(ISNUMBER(OFFSET('Sanitation Data'!$G$6,0,10*ROW('Sanitation Data'!G155))),'Data Summary'!DA161="Yes"),OFFSET('Sanitation Data'!$G$6,0,10*ROW('Sanitation Data'!G155)),NA())</f>
        <v>#N/A</v>
      </c>
      <c r="AM161" s="542" t="e">
        <f ca="1">+IF(AND(ISNUMBER(OFFSET('Sanitation Data'!$G$10,0,10*ROW('Sanitation Data'!G155))),'Data Summary'!DB161="Yes"),OFFSET('Sanitation Data'!$G$10,0,10*ROW('Sanitation Data'!G155)),NA())</f>
        <v>#N/A</v>
      </c>
      <c r="AN161" s="542" t="e">
        <f ca="1">+IF(AND(ISNUMBER(OFFSET('Sanitation Data'!$G$11,0,10*ROW('Sanitation Data'!G155))),'Data Summary'!DC161="Yes"),OFFSET('Sanitation Data'!$G$11,0,10*ROW('Sanitation Data'!G155)),NA())</f>
        <v>#N/A</v>
      </c>
      <c r="AO161" s="542" t="e">
        <f ca="1">+IF(AND(ISNUMBER(OFFSET('Sanitation Data'!$G$12,0,10*ROW('Sanitation Data'!G155))),'Data Summary'!DD161="Yes"),OFFSET('Sanitation Data'!$G$12,0,10*ROW('Sanitation Data'!G155)),NA())</f>
        <v>#N/A</v>
      </c>
      <c r="AP161" s="542" t="e">
        <f ca="1">+IF(AND(ISNUMBER(OFFSET('Sanitation Data'!$H$4,0,10*ROW('Sanitation Data'!H155))),'Data Summary'!DE161="Yes"),100-OFFSET('Sanitation Data'!$H$4,0,10*ROW('Sanitation Data'!H155)),NA())</f>
        <v>#N/A</v>
      </c>
      <c r="AQ161" s="542" t="e">
        <f ca="1">+IF(AND(ISNUMBER(OFFSET('Sanitation Data'!$H$6,0,10*ROW('Sanitation Data'!H155))),'Data Summary'!DF161="Yes"),OFFSET('Sanitation Data'!$H$6,0,10*ROW('Sanitation Data'!H155)),NA())</f>
        <v>#N/A</v>
      </c>
      <c r="AR161" s="542" t="e">
        <f ca="1">+IF(AND(ISNUMBER(OFFSET('Sanitation Data'!$H$10,0,10*ROW('Sanitation Data'!H155))),'Data Summary'!DG161="Yes"),OFFSET('Sanitation Data'!$H$10,0,10*ROW('Sanitation Data'!H155)),NA())</f>
        <v>#N/A</v>
      </c>
      <c r="AS161" s="542" t="e">
        <f ca="1">+IF(AND(ISNUMBER(OFFSET('Sanitation Data'!$H$11,0,10*ROW('Sanitation Data'!H155))),'Data Summary'!DH161="Yes"),OFFSET('Sanitation Data'!$H$11,0,10*ROW('Sanitation Data'!H155)),NA())</f>
        <v>#N/A</v>
      </c>
      <c r="AT161" s="542" t="e">
        <f ca="1">+IF(AND(ISNUMBER(OFFSET('Sanitation Data'!$H$12,0,10*ROW('Sanitation Data'!H155))),'Data Summary'!DI161="Yes"),OFFSET('Sanitation Data'!$H$12,0,10*ROW('Sanitation Data'!H155)),NA())</f>
        <v>#N/A</v>
      </c>
      <c r="AU161" s="542" t="e">
        <f ca="1">+IF(AND(ISNUMBER(OFFSET('Sanitation Data'!$I$4,0,10*ROW('Sanitation Data'!I155))),'Data Summary'!DJ161="Yes"),100-OFFSET('Sanitation Data'!$I$4,0,10*ROW('Sanitation Data'!I155)),NA())</f>
        <v>#N/A</v>
      </c>
      <c r="AV161" s="542" t="e">
        <f ca="1">+IF(AND(ISNUMBER(OFFSET('Sanitation Data'!$I$6,0,10*ROW('Sanitation Data'!I155))),'Data Summary'!DK161="Yes"),OFFSET('Sanitation Data'!$I$6,0,10*ROW('Sanitation Data'!I155)),NA())</f>
        <v>#N/A</v>
      </c>
      <c r="AW161" s="542" t="e">
        <f ca="1">+IF(AND(ISNUMBER(OFFSET('Sanitation Data'!$I$10,0,10*ROW('Sanitation Data'!I155))),'Data Summary'!DL161="Yes"),OFFSET('Sanitation Data'!$I$10,0,10*ROW('Sanitation Data'!I155)),NA())</f>
        <v>#N/A</v>
      </c>
      <c r="AX161" s="542" t="e">
        <f ca="1">+IF(AND(ISNUMBER(OFFSET('Sanitation Data'!$I$11,0,10*ROW('Sanitation Data'!I155))),'Data Summary'!DM161="Yes"),OFFSET('Sanitation Data'!$I$11,0,10*ROW('Sanitation Data'!I155)),NA())</f>
        <v>#N/A</v>
      </c>
      <c r="AY161" s="542" t="e">
        <f ca="1">+IF(AND(ISNUMBER(OFFSET('Sanitation Data'!$I$12,0,10*ROW('Sanitation Data'!I155))),'Data Summary'!DN161="Yes"),OFFSET('Sanitation Data'!$I$12,0,10*ROW('Sanitation Data'!I155)),NA())</f>
        <v>#N/A</v>
      </c>
      <c r="AZ161" s="543" t="e">
        <f ca="1">+IF(AND(ISNUMBER(OFFSET('Hygiene Data'!$D$5,0,10*ROW('Hygiene Data'!D155))),'Data Summary'!DO161="Yes"),OFFSET('Hygiene Data'!$D$5,0,10*ROW('Hygiene Data'!D155)),NA())</f>
        <v>#N/A</v>
      </c>
      <c r="BA161" s="543" t="e">
        <f ca="1">+IF(AND(ISNUMBER(OFFSET('Hygiene Data'!$D$7,0,10*ROW('Hygiene Data'!D155))),'Data Summary'!DP161="Yes"),OFFSET('Hygiene Data'!$D$7,0,10*ROW('Hygiene Data'!D155)),NA())</f>
        <v>#N/A</v>
      </c>
      <c r="BB161" s="543" t="e">
        <f ca="1">+IF(AND(ISNUMBER(OFFSET('Hygiene Data'!$D$9,0,10*ROW('Hygiene Data'!D155))),'Data Summary'!DQ161="Yes"),OFFSET('Hygiene Data'!$D$9,0,10*ROW('Hygiene Data'!D155)),NA())</f>
        <v>#N/A</v>
      </c>
      <c r="BC161" s="543" t="e">
        <f ca="1">+IF(AND(ISNUMBER(OFFSET('Hygiene Data'!$E$5,0,10*ROW('Hygiene Data'!E155))),'Data Summary'!DR161="Yes"),OFFSET('Hygiene Data'!$E$5,0,10*ROW('Hygiene Data'!E155)),NA())</f>
        <v>#N/A</v>
      </c>
      <c r="BD161" s="543" t="e">
        <f ca="1">+IF(AND(ISNUMBER(OFFSET('Hygiene Data'!$E$7,0,10*ROW('Hygiene Data'!E155))),'Data Summary'!DS161="Yes"),OFFSET('Hygiene Data'!$E$7,0,10*ROW('Hygiene Data'!E155)),NA())</f>
        <v>#N/A</v>
      </c>
      <c r="BE161" s="543" t="e">
        <f ca="1">+IF(AND(ISNUMBER(OFFSET('Hygiene Data'!$E$9,0,10*ROW('Hygiene Data'!E155))),'Data Summary'!DT161="Yes"),OFFSET('Hygiene Data'!$E$9,0,10*ROW('Hygiene Data'!E155)),NA())</f>
        <v>#N/A</v>
      </c>
      <c r="BF161" s="543" t="e">
        <f ca="1">+IF(AND(ISNUMBER(OFFSET('Hygiene Data'!$F$5,0,10*ROW('Hygiene Data'!F155))),'Data Summary'!DU161="Yes"),OFFSET('Hygiene Data'!$F$5,0,10*ROW('Hygiene Data'!F155)),NA())</f>
        <v>#N/A</v>
      </c>
      <c r="BG161" s="543" t="e">
        <f ca="1">+IF(AND(ISNUMBER(OFFSET('Hygiene Data'!$F$7,0,10*ROW('Hygiene Data'!F155))),'Data Summary'!DV161="Yes"),OFFSET('Hygiene Data'!$F$7,0,10*ROW('Hygiene Data'!F155)),NA())</f>
        <v>#N/A</v>
      </c>
      <c r="BH161" s="543" t="e">
        <f ca="1">+IF(AND(ISNUMBER(OFFSET('Hygiene Data'!$F$9,0,10*ROW('Hygiene Data'!F155))),'Data Summary'!DW161="Yes"),OFFSET('Hygiene Data'!$F$9,0,10*ROW('Hygiene Data'!F155)),NA())</f>
        <v>#N/A</v>
      </c>
      <c r="BI161" s="543" t="e">
        <f ca="1">+IF(AND(ISNUMBER(OFFSET('Hygiene Data'!$G$5,0,10*ROW('Hygiene Data'!G155))),'Data Summary'!DX161="Yes"),OFFSET('Hygiene Data'!$G$5,0,10*ROW('Hygiene Data'!G155)),NA())</f>
        <v>#N/A</v>
      </c>
      <c r="BJ161" s="543" t="e">
        <f ca="1">+IF(AND(ISNUMBER(OFFSET('Hygiene Data'!$G$7,0,10*ROW('Hygiene Data'!G155))),'Data Summary'!DY161="Yes"),OFFSET('Hygiene Data'!$G$7,0,10*ROW('Hygiene Data'!G155)),NA())</f>
        <v>#N/A</v>
      </c>
      <c r="BK161" s="543" t="e">
        <f ca="1">+IF(AND(ISNUMBER(OFFSET('Hygiene Data'!$G$9,0,10*ROW('Hygiene Data'!G155))),'Data Summary'!DZ161="Yes"),OFFSET('Hygiene Data'!$G$9,0,10*ROW('Hygiene Data'!G155)),NA())</f>
        <v>#N/A</v>
      </c>
      <c r="BL161" s="543" t="e">
        <f ca="1">+IF(AND(ISNUMBER(OFFSET('Hygiene Data'!$H$5,0,10*ROW('Hygiene Data'!H155))),'Data Summary'!EA161="Yes"),OFFSET('Hygiene Data'!$H$5,0,10*ROW('Hygiene Data'!H155)),NA())</f>
        <v>#N/A</v>
      </c>
      <c r="BM161" s="543" t="e">
        <f ca="1">+IF(AND(ISNUMBER(OFFSET('Hygiene Data'!$H$7,0,10*ROW('Hygiene Data'!H155))),'Data Summary'!EB161="Yes"),OFFSET('Hygiene Data'!$H$7,0,10*ROW('Hygiene Data'!H155)),NA())</f>
        <v>#N/A</v>
      </c>
      <c r="BN161" s="543" t="e">
        <f ca="1">+IF(AND(ISNUMBER(OFFSET('Hygiene Data'!$H$9,0,10*ROW('Hygiene Data'!H155))),'Data Summary'!EC161="Yes"),OFFSET('Hygiene Data'!$H$9,0,10*ROW('Hygiene Data'!H155)),NA())</f>
        <v>#N/A</v>
      </c>
      <c r="BO161" s="543" t="e">
        <f ca="1">+IF(AND(ISNUMBER(OFFSET('Hygiene Data'!$I$5,0,10*ROW('Hygiene Data'!I155))),'Data Summary'!ED161="Yes"),OFFSET('Hygiene Data'!$I$5,0,10*ROW('Hygiene Data'!I155)),NA())</f>
        <v>#N/A</v>
      </c>
      <c r="BP161" s="543" t="e">
        <f ca="1">+IF(AND(ISNUMBER(OFFSET('Hygiene Data'!$I$7,0,10*ROW('Hygiene Data'!I155))),'Data Summary'!EE161="Yes"),OFFSET('Hygiene Data'!$I$7,0,10*ROW('Hygiene Data'!I155)),NA())</f>
        <v>#N/A</v>
      </c>
      <c r="BQ161" s="543" t="e">
        <f ca="1">+IF(AND(ISNUMBER(OFFSET('Hygiene Data'!$I$9,0,10*ROW('Hygiene Data'!I155))),'Data Summary'!EF161="Yes"),OFFSET('Hygiene Data'!$I$9,0,10*ROW('Hygiene Data'!I155)),NA())</f>
        <v>#N/A</v>
      </c>
    </row>
    <row r="162" spans="1:69" x14ac:dyDescent="0.25">
      <c r="A162" s="539" t="e">
        <f ca="1">+RIGHT('Data Summary'!A162,LEN('Data Summary'!A162)-9)</f>
        <v>#VALUE!</v>
      </c>
      <c r="B162" s="513" t="str">
        <f ca="1">+IF(ISTEXT('Data Summary'!B162),'Data Summary'!B162,"")</f>
        <v/>
      </c>
      <c r="C162" s="540" t="e">
        <f ca="1">+VALUE('Data Summary'!C162)</f>
        <v>#VALUE!</v>
      </c>
      <c r="D162" s="541" t="e">
        <f ca="1">+IF(AND(ISNUMBER(OFFSET('Water Data'!$D$4,0,10*ROW('Water Data'!D156))),'Data Summary'!BS162="Yes"),100-OFFSET('Water Data'!$D$4,0,10*ROW('Water Data'!D156)),NA())</f>
        <v>#N/A</v>
      </c>
      <c r="E162" s="541" t="e">
        <f ca="1">+IF(AND(ISNUMBER(OFFSET('Water Data'!$D$6,0,10*ROW('Water Data'!D156))),'Data Summary'!BT162="Yes"),OFFSET('Water Data'!$D$6,0,10*ROW('Water Data'!D156)),NA())</f>
        <v>#N/A</v>
      </c>
      <c r="F162" s="541" t="e">
        <f ca="1">+IF(AND(ISNUMBER(OFFSET('Water Data'!$D$9,0,10*ROW('Water Data'!D156))),'Data Summary'!BU162="Yes"),OFFSET('Water Data'!$D$9,0,10*ROW('Water Data'!D156)),NA())</f>
        <v>#N/A</v>
      </c>
      <c r="G162" s="541" t="e">
        <f ca="1">+IF(AND(ISNUMBER(OFFSET('Water Data'!$E$4,0,10*ROW('Water Data'!E156))),'Data Summary'!BV162="Yes"),100-OFFSET('Water Data'!$E$4,0,10*ROW('Water Data'!E156)),NA())</f>
        <v>#N/A</v>
      </c>
      <c r="H162" s="541" t="e">
        <f ca="1">+IF(AND(ISNUMBER(OFFSET('Water Data'!$E$6,0,10*ROW('Water Data'!E156))),'Data Summary'!BW162="Yes"),OFFSET('Water Data'!$E$6,0,10*ROW('Water Data'!E156)),NA())</f>
        <v>#N/A</v>
      </c>
      <c r="I162" s="541" t="e">
        <f ca="1">+IF(AND(ISNUMBER(OFFSET('Water Data'!$E$9,0,10*ROW('Water Data'!E156))),'Data Summary'!BX162="Yes"),OFFSET('Water Data'!$E$9,0,10*ROW('Water Data'!E156)),NA())</f>
        <v>#N/A</v>
      </c>
      <c r="J162" s="541" t="e">
        <f ca="1">+IF(AND(ISNUMBER(OFFSET('Water Data'!$F$4,0,10*ROW('Water Data'!F156))),'Data Summary'!BY162="Yes"),100-OFFSET('Water Data'!$F$4,0,10*ROW('Water Data'!F156)),NA())</f>
        <v>#N/A</v>
      </c>
      <c r="K162" s="541" t="e">
        <f ca="1">+IF(AND(ISNUMBER(OFFSET('Water Data'!$F$6,0,10*ROW('Water Data'!F156))),'Data Summary'!BZ162="Yes"),OFFSET('Water Data'!$F$6,0,10*ROW('Water Data'!F156)),NA())</f>
        <v>#N/A</v>
      </c>
      <c r="L162" s="541" t="e">
        <f ca="1">+IF(AND(ISNUMBER(OFFSET('Water Data'!$F$9,0,10*ROW('Water Data'!F156))),'Data Summary'!CA162="Yes"),OFFSET('Water Data'!$F$9,0,10*ROW('Water Data'!F156)),NA())</f>
        <v>#N/A</v>
      </c>
      <c r="M162" s="541" t="e">
        <f ca="1">+IF(AND(ISNUMBER(OFFSET('Water Data'!$G$4,0,10*ROW('Water Data'!G156))),'Data Summary'!CB162="Yes"),100-OFFSET('Water Data'!$G$4,0,10*ROW('Water Data'!G156)),NA())</f>
        <v>#N/A</v>
      </c>
      <c r="N162" s="541" t="e">
        <f ca="1">+IF(AND(ISNUMBER(OFFSET('Water Data'!$G$6,0,10*ROW('Water Data'!G156))),'Data Summary'!CC162="Yes"),OFFSET('Water Data'!$G$6,0,10*ROW('Water Data'!G156)),NA())</f>
        <v>#N/A</v>
      </c>
      <c r="O162" s="541" t="e">
        <f ca="1">+IF(AND(ISNUMBER(OFFSET('Water Data'!$G$9,0,10*ROW('Water Data'!G156))),'Data Summary'!CD162="Yes"),OFFSET('Water Data'!$G$9,0,10*ROW('Water Data'!G156)),NA())</f>
        <v>#N/A</v>
      </c>
      <c r="P162" s="541" t="e">
        <f ca="1">+IF(AND(ISNUMBER(OFFSET('Water Data'!$H$4,0,10*ROW('Water Data'!H156))),'Data Summary'!CE162="Yes"),100-OFFSET('Water Data'!$H$4,0,10*ROW('Water Data'!H156)),NA())</f>
        <v>#N/A</v>
      </c>
      <c r="Q162" s="541" t="e">
        <f ca="1">+IF(AND(ISNUMBER(OFFSET('Water Data'!$H$6,0,10*ROW('Water Data'!H156))),'Data Summary'!CF162="Yes"),OFFSET('Water Data'!$H$6,0,10*ROW('Water Data'!H156)),NA())</f>
        <v>#N/A</v>
      </c>
      <c r="R162" s="541" t="e">
        <f ca="1">+IF(AND(ISNUMBER(OFFSET('Water Data'!$H$9,0,10*ROW('Water Data'!H156))),'Data Summary'!CG162="Yes"),OFFSET('Water Data'!$H$9,0,10*ROW('Water Data'!H156)),NA())</f>
        <v>#N/A</v>
      </c>
      <c r="S162" s="541" t="e">
        <f ca="1">+IF(AND(ISNUMBER(OFFSET('Water Data'!$I$4,0,10*ROW('Water Data'!I156))),'Data Summary'!CH162="Yes"),100-OFFSET('Water Data'!$I$4,0,10*ROW('Water Data'!I156)),NA())</f>
        <v>#N/A</v>
      </c>
      <c r="T162" s="541" t="e">
        <f ca="1">+IF(AND(ISNUMBER(OFFSET('Water Data'!$I$6,0,10*ROW('Water Data'!I156))),'Data Summary'!CI162="Yes"),OFFSET('Water Data'!$I$6,0,10*ROW('Water Data'!I156)),NA())</f>
        <v>#N/A</v>
      </c>
      <c r="U162" s="541" t="e">
        <f ca="1">+IF(AND(ISNUMBER(OFFSET('Water Data'!$I$9,0,10*ROW('Water Data'!I156))),'Data Summary'!CJ162="Yes"),OFFSET('Water Data'!$I$9,0,10*ROW('Water Data'!I156)),NA())</f>
        <v>#N/A</v>
      </c>
      <c r="V162" s="542" t="e">
        <f ca="1">+IF(AND(ISNUMBER(OFFSET('Sanitation Data'!$D$4,0,10*ROW('Sanitation Data'!D156))),'Data Summary'!CK162="Yes"),100-OFFSET('Sanitation Data'!$D$4,0,10*ROW('Sanitation Data'!D156)),NA())</f>
        <v>#N/A</v>
      </c>
      <c r="W162" s="542" t="e">
        <f ca="1">+IF(AND(ISNUMBER(OFFSET('Sanitation Data'!$D$6,0,10*ROW('Sanitation Data'!D156))),'Data Summary'!CL162="Yes"),OFFSET('Sanitation Data'!$D$6,0,10*ROW('Sanitation Data'!D156)),NA())</f>
        <v>#N/A</v>
      </c>
      <c r="X162" s="542" t="e">
        <f ca="1">+IF(AND(ISNUMBER(OFFSET('Sanitation Data'!$D$10,0,10*ROW('Sanitation Data'!D156))),'Data Summary'!CM162="Yes"),OFFSET('Sanitation Data'!$D$10,0,10*ROW('Sanitation Data'!D156)),NA())</f>
        <v>#N/A</v>
      </c>
      <c r="Y162" s="542" t="e">
        <f ca="1">+IF(AND(ISNUMBER(OFFSET('Sanitation Data'!$D$11,0,10*ROW('Sanitation Data'!D156))),'Data Summary'!CN162="Yes"),OFFSET('Sanitation Data'!$D$11,0,10*ROW('Sanitation Data'!D156)),NA())</f>
        <v>#N/A</v>
      </c>
      <c r="Z162" s="542" t="e">
        <f ca="1">+IF(AND(ISNUMBER(OFFSET('Sanitation Data'!$D$12,0,10*ROW('Sanitation Data'!D156))),'Data Summary'!CO162="Yes"),OFFSET('Sanitation Data'!$D$12,0,10*ROW('Sanitation Data'!D156)),NA())</f>
        <v>#N/A</v>
      </c>
      <c r="AA162" s="542" t="e">
        <f ca="1">+IF(AND(ISNUMBER(OFFSET('Sanitation Data'!$E$4,0,10*ROW('Sanitation Data'!E156))),'Data Summary'!CP162="Yes"),100-OFFSET('Sanitation Data'!$E$4,0,10*ROW('Sanitation Data'!E156)),NA())</f>
        <v>#N/A</v>
      </c>
      <c r="AB162" s="542" t="e">
        <f ca="1">+IF(AND(ISNUMBER(OFFSET('Sanitation Data'!$E$6,0,10*ROW('Sanitation Data'!E156))),'Data Summary'!CQ162="Yes"),OFFSET('Sanitation Data'!$E$6,0,10*ROW('Sanitation Data'!E156)),NA())</f>
        <v>#N/A</v>
      </c>
      <c r="AC162" s="542" t="e">
        <f ca="1">+IF(AND(ISNUMBER(OFFSET('Sanitation Data'!$E$10,0,10*ROW('Sanitation Data'!E156))),'Data Summary'!CR162="Yes"),OFFSET('Sanitation Data'!$E$10,0,10*ROW('Sanitation Data'!E156)),NA())</f>
        <v>#N/A</v>
      </c>
      <c r="AD162" s="542" t="e">
        <f ca="1">+IF(AND(ISNUMBER(OFFSET('Sanitation Data'!$E$11,0,10*ROW('Sanitation Data'!E156))),'Data Summary'!CS162="Yes"),OFFSET('Sanitation Data'!$E$11,0,10*ROW('Sanitation Data'!E156)),NA())</f>
        <v>#N/A</v>
      </c>
      <c r="AE162" s="542" t="e">
        <f ca="1">+IF(AND(ISNUMBER(OFFSET('Sanitation Data'!$E$12,0,10*ROW('Sanitation Data'!E156))),'Data Summary'!CT162="Yes"),OFFSET('Sanitation Data'!$E$12,0,10*ROW('Sanitation Data'!E156)),NA())</f>
        <v>#N/A</v>
      </c>
      <c r="AF162" s="542" t="e">
        <f ca="1">+IF(AND(ISNUMBER(OFFSET('Sanitation Data'!$F$4,0,10*ROW('Sanitation Data'!F156))),'Data Summary'!CU162="Yes"),100-OFFSET('Sanitation Data'!$F$4,0,10*ROW('Sanitation Data'!F156)),NA())</f>
        <v>#N/A</v>
      </c>
      <c r="AG162" s="542" t="e">
        <f ca="1">+IF(AND(ISNUMBER(OFFSET('Sanitation Data'!$F$6,0,10*ROW('Sanitation Data'!F156))),'Data Summary'!CV162="Yes"),OFFSET('Sanitation Data'!$F$6,0,10*ROW('Sanitation Data'!F156)),NA())</f>
        <v>#N/A</v>
      </c>
      <c r="AH162" s="542" t="e">
        <f ca="1">+IF(AND(ISNUMBER(OFFSET('Sanitation Data'!$F$10,0,10*ROW('Sanitation Data'!F156))),'Data Summary'!CW162="Yes"),OFFSET('Sanitation Data'!$F$10,0,10*ROW('Sanitation Data'!F156)),NA())</f>
        <v>#N/A</v>
      </c>
      <c r="AI162" s="542" t="e">
        <f ca="1">+IF(AND(ISNUMBER(OFFSET('Sanitation Data'!$F$11,0,10*ROW('Sanitation Data'!F156))),'Data Summary'!CX162="Yes"),OFFSET('Sanitation Data'!$F$11,0,10*ROW('Sanitation Data'!F156)),NA())</f>
        <v>#N/A</v>
      </c>
      <c r="AJ162" s="542" t="e">
        <f ca="1">+IF(AND(ISNUMBER(OFFSET('Sanitation Data'!$F$12,0,10*ROW('Sanitation Data'!F156))),'Data Summary'!CY162="Yes"),OFFSET('Sanitation Data'!$F$12,0,10*ROW('Sanitation Data'!F156)),NA())</f>
        <v>#N/A</v>
      </c>
      <c r="AK162" s="542" t="e">
        <f ca="1">+IF(AND(ISNUMBER(OFFSET('Sanitation Data'!$G$4,0,10*ROW('Sanitation Data'!G156))),'Data Summary'!CZ162="Yes"),100-OFFSET('Sanitation Data'!$G$4,0,10*ROW('Sanitation Data'!G156)),NA())</f>
        <v>#N/A</v>
      </c>
      <c r="AL162" s="542" t="e">
        <f ca="1">+IF(AND(ISNUMBER(OFFSET('Sanitation Data'!$G$6,0,10*ROW('Sanitation Data'!G156))),'Data Summary'!DA162="Yes"),OFFSET('Sanitation Data'!$G$6,0,10*ROW('Sanitation Data'!G156)),NA())</f>
        <v>#N/A</v>
      </c>
      <c r="AM162" s="542" t="e">
        <f ca="1">+IF(AND(ISNUMBER(OFFSET('Sanitation Data'!$G$10,0,10*ROW('Sanitation Data'!G156))),'Data Summary'!DB162="Yes"),OFFSET('Sanitation Data'!$G$10,0,10*ROW('Sanitation Data'!G156)),NA())</f>
        <v>#N/A</v>
      </c>
      <c r="AN162" s="542" t="e">
        <f ca="1">+IF(AND(ISNUMBER(OFFSET('Sanitation Data'!$G$11,0,10*ROW('Sanitation Data'!G156))),'Data Summary'!DC162="Yes"),OFFSET('Sanitation Data'!$G$11,0,10*ROW('Sanitation Data'!G156)),NA())</f>
        <v>#N/A</v>
      </c>
      <c r="AO162" s="542" t="e">
        <f ca="1">+IF(AND(ISNUMBER(OFFSET('Sanitation Data'!$G$12,0,10*ROW('Sanitation Data'!G156))),'Data Summary'!DD162="Yes"),OFFSET('Sanitation Data'!$G$12,0,10*ROW('Sanitation Data'!G156)),NA())</f>
        <v>#N/A</v>
      </c>
      <c r="AP162" s="542" t="e">
        <f ca="1">+IF(AND(ISNUMBER(OFFSET('Sanitation Data'!$H$4,0,10*ROW('Sanitation Data'!H156))),'Data Summary'!DE162="Yes"),100-OFFSET('Sanitation Data'!$H$4,0,10*ROW('Sanitation Data'!H156)),NA())</f>
        <v>#N/A</v>
      </c>
      <c r="AQ162" s="542" t="e">
        <f ca="1">+IF(AND(ISNUMBER(OFFSET('Sanitation Data'!$H$6,0,10*ROW('Sanitation Data'!H156))),'Data Summary'!DF162="Yes"),OFFSET('Sanitation Data'!$H$6,0,10*ROW('Sanitation Data'!H156)),NA())</f>
        <v>#N/A</v>
      </c>
      <c r="AR162" s="542" t="e">
        <f ca="1">+IF(AND(ISNUMBER(OFFSET('Sanitation Data'!$H$10,0,10*ROW('Sanitation Data'!H156))),'Data Summary'!DG162="Yes"),OFFSET('Sanitation Data'!$H$10,0,10*ROW('Sanitation Data'!H156)),NA())</f>
        <v>#N/A</v>
      </c>
      <c r="AS162" s="542" t="e">
        <f ca="1">+IF(AND(ISNUMBER(OFFSET('Sanitation Data'!$H$11,0,10*ROW('Sanitation Data'!H156))),'Data Summary'!DH162="Yes"),OFFSET('Sanitation Data'!$H$11,0,10*ROW('Sanitation Data'!H156)),NA())</f>
        <v>#N/A</v>
      </c>
      <c r="AT162" s="542" t="e">
        <f ca="1">+IF(AND(ISNUMBER(OFFSET('Sanitation Data'!$H$12,0,10*ROW('Sanitation Data'!H156))),'Data Summary'!DI162="Yes"),OFFSET('Sanitation Data'!$H$12,0,10*ROW('Sanitation Data'!H156)),NA())</f>
        <v>#N/A</v>
      </c>
      <c r="AU162" s="542" t="e">
        <f ca="1">+IF(AND(ISNUMBER(OFFSET('Sanitation Data'!$I$4,0,10*ROW('Sanitation Data'!I156))),'Data Summary'!DJ162="Yes"),100-OFFSET('Sanitation Data'!$I$4,0,10*ROW('Sanitation Data'!I156)),NA())</f>
        <v>#N/A</v>
      </c>
      <c r="AV162" s="542" t="e">
        <f ca="1">+IF(AND(ISNUMBER(OFFSET('Sanitation Data'!$I$6,0,10*ROW('Sanitation Data'!I156))),'Data Summary'!DK162="Yes"),OFFSET('Sanitation Data'!$I$6,0,10*ROW('Sanitation Data'!I156)),NA())</f>
        <v>#N/A</v>
      </c>
      <c r="AW162" s="542" t="e">
        <f ca="1">+IF(AND(ISNUMBER(OFFSET('Sanitation Data'!$I$10,0,10*ROW('Sanitation Data'!I156))),'Data Summary'!DL162="Yes"),OFFSET('Sanitation Data'!$I$10,0,10*ROW('Sanitation Data'!I156)),NA())</f>
        <v>#N/A</v>
      </c>
      <c r="AX162" s="542" t="e">
        <f ca="1">+IF(AND(ISNUMBER(OFFSET('Sanitation Data'!$I$11,0,10*ROW('Sanitation Data'!I156))),'Data Summary'!DM162="Yes"),OFFSET('Sanitation Data'!$I$11,0,10*ROW('Sanitation Data'!I156)),NA())</f>
        <v>#N/A</v>
      </c>
      <c r="AY162" s="542" t="e">
        <f ca="1">+IF(AND(ISNUMBER(OFFSET('Sanitation Data'!$I$12,0,10*ROW('Sanitation Data'!I156))),'Data Summary'!DN162="Yes"),OFFSET('Sanitation Data'!$I$12,0,10*ROW('Sanitation Data'!I156)),NA())</f>
        <v>#N/A</v>
      </c>
      <c r="AZ162" s="543" t="e">
        <f ca="1">+IF(AND(ISNUMBER(OFFSET('Hygiene Data'!$D$5,0,10*ROW('Hygiene Data'!D156))),'Data Summary'!DO162="Yes"),OFFSET('Hygiene Data'!$D$5,0,10*ROW('Hygiene Data'!D156)),NA())</f>
        <v>#N/A</v>
      </c>
      <c r="BA162" s="543" t="e">
        <f ca="1">+IF(AND(ISNUMBER(OFFSET('Hygiene Data'!$D$7,0,10*ROW('Hygiene Data'!D156))),'Data Summary'!DP162="Yes"),OFFSET('Hygiene Data'!$D$7,0,10*ROW('Hygiene Data'!D156)),NA())</f>
        <v>#N/A</v>
      </c>
      <c r="BB162" s="543" t="e">
        <f ca="1">+IF(AND(ISNUMBER(OFFSET('Hygiene Data'!$D$9,0,10*ROW('Hygiene Data'!D156))),'Data Summary'!DQ162="Yes"),OFFSET('Hygiene Data'!$D$9,0,10*ROW('Hygiene Data'!D156)),NA())</f>
        <v>#N/A</v>
      </c>
      <c r="BC162" s="543" t="e">
        <f ca="1">+IF(AND(ISNUMBER(OFFSET('Hygiene Data'!$E$5,0,10*ROW('Hygiene Data'!E156))),'Data Summary'!DR162="Yes"),OFFSET('Hygiene Data'!$E$5,0,10*ROW('Hygiene Data'!E156)),NA())</f>
        <v>#N/A</v>
      </c>
      <c r="BD162" s="543" t="e">
        <f ca="1">+IF(AND(ISNUMBER(OFFSET('Hygiene Data'!$E$7,0,10*ROW('Hygiene Data'!E156))),'Data Summary'!DS162="Yes"),OFFSET('Hygiene Data'!$E$7,0,10*ROW('Hygiene Data'!E156)),NA())</f>
        <v>#N/A</v>
      </c>
      <c r="BE162" s="543" t="e">
        <f ca="1">+IF(AND(ISNUMBER(OFFSET('Hygiene Data'!$E$9,0,10*ROW('Hygiene Data'!E156))),'Data Summary'!DT162="Yes"),OFFSET('Hygiene Data'!$E$9,0,10*ROW('Hygiene Data'!E156)),NA())</f>
        <v>#N/A</v>
      </c>
      <c r="BF162" s="543" t="e">
        <f ca="1">+IF(AND(ISNUMBER(OFFSET('Hygiene Data'!$F$5,0,10*ROW('Hygiene Data'!F156))),'Data Summary'!DU162="Yes"),OFFSET('Hygiene Data'!$F$5,0,10*ROW('Hygiene Data'!F156)),NA())</f>
        <v>#N/A</v>
      </c>
      <c r="BG162" s="543" t="e">
        <f ca="1">+IF(AND(ISNUMBER(OFFSET('Hygiene Data'!$F$7,0,10*ROW('Hygiene Data'!F156))),'Data Summary'!DV162="Yes"),OFFSET('Hygiene Data'!$F$7,0,10*ROW('Hygiene Data'!F156)),NA())</f>
        <v>#N/A</v>
      </c>
      <c r="BH162" s="543" t="e">
        <f ca="1">+IF(AND(ISNUMBER(OFFSET('Hygiene Data'!$F$9,0,10*ROW('Hygiene Data'!F156))),'Data Summary'!DW162="Yes"),OFFSET('Hygiene Data'!$F$9,0,10*ROW('Hygiene Data'!F156)),NA())</f>
        <v>#N/A</v>
      </c>
      <c r="BI162" s="543" t="e">
        <f ca="1">+IF(AND(ISNUMBER(OFFSET('Hygiene Data'!$G$5,0,10*ROW('Hygiene Data'!G156))),'Data Summary'!DX162="Yes"),OFFSET('Hygiene Data'!$G$5,0,10*ROW('Hygiene Data'!G156)),NA())</f>
        <v>#N/A</v>
      </c>
      <c r="BJ162" s="543" t="e">
        <f ca="1">+IF(AND(ISNUMBER(OFFSET('Hygiene Data'!$G$7,0,10*ROW('Hygiene Data'!G156))),'Data Summary'!DY162="Yes"),OFFSET('Hygiene Data'!$G$7,0,10*ROW('Hygiene Data'!G156)),NA())</f>
        <v>#N/A</v>
      </c>
      <c r="BK162" s="543" t="e">
        <f ca="1">+IF(AND(ISNUMBER(OFFSET('Hygiene Data'!$G$9,0,10*ROW('Hygiene Data'!G156))),'Data Summary'!DZ162="Yes"),OFFSET('Hygiene Data'!$G$9,0,10*ROW('Hygiene Data'!G156)),NA())</f>
        <v>#N/A</v>
      </c>
      <c r="BL162" s="543" t="e">
        <f ca="1">+IF(AND(ISNUMBER(OFFSET('Hygiene Data'!$H$5,0,10*ROW('Hygiene Data'!H156))),'Data Summary'!EA162="Yes"),OFFSET('Hygiene Data'!$H$5,0,10*ROW('Hygiene Data'!H156)),NA())</f>
        <v>#N/A</v>
      </c>
      <c r="BM162" s="543" t="e">
        <f ca="1">+IF(AND(ISNUMBER(OFFSET('Hygiene Data'!$H$7,0,10*ROW('Hygiene Data'!H156))),'Data Summary'!EB162="Yes"),OFFSET('Hygiene Data'!$H$7,0,10*ROW('Hygiene Data'!H156)),NA())</f>
        <v>#N/A</v>
      </c>
      <c r="BN162" s="543" t="e">
        <f ca="1">+IF(AND(ISNUMBER(OFFSET('Hygiene Data'!$H$9,0,10*ROW('Hygiene Data'!H156))),'Data Summary'!EC162="Yes"),OFFSET('Hygiene Data'!$H$9,0,10*ROW('Hygiene Data'!H156)),NA())</f>
        <v>#N/A</v>
      </c>
      <c r="BO162" s="543" t="e">
        <f ca="1">+IF(AND(ISNUMBER(OFFSET('Hygiene Data'!$I$5,0,10*ROW('Hygiene Data'!I156))),'Data Summary'!ED162="Yes"),OFFSET('Hygiene Data'!$I$5,0,10*ROW('Hygiene Data'!I156)),NA())</f>
        <v>#N/A</v>
      </c>
      <c r="BP162" s="543" t="e">
        <f ca="1">+IF(AND(ISNUMBER(OFFSET('Hygiene Data'!$I$7,0,10*ROW('Hygiene Data'!I156))),'Data Summary'!EE162="Yes"),OFFSET('Hygiene Data'!$I$7,0,10*ROW('Hygiene Data'!I156)),NA())</f>
        <v>#N/A</v>
      </c>
      <c r="BQ162" s="543" t="e">
        <f ca="1">+IF(AND(ISNUMBER(OFFSET('Hygiene Data'!$I$9,0,10*ROW('Hygiene Data'!I156))),'Data Summary'!EF162="Yes"),OFFSET('Hygiene Data'!$I$9,0,10*ROW('Hygiene Data'!I156)),NA())</f>
        <v>#N/A</v>
      </c>
    </row>
    <row r="163" spans="1:69" x14ac:dyDescent="0.25">
      <c r="A163" s="539" t="e">
        <f ca="1">+RIGHT('Data Summary'!A163,LEN('Data Summary'!A163)-9)</f>
        <v>#VALUE!</v>
      </c>
      <c r="B163" s="513" t="str">
        <f ca="1">+IF(ISTEXT('Data Summary'!B163),'Data Summary'!B163,"")</f>
        <v/>
      </c>
      <c r="C163" s="540" t="e">
        <f ca="1">+VALUE('Data Summary'!C163)</f>
        <v>#VALUE!</v>
      </c>
      <c r="D163" s="541" t="e">
        <f ca="1">+IF(AND(ISNUMBER(OFFSET('Water Data'!$D$4,0,10*ROW('Water Data'!D157))),'Data Summary'!BS163="Yes"),100-OFFSET('Water Data'!$D$4,0,10*ROW('Water Data'!D157)),NA())</f>
        <v>#N/A</v>
      </c>
      <c r="E163" s="541" t="e">
        <f ca="1">+IF(AND(ISNUMBER(OFFSET('Water Data'!$D$6,0,10*ROW('Water Data'!D157))),'Data Summary'!BT163="Yes"),OFFSET('Water Data'!$D$6,0,10*ROW('Water Data'!D157)),NA())</f>
        <v>#N/A</v>
      </c>
      <c r="F163" s="541" t="e">
        <f ca="1">+IF(AND(ISNUMBER(OFFSET('Water Data'!$D$9,0,10*ROW('Water Data'!D157))),'Data Summary'!BU163="Yes"),OFFSET('Water Data'!$D$9,0,10*ROW('Water Data'!D157)),NA())</f>
        <v>#N/A</v>
      </c>
      <c r="G163" s="541" t="e">
        <f ca="1">+IF(AND(ISNUMBER(OFFSET('Water Data'!$E$4,0,10*ROW('Water Data'!E157))),'Data Summary'!BV163="Yes"),100-OFFSET('Water Data'!$E$4,0,10*ROW('Water Data'!E157)),NA())</f>
        <v>#N/A</v>
      </c>
      <c r="H163" s="541" t="e">
        <f ca="1">+IF(AND(ISNUMBER(OFFSET('Water Data'!$E$6,0,10*ROW('Water Data'!E157))),'Data Summary'!BW163="Yes"),OFFSET('Water Data'!$E$6,0,10*ROW('Water Data'!E157)),NA())</f>
        <v>#N/A</v>
      </c>
      <c r="I163" s="541" t="e">
        <f ca="1">+IF(AND(ISNUMBER(OFFSET('Water Data'!$E$9,0,10*ROW('Water Data'!E157))),'Data Summary'!BX163="Yes"),OFFSET('Water Data'!$E$9,0,10*ROW('Water Data'!E157)),NA())</f>
        <v>#N/A</v>
      </c>
      <c r="J163" s="541" t="e">
        <f ca="1">+IF(AND(ISNUMBER(OFFSET('Water Data'!$F$4,0,10*ROW('Water Data'!F157))),'Data Summary'!BY163="Yes"),100-OFFSET('Water Data'!$F$4,0,10*ROW('Water Data'!F157)),NA())</f>
        <v>#N/A</v>
      </c>
      <c r="K163" s="541" t="e">
        <f ca="1">+IF(AND(ISNUMBER(OFFSET('Water Data'!$F$6,0,10*ROW('Water Data'!F157))),'Data Summary'!BZ163="Yes"),OFFSET('Water Data'!$F$6,0,10*ROW('Water Data'!F157)),NA())</f>
        <v>#N/A</v>
      </c>
      <c r="L163" s="541" t="e">
        <f ca="1">+IF(AND(ISNUMBER(OFFSET('Water Data'!$F$9,0,10*ROW('Water Data'!F157))),'Data Summary'!CA163="Yes"),OFFSET('Water Data'!$F$9,0,10*ROW('Water Data'!F157)),NA())</f>
        <v>#N/A</v>
      </c>
      <c r="M163" s="541" t="e">
        <f ca="1">+IF(AND(ISNUMBER(OFFSET('Water Data'!$G$4,0,10*ROW('Water Data'!G157))),'Data Summary'!CB163="Yes"),100-OFFSET('Water Data'!$G$4,0,10*ROW('Water Data'!G157)),NA())</f>
        <v>#N/A</v>
      </c>
      <c r="N163" s="541" t="e">
        <f ca="1">+IF(AND(ISNUMBER(OFFSET('Water Data'!$G$6,0,10*ROW('Water Data'!G157))),'Data Summary'!CC163="Yes"),OFFSET('Water Data'!$G$6,0,10*ROW('Water Data'!G157)),NA())</f>
        <v>#N/A</v>
      </c>
      <c r="O163" s="541" t="e">
        <f ca="1">+IF(AND(ISNUMBER(OFFSET('Water Data'!$G$9,0,10*ROW('Water Data'!G157))),'Data Summary'!CD163="Yes"),OFFSET('Water Data'!$G$9,0,10*ROW('Water Data'!G157)),NA())</f>
        <v>#N/A</v>
      </c>
      <c r="P163" s="541" t="e">
        <f ca="1">+IF(AND(ISNUMBER(OFFSET('Water Data'!$H$4,0,10*ROW('Water Data'!H157))),'Data Summary'!CE163="Yes"),100-OFFSET('Water Data'!$H$4,0,10*ROW('Water Data'!H157)),NA())</f>
        <v>#N/A</v>
      </c>
      <c r="Q163" s="541" t="e">
        <f ca="1">+IF(AND(ISNUMBER(OFFSET('Water Data'!$H$6,0,10*ROW('Water Data'!H157))),'Data Summary'!CF163="Yes"),OFFSET('Water Data'!$H$6,0,10*ROW('Water Data'!H157)),NA())</f>
        <v>#N/A</v>
      </c>
      <c r="R163" s="541" t="e">
        <f ca="1">+IF(AND(ISNUMBER(OFFSET('Water Data'!$H$9,0,10*ROW('Water Data'!H157))),'Data Summary'!CG163="Yes"),OFFSET('Water Data'!$H$9,0,10*ROW('Water Data'!H157)),NA())</f>
        <v>#N/A</v>
      </c>
      <c r="S163" s="541" t="e">
        <f ca="1">+IF(AND(ISNUMBER(OFFSET('Water Data'!$I$4,0,10*ROW('Water Data'!I157))),'Data Summary'!CH163="Yes"),100-OFFSET('Water Data'!$I$4,0,10*ROW('Water Data'!I157)),NA())</f>
        <v>#N/A</v>
      </c>
      <c r="T163" s="541" t="e">
        <f ca="1">+IF(AND(ISNUMBER(OFFSET('Water Data'!$I$6,0,10*ROW('Water Data'!I157))),'Data Summary'!CI163="Yes"),OFFSET('Water Data'!$I$6,0,10*ROW('Water Data'!I157)),NA())</f>
        <v>#N/A</v>
      </c>
      <c r="U163" s="541" t="e">
        <f ca="1">+IF(AND(ISNUMBER(OFFSET('Water Data'!$I$9,0,10*ROW('Water Data'!I157))),'Data Summary'!CJ163="Yes"),OFFSET('Water Data'!$I$9,0,10*ROW('Water Data'!I157)),NA())</f>
        <v>#N/A</v>
      </c>
      <c r="V163" s="542" t="e">
        <f ca="1">+IF(AND(ISNUMBER(OFFSET('Sanitation Data'!$D$4,0,10*ROW('Sanitation Data'!D157))),'Data Summary'!CK163="Yes"),100-OFFSET('Sanitation Data'!$D$4,0,10*ROW('Sanitation Data'!D157)),NA())</f>
        <v>#N/A</v>
      </c>
      <c r="W163" s="542" t="e">
        <f ca="1">+IF(AND(ISNUMBER(OFFSET('Sanitation Data'!$D$6,0,10*ROW('Sanitation Data'!D157))),'Data Summary'!CL163="Yes"),OFFSET('Sanitation Data'!$D$6,0,10*ROW('Sanitation Data'!D157)),NA())</f>
        <v>#N/A</v>
      </c>
      <c r="X163" s="542" t="e">
        <f ca="1">+IF(AND(ISNUMBER(OFFSET('Sanitation Data'!$D$10,0,10*ROW('Sanitation Data'!D157))),'Data Summary'!CM163="Yes"),OFFSET('Sanitation Data'!$D$10,0,10*ROW('Sanitation Data'!D157)),NA())</f>
        <v>#N/A</v>
      </c>
      <c r="Y163" s="542" t="e">
        <f ca="1">+IF(AND(ISNUMBER(OFFSET('Sanitation Data'!$D$11,0,10*ROW('Sanitation Data'!D157))),'Data Summary'!CN163="Yes"),OFFSET('Sanitation Data'!$D$11,0,10*ROW('Sanitation Data'!D157)),NA())</f>
        <v>#N/A</v>
      </c>
      <c r="Z163" s="542" t="e">
        <f ca="1">+IF(AND(ISNUMBER(OFFSET('Sanitation Data'!$D$12,0,10*ROW('Sanitation Data'!D157))),'Data Summary'!CO163="Yes"),OFFSET('Sanitation Data'!$D$12,0,10*ROW('Sanitation Data'!D157)),NA())</f>
        <v>#N/A</v>
      </c>
      <c r="AA163" s="542" t="e">
        <f ca="1">+IF(AND(ISNUMBER(OFFSET('Sanitation Data'!$E$4,0,10*ROW('Sanitation Data'!E157))),'Data Summary'!CP163="Yes"),100-OFFSET('Sanitation Data'!$E$4,0,10*ROW('Sanitation Data'!E157)),NA())</f>
        <v>#N/A</v>
      </c>
      <c r="AB163" s="542" t="e">
        <f ca="1">+IF(AND(ISNUMBER(OFFSET('Sanitation Data'!$E$6,0,10*ROW('Sanitation Data'!E157))),'Data Summary'!CQ163="Yes"),OFFSET('Sanitation Data'!$E$6,0,10*ROW('Sanitation Data'!E157)),NA())</f>
        <v>#N/A</v>
      </c>
      <c r="AC163" s="542" t="e">
        <f ca="1">+IF(AND(ISNUMBER(OFFSET('Sanitation Data'!$E$10,0,10*ROW('Sanitation Data'!E157))),'Data Summary'!CR163="Yes"),OFFSET('Sanitation Data'!$E$10,0,10*ROW('Sanitation Data'!E157)),NA())</f>
        <v>#N/A</v>
      </c>
      <c r="AD163" s="542" t="e">
        <f ca="1">+IF(AND(ISNUMBER(OFFSET('Sanitation Data'!$E$11,0,10*ROW('Sanitation Data'!E157))),'Data Summary'!CS163="Yes"),OFFSET('Sanitation Data'!$E$11,0,10*ROW('Sanitation Data'!E157)),NA())</f>
        <v>#N/A</v>
      </c>
      <c r="AE163" s="542" t="e">
        <f ca="1">+IF(AND(ISNUMBER(OFFSET('Sanitation Data'!$E$12,0,10*ROW('Sanitation Data'!E157))),'Data Summary'!CT163="Yes"),OFFSET('Sanitation Data'!$E$12,0,10*ROW('Sanitation Data'!E157)),NA())</f>
        <v>#N/A</v>
      </c>
      <c r="AF163" s="542" t="e">
        <f ca="1">+IF(AND(ISNUMBER(OFFSET('Sanitation Data'!$F$4,0,10*ROW('Sanitation Data'!F157))),'Data Summary'!CU163="Yes"),100-OFFSET('Sanitation Data'!$F$4,0,10*ROW('Sanitation Data'!F157)),NA())</f>
        <v>#N/A</v>
      </c>
      <c r="AG163" s="542" t="e">
        <f ca="1">+IF(AND(ISNUMBER(OFFSET('Sanitation Data'!$F$6,0,10*ROW('Sanitation Data'!F157))),'Data Summary'!CV163="Yes"),OFFSET('Sanitation Data'!$F$6,0,10*ROW('Sanitation Data'!F157)),NA())</f>
        <v>#N/A</v>
      </c>
      <c r="AH163" s="542" t="e">
        <f ca="1">+IF(AND(ISNUMBER(OFFSET('Sanitation Data'!$F$10,0,10*ROW('Sanitation Data'!F157))),'Data Summary'!CW163="Yes"),OFFSET('Sanitation Data'!$F$10,0,10*ROW('Sanitation Data'!F157)),NA())</f>
        <v>#N/A</v>
      </c>
      <c r="AI163" s="542" t="e">
        <f ca="1">+IF(AND(ISNUMBER(OFFSET('Sanitation Data'!$F$11,0,10*ROW('Sanitation Data'!F157))),'Data Summary'!CX163="Yes"),OFFSET('Sanitation Data'!$F$11,0,10*ROW('Sanitation Data'!F157)),NA())</f>
        <v>#N/A</v>
      </c>
      <c r="AJ163" s="542" t="e">
        <f ca="1">+IF(AND(ISNUMBER(OFFSET('Sanitation Data'!$F$12,0,10*ROW('Sanitation Data'!F157))),'Data Summary'!CY163="Yes"),OFFSET('Sanitation Data'!$F$12,0,10*ROW('Sanitation Data'!F157)),NA())</f>
        <v>#N/A</v>
      </c>
      <c r="AK163" s="542" t="e">
        <f ca="1">+IF(AND(ISNUMBER(OFFSET('Sanitation Data'!$G$4,0,10*ROW('Sanitation Data'!G157))),'Data Summary'!CZ163="Yes"),100-OFFSET('Sanitation Data'!$G$4,0,10*ROW('Sanitation Data'!G157)),NA())</f>
        <v>#N/A</v>
      </c>
      <c r="AL163" s="542" t="e">
        <f ca="1">+IF(AND(ISNUMBER(OFFSET('Sanitation Data'!$G$6,0,10*ROW('Sanitation Data'!G157))),'Data Summary'!DA163="Yes"),OFFSET('Sanitation Data'!$G$6,0,10*ROW('Sanitation Data'!G157)),NA())</f>
        <v>#N/A</v>
      </c>
      <c r="AM163" s="542" t="e">
        <f ca="1">+IF(AND(ISNUMBER(OFFSET('Sanitation Data'!$G$10,0,10*ROW('Sanitation Data'!G157))),'Data Summary'!DB163="Yes"),OFFSET('Sanitation Data'!$G$10,0,10*ROW('Sanitation Data'!G157)),NA())</f>
        <v>#N/A</v>
      </c>
      <c r="AN163" s="542" t="e">
        <f ca="1">+IF(AND(ISNUMBER(OFFSET('Sanitation Data'!$G$11,0,10*ROW('Sanitation Data'!G157))),'Data Summary'!DC163="Yes"),OFFSET('Sanitation Data'!$G$11,0,10*ROW('Sanitation Data'!G157)),NA())</f>
        <v>#N/A</v>
      </c>
      <c r="AO163" s="542" t="e">
        <f ca="1">+IF(AND(ISNUMBER(OFFSET('Sanitation Data'!$G$12,0,10*ROW('Sanitation Data'!G157))),'Data Summary'!DD163="Yes"),OFFSET('Sanitation Data'!$G$12,0,10*ROW('Sanitation Data'!G157)),NA())</f>
        <v>#N/A</v>
      </c>
      <c r="AP163" s="542" t="e">
        <f ca="1">+IF(AND(ISNUMBER(OFFSET('Sanitation Data'!$H$4,0,10*ROW('Sanitation Data'!H157))),'Data Summary'!DE163="Yes"),100-OFFSET('Sanitation Data'!$H$4,0,10*ROW('Sanitation Data'!H157)),NA())</f>
        <v>#N/A</v>
      </c>
      <c r="AQ163" s="542" t="e">
        <f ca="1">+IF(AND(ISNUMBER(OFFSET('Sanitation Data'!$H$6,0,10*ROW('Sanitation Data'!H157))),'Data Summary'!DF163="Yes"),OFFSET('Sanitation Data'!$H$6,0,10*ROW('Sanitation Data'!H157)),NA())</f>
        <v>#N/A</v>
      </c>
      <c r="AR163" s="542" t="e">
        <f ca="1">+IF(AND(ISNUMBER(OFFSET('Sanitation Data'!$H$10,0,10*ROW('Sanitation Data'!H157))),'Data Summary'!DG163="Yes"),OFFSET('Sanitation Data'!$H$10,0,10*ROW('Sanitation Data'!H157)),NA())</f>
        <v>#N/A</v>
      </c>
      <c r="AS163" s="542" t="e">
        <f ca="1">+IF(AND(ISNUMBER(OFFSET('Sanitation Data'!$H$11,0,10*ROW('Sanitation Data'!H157))),'Data Summary'!DH163="Yes"),OFFSET('Sanitation Data'!$H$11,0,10*ROW('Sanitation Data'!H157)),NA())</f>
        <v>#N/A</v>
      </c>
      <c r="AT163" s="542" t="e">
        <f ca="1">+IF(AND(ISNUMBER(OFFSET('Sanitation Data'!$H$12,0,10*ROW('Sanitation Data'!H157))),'Data Summary'!DI163="Yes"),OFFSET('Sanitation Data'!$H$12,0,10*ROW('Sanitation Data'!H157)),NA())</f>
        <v>#N/A</v>
      </c>
      <c r="AU163" s="542" t="e">
        <f ca="1">+IF(AND(ISNUMBER(OFFSET('Sanitation Data'!$I$4,0,10*ROW('Sanitation Data'!I157))),'Data Summary'!DJ163="Yes"),100-OFFSET('Sanitation Data'!$I$4,0,10*ROW('Sanitation Data'!I157)),NA())</f>
        <v>#N/A</v>
      </c>
      <c r="AV163" s="542" t="e">
        <f ca="1">+IF(AND(ISNUMBER(OFFSET('Sanitation Data'!$I$6,0,10*ROW('Sanitation Data'!I157))),'Data Summary'!DK163="Yes"),OFFSET('Sanitation Data'!$I$6,0,10*ROW('Sanitation Data'!I157)),NA())</f>
        <v>#N/A</v>
      </c>
      <c r="AW163" s="542" t="e">
        <f ca="1">+IF(AND(ISNUMBER(OFFSET('Sanitation Data'!$I$10,0,10*ROW('Sanitation Data'!I157))),'Data Summary'!DL163="Yes"),OFFSET('Sanitation Data'!$I$10,0,10*ROW('Sanitation Data'!I157)),NA())</f>
        <v>#N/A</v>
      </c>
      <c r="AX163" s="542" t="e">
        <f ca="1">+IF(AND(ISNUMBER(OFFSET('Sanitation Data'!$I$11,0,10*ROW('Sanitation Data'!I157))),'Data Summary'!DM163="Yes"),OFFSET('Sanitation Data'!$I$11,0,10*ROW('Sanitation Data'!I157)),NA())</f>
        <v>#N/A</v>
      </c>
      <c r="AY163" s="542" t="e">
        <f ca="1">+IF(AND(ISNUMBER(OFFSET('Sanitation Data'!$I$12,0,10*ROW('Sanitation Data'!I157))),'Data Summary'!DN163="Yes"),OFFSET('Sanitation Data'!$I$12,0,10*ROW('Sanitation Data'!I157)),NA())</f>
        <v>#N/A</v>
      </c>
      <c r="AZ163" s="543" t="e">
        <f ca="1">+IF(AND(ISNUMBER(OFFSET('Hygiene Data'!$D$5,0,10*ROW('Hygiene Data'!D157))),'Data Summary'!DO163="Yes"),OFFSET('Hygiene Data'!$D$5,0,10*ROW('Hygiene Data'!D157)),NA())</f>
        <v>#N/A</v>
      </c>
      <c r="BA163" s="543" t="e">
        <f ca="1">+IF(AND(ISNUMBER(OFFSET('Hygiene Data'!$D$7,0,10*ROW('Hygiene Data'!D157))),'Data Summary'!DP163="Yes"),OFFSET('Hygiene Data'!$D$7,0,10*ROW('Hygiene Data'!D157)),NA())</f>
        <v>#N/A</v>
      </c>
      <c r="BB163" s="543" t="e">
        <f ca="1">+IF(AND(ISNUMBER(OFFSET('Hygiene Data'!$D$9,0,10*ROW('Hygiene Data'!D157))),'Data Summary'!DQ163="Yes"),OFFSET('Hygiene Data'!$D$9,0,10*ROW('Hygiene Data'!D157)),NA())</f>
        <v>#N/A</v>
      </c>
      <c r="BC163" s="543" t="e">
        <f ca="1">+IF(AND(ISNUMBER(OFFSET('Hygiene Data'!$E$5,0,10*ROW('Hygiene Data'!E157))),'Data Summary'!DR163="Yes"),OFFSET('Hygiene Data'!$E$5,0,10*ROW('Hygiene Data'!E157)),NA())</f>
        <v>#N/A</v>
      </c>
      <c r="BD163" s="543" t="e">
        <f ca="1">+IF(AND(ISNUMBER(OFFSET('Hygiene Data'!$E$7,0,10*ROW('Hygiene Data'!E157))),'Data Summary'!DS163="Yes"),OFFSET('Hygiene Data'!$E$7,0,10*ROW('Hygiene Data'!E157)),NA())</f>
        <v>#N/A</v>
      </c>
      <c r="BE163" s="543" t="e">
        <f ca="1">+IF(AND(ISNUMBER(OFFSET('Hygiene Data'!$E$9,0,10*ROW('Hygiene Data'!E157))),'Data Summary'!DT163="Yes"),OFFSET('Hygiene Data'!$E$9,0,10*ROW('Hygiene Data'!E157)),NA())</f>
        <v>#N/A</v>
      </c>
      <c r="BF163" s="543" t="e">
        <f ca="1">+IF(AND(ISNUMBER(OFFSET('Hygiene Data'!$F$5,0,10*ROW('Hygiene Data'!F157))),'Data Summary'!DU163="Yes"),OFFSET('Hygiene Data'!$F$5,0,10*ROW('Hygiene Data'!F157)),NA())</f>
        <v>#N/A</v>
      </c>
      <c r="BG163" s="543" t="e">
        <f ca="1">+IF(AND(ISNUMBER(OFFSET('Hygiene Data'!$F$7,0,10*ROW('Hygiene Data'!F157))),'Data Summary'!DV163="Yes"),OFFSET('Hygiene Data'!$F$7,0,10*ROW('Hygiene Data'!F157)),NA())</f>
        <v>#N/A</v>
      </c>
      <c r="BH163" s="543" t="e">
        <f ca="1">+IF(AND(ISNUMBER(OFFSET('Hygiene Data'!$F$9,0,10*ROW('Hygiene Data'!F157))),'Data Summary'!DW163="Yes"),OFFSET('Hygiene Data'!$F$9,0,10*ROW('Hygiene Data'!F157)),NA())</f>
        <v>#N/A</v>
      </c>
      <c r="BI163" s="543" t="e">
        <f ca="1">+IF(AND(ISNUMBER(OFFSET('Hygiene Data'!$G$5,0,10*ROW('Hygiene Data'!G157))),'Data Summary'!DX163="Yes"),OFFSET('Hygiene Data'!$G$5,0,10*ROW('Hygiene Data'!G157)),NA())</f>
        <v>#N/A</v>
      </c>
      <c r="BJ163" s="543" t="e">
        <f ca="1">+IF(AND(ISNUMBER(OFFSET('Hygiene Data'!$G$7,0,10*ROW('Hygiene Data'!G157))),'Data Summary'!DY163="Yes"),OFFSET('Hygiene Data'!$G$7,0,10*ROW('Hygiene Data'!G157)),NA())</f>
        <v>#N/A</v>
      </c>
      <c r="BK163" s="543" t="e">
        <f ca="1">+IF(AND(ISNUMBER(OFFSET('Hygiene Data'!$G$9,0,10*ROW('Hygiene Data'!G157))),'Data Summary'!DZ163="Yes"),OFFSET('Hygiene Data'!$G$9,0,10*ROW('Hygiene Data'!G157)),NA())</f>
        <v>#N/A</v>
      </c>
      <c r="BL163" s="543" t="e">
        <f ca="1">+IF(AND(ISNUMBER(OFFSET('Hygiene Data'!$H$5,0,10*ROW('Hygiene Data'!H157))),'Data Summary'!EA163="Yes"),OFFSET('Hygiene Data'!$H$5,0,10*ROW('Hygiene Data'!H157)),NA())</f>
        <v>#N/A</v>
      </c>
      <c r="BM163" s="543" t="e">
        <f ca="1">+IF(AND(ISNUMBER(OFFSET('Hygiene Data'!$H$7,0,10*ROW('Hygiene Data'!H157))),'Data Summary'!EB163="Yes"),OFFSET('Hygiene Data'!$H$7,0,10*ROW('Hygiene Data'!H157)),NA())</f>
        <v>#N/A</v>
      </c>
      <c r="BN163" s="543" t="e">
        <f ca="1">+IF(AND(ISNUMBER(OFFSET('Hygiene Data'!$H$9,0,10*ROW('Hygiene Data'!H157))),'Data Summary'!EC163="Yes"),OFFSET('Hygiene Data'!$H$9,0,10*ROW('Hygiene Data'!H157)),NA())</f>
        <v>#N/A</v>
      </c>
      <c r="BO163" s="543" t="e">
        <f ca="1">+IF(AND(ISNUMBER(OFFSET('Hygiene Data'!$I$5,0,10*ROW('Hygiene Data'!I157))),'Data Summary'!ED163="Yes"),OFFSET('Hygiene Data'!$I$5,0,10*ROW('Hygiene Data'!I157)),NA())</f>
        <v>#N/A</v>
      </c>
      <c r="BP163" s="543" t="e">
        <f ca="1">+IF(AND(ISNUMBER(OFFSET('Hygiene Data'!$I$7,0,10*ROW('Hygiene Data'!I157))),'Data Summary'!EE163="Yes"),OFFSET('Hygiene Data'!$I$7,0,10*ROW('Hygiene Data'!I157)),NA())</f>
        <v>#N/A</v>
      </c>
      <c r="BQ163" s="543" t="e">
        <f ca="1">+IF(AND(ISNUMBER(OFFSET('Hygiene Data'!$I$9,0,10*ROW('Hygiene Data'!I157))),'Data Summary'!EF163="Yes"),OFFSET('Hygiene Data'!$I$9,0,10*ROW('Hygiene Data'!I157)),NA())</f>
        <v>#N/A</v>
      </c>
    </row>
    <row r="164" spans="1:69" x14ac:dyDescent="0.25">
      <c r="A164" s="539" t="e">
        <f ca="1">+RIGHT('Data Summary'!A164,LEN('Data Summary'!A164)-9)</f>
        <v>#VALUE!</v>
      </c>
      <c r="B164" s="513" t="str">
        <f ca="1">+IF(ISTEXT('Data Summary'!B164),'Data Summary'!B164,"")</f>
        <v/>
      </c>
      <c r="C164" s="540" t="e">
        <f ca="1">+VALUE('Data Summary'!C164)</f>
        <v>#VALUE!</v>
      </c>
      <c r="D164" s="541" t="e">
        <f ca="1">+IF(AND(ISNUMBER(OFFSET('Water Data'!$D$4,0,10*ROW('Water Data'!D158))),'Data Summary'!BS164="Yes"),100-OFFSET('Water Data'!$D$4,0,10*ROW('Water Data'!D158)),NA())</f>
        <v>#N/A</v>
      </c>
      <c r="E164" s="541" t="e">
        <f ca="1">+IF(AND(ISNUMBER(OFFSET('Water Data'!$D$6,0,10*ROW('Water Data'!D158))),'Data Summary'!BT164="Yes"),OFFSET('Water Data'!$D$6,0,10*ROW('Water Data'!D158)),NA())</f>
        <v>#N/A</v>
      </c>
      <c r="F164" s="541" t="e">
        <f ca="1">+IF(AND(ISNUMBER(OFFSET('Water Data'!$D$9,0,10*ROW('Water Data'!D158))),'Data Summary'!BU164="Yes"),OFFSET('Water Data'!$D$9,0,10*ROW('Water Data'!D158)),NA())</f>
        <v>#N/A</v>
      </c>
      <c r="G164" s="541" t="e">
        <f ca="1">+IF(AND(ISNUMBER(OFFSET('Water Data'!$E$4,0,10*ROW('Water Data'!E158))),'Data Summary'!BV164="Yes"),100-OFFSET('Water Data'!$E$4,0,10*ROW('Water Data'!E158)),NA())</f>
        <v>#N/A</v>
      </c>
      <c r="H164" s="541" t="e">
        <f ca="1">+IF(AND(ISNUMBER(OFFSET('Water Data'!$E$6,0,10*ROW('Water Data'!E158))),'Data Summary'!BW164="Yes"),OFFSET('Water Data'!$E$6,0,10*ROW('Water Data'!E158)),NA())</f>
        <v>#N/A</v>
      </c>
      <c r="I164" s="541" t="e">
        <f ca="1">+IF(AND(ISNUMBER(OFFSET('Water Data'!$E$9,0,10*ROW('Water Data'!E158))),'Data Summary'!BX164="Yes"),OFFSET('Water Data'!$E$9,0,10*ROW('Water Data'!E158)),NA())</f>
        <v>#N/A</v>
      </c>
      <c r="J164" s="541" t="e">
        <f ca="1">+IF(AND(ISNUMBER(OFFSET('Water Data'!$F$4,0,10*ROW('Water Data'!F158))),'Data Summary'!BY164="Yes"),100-OFFSET('Water Data'!$F$4,0,10*ROW('Water Data'!F158)),NA())</f>
        <v>#N/A</v>
      </c>
      <c r="K164" s="541" t="e">
        <f ca="1">+IF(AND(ISNUMBER(OFFSET('Water Data'!$F$6,0,10*ROW('Water Data'!F158))),'Data Summary'!BZ164="Yes"),OFFSET('Water Data'!$F$6,0,10*ROW('Water Data'!F158)),NA())</f>
        <v>#N/A</v>
      </c>
      <c r="L164" s="541" t="e">
        <f ca="1">+IF(AND(ISNUMBER(OFFSET('Water Data'!$F$9,0,10*ROW('Water Data'!F158))),'Data Summary'!CA164="Yes"),OFFSET('Water Data'!$F$9,0,10*ROW('Water Data'!F158)),NA())</f>
        <v>#N/A</v>
      </c>
      <c r="M164" s="541" t="e">
        <f ca="1">+IF(AND(ISNUMBER(OFFSET('Water Data'!$G$4,0,10*ROW('Water Data'!G158))),'Data Summary'!CB164="Yes"),100-OFFSET('Water Data'!$G$4,0,10*ROW('Water Data'!G158)),NA())</f>
        <v>#N/A</v>
      </c>
      <c r="N164" s="541" t="e">
        <f ca="1">+IF(AND(ISNUMBER(OFFSET('Water Data'!$G$6,0,10*ROW('Water Data'!G158))),'Data Summary'!CC164="Yes"),OFFSET('Water Data'!$G$6,0,10*ROW('Water Data'!G158)),NA())</f>
        <v>#N/A</v>
      </c>
      <c r="O164" s="541" t="e">
        <f ca="1">+IF(AND(ISNUMBER(OFFSET('Water Data'!$G$9,0,10*ROW('Water Data'!G158))),'Data Summary'!CD164="Yes"),OFFSET('Water Data'!$G$9,0,10*ROW('Water Data'!G158)),NA())</f>
        <v>#N/A</v>
      </c>
      <c r="P164" s="541" t="e">
        <f ca="1">+IF(AND(ISNUMBER(OFFSET('Water Data'!$H$4,0,10*ROW('Water Data'!H158))),'Data Summary'!CE164="Yes"),100-OFFSET('Water Data'!$H$4,0,10*ROW('Water Data'!H158)),NA())</f>
        <v>#N/A</v>
      </c>
      <c r="Q164" s="541" t="e">
        <f ca="1">+IF(AND(ISNUMBER(OFFSET('Water Data'!$H$6,0,10*ROW('Water Data'!H158))),'Data Summary'!CF164="Yes"),OFFSET('Water Data'!$H$6,0,10*ROW('Water Data'!H158)),NA())</f>
        <v>#N/A</v>
      </c>
      <c r="R164" s="541" t="e">
        <f ca="1">+IF(AND(ISNUMBER(OFFSET('Water Data'!$H$9,0,10*ROW('Water Data'!H158))),'Data Summary'!CG164="Yes"),OFFSET('Water Data'!$H$9,0,10*ROW('Water Data'!H158)),NA())</f>
        <v>#N/A</v>
      </c>
      <c r="S164" s="541" t="e">
        <f ca="1">+IF(AND(ISNUMBER(OFFSET('Water Data'!$I$4,0,10*ROW('Water Data'!I158))),'Data Summary'!CH164="Yes"),100-OFFSET('Water Data'!$I$4,0,10*ROW('Water Data'!I158)),NA())</f>
        <v>#N/A</v>
      </c>
      <c r="T164" s="541" t="e">
        <f ca="1">+IF(AND(ISNUMBER(OFFSET('Water Data'!$I$6,0,10*ROW('Water Data'!I158))),'Data Summary'!CI164="Yes"),OFFSET('Water Data'!$I$6,0,10*ROW('Water Data'!I158)),NA())</f>
        <v>#N/A</v>
      </c>
      <c r="U164" s="541" t="e">
        <f ca="1">+IF(AND(ISNUMBER(OFFSET('Water Data'!$I$9,0,10*ROW('Water Data'!I158))),'Data Summary'!CJ164="Yes"),OFFSET('Water Data'!$I$9,0,10*ROW('Water Data'!I158)),NA())</f>
        <v>#N/A</v>
      </c>
      <c r="V164" s="542" t="e">
        <f ca="1">+IF(AND(ISNUMBER(OFFSET('Sanitation Data'!$D$4,0,10*ROW('Sanitation Data'!D158))),'Data Summary'!CK164="Yes"),100-OFFSET('Sanitation Data'!$D$4,0,10*ROW('Sanitation Data'!D158)),NA())</f>
        <v>#N/A</v>
      </c>
      <c r="W164" s="542" t="e">
        <f ca="1">+IF(AND(ISNUMBER(OFFSET('Sanitation Data'!$D$6,0,10*ROW('Sanitation Data'!D158))),'Data Summary'!CL164="Yes"),OFFSET('Sanitation Data'!$D$6,0,10*ROW('Sanitation Data'!D158)),NA())</f>
        <v>#N/A</v>
      </c>
      <c r="X164" s="542" t="e">
        <f ca="1">+IF(AND(ISNUMBER(OFFSET('Sanitation Data'!$D$10,0,10*ROW('Sanitation Data'!D158))),'Data Summary'!CM164="Yes"),OFFSET('Sanitation Data'!$D$10,0,10*ROW('Sanitation Data'!D158)),NA())</f>
        <v>#N/A</v>
      </c>
      <c r="Y164" s="542" t="e">
        <f ca="1">+IF(AND(ISNUMBER(OFFSET('Sanitation Data'!$D$11,0,10*ROW('Sanitation Data'!D158))),'Data Summary'!CN164="Yes"),OFFSET('Sanitation Data'!$D$11,0,10*ROW('Sanitation Data'!D158)),NA())</f>
        <v>#N/A</v>
      </c>
      <c r="Z164" s="542" t="e">
        <f ca="1">+IF(AND(ISNUMBER(OFFSET('Sanitation Data'!$D$12,0,10*ROW('Sanitation Data'!D158))),'Data Summary'!CO164="Yes"),OFFSET('Sanitation Data'!$D$12,0,10*ROW('Sanitation Data'!D158)),NA())</f>
        <v>#N/A</v>
      </c>
      <c r="AA164" s="542" t="e">
        <f ca="1">+IF(AND(ISNUMBER(OFFSET('Sanitation Data'!$E$4,0,10*ROW('Sanitation Data'!E158))),'Data Summary'!CP164="Yes"),100-OFFSET('Sanitation Data'!$E$4,0,10*ROW('Sanitation Data'!E158)),NA())</f>
        <v>#N/A</v>
      </c>
      <c r="AB164" s="542" t="e">
        <f ca="1">+IF(AND(ISNUMBER(OFFSET('Sanitation Data'!$E$6,0,10*ROW('Sanitation Data'!E158))),'Data Summary'!CQ164="Yes"),OFFSET('Sanitation Data'!$E$6,0,10*ROW('Sanitation Data'!E158)),NA())</f>
        <v>#N/A</v>
      </c>
      <c r="AC164" s="542" t="e">
        <f ca="1">+IF(AND(ISNUMBER(OFFSET('Sanitation Data'!$E$10,0,10*ROW('Sanitation Data'!E158))),'Data Summary'!CR164="Yes"),OFFSET('Sanitation Data'!$E$10,0,10*ROW('Sanitation Data'!E158)),NA())</f>
        <v>#N/A</v>
      </c>
      <c r="AD164" s="542" t="e">
        <f ca="1">+IF(AND(ISNUMBER(OFFSET('Sanitation Data'!$E$11,0,10*ROW('Sanitation Data'!E158))),'Data Summary'!CS164="Yes"),OFFSET('Sanitation Data'!$E$11,0,10*ROW('Sanitation Data'!E158)),NA())</f>
        <v>#N/A</v>
      </c>
      <c r="AE164" s="542" t="e">
        <f ca="1">+IF(AND(ISNUMBER(OFFSET('Sanitation Data'!$E$12,0,10*ROW('Sanitation Data'!E158))),'Data Summary'!CT164="Yes"),OFFSET('Sanitation Data'!$E$12,0,10*ROW('Sanitation Data'!E158)),NA())</f>
        <v>#N/A</v>
      </c>
      <c r="AF164" s="542" t="e">
        <f ca="1">+IF(AND(ISNUMBER(OFFSET('Sanitation Data'!$F$4,0,10*ROW('Sanitation Data'!F158))),'Data Summary'!CU164="Yes"),100-OFFSET('Sanitation Data'!$F$4,0,10*ROW('Sanitation Data'!F158)),NA())</f>
        <v>#N/A</v>
      </c>
      <c r="AG164" s="542" t="e">
        <f ca="1">+IF(AND(ISNUMBER(OFFSET('Sanitation Data'!$F$6,0,10*ROW('Sanitation Data'!F158))),'Data Summary'!CV164="Yes"),OFFSET('Sanitation Data'!$F$6,0,10*ROW('Sanitation Data'!F158)),NA())</f>
        <v>#N/A</v>
      </c>
      <c r="AH164" s="542" t="e">
        <f ca="1">+IF(AND(ISNUMBER(OFFSET('Sanitation Data'!$F$10,0,10*ROW('Sanitation Data'!F158))),'Data Summary'!CW164="Yes"),OFFSET('Sanitation Data'!$F$10,0,10*ROW('Sanitation Data'!F158)),NA())</f>
        <v>#N/A</v>
      </c>
      <c r="AI164" s="542" t="e">
        <f ca="1">+IF(AND(ISNUMBER(OFFSET('Sanitation Data'!$F$11,0,10*ROW('Sanitation Data'!F158))),'Data Summary'!CX164="Yes"),OFFSET('Sanitation Data'!$F$11,0,10*ROW('Sanitation Data'!F158)),NA())</f>
        <v>#N/A</v>
      </c>
      <c r="AJ164" s="542" t="e">
        <f ca="1">+IF(AND(ISNUMBER(OFFSET('Sanitation Data'!$F$12,0,10*ROW('Sanitation Data'!F158))),'Data Summary'!CY164="Yes"),OFFSET('Sanitation Data'!$F$12,0,10*ROW('Sanitation Data'!F158)),NA())</f>
        <v>#N/A</v>
      </c>
      <c r="AK164" s="542" t="e">
        <f ca="1">+IF(AND(ISNUMBER(OFFSET('Sanitation Data'!$G$4,0,10*ROW('Sanitation Data'!G158))),'Data Summary'!CZ164="Yes"),100-OFFSET('Sanitation Data'!$G$4,0,10*ROW('Sanitation Data'!G158)),NA())</f>
        <v>#N/A</v>
      </c>
      <c r="AL164" s="542" t="e">
        <f ca="1">+IF(AND(ISNUMBER(OFFSET('Sanitation Data'!$G$6,0,10*ROW('Sanitation Data'!G158))),'Data Summary'!DA164="Yes"),OFFSET('Sanitation Data'!$G$6,0,10*ROW('Sanitation Data'!G158)),NA())</f>
        <v>#N/A</v>
      </c>
      <c r="AM164" s="542" t="e">
        <f ca="1">+IF(AND(ISNUMBER(OFFSET('Sanitation Data'!$G$10,0,10*ROW('Sanitation Data'!G158))),'Data Summary'!DB164="Yes"),OFFSET('Sanitation Data'!$G$10,0,10*ROW('Sanitation Data'!G158)),NA())</f>
        <v>#N/A</v>
      </c>
      <c r="AN164" s="542" t="e">
        <f ca="1">+IF(AND(ISNUMBER(OFFSET('Sanitation Data'!$G$11,0,10*ROW('Sanitation Data'!G158))),'Data Summary'!DC164="Yes"),OFFSET('Sanitation Data'!$G$11,0,10*ROW('Sanitation Data'!G158)),NA())</f>
        <v>#N/A</v>
      </c>
      <c r="AO164" s="542" t="e">
        <f ca="1">+IF(AND(ISNUMBER(OFFSET('Sanitation Data'!$G$12,0,10*ROW('Sanitation Data'!G158))),'Data Summary'!DD164="Yes"),OFFSET('Sanitation Data'!$G$12,0,10*ROW('Sanitation Data'!G158)),NA())</f>
        <v>#N/A</v>
      </c>
      <c r="AP164" s="542" t="e">
        <f ca="1">+IF(AND(ISNUMBER(OFFSET('Sanitation Data'!$H$4,0,10*ROW('Sanitation Data'!H158))),'Data Summary'!DE164="Yes"),100-OFFSET('Sanitation Data'!$H$4,0,10*ROW('Sanitation Data'!H158)),NA())</f>
        <v>#N/A</v>
      </c>
      <c r="AQ164" s="542" t="e">
        <f ca="1">+IF(AND(ISNUMBER(OFFSET('Sanitation Data'!$H$6,0,10*ROW('Sanitation Data'!H158))),'Data Summary'!DF164="Yes"),OFFSET('Sanitation Data'!$H$6,0,10*ROW('Sanitation Data'!H158)),NA())</f>
        <v>#N/A</v>
      </c>
      <c r="AR164" s="542" t="e">
        <f ca="1">+IF(AND(ISNUMBER(OFFSET('Sanitation Data'!$H$10,0,10*ROW('Sanitation Data'!H158))),'Data Summary'!DG164="Yes"),OFFSET('Sanitation Data'!$H$10,0,10*ROW('Sanitation Data'!H158)),NA())</f>
        <v>#N/A</v>
      </c>
      <c r="AS164" s="542" t="e">
        <f ca="1">+IF(AND(ISNUMBER(OFFSET('Sanitation Data'!$H$11,0,10*ROW('Sanitation Data'!H158))),'Data Summary'!DH164="Yes"),OFFSET('Sanitation Data'!$H$11,0,10*ROW('Sanitation Data'!H158)),NA())</f>
        <v>#N/A</v>
      </c>
      <c r="AT164" s="542" t="e">
        <f ca="1">+IF(AND(ISNUMBER(OFFSET('Sanitation Data'!$H$12,0,10*ROW('Sanitation Data'!H158))),'Data Summary'!DI164="Yes"),OFFSET('Sanitation Data'!$H$12,0,10*ROW('Sanitation Data'!H158)),NA())</f>
        <v>#N/A</v>
      </c>
      <c r="AU164" s="542" t="e">
        <f ca="1">+IF(AND(ISNUMBER(OFFSET('Sanitation Data'!$I$4,0,10*ROW('Sanitation Data'!I158))),'Data Summary'!DJ164="Yes"),100-OFFSET('Sanitation Data'!$I$4,0,10*ROW('Sanitation Data'!I158)),NA())</f>
        <v>#N/A</v>
      </c>
      <c r="AV164" s="542" t="e">
        <f ca="1">+IF(AND(ISNUMBER(OFFSET('Sanitation Data'!$I$6,0,10*ROW('Sanitation Data'!I158))),'Data Summary'!DK164="Yes"),OFFSET('Sanitation Data'!$I$6,0,10*ROW('Sanitation Data'!I158)),NA())</f>
        <v>#N/A</v>
      </c>
      <c r="AW164" s="542" t="e">
        <f ca="1">+IF(AND(ISNUMBER(OFFSET('Sanitation Data'!$I$10,0,10*ROW('Sanitation Data'!I158))),'Data Summary'!DL164="Yes"),OFFSET('Sanitation Data'!$I$10,0,10*ROW('Sanitation Data'!I158)),NA())</f>
        <v>#N/A</v>
      </c>
      <c r="AX164" s="542" t="e">
        <f ca="1">+IF(AND(ISNUMBER(OFFSET('Sanitation Data'!$I$11,0,10*ROW('Sanitation Data'!I158))),'Data Summary'!DM164="Yes"),OFFSET('Sanitation Data'!$I$11,0,10*ROW('Sanitation Data'!I158)),NA())</f>
        <v>#N/A</v>
      </c>
      <c r="AY164" s="542" t="e">
        <f ca="1">+IF(AND(ISNUMBER(OFFSET('Sanitation Data'!$I$12,0,10*ROW('Sanitation Data'!I158))),'Data Summary'!DN164="Yes"),OFFSET('Sanitation Data'!$I$12,0,10*ROW('Sanitation Data'!I158)),NA())</f>
        <v>#N/A</v>
      </c>
      <c r="AZ164" s="543" t="e">
        <f ca="1">+IF(AND(ISNUMBER(OFFSET('Hygiene Data'!$D$5,0,10*ROW('Hygiene Data'!D158))),'Data Summary'!DO164="Yes"),OFFSET('Hygiene Data'!$D$5,0,10*ROW('Hygiene Data'!D158)),NA())</f>
        <v>#N/A</v>
      </c>
      <c r="BA164" s="543" t="e">
        <f ca="1">+IF(AND(ISNUMBER(OFFSET('Hygiene Data'!$D$7,0,10*ROW('Hygiene Data'!D158))),'Data Summary'!DP164="Yes"),OFFSET('Hygiene Data'!$D$7,0,10*ROW('Hygiene Data'!D158)),NA())</f>
        <v>#N/A</v>
      </c>
      <c r="BB164" s="543" t="e">
        <f ca="1">+IF(AND(ISNUMBER(OFFSET('Hygiene Data'!$D$9,0,10*ROW('Hygiene Data'!D158))),'Data Summary'!DQ164="Yes"),OFFSET('Hygiene Data'!$D$9,0,10*ROW('Hygiene Data'!D158)),NA())</f>
        <v>#N/A</v>
      </c>
      <c r="BC164" s="543" t="e">
        <f ca="1">+IF(AND(ISNUMBER(OFFSET('Hygiene Data'!$E$5,0,10*ROW('Hygiene Data'!E158))),'Data Summary'!DR164="Yes"),OFFSET('Hygiene Data'!$E$5,0,10*ROW('Hygiene Data'!E158)),NA())</f>
        <v>#N/A</v>
      </c>
      <c r="BD164" s="543" t="e">
        <f ca="1">+IF(AND(ISNUMBER(OFFSET('Hygiene Data'!$E$7,0,10*ROW('Hygiene Data'!E158))),'Data Summary'!DS164="Yes"),OFFSET('Hygiene Data'!$E$7,0,10*ROW('Hygiene Data'!E158)),NA())</f>
        <v>#N/A</v>
      </c>
      <c r="BE164" s="543" t="e">
        <f ca="1">+IF(AND(ISNUMBER(OFFSET('Hygiene Data'!$E$9,0,10*ROW('Hygiene Data'!E158))),'Data Summary'!DT164="Yes"),OFFSET('Hygiene Data'!$E$9,0,10*ROW('Hygiene Data'!E158)),NA())</f>
        <v>#N/A</v>
      </c>
      <c r="BF164" s="543" t="e">
        <f ca="1">+IF(AND(ISNUMBER(OFFSET('Hygiene Data'!$F$5,0,10*ROW('Hygiene Data'!F158))),'Data Summary'!DU164="Yes"),OFFSET('Hygiene Data'!$F$5,0,10*ROW('Hygiene Data'!F158)),NA())</f>
        <v>#N/A</v>
      </c>
      <c r="BG164" s="543" t="e">
        <f ca="1">+IF(AND(ISNUMBER(OFFSET('Hygiene Data'!$F$7,0,10*ROW('Hygiene Data'!F158))),'Data Summary'!DV164="Yes"),OFFSET('Hygiene Data'!$F$7,0,10*ROW('Hygiene Data'!F158)),NA())</f>
        <v>#N/A</v>
      </c>
      <c r="BH164" s="543" t="e">
        <f ca="1">+IF(AND(ISNUMBER(OFFSET('Hygiene Data'!$F$9,0,10*ROW('Hygiene Data'!F158))),'Data Summary'!DW164="Yes"),OFFSET('Hygiene Data'!$F$9,0,10*ROW('Hygiene Data'!F158)),NA())</f>
        <v>#N/A</v>
      </c>
      <c r="BI164" s="543" t="e">
        <f ca="1">+IF(AND(ISNUMBER(OFFSET('Hygiene Data'!$G$5,0,10*ROW('Hygiene Data'!G158))),'Data Summary'!DX164="Yes"),OFFSET('Hygiene Data'!$G$5,0,10*ROW('Hygiene Data'!G158)),NA())</f>
        <v>#N/A</v>
      </c>
      <c r="BJ164" s="543" t="e">
        <f ca="1">+IF(AND(ISNUMBER(OFFSET('Hygiene Data'!$G$7,0,10*ROW('Hygiene Data'!G158))),'Data Summary'!DY164="Yes"),OFFSET('Hygiene Data'!$G$7,0,10*ROW('Hygiene Data'!G158)),NA())</f>
        <v>#N/A</v>
      </c>
      <c r="BK164" s="543" t="e">
        <f ca="1">+IF(AND(ISNUMBER(OFFSET('Hygiene Data'!$G$9,0,10*ROW('Hygiene Data'!G158))),'Data Summary'!DZ164="Yes"),OFFSET('Hygiene Data'!$G$9,0,10*ROW('Hygiene Data'!G158)),NA())</f>
        <v>#N/A</v>
      </c>
      <c r="BL164" s="543" t="e">
        <f ca="1">+IF(AND(ISNUMBER(OFFSET('Hygiene Data'!$H$5,0,10*ROW('Hygiene Data'!H158))),'Data Summary'!EA164="Yes"),OFFSET('Hygiene Data'!$H$5,0,10*ROW('Hygiene Data'!H158)),NA())</f>
        <v>#N/A</v>
      </c>
      <c r="BM164" s="543" t="e">
        <f ca="1">+IF(AND(ISNUMBER(OFFSET('Hygiene Data'!$H$7,0,10*ROW('Hygiene Data'!H158))),'Data Summary'!EB164="Yes"),OFFSET('Hygiene Data'!$H$7,0,10*ROW('Hygiene Data'!H158)),NA())</f>
        <v>#N/A</v>
      </c>
      <c r="BN164" s="543" t="e">
        <f ca="1">+IF(AND(ISNUMBER(OFFSET('Hygiene Data'!$H$9,0,10*ROW('Hygiene Data'!H158))),'Data Summary'!EC164="Yes"),OFFSET('Hygiene Data'!$H$9,0,10*ROW('Hygiene Data'!H158)),NA())</f>
        <v>#N/A</v>
      </c>
      <c r="BO164" s="543" t="e">
        <f ca="1">+IF(AND(ISNUMBER(OFFSET('Hygiene Data'!$I$5,0,10*ROW('Hygiene Data'!I158))),'Data Summary'!ED164="Yes"),OFFSET('Hygiene Data'!$I$5,0,10*ROW('Hygiene Data'!I158)),NA())</f>
        <v>#N/A</v>
      </c>
      <c r="BP164" s="543" t="e">
        <f ca="1">+IF(AND(ISNUMBER(OFFSET('Hygiene Data'!$I$7,0,10*ROW('Hygiene Data'!I158))),'Data Summary'!EE164="Yes"),OFFSET('Hygiene Data'!$I$7,0,10*ROW('Hygiene Data'!I158)),NA())</f>
        <v>#N/A</v>
      </c>
      <c r="BQ164" s="543" t="e">
        <f ca="1">+IF(AND(ISNUMBER(OFFSET('Hygiene Data'!$I$9,0,10*ROW('Hygiene Data'!I158))),'Data Summary'!EF164="Yes"),OFFSET('Hygiene Data'!$I$9,0,10*ROW('Hygiene Data'!I158)),NA())</f>
        <v>#N/A</v>
      </c>
    </row>
    <row r="165" spans="1:69" x14ac:dyDescent="0.25">
      <c r="A165" s="539" t="e">
        <f ca="1">+RIGHT('Data Summary'!A165,LEN('Data Summary'!A165)-9)</f>
        <v>#VALUE!</v>
      </c>
      <c r="B165" s="513" t="str">
        <f ca="1">+IF(ISTEXT('Data Summary'!B165),'Data Summary'!B165,"")</f>
        <v/>
      </c>
      <c r="C165" s="540" t="e">
        <f ca="1">+VALUE('Data Summary'!C165)</f>
        <v>#VALUE!</v>
      </c>
      <c r="D165" s="541" t="e">
        <f ca="1">+IF(AND(ISNUMBER(OFFSET('Water Data'!$D$4,0,10*ROW('Water Data'!D159))),'Data Summary'!BS165="Yes"),100-OFFSET('Water Data'!$D$4,0,10*ROW('Water Data'!D159)),NA())</f>
        <v>#N/A</v>
      </c>
      <c r="E165" s="541" t="e">
        <f ca="1">+IF(AND(ISNUMBER(OFFSET('Water Data'!$D$6,0,10*ROW('Water Data'!D159))),'Data Summary'!BT165="Yes"),OFFSET('Water Data'!$D$6,0,10*ROW('Water Data'!D159)),NA())</f>
        <v>#N/A</v>
      </c>
      <c r="F165" s="541" t="e">
        <f ca="1">+IF(AND(ISNUMBER(OFFSET('Water Data'!$D$9,0,10*ROW('Water Data'!D159))),'Data Summary'!BU165="Yes"),OFFSET('Water Data'!$D$9,0,10*ROW('Water Data'!D159)),NA())</f>
        <v>#N/A</v>
      </c>
      <c r="G165" s="541" t="e">
        <f ca="1">+IF(AND(ISNUMBER(OFFSET('Water Data'!$E$4,0,10*ROW('Water Data'!E159))),'Data Summary'!BV165="Yes"),100-OFFSET('Water Data'!$E$4,0,10*ROW('Water Data'!E159)),NA())</f>
        <v>#N/A</v>
      </c>
      <c r="H165" s="541" t="e">
        <f ca="1">+IF(AND(ISNUMBER(OFFSET('Water Data'!$E$6,0,10*ROW('Water Data'!E159))),'Data Summary'!BW165="Yes"),OFFSET('Water Data'!$E$6,0,10*ROW('Water Data'!E159)),NA())</f>
        <v>#N/A</v>
      </c>
      <c r="I165" s="541" t="e">
        <f ca="1">+IF(AND(ISNUMBER(OFFSET('Water Data'!$E$9,0,10*ROW('Water Data'!E159))),'Data Summary'!BX165="Yes"),OFFSET('Water Data'!$E$9,0,10*ROW('Water Data'!E159)),NA())</f>
        <v>#N/A</v>
      </c>
      <c r="J165" s="541" t="e">
        <f ca="1">+IF(AND(ISNUMBER(OFFSET('Water Data'!$F$4,0,10*ROW('Water Data'!F159))),'Data Summary'!BY165="Yes"),100-OFFSET('Water Data'!$F$4,0,10*ROW('Water Data'!F159)),NA())</f>
        <v>#N/A</v>
      </c>
      <c r="K165" s="541" t="e">
        <f ca="1">+IF(AND(ISNUMBER(OFFSET('Water Data'!$F$6,0,10*ROW('Water Data'!F159))),'Data Summary'!BZ165="Yes"),OFFSET('Water Data'!$F$6,0,10*ROW('Water Data'!F159)),NA())</f>
        <v>#N/A</v>
      </c>
      <c r="L165" s="541" t="e">
        <f ca="1">+IF(AND(ISNUMBER(OFFSET('Water Data'!$F$9,0,10*ROW('Water Data'!F159))),'Data Summary'!CA165="Yes"),OFFSET('Water Data'!$F$9,0,10*ROW('Water Data'!F159)),NA())</f>
        <v>#N/A</v>
      </c>
      <c r="M165" s="541" t="e">
        <f ca="1">+IF(AND(ISNUMBER(OFFSET('Water Data'!$G$4,0,10*ROW('Water Data'!G159))),'Data Summary'!CB165="Yes"),100-OFFSET('Water Data'!$G$4,0,10*ROW('Water Data'!G159)),NA())</f>
        <v>#N/A</v>
      </c>
      <c r="N165" s="541" t="e">
        <f ca="1">+IF(AND(ISNUMBER(OFFSET('Water Data'!$G$6,0,10*ROW('Water Data'!G159))),'Data Summary'!CC165="Yes"),OFFSET('Water Data'!$G$6,0,10*ROW('Water Data'!G159)),NA())</f>
        <v>#N/A</v>
      </c>
      <c r="O165" s="541" t="e">
        <f ca="1">+IF(AND(ISNUMBER(OFFSET('Water Data'!$G$9,0,10*ROW('Water Data'!G159))),'Data Summary'!CD165="Yes"),OFFSET('Water Data'!$G$9,0,10*ROW('Water Data'!G159)),NA())</f>
        <v>#N/A</v>
      </c>
      <c r="P165" s="541" t="e">
        <f ca="1">+IF(AND(ISNUMBER(OFFSET('Water Data'!$H$4,0,10*ROW('Water Data'!H159))),'Data Summary'!CE165="Yes"),100-OFFSET('Water Data'!$H$4,0,10*ROW('Water Data'!H159)),NA())</f>
        <v>#N/A</v>
      </c>
      <c r="Q165" s="541" t="e">
        <f ca="1">+IF(AND(ISNUMBER(OFFSET('Water Data'!$H$6,0,10*ROW('Water Data'!H159))),'Data Summary'!CF165="Yes"),OFFSET('Water Data'!$H$6,0,10*ROW('Water Data'!H159)),NA())</f>
        <v>#N/A</v>
      </c>
      <c r="R165" s="541" t="e">
        <f ca="1">+IF(AND(ISNUMBER(OFFSET('Water Data'!$H$9,0,10*ROW('Water Data'!H159))),'Data Summary'!CG165="Yes"),OFFSET('Water Data'!$H$9,0,10*ROW('Water Data'!H159)),NA())</f>
        <v>#N/A</v>
      </c>
      <c r="S165" s="541" t="e">
        <f ca="1">+IF(AND(ISNUMBER(OFFSET('Water Data'!$I$4,0,10*ROW('Water Data'!I159))),'Data Summary'!CH165="Yes"),100-OFFSET('Water Data'!$I$4,0,10*ROW('Water Data'!I159)),NA())</f>
        <v>#N/A</v>
      </c>
      <c r="T165" s="541" t="e">
        <f ca="1">+IF(AND(ISNUMBER(OFFSET('Water Data'!$I$6,0,10*ROW('Water Data'!I159))),'Data Summary'!CI165="Yes"),OFFSET('Water Data'!$I$6,0,10*ROW('Water Data'!I159)),NA())</f>
        <v>#N/A</v>
      </c>
      <c r="U165" s="541" t="e">
        <f ca="1">+IF(AND(ISNUMBER(OFFSET('Water Data'!$I$9,0,10*ROW('Water Data'!I159))),'Data Summary'!CJ165="Yes"),OFFSET('Water Data'!$I$9,0,10*ROW('Water Data'!I159)),NA())</f>
        <v>#N/A</v>
      </c>
      <c r="V165" s="542" t="e">
        <f ca="1">+IF(AND(ISNUMBER(OFFSET('Sanitation Data'!$D$4,0,10*ROW('Sanitation Data'!D159))),'Data Summary'!CK165="Yes"),100-OFFSET('Sanitation Data'!$D$4,0,10*ROW('Sanitation Data'!D159)),NA())</f>
        <v>#N/A</v>
      </c>
      <c r="W165" s="542" t="e">
        <f ca="1">+IF(AND(ISNUMBER(OFFSET('Sanitation Data'!$D$6,0,10*ROW('Sanitation Data'!D159))),'Data Summary'!CL165="Yes"),OFFSET('Sanitation Data'!$D$6,0,10*ROW('Sanitation Data'!D159)),NA())</f>
        <v>#N/A</v>
      </c>
      <c r="X165" s="542" t="e">
        <f ca="1">+IF(AND(ISNUMBER(OFFSET('Sanitation Data'!$D$10,0,10*ROW('Sanitation Data'!D159))),'Data Summary'!CM165="Yes"),OFFSET('Sanitation Data'!$D$10,0,10*ROW('Sanitation Data'!D159)),NA())</f>
        <v>#N/A</v>
      </c>
      <c r="Y165" s="542" t="e">
        <f ca="1">+IF(AND(ISNUMBER(OFFSET('Sanitation Data'!$D$11,0,10*ROW('Sanitation Data'!D159))),'Data Summary'!CN165="Yes"),OFFSET('Sanitation Data'!$D$11,0,10*ROW('Sanitation Data'!D159)),NA())</f>
        <v>#N/A</v>
      </c>
      <c r="Z165" s="542" t="e">
        <f ca="1">+IF(AND(ISNUMBER(OFFSET('Sanitation Data'!$D$12,0,10*ROW('Sanitation Data'!D159))),'Data Summary'!CO165="Yes"),OFFSET('Sanitation Data'!$D$12,0,10*ROW('Sanitation Data'!D159)),NA())</f>
        <v>#N/A</v>
      </c>
      <c r="AA165" s="542" t="e">
        <f ca="1">+IF(AND(ISNUMBER(OFFSET('Sanitation Data'!$E$4,0,10*ROW('Sanitation Data'!E159))),'Data Summary'!CP165="Yes"),100-OFFSET('Sanitation Data'!$E$4,0,10*ROW('Sanitation Data'!E159)),NA())</f>
        <v>#N/A</v>
      </c>
      <c r="AB165" s="542" t="e">
        <f ca="1">+IF(AND(ISNUMBER(OFFSET('Sanitation Data'!$E$6,0,10*ROW('Sanitation Data'!E159))),'Data Summary'!CQ165="Yes"),OFFSET('Sanitation Data'!$E$6,0,10*ROW('Sanitation Data'!E159)),NA())</f>
        <v>#N/A</v>
      </c>
      <c r="AC165" s="542" t="e">
        <f ca="1">+IF(AND(ISNUMBER(OFFSET('Sanitation Data'!$E$10,0,10*ROW('Sanitation Data'!E159))),'Data Summary'!CR165="Yes"),OFFSET('Sanitation Data'!$E$10,0,10*ROW('Sanitation Data'!E159)),NA())</f>
        <v>#N/A</v>
      </c>
      <c r="AD165" s="542" t="e">
        <f ca="1">+IF(AND(ISNUMBER(OFFSET('Sanitation Data'!$E$11,0,10*ROW('Sanitation Data'!E159))),'Data Summary'!CS165="Yes"),OFFSET('Sanitation Data'!$E$11,0,10*ROW('Sanitation Data'!E159)),NA())</f>
        <v>#N/A</v>
      </c>
      <c r="AE165" s="542" t="e">
        <f ca="1">+IF(AND(ISNUMBER(OFFSET('Sanitation Data'!$E$12,0,10*ROW('Sanitation Data'!E159))),'Data Summary'!CT165="Yes"),OFFSET('Sanitation Data'!$E$12,0,10*ROW('Sanitation Data'!E159)),NA())</f>
        <v>#N/A</v>
      </c>
      <c r="AF165" s="542" t="e">
        <f ca="1">+IF(AND(ISNUMBER(OFFSET('Sanitation Data'!$F$4,0,10*ROW('Sanitation Data'!F159))),'Data Summary'!CU165="Yes"),100-OFFSET('Sanitation Data'!$F$4,0,10*ROW('Sanitation Data'!F159)),NA())</f>
        <v>#N/A</v>
      </c>
      <c r="AG165" s="542" t="e">
        <f ca="1">+IF(AND(ISNUMBER(OFFSET('Sanitation Data'!$F$6,0,10*ROW('Sanitation Data'!F159))),'Data Summary'!CV165="Yes"),OFFSET('Sanitation Data'!$F$6,0,10*ROW('Sanitation Data'!F159)),NA())</f>
        <v>#N/A</v>
      </c>
      <c r="AH165" s="542" t="e">
        <f ca="1">+IF(AND(ISNUMBER(OFFSET('Sanitation Data'!$F$10,0,10*ROW('Sanitation Data'!F159))),'Data Summary'!CW165="Yes"),OFFSET('Sanitation Data'!$F$10,0,10*ROW('Sanitation Data'!F159)),NA())</f>
        <v>#N/A</v>
      </c>
      <c r="AI165" s="542" t="e">
        <f ca="1">+IF(AND(ISNUMBER(OFFSET('Sanitation Data'!$F$11,0,10*ROW('Sanitation Data'!F159))),'Data Summary'!CX165="Yes"),OFFSET('Sanitation Data'!$F$11,0,10*ROW('Sanitation Data'!F159)),NA())</f>
        <v>#N/A</v>
      </c>
      <c r="AJ165" s="542" t="e">
        <f ca="1">+IF(AND(ISNUMBER(OFFSET('Sanitation Data'!$F$12,0,10*ROW('Sanitation Data'!F159))),'Data Summary'!CY165="Yes"),OFFSET('Sanitation Data'!$F$12,0,10*ROW('Sanitation Data'!F159)),NA())</f>
        <v>#N/A</v>
      </c>
      <c r="AK165" s="542" t="e">
        <f ca="1">+IF(AND(ISNUMBER(OFFSET('Sanitation Data'!$G$4,0,10*ROW('Sanitation Data'!G159))),'Data Summary'!CZ165="Yes"),100-OFFSET('Sanitation Data'!$G$4,0,10*ROW('Sanitation Data'!G159)),NA())</f>
        <v>#N/A</v>
      </c>
      <c r="AL165" s="542" t="e">
        <f ca="1">+IF(AND(ISNUMBER(OFFSET('Sanitation Data'!$G$6,0,10*ROW('Sanitation Data'!G159))),'Data Summary'!DA165="Yes"),OFFSET('Sanitation Data'!$G$6,0,10*ROW('Sanitation Data'!G159)),NA())</f>
        <v>#N/A</v>
      </c>
      <c r="AM165" s="542" t="e">
        <f ca="1">+IF(AND(ISNUMBER(OFFSET('Sanitation Data'!$G$10,0,10*ROW('Sanitation Data'!G159))),'Data Summary'!DB165="Yes"),OFFSET('Sanitation Data'!$G$10,0,10*ROW('Sanitation Data'!G159)),NA())</f>
        <v>#N/A</v>
      </c>
      <c r="AN165" s="542" t="e">
        <f ca="1">+IF(AND(ISNUMBER(OFFSET('Sanitation Data'!$G$11,0,10*ROW('Sanitation Data'!G159))),'Data Summary'!DC165="Yes"),OFFSET('Sanitation Data'!$G$11,0,10*ROW('Sanitation Data'!G159)),NA())</f>
        <v>#N/A</v>
      </c>
      <c r="AO165" s="542" t="e">
        <f ca="1">+IF(AND(ISNUMBER(OFFSET('Sanitation Data'!$G$12,0,10*ROW('Sanitation Data'!G159))),'Data Summary'!DD165="Yes"),OFFSET('Sanitation Data'!$G$12,0,10*ROW('Sanitation Data'!G159)),NA())</f>
        <v>#N/A</v>
      </c>
      <c r="AP165" s="542" t="e">
        <f ca="1">+IF(AND(ISNUMBER(OFFSET('Sanitation Data'!$H$4,0,10*ROW('Sanitation Data'!H159))),'Data Summary'!DE165="Yes"),100-OFFSET('Sanitation Data'!$H$4,0,10*ROW('Sanitation Data'!H159)),NA())</f>
        <v>#N/A</v>
      </c>
      <c r="AQ165" s="542" t="e">
        <f ca="1">+IF(AND(ISNUMBER(OFFSET('Sanitation Data'!$H$6,0,10*ROW('Sanitation Data'!H159))),'Data Summary'!DF165="Yes"),OFFSET('Sanitation Data'!$H$6,0,10*ROW('Sanitation Data'!H159)),NA())</f>
        <v>#N/A</v>
      </c>
      <c r="AR165" s="542" t="e">
        <f ca="1">+IF(AND(ISNUMBER(OFFSET('Sanitation Data'!$H$10,0,10*ROW('Sanitation Data'!H159))),'Data Summary'!DG165="Yes"),OFFSET('Sanitation Data'!$H$10,0,10*ROW('Sanitation Data'!H159)),NA())</f>
        <v>#N/A</v>
      </c>
      <c r="AS165" s="542" t="e">
        <f ca="1">+IF(AND(ISNUMBER(OFFSET('Sanitation Data'!$H$11,0,10*ROW('Sanitation Data'!H159))),'Data Summary'!DH165="Yes"),OFFSET('Sanitation Data'!$H$11,0,10*ROW('Sanitation Data'!H159)),NA())</f>
        <v>#N/A</v>
      </c>
      <c r="AT165" s="542" t="e">
        <f ca="1">+IF(AND(ISNUMBER(OFFSET('Sanitation Data'!$H$12,0,10*ROW('Sanitation Data'!H159))),'Data Summary'!DI165="Yes"),OFFSET('Sanitation Data'!$H$12,0,10*ROW('Sanitation Data'!H159)),NA())</f>
        <v>#N/A</v>
      </c>
      <c r="AU165" s="542" t="e">
        <f ca="1">+IF(AND(ISNUMBER(OFFSET('Sanitation Data'!$I$4,0,10*ROW('Sanitation Data'!I159))),'Data Summary'!DJ165="Yes"),100-OFFSET('Sanitation Data'!$I$4,0,10*ROW('Sanitation Data'!I159)),NA())</f>
        <v>#N/A</v>
      </c>
      <c r="AV165" s="542" t="e">
        <f ca="1">+IF(AND(ISNUMBER(OFFSET('Sanitation Data'!$I$6,0,10*ROW('Sanitation Data'!I159))),'Data Summary'!DK165="Yes"),OFFSET('Sanitation Data'!$I$6,0,10*ROW('Sanitation Data'!I159)),NA())</f>
        <v>#N/A</v>
      </c>
      <c r="AW165" s="542" t="e">
        <f ca="1">+IF(AND(ISNUMBER(OFFSET('Sanitation Data'!$I$10,0,10*ROW('Sanitation Data'!I159))),'Data Summary'!DL165="Yes"),OFFSET('Sanitation Data'!$I$10,0,10*ROW('Sanitation Data'!I159)),NA())</f>
        <v>#N/A</v>
      </c>
      <c r="AX165" s="542" t="e">
        <f ca="1">+IF(AND(ISNUMBER(OFFSET('Sanitation Data'!$I$11,0,10*ROW('Sanitation Data'!I159))),'Data Summary'!DM165="Yes"),OFFSET('Sanitation Data'!$I$11,0,10*ROW('Sanitation Data'!I159)),NA())</f>
        <v>#N/A</v>
      </c>
      <c r="AY165" s="542" t="e">
        <f ca="1">+IF(AND(ISNUMBER(OFFSET('Sanitation Data'!$I$12,0,10*ROW('Sanitation Data'!I159))),'Data Summary'!DN165="Yes"),OFFSET('Sanitation Data'!$I$12,0,10*ROW('Sanitation Data'!I159)),NA())</f>
        <v>#N/A</v>
      </c>
      <c r="AZ165" s="543" t="e">
        <f ca="1">+IF(AND(ISNUMBER(OFFSET('Hygiene Data'!$D$5,0,10*ROW('Hygiene Data'!D159))),'Data Summary'!DO165="Yes"),OFFSET('Hygiene Data'!$D$5,0,10*ROW('Hygiene Data'!D159)),NA())</f>
        <v>#N/A</v>
      </c>
      <c r="BA165" s="543" t="e">
        <f ca="1">+IF(AND(ISNUMBER(OFFSET('Hygiene Data'!$D$7,0,10*ROW('Hygiene Data'!D159))),'Data Summary'!DP165="Yes"),OFFSET('Hygiene Data'!$D$7,0,10*ROW('Hygiene Data'!D159)),NA())</f>
        <v>#N/A</v>
      </c>
      <c r="BB165" s="543" t="e">
        <f ca="1">+IF(AND(ISNUMBER(OFFSET('Hygiene Data'!$D$9,0,10*ROW('Hygiene Data'!D159))),'Data Summary'!DQ165="Yes"),OFFSET('Hygiene Data'!$D$9,0,10*ROW('Hygiene Data'!D159)),NA())</f>
        <v>#N/A</v>
      </c>
      <c r="BC165" s="543" t="e">
        <f ca="1">+IF(AND(ISNUMBER(OFFSET('Hygiene Data'!$E$5,0,10*ROW('Hygiene Data'!E159))),'Data Summary'!DR165="Yes"),OFFSET('Hygiene Data'!$E$5,0,10*ROW('Hygiene Data'!E159)),NA())</f>
        <v>#N/A</v>
      </c>
      <c r="BD165" s="543" t="e">
        <f ca="1">+IF(AND(ISNUMBER(OFFSET('Hygiene Data'!$E$7,0,10*ROW('Hygiene Data'!E159))),'Data Summary'!DS165="Yes"),OFFSET('Hygiene Data'!$E$7,0,10*ROW('Hygiene Data'!E159)),NA())</f>
        <v>#N/A</v>
      </c>
      <c r="BE165" s="543" t="e">
        <f ca="1">+IF(AND(ISNUMBER(OFFSET('Hygiene Data'!$E$9,0,10*ROW('Hygiene Data'!E159))),'Data Summary'!DT165="Yes"),OFFSET('Hygiene Data'!$E$9,0,10*ROW('Hygiene Data'!E159)),NA())</f>
        <v>#N/A</v>
      </c>
      <c r="BF165" s="543" t="e">
        <f ca="1">+IF(AND(ISNUMBER(OFFSET('Hygiene Data'!$F$5,0,10*ROW('Hygiene Data'!F159))),'Data Summary'!DU165="Yes"),OFFSET('Hygiene Data'!$F$5,0,10*ROW('Hygiene Data'!F159)),NA())</f>
        <v>#N/A</v>
      </c>
      <c r="BG165" s="543" t="e">
        <f ca="1">+IF(AND(ISNUMBER(OFFSET('Hygiene Data'!$F$7,0,10*ROW('Hygiene Data'!F159))),'Data Summary'!DV165="Yes"),OFFSET('Hygiene Data'!$F$7,0,10*ROW('Hygiene Data'!F159)),NA())</f>
        <v>#N/A</v>
      </c>
      <c r="BH165" s="543" t="e">
        <f ca="1">+IF(AND(ISNUMBER(OFFSET('Hygiene Data'!$F$9,0,10*ROW('Hygiene Data'!F159))),'Data Summary'!DW165="Yes"),OFFSET('Hygiene Data'!$F$9,0,10*ROW('Hygiene Data'!F159)),NA())</f>
        <v>#N/A</v>
      </c>
      <c r="BI165" s="543" t="e">
        <f ca="1">+IF(AND(ISNUMBER(OFFSET('Hygiene Data'!$G$5,0,10*ROW('Hygiene Data'!G159))),'Data Summary'!DX165="Yes"),OFFSET('Hygiene Data'!$G$5,0,10*ROW('Hygiene Data'!G159)),NA())</f>
        <v>#N/A</v>
      </c>
      <c r="BJ165" s="543" t="e">
        <f ca="1">+IF(AND(ISNUMBER(OFFSET('Hygiene Data'!$G$7,0,10*ROW('Hygiene Data'!G159))),'Data Summary'!DY165="Yes"),OFFSET('Hygiene Data'!$G$7,0,10*ROW('Hygiene Data'!G159)),NA())</f>
        <v>#N/A</v>
      </c>
      <c r="BK165" s="543" t="e">
        <f ca="1">+IF(AND(ISNUMBER(OFFSET('Hygiene Data'!$G$9,0,10*ROW('Hygiene Data'!G159))),'Data Summary'!DZ165="Yes"),OFFSET('Hygiene Data'!$G$9,0,10*ROW('Hygiene Data'!G159)),NA())</f>
        <v>#N/A</v>
      </c>
      <c r="BL165" s="543" t="e">
        <f ca="1">+IF(AND(ISNUMBER(OFFSET('Hygiene Data'!$H$5,0,10*ROW('Hygiene Data'!H159))),'Data Summary'!EA165="Yes"),OFFSET('Hygiene Data'!$H$5,0,10*ROW('Hygiene Data'!H159)),NA())</f>
        <v>#N/A</v>
      </c>
      <c r="BM165" s="543" t="e">
        <f ca="1">+IF(AND(ISNUMBER(OFFSET('Hygiene Data'!$H$7,0,10*ROW('Hygiene Data'!H159))),'Data Summary'!EB165="Yes"),OFFSET('Hygiene Data'!$H$7,0,10*ROW('Hygiene Data'!H159)),NA())</f>
        <v>#N/A</v>
      </c>
      <c r="BN165" s="543" t="e">
        <f ca="1">+IF(AND(ISNUMBER(OFFSET('Hygiene Data'!$H$9,0,10*ROW('Hygiene Data'!H159))),'Data Summary'!EC165="Yes"),OFFSET('Hygiene Data'!$H$9,0,10*ROW('Hygiene Data'!H159)),NA())</f>
        <v>#N/A</v>
      </c>
      <c r="BO165" s="543" t="e">
        <f ca="1">+IF(AND(ISNUMBER(OFFSET('Hygiene Data'!$I$5,0,10*ROW('Hygiene Data'!I159))),'Data Summary'!ED165="Yes"),OFFSET('Hygiene Data'!$I$5,0,10*ROW('Hygiene Data'!I159)),NA())</f>
        <v>#N/A</v>
      </c>
      <c r="BP165" s="543" t="e">
        <f ca="1">+IF(AND(ISNUMBER(OFFSET('Hygiene Data'!$I$7,0,10*ROW('Hygiene Data'!I159))),'Data Summary'!EE165="Yes"),OFFSET('Hygiene Data'!$I$7,0,10*ROW('Hygiene Data'!I159)),NA())</f>
        <v>#N/A</v>
      </c>
      <c r="BQ165" s="543" t="e">
        <f ca="1">+IF(AND(ISNUMBER(OFFSET('Hygiene Data'!$I$9,0,10*ROW('Hygiene Data'!I159))),'Data Summary'!EF165="Yes"),OFFSET('Hygiene Data'!$I$9,0,10*ROW('Hygiene Data'!I159)),NA())</f>
        <v>#N/A</v>
      </c>
    </row>
    <row r="166" spans="1:69" x14ac:dyDescent="0.25">
      <c r="A166" s="539" t="e">
        <f ca="1">+RIGHT('Data Summary'!A166,LEN('Data Summary'!A166)-9)</f>
        <v>#VALUE!</v>
      </c>
      <c r="B166" s="513" t="str">
        <f ca="1">+IF(ISTEXT('Data Summary'!B166),'Data Summary'!B166,"")</f>
        <v/>
      </c>
      <c r="C166" s="540" t="e">
        <f ca="1">+VALUE('Data Summary'!C166)</f>
        <v>#VALUE!</v>
      </c>
      <c r="D166" s="541" t="e">
        <f ca="1">+IF(AND(ISNUMBER(OFFSET('Water Data'!$D$4,0,10*ROW('Water Data'!D160))),'Data Summary'!BS166="Yes"),100-OFFSET('Water Data'!$D$4,0,10*ROW('Water Data'!D160)),NA())</f>
        <v>#N/A</v>
      </c>
      <c r="E166" s="541" t="e">
        <f ca="1">+IF(AND(ISNUMBER(OFFSET('Water Data'!$D$6,0,10*ROW('Water Data'!D160))),'Data Summary'!BT166="Yes"),OFFSET('Water Data'!$D$6,0,10*ROW('Water Data'!D160)),NA())</f>
        <v>#N/A</v>
      </c>
      <c r="F166" s="541" t="e">
        <f ca="1">+IF(AND(ISNUMBER(OFFSET('Water Data'!$D$9,0,10*ROW('Water Data'!D160))),'Data Summary'!BU166="Yes"),OFFSET('Water Data'!$D$9,0,10*ROW('Water Data'!D160)),NA())</f>
        <v>#N/A</v>
      </c>
      <c r="G166" s="541" t="e">
        <f ca="1">+IF(AND(ISNUMBER(OFFSET('Water Data'!$E$4,0,10*ROW('Water Data'!E160))),'Data Summary'!BV166="Yes"),100-OFFSET('Water Data'!$E$4,0,10*ROW('Water Data'!E160)),NA())</f>
        <v>#N/A</v>
      </c>
      <c r="H166" s="541" t="e">
        <f ca="1">+IF(AND(ISNUMBER(OFFSET('Water Data'!$E$6,0,10*ROW('Water Data'!E160))),'Data Summary'!BW166="Yes"),OFFSET('Water Data'!$E$6,0,10*ROW('Water Data'!E160)),NA())</f>
        <v>#N/A</v>
      </c>
      <c r="I166" s="541" t="e">
        <f ca="1">+IF(AND(ISNUMBER(OFFSET('Water Data'!$E$9,0,10*ROW('Water Data'!E160))),'Data Summary'!BX166="Yes"),OFFSET('Water Data'!$E$9,0,10*ROW('Water Data'!E160)),NA())</f>
        <v>#N/A</v>
      </c>
      <c r="J166" s="541" t="e">
        <f ca="1">+IF(AND(ISNUMBER(OFFSET('Water Data'!$F$4,0,10*ROW('Water Data'!F160))),'Data Summary'!BY166="Yes"),100-OFFSET('Water Data'!$F$4,0,10*ROW('Water Data'!F160)),NA())</f>
        <v>#N/A</v>
      </c>
      <c r="K166" s="541" t="e">
        <f ca="1">+IF(AND(ISNUMBER(OFFSET('Water Data'!$F$6,0,10*ROW('Water Data'!F160))),'Data Summary'!BZ166="Yes"),OFFSET('Water Data'!$F$6,0,10*ROW('Water Data'!F160)),NA())</f>
        <v>#N/A</v>
      </c>
      <c r="L166" s="541" t="e">
        <f ca="1">+IF(AND(ISNUMBER(OFFSET('Water Data'!$F$9,0,10*ROW('Water Data'!F160))),'Data Summary'!CA166="Yes"),OFFSET('Water Data'!$F$9,0,10*ROW('Water Data'!F160)),NA())</f>
        <v>#N/A</v>
      </c>
      <c r="M166" s="541" t="e">
        <f ca="1">+IF(AND(ISNUMBER(OFFSET('Water Data'!$G$4,0,10*ROW('Water Data'!G160))),'Data Summary'!CB166="Yes"),100-OFFSET('Water Data'!$G$4,0,10*ROW('Water Data'!G160)),NA())</f>
        <v>#N/A</v>
      </c>
      <c r="N166" s="541" t="e">
        <f ca="1">+IF(AND(ISNUMBER(OFFSET('Water Data'!$G$6,0,10*ROW('Water Data'!G160))),'Data Summary'!CC166="Yes"),OFFSET('Water Data'!$G$6,0,10*ROW('Water Data'!G160)),NA())</f>
        <v>#N/A</v>
      </c>
      <c r="O166" s="541" t="e">
        <f ca="1">+IF(AND(ISNUMBER(OFFSET('Water Data'!$G$9,0,10*ROW('Water Data'!G160))),'Data Summary'!CD166="Yes"),OFFSET('Water Data'!$G$9,0,10*ROW('Water Data'!G160)),NA())</f>
        <v>#N/A</v>
      </c>
      <c r="P166" s="541" t="e">
        <f ca="1">+IF(AND(ISNUMBER(OFFSET('Water Data'!$H$4,0,10*ROW('Water Data'!H160))),'Data Summary'!CE166="Yes"),100-OFFSET('Water Data'!$H$4,0,10*ROW('Water Data'!H160)),NA())</f>
        <v>#N/A</v>
      </c>
      <c r="Q166" s="541" t="e">
        <f ca="1">+IF(AND(ISNUMBER(OFFSET('Water Data'!$H$6,0,10*ROW('Water Data'!H160))),'Data Summary'!CF166="Yes"),OFFSET('Water Data'!$H$6,0,10*ROW('Water Data'!H160)),NA())</f>
        <v>#N/A</v>
      </c>
      <c r="R166" s="541" t="e">
        <f ca="1">+IF(AND(ISNUMBER(OFFSET('Water Data'!$H$9,0,10*ROW('Water Data'!H160))),'Data Summary'!CG166="Yes"),OFFSET('Water Data'!$H$9,0,10*ROW('Water Data'!H160)),NA())</f>
        <v>#N/A</v>
      </c>
      <c r="S166" s="541" t="e">
        <f ca="1">+IF(AND(ISNUMBER(OFFSET('Water Data'!$I$4,0,10*ROW('Water Data'!I160))),'Data Summary'!CH166="Yes"),100-OFFSET('Water Data'!$I$4,0,10*ROW('Water Data'!I160)),NA())</f>
        <v>#N/A</v>
      </c>
      <c r="T166" s="541" t="e">
        <f ca="1">+IF(AND(ISNUMBER(OFFSET('Water Data'!$I$6,0,10*ROW('Water Data'!I160))),'Data Summary'!CI166="Yes"),OFFSET('Water Data'!$I$6,0,10*ROW('Water Data'!I160)),NA())</f>
        <v>#N/A</v>
      </c>
      <c r="U166" s="541" t="e">
        <f ca="1">+IF(AND(ISNUMBER(OFFSET('Water Data'!$I$9,0,10*ROW('Water Data'!I160))),'Data Summary'!CJ166="Yes"),OFFSET('Water Data'!$I$9,0,10*ROW('Water Data'!I160)),NA())</f>
        <v>#N/A</v>
      </c>
      <c r="V166" s="542" t="e">
        <f ca="1">+IF(AND(ISNUMBER(OFFSET('Sanitation Data'!$D$4,0,10*ROW('Sanitation Data'!D160))),'Data Summary'!CK166="Yes"),100-OFFSET('Sanitation Data'!$D$4,0,10*ROW('Sanitation Data'!D160)),NA())</f>
        <v>#N/A</v>
      </c>
      <c r="W166" s="542" t="e">
        <f ca="1">+IF(AND(ISNUMBER(OFFSET('Sanitation Data'!$D$6,0,10*ROW('Sanitation Data'!D160))),'Data Summary'!CL166="Yes"),OFFSET('Sanitation Data'!$D$6,0,10*ROW('Sanitation Data'!D160)),NA())</f>
        <v>#N/A</v>
      </c>
      <c r="X166" s="542" t="e">
        <f ca="1">+IF(AND(ISNUMBER(OFFSET('Sanitation Data'!$D$10,0,10*ROW('Sanitation Data'!D160))),'Data Summary'!CM166="Yes"),OFFSET('Sanitation Data'!$D$10,0,10*ROW('Sanitation Data'!D160)),NA())</f>
        <v>#N/A</v>
      </c>
      <c r="Y166" s="542" t="e">
        <f ca="1">+IF(AND(ISNUMBER(OFFSET('Sanitation Data'!$D$11,0,10*ROW('Sanitation Data'!D160))),'Data Summary'!CN166="Yes"),OFFSET('Sanitation Data'!$D$11,0,10*ROW('Sanitation Data'!D160)),NA())</f>
        <v>#N/A</v>
      </c>
      <c r="Z166" s="542" t="e">
        <f ca="1">+IF(AND(ISNUMBER(OFFSET('Sanitation Data'!$D$12,0,10*ROW('Sanitation Data'!D160))),'Data Summary'!CO166="Yes"),OFFSET('Sanitation Data'!$D$12,0,10*ROW('Sanitation Data'!D160)),NA())</f>
        <v>#N/A</v>
      </c>
      <c r="AA166" s="542" t="e">
        <f ca="1">+IF(AND(ISNUMBER(OFFSET('Sanitation Data'!$E$4,0,10*ROW('Sanitation Data'!E160))),'Data Summary'!CP166="Yes"),100-OFFSET('Sanitation Data'!$E$4,0,10*ROW('Sanitation Data'!E160)),NA())</f>
        <v>#N/A</v>
      </c>
      <c r="AB166" s="542" t="e">
        <f ca="1">+IF(AND(ISNUMBER(OFFSET('Sanitation Data'!$E$6,0,10*ROW('Sanitation Data'!E160))),'Data Summary'!CQ166="Yes"),OFFSET('Sanitation Data'!$E$6,0,10*ROW('Sanitation Data'!E160)),NA())</f>
        <v>#N/A</v>
      </c>
      <c r="AC166" s="542" t="e">
        <f ca="1">+IF(AND(ISNUMBER(OFFSET('Sanitation Data'!$E$10,0,10*ROW('Sanitation Data'!E160))),'Data Summary'!CR166="Yes"),OFFSET('Sanitation Data'!$E$10,0,10*ROW('Sanitation Data'!E160)),NA())</f>
        <v>#N/A</v>
      </c>
      <c r="AD166" s="542" t="e">
        <f ca="1">+IF(AND(ISNUMBER(OFFSET('Sanitation Data'!$E$11,0,10*ROW('Sanitation Data'!E160))),'Data Summary'!CS166="Yes"),OFFSET('Sanitation Data'!$E$11,0,10*ROW('Sanitation Data'!E160)),NA())</f>
        <v>#N/A</v>
      </c>
      <c r="AE166" s="542" t="e">
        <f ca="1">+IF(AND(ISNUMBER(OFFSET('Sanitation Data'!$E$12,0,10*ROW('Sanitation Data'!E160))),'Data Summary'!CT166="Yes"),OFFSET('Sanitation Data'!$E$12,0,10*ROW('Sanitation Data'!E160)),NA())</f>
        <v>#N/A</v>
      </c>
      <c r="AF166" s="542" t="e">
        <f ca="1">+IF(AND(ISNUMBER(OFFSET('Sanitation Data'!$F$4,0,10*ROW('Sanitation Data'!F160))),'Data Summary'!CU166="Yes"),100-OFFSET('Sanitation Data'!$F$4,0,10*ROW('Sanitation Data'!F160)),NA())</f>
        <v>#N/A</v>
      </c>
      <c r="AG166" s="542" t="e">
        <f ca="1">+IF(AND(ISNUMBER(OFFSET('Sanitation Data'!$F$6,0,10*ROW('Sanitation Data'!F160))),'Data Summary'!CV166="Yes"),OFFSET('Sanitation Data'!$F$6,0,10*ROW('Sanitation Data'!F160)),NA())</f>
        <v>#N/A</v>
      </c>
      <c r="AH166" s="542" t="e">
        <f ca="1">+IF(AND(ISNUMBER(OFFSET('Sanitation Data'!$F$10,0,10*ROW('Sanitation Data'!F160))),'Data Summary'!CW166="Yes"),OFFSET('Sanitation Data'!$F$10,0,10*ROW('Sanitation Data'!F160)),NA())</f>
        <v>#N/A</v>
      </c>
      <c r="AI166" s="542" t="e">
        <f ca="1">+IF(AND(ISNUMBER(OFFSET('Sanitation Data'!$F$11,0,10*ROW('Sanitation Data'!F160))),'Data Summary'!CX166="Yes"),OFFSET('Sanitation Data'!$F$11,0,10*ROW('Sanitation Data'!F160)),NA())</f>
        <v>#N/A</v>
      </c>
      <c r="AJ166" s="542" t="e">
        <f ca="1">+IF(AND(ISNUMBER(OFFSET('Sanitation Data'!$F$12,0,10*ROW('Sanitation Data'!F160))),'Data Summary'!CY166="Yes"),OFFSET('Sanitation Data'!$F$12,0,10*ROW('Sanitation Data'!F160)),NA())</f>
        <v>#N/A</v>
      </c>
      <c r="AK166" s="542" t="e">
        <f ca="1">+IF(AND(ISNUMBER(OFFSET('Sanitation Data'!$G$4,0,10*ROW('Sanitation Data'!G160))),'Data Summary'!CZ166="Yes"),100-OFFSET('Sanitation Data'!$G$4,0,10*ROW('Sanitation Data'!G160)),NA())</f>
        <v>#N/A</v>
      </c>
      <c r="AL166" s="542" t="e">
        <f ca="1">+IF(AND(ISNUMBER(OFFSET('Sanitation Data'!$G$6,0,10*ROW('Sanitation Data'!G160))),'Data Summary'!DA166="Yes"),OFFSET('Sanitation Data'!$G$6,0,10*ROW('Sanitation Data'!G160)),NA())</f>
        <v>#N/A</v>
      </c>
      <c r="AM166" s="542" t="e">
        <f ca="1">+IF(AND(ISNUMBER(OFFSET('Sanitation Data'!$G$10,0,10*ROW('Sanitation Data'!G160))),'Data Summary'!DB166="Yes"),OFFSET('Sanitation Data'!$G$10,0,10*ROW('Sanitation Data'!G160)),NA())</f>
        <v>#N/A</v>
      </c>
      <c r="AN166" s="542" t="e">
        <f ca="1">+IF(AND(ISNUMBER(OFFSET('Sanitation Data'!$G$11,0,10*ROW('Sanitation Data'!G160))),'Data Summary'!DC166="Yes"),OFFSET('Sanitation Data'!$G$11,0,10*ROW('Sanitation Data'!G160)),NA())</f>
        <v>#N/A</v>
      </c>
      <c r="AO166" s="542" t="e">
        <f ca="1">+IF(AND(ISNUMBER(OFFSET('Sanitation Data'!$G$12,0,10*ROW('Sanitation Data'!G160))),'Data Summary'!DD166="Yes"),OFFSET('Sanitation Data'!$G$12,0,10*ROW('Sanitation Data'!G160)),NA())</f>
        <v>#N/A</v>
      </c>
      <c r="AP166" s="542" t="e">
        <f ca="1">+IF(AND(ISNUMBER(OFFSET('Sanitation Data'!$H$4,0,10*ROW('Sanitation Data'!H160))),'Data Summary'!DE166="Yes"),100-OFFSET('Sanitation Data'!$H$4,0,10*ROW('Sanitation Data'!H160)),NA())</f>
        <v>#N/A</v>
      </c>
      <c r="AQ166" s="542" t="e">
        <f ca="1">+IF(AND(ISNUMBER(OFFSET('Sanitation Data'!$H$6,0,10*ROW('Sanitation Data'!H160))),'Data Summary'!DF166="Yes"),OFFSET('Sanitation Data'!$H$6,0,10*ROW('Sanitation Data'!H160)),NA())</f>
        <v>#N/A</v>
      </c>
      <c r="AR166" s="542" t="e">
        <f ca="1">+IF(AND(ISNUMBER(OFFSET('Sanitation Data'!$H$10,0,10*ROW('Sanitation Data'!H160))),'Data Summary'!DG166="Yes"),OFFSET('Sanitation Data'!$H$10,0,10*ROW('Sanitation Data'!H160)),NA())</f>
        <v>#N/A</v>
      </c>
      <c r="AS166" s="542" t="e">
        <f ca="1">+IF(AND(ISNUMBER(OFFSET('Sanitation Data'!$H$11,0,10*ROW('Sanitation Data'!H160))),'Data Summary'!DH166="Yes"),OFFSET('Sanitation Data'!$H$11,0,10*ROW('Sanitation Data'!H160)),NA())</f>
        <v>#N/A</v>
      </c>
      <c r="AT166" s="542" t="e">
        <f ca="1">+IF(AND(ISNUMBER(OFFSET('Sanitation Data'!$H$12,0,10*ROW('Sanitation Data'!H160))),'Data Summary'!DI166="Yes"),OFFSET('Sanitation Data'!$H$12,0,10*ROW('Sanitation Data'!H160)),NA())</f>
        <v>#N/A</v>
      </c>
      <c r="AU166" s="542" t="e">
        <f ca="1">+IF(AND(ISNUMBER(OFFSET('Sanitation Data'!$I$4,0,10*ROW('Sanitation Data'!I160))),'Data Summary'!DJ166="Yes"),100-OFFSET('Sanitation Data'!$I$4,0,10*ROW('Sanitation Data'!I160)),NA())</f>
        <v>#N/A</v>
      </c>
      <c r="AV166" s="542" t="e">
        <f ca="1">+IF(AND(ISNUMBER(OFFSET('Sanitation Data'!$I$6,0,10*ROW('Sanitation Data'!I160))),'Data Summary'!DK166="Yes"),OFFSET('Sanitation Data'!$I$6,0,10*ROW('Sanitation Data'!I160)),NA())</f>
        <v>#N/A</v>
      </c>
      <c r="AW166" s="542" t="e">
        <f ca="1">+IF(AND(ISNUMBER(OFFSET('Sanitation Data'!$I$10,0,10*ROW('Sanitation Data'!I160))),'Data Summary'!DL166="Yes"),OFFSET('Sanitation Data'!$I$10,0,10*ROW('Sanitation Data'!I160)),NA())</f>
        <v>#N/A</v>
      </c>
      <c r="AX166" s="542" t="e">
        <f ca="1">+IF(AND(ISNUMBER(OFFSET('Sanitation Data'!$I$11,0,10*ROW('Sanitation Data'!I160))),'Data Summary'!DM166="Yes"),OFFSET('Sanitation Data'!$I$11,0,10*ROW('Sanitation Data'!I160)),NA())</f>
        <v>#N/A</v>
      </c>
      <c r="AY166" s="542" t="e">
        <f ca="1">+IF(AND(ISNUMBER(OFFSET('Sanitation Data'!$I$12,0,10*ROW('Sanitation Data'!I160))),'Data Summary'!DN166="Yes"),OFFSET('Sanitation Data'!$I$12,0,10*ROW('Sanitation Data'!I160)),NA())</f>
        <v>#N/A</v>
      </c>
      <c r="AZ166" s="543" t="e">
        <f ca="1">+IF(AND(ISNUMBER(OFFSET('Hygiene Data'!$D$5,0,10*ROW('Hygiene Data'!D160))),'Data Summary'!DO166="Yes"),OFFSET('Hygiene Data'!$D$5,0,10*ROW('Hygiene Data'!D160)),NA())</f>
        <v>#N/A</v>
      </c>
      <c r="BA166" s="543" t="e">
        <f ca="1">+IF(AND(ISNUMBER(OFFSET('Hygiene Data'!$D$7,0,10*ROW('Hygiene Data'!D160))),'Data Summary'!DP166="Yes"),OFFSET('Hygiene Data'!$D$7,0,10*ROW('Hygiene Data'!D160)),NA())</f>
        <v>#N/A</v>
      </c>
      <c r="BB166" s="543" t="e">
        <f ca="1">+IF(AND(ISNUMBER(OFFSET('Hygiene Data'!$D$9,0,10*ROW('Hygiene Data'!D160))),'Data Summary'!DQ166="Yes"),OFFSET('Hygiene Data'!$D$9,0,10*ROW('Hygiene Data'!D160)),NA())</f>
        <v>#N/A</v>
      </c>
      <c r="BC166" s="543" t="e">
        <f ca="1">+IF(AND(ISNUMBER(OFFSET('Hygiene Data'!$E$5,0,10*ROW('Hygiene Data'!E160))),'Data Summary'!DR166="Yes"),OFFSET('Hygiene Data'!$E$5,0,10*ROW('Hygiene Data'!E160)),NA())</f>
        <v>#N/A</v>
      </c>
      <c r="BD166" s="543" t="e">
        <f ca="1">+IF(AND(ISNUMBER(OFFSET('Hygiene Data'!$E$7,0,10*ROW('Hygiene Data'!E160))),'Data Summary'!DS166="Yes"),OFFSET('Hygiene Data'!$E$7,0,10*ROW('Hygiene Data'!E160)),NA())</f>
        <v>#N/A</v>
      </c>
      <c r="BE166" s="543" t="e">
        <f ca="1">+IF(AND(ISNUMBER(OFFSET('Hygiene Data'!$E$9,0,10*ROW('Hygiene Data'!E160))),'Data Summary'!DT166="Yes"),OFFSET('Hygiene Data'!$E$9,0,10*ROW('Hygiene Data'!E160)),NA())</f>
        <v>#N/A</v>
      </c>
      <c r="BF166" s="543" t="e">
        <f ca="1">+IF(AND(ISNUMBER(OFFSET('Hygiene Data'!$F$5,0,10*ROW('Hygiene Data'!F160))),'Data Summary'!DU166="Yes"),OFFSET('Hygiene Data'!$F$5,0,10*ROW('Hygiene Data'!F160)),NA())</f>
        <v>#N/A</v>
      </c>
      <c r="BG166" s="543" t="e">
        <f ca="1">+IF(AND(ISNUMBER(OFFSET('Hygiene Data'!$F$7,0,10*ROW('Hygiene Data'!F160))),'Data Summary'!DV166="Yes"),OFFSET('Hygiene Data'!$F$7,0,10*ROW('Hygiene Data'!F160)),NA())</f>
        <v>#N/A</v>
      </c>
      <c r="BH166" s="543" t="e">
        <f ca="1">+IF(AND(ISNUMBER(OFFSET('Hygiene Data'!$F$9,0,10*ROW('Hygiene Data'!F160))),'Data Summary'!DW166="Yes"),OFFSET('Hygiene Data'!$F$9,0,10*ROW('Hygiene Data'!F160)),NA())</f>
        <v>#N/A</v>
      </c>
      <c r="BI166" s="543" t="e">
        <f ca="1">+IF(AND(ISNUMBER(OFFSET('Hygiene Data'!$G$5,0,10*ROW('Hygiene Data'!G160))),'Data Summary'!DX166="Yes"),OFFSET('Hygiene Data'!$G$5,0,10*ROW('Hygiene Data'!G160)),NA())</f>
        <v>#N/A</v>
      </c>
      <c r="BJ166" s="543" t="e">
        <f ca="1">+IF(AND(ISNUMBER(OFFSET('Hygiene Data'!$G$7,0,10*ROW('Hygiene Data'!G160))),'Data Summary'!DY166="Yes"),OFFSET('Hygiene Data'!$G$7,0,10*ROW('Hygiene Data'!G160)),NA())</f>
        <v>#N/A</v>
      </c>
      <c r="BK166" s="543" t="e">
        <f ca="1">+IF(AND(ISNUMBER(OFFSET('Hygiene Data'!$G$9,0,10*ROW('Hygiene Data'!G160))),'Data Summary'!DZ166="Yes"),OFFSET('Hygiene Data'!$G$9,0,10*ROW('Hygiene Data'!G160)),NA())</f>
        <v>#N/A</v>
      </c>
      <c r="BL166" s="543" t="e">
        <f ca="1">+IF(AND(ISNUMBER(OFFSET('Hygiene Data'!$H$5,0,10*ROW('Hygiene Data'!H160))),'Data Summary'!EA166="Yes"),OFFSET('Hygiene Data'!$H$5,0,10*ROW('Hygiene Data'!H160)),NA())</f>
        <v>#N/A</v>
      </c>
      <c r="BM166" s="543" t="e">
        <f ca="1">+IF(AND(ISNUMBER(OFFSET('Hygiene Data'!$H$7,0,10*ROW('Hygiene Data'!H160))),'Data Summary'!EB166="Yes"),OFFSET('Hygiene Data'!$H$7,0,10*ROW('Hygiene Data'!H160)),NA())</f>
        <v>#N/A</v>
      </c>
      <c r="BN166" s="543" t="e">
        <f ca="1">+IF(AND(ISNUMBER(OFFSET('Hygiene Data'!$H$9,0,10*ROW('Hygiene Data'!H160))),'Data Summary'!EC166="Yes"),OFFSET('Hygiene Data'!$H$9,0,10*ROW('Hygiene Data'!H160)),NA())</f>
        <v>#N/A</v>
      </c>
      <c r="BO166" s="543" t="e">
        <f ca="1">+IF(AND(ISNUMBER(OFFSET('Hygiene Data'!$I$5,0,10*ROW('Hygiene Data'!I160))),'Data Summary'!ED166="Yes"),OFFSET('Hygiene Data'!$I$5,0,10*ROW('Hygiene Data'!I160)),NA())</f>
        <v>#N/A</v>
      </c>
      <c r="BP166" s="543" t="e">
        <f ca="1">+IF(AND(ISNUMBER(OFFSET('Hygiene Data'!$I$7,0,10*ROW('Hygiene Data'!I160))),'Data Summary'!EE166="Yes"),OFFSET('Hygiene Data'!$I$7,0,10*ROW('Hygiene Data'!I160)),NA())</f>
        <v>#N/A</v>
      </c>
      <c r="BQ166" s="543" t="e">
        <f ca="1">+IF(AND(ISNUMBER(OFFSET('Hygiene Data'!$I$9,0,10*ROW('Hygiene Data'!I160))),'Data Summary'!EF166="Yes"),OFFSET('Hygiene Data'!$I$9,0,10*ROW('Hygiene Data'!I160)),NA())</f>
        <v>#N/A</v>
      </c>
    </row>
    <row r="167" spans="1:69" x14ac:dyDescent="0.25">
      <c r="A167" s="539" t="e">
        <f ca="1">+RIGHT('Data Summary'!A167,LEN('Data Summary'!A167)-9)</f>
        <v>#VALUE!</v>
      </c>
      <c r="B167" s="513" t="str">
        <f ca="1">+IF(ISTEXT('Data Summary'!B167),'Data Summary'!B167,"")</f>
        <v/>
      </c>
      <c r="C167" s="540" t="e">
        <f ca="1">+VALUE('Data Summary'!C167)</f>
        <v>#VALUE!</v>
      </c>
      <c r="D167" s="541" t="e">
        <f ca="1">+IF(AND(ISNUMBER(OFFSET('Water Data'!$D$4,0,10*ROW('Water Data'!D161))),'Data Summary'!BS167="Yes"),100-OFFSET('Water Data'!$D$4,0,10*ROW('Water Data'!D161)),NA())</f>
        <v>#N/A</v>
      </c>
      <c r="E167" s="541" t="e">
        <f ca="1">+IF(AND(ISNUMBER(OFFSET('Water Data'!$D$6,0,10*ROW('Water Data'!D161))),'Data Summary'!BT167="Yes"),OFFSET('Water Data'!$D$6,0,10*ROW('Water Data'!D161)),NA())</f>
        <v>#N/A</v>
      </c>
      <c r="F167" s="541" t="e">
        <f ca="1">+IF(AND(ISNUMBER(OFFSET('Water Data'!$D$9,0,10*ROW('Water Data'!D161))),'Data Summary'!BU167="Yes"),OFFSET('Water Data'!$D$9,0,10*ROW('Water Data'!D161)),NA())</f>
        <v>#N/A</v>
      </c>
      <c r="G167" s="541" t="e">
        <f ca="1">+IF(AND(ISNUMBER(OFFSET('Water Data'!$E$4,0,10*ROW('Water Data'!E161))),'Data Summary'!BV167="Yes"),100-OFFSET('Water Data'!$E$4,0,10*ROW('Water Data'!E161)),NA())</f>
        <v>#N/A</v>
      </c>
      <c r="H167" s="541" t="e">
        <f ca="1">+IF(AND(ISNUMBER(OFFSET('Water Data'!$E$6,0,10*ROW('Water Data'!E161))),'Data Summary'!BW167="Yes"),OFFSET('Water Data'!$E$6,0,10*ROW('Water Data'!E161)),NA())</f>
        <v>#N/A</v>
      </c>
      <c r="I167" s="541" t="e">
        <f ca="1">+IF(AND(ISNUMBER(OFFSET('Water Data'!$E$9,0,10*ROW('Water Data'!E161))),'Data Summary'!BX167="Yes"),OFFSET('Water Data'!$E$9,0,10*ROW('Water Data'!E161)),NA())</f>
        <v>#N/A</v>
      </c>
      <c r="J167" s="541" t="e">
        <f ca="1">+IF(AND(ISNUMBER(OFFSET('Water Data'!$F$4,0,10*ROW('Water Data'!F161))),'Data Summary'!BY167="Yes"),100-OFFSET('Water Data'!$F$4,0,10*ROW('Water Data'!F161)),NA())</f>
        <v>#N/A</v>
      </c>
      <c r="K167" s="541" t="e">
        <f ca="1">+IF(AND(ISNUMBER(OFFSET('Water Data'!$F$6,0,10*ROW('Water Data'!F161))),'Data Summary'!BZ167="Yes"),OFFSET('Water Data'!$F$6,0,10*ROW('Water Data'!F161)),NA())</f>
        <v>#N/A</v>
      </c>
      <c r="L167" s="541" t="e">
        <f ca="1">+IF(AND(ISNUMBER(OFFSET('Water Data'!$F$9,0,10*ROW('Water Data'!F161))),'Data Summary'!CA167="Yes"),OFFSET('Water Data'!$F$9,0,10*ROW('Water Data'!F161)),NA())</f>
        <v>#N/A</v>
      </c>
      <c r="M167" s="541" t="e">
        <f ca="1">+IF(AND(ISNUMBER(OFFSET('Water Data'!$G$4,0,10*ROW('Water Data'!G161))),'Data Summary'!CB167="Yes"),100-OFFSET('Water Data'!$G$4,0,10*ROW('Water Data'!G161)),NA())</f>
        <v>#N/A</v>
      </c>
      <c r="N167" s="541" t="e">
        <f ca="1">+IF(AND(ISNUMBER(OFFSET('Water Data'!$G$6,0,10*ROW('Water Data'!G161))),'Data Summary'!CC167="Yes"),OFFSET('Water Data'!$G$6,0,10*ROW('Water Data'!G161)),NA())</f>
        <v>#N/A</v>
      </c>
      <c r="O167" s="541" t="e">
        <f ca="1">+IF(AND(ISNUMBER(OFFSET('Water Data'!$G$9,0,10*ROW('Water Data'!G161))),'Data Summary'!CD167="Yes"),OFFSET('Water Data'!$G$9,0,10*ROW('Water Data'!G161)),NA())</f>
        <v>#N/A</v>
      </c>
      <c r="P167" s="541" t="e">
        <f ca="1">+IF(AND(ISNUMBER(OFFSET('Water Data'!$H$4,0,10*ROW('Water Data'!H161))),'Data Summary'!CE167="Yes"),100-OFFSET('Water Data'!$H$4,0,10*ROW('Water Data'!H161)),NA())</f>
        <v>#N/A</v>
      </c>
      <c r="Q167" s="541" t="e">
        <f ca="1">+IF(AND(ISNUMBER(OFFSET('Water Data'!$H$6,0,10*ROW('Water Data'!H161))),'Data Summary'!CF167="Yes"),OFFSET('Water Data'!$H$6,0,10*ROW('Water Data'!H161)),NA())</f>
        <v>#N/A</v>
      </c>
      <c r="R167" s="541" t="e">
        <f ca="1">+IF(AND(ISNUMBER(OFFSET('Water Data'!$H$9,0,10*ROW('Water Data'!H161))),'Data Summary'!CG167="Yes"),OFFSET('Water Data'!$H$9,0,10*ROW('Water Data'!H161)),NA())</f>
        <v>#N/A</v>
      </c>
      <c r="S167" s="541" t="e">
        <f ca="1">+IF(AND(ISNUMBER(OFFSET('Water Data'!$I$4,0,10*ROW('Water Data'!I161))),'Data Summary'!CH167="Yes"),100-OFFSET('Water Data'!$I$4,0,10*ROW('Water Data'!I161)),NA())</f>
        <v>#N/A</v>
      </c>
      <c r="T167" s="541" t="e">
        <f ca="1">+IF(AND(ISNUMBER(OFFSET('Water Data'!$I$6,0,10*ROW('Water Data'!I161))),'Data Summary'!CI167="Yes"),OFFSET('Water Data'!$I$6,0,10*ROW('Water Data'!I161)),NA())</f>
        <v>#N/A</v>
      </c>
      <c r="U167" s="541" t="e">
        <f ca="1">+IF(AND(ISNUMBER(OFFSET('Water Data'!$I$9,0,10*ROW('Water Data'!I161))),'Data Summary'!CJ167="Yes"),OFFSET('Water Data'!$I$9,0,10*ROW('Water Data'!I161)),NA())</f>
        <v>#N/A</v>
      </c>
      <c r="V167" s="542" t="e">
        <f ca="1">+IF(AND(ISNUMBER(OFFSET('Sanitation Data'!$D$4,0,10*ROW('Sanitation Data'!D161))),'Data Summary'!CK167="Yes"),100-OFFSET('Sanitation Data'!$D$4,0,10*ROW('Sanitation Data'!D161)),NA())</f>
        <v>#N/A</v>
      </c>
      <c r="W167" s="542" t="e">
        <f ca="1">+IF(AND(ISNUMBER(OFFSET('Sanitation Data'!$D$6,0,10*ROW('Sanitation Data'!D161))),'Data Summary'!CL167="Yes"),OFFSET('Sanitation Data'!$D$6,0,10*ROW('Sanitation Data'!D161)),NA())</f>
        <v>#N/A</v>
      </c>
      <c r="X167" s="542" t="e">
        <f ca="1">+IF(AND(ISNUMBER(OFFSET('Sanitation Data'!$D$10,0,10*ROW('Sanitation Data'!D161))),'Data Summary'!CM167="Yes"),OFFSET('Sanitation Data'!$D$10,0,10*ROW('Sanitation Data'!D161)),NA())</f>
        <v>#N/A</v>
      </c>
      <c r="Y167" s="542" t="e">
        <f ca="1">+IF(AND(ISNUMBER(OFFSET('Sanitation Data'!$D$11,0,10*ROW('Sanitation Data'!D161))),'Data Summary'!CN167="Yes"),OFFSET('Sanitation Data'!$D$11,0,10*ROW('Sanitation Data'!D161)),NA())</f>
        <v>#N/A</v>
      </c>
      <c r="Z167" s="542" t="e">
        <f ca="1">+IF(AND(ISNUMBER(OFFSET('Sanitation Data'!$D$12,0,10*ROW('Sanitation Data'!D161))),'Data Summary'!CO167="Yes"),OFFSET('Sanitation Data'!$D$12,0,10*ROW('Sanitation Data'!D161)),NA())</f>
        <v>#N/A</v>
      </c>
      <c r="AA167" s="542" t="e">
        <f ca="1">+IF(AND(ISNUMBER(OFFSET('Sanitation Data'!$E$4,0,10*ROW('Sanitation Data'!E161))),'Data Summary'!CP167="Yes"),100-OFFSET('Sanitation Data'!$E$4,0,10*ROW('Sanitation Data'!E161)),NA())</f>
        <v>#N/A</v>
      </c>
      <c r="AB167" s="542" t="e">
        <f ca="1">+IF(AND(ISNUMBER(OFFSET('Sanitation Data'!$E$6,0,10*ROW('Sanitation Data'!E161))),'Data Summary'!CQ167="Yes"),OFFSET('Sanitation Data'!$E$6,0,10*ROW('Sanitation Data'!E161)),NA())</f>
        <v>#N/A</v>
      </c>
      <c r="AC167" s="542" t="e">
        <f ca="1">+IF(AND(ISNUMBER(OFFSET('Sanitation Data'!$E$10,0,10*ROW('Sanitation Data'!E161))),'Data Summary'!CR167="Yes"),OFFSET('Sanitation Data'!$E$10,0,10*ROW('Sanitation Data'!E161)),NA())</f>
        <v>#N/A</v>
      </c>
      <c r="AD167" s="542" t="e">
        <f ca="1">+IF(AND(ISNUMBER(OFFSET('Sanitation Data'!$E$11,0,10*ROW('Sanitation Data'!E161))),'Data Summary'!CS167="Yes"),OFFSET('Sanitation Data'!$E$11,0,10*ROW('Sanitation Data'!E161)),NA())</f>
        <v>#N/A</v>
      </c>
      <c r="AE167" s="542" t="e">
        <f ca="1">+IF(AND(ISNUMBER(OFFSET('Sanitation Data'!$E$12,0,10*ROW('Sanitation Data'!E161))),'Data Summary'!CT167="Yes"),OFFSET('Sanitation Data'!$E$12,0,10*ROW('Sanitation Data'!E161)),NA())</f>
        <v>#N/A</v>
      </c>
      <c r="AF167" s="542" t="e">
        <f ca="1">+IF(AND(ISNUMBER(OFFSET('Sanitation Data'!$F$4,0,10*ROW('Sanitation Data'!F161))),'Data Summary'!CU167="Yes"),100-OFFSET('Sanitation Data'!$F$4,0,10*ROW('Sanitation Data'!F161)),NA())</f>
        <v>#N/A</v>
      </c>
      <c r="AG167" s="542" t="e">
        <f ca="1">+IF(AND(ISNUMBER(OFFSET('Sanitation Data'!$F$6,0,10*ROW('Sanitation Data'!F161))),'Data Summary'!CV167="Yes"),OFFSET('Sanitation Data'!$F$6,0,10*ROW('Sanitation Data'!F161)),NA())</f>
        <v>#N/A</v>
      </c>
      <c r="AH167" s="542" t="e">
        <f ca="1">+IF(AND(ISNUMBER(OFFSET('Sanitation Data'!$F$10,0,10*ROW('Sanitation Data'!F161))),'Data Summary'!CW167="Yes"),OFFSET('Sanitation Data'!$F$10,0,10*ROW('Sanitation Data'!F161)),NA())</f>
        <v>#N/A</v>
      </c>
      <c r="AI167" s="542" t="e">
        <f ca="1">+IF(AND(ISNUMBER(OFFSET('Sanitation Data'!$F$11,0,10*ROW('Sanitation Data'!F161))),'Data Summary'!CX167="Yes"),OFFSET('Sanitation Data'!$F$11,0,10*ROW('Sanitation Data'!F161)),NA())</f>
        <v>#N/A</v>
      </c>
      <c r="AJ167" s="542" t="e">
        <f ca="1">+IF(AND(ISNUMBER(OFFSET('Sanitation Data'!$F$12,0,10*ROW('Sanitation Data'!F161))),'Data Summary'!CY167="Yes"),OFFSET('Sanitation Data'!$F$12,0,10*ROW('Sanitation Data'!F161)),NA())</f>
        <v>#N/A</v>
      </c>
      <c r="AK167" s="542" t="e">
        <f ca="1">+IF(AND(ISNUMBER(OFFSET('Sanitation Data'!$G$4,0,10*ROW('Sanitation Data'!G161))),'Data Summary'!CZ167="Yes"),100-OFFSET('Sanitation Data'!$G$4,0,10*ROW('Sanitation Data'!G161)),NA())</f>
        <v>#N/A</v>
      </c>
      <c r="AL167" s="542" t="e">
        <f ca="1">+IF(AND(ISNUMBER(OFFSET('Sanitation Data'!$G$6,0,10*ROW('Sanitation Data'!G161))),'Data Summary'!DA167="Yes"),OFFSET('Sanitation Data'!$G$6,0,10*ROW('Sanitation Data'!G161)),NA())</f>
        <v>#N/A</v>
      </c>
      <c r="AM167" s="542" t="e">
        <f ca="1">+IF(AND(ISNUMBER(OFFSET('Sanitation Data'!$G$10,0,10*ROW('Sanitation Data'!G161))),'Data Summary'!DB167="Yes"),OFFSET('Sanitation Data'!$G$10,0,10*ROW('Sanitation Data'!G161)),NA())</f>
        <v>#N/A</v>
      </c>
      <c r="AN167" s="542" t="e">
        <f ca="1">+IF(AND(ISNUMBER(OFFSET('Sanitation Data'!$G$11,0,10*ROW('Sanitation Data'!G161))),'Data Summary'!DC167="Yes"),OFFSET('Sanitation Data'!$G$11,0,10*ROW('Sanitation Data'!G161)),NA())</f>
        <v>#N/A</v>
      </c>
      <c r="AO167" s="542" t="e">
        <f ca="1">+IF(AND(ISNUMBER(OFFSET('Sanitation Data'!$G$12,0,10*ROW('Sanitation Data'!G161))),'Data Summary'!DD167="Yes"),OFFSET('Sanitation Data'!$G$12,0,10*ROW('Sanitation Data'!G161)),NA())</f>
        <v>#N/A</v>
      </c>
      <c r="AP167" s="542" t="e">
        <f ca="1">+IF(AND(ISNUMBER(OFFSET('Sanitation Data'!$H$4,0,10*ROW('Sanitation Data'!H161))),'Data Summary'!DE167="Yes"),100-OFFSET('Sanitation Data'!$H$4,0,10*ROW('Sanitation Data'!H161)),NA())</f>
        <v>#N/A</v>
      </c>
      <c r="AQ167" s="542" t="e">
        <f ca="1">+IF(AND(ISNUMBER(OFFSET('Sanitation Data'!$H$6,0,10*ROW('Sanitation Data'!H161))),'Data Summary'!DF167="Yes"),OFFSET('Sanitation Data'!$H$6,0,10*ROW('Sanitation Data'!H161)),NA())</f>
        <v>#N/A</v>
      </c>
      <c r="AR167" s="542" t="e">
        <f ca="1">+IF(AND(ISNUMBER(OFFSET('Sanitation Data'!$H$10,0,10*ROW('Sanitation Data'!H161))),'Data Summary'!DG167="Yes"),OFFSET('Sanitation Data'!$H$10,0,10*ROW('Sanitation Data'!H161)),NA())</f>
        <v>#N/A</v>
      </c>
      <c r="AS167" s="542" t="e">
        <f ca="1">+IF(AND(ISNUMBER(OFFSET('Sanitation Data'!$H$11,0,10*ROW('Sanitation Data'!H161))),'Data Summary'!DH167="Yes"),OFFSET('Sanitation Data'!$H$11,0,10*ROW('Sanitation Data'!H161)),NA())</f>
        <v>#N/A</v>
      </c>
      <c r="AT167" s="542" t="e">
        <f ca="1">+IF(AND(ISNUMBER(OFFSET('Sanitation Data'!$H$12,0,10*ROW('Sanitation Data'!H161))),'Data Summary'!DI167="Yes"),OFFSET('Sanitation Data'!$H$12,0,10*ROW('Sanitation Data'!H161)),NA())</f>
        <v>#N/A</v>
      </c>
      <c r="AU167" s="542" t="e">
        <f ca="1">+IF(AND(ISNUMBER(OFFSET('Sanitation Data'!$I$4,0,10*ROW('Sanitation Data'!I161))),'Data Summary'!DJ167="Yes"),100-OFFSET('Sanitation Data'!$I$4,0,10*ROW('Sanitation Data'!I161)),NA())</f>
        <v>#N/A</v>
      </c>
      <c r="AV167" s="542" t="e">
        <f ca="1">+IF(AND(ISNUMBER(OFFSET('Sanitation Data'!$I$6,0,10*ROW('Sanitation Data'!I161))),'Data Summary'!DK167="Yes"),OFFSET('Sanitation Data'!$I$6,0,10*ROW('Sanitation Data'!I161)),NA())</f>
        <v>#N/A</v>
      </c>
      <c r="AW167" s="542" t="e">
        <f ca="1">+IF(AND(ISNUMBER(OFFSET('Sanitation Data'!$I$10,0,10*ROW('Sanitation Data'!I161))),'Data Summary'!DL167="Yes"),OFFSET('Sanitation Data'!$I$10,0,10*ROW('Sanitation Data'!I161)),NA())</f>
        <v>#N/A</v>
      </c>
      <c r="AX167" s="542" t="e">
        <f ca="1">+IF(AND(ISNUMBER(OFFSET('Sanitation Data'!$I$11,0,10*ROW('Sanitation Data'!I161))),'Data Summary'!DM167="Yes"),OFFSET('Sanitation Data'!$I$11,0,10*ROW('Sanitation Data'!I161)),NA())</f>
        <v>#N/A</v>
      </c>
      <c r="AY167" s="542" t="e">
        <f ca="1">+IF(AND(ISNUMBER(OFFSET('Sanitation Data'!$I$12,0,10*ROW('Sanitation Data'!I161))),'Data Summary'!DN167="Yes"),OFFSET('Sanitation Data'!$I$12,0,10*ROW('Sanitation Data'!I161)),NA())</f>
        <v>#N/A</v>
      </c>
      <c r="AZ167" s="543" t="e">
        <f ca="1">+IF(AND(ISNUMBER(OFFSET('Hygiene Data'!$D$5,0,10*ROW('Hygiene Data'!D161))),'Data Summary'!DO167="Yes"),OFFSET('Hygiene Data'!$D$5,0,10*ROW('Hygiene Data'!D161)),NA())</f>
        <v>#N/A</v>
      </c>
      <c r="BA167" s="543" t="e">
        <f ca="1">+IF(AND(ISNUMBER(OFFSET('Hygiene Data'!$D$7,0,10*ROW('Hygiene Data'!D161))),'Data Summary'!DP167="Yes"),OFFSET('Hygiene Data'!$D$7,0,10*ROW('Hygiene Data'!D161)),NA())</f>
        <v>#N/A</v>
      </c>
      <c r="BB167" s="543" t="e">
        <f ca="1">+IF(AND(ISNUMBER(OFFSET('Hygiene Data'!$D$9,0,10*ROW('Hygiene Data'!D161))),'Data Summary'!DQ167="Yes"),OFFSET('Hygiene Data'!$D$9,0,10*ROW('Hygiene Data'!D161)),NA())</f>
        <v>#N/A</v>
      </c>
      <c r="BC167" s="543" t="e">
        <f ca="1">+IF(AND(ISNUMBER(OFFSET('Hygiene Data'!$E$5,0,10*ROW('Hygiene Data'!E161))),'Data Summary'!DR167="Yes"),OFFSET('Hygiene Data'!$E$5,0,10*ROW('Hygiene Data'!E161)),NA())</f>
        <v>#N/A</v>
      </c>
      <c r="BD167" s="543" t="e">
        <f ca="1">+IF(AND(ISNUMBER(OFFSET('Hygiene Data'!$E$7,0,10*ROW('Hygiene Data'!E161))),'Data Summary'!DS167="Yes"),OFFSET('Hygiene Data'!$E$7,0,10*ROW('Hygiene Data'!E161)),NA())</f>
        <v>#N/A</v>
      </c>
      <c r="BE167" s="543" t="e">
        <f ca="1">+IF(AND(ISNUMBER(OFFSET('Hygiene Data'!$E$9,0,10*ROW('Hygiene Data'!E161))),'Data Summary'!DT167="Yes"),OFFSET('Hygiene Data'!$E$9,0,10*ROW('Hygiene Data'!E161)),NA())</f>
        <v>#N/A</v>
      </c>
      <c r="BF167" s="543" t="e">
        <f ca="1">+IF(AND(ISNUMBER(OFFSET('Hygiene Data'!$F$5,0,10*ROW('Hygiene Data'!F161))),'Data Summary'!DU167="Yes"),OFFSET('Hygiene Data'!$F$5,0,10*ROW('Hygiene Data'!F161)),NA())</f>
        <v>#N/A</v>
      </c>
      <c r="BG167" s="543" t="e">
        <f ca="1">+IF(AND(ISNUMBER(OFFSET('Hygiene Data'!$F$7,0,10*ROW('Hygiene Data'!F161))),'Data Summary'!DV167="Yes"),OFFSET('Hygiene Data'!$F$7,0,10*ROW('Hygiene Data'!F161)),NA())</f>
        <v>#N/A</v>
      </c>
      <c r="BH167" s="543" t="e">
        <f ca="1">+IF(AND(ISNUMBER(OFFSET('Hygiene Data'!$F$9,0,10*ROW('Hygiene Data'!F161))),'Data Summary'!DW167="Yes"),OFFSET('Hygiene Data'!$F$9,0,10*ROW('Hygiene Data'!F161)),NA())</f>
        <v>#N/A</v>
      </c>
      <c r="BI167" s="543" t="e">
        <f ca="1">+IF(AND(ISNUMBER(OFFSET('Hygiene Data'!$G$5,0,10*ROW('Hygiene Data'!G161))),'Data Summary'!DX167="Yes"),OFFSET('Hygiene Data'!$G$5,0,10*ROW('Hygiene Data'!G161)),NA())</f>
        <v>#N/A</v>
      </c>
      <c r="BJ167" s="543" t="e">
        <f ca="1">+IF(AND(ISNUMBER(OFFSET('Hygiene Data'!$G$7,0,10*ROW('Hygiene Data'!G161))),'Data Summary'!DY167="Yes"),OFFSET('Hygiene Data'!$G$7,0,10*ROW('Hygiene Data'!G161)),NA())</f>
        <v>#N/A</v>
      </c>
      <c r="BK167" s="543" t="e">
        <f ca="1">+IF(AND(ISNUMBER(OFFSET('Hygiene Data'!$G$9,0,10*ROW('Hygiene Data'!G161))),'Data Summary'!DZ167="Yes"),OFFSET('Hygiene Data'!$G$9,0,10*ROW('Hygiene Data'!G161)),NA())</f>
        <v>#N/A</v>
      </c>
      <c r="BL167" s="543" t="e">
        <f ca="1">+IF(AND(ISNUMBER(OFFSET('Hygiene Data'!$H$5,0,10*ROW('Hygiene Data'!H161))),'Data Summary'!EA167="Yes"),OFFSET('Hygiene Data'!$H$5,0,10*ROW('Hygiene Data'!H161)),NA())</f>
        <v>#N/A</v>
      </c>
      <c r="BM167" s="543" t="e">
        <f ca="1">+IF(AND(ISNUMBER(OFFSET('Hygiene Data'!$H$7,0,10*ROW('Hygiene Data'!H161))),'Data Summary'!EB167="Yes"),OFFSET('Hygiene Data'!$H$7,0,10*ROW('Hygiene Data'!H161)),NA())</f>
        <v>#N/A</v>
      </c>
      <c r="BN167" s="543" t="e">
        <f ca="1">+IF(AND(ISNUMBER(OFFSET('Hygiene Data'!$H$9,0,10*ROW('Hygiene Data'!H161))),'Data Summary'!EC167="Yes"),OFFSET('Hygiene Data'!$H$9,0,10*ROW('Hygiene Data'!H161)),NA())</f>
        <v>#N/A</v>
      </c>
      <c r="BO167" s="543" t="e">
        <f ca="1">+IF(AND(ISNUMBER(OFFSET('Hygiene Data'!$I$5,0,10*ROW('Hygiene Data'!I161))),'Data Summary'!ED167="Yes"),OFFSET('Hygiene Data'!$I$5,0,10*ROW('Hygiene Data'!I161)),NA())</f>
        <v>#N/A</v>
      </c>
      <c r="BP167" s="543" t="e">
        <f ca="1">+IF(AND(ISNUMBER(OFFSET('Hygiene Data'!$I$7,0,10*ROW('Hygiene Data'!I161))),'Data Summary'!EE167="Yes"),OFFSET('Hygiene Data'!$I$7,0,10*ROW('Hygiene Data'!I161)),NA())</f>
        <v>#N/A</v>
      </c>
      <c r="BQ167" s="543" t="e">
        <f ca="1">+IF(AND(ISNUMBER(OFFSET('Hygiene Data'!$I$9,0,10*ROW('Hygiene Data'!I161))),'Data Summary'!EF167="Yes"),OFFSET('Hygiene Data'!$I$9,0,10*ROW('Hygiene Data'!I161)),NA())</f>
        <v>#N/A</v>
      </c>
    </row>
    <row r="168" spans="1:69" x14ac:dyDescent="0.25">
      <c r="A168" s="539" t="e">
        <f ca="1">+RIGHT('Data Summary'!A168,LEN('Data Summary'!A168)-9)</f>
        <v>#VALUE!</v>
      </c>
      <c r="B168" s="513" t="str">
        <f ca="1">+IF(ISTEXT('Data Summary'!B168),'Data Summary'!B168,"")</f>
        <v/>
      </c>
      <c r="C168" s="540" t="e">
        <f ca="1">+VALUE('Data Summary'!C168)</f>
        <v>#VALUE!</v>
      </c>
      <c r="D168" s="541" t="e">
        <f ca="1">+IF(AND(ISNUMBER(OFFSET('Water Data'!$D$4,0,10*ROW('Water Data'!D162))),'Data Summary'!BS168="Yes"),100-OFFSET('Water Data'!$D$4,0,10*ROW('Water Data'!D162)),NA())</f>
        <v>#N/A</v>
      </c>
      <c r="E168" s="541" t="e">
        <f ca="1">+IF(AND(ISNUMBER(OFFSET('Water Data'!$D$6,0,10*ROW('Water Data'!D162))),'Data Summary'!BT168="Yes"),OFFSET('Water Data'!$D$6,0,10*ROW('Water Data'!D162)),NA())</f>
        <v>#N/A</v>
      </c>
      <c r="F168" s="541" t="e">
        <f ca="1">+IF(AND(ISNUMBER(OFFSET('Water Data'!$D$9,0,10*ROW('Water Data'!D162))),'Data Summary'!BU168="Yes"),OFFSET('Water Data'!$D$9,0,10*ROW('Water Data'!D162)),NA())</f>
        <v>#N/A</v>
      </c>
      <c r="G168" s="541" t="e">
        <f ca="1">+IF(AND(ISNUMBER(OFFSET('Water Data'!$E$4,0,10*ROW('Water Data'!E162))),'Data Summary'!BV168="Yes"),100-OFFSET('Water Data'!$E$4,0,10*ROW('Water Data'!E162)),NA())</f>
        <v>#N/A</v>
      </c>
      <c r="H168" s="541" t="e">
        <f ca="1">+IF(AND(ISNUMBER(OFFSET('Water Data'!$E$6,0,10*ROW('Water Data'!E162))),'Data Summary'!BW168="Yes"),OFFSET('Water Data'!$E$6,0,10*ROW('Water Data'!E162)),NA())</f>
        <v>#N/A</v>
      </c>
      <c r="I168" s="541" t="e">
        <f ca="1">+IF(AND(ISNUMBER(OFFSET('Water Data'!$E$9,0,10*ROW('Water Data'!E162))),'Data Summary'!BX168="Yes"),OFFSET('Water Data'!$E$9,0,10*ROW('Water Data'!E162)),NA())</f>
        <v>#N/A</v>
      </c>
      <c r="J168" s="541" t="e">
        <f ca="1">+IF(AND(ISNUMBER(OFFSET('Water Data'!$F$4,0,10*ROW('Water Data'!F162))),'Data Summary'!BY168="Yes"),100-OFFSET('Water Data'!$F$4,0,10*ROW('Water Data'!F162)),NA())</f>
        <v>#N/A</v>
      </c>
      <c r="K168" s="541" t="e">
        <f ca="1">+IF(AND(ISNUMBER(OFFSET('Water Data'!$F$6,0,10*ROW('Water Data'!F162))),'Data Summary'!BZ168="Yes"),OFFSET('Water Data'!$F$6,0,10*ROW('Water Data'!F162)),NA())</f>
        <v>#N/A</v>
      </c>
      <c r="L168" s="541" t="e">
        <f ca="1">+IF(AND(ISNUMBER(OFFSET('Water Data'!$F$9,0,10*ROW('Water Data'!F162))),'Data Summary'!CA168="Yes"),OFFSET('Water Data'!$F$9,0,10*ROW('Water Data'!F162)),NA())</f>
        <v>#N/A</v>
      </c>
      <c r="M168" s="541" t="e">
        <f ca="1">+IF(AND(ISNUMBER(OFFSET('Water Data'!$G$4,0,10*ROW('Water Data'!G162))),'Data Summary'!CB168="Yes"),100-OFFSET('Water Data'!$G$4,0,10*ROW('Water Data'!G162)),NA())</f>
        <v>#N/A</v>
      </c>
      <c r="N168" s="541" t="e">
        <f ca="1">+IF(AND(ISNUMBER(OFFSET('Water Data'!$G$6,0,10*ROW('Water Data'!G162))),'Data Summary'!CC168="Yes"),OFFSET('Water Data'!$G$6,0,10*ROW('Water Data'!G162)),NA())</f>
        <v>#N/A</v>
      </c>
      <c r="O168" s="541" t="e">
        <f ca="1">+IF(AND(ISNUMBER(OFFSET('Water Data'!$G$9,0,10*ROW('Water Data'!G162))),'Data Summary'!CD168="Yes"),OFFSET('Water Data'!$G$9,0,10*ROW('Water Data'!G162)),NA())</f>
        <v>#N/A</v>
      </c>
      <c r="P168" s="541" t="e">
        <f ca="1">+IF(AND(ISNUMBER(OFFSET('Water Data'!$H$4,0,10*ROW('Water Data'!H162))),'Data Summary'!CE168="Yes"),100-OFFSET('Water Data'!$H$4,0,10*ROW('Water Data'!H162)),NA())</f>
        <v>#N/A</v>
      </c>
      <c r="Q168" s="541" t="e">
        <f ca="1">+IF(AND(ISNUMBER(OFFSET('Water Data'!$H$6,0,10*ROW('Water Data'!H162))),'Data Summary'!CF168="Yes"),OFFSET('Water Data'!$H$6,0,10*ROW('Water Data'!H162)),NA())</f>
        <v>#N/A</v>
      </c>
      <c r="R168" s="541" t="e">
        <f ca="1">+IF(AND(ISNUMBER(OFFSET('Water Data'!$H$9,0,10*ROW('Water Data'!H162))),'Data Summary'!CG168="Yes"),OFFSET('Water Data'!$H$9,0,10*ROW('Water Data'!H162)),NA())</f>
        <v>#N/A</v>
      </c>
      <c r="S168" s="541" t="e">
        <f ca="1">+IF(AND(ISNUMBER(OFFSET('Water Data'!$I$4,0,10*ROW('Water Data'!I162))),'Data Summary'!CH168="Yes"),100-OFFSET('Water Data'!$I$4,0,10*ROW('Water Data'!I162)),NA())</f>
        <v>#N/A</v>
      </c>
      <c r="T168" s="541" t="e">
        <f ca="1">+IF(AND(ISNUMBER(OFFSET('Water Data'!$I$6,0,10*ROW('Water Data'!I162))),'Data Summary'!CI168="Yes"),OFFSET('Water Data'!$I$6,0,10*ROW('Water Data'!I162)),NA())</f>
        <v>#N/A</v>
      </c>
      <c r="U168" s="541" t="e">
        <f ca="1">+IF(AND(ISNUMBER(OFFSET('Water Data'!$I$9,0,10*ROW('Water Data'!I162))),'Data Summary'!CJ168="Yes"),OFFSET('Water Data'!$I$9,0,10*ROW('Water Data'!I162)),NA())</f>
        <v>#N/A</v>
      </c>
      <c r="V168" s="542" t="e">
        <f ca="1">+IF(AND(ISNUMBER(OFFSET('Sanitation Data'!$D$4,0,10*ROW('Sanitation Data'!D162))),'Data Summary'!CK168="Yes"),100-OFFSET('Sanitation Data'!$D$4,0,10*ROW('Sanitation Data'!D162)),NA())</f>
        <v>#N/A</v>
      </c>
      <c r="W168" s="542" t="e">
        <f ca="1">+IF(AND(ISNUMBER(OFFSET('Sanitation Data'!$D$6,0,10*ROW('Sanitation Data'!D162))),'Data Summary'!CL168="Yes"),OFFSET('Sanitation Data'!$D$6,0,10*ROW('Sanitation Data'!D162)),NA())</f>
        <v>#N/A</v>
      </c>
      <c r="X168" s="542" t="e">
        <f ca="1">+IF(AND(ISNUMBER(OFFSET('Sanitation Data'!$D$10,0,10*ROW('Sanitation Data'!D162))),'Data Summary'!CM168="Yes"),OFFSET('Sanitation Data'!$D$10,0,10*ROW('Sanitation Data'!D162)),NA())</f>
        <v>#N/A</v>
      </c>
      <c r="Y168" s="542" t="e">
        <f ca="1">+IF(AND(ISNUMBER(OFFSET('Sanitation Data'!$D$11,0,10*ROW('Sanitation Data'!D162))),'Data Summary'!CN168="Yes"),OFFSET('Sanitation Data'!$D$11,0,10*ROW('Sanitation Data'!D162)),NA())</f>
        <v>#N/A</v>
      </c>
      <c r="Z168" s="542" t="e">
        <f ca="1">+IF(AND(ISNUMBER(OFFSET('Sanitation Data'!$D$12,0,10*ROW('Sanitation Data'!D162))),'Data Summary'!CO168="Yes"),OFFSET('Sanitation Data'!$D$12,0,10*ROW('Sanitation Data'!D162)),NA())</f>
        <v>#N/A</v>
      </c>
      <c r="AA168" s="542" t="e">
        <f ca="1">+IF(AND(ISNUMBER(OFFSET('Sanitation Data'!$E$4,0,10*ROW('Sanitation Data'!E162))),'Data Summary'!CP168="Yes"),100-OFFSET('Sanitation Data'!$E$4,0,10*ROW('Sanitation Data'!E162)),NA())</f>
        <v>#N/A</v>
      </c>
      <c r="AB168" s="542" t="e">
        <f ca="1">+IF(AND(ISNUMBER(OFFSET('Sanitation Data'!$E$6,0,10*ROW('Sanitation Data'!E162))),'Data Summary'!CQ168="Yes"),OFFSET('Sanitation Data'!$E$6,0,10*ROW('Sanitation Data'!E162)),NA())</f>
        <v>#N/A</v>
      </c>
      <c r="AC168" s="542" t="e">
        <f ca="1">+IF(AND(ISNUMBER(OFFSET('Sanitation Data'!$E$10,0,10*ROW('Sanitation Data'!E162))),'Data Summary'!CR168="Yes"),OFFSET('Sanitation Data'!$E$10,0,10*ROW('Sanitation Data'!E162)),NA())</f>
        <v>#N/A</v>
      </c>
      <c r="AD168" s="542" t="e">
        <f ca="1">+IF(AND(ISNUMBER(OFFSET('Sanitation Data'!$E$11,0,10*ROW('Sanitation Data'!E162))),'Data Summary'!CS168="Yes"),OFFSET('Sanitation Data'!$E$11,0,10*ROW('Sanitation Data'!E162)),NA())</f>
        <v>#N/A</v>
      </c>
      <c r="AE168" s="542" t="e">
        <f ca="1">+IF(AND(ISNUMBER(OFFSET('Sanitation Data'!$E$12,0,10*ROW('Sanitation Data'!E162))),'Data Summary'!CT168="Yes"),OFFSET('Sanitation Data'!$E$12,0,10*ROW('Sanitation Data'!E162)),NA())</f>
        <v>#N/A</v>
      </c>
      <c r="AF168" s="542" t="e">
        <f ca="1">+IF(AND(ISNUMBER(OFFSET('Sanitation Data'!$F$4,0,10*ROW('Sanitation Data'!F162))),'Data Summary'!CU168="Yes"),100-OFFSET('Sanitation Data'!$F$4,0,10*ROW('Sanitation Data'!F162)),NA())</f>
        <v>#N/A</v>
      </c>
      <c r="AG168" s="542" t="e">
        <f ca="1">+IF(AND(ISNUMBER(OFFSET('Sanitation Data'!$F$6,0,10*ROW('Sanitation Data'!F162))),'Data Summary'!CV168="Yes"),OFFSET('Sanitation Data'!$F$6,0,10*ROW('Sanitation Data'!F162)),NA())</f>
        <v>#N/A</v>
      </c>
      <c r="AH168" s="542" t="e">
        <f ca="1">+IF(AND(ISNUMBER(OFFSET('Sanitation Data'!$F$10,0,10*ROW('Sanitation Data'!F162))),'Data Summary'!CW168="Yes"),OFFSET('Sanitation Data'!$F$10,0,10*ROW('Sanitation Data'!F162)),NA())</f>
        <v>#N/A</v>
      </c>
      <c r="AI168" s="542" t="e">
        <f ca="1">+IF(AND(ISNUMBER(OFFSET('Sanitation Data'!$F$11,0,10*ROW('Sanitation Data'!F162))),'Data Summary'!CX168="Yes"),OFFSET('Sanitation Data'!$F$11,0,10*ROW('Sanitation Data'!F162)),NA())</f>
        <v>#N/A</v>
      </c>
      <c r="AJ168" s="542" t="e">
        <f ca="1">+IF(AND(ISNUMBER(OFFSET('Sanitation Data'!$F$12,0,10*ROW('Sanitation Data'!F162))),'Data Summary'!CY168="Yes"),OFFSET('Sanitation Data'!$F$12,0,10*ROW('Sanitation Data'!F162)),NA())</f>
        <v>#N/A</v>
      </c>
      <c r="AK168" s="542" t="e">
        <f ca="1">+IF(AND(ISNUMBER(OFFSET('Sanitation Data'!$G$4,0,10*ROW('Sanitation Data'!G162))),'Data Summary'!CZ168="Yes"),100-OFFSET('Sanitation Data'!$G$4,0,10*ROW('Sanitation Data'!G162)),NA())</f>
        <v>#N/A</v>
      </c>
      <c r="AL168" s="542" t="e">
        <f ca="1">+IF(AND(ISNUMBER(OFFSET('Sanitation Data'!$G$6,0,10*ROW('Sanitation Data'!G162))),'Data Summary'!DA168="Yes"),OFFSET('Sanitation Data'!$G$6,0,10*ROW('Sanitation Data'!G162)),NA())</f>
        <v>#N/A</v>
      </c>
      <c r="AM168" s="542" t="e">
        <f ca="1">+IF(AND(ISNUMBER(OFFSET('Sanitation Data'!$G$10,0,10*ROW('Sanitation Data'!G162))),'Data Summary'!DB168="Yes"),OFFSET('Sanitation Data'!$G$10,0,10*ROW('Sanitation Data'!G162)),NA())</f>
        <v>#N/A</v>
      </c>
      <c r="AN168" s="542" t="e">
        <f ca="1">+IF(AND(ISNUMBER(OFFSET('Sanitation Data'!$G$11,0,10*ROW('Sanitation Data'!G162))),'Data Summary'!DC168="Yes"),OFFSET('Sanitation Data'!$G$11,0,10*ROW('Sanitation Data'!G162)),NA())</f>
        <v>#N/A</v>
      </c>
      <c r="AO168" s="542" t="e">
        <f ca="1">+IF(AND(ISNUMBER(OFFSET('Sanitation Data'!$G$12,0,10*ROW('Sanitation Data'!G162))),'Data Summary'!DD168="Yes"),OFFSET('Sanitation Data'!$G$12,0,10*ROW('Sanitation Data'!G162)),NA())</f>
        <v>#N/A</v>
      </c>
      <c r="AP168" s="542" t="e">
        <f ca="1">+IF(AND(ISNUMBER(OFFSET('Sanitation Data'!$H$4,0,10*ROW('Sanitation Data'!H162))),'Data Summary'!DE168="Yes"),100-OFFSET('Sanitation Data'!$H$4,0,10*ROW('Sanitation Data'!H162)),NA())</f>
        <v>#N/A</v>
      </c>
      <c r="AQ168" s="542" t="e">
        <f ca="1">+IF(AND(ISNUMBER(OFFSET('Sanitation Data'!$H$6,0,10*ROW('Sanitation Data'!H162))),'Data Summary'!DF168="Yes"),OFFSET('Sanitation Data'!$H$6,0,10*ROW('Sanitation Data'!H162)),NA())</f>
        <v>#N/A</v>
      </c>
      <c r="AR168" s="542" t="e">
        <f ca="1">+IF(AND(ISNUMBER(OFFSET('Sanitation Data'!$H$10,0,10*ROW('Sanitation Data'!H162))),'Data Summary'!DG168="Yes"),OFFSET('Sanitation Data'!$H$10,0,10*ROW('Sanitation Data'!H162)),NA())</f>
        <v>#N/A</v>
      </c>
      <c r="AS168" s="542" t="e">
        <f ca="1">+IF(AND(ISNUMBER(OFFSET('Sanitation Data'!$H$11,0,10*ROW('Sanitation Data'!H162))),'Data Summary'!DH168="Yes"),OFFSET('Sanitation Data'!$H$11,0,10*ROW('Sanitation Data'!H162)),NA())</f>
        <v>#N/A</v>
      </c>
      <c r="AT168" s="542" t="e">
        <f ca="1">+IF(AND(ISNUMBER(OFFSET('Sanitation Data'!$H$12,0,10*ROW('Sanitation Data'!H162))),'Data Summary'!DI168="Yes"),OFFSET('Sanitation Data'!$H$12,0,10*ROW('Sanitation Data'!H162)),NA())</f>
        <v>#N/A</v>
      </c>
      <c r="AU168" s="542" t="e">
        <f ca="1">+IF(AND(ISNUMBER(OFFSET('Sanitation Data'!$I$4,0,10*ROW('Sanitation Data'!I162))),'Data Summary'!DJ168="Yes"),100-OFFSET('Sanitation Data'!$I$4,0,10*ROW('Sanitation Data'!I162)),NA())</f>
        <v>#N/A</v>
      </c>
      <c r="AV168" s="542" t="e">
        <f ca="1">+IF(AND(ISNUMBER(OFFSET('Sanitation Data'!$I$6,0,10*ROW('Sanitation Data'!I162))),'Data Summary'!DK168="Yes"),OFFSET('Sanitation Data'!$I$6,0,10*ROW('Sanitation Data'!I162)),NA())</f>
        <v>#N/A</v>
      </c>
      <c r="AW168" s="542" t="e">
        <f ca="1">+IF(AND(ISNUMBER(OFFSET('Sanitation Data'!$I$10,0,10*ROW('Sanitation Data'!I162))),'Data Summary'!DL168="Yes"),OFFSET('Sanitation Data'!$I$10,0,10*ROW('Sanitation Data'!I162)),NA())</f>
        <v>#N/A</v>
      </c>
      <c r="AX168" s="542" t="e">
        <f ca="1">+IF(AND(ISNUMBER(OFFSET('Sanitation Data'!$I$11,0,10*ROW('Sanitation Data'!I162))),'Data Summary'!DM168="Yes"),OFFSET('Sanitation Data'!$I$11,0,10*ROW('Sanitation Data'!I162)),NA())</f>
        <v>#N/A</v>
      </c>
      <c r="AY168" s="542" t="e">
        <f ca="1">+IF(AND(ISNUMBER(OFFSET('Sanitation Data'!$I$12,0,10*ROW('Sanitation Data'!I162))),'Data Summary'!DN168="Yes"),OFFSET('Sanitation Data'!$I$12,0,10*ROW('Sanitation Data'!I162)),NA())</f>
        <v>#N/A</v>
      </c>
      <c r="AZ168" s="543" t="e">
        <f ca="1">+IF(AND(ISNUMBER(OFFSET('Hygiene Data'!$D$5,0,10*ROW('Hygiene Data'!D162))),'Data Summary'!DO168="Yes"),OFFSET('Hygiene Data'!$D$5,0,10*ROW('Hygiene Data'!D162)),NA())</f>
        <v>#N/A</v>
      </c>
      <c r="BA168" s="543" t="e">
        <f ca="1">+IF(AND(ISNUMBER(OFFSET('Hygiene Data'!$D$7,0,10*ROW('Hygiene Data'!D162))),'Data Summary'!DP168="Yes"),OFFSET('Hygiene Data'!$D$7,0,10*ROW('Hygiene Data'!D162)),NA())</f>
        <v>#N/A</v>
      </c>
      <c r="BB168" s="543" t="e">
        <f ca="1">+IF(AND(ISNUMBER(OFFSET('Hygiene Data'!$D$9,0,10*ROW('Hygiene Data'!D162))),'Data Summary'!DQ168="Yes"),OFFSET('Hygiene Data'!$D$9,0,10*ROW('Hygiene Data'!D162)),NA())</f>
        <v>#N/A</v>
      </c>
      <c r="BC168" s="543" t="e">
        <f ca="1">+IF(AND(ISNUMBER(OFFSET('Hygiene Data'!$E$5,0,10*ROW('Hygiene Data'!E162))),'Data Summary'!DR168="Yes"),OFFSET('Hygiene Data'!$E$5,0,10*ROW('Hygiene Data'!E162)),NA())</f>
        <v>#N/A</v>
      </c>
      <c r="BD168" s="543" t="e">
        <f ca="1">+IF(AND(ISNUMBER(OFFSET('Hygiene Data'!$E$7,0,10*ROW('Hygiene Data'!E162))),'Data Summary'!DS168="Yes"),OFFSET('Hygiene Data'!$E$7,0,10*ROW('Hygiene Data'!E162)),NA())</f>
        <v>#N/A</v>
      </c>
      <c r="BE168" s="543" t="e">
        <f ca="1">+IF(AND(ISNUMBER(OFFSET('Hygiene Data'!$E$9,0,10*ROW('Hygiene Data'!E162))),'Data Summary'!DT168="Yes"),OFFSET('Hygiene Data'!$E$9,0,10*ROW('Hygiene Data'!E162)),NA())</f>
        <v>#N/A</v>
      </c>
      <c r="BF168" s="543" t="e">
        <f ca="1">+IF(AND(ISNUMBER(OFFSET('Hygiene Data'!$F$5,0,10*ROW('Hygiene Data'!F162))),'Data Summary'!DU168="Yes"),OFFSET('Hygiene Data'!$F$5,0,10*ROW('Hygiene Data'!F162)),NA())</f>
        <v>#N/A</v>
      </c>
      <c r="BG168" s="543" t="e">
        <f ca="1">+IF(AND(ISNUMBER(OFFSET('Hygiene Data'!$F$7,0,10*ROW('Hygiene Data'!F162))),'Data Summary'!DV168="Yes"),OFFSET('Hygiene Data'!$F$7,0,10*ROW('Hygiene Data'!F162)),NA())</f>
        <v>#N/A</v>
      </c>
      <c r="BH168" s="543" t="e">
        <f ca="1">+IF(AND(ISNUMBER(OFFSET('Hygiene Data'!$F$9,0,10*ROW('Hygiene Data'!F162))),'Data Summary'!DW168="Yes"),OFFSET('Hygiene Data'!$F$9,0,10*ROW('Hygiene Data'!F162)),NA())</f>
        <v>#N/A</v>
      </c>
      <c r="BI168" s="543" t="e">
        <f ca="1">+IF(AND(ISNUMBER(OFFSET('Hygiene Data'!$G$5,0,10*ROW('Hygiene Data'!G162))),'Data Summary'!DX168="Yes"),OFFSET('Hygiene Data'!$G$5,0,10*ROW('Hygiene Data'!G162)),NA())</f>
        <v>#N/A</v>
      </c>
      <c r="BJ168" s="543" t="e">
        <f ca="1">+IF(AND(ISNUMBER(OFFSET('Hygiene Data'!$G$7,0,10*ROW('Hygiene Data'!G162))),'Data Summary'!DY168="Yes"),OFFSET('Hygiene Data'!$G$7,0,10*ROW('Hygiene Data'!G162)),NA())</f>
        <v>#N/A</v>
      </c>
      <c r="BK168" s="543" t="e">
        <f ca="1">+IF(AND(ISNUMBER(OFFSET('Hygiene Data'!$G$9,0,10*ROW('Hygiene Data'!G162))),'Data Summary'!DZ168="Yes"),OFFSET('Hygiene Data'!$G$9,0,10*ROW('Hygiene Data'!G162)),NA())</f>
        <v>#N/A</v>
      </c>
      <c r="BL168" s="543" t="e">
        <f ca="1">+IF(AND(ISNUMBER(OFFSET('Hygiene Data'!$H$5,0,10*ROW('Hygiene Data'!H162))),'Data Summary'!EA168="Yes"),OFFSET('Hygiene Data'!$H$5,0,10*ROW('Hygiene Data'!H162)),NA())</f>
        <v>#N/A</v>
      </c>
      <c r="BM168" s="543" t="e">
        <f ca="1">+IF(AND(ISNUMBER(OFFSET('Hygiene Data'!$H$7,0,10*ROW('Hygiene Data'!H162))),'Data Summary'!EB168="Yes"),OFFSET('Hygiene Data'!$H$7,0,10*ROW('Hygiene Data'!H162)),NA())</f>
        <v>#N/A</v>
      </c>
      <c r="BN168" s="543" t="e">
        <f ca="1">+IF(AND(ISNUMBER(OFFSET('Hygiene Data'!$H$9,0,10*ROW('Hygiene Data'!H162))),'Data Summary'!EC168="Yes"),OFFSET('Hygiene Data'!$H$9,0,10*ROW('Hygiene Data'!H162)),NA())</f>
        <v>#N/A</v>
      </c>
      <c r="BO168" s="543" t="e">
        <f ca="1">+IF(AND(ISNUMBER(OFFSET('Hygiene Data'!$I$5,0,10*ROW('Hygiene Data'!I162))),'Data Summary'!ED168="Yes"),OFFSET('Hygiene Data'!$I$5,0,10*ROW('Hygiene Data'!I162)),NA())</f>
        <v>#N/A</v>
      </c>
      <c r="BP168" s="543" t="e">
        <f ca="1">+IF(AND(ISNUMBER(OFFSET('Hygiene Data'!$I$7,0,10*ROW('Hygiene Data'!I162))),'Data Summary'!EE168="Yes"),OFFSET('Hygiene Data'!$I$7,0,10*ROW('Hygiene Data'!I162)),NA())</f>
        <v>#N/A</v>
      </c>
      <c r="BQ168" s="543" t="e">
        <f ca="1">+IF(AND(ISNUMBER(OFFSET('Hygiene Data'!$I$9,0,10*ROW('Hygiene Data'!I162))),'Data Summary'!EF168="Yes"),OFFSET('Hygiene Data'!$I$9,0,10*ROW('Hygiene Data'!I162)),NA())</f>
        <v>#N/A</v>
      </c>
    </row>
    <row r="169" spans="1:69" x14ac:dyDescent="0.25">
      <c r="A169" s="539" t="e">
        <f ca="1">+RIGHT('Data Summary'!A169,LEN('Data Summary'!A169)-9)</f>
        <v>#VALUE!</v>
      </c>
      <c r="B169" s="513" t="str">
        <f ca="1">+IF(ISTEXT('Data Summary'!B169),'Data Summary'!B169,"")</f>
        <v/>
      </c>
      <c r="C169" s="540" t="e">
        <f ca="1">+VALUE('Data Summary'!C169)</f>
        <v>#VALUE!</v>
      </c>
      <c r="D169" s="541" t="e">
        <f ca="1">+IF(AND(ISNUMBER(OFFSET('Water Data'!$D$4,0,10*ROW('Water Data'!D163))),'Data Summary'!BS169="Yes"),100-OFFSET('Water Data'!$D$4,0,10*ROW('Water Data'!D163)),NA())</f>
        <v>#N/A</v>
      </c>
      <c r="E169" s="541" t="e">
        <f ca="1">+IF(AND(ISNUMBER(OFFSET('Water Data'!$D$6,0,10*ROW('Water Data'!D163))),'Data Summary'!BT169="Yes"),OFFSET('Water Data'!$D$6,0,10*ROW('Water Data'!D163)),NA())</f>
        <v>#N/A</v>
      </c>
      <c r="F169" s="541" t="e">
        <f ca="1">+IF(AND(ISNUMBER(OFFSET('Water Data'!$D$9,0,10*ROW('Water Data'!D163))),'Data Summary'!BU169="Yes"),OFFSET('Water Data'!$D$9,0,10*ROW('Water Data'!D163)),NA())</f>
        <v>#N/A</v>
      </c>
      <c r="G169" s="541" t="e">
        <f ca="1">+IF(AND(ISNUMBER(OFFSET('Water Data'!$E$4,0,10*ROW('Water Data'!E163))),'Data Summary'!BV169="Yes"),100-OFFSET('Water Data'!$E$4,0,10*ROW('Water Data'!E163)),NA())</f>
        <v>#N/A</v>
      </c>
      <c r="H169" s="541" t="e">
        <f ca="1">+IF(AND(ISNUMBER(OFFSET('Water Data'!$E$6,0,10*ROW('Water Data'!E163))),'Data Summary'!BW169="Yes"),OFFSET('Water Data'!$E$6,0,10*ROW('Water Data'!E163)),NA())</f>
        <v>#N/A</v>
      </c>
      <c r="I169" s="541" t="e">
        <f ca="1">+IF(AND(ISNUMBER(OFFSET('Water Data'!$E$9,0,10*ROW('Water Data'!E163))),'Data Summary'!BX169="Yes"),OFFSET('Water Data'!$E$9,0,10*ROW('Water Data'!E163)),NA())</f>
        <v>#N/A</v>
      </c>
      <c r="J169" s="541" t="e">
        <f ca="1">+IF(AND(ISNUMBER(OFFSET('Water Data'!$F$4,0,10*ROW('Water Data'!F163))),'Data Summary'!BY169="Yes"),100-OFFSET('Water Data'!$F$4,0,10*ROW('Water Data'!F163)),NA())</f>
        <v>#N/A</v>
      </c>
      <c r="K169" s="541" t="e">
        <f ca="1">+IF(AND(ISNUMBER(OFFSET('Water Data'!$F$6,0,10*ROW('Water Data'!F163))),'Data Summary'!BZ169="Yes"),OFFSET('Water Data'!$F$6,0,10*ROW('Water Data'!F163)),NA())</f>
        <v>#N/A</v>
      </c>
      <c r="L169" s="541" t="e">
        <f ca="1">+IF(AND(ISNUMBER(OFFSET('Water Data'!$F$9,0,10*ROW('Water Data'!F163))),'Data Summary'!CA169="Yes"),OFFSET('Water Data'!$F$9,0,10*ROW('Water Data'!F163)),NA())</f>
        <v>#N/A</v>
      </c>
      <c r="M169" s="541" t="e">
        <f ca="1">+IF(AND(ISNUMBER(OFFSET('Water Data'!$G$4,0,10*ROW('Water Data'!G163))),'Data Summary'!CB169="Yes"),100-OFFSET('Water Data'!$G$4,0,10*ROW('Water Data'!G163)),NA())</f>
        <v>#N/A</v>
      </c>
      <c r="N169" s="541" t="e">
        <f ca="1">+IF(AND(ISNUMBER(OFFSET('Water Data'!$G$6,0,10*ROW('Water Data'!G163))),'Data Summary'!CC169="Yes"),OFFSET('Water Data'!$G$6,0,10*ROW('Water Data'!G163)),NA())</f>
        <v>#N/A</v>
      </c>
      <c r="O169" s="541" t="e">
        <f ca="1">+IF(AND(ISNUMBER(OFFSET('Water Data'!$G$9,0,10*ROW('Water Data'!G163))),'Data Summary'!CD169="Yes"),OFFSET('Water Data'!$G$9,0,10*ROW('Water Data'!G163)),NA())</f>
        <v>#N/A</v>
      </c>
      <c r="P169" s="541" t="e">
        <f ca="1">+IF(AND(ISNUMBER(OFFSET('Water Data'!$H$4,0,10*ROW('Water Data'!H163))),'Data Summary'!CE169="Yes"),100-OFFSET('Water Data'!$H$4,0,10*ROW('Water Data'!H163)),NA())</f>
        <v>#N/A</v>
      </c>
      <c r="Q169" s="541" t="e">
        <f ca="1">+IF(AND(ISNUMBER(OFFSET('Water Data'!$H$6,0,10*ROW('Water Data'!H163))),'Data Summary'!CF169="Yes"),OFFSET('Water Data'!$H$6,0,10*ROW('Water Data'!H163)),NA())</f>
        <v>#N/A</v>
      </c>
      <c r="R169" s="541" t="e">
        <f ca="1">+IF(AND(ISNUMBER(OFFSET('Water Data'!$H$9,0,10*ROW('Water Data'!H163))),'Data Summary'!CG169="Yes"),OFFSET('Water Data'!$H$9,0,10*ROW('Water Data'!H163)),NA())</f>
        <v>#N/A</v>
      </c>
      <c r="S169" s="541" t="e">
        <f ca="1">+IF(AND(ISNUMBER(OFFSET('Water Data'!$I$4,0,10*ROW('Water Data'!I163))),'Data Summary'!CH169="Yes"),100-OFFSET('Water Data'!$I$4,0,10*ROW('Water Data'!I163)),NA())</f>
        <v>#N/A</v>
      </c>
      <c r="T169" s="541" t="e">
        <f ca="1">+IF(AND(ISNUMBER(OFFSET('Water Data'!$I$6,0,10*ROW('Water Data'!I163))),'Data Summary'!CI169="Yes"),OFFSET('Water Data'!$I$6,0,10*ROW('Water Data'!I163)),NA())</f>
        <v>#N/A</v>
      </c>
      <c r="U169" s="541" t="e">
        <f ca="1">+IF(AND(ISNUMBER(OFFSET('Water Data'!$I$9,0,10*ROW('Water Data'!I163))),'Data Summary'!CJ169="Yes"),OFFSET('Water Data'!$I$9,0,10*ROW('Water Data'!I163)),NA())</f>
        <v>#N/A</v>
      </c>
      <c r="V169" s="542" t="e">
        <f ca="1">+IF(AND(ISNUMBER(OFFSET('Sanitation Data'!$D$4,0,10*ROW('Sanitation Data'!D163))),'Data Summary'!CK169="Yes"),100-OFFSET('Sanitation Data'!$D$4,0,10*ROW('Sanitation Data'!D163)),NA())</f>
        <v>#N/A</v>
      </c>
      <c r="W169" s="542" t="e">
        <f ca="1">+IF(AND(ISNUMBER(OFFSET('Sanitation Data'!$D$6,0,10*ROW('Sanitation Data'!D163))),'Data Summary'!CL169="Yes"),OFFSET('Sanitation Data'!$D$6,0,10*ROW('Sanitation Data'!D163)),NA())</f>
        <v>#N/A</v>
      </c>
      <c r="X169" s="542" t="e">
        <f ca="1">+IF(AND(ISNUMBER(OFFSET('Sanitation Data'!$D$10,0,10*ROW('Sanitation Data'!D163))),'Data Summary'!CM169="Yes"),OFFSET('Sanitation Data'!$D$10,0,10*ROW('Sanitation Data'!D163)),NA())</f>
        <v>#N/A</v>
      </c>
      <c r="Y169" s="542" t="e">
        <f ca="1">+IF(AND(ISNUMBER(OFFSET('Sanitation Data'!$D$11,0,10*ROW('Sanitation Data'!D163))),'Data Summary'!CN169="Yes"),OFFSET('Sanitation Data'!$D$11,0,10*ROW('Sanitation Data'!D163)),NA())</f>
        <v>#N/A</v>
      </c>
      <c r="Z169" s="542" t="e">
        <f ca="1">+IF(AND(ISNUMBER(OFFSET('Sanitation Data'!$D$12,0,10*ROW('Sanitation Data'!D163))),'Data Summary'!CO169="Yes"),OFFSET('Sanitation Data'!$D$12,0,10*ROW('Sanitation Data'!D163)),NA())</f>
        <v>#N/A</v>
      </c>
      <c r="AA169" s="542" t="e">
        <f ca="1">+IF(AND(ISNUMBER(OFFSET('Sanitation Data'!$E$4,0,10*ROW('Sanitation Data'!E163))),'Data Summary'!CP169="Yes"),100-OFFSET('Sanitation Data'!$E$4,0,10*ROW('Sanitation Data'!E163)),NA())</f>
        <v>#N/A</v>
      </c>
      <c r="AB169" s="542" t="e">
        <f ca="1">+IF(AND(ISNUMBER(OFFSET('Sanitation Data'!$E$6,0,10*ROW('Sanitation Data'!E163))),'Data Summary'!CQ169="Yes"),OFFSET('Sanitation Data'!$E$6,0,10*ROW('Sanitation Data'!E163)),NA())</f>
        <v>#N/A</v>
      </c>
      <c r="AC169" s="542" t="e">
        <f ca="1">+IF(AND(ISNUMBER(OFFSET('Sanitation Data'!$E$10,0,10*ROW('Sanitation Data'!E163))),'Data Summary'!CR169="Yes"),OFFSET('Sanitation Data'!$E$10,0,10*ROW('Sanitation Data'!E163)),NA())</f>
        <v>#N/A</v>
      </c>
      <c r="AD169" s="542" t="e">
        <f ca="1">+IF(AND(ISNUMBER(OFFSET('Sanitation Data'!$E$11,0,10*ROW('Sanitation Data'!E163))),'Data Summary'!CS169="Yes"),OFFSET('Sanitation Data'!$E$11,0,10*ROW('Sanitation Data'!E163)),NA())</f>
        <v>#N/A</v>
      </c>
      <c r="AE169" s="542" t="e">
        <f ca="1">+IF(AND(ISNUMBER(OFFSET('Sanitation Data'!$E$12,0,10*ROW('Sanitation Data'!E163))),'Data Summary'!CT169="Yes"),OFFSET('Sanitation Data'!$E$12,0,10*ROW('Sanitation Data'!E163)),NA())</f>
        <v>#N/A</v>
      </c>
      <c r="AF169" s="542" t="e">
        <f ca="1">+IF(AND(ISNUMBER(OFFSET('Sanitation Data'!$F$4,0,10*ROW('Sanitation Data'!F163))),'Data Summary'!CU169="Yes"),100-OFFSET('Sanitation Data'!$F$4,0,10*ROW('Sanitation Data'!F163)),NA())</f>
        <v>#N/A</v>
      </c>
      <c r="AG169" s="542" t="e">
        <f ca="1">+IF(AND(ISNUMBER(OFFSET('Sanitation Data'!$F$6,0,10*ROW('Sanitation Data'!F163))),'Data Summary'!CV169="Yes"),OFFSET('Sanitation Data'!$F$6,0,10*ROW('Sanitation Data'!F163)),NA())</f>
        <v>#N/A</v>
      </c>
      <c r="AH169" s="542" t="e">
        <f ca="1">+IF(AND(ISNUMBER(OFFSET('Sanitation Data'!$F$10,0,10*ROW('Sanitation Data'!F163))),'Data Summary'!CW169="Yes"),OFFSET('Sanitation Data'!$F$10,0,10*ROW('Sanitation Data'!F163)),NA())</f>
        <v>#N/A</v>
      </c>
      <c r="AI169" s="542" t="e">
        <f ca="1">+IF(AND(ISNUMBER(OFFSET('Sanitation Data'!$F$11,0,10*ROW('Sanitation Data'!F163))),'Data Summary'!CX169="Yes"),OFFSET('Sanitation Data'!$F$11,0,10*ROW('Sanitation Data'!F163)),NA())</f>
        <v>#N/A</v>
      </c>
      <c r="AJ169" s="542" t="e">
        <f ca="1">+IF(AND(ISNUMBER(OFFSET('Sanitation Data'!$F$12,0,10*ROW('Sanitation Data'!F163))),'Data Summary'!CY169="Yes"),OFFSET('Sanitation Data'!$F$12,0,10*ROW('Sanitation Data'!F163)),NA())</f>
        <v>#N/A</v>
      </c>
      <c r="AK169" s="542" t="e">
        <f ca="1">+IF(AND(ISNUMBER(OFFSET('Sanitation Data'!$G$4,0,10*ROW('Sanitation Data'!G163))),'Data Summary'!CZ169="Yes"),100-OFFSET('Sanitation Data'!$G$4,0,10*ROW('Sanitation Data'!G163)),NA())</f>
        <v>#N/A</v>
      </c>
      <c r="AL169" s="542" t="e">
        <f ca="1">+IF(AND(ISNUMBER(OFFSET('Sanitation Data'!$G$6,0,10*ROW('Sanitation Data'!G163))),'Data Summary'!DA169="Yes"),OFFSET('Sanitation Data'!$G$6,0,10*ROW('Sanitation Data'!G163)),NA())</f>
        <v>#N/A</v>
      </c>
      <c r="AM169" s="542" t="e">
        <f ca="1">+IF(AND(ISNUMBER(OFFSET('Sanitation Data'!$G$10,0,10*ROW('Sanitation Data'!G163))),'Data Summary'!DB169="Yes"),OFFSET('Sanitation Data'!$G$10,0,10*ROW('Sanitation Data'!G163)),NA())</f>
        <v>#N/A</v>
      </c>
      <c r="AN169" s="542" t="e">
        <f ca="1">+IF(AND(ISNUMBER(OFFSET('Sanitation Data'!$G$11,0,10*ROW('Sanitation Data'!G163))),'Data Summary'!DC169="Yes"),OFFSET('Sanitation Data'!$G$11,0,10*ROW('Sanitation Data'!G163)),NA())</f>
        <v>#N/A</v>
      </c>
      <c r="AO169" s="542" t="e">
        <f ca="1">+IF(AND(ISNUMBER(OFFSET('Sanitation Data'!$G$12,0,10*ROW('Sanitation Data'!G163))),'Data Summary'!DD169="Yes"),OFFSET('Sanitation Data'!$G$12,0,10*ROW('Sanitation Data'!G163)),NA())</f>
        <v>#N/A</v>
      </c>
      <c r="AP169" s="542" t="e">
        <f ca="1">+IF(AND(ISNUMBER(OFFSET('Sanitation Data'!$H$4,0,10*ROW('Sanitation Data'!H163))),'Data Summary'!DE169="Yes"),100-OFFSET('Sanitation Data'!$H$4,0,10*ROW('Sanitation Data'!H163)),NA())</f>
        <v>#N/A</v>
      </c>
      <c r="AQ169" s="542" t="e">
        <f ca="1">+IF(AND(ISNUMBER(OFFSET('Sanitation Data'!$H$6,0,10*ROW('Sanitation Data'!H163))),'Data Summary'!DF169="Yes"),OFFSET('Sanitation Data'!$H$6,0,10*ROW('Sanitation Data'!H163)),NA())</f>
        <v>#N/A</v>
      </c>
      <c r="AR169" s="542" t="e">
        <f ca="1">+IF(AND(ISNUMBER(OFFSET('Sanitation Data'!$H$10,0,10*ROW('Sanitation Data'!H163))),'Data Summary'!DG169="Yes"),OFFSET('Sanitation Data'!$H$10,0,10*ROW('Sanitation Data'!H163)),NA())</f>
        <v>#N/A</v>
      </c>
      <c r="AS169" s="542" t="e">
        <f ca="1">+IF(AND(ISNUMBER(OFFSET('Sanitation Data'!$H$11,0,10*ROW('Sanitation Data'!H163))),'Data Summary'!DH169="Yes"),OFFSET('Sanitation Data'!$H$11,0,10*ROW('Sanitation Data'!H163)),NA())</f>
        <v>#N/A</v>
      </c>
      <c r="AT169" s="542" t="e">
        <f ca="1">+IF(AND(ISNUMBER(OFFSET('Sanitation Data'!$H$12,0,10*ROW('Sanitation Data'!H163))),'Data Summary'!DI169="Yes"),OFFSET('Sanitation Data'!$H$12,0,10*ROW('Sanitation Data'!H163)),NA())</f>
        <v>#N/A</v>
      </c>
      <c r="AU169" s="542" t="e">
        <f ca="1">+IF(AND(ISNUMBER(OFFSET('Sanitation Data'!$I$4,0,10*ROW('Sanitation Data'!I163))),'Data Summary'!DJ169="Yes"),100-OFFSET('Sanitation Data'!$I$4,0,10*ROW('Sanitation Data'!I163)),NA())</f>
        <v>#N/A</v>
      </c>
      <c r="AV169" s="542" t="e">
        <f ca="1">+IF(AND(ISNUMBER(OFFSET('Sanitation Data'!$I$6,0,10*ROW('Sanitation Data'!I163))),'Data Summary'!DK169="Yes"),OFFSET('Sanitation Data'!$I$6,0,10*ROW('Sanitation Data'!I163)),NA())</f>
        <v>#N/A</v>
      </c>
      <c r="AW169" s="542" t="e">
        <f ca="1">+IF(AND(ISNUMBER(OFFSET('Sanitation Data'!$I$10,0,10*ROW('Sanitation Data'!I163))),'Data Summary'!DL169="Yes"),OFFSET('Sanitation Data'!$I$10,0,10*ROW('Sanitation Data'!I163)),NA())</f>
        <v>#N/A</v>
      </c>
      <c r="AX169" s="542" t="e">
        <f ca="1">+IF(AND(ISNUMBER(OFFSET('Sanitation Data'!$I$11,0,10*ROW('Sanitation Data'!I163))),'Data Summary'!DM169="Yes"),OFFSET('Sanitation Data'!$I$11,0,10*ROW('Sanitation Data'!I163)),NA())</f>
        <v>#N/A</v>
      </c>
      <c r="AY169" s="542" t="e">
        <f ca="1">+IF(AND(ISNUMBER(OFFSET('Sanitation Data'!$I$12,0,10*ROW('Sanitation Data'!I163))),'Data Summary'!DN169="Yes"),OFFSET('Sanitation Data'!$I$12,0,10*ROW('Sanitation Data'!I163)),NA())</f>
        <v>#N/A</v>
      </c>
      <c r="AZ169" s="543" t="e">
        <f ca="1">+IF(AND(ISNUMBER(OFFSET('Hygiene Data'!$D$5,0,10*ROW('Hygiene Data'!D163))),'Data Summary'!DO169="Yes"),OFFSET('Hygiene Data'!$D$5,0,10*ROW('Hygiene Data'!D163)),NA())</f>
        <v>#N/A</v>
      </c>
      <c r="BA169" s="543" t="e">
        <f ca="1">+IF(AND(ISNUMBER(OFFSET('Hygiene Data'!$D$7,0,10*ROW('Hygiene Data'!D163))),'Data Summary'!DP169="Yes"),OFFSET('Hygiene Data'!$D$7,0,10*ROW('Hygiene Data'!D163)),NA())</f>
        <v>#N/A</v>
      </c>
      <c r="BB169" s="543" t="e">
        <f ca="1">+IF(AND(ISNUMBER(OFFSET('Hygiene Data'!$D$9,0,10*ROW('Hygiene Data'!D163))),'Data Summary'!DQ169="Yes"),OFFSET('Hygiene Data'!$D$9,0,10*ROW('Hygiene Data'!D163)),NA())</f>
        <v>#N/A</v>
      </c>
      <c r="BC169" s="543" t="e">
        <f ca="1">+IF(AND(ISNUMBER(OFFSET('Hygiene Data'!$E$5,0,10*ROW('Hygiene Data'!E163))),'Data Summary'!DR169="Yes"),OFFSET('Hygiene Data'!$E$5,0,10*ROW('Hygiene Data'!E163)),NA())</f>
        <v>#N/A</v>
      </c>
      <c r="BD169" s="543" t="e">
        <f ca="1">+IF(AND(ISNUMBER(OFFSET('Hygiene Data'!$E$7,0,10*ROW('Hygiene Data'!E163))),'Data Summary'!DS169="Yes"),OFFSET('Hygiene Data'!$E$7,0,10*ROW('Hygiene Data'!E163)),NA())</f>
        <v>#N/A</v>
      </c>
      <c r="BE169" s="543" t="e">
        <f ca="1">+IF(AND(ISNUMBER(OFFSET('Hygiene Data'!$E$9,0,10*ROW('Hygiene Data'!E163))),'Data Summary'!DT169="Yes"),OFFSET('Hygiene Data'!$E$9,0,10*ROW('Hygiene Data'!E163)),NA())</f>
        <v>#N/A</v>
      </c>
      <c r="BF169" s="543" t="e">
        <f ca="1">+IF(AND(ISNUMBER(OFFSET('Hygiene Data'!$F$5,0,10*ROW('Hygiene Data'!F163))),'Data Summary'!DU169="Yes"),OFFSET('Hygiene Data'!$F$5,0,10*ROW('Hygiene Data'!F163)),NA())</f>
        <v>#N/A</v>
      </c>
      <c r="BG169" s="543" t="e">
        <f ca="1">+IF(AND(ISNUMBER(OFFSET('Hygiene Data'!$F$7,0,10*ROW('Hygiene Data'!F163))),'Data Summary'!DV169="Yes"),OFFSET('Hygiene Data'!$F$7,0,10*ROW('Hygiene Data'!F163)),NA())</f>
        <v>#N/A</v>
      </c>
      <c r="BH169" s="543" t="e">
        <f ca="1">+IF(AND(ISNUMBER(OFFSET('Hygiene Data'!$F$9,0,10*ROW('Hygiene Data'!F163))),'Data Summary'!DW169="Yes"),OFFSET('Hygiene Data'!$F$9,0,10*ROW('Hygiene Data'!F163)),NA())</f>
        <v>#N/A</v>
      </c>
      <c r="BI169" s="543" t="e">
        <f ca="1">+IF(AND(ISNUMBER(OFFSET('Hygiene Data'!$G$5,0,10*ROW('Hygiene Data'!G163))),'Data Summary'!DX169="Yes"),OFFSET('Hygiene Data'!$G$5,0,10*ROW('Hygiene Data'!G163)),NA())</f>
        <v>#N/A</v>
      </c>
      <c r="BJ169" s="543" t="e">
        <f ca="1">+IF(AND(ISNUMBER(OFFSET('Hygiene Data'!$G$7,0,10*ROW('Hygiene Data'!G163))),'Data Summary'!DY169="Yes"),OFFSET('Hygiene Data'!$G$7,0,10*ROW('Hygiene Data'!G163)),NA())</f>
        <v>#N/A</v>
      </c>
      <c r="BK169" s="543" t="e">
        <f ca="1">+IF(AND(ISNUMBER(OFFSET('Hygiene Data'!$G$9,0,10*ROW('Hygiene Data'!G163))),'Data Summary'!DZ169="Yes"),OFFSET('Hygiene Data'!$G$9,0,10*ROW('Hygiene Data'!G163)),NA())</f>
        <v>#N/A</v>
      </c>
      <c r="BL169" s="543" t="e">
        <f ca="1">+IF(AND(ISNUMBER(OFFSET('Hygiene Data'!$H$5,0,10*ROW('Hygiene Data'!H163))),'Data Summary'!EA169="Yes"),OFFSET('Hygiene Data'!$H$5,0,10*ROW('Hygiene Data'!H163)),NA())</f>
        <v>#N/A</v>
      </c>
      <c r="BM169" s="543" t="e">
        <f ca="1">+IF(AND(ISNUMBER(OFFSET('Hygiene Data'!$H$7,0,10*ROW('Hygiene Data'!H163))),'Data Summary'!EB169="Yes"),OFFSET('Hygiene Data'!$H$7,0,10*ROW('Hygiene Data'!H163)),NA())</f>
        <v>#N/A</v>
      </c>
      <c r="BN169" s="543" t="e">
        <f ca="1">+IF(AND(ISNUMBER(OFFSET('Hygiene Data'!$H$9,0,10*ROW('Hygiene Data'!H163))),'Data Summary'!EC169="Yes"),OFFSET('Hygiene Data'!$H$9,0,10*ROW('Hygiene Data'!H163)),NA())</f>
        <v>#N/A</v>
      </c>
      <c r="BO169" s="543" t="e">
        <f ca="1">+IF(AND(ISNUMBER(OFFSET('Hygiene Data'!$I$5,0,10*ROW('Hygiene Data'!I163))),'Data Summary'!ED169="Yes"),OFFSET('Hygiene Data'!$I$5,0,10*ROW('Hygiene Data'!I163)),NA())</f>
        <v>#N/A</v>
      </c>
      <c r="BP169" s="543" t="e">
        <f ca="1">+IF(AND(ISNUMBER(OFFSET('Hygiene Data'!$I$7,0,10*ROW('Hygiene Data'!I163))),'Data Summary'!EE169="Yes"),OFFSET('Hygiene Data'!$I$7,0,10*ROW('Hygiene Data'!I163)),NA())</f>
        <v>#N/A</v>
      </c>
      <c r="BQ169" s="543" t="e">
        <f ca="1">+IF(AND(ISNUMBER(OFFSET('Hygiene Data'!$I$9,0,10*ROW('Hygiene Data'!I163))),'Data Summary'!EF169="Yes"),OFFSET('Hygiene Data'!$I$9,0,10*ROW('Hygiene Data'!I163)),NA())</f>
        <v>#N/A</v>
      </c>
    </row>
    <row r="170" spans="1:69" x14ac:dyDescent="0.25">
      <c r="A170" s="539" t="e">
        <f ca="1">+RIGHT('Data Summary'!A170,LEN('Data Summary'!A170)-9)</f>
        <v>#VALUE!</v>
      </c>
      <c r="B170" s="513" t="str">
        <f ca="1">+IF(ISTEXT('Data Summary'!B170),'Data Summary'!B170,"")</f>
        <v/>
      </c>
      <c r="C170" s="540" t="e">
        <f ca="1">+VALUE('Data Summary'!C170)</f>
        <v>#VALUE!</v>
      </c>
      <c r="D170" s="541" t="e">
        <f ca="1">+IF(AND(ISNUMBER(OFFSET('Water Data'!$D$4,0,10*ROW('Water Data'!D164))),'Data Summary'!BS170="Yes"),100-OFFSET('Water Data'!$D$4,0,10*ROW('Water Data'!D164)),NA())</f>
        <v>#N/A</v>
      </c>
      <c r="E170" s="541" t="e">
        <f ca="1">+IF(AND(ISNUMBER(OFFSET('Water Data'!$D$6,0,10*ROW('Water Data'!D164))),'Data Summary'!BT170="Yes"),OFFSET('Water Data'!$D$6,0,10*ROW('Water Data'!D164)),NA())</f>
        <v>#N/A</v>
      </c>
      <c r="F170" s="541" t="e">
        <f ca="1">+IF(AND(ISNUMBER(OFFSET('Water Data'!$D$9,0,10*ROW('Water Data'!D164))),'Data Summary'!BU170="Yes"),OFFSET('Water Data'!$D$9,0,10*ROW('Water Data'!D164)),NA())</f>
        <v>#N/A</v>
      </c>
      <c r="G170" s="541" t="e">
        <f ca="1">+IF(AND(ISNUMBER(OFFSET('Water Data'!$E$4,0,10*ROW('Water Data'!E164))),'Data Summary'!BV170="Yes"),100-OFFSET('Water Data'!$E$4,0,10*ROW('Water Data'!E164)),NA())</f>
        <v>#N/A</v>
      </c>
      <c r="H170" s="541" t="e">
        <f ca="1">+IF(AND(ISNUMBER(OFFSET('Water Data'!$E$6,0,10*ROW('Water Data'!E164))),'Data Summary'!BW170="Yes"),OFFSET('Water Data'!$E$6,0,10*ROW('Water Data'!E164)),NA())</f>
        <v>#N/A</v>
      </c>
      <c r="I170" s="541" t="e">
        <f ca="1">+IF(AND(ISNUMBER(OFFSET('Water Data'!$E$9,0,10*ROW('Water Data'!E164))),'Data Summary'!BX170="Yes"),OFFSET('Water Data'!$E$9,0,10*ROW('Water Data'!E164)),NA())</f>
        <v>#N/A</v>
      </c>
      <c r="J170" s="541" t="e">
        <f ca="1">+IF(AND(ISNUMBER(OFFSET('Water Data'!$F$4,0,10*ROW('Water Data'!F164))),'Data Summary'!BY170="Yes"),100-OFFSET('Water Data'!$F$4,0,10*ROW('Water Data'!F164)),NA())</f>
        <v>#N/A</v>
      </c>
      <c r="K170" s="541" t="e">
        <f ca="1">+IF(AND(ISNUMBER(OFFSET('Water Data'!$F$6,0,10*ROW('Water Data'!F164))),'Data Summary'!BZ170="Yes"),OFFSET('Water Data'!$F$6,0,10*ROW('Water Data'!F164)),NA())</f>
        <v>#N/A</v>
      </c>
      <c r="L170" s="541" t="e">
        <f ca="1">+IF(AND(ISNUMBER(OFFSET('Water Data'!$F$9,0,10*ROW('Water Data'!F164))),'Data Summary'!CA170="Yes"),OFFSET('Water Data'!$F$9,0,10*ROW('Water Data'!F164)),NA())</f>
        <v>#N/A</v>
      </c>
      <c r="M170" s="541" t="e">
        <f ca="1">+IF(AND(ISNUMBER(OFFSET('Water Data'!$G$4,0,10*ROW('Water Data'!G164))),'Data Summary'!CB170="Yes"),100-OFFSET('Water Data'!$G$4,0,10*ROW('Water Data'!G164)),NA())</f>
        <v>#N/A</v>
      </c>
      <c r="N170" s="541" t="e">
        <f ca="1">+IF(AND(ISNUMBER(OFFSET('Water Data'!$G$6,0,10*ROW('Water Data'!G164))),'Data Summary'!CC170="Yes"),OFFSET('Water Data'!$G$6,0,10*ROW('Water Data'!G164)),NA())</f>
        <v>#N/A</v>
      </c>
      <c r="O170" s="541" t="e">
        <f ca="1">+IF(AND(ISNUMBER(OFFSET('Water Data'!$G$9,0,10*ROW('Water Data'!G164))),'Data Summary'!CD170="Yes"),OFFSET('Water Data'!$G$9,0,10*ROW('Water Data'!G164)),NA())</f>
        <v>#N/A</v>
      </c>
      <c r="P170" s="541" t="e">
        <f ca="1">+IF(AND(ISNUMBER(OFFSET('Water Data'!$H$4,0,10*ROW('Water Data'!H164))),'Data Summary'!CE170="Yes"),100-OFFSET('Water Data'!$H$4,0,10*ROW('Water Data'!H164)),NA())</f>
        <v>#N/A</v>
      </c>
      <c r="Q170" s="541" t="e">
        <f ca="1">+IF(AND(ISNUMBER(OFFSET('Water Data'!$H$6,0,10*ROW('Water Data'!H164))),'Data Summary'!CF170="Yes"),OFFSET('Water Data'!$H$6,0,10*ROW('Water Data'!H164)),NA())</f>
        <v>#N/A</v>
      </c>
      <c r="R170" s="541" t="e">
        <f ca="1">+IF(AND(ISNUMBER(OFFSET('Water Data'!$H$9,0,10*ROW('Water Data'!H164))),'Data Summary'!CG170="Yes"),OFFSET('Water Data'!$H$9,0,10*ROW('Water Data'!H164)),NA())</f>
        <v>#N/A</v>
      </c>
      <c r="S170" s="541" t="e">
        <f ca="1">+IF(AND(ISNUMBER(OFFSET('Water Data'!$I$4,0,10*ROW('Water Data'!I164))),'Data Summary'!CH170="Yes"),100-OFFSET('Water Data'!$I$4,0,10*ROW('Water Data'!I164)),NA())</f>
        <v>#N/A</v>
      </c>
      <c r="T170" s="541" t="e">
        <f ca="1">+IF(AND(ISNUMBER(OFFSET('Water Data'!$I$6,0,10*ROW('Water Data'!I164))),'Data Summary'!CI170="Yes"),OFFSET('Water Data'!$I$6,0,10*ROW('Water Data'!I164)),NA())</f>
        <v>#N/A</v>
      </c>
      <c r="U170" s="541" t="e">
        <f ca="1">+IF(AND(ISNUMBER(OFFSET('Water Data'!$I$9,0,10*ROW('Water Data'!I164))),'Data Summary'!CJ170="Yes"),OFFSET('Water Data'!$I$9,0,10*ROW('Water Data'!I164)),NA())</f>
        <v>#N/A</v>
      </c>
      <c r="V170" s="542" t="e">
        <f ca="1">+IF(AND(ISNUMBER(OFFSET('Sanitation Data'!$D$4,0,10*ROW('Sanitation Data'!D164))),'Data Summary'!CK170="Yes"),100-OFFSET('Sanitation Data'!$D$4,0,10*ROW('Sanitation Data'!D164)),NA())</f>
        <v>#N/A</v>
      </c>
      <c r="W170" s="542" t="e">
        <f ca="1">+IF(AND(ISNUMBER(OFFSET('Sanitation Data'!$D$6,0,10*ROW('Sanitation Data'!D164))),'Data Summary'!CL170="Yes"),OFFSET('Sanitation Data'!$D$6,0,10*ROW('Sanitation Data'!D164)),NA())</f>
        <v>#N/A</v>
      </c>
      <c r="X170" s="542" t="e">
        <f ca="1">+IF(AND(ISNUMBER(OFFSET('Sanitation Data'!$D$10,0,10*ROW('Sanitation Data'!D164))),'Data Summary'!CM170="Yes"),OFFSET('Sanitation Data'!$D$10,0,10*ROW('Sanitation Data'!D164)),NA())</f>
        <v>#N/A</v>
      </c>
      <c r="Y170" s="542" t="e">
        <f ca="1">+IF(AND(ISNUMBER(OFFSET('Sanitation Data'!$D$11,0,10*ROW('Sanitation Data'!D164))),'Data Summary'!CN170="Yes"),OFFSET('Sanitation Data'!$D$11,0,10*ROW('Sanitation Data'!D164)),NA())</f>
        <v>#N/A</v>
      </c>
      <c r="Z170" s="542" t="e">
        <f ca="1">+IF(AND(ISNUMBER(OFFSET('Sanitation Data'!$D$12,0,10*ROW('Sanitation Data'!D164))),'Data Summary'!CO170="Yes"),OFFSET('Sanitation Data'!$D$12,0,10*ROW('Sanitation Data'!D164)),NA())</f>
        <v>#N/A</v>
      </c>
      <c r="AA170" s="542" t="e">
        <f ca="1">+IF(AND(ISNUMBER(OFFSET('Sanitation Data'!$E$4,0,10*ROW('Sanitation Data'!E164))),'Data Summary'!CP170="Yes"),100-OFFSET('Sanitation Data'!$E$4,0,10*ROW('Sanitation Data'!E164)),NA())</f>
        <v>#N/A</v>
      </c>
      <c r="AB170" s="542" t="e">
        <f ca="1">+IF(AND(ISNUMBER(OFFSET('Sanitation Data'!$E$6,0,10*ROW('Sanitation Data'!E164))),'Data Summary'!CQ170="Yes"),OFFSET('Sanitation Data'!$E$6,0,10*ROW('Sanitation Data'!E164)),NA())</f>
        <v>#N/A</v>
      </c>
      <c r="AC170" s="542" t="e">
        <f ca="1">+IF(AND(ISNUMBER(OFFSET('Sanitation Data'!$E$10,0,10*ROW('Sanitation Data'!E164))),'Data Summary'!CR170="Yes"),OFFSET('Sanitation Data'!$E$10,0,10*ROW('Sanitation Data'!E164)),NA())</f>
        <v>#N/A</v>
      </c>
      <c r="AD170" s="542" t="e">
        <f ca="1">+IF(AND(ISNUMBER(OFFSET('Sanitation Data'!$E$11,0,10*ROW('Sanitation Data'!E164))),'Data Summary'!CS170="Yes"),OFFSET('Sanitation Data'!$E$11,0,10*ROW('Sanitation Data'!E164)),NA())</f>
        <v>#N/A</v>
      </c>
      <c r="AE170" s="542" t="e">
        <f ca="1">+IF(AND(ISNUMBER(OFFSET('Sanitation Data'!$E$12,0,10*ROW('Sanitation Data'!E164))),'Data Summary'!CT170="Yes"),OFFSET('Sanitation Data'!$E$12,0,10*ROW('Sanitation Data'!E164)),NA())</f>
        <v>#N/A</v>
      </c>
      <c r="AF170" s="542" t="e">
        <f ca="1">+IF(AND(ISNUMBER(OFFSET('Sanitation Data'!$F$4,0,10*ROW('Sanitation Data'!F164))),'Data Summary'!CU170="Yes"),100-OFFSET('Sanitation Data'!$F$4,0,10*ROW('Sanitation Data'!F164)),NA())</f>
        <v>#N/A</v>
      </c>
      <c r="AG170" s="542" t="e">
        <f ca="1">+IF(AND(ISNUMBER(OFFSET('Sanitation Data'!$F$6,0,10*ROW('Sanitation Data'!F164))),'Data Summary'!CV170="Yes"),OFFSET('Sanitation Data'!$F$6,0,10*ROW('Sanitation Data'!F164)),NA())</f>
        <v>#N/A</v>
      </c>
      <c r="AH170" s="542" t="e">
        <f ca="1">+IF(AND(ISNUMBER(OFFSET('Sanitation Data'!$F$10,0,10*ROW('Sanitation Data'!F164))),'Data Summary'!CW170="Yes"),OFFSET('Sanitation Data'!$F$10,0,10*ROW('Sanitation Data'!F164)),NA())</f>
        <v>#N/A</v>
      </c>
      <c r="AI170" s="542" t="e">
        <f ca="1">+IF(AND(ISNUMBER(OFFSET('Sanitation Data'!$F$11,0,10*ROW('Sanitation Data'!F164))),'Data Summary'!CX170="Yes"),OFFSET('Sanitation Data'!$F$11,0,10*ROW('Sanitation Data'!F164)),NA())</f>
        <v>#N/A</v>
      </c>
      <c r="AJ170" s="542" t="e">
        <f ca="1">+IF(AND(ISNUMBER(OFFSET('Sanitation Data'!$F$12,0,10*ROW('Sanitation Data'!F164))),'Data Summary'!CY170="Yes"),OFFSET('Sanitation Data'!$F$12,0,10*ROW('Sanitation Data'!F164)),NA())</f>
        <v>#N/A</v>
      </c>
      <c r="AK170" s="542" t="e">
        <f ca="1">+IF(AND(ISNUMBER(OFFSET('Sanitation Data'!$G$4,0,10*ROW('Sanitation Data'!G164))),'Data Summary'!CZ170="Yes"),100-OFFSET('Sanitation Data'!$G$4,0,10*ROW('Sanitation Data'!G164)),NA())</f>
        <v>#N/A</v>
      </c>
      <c r="AL170" s="542" t="e">
        <f ca="1">+IF(AND(ISNUMBER(OFFSET('Sanitation Data'!$G$6,0,10*ROW('Sanitation Data'!G164))),'Data Summary'!DA170="Yes"),OFFSET('Sanitation Data'!$G$6,0,10*ROW('Sanitation Data'!G164)),NA())</f>
        <v>#N/A</v>
      </c>
      <c r="AM170" s="542" t="e">
        <f ca="1">+IF(AND(ISNUMBER(OFFSET('Sanitation Data'!$G$10,0,10*ROW('Sanitation Data'!G164))),'Data Summary'!DB170="Yes"),OFFSET('Sanitation Data'!$G$10,0,10*ROW('Sanitation Data'!G164)),NA())</f>
        <v>#N/A</v>
      </c>
      <c r="AN170" s="542" t="e">
        <f ca="1">+IF(AND(ISNUMBER(OFFSET('Sanitation Data'!$G$11,0,10*ROW('Sanitation Data'!G164))),'Data Summary'!DC170="Yes"),OFFSET('Sanitation Data'!$G$11,0,10*ROW('Sanitation Data'!G164)),NA())</f>
        <v>#N/A</v>
      </c>
      <c r="AO170" s="542" t="e">
        <f ca="1">+IF(AND(ISNUMBER(OFFSET('Sanitation Data'!$G$12,0,10*ROW('Sanitation Data'!G164))),'Data Summary'!DD170="Yes"),OFFSET('Sanitation Data'!$G$12,0,10*ROW('Sanitation Data'!G164)),NA())</f>
        <v>#N/A</v>
      </c>
      <c r="AP170" s="542" t="e">
        <f ca="1">+IF(AND(ISNUMBER(OFFSET('Sanitation Data'!$H$4,0,10*ROW('Sanitation Data'!H164))),'Data Summary'!DE170="Yes"),100-OFFSET('Sanitation Data'!$H$4,0,10*ROW('Sanitation Data'!H164)),NA())</f>
        <v>#N/A</v>
      </c>
      <c r="AQ170" s="542" t="e">
        <f ca="1">+IF(AND(ISNUMBER(OFFSET('Sanitation Data'!$H$6,0,10*ROW('Sanitation Data'!H164))),'Data Summary'!DF170="Yes"),OFFSET('Sanitation Data'!$H$6,0,10*ROW('Sanitation Data'!H164)),NA())</f>
        <v>#N/A</v>
      </c>
      <c r="AR170" s="542" t="e">
        <f ca="1">+IF(AND(ISNUMBER(OFFSET('Sanitation Data'!$H$10,0,10*ROW('Sanitation Data'!H164))),'Data Summary'!DG170="Yes"),OFFSET('Sanitation Data'!$H$10,0,10*ROW('Sanitation Data'!H164)),NA())</f>
        <v>#N/A</v>
      </c>
      <c r="AS170" s="542" t="e">
        <f ca="1">+IF(AND(ISNUMBER(OFFSET('Sanitation Data'!$H$11,0,10*ROW('Sanitation Data'!H164))),'Data Summary'!DH170="Yes"),OFFSET('Sanitation Data'!$H$11,0,10*ROW('Sanitation Data'!H164)),NA())</f>
        <v>#N/A</v>
      </c>
      <c r="AT170" s="542" t="e">
        <f ca="1">+IF(AND(ISNUMBER(OFFSET('Sanitation Data'!$H$12,0,10*ROW('Sanitation Data'!H164))),'Data Summary'!DI170="Yes"),OFFSET('Sanitation Data'!$H$12,0,10*ROW('Sanitation Data'!H164)),NA())</f>
        <v>#N/A</v>
      </c>
      <c r="AU170" s="542" t="e">
        <f ca="1">+IF(AND(ISNUMBER(OFFSET('Sanitation Data'!$I$4,0,10*ROW('Sanitation Data'!I164))),'Data Summary'!DJ170="Yes"),100-OFFSET('Sanitation Data'!$I$4,0,10*ROW('Sanitation Data'!I164)),NA())</f>
        <v>#N/A</v>
      </c>
      <c r="AV170" s="542" t="e">
        <f ca="1">+IF(AND(ISNUMBER(OFFSET('Sanitation Data'!$I$6,0,10*ROW('Sanitation Data'!I164))),'Data Summary'!DK170="Yes"),OFFSET('Sanitation Data'!$I$6,0,10*ROW('Sanitation Data'!I164)),NA())</f>
        <v>#N/A</v>
      </c>
      <c r="AW170" s="542" t="e">
        <f ca="1">+IF(AND(ISNUMBER(OFFSET('Sanitation Data'!$I$10,0,10*ROW('Sanitation Data'!I164))),'Data Summary'!DL170="Yes"),OFFSET('Sanitation Data'!$I$10,0,10*ROW('Sanitation Data'!I164)),NA())</f>
        <v>#N/A</v>
      </c>
      <c r="AX170" s="542" t="e">
        <f ca="1">+IF(AND(ISNUMBER(OFFSET('Sanitation Data'!$I$11,0,10*ROW('Sanitation Data'!I164))),'Data Summary'!DM170="Yes"),OFFSET('Sanitation Data'!$I$11,0,10*ROW('Sanitation Data'!I164)),NA())</f>
        <v>#N/A</v>
      </c>
      <c r="AY170" s="542" t="e">
        <f ca="1">+IF(AND(ISNUMBER(OFFSET('Sanitation Data'!$I$12,0,10*ROW('Sanitation Data'!I164))),'Data Summary'!DN170="Yes"),OFFSET('Sanitation Data'!$I$12,0,10*ROW('Sanitation Data'!I164)),NA())</f>
        <v>#N/A</v>
      </c>
      <c r="AZ170" s="543" t="e">
        <f ca="1">+IF(AND(ISNUMBER(OFFSET('Hygiene Data'!$D$5,0,10*ROW('Hygiene Data'!D164))),'Data Summary'!DO170="Yes"),OFFSET('Hygiene Data'!$D$5,0,10*ROW('Hygiene Data'!D164)),NA())</f>
        <v>#N/A</v>
      </c>
      <c r="BA170" s="543" t="e">
        <f ca="1">+IF(AND(ISNUMBER(OFFSET('Hygiene Data'!$D$7,0,10*ROW('Hygiene Data'!D164))),'Data Summary'!DP170="Yes"),OFFSET('Hygiene Data'!$D$7,0,10*ROW('Hygiene Data'!D164)),NA())</f>
        <v>#N/A</v>
      </c>
      <c r="BB170" s="543" t="e">
        <f ca="1">+IF(AND(ISNUMBER(OFFSET('Hygiene Data'!$D$9,0,10*ROW('Hygiene Data'!D164))),'Data Summary'!DQ170="Yes"),OFFSET('Hygiene Data'!$D$9,0,10*ROW('Hygiene Data'!D164)),NA())</f>
        <v>#N/A</v>
      </c>
      <c r="BC170" s="543" t="e">
        <f ca="1">+IF(AND(ISNUMBER(OFFSET('Hygiene Data'!$E$5,0,10*ROW('Hygiene Data'!E164))),'Data Summary'!DR170="Yes"),OFFSET('Hygiene Data'!$E$5,0,10*ROW('Hygiene Data'!E164)),NA())</f>
        <v>#N/A</v>
      </c>
      <c r="BD170" s="543" t="e">
        <f ca="1">+IF(AND(ISNUMBER(OFFSET('Hygiene Data'!$E$7,0,10*ROW('Hygiene Data'!E164))),'Data Summary'!DS170="Yes"),OFFSET('Hygiene Data'!$E$7,0,10*ROW('Hygiene Data'!E164)),NA())</f>
        <v>#N/A</v>
      </c>
      <c r="BE170" s="543" t="e">
        <f ca="1">+IF(AND(ISNUMBER(OFFSET('Hygiene Data'!$E$9,0,10*ROW('Hygiene Data'!E164))),'Data Summary'!DT170="Yes"),OFFSET('Hygiene Data'!$E$9,0,10*ROW('Hygiene Data'!E164)),NA())</f>
        <v>#N/A</v>
      </c>
      <c r="BF170" s="543" t="e">
        <f ca="1">+IF(AND(ISNUMBER(OFFSET('Hygiene Data'!$F$5,0,10*ROW('Hygiene Data'!F164))),'Data Summary'!DU170="Yes"),OFFSET('Hygiene Data'!$F$5,0,10*ROW('Hygiene Data'!F164)),NA())</f>
        <v>#N/A</v>
      </c>
      <c r="BG170" s="543" t="e">
        <f ca="1">+IF(AND(ISNUMBER(OFFSET('Hygiene Data'!$F$7,0,10*ROW('Hygiene Data'!F164))),'Data Summary'!DV170="Yes"),OFFSET('Hygiene Data'!$F$7,0,10*ROW('Hygiene Data'!F164)),NA())</f>
        <v>#N/A</v>
      </c>
      <c r="BH170" s="543" t="e">
        <f ca="1">+IF(AND(ISNUMBER(OFFSET('Hygiene Data'!$F$9,0,10*ROW('Hygiene Data'!F164))),'Data Summary'!DW170="Yes"),OFFSET('Hygiene Data'!$F$9,0,10*ROW('Hygiene Data'!F164)),NA())</f>
        <v>#N/A</v>
      </c>
      <c r="BI170" s="543" t="e">
        <f ca="1">+IF(AND(ISNUMBER(OFFSET('Hygiene Data'!$G$5,0,10*ROW('Hygiene Data'!G164))),'Data Summary'!DX170="Yes"),OFFSET('Hygiene Data'!$G$5,0,10*ROW('Hygiene Data'!G164)),NA())</f>
        <v>#N/A</v>
      </c>
      <c r="BJ170" s="543" t="e">
        <f ca="1">+IF(AND(ISNUMBER(OFFSET('Hygiene Data'!$G$7,0,10*ROW('Hygiene Data'!G164))),'Data Summary'!DY170="Yes"),OFFSET('Hygiene Data'!$G$7,0,10*ROW('Hygiene Data'!G164)),NA())</f>
        <v>#N/A</v>
      </c>
      <c r="BK170" s="543" t="e">
        <f ca="1">+IF(AND(ISNUMBER(OFFSET('Hygiene Data'!$G$9,0,10*ROW('Hygiene Data'!G164))),'Data Summary'!DZ170="Yes"),OFFSET('Hygiene Data'!$G$9,0,10*ROW('Hygiene Data'!G164)),NA())</f>
        <v>#N/A</v>
      </c>
      <c r="BL170" s="543" t="e">
        <f ca="1">+IF(AND(ISNUMBER(OFFSET('Hygiene Data'!$H$5,0,10*ROW('Hygiene Data'!H164))),'Data Summary'!EA170="Yes"),OFFSET('Hygiene Data'!$H$5,0,10*ROW('Hygiene Data'!H164)),NA())</f>
        <v>#N/A</v>
      </c>
      <c r="BM170" s="543" t="e">
        <f ca="1">+IF(AND(ISNUMBER(OFFSET('Hygiene Data'!$H$7,0,10*ROW('Hygiene Data'!H164))),'Data Summary'!EB170="Yes"),OFFSET('Hygiene Data'!$H$7,0,10*ROW('Hygiene Data'!H164)),NA())</f>
        <v>#N/A</v>
      </c>
      <c r="BN170" s="543" t="e">
        <f ca="1">+IF(AND(ISNUMBER(OFFSET('Hygiene Data'!$H$9,0,10*ROW('Hygiene Data'!H164))),'Data Summary'!EC170="Yes"),OFFSET('Hygiene Data'!$H$9,0,10*ROW('Hygiene Data'!H164)),NA())</f>
        <v>#N/A</v>
      </c>
      <c r="BO170" s="543" t="e">
        <f ca="1">+IF(AND(ISNUMBER(OFFSET('Hygiene Data'!$I$5,0,10*ROW('Hygiene Data'!I164))),'Data Summary'!ED170="Yes"),OFFSET('Hygiene Data'!$I$5,0,10*ROW('Hygiene Data'!I164)),NA())</f>
        <v>#N/A</v>
      </c>
      <c r="BP170" s="543" t="e">
        <f ca="1">+IF(AND(ISNUMBER(OFFSET('Hygiene Data'!$I$7,0,10*ROW('Hygiene Data'!I164))),'Data Summary'!EE170="Yes"),OFFSET('Hygiene Data'!$I$7,0,10*ROW('Hygiene Data'!I164)),NA())</f>
        <v>#N/A</v>
      </c>
      <c r="BQ170" s="543" t="e">
        <f ca="1">+IF(AND(ISNUMBER(OFFSET('Hygiene Data'!$I$9,0,10*ROW('Hygiene Data'!I164))),'Data Summary'!EF170="Yes"),OFFSET('Hygiene Data'!$I$9,0,10*ROW('Hygiene Data'!I164)),NA())</f>
        <v>#N/A</v>
      </c>
    </row>
    <row r="171" spans="1:69" x14ac:dyDescent="0.25">
      <c r="A171" s="539" t="e">
        <f ca="1">+RIGHT('Data Summary'!A171,LEN('Data Summary'!A171)-9)</f>
        <v>#VALUE!</v>
      </c>
      <c r="B171" s="513" t="str">
        <f ca="1">+IF(ISTEXT('Data Summary'!B171),'Data Summary'!B171,"")</f>
        <v/>
      </c>
      <c r="C171" s="540" t="e">
        <f ca="1">+VALUE('Data Summary'!C171)</f>
        <v>#VALUE!</v>
      </c>
      <c r="D171" s="541" t="e">
        <f ca="1">+IF(AND(ISNUMBER(OFFSET('Water Data'!$D$4,0,10*ROW('Water Data'!D165))),'Data Summary'!BS171="Yes"),100-OFFSET('Water Data'!$D$4,0,10*ROW('Water Data'!D165)),NA())</f>
        <v>#N/A</v>
      </c>
      <c r="E171" s="541" t="e">
        <f ca="1">+IF(AND(ISNUMBER(OFFSET('Water Data'!$D$6,0,10*ROW('Water Data'!D165))),'Data Summary'!BT171="Yes"),OFFSET('Water Data'!$D$6,0,10*ROW('Water Data'!D165)),NA())</f>
        <v>#N/A</v>
      </c>
      <c r="F171" s="541" t="e">
        <f ca="1">+IF(AND(ISNUMBER(OFFSET('Water Data'!$D$9,0,10*ROW('Water Data'!D165))),'Data Summary'!BU171="Yes"),OFFSET('Water Data'!$D$9,0,10*ROW('Water Data'!D165)),NA())</f>
        <v>#N/A</v>
      </c>
      <c r="G171" s="541" t="e">
        <f ca="1">+IF(AND(ISNUMBER(OFFSET('Water Data'!$E$4,0,10*ROW('Water Data'!E165))),'Data Summary'!BV171="Yes"),100-OFFSET('Water Data'!$E$4,0,10*ROW('Water Data'!E165)),NA())</f>
        <v>#N/A</v>
      </c>
      <c r="H171" s="541" t="e">
        <f ca="1">+IF(AND(ISNUMBER(OFFSET('Water Data'!$E$6,0,10*ROW('Water Data'!E165))),'Data Summary'!BW171="Yes"),OFFSET('Water Data'!$E$6,0,10*ROW('Water Data'!E165)),NA())</f>
        <v>#N/A</v>
      </c>
      <c r="I171" s="541" t="e">
        <f ca="1">+IF(AND(ISNUMBER(OFFSET('Water Data'!$E$9,0,10*ROW('Water Data'!E165))),'Data Summary'!BX171="Yes"),OFFSET('Water Data'!$E$9,0,10*ROW('Water Data'!E165)),NA())</f>
        <v>#N/A</v>
      </c>
      <c r="J171" s="541" t="e">
        <f ca="1">+IF(AND(ISNUMBER(OFFSET('Water Data'!$F$4,0,10*ROW('Water Data'!F165))),'Data Summary'!BY171="Yes"),100-OFFSET('Water Data'!$F$4,0,10*ROW('Water Data'!F165)),NA())</f>
        <v>#N/A</v>
      </c>
      <c r="K171" s="541" t="e">
        <f ca="1">+IF(AND(ISNUMBER(OFFSET('Water Data'!$F$6,0,10*ROW('Water Data'!F165))),'Data Summary'!BZ171="Yes"),OFFSET('Water Data'!$F$6,0,10*ROW('Water Data'!F165)),NA())</f>
        <v>#N/A</v>
      </c>
      <c r="L171" s="541" t="e">
        <f ca="1">+IF(AND(ISNUMBER(OFFSET('Water Data'!$F$9,0,10*ROW('Water Data'!F165))),'Data Summary'!CA171="Yes"),OFFSET('Water Data'!$F$9,0,10*ROW('Water Data'!F165)),NA())</f>
        <v>#N/A</v>
      </c>
      <c r="M171" s="541" t="e">
        <f ca="1">+IF(AND(ISNUMBER(OFFSET('Water Data'!$G$4,0,10*ROW('Water Data'!G165))),'Data Summary'!CB171="Yes"),100-OFFSET('Water Data'!$G$4,0,10*ROW('Water Data'!G165)),NA())</f>
        <v>#N/A</v>
      </c>
      <c r="N171" s="541" t="e">
        <f ca="1">+IF(AND(ISNUMBER(OFFSET('Water Data'!$G$6,0,10*ROW('Water Data'!G165))),'Data Summary'!CC171="Yes"),OFFSET('Water Data'!$G$6,0,10*ROW('Water Data'!G165)),NA())</f>
        <v>#N/A</v>
      </c>
      <c r="O171" s="541" t="e">
        <f ca="1">+IF(AND(ISNUMBER(OFFSET('Water Data'!$G$9,0,10*ROW('Water Data'!G165))),'Data Summary'!CD171="Yes"),OFFSET('Water Data'!$G$9,0,10*ROW('Water Data'!G165)),NA())</f>
        <v>#N/A</v>
      </c>
      <c r="P171" s="541" t="e">
        <f ca="1">+IF(AND(ISNUMBER(OFFSET('Water Data'!$H$4,0,10*ROW('Water Data'!H165))),'Data Summary'!CE171="Yes"),100-OFFSET('Water Data'!$H$4,0,10*ROW('Water Data'!H165)),NA())</f>
        <v>#N/A</v>
      </c>
      <c r="Q171" s="541" t="e">
        <f ca="1">+IF(AND(ISNUMBER(OFFSET('Water Data'!$H$6,0,10*ROW('Water Data'!H165))),'Data Summary'!CF171="Yes"),OFFSET('Water Data'!$H$6,0,10*ROW('Water Data'!H165)),NA())</f>
        <v>#N/A</v>
      </c>
      <c r="R171" s="541" t="e">
        <f ca="1">+IF(AND(ISNUMBER(OFFSET('Water Data'!$H$9,0,10*ROW('Water Data'!H165))),'Data Summary'!CG171="Yes"),OFFSET('Water Data'!$H$9,0,10*ROW('Water Data'!H165)),NA())</f>
        <v>#N/A</v>
      </c>
      <c r="S171" s="541" t="e">
        <f ca="1">+IF(AND(ISNUMBER(OFFSET('Water Data'!$I$4,0,10*ROW('Water Data'!I165))),'Data Summary'!CH171="Yes"),100-OFFSET('Water Data'!$I$4,0,10*ROW('Water Data'!I165)),NA())</f>
        <v>#N/A</v>
      </c>
      <c r="T171" s="541" t="e">
        <f ca="1">+IF(AND(ISNUMBER(OFFSET('Water Data'!$I$6,0,10*ROW('Water Data'!I165))),'Data Summary'!CI171="Yes"),OFFSET('Water Data'!$I$6,0,10*ROW('Water Data'!I165)),NA())</f>
        <v>#N/A</v>
      </c>
      <c r="U171" s="541" t="e">
        <f ca="1">+IF(AND(ISNUMBER(OFFSET('Water Data'!$I$9,0,10*ROW('Water Data'!I165))),'Data Summary'!CJ171="Yes"),OFFSET('Water Data'!$I$9,0,10*ROW('Water Data'!I165)),NA())</f>
        <v>#N/A</v>
      </c>
      <c r="V171" s="542" t="e">
        <f ca="1">+IF(AND(ISNUMBER(OFFSET('Sanitation Data'!$D$4,0,10*ROW('Sanitation Data'!D165))),'Data Summary'!CK171="Yes"),100-OFFSET('Sanitation Data'!$D$4,0,10*ROW('Sanitation Data'!D165)),NA())</f>
        <v>#N/A</v>
      </c>
      <c r="W171" s="542" t="e">
        <f ca="1">+IF(AND(ISNUMBER(OFFSET('Sanitation Data'!$D$6,0,10*ROW('Sanitation Data'!D165))),'Data Summary'!CL171="Yes"),OFFSET('Sanitation Data'!$D$6,0,10*ROW('Sanitation Data'!D165)),NA())</f>
        <v>#N/A</v>
      </c>
      <c r="X171" s="542" t="e">
        <f ca="1">+IF(AND(ISNUMBER(OFFSET('Sanitation Data'!$D$10,0,10*ROW('Sanitation Data'!D165))),'Data Summary'!CM171="Yes"),OFFSET('Sanitation Data'!$D$10,0,10*ROW('Sanitation Data'!D165)),NA())</f>
        <v>#N/A</v>
      </c>
      <c r="Y171" s="542" t="e">
        <f ca="1">+IF(AND(ISNUMBER(OFFSET('Sanitation Data'!$D$11,0,10*ROW('Sanitation Data'!D165))),'Data Summary'!CN171="Yes"),OFFSET('Sanitation Data'!$D$11,0,10*ROW('Sanitation Data'!D165)),NA())</f>
        <v>#N/A</v>
      </c>
      <c r="Z171" s="542" t="e">
        <f ca="1">+IF(AND(ISNUMBER(OFFSET('Sanitation Data'!$D$12,0,10*ROW('Sanitation Data'!D165))),'Data Summary'!CO171="Yes"),OFFSET('Sanitation Data'!$D$12,0,10*ROW('Sanitation Data'!D165)),NA())</f>
        <v>#N/A</v>
      </c>
      <c r="AA171" s="542" t="e">
        <f ca="1">+IF(AND(ISNUMBER(OFFSET('Sanitation Data'!$E$4,0,10*ROW('Sanitation Data'!E165))),'Data Summary'!CP171="Yes"),100-OFFSET('Sanitation Data'!$E$4,0,10*ROW('Sanitation Data'!E165)),NA())</f>
        <v>#N/A</v>
      </c>
      <c r="AB171" s="542" t="e">
        <f ca="1">+IF(AND(ISNUMBER(OFFSET('Sanitation Data'!$E$6,0,10*ROW('Sanitation Data'!E165))),'Data Summary'!CQ171="Yes"),OFFSET('Sanitation Data'!$E$6,0,10*ROW('Sanitation Data'!E165)),NA())</f>
        <v>#N/A</v>
      </c>
      <c r="AC171" s="542" t="e">
        <f ca="1">+IF(AND(ISNUMBER(OFFSET('Sanitation Data'!$E$10,0,10*ROW('Sanitation Data'!E165))),'Data Summary'!CR171="Yes"),OFFSET('Sanitation Data'!$E$10,0,10*ROW('Sanitation Data'!E165)),NA())</f>
        <v>#N/A</v>
      </c>
      <c r="AD171" s="542" t="e">
        <f ca="1">+IF(AND(ISNUMBER(OFFSET('Sanitation Data'!$E$11,0,10*ROW('Sanitation Data'!E165))),'Data Summary'!CS171="Yes"),OFFSET('Sanitation Data'!$E$11,0,10*ROW('Sanitation Data'!E165)),NA())</f>
        <v>#N/A</v>
      </c>
      <c r="AE171" s="542" t="e">
        <f ca="1">+IF(AND(ISNUMBER(OFFSET('Sanitation Data'!$E$12,0,10*ROW('Sanitation Data'!E165))),'Data Summary'!CT171="Yes"),OFFSET('Sanitation Data'!$E$12,0,10*ROW('Sanitation Data'!E165)),NA())</f>
        <v>#N/A</v>
      </c>
      <c r="AF171" s="542" t="e">
        <f ca="1">+IF(AND(ISNUMBER(OFFSET('Sanitation Data'!$F$4,0,10*ROW('Sanitation Data'!F165))),'Data Summary'!CU171="Yes"),100-OFFSET('Sanitation Data'!$F$4,0,10*ROW('Sanitation Data'!F165)),NA())</f>
        <v>#N/A</v>
      </c>
      <c r="AG171" s="542" t="e">
        <f ca="1">+IF(AND(ISNUMBER(OFFSET('Sanitation Data'!$F$6,0,10*ROW('Sanitation Data'!F165))),'Data Summary'!CV171="Yes"),OFFSET('Sanitation Data'!$F$6,0,10*ROW('Sanitation Data'!F165)),NA())</f>
        <v>#N/A</v>
      </c>
      <c r="AH171" s="542" t="e">
        <f ca="1">+IF(AND(ISNUMBER(OFFSET('Sanitation Data'!$F$10,0,10*ROW('Sanitation Data'!F165))),'Data Summary'!CW171="Yes"),OFFSET('Sanitation Data'!$F$10,0,10*ROW('Sanitation Data'!F165)),NA())</f>
        <v>#N/A</v>
      </c>
      <c r="AI171" s="542" t="e">
        <f ca="1">+IF(AND(ISNUMBER(OFFSET('Sanitation Data'!$F$11,0,10*ROW('Sanitation Data'!F165))),'Data Summary'!CX171="Yes"),OFFSET('Sanitation Data'!$F$11,0,10*ROW('Sanitation Data'!F165)),NA())</f>
        <v>#N/A</v>
      </c>
      <c r="AJ171" s="542" t="e">
        <f ca="1">+IF(AND(ISNUMBER(OFFSET('Sanitation Data'!$F$12,0,10*ROW('Sanitation Data'!F165))),'Data Summary'!CY171="Yes"),OFFSET('Sanitation Data'!$F$12,0,10*ROW('Sanitation Data'!F165)),NA())</f>
        <v>#N/A</v>
      </c>
      <c r="AK171" s="542" t="e">
        <f ca="1">+IF(AND(ISNUMBER(OFFSET('Sanitation Data'!$G$4,0,10*ROW('Sanitation Data'!G165))),'Data Summary'!CZ171="Yes"),100-OFFSET('Sanitation Data'!$G$4,0,10*ROW('Sanitation Data'!G165)),NA())</f>
        <v>#N/A</v>
      </c>
      <c r="AL171" s="542" t="e">
        <f ca="1">+IF(AND(ISNUMBER(OFFSET('Sanitation Data'!$G$6,0,10*ROW('Sanitation Data'!G165))),'Data Summary'!DA171="Yes"),OFFSET('Sanitation Data'!$G$6,0,10*ROW('Sanitation Data'!G165)),NA())</f>
        <v>#N/A</v>
      </c>
      <c r="AM171" s="542" t="e">
        <f ca="1">+IF(AND(ISNUMBER(OFFSET('Sanitation Data'!$G$10,0,10*ROW('Sanitation Data'!G165))),'Data Summary'!DB171="Yes"),OFFSET('Sanitation Data'!$G$10,0,10*ROW('Sanitation Data'!G165)),NA())</f>
        <v>#N/A</v>
      </c>
      <c r="AN171" s="542" t="e">
        <f ca="1">+IF(AND(ISNUMBER(OFFSET('Sanitation Data'!$G$11,0,10*ROW('Sanitation Data'!G165))),'Data Summary'!DC171="Yes"),OFFSET('Sanitation Data'!$G$11,0,10*ROW('Sanitation Data'!G165)),NA())</f>
        <v>#N/A</v>
      </c>
      <c r="AO171" s="542" t="e">
        <f ca="1">+IF(AND(ISNUMBER(OFFSET('Sanitation Data'!$G$12,0,10*ROW('Sanitation Data'!G165))),'Data Summary'!DD171="Yes"),OFFSET('Sanitation Data'!$G$12,0,10*ROW('Sanitation Data'!G165)),NA())</f>
        <v>#N/A</v>
      </c>
      <c r="AP171" s="542" t="e">
        <f ca="1">+IF(AND(ISNUMBER(OFFSET('Sanitation Data'!$H$4,0,10*ROW('Sanitation Data'!H165))),'Data Summary'!DE171="Yes"),100-OFFSET('Sanitation Data'!$H$4,0,10*ROW('Sanitation Data'!H165)),NA())</f>
        <v>#N/A</v>
      </c>
      <c r="AQ171" s="542" t="e">
        <f ca="1">+IF(AND(ISNUMBER(OFFSET('Sanitation Data'!$H$6,0,10*ROW('Sanitation Data'!H165))),'Data Summary'!DF171="Yes"),OFFSET('Sanitation Data'!$H$6,0,10*ROW('Sanitation Data'!H165)),NA())</f>
        <v>#N/A</v>
      </c>
      <c r="AR171" s="542" t="e">
        <f ca="1">+IF(AND(ISNUMBER(OFFSET('Sanitation Data'!$H$10,0,10*ROW('Sanitation Data'!H165))),'Data Summary'!DG171="Yes"),OFFSET('Sanitation Data'!$H$10,0,10*ROW('Sanitation Data'!H165)),NA())</f>
        <v>#N/A</v>
      </c>
      <c r="AS171" s="542" t="e">
        <f ca="1">+IF(AND(ISNUMBER(OFFSET('Sanitation Data'!$H$11,0,10*ROW('Sanitation Data'!H165))),'Data Summary'!DH171="Yes"),OFFSET('Sanitation Data'!$H$11,0,10*ROW('Sanitation Data'!H165)),NA())</f>
        <v>#N/A</v>
      </c>
      <c r="AT171" s="542" t="e">
        <f ca="1">+IF(AND(ISNUMBER(OFFSET('Sanitation Data'!$H$12,0,10*ROW('Sanitation Data'!H165))),'Data Summary'!DI171="Yes"),OFFSET('Sanitation Data'!$H$12,0,10*ROW('Sanitation Data'!H165)),NA())</f>
        <v>#N/A</v>
      </c>
      <c r="AU171" s="542" t="e">
        <f ca="1">+IF(AND(ISNUMBER(OFFSET('Sanitation Data'!$I$4,0,10*ROW('Sanitation Data'!I165))),'Data Summary'!DJ171="Yes"),100-OFFSET('Sanitation Data'!$I$4,0,10*ROW('Sanitation Data'!I165)),NA())</f>
        <v>#N/A</v>
      </c>
      <c r="AV171" s="542" t="e">
        <f ca="1">+IF(AND(ISNUMBER(OFFSET('Sanitation Data'!$I$6,0,10*ROW('Sanitation Data'!I165))),'Data Summary'!DK171="Yes"),OFFSET('Sanitation Data'!$I$6,0,10*ROW('Sanitation Data'!I165)),NA())</f>
        <v>#N/A</v>
      </c>
      <c r="AW171" s="542" t="e">
        <f ca="1">+IF(AND(ISNUMBER(OFFSET('Sanitation Data'!$I$10,0,10*ROW('Sanitation Data'!I165))),'Data Summary'!DL171="Yes"),OFFSET('Sanitation Data'!$I$10,0,10*ROW('Sanitation Data'!I165)),NA())</f>
        <v>#N/A</v>
      </c>
      <c r="AX171" s="542" t="e">
        <f ca="1">+IF(AND(ISNUMBER(OFFSET('Sanitation Data'!$I$11,0,10*ROW('Sanitation Data'!I165))),'Data Summary'!DM171="Yes"),OFFSET('Sanitation Data'!$I$11,0,10*ROW('Sanitation Data'!I165)),NA())</f>
        <v>#N/A</v>
      </c>
      <c r="AY171" s="542" t="e">
        <f ca="1">+IF(AND(ISNUMBER(OFFSET('Sanitation Data'!$I$12,0,10*ROW('Sanitation Data'!I165))),'Data Summary'!DN171="Yes"),OFFSET('Sanitation Data'!$I$12,0,10*ROW('Sanitation Data'!I165)),NA())</f>
        <v>#N/A</v>
      </c>
      <c r="AZ171" s="543" t="e">
        <f ca="1">+IF(AND(ISNUMBER(OFFSET('Hygiene Data'!$D$5,0,10*ROW('Hygiene Data'!D165))),'Data Summary'!DO171="Yes"),OFFSET('Hygiene Data'!$D$5,0,10*ROW('Hygiene Data'!D165)),NA())</f>
        <v>#N/A</v>
      </c>
      <c r="BA171" s="543" t="e">
        <f ca="1">+IF(AND(ISNUMBER(OFFSET('Hygiene Data'!$D$7,0,10*ROW('Hygiene Data'!D165))),'Data Summary'!DP171="Yes"),OFFSET('Hygiene Data'!$D$7,0,10*ROW('Hygiene Data'!D165)),NA())</f>
        <v>#N/A</v>
      </c>
      <c r="BB171" s="543" t="e">
        <f ca="1">+IF(AND(ISNUMBER(OFFSET('Hygiene Data'!$D$9,0,10*ROW('Hygiene Data'!D165))),'Data Summary'!DQ171="Yes"),OFFSET('Hygiene Data'!$D$9,0,10*ROW('Hygiene Data'!D165)),NA())</f>
        <v>#N/A</v>
      </c>
      <c r="BC171" s="543" t="e">
        <f ca="1">+IF(AND(ISNUMBER(OFFSET('Hygiene Data'!$E$5,0,10*ROW('Hygiene Data'!E165))),'Data Summary'!DR171="Yes"),OFFSET('Hygiene Data'!$E$5,0,10*ROW('Hygiene Data'!E165)),NA())</f>
        <v>#N/A</v>
      </c>
      <c r="BD171" s="543" t="e">
        <f ca="1">+IF(AND(ISNUMBER(OFFSET('Hygiene Data'!$E$7,0,10*ROW('Hygiene Data'!E165))),'Data Summary'!DS171="Yes"),OFFSET('Hygiene Data'!$E$7,0,10*ROW('Hygiene Data'!E165)),NA())</f>
        <v>#N/A</v>
      </c>
      <c r="BE171" s="543" t="e">
        <f ca="1">+IF(AND(ISNUMBER(OFFSET('Hygiene Data'!$E$9,0,10*ROW('Hygiene Data'!E165))),'Data Summary'!DT171="Yes"),OFFSET('Hygiene Data'!$E$9,0,10*ROW('Hygiene Data'!E165)),NA())</f>
        <v>#N/A</v>
      </c>
      <c r="BF171" s="543" t="e">
        <f ca="1">+IF(AND(ISNUMBER(OFFSET('Hygiene Data'!$F$5,0,10*ROW('Hygiene Data'!F165))),'Data Summary'!DU171="Yes"),OFFSET('Hygiene Data'!$F$5,0,10*ROW('Hygiene Data'!F165)),NA())</f>
        <v>#N/A</v>
      </c>
      <c r="BG171" s="543" t="e">
        <f ca="1">+IF(AND(ISNUMBER(OFFSET('Hygiene Data'!$F$7,0,10*ROW('Hygiene Data'!F165))),'Data Summary'!DV171="Yes"),OFFSET('Hygiene Data'!$F$7,0,10*ROW('Hygiene Data'!F165)),NA())</f>
        <v>#N/A</v>
      </c>
      <c r="BH171" s="543" t="e">
        <f ca="1">+IF(AND(ISNUMBER(OFFSET('Hygiene Data'!$F$9,0,10*ROW('Hygiene Data'!F165))),'Data Summary'!DW171="Yes"),OFFSET('Hygiene Data'!$F$9,0,10*ROW('Hygiene Data'!F165)),NA())</f>
        <v>#N/A</v>
      </c>
      <c r="BI171" s="543" t="e">
        <f ca="1">+IF(AND(ISNUMBER(OFFSET('Hygiene Data'!$G$5,0,10*ROW('Hygiene Data'!G165))),'Data Summary'!DX171="Yes"),OFFSET('Hygiene Data'!$G$5,0,10*ROW('Hygiene Data'!G165)),NA())</f>
        <v>#N/A</v>
      </c>
      <c r="BJ171" s="543" t="e">
        <f ca="1">+IF(AND(ISNUMBER(OFFSET('Hygiene Data'!$G$7,0,10*ROW('Hygiene Data'!G165))),'Data Summary'!DY171="Yes"),OFFSET('Hygiene Data'!$G$7,0,10*ROW('Hygiene Data'!G165)),NA())</f>
        <v>#N/A</v>
      </c>
      <c r="BK171" s="543" t="e">
        <f ca="1">+IF(AND(ISNUMBER(OFFSET('Hygiene Data'!$G$9,0,10*ROW('Hygiene Data'!G165))),'Data Summary'!DZ171="Yes"),OFFSET('Hygiene Data'!$G$9,0,10*ROW('Hygiene Data'!G165)),NA())</f>
        <v>#N/A</v>
      </c>
      <c r="BL171" s="543" t="e">
        <f ca="1">+IF(AND(ISNUMBER(OFFSET('Hygiene Data'!$H$5,0,10*ROW('Hygiene Data'!H165))),'Data Summary'!EA171="Yes"),OFFSET('Hygiene Data'!$H$5,0,10*ROW('Hygiene Data'!H165)),NA())</f>
        <v>#N/A</v>
      </c>
      <c r="BM171" s="543" t="e">
        <f ca="1">+IF(AND(ISNUMBER(OFFSET('Hygiene Data'!$H$7,0,10*ROW('Hygiene Data'!H165))),'Data Summary'!EB171="Yes"),OFFSET('Hygiene Data'!$H$7,0,10*ROW('Hygiene Data'!H165)),NA())</f>
        <v>#N/A</v>
      </c>
      <c r="BN171" s="543" t="e">
        <f ca="1">+IF(AND(ISNUMBER(OFFSET('Hygiene Data'!$H$9,0,10*ROW('Hygiene Data'!H165))),'Data Summary'!EC171="Yes"),OFFSET('Hygiene Data'!$H$9,0,10*ROW('Hygiene Data'!H165)),NA())</f>
        <v>#N/A</v>
      </c>
      <c r="BO171" s="543" t="e">
        <f ca="1">+IF(AND(ISNUMBER(OFFSET('Hygiene Data'!$I$5,0,10*ROW('Hygiene Data'!I165))),'Data Summary'!ED171="Yes"),OFFSET('Hygiene Data'!$I$5,0,10*ROW('Hygiene Data'!I165)),NA())</f>
        <v>#N/A</v>
      </c>
      <c r="BP171" s="543" t="e">
        <f ca="1">+IF(AND(ISNUMBER(OFFSET('Hygiene Data'!$I$7,0,10*ROW('Hygiene Data'!I165))),'Data Summary'!EE171="Yes"),OFFSET('Hygiene Data'!$I$7,0,10*ROW('Hygiene Data'!I165)),NA())</f>
        <v>#N/A</v>
      </c>
      <c r="BQ171" s="543" t="e">
        <f ca="1">+IF(AND(ISNUMBER(OFFSET('Hygiene Data'!$I$9,0,10*ROW('Hygiene Data'!I165))),'Data Summary'!EF171="Yes"),OFFSET('Hygiene Data'!$I$9,0,10*ROW('Hygiene Data'!I165)),NA())</f>
        <v>#N/A</v>
      </c>
    </row>
    <row r="172" spans="1:69" x14ac:dyDescent="0.25">
      <c r="A172" s="539" t="e">
        <f ca="1">+RIGHT('Data Summary'!A172,LEN('Data Summary'!A172)-9)</f>
        <v>#VALUE!</v>
      </c>
      <c r="B172" s="513" t="str">
        <f ca="1">+IF(ISTEXT('Data Summary'!B172),'Data Summary'!B172,"")</f>
        <v/>
      </c>
      <c r="C172" s="540" t="e">
        <f ca="1">+VALUE('Data Summary'!C172)</f>
        <v>#VALUE!</v>
      </c>
      <c r="D172" s="541" t="e">
        <f ca="1">+IF(AND(ISNUMBER(OFFSET('Water Data'!$D$4,0,10*ROW('Water Data'!D166))),'Data Summary'!BS172="Yes"),100-OFFSET('Water Data'!$D$4,0,10*ROW('Water Data'!D166)),NA())</f>
        <v>#N/A</v>
      </c>
      <c r="E172" s="541" t="e">
        <f ca="1">+IF(AND(ISNUMBER(OFFSET('Water Data'!$D$6,0,10*ROW('Water Data'!D166))),'Data Summary'!BT172="Yes"),OFFSET('Water Data'!$D$6,0,10*ROW('Water Data'!D166)),NA())</f>
        <v>#N/A</v>
      </c>
      <c r="F172" s="541" t="e">
        <f ca="1">+IF(AND(ISNUMBER(OFFSET('Water Data'!$D$9,0,10*ROW('Water Data'!D166))),'Data Summary'!BU172="Yes"),OFFSET('Water Data'!$D$9,0,10*ROW('Water Data'!D166)),NA())</f>
        <v>#N/A</v>
      </c>
      <c r="G172" s="541" t="e">
        <f ca="1">+IF(AND(ISNUMBER(OFFSET('Water Data'!$E$4,0,10*ROW('Water Data'!E166))),'Data Summary'!BV172="Yes"),100-OFFSET('Water Data'!$E$4,0,10*ROW('Water Data'!E166)),NA())</f>
        <v>#N/A</v>
      </c>
      <c r="H172" s="541" t="e">
        <f ca="1">+IF(AND(ISNUMBER(OFFSET('Water Data'!$E$6,0,10*ROW('Water Data'!E166))),'Data Summary'!BW172="Yes"),OFFSET('Water Data'!$E$6,0,10*ROW('Water Data'!E166)),NA())</f>
        <v>#N/A</v>
      </c>
      <c r="I172" s="541" t="e">
        <f ca="1">+IF(AND(ISNUMBER(OFFSET('Water Data'!$E$9,0,10*ROW('Water Data'!E166))),'Data Summary'!BX172="Yes"),OFFSET('Water Data'!$E$9,0,10*ROW('Water Data'!E166)),NA())</f>
        <v>#N/A</v>
      </c>
      <c r="J172" s="541" t="e">
        <f ca="1">+IF(AND(ISNUMBER(OFFSET('Water Data'!$F$4,0,10*ROW('Water Data'!F166))),'Data Summary'!BY172="Yes"),100-OFFSET('Water Data'!$F$4,0,10*ROW('Water Data'!F166)),NA())</f>
        <v>#N/A</v>
      </c>
      <c r="K172" s="541" t="e">
        <f ca="1">+IF(AND(ISNUMBER(OFFSET('Water Data'!$F$6,0,10*ROW('Water Data'!F166))),'Data Summary'!BZ172="Yes"),OFFSET('Water Data'!$F$6,0,10*ROW('Water Data'!F166)),NA())</f>
        <v>#N/A</v>
      </c>
      <c r="L172" s="541" t="e">
        <f ca="1">+IF(AND(ISNUMBER(OFFSET('Water Data'!$F$9,0,10*ROW('Water Data'!F166))),'Data Summary'!CA172="Yes"),OFFSET('Water Data'!$F$9,0,10*ROW('Water Data'!F166)),NA())</f>
        <v>#N/A</v>
      </c>
      <c r="M172" s="541" t="e">
        <f ca="1">+IF(AND(ISNUMBER(OFFSET('Water Data'!$G$4,0,10*ROW('Water Data'!G166))),'Data Summary'!CB172="Yes"),100-OFFSET('Water Data'!$G$4,0,10*ROW('Water Data'!G166)),NA())</f>
        <v>#N/A</v>
      </c>
      <c r="N172" s="541" t="e">
        <f ca="1">+IF(AND(ISNUMBER(OFFSET('Water Data'!$G$6,0,10*ROW('Water Data'!G166))),'Data Summary'!CC172="Yes"),OFFSET('Water Data'!$G$6,0,10*ROW('Water Data'!G166)),NA())</f>
        <v>#N/A</v>
      </c>
      <c r="O172" s="541" t="e">
        <f ca="1">+IF(AND(ISNUMBER(OFFSET('Water Data'!$G$9,0,10*ROW('Water Data'!G166))),'Data Summary'!CD172="Yes"),OFFSET('Water Data'!$G$9,0,10*ROW('Water Data'!G166)),NA())</f>
        <v>#N/A</v>
      </c>
      <c r="P172" s="541" t="e">
        <f ca="1">+IF(AND(ISNUMBER(OFFSET('Water Data'!$H$4,0,10*ROW('Water Data'!H166))),'Data Summary'!CE172="Yes"),100-OFFSET('Water Data'!$H$4,0,10*ROW('Water Data'!H166)),NA())</f>
        <v>#N/A</v>
      </c>
      <c r="Q172" s="541" t="e">
        <f ca="1">+IF(AND(ISNUMBER(OFFSET('Water Data'!$H$6,0,10*ROW('Water Data'!H166))),'Data Summary'!CF172="Yes"),OFFSET('Water Data'!$H$6,0,10*ROW('Water Data'!H166)),NA())</f>
        <v>#N/A</v>
      </c>
      <c r="R172" s="541" t="e">
        <f ca="1">+IF(AND(ISNUMBER(OFFSET('Water Data'!$H$9,0,10*ROW('Water Data'!H166))),'Data Summary'!CG172="Yes"),OFFSET('Water Data'!$H$9,0,10*ROW('Water Data'!H166)),NA())</f>
        <v>#N/A</v>
      </c>
      <c r="S172" s="541" t="e">
        <f ca="1">+IF(AND(ISNUMBER(OFFSET('Water Data'!$I$4,0,10*ROW('Water Data'!I166))),'Data Summary'!CH172="Yes"),100-OFFSET('Water Data'!$I$4,0,10*ROW('Water Data'!I166)),NA())</f>
        <v>#N/A</v>
      </c>
      <c r="T172" s="541" t="e">
        <f ca="1">+IF(AND(ISNUMBER(OFFSET('Water Data'!$I$6,0,10*ROW('Water Data'!I166))),'Data Summary'!CI172="Yes"),OFFSET('Water Data'!$I$6,0,10*ROW('Water Data'!I166)),NA())</f>
        <v>#N/A</v>
      </c>
      <c r="U172" s="541" t="e">
        <f ca="1">+IF(AND(ISNUMBER(OFFSET('Water Data'!$I$9,0,10*ROW('Water Data'!I166))),'Data Summary'!CJ172="Yes"),OFFSET('Water Data'!$I$9,0,10*ROW('Water Data'!I166)),NA())</f>
        <v>#N/A</v>
      </c>
      <c r="V172" s="542" t="e">
        <f ca="1">+IF(AND(ISNUMBER(OFFSET('Sanitation Data'!$D$4,0,10*ROW('Sanitation Data'!D166))),'Data Summary'!CK172="Yes"),100-OFFSET('Sanitation Data'!$D$4,0,10*ROW('Sanitation Data'!D166)),NA())</f>
        <v>#N/A</v>
      </c>
      <c r="W172" s="542" t="e">
        <f ca="1">+IF(AND(ISNUMBER(OFFSET('Sanitation Data'!$D$6,0,10*ROW('Sanitation Data'!D166))),'Data Summary'!CL172="Yes"),OFFSET('Sanitation Data'!$D$6,0,10*ROW('Sanitation Data'!D166)),NA())</f>
        <v>#N/A</v>
      </c>
      <c r="X172" s="542" t="e">
        <f ca="1">+IF(AND(ISNUMBER(OFFSET('Sanitation Data'!$D$10,0,10*ROW('Sanitation Data'!D166))),'Data Summary'!CM172="Yes"),OFFSET('Sanitation Data'!$D$10,0,10*ROW('Sanitation Data'!D166)),NA())</f>
        <v>#N/A</v>
      </c>
      <c r="Y172" s="542" t="e">
        <f ca="1">+IF(AND(ISNUMBER(OFFSET('Sanitation Data'!$D$11,0,10*ROW('Sanitation Data'!D166))),'Data Summary'!CN172="Yes"),OFFSET('Sanitation Data'!$D$11,0,10*ROW('Sanitation Data'!D166)),NA())</f>
        <v>#N/A</v>
      </c>
      <c r="Z172" s="542" t="e">
        <f ca="1">+IF(AND(ISNUMBER(OFFSET('Sanitation Data'!$D$12,0,10*ROW('Sanitation Data'!D166))),'Data Summary'!CO172="Yes"),OFFSET('Sanitation Data'!$D$12,0,10*ROW('Sanitation Data'!D166)),NA())</f>
        <v>#N/A</v>
      </c>
      <c r="AA172" s="542" t="e">
        <f ca="1">+IF(AND(ISNUMBER(OFFSET('Sanitation Data'!$E$4,0,10*ROW('Sanitation Data'!E166))),'Data Summary'!CP172="Yes"),100-OFFSET('Sanitation Data'!$E$4,0,10*ROW('Sanitation Data'!E166)),NA())</f>
        <v>#N/A</v>
      </c>
      <c r="AB172" s="542" t="e">
        <f ca="1">+IF(AND(ISNUMBER(OFFSET('Sanitation Data'!$E$6,0,10*ROW('Sanitation Data'!E166))),'Data Summary'!CQ172="Yes"),OFFSET('Sanitation Data'!$E$6,0,10*ROW('Sanitation Data'!E166)),NA())</f>
        <v>#N/A</v>
      </c>
      <c r="AC172" s="542" t="e">
        <f ca="1">+IF(AND(ISNUMBER(OFFSET('Sanitation Data'!$E$10,0,10*ROW('Sanitation Data'!E166))),'Data Summary'!CR172="Yes"),OFFSET('Sanitation Data'!$E$10,0,10*ROW('Sanitation Data'!E166)),NA())</f>
        <v>#N/A</v>
      </c>
      <c r="AD172" s="542" t="e">
        <f ca="1">+IF(AND(ISNUMBER(OFFSET('Sanitation Data'!$E$11,0,10*ROW('Sanitation Data'!E166))),'Data Summary'!CS172="Yes"),OFFSET('Sanitation Data'!$E$11,0,10*ROW('Sanitation Data'!E166)),NA())</f>
        <v>#N/A</v>
      </c>
      <c r="AE172" s="542" t="e">
        <f ca="1">+IF(AND(ISNUMBER(OFFSET('Sanitation Data'!$E$12,0,10*ROW('Sanitation Data'!E166))),'Data Summary'!CT172="Yes"),OFFSET('Sanitation Data'!$E$12,0,10*ROW('Sanitation Data'!E166)),NA())</f>
        <v>#N/A</v>
      </c>
      <c r="AF172" s="542" t="e">
        <f ca="1">+IF(AND(ISNUMBER(OFFSET('Sanitation Data'!$F$4,0,10*ROW('Sanitation Data'!F166))),'Data Summary'!CU172="Yes"),100-OFFSET('Sanitation Data'!$F$4,0,10*ROW('Sanitation Data'!F166)),NA())</f>
        <v>#N/A</v>
      </c>
      <c r="AG172" s="542" t="e">
        <f ca="1">+IF(AND(ISNUMBER(OFFSET('Sanitation Data'!$F$6,0,10*ROW('Sanitation Data'!F166))),'Data Summary'!CV172="Yes"),OFFSET('Sanitation Data'!$F$6,0,10*ROW('Sanitation Data'!F166)),NA())</f>
        <v>#N/A</v>
      </c>
      <c r="AH172" s="542" t="e">
        <f ca="1">+IF(AND(ISNUMBER(OFFSET('Sanitation Data'!$F$10,0,10*ROW('Sanitation Data'!F166))),'Data Summary'!CW172="Yes"),OFFSET('Sanitation Data'!$F$10,0,10*ROW('Sanitation Data'!F166)),NA())</f>
        <v>#N/A</v>
      </c>
      <c r="AI172" s="542" t="e">
        <f ca="1">+IF(AND(ISNUMBER(OFFSET('Sanitation Data'!$F$11,0,10*ROW('Sanitation Data'!F166))),'Data Summary'!CX172="Yes"),OFFSET('Sanitation Data'!$F$11,0,10*ROW('Sanitation Data'!F166)),NA())</f>
        <v>#N/A</v>
      </c>
      <c r="AJ172" s="542" t="e">
        <f ca="1">+IF(AND(ISNUMBER(OFFSET('Sanitation Data'!$F$12,0,10*ROW('Sanitation Data'!F166))),'Data Summary'!CY172="Yes"),OFFSET('Sanitation Data'!$F$12,0,10*ROW('Sanitation Data'!F166)),NA())</f>
        <v>#N/A</v>
      </c>
      <c r="AK172" s="542" t="e">
        <f ca="1">+IF(AND(ISNUMBER(OFFSET('Sanitation Data'!$G$4,0,10*ROW('Sanitation Data'!G166))),'Data Summary'!CZ172="Yes"),100-OFFSET('Sanitation Data'!$G$4,0,10*ROW('Sanitation Data'!G166)),NA())</f>
        <v>#N/A</v>
      </c>
      <c r="AL172" s="542" t="e">
        <f ca="1">+IF(AND(ISNUMBER(OFFSET('Sanitation Data'!$G$6,0,10*ROW('Sanitation Data'!G166))),'Data Summary'!DA172="Yes"),OFFSET('Sanitation Data'!$G$6,0,10*ROW('Sanitation Data'!G166)),NA())</f>
        <v>#N/A</v>
      </c>
      <c r="AM172" s="542" t="e">
        <f ca="1">+IF(AND(ISNUMBER(OFFSET('Sanitation Data'!$G$10,0,10*ROW('Sanitation Data'!G166))),'Data Summary'!DB172="Yes"),OFFSET('Sanitation Data'!$G$10,0,10*ROW('Sanitation Data'!G166)),NA())</f>
        <v>#N/A</v>
      </c>
      <c r="AN172" s="542" t="e">
        <f ca="1">+IF(AND(ISNUMBER(OFFSET('Sanitation Data'!$G$11,0,10*ROW('Sanitation Data'!G166))),'Data Summary'!DC172="Yes"),OFFSET('Sanitation Data'!$G$11,0,10*ROW('Sanitation Data'!G166)),NA())</f>
        <v>#N/A</v>
      </c>
      <c r="AO172" s="542" t="e">
        <f ca="1">+IF(AND(ISNUMBER(OFFSET('Sanitation Data'!$G$12,0,10*ROW('Sanitation Data'!G166))),'Data Summary'!DD172="Yes"),OFFSET('Sanitation Data'!$G$12,0,10*ROW('Sanitation Data'!G166)),NA())</f>
        <v>#N/A</v>
      </c>
      <c r="AP172" s="542" t="e">
        <f ca="1">+IF(AND(ISNUMBER(OFFSET('Sanitation Data'!$H$4,0,10*ROW('Sanitation Data'!H166))),'Data Summary'!DE172="Yes"),100-OFFSET('Sanitation Data'!$H$4,0,10*ROW('Sanitation Data'!H166)),NA())</f>
        <v>#N/A</v>
      </c>
      <c r="AQ172" s="542" t="e">
        <f ca="1">+IF(AND(ISNUMBER(OFFSET('Sanitation Data'!$H$6,0,10*ROW('Sanitation Data'!H166))),'Data Summary'!DF172="Yes"),OFFSET('Sanitation Data'!$H$6,0,10*ROW('Sanitation Data'!H166)),NA())</f>
        <v>#N/A</v>
      </c>
      <c r="AR172" s="542" t="e">
        <f ca="1">+IF(AND(ISNUMBER(OFFSET('Sanitation Data'!$H$10,0,10*ROW('Sanitation Data'!H166))),'Data Summary'!DG172="Yes"),OFFSET('Sanitation Data'!$H$10,0,10*ROW('Sanitation Data'!H166)),NA())</f>
        <v>#N/A</v>
      </c>
      <c r="AS172" s="542" t="e">
        <f ca="1">+IF(AND(ISNUMBER(OFFSET('Sanitation Data'!$H$11,0,10*ROW('Sanitation Data'!H166))),'Data Summary'!DH172="Yes"),OFFSET('Sanitation Data'!$H$11,0,10*ROW('Sanitation Data'!H166)),NA())</f>
        <v>#N/A</v>
      </c>
      <c r="AT172" s="542" t="e">
        <f ca="1">+IF(AND(ISNUMBER(OFFSET('Sanitation Data'!$H$12,0,10*ROW('Sanitation Data'!H166))),'Data Summary'!DI172="Yes"),OFFSET('Sanitation Data'!$H$12,0,10*ROW('Sanitation Data'!H166)),NA())</f>
        <v>#N/A</v>
      </c>
      <c r="AU172" s="542" t="e">
        <f ca="1">+IF(AND(ISNUMBER(OFFSET('Sanitation Data'!$I$4,0,10*ROW('Sanitation Data'!I166))),'Data Summary'!DJ172="Yes"),100-OFFSET('Sanitation Data'!$I$4,0,10*ROW('Sanitation Data'!I166)),NA())</f>
        <v>#N/A</v>
      </c>
      <c r="AV172" s="542" t="e">
        <f ca="1">+IF(AND(ISNUMBER(OFFSET('Sanitation Data'!$I$6,0,10*ROW('Sanitation Data'!I166))),'Data Summary'!DK172="Yes"),OFFSET('Sanitation Data'!$I$6,0,10*ROW('Sanitation Data'!I166)),NA())</f>
        <v>#N/A</v>
      </c>
      <c r="AW172" s="542" t="e">
        <f ca="1">+IF(AND(ISNUMBER(OFFSET('Sanitation Data'!$I$10,0,10*ROW('Sanitation Data'!I166))),'Data Summary'!DL172="Yes"),OFFSET('Sanitation Data'!$I$10,0,10*ROW('Sanitation Data'!I166)),NA())</f>
        <v>#N/A</v>
      </c>
      <c r="AX172" s="542" t="e">
        <f ca="1">+IF(AND(ISNUMBER(OFFSET('Sanitation Data'!$I$11,0,10*ROW('Sanitation Data'!I166))),'Data Summary'!DM172="Yes"),OFFSET('Sanitation Data'!$I$11,0,10*ROW('Sanitation Data'!I166)),NA())</f>
        <v>#N/A</v>
      </c>
      <c r="AY172" s="542" t="e">
        <f ca="1">+IF(AND(ISNUMBER(OFFSET('Sanitation Data'!$I$12,0,10*ROW('Sanitation Data'!I166))),'Data Summary'!DN172="Yes"),OFFSET('Sanitation Data'!$I$12,0,10*ROW('Sanitation Data'!I166)),NA())</f>
        <v>#N/A</v>
      </c>
      <c r="AZ172" s="543" t="e">
        <f ca="1">+IF(AND(ISNUMBER(OFFSET('Hygiene Data'!$D$5,0,10*ROW('Hygiene Data'!D166))),'Data Summary'!DO172="Yes"),OFFSET('Hygiene Data'!$D$5,0,10*ROW('Hygiene Data'!D166)),NA())</f>
        <v>#N/A</v>
      </c>
      <c r="BA172" s="543" t="e">
        <f ca="1">+IF(AND(ISNUMBER(OFFSET('Hygiene Data'!$D$7,0,10*ROW('Hygiene Data'!D166))),'Data Summary'!DP172="Yes"),OFFSET('Hygiene Data'!$D$7,0,10*ROW('Hygiene Data'!D166)),NA())</f>
        <v>#N/A</v>
      </c>
      <c r="BB172" s="543" t="e">
        <f ca="1">+IF(AND(ISNUMBER(OFFSET('Hygiene Data'!$D$9,0,10*ROW('Hygiene Data'!D166))),'Data Summary'!DQ172="Yes"),OFFSET('Hygiene Data'!$D$9,0,10*ROW('Hygiene Data'!D166)),NA())</f>
        <v>#N/A</v>
      </c>
      <c r="BC172" s="543" t="e">
        <f ca="1">+IF(AND(ISNUMBER(OFFSET('Hygiene Data'!$E$5,0,10*ROW('Hygiene Data'!E166))),'Data Summary'!DR172="Yes"),OFFSET('Hygiene Data'!$E$5,0,10*ROW('Hygiene Data'!E166)),NA())</f>
        <v>#N/A</v>
      </c>
      <c r="BD172" s="543" t="e">
        <f ca="1">+IF(AND(ISNUMBER(OFFSET('Hygiene Data'!$E$7,0,10*ROW('Hygiene Data'!E166))),'Data Summary'!DS172="Yes"),OFFSET('Hygiene Data'!$E$7,0,10*ROW('Hygiene Data'!E166)),NA())</f>
        <v>#N/A</v>
      </c>
      <c r="BE172" s="543" t="e">
        <f ca="1">+IF(AND(ISNUMBER(OFFSET('Hygiene Data'!$E$9,0,10*ROW('Hygiene Data'!E166))),'Data Summary'!DT172="Yes"),OFFSET('Hygiene Data'!$E$9,0,10*ROW('Hygiene Data'!E166)),NA())</f>
        <v>#N/A</v>
      </c>
      <c r="BF172" s="543" t="e">
        <f ca="1">+IF(AND(ISNUMBER(OFFSET('Hygiene Data'!$F$5,0,10*ROW('Hygiene Data'!F166))),'Data Summary'!DU172="Yes"),OFFSET('Hygiene Data'!$F$5,0,10*ROW('Hygiene Data'!F166)),NA())</f>
        <v>#N/A</v>
      </c>
      <c r="BG172" s="543" t="e">
        <f ca="1">+IF(AND(ISNUMBER(OFFSET('Hygiene Data'!$F$7,0,10*ROW('Hygiene Data'!F166))),'Data Summary'!DV172="Yes"),OFFSET('Hygiene Data'!$F$7,0,10*ROW('Hygiene Data'!F166)),NA())</f>
        <v>#N/A</v>
      </c>
      <c r="BH172" s="543" t="e">
        <f ca="1">+IF(AND(ISNUMBER(OFFSET('Hygiene Data'!$F$9,0,10*ROW('Hygiene Data'!F166))),'Data Summary'!DW172="Yes"),OFFSET('Hygiene Data'!$F$9,0,10*ROW('Hygiene Data'!F166)),NA())</f>
        <v>#N/A</v>
      </c>
      <c r="BI172" s="543" t="e">
        <f ca="1">+IF(AND(ISNUMBER(OFFSET('Hygiene Data'!$G$5,0,10*ROW('Hygiene Data'!G166))),'Data Summary'!DX172="Yes"),OFFSET('Hygiene Data'!$G$5,0,10*ROW('Hygiene Data'!G166)),NA())</f>
        <v>#N/A</v>
      </c>
      <c r="BJ172" s="543" t="e">
        <f ca="1">+IF(AND(ISNUMBER(OFFSET('Hygiene Data'!$G$7,0,10*ROW('Hygiene Data'!G166))),'Data Summary'!DY172="Yes"),OFFSET('Hygiene Data'!$G$7,0,10*ROW('Hygiene Data'!G166)),NA())</f>
        <v>#N/A</v>
      </c>
      <c r="BK172" s="543" t="e">
        <f ca="1">+IF(AND(ISNUMBER(OFFSET('Hygiene Data'!$G$9,0,10*ROW('Hygiene Data'!G166))),'Data Summary'!DZ172="Yes"),OFFSET('Hygiene Data'!$G$9,0,10*ROW('Hygiene Data'!G166)),NA())</f>
        <v>#N/A</v>
      </c>
      <c r="BL172" s="543" t="e">
        <f ca="1">+IF(AND(ISNUMBER(OFFSET('Hygiene Data'!$H$5,0,10*ROW('Hygiene Data'!H166))),'Data Summary'!EA172="Yes"),OFFSET('Hygiene Data'!$H$5,0,10*ROW('Hygiene Data'!H166)),NA())</f>
        <v>#N/A</v>
      </c>
      <c r="BM172" s="543" t="e">
        <f ca="1">+IF(AND(ISNUMBER(OFFSET('Hygiene Data'!$H$7,0,10*ROW('Hygiene Data'!H166))),'Data Summary'!EB172="Yes"),OFFSET('Hygiene Data'!$H$7,0,10*ROW('Hygiene Data'!H166)),NA())</f>
        <v>#N/A</v>
      </c>
      <c r="BN172" s="543" t="e">
        <f ca="1">+IF(AND(ISNUMBER(OFFSET('Hygiene Data'!$H$9,0,10*ROW('Hygiene Data'!H166))),'Data Summary'!EC172="Yes"),OFFSET('Hygiene Data'!$H$9,0,10*ROW('Hygiene Data'!H166)),NA())</f>
        <v>#N/A</v>
      </c>
      <c r="BO172" s="543" t="e">
        <f ca="1">+IF(AND(ISNUMBER(OFFSET('Hygiene Data'!$I$5,0,10*ROW('Hygiene Data'!I166))),'Data Summary'!ED172="Yes"),OFFSET('Hygiene Data'!$I$5,0,10*ROW('Hygiene Data'!I166)),NA())</f>
        <v>#N/A</v>
      </c>
      <c r="BP172" s="543" t="e">
        <f ca="1">+IF(AND(ISNUMBER(OFFSET('Hygiene Data'!$I$7,0,10*ROW('Hygiene Data'!I166))),'Data Summary'!EE172="Yes"),OFFSET('Hygiene Data'!$I$7,0,10*ROW('Hygiene Data'!I166)),NA())</f>
        <v>#N/A</v>
      </c>
      <c r="BQ172" s="543" t="e">
        <f ca="1">+IF(AND(ISNUMBER(OFFSET('Hygiene Data'!$I$9,0,10*ROW('Hygiene Data'!I166))),'Data Summary'!EF172="Yes"),OFFSET('Hygiene Data'!$I$9,0,10*ROW('Hygiene Data'!I166)),NA())</f>
        <v>#N/A</v>
      </c>
    </row>
    <row r="173" spans="1:69" x14ac:dyDescent="0.25">
      <c r="A173" s="539" t="e">
        <f ca="1">+RIGHT('Data Summary'!A173,LEN('Data Summary'!A173)-9)</f>
        <v>#VALUE!</v>
      </c>
      <c r="B173" s="513" t="str">
        <f ca="1">+IF(ISTEXT('Data Summary'!B173),'Data Summary'!B173,"")</f>
        <v/>
      </c>
      <c r="C173" s="540" t="e">
        <f ca="1">+VALUE('Data Summary'!C173)</f>
        <v>#VALUE!</v>
      </c>
      <c r="D173" s="541" t="e">
        <f ca="1">+IF(AND(ISNUMBER(OFFSET('Water Data'!$D$4,0,10*ROW('Water Data'!D167))),'Data Summary'!BS173="Yes"),100-OFFSET('Water Data'!$D$4,0,10*ROW('Water Data'!D167)),NA())</f>
        <v>#N/A</v>
      </c>
      <c r="E173" s="541" t="e">
        <f ca="1">+IF(AND(ISNUMBER(OFFSET('Water Data'!$D$6,0,10*ROW('Water Data'!D167))),'Data Summary'!BT173="Yes"),OFFSET('Water Data'!$D$6,0,10*ROW('Water Data'!D167)),NA())</f>
        <v>#N/A</v>
      </c>
      <c r="F173" s="541" t="e">
        <f ca="1">+IF(AND(ISNUMBER(OFFSET('Water Data'!$D$9,0,10*ROW('Water Data'!D167))),'Data Summary'!BU173="Yes"),OFFSET('Water Data'!$D$9,0,10*ROW('Water Data'!D167)),NA())</f>
        <v>#N/A</v>
      </c>
      <c r="G173" s="541" t="e">
        <f ca="1">+IF(AND(ISNUMBER(OFFSET('Water Data'!$E$4,0,10*ROW('Water Data'!E167))),'Data Summary'!BV173="Yes"),100-OFFSET('Water Data'!$E$4,0,10*ROW('Water Data'!E167)),NA())</f>
        <v>#N/A</v>
      </c>
      <c r="H173" s="541" t="e">
        <f ca="1">+IF(AND(ISNUMBER(OFFSET('Water Data'!$E$6,0,10*ROW('Water Data'!E167))),'Data Summary'!BW173="Yes"),OFFSET('Water Data'!$E$6,0,10*ROW('Water Data'!E167)),NA())</f>
        <v>#N/A</v>
      </c>
      <c r="I173" s="541" t="e">
        <f ca="1">+IF(AND(ISNUMBER(OFFSET('Water Data'!$E$9,0,10*ROW('Water Data'!E167))),'Data Summary'!BX173="Yes"),OFFSET('Water Data'!$E$9,0,10*ROW('Water Data'!E167)),NA())</f>
        <v>#N/A</v>
      </c>
      <c r="J173" s="541" t="e">
        <f ca="1">+IF(AND(ISNUMBER(OFFSET('Water Data'!$F$4,0,10*ROW('Water Data'!F167))),'Data Summary'!BY173="Yes"),100-OFFSET('Water Data'!$F$4,0,10*ROW('Water Data'!F167)),NA())</f>
        <v>#N/A</v>
      </c>
      <c r="K173" s="541" t="e">
        <f ca="1">+IF(AND(ISNUMBER(OFFSET('Water Data'!$F$6,0,10*ROW('Water Data'!F167))),'Data Summary'!BZ173="Yes"),OFFSET('Water Data'!$F$6,0,10*ROW('Water Data'!F167)),NA())</f>
        <v>#N/A</v>
      </c>
      <c r="L173" s="541" t="e">
        <f ca="1">+IF(AND(ISNUMBER(OFFSET('Water Data'!$F$9,0,10*ROW('Water Data'!F167))),'Data Summary'!CA173="Yes"),OFFSET('Water Data'!$F$9,0,10*ROW('Water Data'!F167)),NA())</f>
        <v>#N/A</v>
      </c>
      <c r="M173" s="541" t="e">
        <f ca="1">+IF(AND(ISNUMBER(OFFSET('Water Data'!$G$4,0,10*ROW('Water Data'!G167))),'Data Summary'!CB173="Yes"),100-OFFSET('Water Data'!$G$4,0,10*ROW('Water Data'!G167)),NA())</f>
        <v>#N/A</v>
      </c>
      <c r="N173" s="541" t="e">
        <f ca="1">+IF(AND(ISNUMBER(OFFSET('Water Data'!$G$6,0,10*ROW('Water Data'!G167))),'Data Summary'!CC173="Yes"),OFFSET('Water Data'!$G$6,0,10*ROW('Water Data'!G167)),NA())</f>
        <v>#N/A</v>
      </c>
      <c r="O173" s="541" t="e">
        <f ca="1">+IF(AND(ISNUMBER(OFFSET('Water Data'!$G$9,0,10*ROW('Water Data'!G167))),'Data Summary'!CD173="Yes"),OFFSET('Water Data'!$G$9,0,10*ROW('Water Data'!G167)),NA())</f>
        <v>#N/A</v>
      </c>
      <c r="P173" s="541" t="e">
        <f ca="1">+IF(AND(ISNUMBER(OFFSET('Water Data'!$H$4,0,10*ROW('Water Data'!H167))),'Data Summary'!CE173="Yes"),100-OFFSET('Water Data'!$H$4,0,10*ROW('Water Data'!H167)),NA())</f>
        <v>#N/A</v>
      </c>
      <c r="Q173" s="541" t="e">
        <f ca="1">+IF(AND(ISNUMBER(OFFSET('Water Data'!$H$6,0,10*ROW('Water Data'!H167))),'Data Summary'!CF173="Yes"),OFFSET('Water Data'!$H$6,0,10*ROW('Water Data'!H167)),NA())</f>
        <v>#N/A</v>
      </c>
      <c r="R173" s="541" t="e">
        <f ca="1">+IF(AND(ISNUMBER(OFFSET('Water Data'!$H$9,0,10*ROW('Water Data'!H167))),'Data Summary'!CG173="Yes"),OFFSET('Water Data'!$H$9,0,10*ROW('Water Data'!H167)),NA())</f>
        <v>#N/A</v>
      </c>
      <c r="S173" s="541" t="e">
        <f ca="1">+IF(AND(ISNUMBER(OFFSET('Water Data'!$I$4,0,10*ROW('Water Data'!I167))),'Data Summary'!CH173="Yes"),100-OFFSET('Water Data'!$I$4,0,10*ROW('Water Data'!I167)),NA())</f>
        <v>#N/A</v>
      </c>
      <c r="T173" s="541" t="e">
        <f ca="1">+IF(AND(ISNUMBER(OFFSET('Water Data'!$I$6,0,10*ROW('Water Data'!I167))),'Data Summary'!CI173="Yes"),OFFSET('Water Data'!$I$6,0,10*ROW('Water Data'!I167)),NA())</f>
        <v>#N/A</v>
      </c>
      <c r="U173" s="541" t="e">
        <f ca="1">+IF(AND(ISNUMBER(OFFSET('Water Data'!$I$9,0,10*ROW('Water Data'!I167))),'Data Summary'!CJ173="Yes"),OFFSET('Water Data'!$I$9,0,10*ROW('Water Data'!I167)),NA())</f>
        <v>#N/A</v>
      </c>
      <c r="V173" s="542" t="e">
        <f ca="1">+IF(AND(ISNUMBER(OFFSET('Sanitation Data'!$D$4,0,10*ROW('Sanitation Data'!D167))),'Data Summary'!CK173="Yes"),100-OFFSET('Sanitation Data'!$D$4,0,10*ROW('Sanitation Data'!D167)),NA())</f>
        <v>#N/A</v>
      </c>
      <c r="W173" s="542" t="e">
        <f ca="1">+IF(AND(ISNUMBER(OFFSET('Sanitation Data'!$D$6,0,10*ROW('Sanitation Data'!D167))),'Data Summary'!CL173="Yes"),OFFSET('Sanitation Data'!$D$6,0,10*ROW('Sanitation Data'!D167)),NA())</f>
        <v>#N/A</v>
      </c>
      <c r="X173" s="542" t="e">
        <f ca="1">+IF(AND(ISNUMBER(OFFSET('Sanitation Data'!$D$10,0,10*ROW('Sanitation Data'!D167))),'Data Summary'!CM173="Yes"),OFFSET('Sanitation Data'!$D$10,0,10*ROW('Sanitation Data'!D167)),NA())</f>
        <v>#N/A</v>
      </c>
      <c r="Y173" s="542" t="e">
        <f ca="1">+IF(AND(ISNUMBER(OFFSET('Sanitation Data'!$D$11,0,10*ROW('Sanitation Data'!D167))),'Data Summary'!CN173="Yes"),OFFSET('Sanitation Data'!$D$11,0,10*ROW('Sanitation Data'!D167)),NA())</f>
        <v>#N/A</v>
      </c>
      <c r="Z173" s="542" t="e">
        <f ca="1">+IF(AND(ISNUMBER(OFFSET('Sanitation Data'!$D$12,0,10*ROW('Sanitation Data'!D167))),'Data Summary'!CO173="Yes"),OFFSET('Sanitation Data'!$D$12,0,10*ROW('Sanitation Data'!D167)),NA())</f>
        <v>#N/A</v>
      </c>
      <c r="AA173" s="542" t="e">
        <f ca="1">+IF(AND(ISNUMBER(OFFSET('Sanitation Data'!$E$4,0,10*ROW('Sanitation Data'!E167))),'Data Summary'!CP173="Yes"),100-OFFSET('Sanitation Data'!$E$4,0,10*ROW('Sanitation Data'!E167)),NA())</f>
        <v>#N/A</v>
      </c>
      <c r="AB173" s="542" t="e">
        <f ca="1">+IF(AND(ISNUMBER(OFFSET('Sanitation Data'!$E$6,0,10*ROW('Sanitation Data'!E167))),'Data Summary'!CQ173="Yes"),OFFSET('Sanitation Data'!$E$6,0,10*ROW('Sanitation Data'!E167)),NA())</f>
        <v>#N/A</v>
      </c>
      <c r="AC173" s="542" t="e">
        <f ca="1">+IF(AND(ISNUMBER(OFFSET('Sanitation Data'!$E$10,0,10*ROW('Sanitation Data'!E167))),'Data Summary'!CR173="Yes"),OFFSET('Sanitation Data'!$E$10,0,10*ROW('Sanitation Data'!E167)),NA())</f>
        <v>#N/A</v>
      </c>
      <c r="AD173" s="542" t="e">
        <f ca="1">+IF(AND(ISNUMBER(OFFSET('Sanitation Data'!$E$11,0,10*ROW('Sanitation Data'!E167))),'Data Summary'!CS173="Yes"),OFFSET('Sanitation Data'!$E$11,0,10*ROW('Sanitation Data'!E167)),NA())</f>
        <v>#N/A</v>
      </c>
      <c r="AE173" s="542" t="e">
        <f ca="1">+IF(AND(ISNUMBER(OFFSET('Sanitation Data'!$E$12,0,10*ROW('Sanitation Data'!E167))),'Data Summary'!CT173="Yes"),OFFSET('Sanitation Data'!$E$12,0,10*ROW('Sanitation Data'!E167)),NA())</f>
        <v>#N/A</v>
      </c>
      <c r="AF173" s="542" t="e">
        <f ca="1">+IF(AND(ISNUMBER(OFFSET('Sanitation Data'!$F$4,0,10*ROW('Sanitation Data'!F167))),'Data Summary'!CU173="Yes"),100-OFFSET('Sanitation Data'!$F$4,0,10*ROW('Sanitation Data'!F167)),NA())</f>
        <v>#N/A</v>
      </c>
      <c r="AG173" s="542" t="e">
        <f ca="1">+IF(AND(ISNUMBER(OFFSET('Sanitation Data'!$F$6,0,10*ROW('Sanitation Data'!F167))),'Data Summary'!CV173="Yes"),OFFSET('Sanitation Data'!$F$6,0,10*ROW('Sanitation Data'!F167)),NA())</f>
        <v>#N/A</v>
      </c>
      <c r="AH173" s="542" t="e">
        <f ca="1">+IF(AND(ISNUMBER(OFFSET('Sanitation Data'!$F$10,0,10*ROW('Sanitation Data'!F167))),'Data Summary'!CW173="Yes"),OFFSET('Sanitation Data'!$F$10,0,10*ROW('Sanitation Data'!F167)),NA())</f>
        <v>#N/A</v>
      </c>
      <c r="AI173" s="542" t="e">
        <f ca="1">+IF(AND(ISNUMBER(OFFSET('Sanitation Data'!$F$11,0,10*ROW('Sanitation Data'!F167))),'Data Summary'!CX173="Yes"),OFFSET('Sanitation Data'!$F$11,0,10*ROW('Sanitation Data'!F167)),NA())</f>
        <v>#N/A</v>
      </c>
      <c r="AJ173" s="542" t="e">
        <f ca="1">+IF(AND(ISNUMBER(OFFSET('Sanitation Data'!$F$12,0,10*ROW('Sanitation Data'!F167))),'Data Summary'!CY173="Yes"),OFFSET('Sanitation Data'!$F$12,0,10*ROW('Sanitation Data'!F167)),NA())</f>
        <v>#N/A</v>
      </c>
      <c r="AK173" s="542" t="e">
        <f ca="1">+IF(AND(ISNUMBER(OFFSET('Sanitation Data'!$G$4,0,10*ROW('Sanitation Data'!G167))),'Data Summary'!CZ173="Yes"),100-OFFSET('Sanitation Data'!$G$4,0,10*ROW('Sanitation Data'!G167)),NA())</f>
        <v>#N/A</v>
      </c>
      <c r="AL173" s="542" t="e">
        <f ca="1">+IF(AND(ISNUMBER(OFFSET('Sanitation Data'!$G$6,0,10*ROW('Sanitation Data'!G167))),'Data Summary'!DA173="Yes"),OFFSET('Sanitation Data'!$G$6,0,10*ROW('Sanitation Data'!G167)),NA())</f>
        <v>#N/A</v>
      </c>
      <c r="AM173" s="542" t="e">
        <f ca="1">+IF(AND(ISNUMBER(OFFSET('Sanitation Data'!$G$10,0,10*ROW('Sanitation Data'!G167))),'Data Summary'!DB173="Yes"),OFFSET('Sanitation Data'!$G$10,0,10*ROW('Sanitation Data'!G167)),NA())</f>
        <v>#N/A</v>
      </c>
      <c r="AN173" s="542" t="e">
        <f ca="1">+IF(AND(ISNUMBER(OFFSET('Sanitation Data'!$G$11,0,10*ROW('Sanitation Data'!G167))),'Data Summary'!DC173="Yes"),OFFSET('Sanitation Data'!$G$11,0,10*ROW('Sanitation Data'!G167)),NA())</f>
        <v>#N/A</v>
      </c>
      <c r="AO173" s="542" t="e">
        <f ca="1">+IF(AND(ISNUMBER(OFFSET('Sanitation Data'!$G$12,0,10*ROW('Sanitation Data'!G167))),'Data Summary'!DD173="Yes"),OFFSET('Sanitation Data'!$G$12,0,10*ROW('Sanitation Data'!G167)),NA())</f>
        <v>#N/A</v>
      </c>
      <c r="AP173" s="542" t="e">
        <f ca="1">+IF(AND(ISNUMBER(OFFSET('Sanitation Data'!$H$4,0,10*ROW('Sanitation Data'!H167))),'Data Summary'!DE173="Yes"),100-OFFSET('Sanitation Data'!$H$4,0,10*ROW('Sanitation Data'!H167)),NA())</f>
        <v>#N/A</v>
      </c>
      <c r="AQ173" s="542" t="e">
        <f ca="1">+IF(AND(ISNUMBER(OFFSET('Sanitation Data'!$H$6,0,10*ROW('Sanitation Data'!H167))),'Data Summary'!DF173="Yes"),OFFSET('Sanitation Data'!$H$6,0,10*ROW('Sanitation Data'!H167)),NA())</f>
        <v>#N/A</v>
      </c>
      <c r="AR173" s="542" t="e">
        <f ca="1">+IF(AND(ISNUMBER(OFFSET('Sanitation Data'!$H$10,0,10*ROW('Sanitation Data'!H167))),'Data Summary'!DG173="Yes"),OFFSET('Sanitation Data'!$H$10,0,10*ROW('Sanitation Data'!H167)),NA())</f>
        <v>#N/A</v>
      </c>
      <c r="AS173" s="542" t="e">
        <f ca="1">+IF(AND(ISNUMBER(OFFSET('Sanitation Data'!$H$11,0,10*ROW('Sanitation Data'!H167))),'Data Summary'!DH173="Yes"),OFFSET('Sanitation Data'!$H$11,0,10*ROW('Sanitation Data'!H167)),NA())</f>
        <v>#N/A</v>
      </c>
      <c r="AT173" s="542" t="e">
        <f ca="1">+IF(AND(ISNUMBER(OFFSET('Sanitation Data'!$H$12,0,10*ROW('Sanitation Data'!H167))),'Data Summary'!DI173="Yes"),OFFSET('Sanitation Data'!$H$12,0,10*ROW('Sanitation Data'!H167)),NA())</f>
        <v>#N/A</v>
      </c>
      <c r="AU173" s="542" t="e">
        <f ca="1">+IF(AND(ISNUMBER(OFFSET('Sanitation Data'!$I$4,0,10*ROW('Sanitation Data'!I167))),'Data Summary'!DJ173="Yes"),100-OFFSET('Sanitation Data'!$I$4,0,10*ROW('Sanitation Data'!I167)),NA())</f>
        <v>#N/A</v>
      </c>
      <c r="AV173" s="542" t="e">
        <f ca="1">+IF(AND(ISNUMBER(OFFSET('Sanitation Data'!$I$6,0,10*ROW('Sanitation Data'!I167))),'Data Summary'!DK173="Yes"),OFFSET('Sanitation Data'!$I$6,0,10*ROW('Sanitation Data'!I167)),NA())</f>
        <v>#N/A</v>
      </c>
      <c r="AW173" s="542" t="e">
        <f ca="1">+IF(AND(ISNUMBER(OFFSET('Sanitation Data'!$I$10,0,10*ROW('Sanitation Data'!I167))),'Data Summary'!DL173="Yes"),OFFSET('Sanitation Data'!$I$10,0,10*ROW('Sanitation Data'!I167)),NA())</f>
        <v>#N/A</v>
      </c>
      <c r="AX173" s="542" t="e">
        <f ca="1">+IF(AND(ISNUMBER(OFFSET('Sanitation Data'!$I$11,0,10*ROW('Sanitation Data'!I167))),'Data Summary'!DM173="Yes"),OFFSET('Sanitation Data'!$I$11,0,10*ROW('Sanitation Data'!I167)),NA())</f>
        <v>#N/A</v>
      </c>
      <c r="AY173" s="542" t="e">
        <f ca="1">+IF(AND(ISNUMBER(OFFSET('Sanitation Data'!$I$12,0,10*ROW('Sanitation Data'!I167))),'Data Summary'!DN173="Yes"),OFFSET('Sanitation Data'!$I$12,0,10*ROW('Sanitation Data'!I167)),NA())</f>
        <v>#N/A</v>
      </c>
      <c r="AZ173" s="543" t="e">
        <f ca="1">+IF(AND(ISNUMBER(OFFSET('Hygiene Data'!$D$5,0,10*ROW('Hygiene Data'!D167))),'Data Summary'!DO173="Yes"),OFFSET('Hygiene Data'!$D$5,0,10*ROW('Hygiene Data'!D167)),NA())</f>
        <v>#N/A</v>
      </c>
      <c r="BA173" s="543" t="e">
        <f ca="1">+IF(AND(ISNUMBER(OFFSET('Hygiene Data'!$D$7,0,10*ROW('Hygiene Data'!D167))),'Data Summary'!DP173="Yes"),OFFSET('Hygiene Data'!$D$7,0,10*ROW('Hygiene Data'!D167)),NA())</f>
        <v>#N/A</v>
      </c>
      <c r="BB173" s="543" t="e">
        <f ca="1">+IF(AND(ISNUMBER(OFFSET('Hygiene Data'!$D$9,0,10*ROW('Hygiene Data'!D167))),'Data Summary'!DQ173="Yes"),OFFSET('Hygiene Data'!$D$9,0,10*ROW('Hygiene Data'!D167)),NA())</f>
        <v>#N/A</v>
      </c>
      <c r="BC173" s="543" t="e">
        <f ca="1">+IF(AND(ISNUMBER(OFFSET('Hygiene Data'!$E$5,0,10*ROW('Hygiene Data'!E167))),'Data Summary'!DR173="Yes"),OFFSET('Hygiene Data'!$E$5,0,10*ROW('Hygiene Data'!E167)),NA())</f>
        <v>#N/A</v>
      </c>
      <c r="BD173" s="543" t="e">
        <f ca="1">+IF(AND(ISNUMBER(OFFSET('Hygiene Data'!$E$7,0,10*ROW('Hygiene Data'!E167))),'Data Summary'!DS173="Yes"),OFFSET('Hygiene Data'!$E$7,0,10*ROW('Hygiene Data'!E167)),NA())</f>
        <v>#N/A</v>
      </c>
      <c r="BE173" s="543" t="e">
        <f ca="1">+IF(AND(ISNUMBER(OFFSET('Hygiene Data'!$E$9,0,10*ROW('Hygiene Data'!E167))),'Data Summary'!DT173="Yes"),OFFSET('Hygiene Data'!$E$9,0,10*ROW('Hygiene Data'!E167)),NA())</f>
        <v>#N/A</v>
      </c>
      <c r="BF173" s="543" t="e">
        <f ca="1">+IF(AND(ISNUMBER(OFFSET('Hygiene Data'!$F$5,0,10*ROW('Hygiene Data'!F167))),'Data Summary'!DU173="Yes"),OFFSET('Hygiene Data'!$F$5,0,10*ROW('Hygiene Data'!F167)),NA())</f>
        <v>#N/A</v>
      </c>
      <c r="BG173" s="543" t="e">
        <f ca="1">+IF(AND(ISNUMBER(OFFSET('Hygiene Data'!$F$7,0,10*ROW('Hygiene Data'!F167))),'Data Summary'!DV173="Yes"),OFFSET('Hygiene Data'!$F$7,0,10*ROW('Hygiene Data'!F167)),NA())</f>
        <v>#N/A</v>
      </c>
      <c r="BH173" s="543" t="e">
        <f ca="1">+IF(AND(ISNUMBER(OFFSET('Hygiene Data'!$F$9,0,10*ROW('Hygiene Data'!F167))),'Data Summary'!DW173="Yes"),OFFSET('Hygiene Data'!$F$9,0,10*ROW('Hygiene Data'!F167)),NA())</f>
        <v>#N/A</v>
      </c>
      <c r="BI173" s="543" t="e">
        <f ca="1">+IF(AND(ISNUMBER(OFFSET('Hygiene Data'!$G$5,0,10*ROW('Hygiene Data'!G167))),'Data Summary'!DX173="Yes"),OFFSET('Hygiene Data'!$G$5,0,10*ROW('Hygiene Data'!G167)),NA())</f>
        <v>#N/A</v>
      </c>
      <c r="BJ173" s="543" t="e">
        <f ca="1">+IF(AND(ISNUMBER(OFFSET('Hygiene Data'!$G$7,0,10*ROW('Hygiene Data'!G167))),'Data Summary'!DY173="Yes"),OFFSET('Hygiene Data'!$G$7,0,10*ROW('Hygiene Data'!G167)),NA())</f>
        <v>#N/A</v>
      </c>
      <c r="BK173" s="543" t="e">
        <f ca="1">+IF(AND(ISNUMBER(OFFSET('Hygiene Data'!$G$9,0,10*ROW('Hygiene Data'!G167))),'Data Summary'!DZ173="Yes"),OFFSET('Hygiene Data'!$G$9,0,10*ROW('Hygiene Data'!G167)),NA())</f>
        <v>#N/A</v>
      </c>
      <c r="BL173" s="543" t="e">
        <f ca="1">+IF(AND(ISNUMBER(OFFSET('Hygiene Data'!$H$5,0,10*ROW('Hygiene Data'!H167))),'Data Summary'!EA173="Yes"),OFFSET('Hygiene Data'!$H$5,0,10*ROW('Hygiene Data'!H167)),NA())</f>
        <v>#N/A</v>
      </c>
      <c r="BM173" s="543" t="e">
        <f ca="1">+IF(AND(ISNUMBER(OFFSET('Hygiene Data'!$H$7,0,10*ROW('Hygiene Data'!H167))),'Data Summary'!EB173="Yes"),OFFSET('Hygiene Data'!$H$7,0,10*ROW('Hygiene Data'!H167)),NA())</f>
        <v>#N/A</v>
      </c>
      <c r="BN173" s="543" t="e">
        <f ca="1">+IF(AND(ISNUMBER(OFFSET('Hygiene Data'!$H$9,0,10*ROW('Hygiene Data'!H167))),'Data Summary'!EC173="Yes"),OFFSET('Hygiene Data'!$H$9,0,10*ROW('Hygiene Data'!H167)),NA())</f>
        <v>#N/A</v>
      </c>
      <c r="BO173" s="543" t="e">
        <f ca="1">+IF(AND(ISNUMBER(OFFSET('Hygiene Data'!$I$5,0,10*ROW('Hygiene Data'!I167))),'Data Summary'!ED173="Yes"),OFFSET('Hygiene Data'!$I$5,0,10*ROW('Hygiene Data'!I167)),NA())</f>
        <v>#N/A</v>
      </c>
      <c r="BP173" s="543" t="e">
        <f ca="1">+IF(AND(ISNUMBER(OFFSET('Hygiene Data'!$I$7,0,10*ROW('Hygiene Data'!I167))),'Data Summary'!EE173="Yes"),OFFSET('Hygiene Data'!$I$7,0,10*ROW('Hygiene Data'!I167)),NA())</f>
        <v>#N/A</v>
      </c>
      <c r="BQ173" s="543" t="e">
        <f ca="1">+IF(AND(ISNUMBER(OFFSET('Hygiene Data'!$I$9,0,10*ROW('Hygiene Data'!I167))),'Data Summary'!EF173="Yes"),OFFSET('Hygiene Data'!$I$9,0,10*ROW('Hygiene Data'!I167)),NA())</f>
        <v>#N/A</v>
      </c>
    </row>
    <row r="174" spans="1:69" x14ac:dyDescent="0.25">
      <c r="A174" s="539" t="e">
        <f ca="1">+RIGHT('Data Summary'!A174,LEN('Data Summary'!A174)-9)</f>
        <v>#VALUE!</v>
      </c>
      <c r="B174" s="513" t="str">
        <f ca="1">+IF(ISTEXT('Data Summary'!B174),'Data Summary'!B174,"")</f>
        <v/>
      </c>
      <c r="C174" s="540" t="e">
        <f ca="1">+VALUE('Data Summary'!C174)</f>
        <v>#VALUE!</v>
      </c>
      <c r="D174" s="541" t="e">
        <f ca="1">+IF(AND(ISNUMBER(OFFSET('Water Data'!$D$4,0,10*ROW('Water Data'!D168))),'Data Summary'!BS174="Yes"),100-OFFSET('Water Data'!$D$4,0,10*ROW('Water Data'!D168)),NA())</f>
        <v>#N/A</v>
      </c>
      <c r="E174" s="541" t="e">
        <f ca="1">+IF(AND(ISNUMBER(OFFSET('Water Data'!$D$6,0,10*ROW('Water Data'!D168))),'Data Summary'!BT174="Yes"),OFFSET('Water Data'!$D$6,0,10*ROW('Water Data'!D168)),NA())</f>
        <v>#N/A</v>
      </c>
      <c r="F174" s="541" t="e">
        <f ca="1">+IF(AND(ISNUMBER(OFFSET('Water Data'!$D$9,0,10*ROW('Water Data'!D168))),'Data Summary'!BU174="Yes"),OFFSET('Water Data'!$D$9,0,10*ROW('Water Data'!D168)),NA())</f>
        <v>#N/A</v>
      </c>
      <c r="G174" s="541" t="e">
        <f ca="1">+IF(AND(ISNUMBER(OFFSET('Water Data'!$E$4,0,10*ROW('Water Data'!E168))),'Data Summary'!BV174="Yes"),100-OFFSET('Water Data'!$E$4,0,10*ROW('Water Data'!E168)),NA())</f>
        <v>#N/A</v>
      </c>
      <c r="H174" s="541" t="e">
        <f ca="1">+IF(AND(ISNUMBER(OFFSET('Water Data'!$E$6,0,10*ROW('Water Data'!E168))),'Data Summary'!BW174="Yes"),OFFSET('Water Data'!$E$6,0,10*ROW('Water Data'!E168)),NA())</f>
        <v>#N/A</v>
      </c>
      <c r="I174" s="541" t="e">
        <f ca="1">+IF(AND(ISNUMBER(OFFSET('Water Data'!$E$9,0,10*ROW('Water Data'!E168))),'Data Summary'!BX174="Yes"),OFFSET('Water Data'!$E$9,0,10*ROW('Water Data'!E168)),NA())</f>
        <v>#N/A</v>
      </c>
      <c r="J174" s="541" t="e">
        <f ca="1">+IF(AND(ISNUMBER(OFFSET('Water Data'!$F$4,0,10*ROW('Water Data'!F168))),'Data Summary'!BY174="Yes"),100-OFFSET('Water Data'!$F$4,0,10*ROW('Water Data'!F168)),NA())</f>
        <v>#N/A</v>
      </c>
      <c r="K174" s="541" t="e">
        <f ca="1">+IF(AND(ISNUMBER(OFFSET('Water Data'!$F$6,0,10*ROW('Water Data'!F168))),'Data Summary'!BZ174="Yes"),OFFSET('Water Data'!$F$6,0,10*ROW('Water Data'!F168)),NA())</f>
        <v>#N/A</v>
      </c>
      <c r="L174" s="541" t="e">
        <f ca="1">+IF(AND(ISNUMBER(OFFSET('Water Data'!$F$9,0,10*ROW('Water Data'!F168))),'Data Summary'!CA174="Yes"),OFFSET('Water Data'!$F$9,0,10*ROW('Water Data'!F168)),NA())</f>
        <v>#N/A</v>
      </c>
      <c r="M174" s="541" t="e">
        <f ca="1">+IF(AND(ISNUMBER(OFFSET('Water Data'!$G$4,0,10*ROW('Water Data'!G168))),'Data Summary'!CB174="Yes"),100-OFFSET('Water Data'!$G$4,0,10*ROW('Water Data'!G168)),NA())</f>
        <v>#N/A</v>
      </c>
      <c r="N174" s="541" t="e">
        <f ca="1">+IF(AND(ISNUMBER(OFFSET('Water Data'!$G$6,0,10*ROW('Water Data'!G168))),'Data Summary'!CC174="Yes"),OFFSET('Water Data'!$G$6,0,10*ROW('Water Data'!G168)),NA())</f>
        <v>#N/A</v>
      </c>
      <c r="O174" s="541" t="e">
        <f ca="1">+IF(AND(ISNUMBER(OFFSET('Water Data'!$G$9,0,10*ROW('Water Data'!G168))),'Data Summary'!CD174="Yes"),OFFSET('Water Data'!$G$9,0,10*ROW('Water Data'!G168)),NA())</f>
        <v>#N/A</v>
      </c>
      <c r="P174" s="541" t="e">
        <f ca="1">+IF(AND(ISNUMBER(OFFSET('Water Data'!$H$4,0,10*ROW('Water Data'!H168))),'Data Summary'!CE174="Yes"),100-OFFSET('Water Data'!$H$4,0,10*ROW('Water Data'!H168)),NA())</f>
        <v>#N/A</v>
      </c>
      <c r="Q174" s="541" t="e">
        <f ca="1">+IF(AND(ISNUMBER(OFFSET('Water Data'!$H$6,0,10*ROW('Water Data'!H168))),'Data Summary'!CF174="Yes"),OFFSET('Water Data'!$H$6,0,10*ROW('Water Data'!H168)),NA())</f>
        <v>#N/A</v>
      </c>
      <c r="R174" s="541" t="e">
        <f ca="1">+IF(AND(ISNUMBER(OFFSET('Water Data'!$H$9,0,10*ROW('Water Data'!H168))),'Data Summary'!CG174="Yes"),OFFSET('Water Data'!$H$9,0,10*ROW('Water Data'!H168)),NA())</f>
        <v>#N/A</v>
      </c>
      <c r="S174" s="541" t="e">
        <f ca="1">+IF(AND(ISNUMBER(OFFSET('Water Data'!$I$4,0,10*ROW('Water Data'!I168))),'Data Summary'!CH174="Yes"),100-OFFSET('Water Data'!$I$4,0,10*ROW('Water Data'!I168)),NA())</f>
        <v>#N/A</v>
      </c>
      <c r="T174" s="541" t="e">
        <f ca="1">+IF(AND(ISNUMBER(OFFSET('Water Data'!$I$6,0,10*ROW('Water Data'!I168))),'Data Summary'!CI174="Yes"),OFFSET('Water Data'!$I$6,0,10*ROW('Water Data'!I168)),NA())</f>
        <v>#N/A</v>
      </c>
      <c r="U174" s="541" t="e">
        <f ca="1">+IF(AND(ISNUMBER(OFFSET('Water Data'!$I$9,0,10*ROW('Water Data'!I168))),'Data Summary'!CJ174="Yes"),OFFSET('Water Data'!$I$9,0,10*ROW('Water Data'!I168)),NA())</f>
        <v>#N/A</v>
      </c>
      <c r="V174" s="542" t="e">
        <f ca="1">+IF(AND(ISNUMBER(OFFSET('Sanitation Data'!$D$4,0,10*ROW('Sanitation Data'!D168))),'Data Summary'!CK174="Yes"),100-OFFSET('Sanitation Data'!$D$4,0,10*ROW('Sanitation Data'!D168)),NA())</f>
        <v>#N/A</v>
      </c>
      <c r="W174" s="542" t="e">
        <f ca="1">+IF(AND(ISNUMBER(OFFSET('Sanitation Data'!$D$6,0,10*ROW('Sanitation Data'!D168))),'Data Summary'!CL174="Yes"),OFFSET('Sanitation Data'!$D$6,0,10*ROW('Sanitation Data'!D168)),NA())</f>
        <v>#N/A</v>
      </c>
      <c r="X174" s="542" t="e">
        <f ca="1">+IF(AND(ISNUMBER(OFFSET('Sanitation Data'!$D$10,0,10*ROW('Sanitation Data'!D168))),'Data Summary'!CM174="Yes"),OFFSET('Sanitation Data'!$D$10,0,10*ROW('Sanitation Data'!D168)),NA())</f>
        <v>#N/A</v>
      </c>
      <c r="Y174" s="542" t="e">
        <f ca="1">+IF(AND(ISNUMBER(OFFSET('Sanitation Data'!$D$11,0,10*ROW('Sanitation Data'!D168))),'Data Summary'!CN174="Yes"),OFFSET('Sanitation Data'!$D$11,0,10*ROW('Sanitation Data'!D168)),NA())</f>
        <v>#N/A</v>
      </c>
      <c r="Z174" s="542" t="e">
        <f ca="1">+IF(AND(ISNUMBER(OFFSET('Sanitation Data'!$D$12,0,10*ROW('Sanitation Data'!D168))),'Data Summary'!CO174="Yes"),OFFSET('Sanitation Data'!$D$12,0,10*ROW('Sanitation Data'!D168)),NA())</f>
        <v>#N/A</v>
      </c>
      <c r="AA174" s="542" t="e">
        <f ca="1">+IF(AND(ISNUMBER(OFFSET('Sanitation Data'!$E$4,0,10*ROW('Sanitation Data'!E168))),'Data Summary'!CP174="Yes"),100-OFFSET('Sanitation Data'!$E$4,0,10*ROW('Sanitation Data'!E168)),NA())</f>
        <v>#N/A</v>
      </c>
      <c r="AB174" s="542" t="e">
        <f ca="1">+IF(AND(ISNUMBER(OFFSET('Sanitation Data'!$E$6,0,10*ROW('Sanitation Data'!E168))),'Data Summary'!CQ174="Yes"),OFFSET('Sanitation Data'!$E$6,0,10*ROW('Sanitation Data'!E168)),NA())</f>
        <v>#N/A</v>
      </c>
      <c r="AC174" s="542" t="e">
        <f ca="1">+IF(AND(ISNUMBER(OFFSET('Sanitation Data'!$E$10,0,10*ROW('Sanitation Data'!E168))),'Data Summary'!CR174="Yes"),OFFSET('Sanitation Data'!$E$10,0,10*ROW('Sanitation Data'!E168)),NA())</f>
        <v>#N/A</v>
      </c>
      <c r="AD174" s="542" t="e">
        <f ca="1">+IF(AND(ISNUMBER(OFFSET('Sanitation Data'!$E$11,0,10*ROW('Sanitation Data'!E168))),'Data Summary'!CS174="Yes"),OFFSET('Sanitation Data'!$E$11,0,10*ROW('Sanitation Data'!E168)),NA())</f>
        <v>#N/A</v>
      </c>
      <c r="AE174" s="542" t="e">
        <f ca="1">+IF(AND(ISNUMBER(OFFSET('Sanitation Data'!$E$12,0,10*ROW('Sanitation Data'!E168))),'Data Summary'!CT174="Yes"),OFFSET('Sanitation Data'!$E$12,0,10*ROW('Sanitation Data'!E168)),NA())</f>
        <v>#N/A</v>
      </c>
      <c r="AF174" s="542" t="e">
        <f ca="1">+IF(AND(ISNUMBER(OFFSET('Sanitation Data'!$F$4,0,10*ROW('Sanitation Data'!F168))),'Data Summary'!CU174="Yes"),100-OFFSET('Sanitation Data'!$F$4,0,10*ROW('Sanitation Data'!F168)),NA())</f>
        <v>#N/A</v>
      </c>
      <c r="AG174" s="542" t="e">
        <f ca="1">+IF(AND(ISNUMBER(OFFSET('Sanitation Data'!$F$6,0,10*ROW('Sanitation Data'!F168))),'Data Summary'!CV174="Yes"),OFFSET('Sanitation Data'!$F$6,0,10*ROW('Sanitation Data'!F168)),NA())</f>
        <v>#N/A</v>
      </c>
      <c r="AH174" s="542" t="e">
        <f ca="1">+IF(AND(ISNUMBER(OFFSET('Sanitation Data'!$F$10,0,10*ROW('Sanitation Data'!F168))),'Data Summary'!CW174="Yes"),OFFSET('Sanitation Data'!$F$10,0,10*ROW('Sanitation Data'!F168)),NA())</f>
        <v>#N/A</v>
      </c>
      <c r="AI174" s="542" t="e">
        <f ca="1">+IF(AND(ISNUMBER(OFFSET('Sanitation Data'!$F$11,0,10*ROW('Sanitation Data'!F168))),'Data Summary'!CX174="Yes"),OFFSET('Sanitation Data'!$F$11,0,10*ROW('Sanitation Data'!F168)),NA())</f>
        <v>#N/A</v>
      </c>
      <c r="AJ174" s="542" t="e">
        <f ca="1">+IF(AND(ISNUMBER(OFFSET('Sanitation Data'!$F$12,0,10*ROW('Sanitation Data'!F168))),'Data Summary'!CY174="Yes"),OFFSET('Sanitation Data'!$F$12,0,10*ROW('Sanitation Data'!F168)),NA())</f>
        <v>#N/A</v>
      </c>
      <c r="AK174" s="542" t="e">
        <f ca="1">+IF(AND(ISNUMBER(OFFSET('Sanitation Data'!$G$4,0,10*ROW('Sanitation Data'!G168))),'Data Summary'!CZ174="Yes"),100-OFFSET('Sanitation Data'!$G$4,0,10*ROW('Sanitation Data'!G168)),NA())</f>
        <v>#N/A</v>
      </c>
      <c r="AL174" s="542" t="e">
        <f ca="1">+IF(AND(ISNUMBER(OFFSET('Sanitation Data'!$G$6,0,10*ROW('Sanitation Data'!G168))),'Data Summary'!DA174="Yes"),OFFSET('Sanitation Data'!$G$6,0,10*ROW('Sanitation Data'!G168)),NA())</f>
        <v>#N/A</v>
      </c>
      <c r="AM174" s="542" t="e">
        <f ca="1">+IF(AND(ISNUMBER(OFFSET('Sanitation Data'!$G$10,0,10*ROW('Sanitation Data'!G168))),'Data Summary'!DB174="Yes"),OFFSET('Sanitation Data'!$G$10,0,10*ROW('Sanitation Data'!G168)),NA())</f>
        <v>#N/A</v>
      </c>
      <c r="AN174" s="542" t="e">
        <f ca="1">+IF(AND(ISNUMBER(OFFSET('Sanitation Data'!$G$11,0,10*ROW('Sanitation Data'!G168))),'Data Summary'!DC174="Yes"),OFFSET('Sanitation Data'!$G$11,0,10*ROW('Sanitation Data'!G168)),NA())</f>
        <v>#N/A</v>
      </c>
      <c r="AO174" s="542" t="e">
        <f ca="1">+IF(AND(ISNUMBER(OFFSET('Sanitation Data'!$G$12,0,10*ROW('Sanitation Data'!G168))),'Data Summary'!DD174="Yes"),OFFSET('Sanitation Data'!$G$12,0,10*ROW('Sanitation Data'!G168)),NA())</f>
        <v>#N/A</v>
      </c>
      <c r="AP174" s="542" t="e">
        <f ca="1">+IF(AND(ISNUMBER(OFFSET('Sanitation Data'!$H$4,0,10*ROW('Sanitation Data'!H168))),'Data Summary'!DE174="Yes"),100-OFFSET('Sanitation Data'!$H$4,0,10*ROW('Sanitation Data'!H168)),NA())</f>
        <v>#N/A</v>
      </c>
      <c r="AQ174" s="542" t="e">
        <f ca="1">+IF(AND(ISNUMBER(OFFSET('Sanitation Data'!$H$6,0,10*ROW('Sanitation Data'!H168))),'Data Summary'!DF174="Yes"),OFFSET('Sanitation Data'!$H$6,0,10*ROW('Sanitation Data'!H168)),NA())</f>
        <v>#N/A</v>
      </c>
      <c r="AR174" s="542" t="e">
        <f ca="1">+IF(AND(ISNUMBER(OFFSET('Sanitation Data'!$H$10,0,10*ROW('Sanitation Data'!H168))),'Data Summary'!DG174="Yes"),OFFSET('Sanitation Data'!$H$10,0,10*ROW('Sanitation Data'!H168)),NA())</f>
        <v>#N/A</v>
      </c>
      <c r="AS174" s="542" t="e">
        <f ca="1">+IF(AND(ISNUMBER(OFFSET('Sanitation Data'!$H$11,0,10*ROW('Sanitation Data'!H168))),'Data Summary'!DH174="Yes"),OFFSET('Sanitation Data'!$H$11,0,10*ROW('Sanitation Data'!H168)),NA())</f>
        <v>#N/A</v>
      </c>
      <c r="AT174" s="542" t="e">
        <f ca="1">+IF(AND(ISNUMBER(OFFSET('Sanitation Data'!$H$12,0,10*ROW('Sanitation Data'!H168))),'Data Summary'!DI174="Yes"),OFFSET('Sanitation Data'!$H$12,0,10*ROW('Sanitation Data'!H168)),NA())</f>
        <v>#N/A</v>
      </c>
      <c r="AU174" s="542" t="e">
        <f ca="1">+IF(AND(ISNUMBER(OFFSET('Sanitation Data'!$I$4,0,10*ROW('Sanitation Data'!I168))),'Data Summary'!DJ174="Yes"),100-OFFSET('Sanitation Data'!$I$4,0,10*ROW('Sanitation Data'!I168)),NA())</f>
        <v>#N/A</v>
      </c>
      <c r="AV174" s="542" t="e">
        <f ca="1">+IF(AND(ISNUMBER(OFFSET('Sanitation Data'!$I$6,0,10*ROW('Sanitation Data'!I168))),'Data Summary'!DK174="Yes"),OFFSET('Sanitation Data'!$I$6,0,10*ROW('Sanitation Data'!I168)),NA())</f>
        <v>#N/A</v>
      </c>
      <c r="AW174" s="542" t="e">
        <f ca="1">+IF(AND(ISNUMBER(OFFSET('Sanitation Data'!$I$10,0,10*ROW('Sanitation Data'!I168))),'Data Summary'!DL174="Yes"),OFFSET('Sanitation Data'!$I$10,0,10*ROW('Sanitation Data'!I168)),NA())</f>
        <v>#N/A</v>
      </c>
      <c r="AX174" s="542" t="e">
        <f ca="1">+IF(AND(ISNUMBER(OFFSET('Sanitation Data'!$I$11,0,10*ROW('Sanitation Data'!I168))),'Data Summary'!DM174="Yes"),OFFSET('Sanitation Data'!$I$11,0,10*ROW('Sanitation Data'!I168)),NA())</f>
        <v>#N/A</v>
      </c>
      <c r="AY174" s="542" t="e">
        <f ca="1">+IF(AND(ISNUMBER(OFFSET('Sanitation Data'!$I$12,0,10*ROW('Sanitation Data'!I168))),'Data Summary'!DN174="Yes"),OFFSET('Sanitation Data'!$I$12,0,10*ROW('Sanitation Data'!I168)),NA())</f>
        <v>#N/A</v>
      </c>
      <c r="AZ174" s="543" t="e">
        <f ca="1">+IF(AND(ISNUMBER(OFFSET('Hygiene Data'!$D$5,0,10*ROW('Hygiene Data'!D168))),'Data Summary'!DO174="Yes"),OFFSET('Hygiene Data'!$D$5,0,10*ROW('Hygiene Data'!D168)),NA())</f>
        <v>#N/A</v>
      </c>
      <c r="BA174" s="543" t="e">
        <f ca="1">+IF(AND(ISNUMBER(OFFSET('Hygiene Data'!$D$7,0,10*ROW('Hygiene Data'!D168))),'Data Summary'!DP174="Yes"),OFFSET('Hygiene Data'!$D$7,0,10*ROW('Hygiene Data'!D168)),NA())</f>
        <v>#N/A</v>
      </c>
      <c r="BB174" s="543" t="e">
        <f ca="1">+IF(AND(ISNUMBER(OFFSET('Hygiene Data'!$D$9,0,10*ROW('Hygiene Data'!D168))),'Data Summary'!DQ174="Yes"),OFFSET('Hygiene Data'!$D$9,0,10*ROW('Hygiene Data'!D168)),NA())</f>
        <v>#N/A</v>
      </c>
      <c r="BC174" s="543" t="e">
        <f ca="1">+IF(AND(ISNUMBER(OFFSET('Hygiene Data'!$E$5,0,10*ROW('Hygiene Data'!E168))),'Data Summary'!DR174="Yes"),OFFSET('Hygiene Data'!$E$5,0,10*ROW('Hygiene Data'!E168)),NA())</f>
        <v>#N/A</v>
      </c>
      <c r="BD174" s="543" t="e">
        <f ca="1">+IF(AND(ISNUMBER(OFFSET('Hygiene Data'!$E$7,0,10*ROW('Hygiene Data'!E168))),'Data Summary'!DS174="Yes"),OFFSET('Hygiene Data'!$E$7,0,10*ROW('Hygiene Data'!E168)),NA())</f>
        <v>#N/A</v>
      </c>
      <c r="BE174" s="543" t="e">
        <f ca="1">+IF(AND(ISNUMBER(OFFSET('Hygiene Data'!$E$9,0,10*ROW('Hygiene Data'!E168))),'Data Summary'!DT174="Yes"),OFFSET('Hygiene Data'!$E$9,0,10*ROW('Hygiene Data'!E168)),NA())</f>
        <v>#N/A</v>
      </c>
      <c r="BF174" s="543" t="e">
        <f ca="1">+IF(AND(ISNUMBER(OFFSET('Hygiene Data'!$F$5,0,10*ROW('Hygiene Data'!F168))),'Data Summary'!DU174="Yes"),OFFSET('Hygiene Data'!$F$5,0,10*ROW('Hygiene Data'!F168)),NA())</f>
        <v>#N/A</v>
      </c>
      <c r="BG174" s="543" t="e">
        <f ca="1">+IF(AND(ISNUMBER(OFFSET('Hygiene Data'!$F$7,0,10*ROW('Hygiene Data'!F168))),'Data Summary'!DV174="Yes"),OFFSET('Hygiene Data'!$F$7,0,10*ROW('Hygiene Data'!F168)),NA())</f>
        <v>#N/A</v>
      </c>
      <c r="BH174" s="543" t="e">
        <f ca="1">+IF(AND(ISNUMBER(OFFSET('Hygiene Data'!$F$9,0,10*ROW('Hygiene Data'!F168))),'Data Summary'!DW174="Yes"),OFFSET('Hygiene Data'!$F$9,0,10*ROW('Hygiene Data'!F168)),NA())</f>
        <v>#N/A</v>
      </c>
      <c r="BI174" s="543" t="e">
        <f ca="1">+IF(AND(ISNUMBER(OFFSET('Hygiene Data'!$G$5,0,10*ROW('Hygiene Data'!G168))),'Data Summary'!DX174="Yes"),OFFSET('Hygiene Data'!$G$5,0,10*ROW('Hygiene Data'!G168)),NA())</f>
        <v>#N/A</v>
      </c>
      <c r="BJ174" s="543" t="e">
        <f ca="1">+IF(AND(ISNUMBER(OFFSET('Hygiene Data'!$G$7,0,10*ROW('Hygiene Data'!G168))),'Data Summary'!DY174="Yes"),OFFSET('Hygiene Data'!$G$7,0,10*ROW('Hygiene Data'!G168)),NA())</f>
        <v>#N/A</v>
      </c>
      <c r="BK174" s="543" t="e">
        <f ca="1">+IF(AND(ISNUMBER(OFFSET('Hygiene Data'!$G$9,0,10*ROW('Hygiene Data'!G168))),'Data Summary'!DZ174="Yes"),OFFSET('Hygiene Data'!$G$9,0,10*ROW('Hygiene Data'!G168)),NA())</f>
        <v>#N/A</v>
      </c>
      <c r="BL174" s="543" t="e">
        <f ca="1">+IF(AND(ISNUMBER(OFFSET('Hygiene Data'!$H$5,0,10*ROW('Hygiene Data'!H168))),'Data Summary'!EA174="Yes"),OFFSET('Hygiene Data'!$H$5,0,10*ROW('Hygiene Data'!H168)),NA())</f>
        <v>#N/A</v>
      </c>
      <c r="BM174" s="543" t="e">
        <f ca="1">+IF(AND(ISNUMBER(OFFSET('Hygiene Data'!$H$7,0,10*ROW('Hygiene Data'!H168))),'Data Summary'!EB174="Yes"),OFFSET('Hygiene Data'!$H$7,0,10*ROW('Hygiene Data'!H168)),NA())</f>
        <v>#N/A</v>
      </c>
      <c r="BN174" s="543" t="e">
        <f ca="1">+IF(AND(ISNUMBER(OFFSET('Hygiene Data'!$H$9,0,10*ROW('Hygiene Data'!H168))),'Data Summary'!EC174="Yes"),OFFSET('Hygiene Data'!$H$9,0,10*ROW('Hygiene Data'!H168)),NA())</f>
        <v>#N/A</v>
      </c>
      <c r="BO174" s="543" t="e">
        <f ca="1">+IF(AND(ISNUMBER(OFFSET('Hygiene Data'!$I$5,0,10*ROW('Hygiene Data'!I168))),'Data Summary'!ED174="Yes"),OFFSET('Hygiene Data'!$I$5,0,10*ROW('Hygiene Data'!I168)),NA())</f>
        <v>#N/A</v>
      </c>
      <c r="BP174" s="543" t="e">
        <f ca="1">+IF(AND(ISNUMBER(OFFSET('Hygiene Data'!$I$7,0,10*ROW('Hygiene Data'!I168))),'Data Summary'!EE174="Yes"),OFFSET('Hygiene Data'!$I$7,0,10*ROW('Hygiene Data'!I168)),NA())</f>
        <v>#N/A</v>
      </c>
      <c r="BQ174" s="543" t="e">
        <f ca="1">+IF(AND(ISNUMBER(OFFSET('Hygiene Data'!$I$9,0,10*ROW('Hygiene Data'!I168))),'Data Summary'!EF174="Yes"),OFFSET('Hygiene Data'!$I$9,0,10*ROW('Hygiene Data'!I168)),NA())</f>
        <v>#N/A</v>
      </c>
    </row>
    <row r="175" spans="1:69" x14ac:dyDescent="0.25">
      <c r="A175" s="539" t="e">
        <f ca="1">+RIGHT('Data Summary'!A175,LEN('Data Summary'!A175)-9)</f>
        <v>#VALUE!</v>
      </c>
      <c r="B175" s="513" t="str">
        <f ca="1">+IF(ISTEXT('Data Summary'!B175),'Data Summary'!B175,"")</f>
        <v/>
      </c>
      <c r="C175" s="540" t="e">
        <f ca="1">+VALUE('Data Summary'!C175)</f>
        <v>#VALUE!</v>
      </c>
      <c r="D175" s="541" t="e">
        <f ca="1">+IF(AND(ISNUMBER(OFFSET('Water Data'!$D$4,0,10*ROW('Water Data'!D169))),'Data Summary'!BS175="Yes"),100-OFFSET('Water Data'!$D$4,0,10*ROW('Water Data'!D169)),NA())</f>
        <v>#N/A</v>
      </c>
      <c r="E175" s="541" t="e">
        <f ca="1">+IF(AND(ISNUMBER(OFFSET('Water Data'!$D$6,0,10*ROW('Water Data'!D169))),'Data Summary'!BT175="Yes"),OFFSET('Water Data'!$D$6,0,10*ROW('Water Data'!D169)),NA())</f>
        <v>#N/A</v>
      </c>
      <c r="F175" s="541" t="e">
        <f ca="1">+IF(AND(ISNUMBER(OFFSET('Water Data'!$D$9,0,10*ROW('Water Data'!D169))),'Data Summary'!BU175="Yes"),OFFSET('Water Data'!$D$9,0,10*ROW('Water Data'!D169)),NA())</f>
        <v>#N/A</v>
      </c>
      <c r="G175" s="541" t="e">
        <f ca="1">+IF(AND(ISNUMBER(OFFSET('Water Data'!$E$4,0,10*ROW('Water Data'!E169))),'Data Summary'!BV175="Yes"),100-OFFSET('Water Data'!$E$4,0,10*ROW('Water Data'!E169)),NA())</f>
        <v>#N/A</v>
      </c>
      <c r="H175" s="541" t="e">
        <f ca="1">+IF(AND(ISNUMBER(OFFSET('Water Data'!$E$6,0,10*ROW('Water Data'!E169))),'Data Summary'!BW175="Yes"),OFFSET('Water Data'!$E$6,0,10*ROW('Water Data'!E169)),NA())</f>
        <v>#N/A</v>
      </c>
      <c r="I175" s="541" t="e">
        <f ca="1">+IF(AND(ISNUMBER(OFFSET('Water Data'!$E$9,0,10*ROW('Water Data'!E169))),'Data Summary'!BX175="Yes"),OFFSET('Water Data'!$E$9,0,10*ROW('Water Data'!E169)),NA())</f>
        <v>#N/A</v>
      </c>
      <c r="J175" s="541" t="e">
        <f ca="1">+IF(AND(ISNUMBER(OFFSET('Water Data'!$F$4,0,10*ROW('Water Data'!F169))),'Data Summary'!BY175="Yes"),100-OFFSET('Water Data'!$F$4,0,10*ROW('Water Data'!F169)),NA())</f>
        <v>#N/A</v>
      </c>
      <c r="K175" s="541" t="e">
        <f ca="1">+IF(AND(ISNUMBER(OFFSET('Water Data'!$F$6,0,10*ROW('Water Data'!F169))),'Data Summary'!BZ175="Yes"),OFFSET('Water Data'!$F$6,0,10*ROW('Water Data'!F169)),NA())</f>
        <v>#N/A</v>
      </c>
      <c r="L175" s="541" t="e">
        <f ca="1">+IF(AND(ISNUMBER(OFFSET('Water Data'!$F$9,0,10*ROW('Water Data'!F169))),'Data Summary'!CA175="Yes"),OFFSET('Water Data'!$F$9,0,10*ROW('Water Data'!F169)),NA())</f>
        <v>#N/A</v>
      </c>
      <c r="M175" s="541" t="e">
        <f ca="1">+IF(AND(ISNUMBER(OFFSET('Water Data'!$G$4,0,10*ROW('Water Data'!G169))),'Data Summary'!CB175="Yes"),100-OFFSET('Water Data'!$G$4,0,10*ROW('Water Data'!G169)),NA())</f>
        <v>#N/A</v>
      </c>
      <c r="N175" s="541" t="e">
        <f ca="1">+IF(AND(ISNUMBER(OFFSET('Water Data'!$G$6,0,10*ROW('Water Data'!G169))),'Data Summary'!CC175="Yes"),OFFSET('Water Data'!$G$6,0,10*ROW('Water Data'!G169)),NA())</f>
        <v>#N/A</v>
      </c>
      <c r="O175" s="541" t="e">
        <f ca="1">+IF(AND(ISNUMBER(OFFSET('Water Data'!$G$9,0,10*ROW('Water Data'!G169))),'Data Summary'!CD175="Yes"),OFFSET('Water Data'!$G$9,0,10*ROW('Water Data'!G169)),NA())</f>
        <v>#N/A</v>
      </c>
      <c r="P175" s="541" t="e">
        <f ca="1">+IF(AND(ISNUMBER(OFFSET('Water Data'!$H$4,0,10*ROW('Water Data'!H169))),'Data Summary'!CE175="Yes"),100-OFFSET('Water Data'!$H$4,0,10*ROW('Water Data'!H169)),NA())</f>
        <v>#N/A</v>
      </c>
      <c r="Q175" s="541" t="e">
        <f ca="1">+IF(AND(ISNUMBER(OFFSET('Water Data'!$H$6,0,10*ROW('Water Data'!H169))),'Data Summary'!CF175="Yes"),OFFSET('Water Data'!$H$6,0,10*ROW('Water Data'!H169)),NA())</f>
        <v>#N/A</v>
      </c>
      <c r="R175" s="541" t="e">
        <f ca="1">+IF(AND(ISNUMBER(OFFSET('Water Data'!$H$9,0,10*ROW('Water Data'!H169))),'Data Summary'!CG175="Yes"),OFFSET('Water Data'!$H$9,0,10*ROW('Water Data'!H169)),NA())</f>
        <v>#N/A</v>
      </c>
      <c r="S175" s="541" t="e">
        <f ca="1">+IF(AND(ISNUMBER(OFFSET('Water Data'!$I$4,0,10*ROW('Water Data'!I169))),'Data Summary'!CH175="Yes"),100-OFFSET('Water Data'!$I$4,0,10*ROW('Water Data'!I169)),NA())</f>
        <v>#N/A</v>
      </c>
      <c r="T175" s="541" t="e">
        <f ca="1">+IF(AND(ISNUMBER(OFFSET('Water Data'!$I$6,0,10*ROW('Water Data'!I169))),'Data Summary'!CI175="Yes"),OFFSET('Water Data'!$I$6,0,10*ROW('Water Data'!I169)),NA())</f>
        <v>#N/A</v>
      </c>
      <c r="U175" s="541" t="e">
        <f ca="1">+IF(AND(ISNUMBER(OFFSET('Water Data'!$I$9,0,10*ROW('Water Data'!I169))),'Data Summary'!CJ175="Yes"),OFFSET('Water Data'!$I$9,0,10*ROW('Water Data'!I169)),NA())</f>
        <v>#N/A</v>
      </c>
      <c r="V175" s="542" t="e">
        <f ca="1">+IF(AND(ISNUMBER(OFFSET('Sanitation Data'!$D$4,0,10*ROW('Sanitation Data'!D169))),'Data Summary'!CK175="Yes"),100-OFFSET('Sanitation Data'!$D$4,0,10*ROW('Sanitation Data'!D169)),NA())</f>
        <v>#N/A</v>
      </c>
      <c r="W175" s="542" t="e">
        <f ca="1">+IF(AND(ISNUMBER(OFFSET('Sanitation Data'!$D$6,0,10*ROW('Sanitation Data'!D169))),'Data Summary'!CL175="Yes"),OFFSET('Sanitation Data'!$D$6,0,10*ROW('Sanitation Data'!D169)),NA())</f>
        <v>#N/A</v>
      </c>
      <c r="X175" s="542" t="e">
        <f ca="1">+IF(AND(ISNUMBER(OFFSET('Sanitation Data'!$D$10,0,10*ROW('Sanitation Data'!D169))),'Data Summary'!CM175="Yes"),OFFSET('Sanitation Data'!$D$10,0,10*ROW('Sanitation Data'!D169)),NA())</f>
        <v>#N/A</v>
      </c>
      <c r="Y175" s="542" t="e">
        <f ca="1">+IF(AND(ISNUMBER(OFFSET('Sanitation Data'!$D$11,0,10*ROW('Sanitation Data'!D169))),'Data Summary'!CN175="Yes"),OFFSET('Sanitation Data'!$D$11,0,10*ROW('Sanitation Data'!D169)),NA())</f>
        <v>#N/A</v>
      </c>
      <c r="Z175" s="542" t="e">
        <f ca="1">+IF(AND(ISNUMBER(OFFSET('Sanitation Data'!$D$12,0,10*ROW('Sanitation Data'!D169))),'Data Summary'!CO175="Yes"),OFFSET('Sanitation Data'!$D$12,0,10*ROW('Sanitation Data'!D169)),NA())</f>
        <v>#N/A</v>
      </c>
      <c r="AA175" s="542" t="e">
        <f ca="1">+IF(AND(ISNUMBER(OFFSET('Sanitation Data'!$E$4,0,10*ROW('Sanitation Data'!E169))),'Data Summary'!CP175="Yes"),100-OFFSET('Sanitation Data'!$E$4,0,10*ROW('Sanitation Data'!E169)),NA())</f>
        <v>#N/A</v>
      </c>
      <c r="AB175" s="542" t="e">
        <f ca="1">+IF(AND(ISNUMBER(OFFSET('Sanitation Data'!$E$6,0,10*ROW('Sanitation Data'!E169))),'Data Summary'!CQ175="Yes"),OFFSET('Sanitation Data'!$E$6,0,10*ROW('Sanitation Data'!E169)),NA())</f>
        <v>#N/A</v>
      </c>
      <c r="AC175" s="542" t="e">
        <f ca="1">+IF(AND(ISNUMBER(OFFSET('Sanitation Data'!$E$10,0,10*ROW('Sanitation Data'!E169))),'Data Summary'!CR175="Yes"),OFFSET('Sanitation Data'!$E$10,0,10*ROW('Sanitation Data'!E169)),NA())</f>
        <v>#N/A</v>
      </c>
      <c r="AD175" s="542" t="e">
        <f ca="1">+IF(AND(ISNUMBER(OFFSET('Sanitation Data'!$E$11,0,10*ROW('Sanitation Data'!E169))),'Data Summary'!CS175="Yes"),OFFSET('Sanitation Data'!$E$11,0,10*ROW('Sanitation Data'!E169)),NA())</f>
        <v>#N/A</v>
      </c>
      <c r="AE175" s="542" t="e">
        <f ca="1">+IF(AND(ISNUMBER(OFFSET('Sanitation Data'!$E$12,0,10*ROW('Sanitation Data'!E169))),'Data Summary'!CT175="Yes"),OFFSET('Sanitation Data'!$E$12,0,10*ROW('Sanitation Data'!E169)),NA())</f>
        <v>#N/A</v>
      </c>
      <c r="AF175" s="542" t="e">
        <f ca="1">+IF(AND(ISNUMBER(OFFSET('Sanitation Data'!$F$4,0,10*ROW('Sanitation Data'!F169))),'Data Summary'!CU175="Yes"),100-OFFSET('Sanitation Data'!$F$4,0,10*ROW('Sanitation Data'!F169)),NA())</f>
        <v>#N/A</v>
      </c>
      <c r="AG175" s="542" t="e">
        <f ca="1">+IF(AND(ISNUMBER(OFFSET('Sanitation Data'!$F$6,0,10*ROW('Sanitation Data'!F169))),'Data Summary'!CV175="Yes"),OFFSET('Sanitation Data'!$F$6,0,10*ROW('Sanitation Data'!F169)),NA())</f>
        <v>#N/A</v>
      </c>
      <c r="AH175" s="542" t="e">
        <f ca="1">+IF(AND(ISNUMBER(OFFSET('Sanitation Data'!$F$10,0,10*ROW('Sanitation Data'!F169))),'Data Summary'!CW175="Yes"),OFFSET('Sanitation Data'!$F$10,0,10*ROW('Sanitation Data'!F169)),NA())</f>
        <v>#N/A</v>
      </c>
      <c r="AI175" s="542" t="e">
        <f ca="1">+IF(AND(ISNUMBER(OFFSET('Sanitation Data'!$F$11,0,10*ROW('Sanitation Data'!F169))),'Data Summary'!CX175="Yes"),OFFSET('Sanitation Data'!$F$11,0,10*ROW('Sanitation Data'!F169)),NA())</f>
        <v>#N/A</v>
      </c>
      <c r="AJ175" s="542" t="e">
        <f ca="1">+IF(AND(ISNUMBER(OFFSET('Sanitation Data'!$F$12,0,10*ROW('Sanitation Data'!F169))),'Data Summary'!CY175="Yes"),OFFSET('Sanitation Data'!$F$12,0,10*ROW('Sanitation Data'!F169)),NA())</f>
        <v>#N/A</v>
      </c>
      <c r="AK175" s="542" t="e">
        <f ca="1">+IF(AND(ISNUMBER(OFFSET('Sanitation Data'!$G$4,0,10*ROW('Sanitation Data'!G169))),'Data Summary'!CZ175="Yes"),100-OFFSET('Sanitation Data'!$G$4,0,10*ROW('Sanitation Data'!G169)),NA())</f>
        <v>#N/A</v>
      </c>
      <c r="AL175" s="542" t="e">
        <f ca="1">+IF(AND(ISNUMBER(OFFSET('Sanitation Data'!$G$6,0,10*ROW('Sanitation Data'!G169))),'Data Summary'!DA175="Yes"),OFFSET('Sanitation Data'!$G$6,0,10*ROW('Sanitation Data'!G169)),NA())</f>
        <v>#N/A</v>
      </c>
      <c r="AM175" s="542" t="e">
        <f ca="1">+IF(AND(ISNUMBER(OFFSET('Sanitation Data'!$G$10,0,10*ROW('Sanitation Data'!G169))),'Data Summary'!DB175="Yes"),OFFSET('Sanitation Data'!$G$10,0,10*ROW('Sanitation Data'!G169)),NA())</f>
        <v>#N/A</v>
      </c>
      <c r="AN175" s="542" t="e">
        <f ca="1">+IF(AND(ISNUMBER(OFFSET('Sanitation Data'!$G$11,0,10*ROW('Sanitation Data'!G169))),'Data Summary'!DC175="Yes"),OFFSET('Sanitation Data'!$G$11,0,10*ROW('Sanitation Data'!G169)),NA())</f>
        <v>#N/A</v>
      </c>
      <c r="AO175" s="542" t="e">
        <f ca="1">+IF(AND(ISNUMBER(OFFSET('Sanitation Data'!$G$12,0,10*ROW('Sanitation Data'!G169))),'Data Summary'!DD175="Yes"),OFFSET('Sanitation Data'!$G$12,0,10*ROW('Sanitation Data'!G169)),NA())</f>
        <v>#N/A</v>
      </c>
      <c r="AP175" s="542" t="e">
        <f ca="1">+IF(AND(ISNUMBER(OFFSET('Sanitation Data'!$H$4,0,10*ROW('Sanitation Data'!H169))),'Data Summary'!DE175="Yes"),100-OFFSET('Sanitation Data'!$H$4,0,10*ROW('Sanitation Data'!H169)),NA())</f>
        <v>#N/A</v>
      </c>
      <c r="AQ175" s="542" t="e">
        <f ca="1">+IF(AND(ISNUMBER(OFFSET('Sanitation Data'!$H$6,0,10*ROW('Sanitation Data'!H169))),'Data Summary'!DF175="Yes"),OFFSET('Sanitation Data'!$H$6,0,10*ROW('Sanitation Data'!H169)),NA())</f>
        <v>#N/A</v>
      </c>
      <c r="AR175" s="542" t="e">
        <f ca="1">+IF(AND(ISNUMBER(OFFSET('Sanitation Data'!$H$10,0,10*ROW('Sanitation Data'!H169))),'Data Summary'!DG175="Yes"),OFFSET('Sanitation Data'!$H$10,0,10*ROW('Sanitation Data'!H169)),NA())</f>
        <v>#N/A</v>
      </c>
      <c r="AS175" s="542" t="e">
        <f ca="1">+IF(AND(ISNUMBER(OFFSET('Sanitation Data'!$H$11,0,10*ROW('Sanitation Data'!H169))),'Data Summary'!DH175="Yes"),OFFSET('Sanitation Data'!$H$11,0,10*ROW('Sanitation Data'!H169)),NA())</f>
        <v>#N/A</v>
      </c>
      <c r="AT175" s="542" t="e">
        <f ca="1">+IF(AND(ISNUMBER(OFFSET('Sanitation Data'!$H$12,0,10*ROW('Sanitation Data'!H169))),'Data Summary'!DI175="Yes"),OFFSET('Sanitation Data'!$H$12,0,10*ROW('Sanitation Data'!H169)),NA())</f>
        <v>#N/A</v>
      </c>
      <c r="AU175" s="542" t="e">
        <f ca="1">+IF(AND(ISNUMBER(OFFSET('Sanitation Data'!$I$4,0,10*ROW('Sanitation Data'!I169))),'Data Summary'!DJ175="Yes"),100-OFFSET('Sanitation Data'!$I$4,0,10*ROW('Sanitation Data'!I169)),NA())</f>
        <v>#N/A</v>
      </c>
      <c r="AV175" s="542" t="e">
        <f ca="1">+IF(AND(ISNUMBER(OFFSET('Sanitation Data'!$I$6,0,10*ROW('Sanitation Data'!I169))),'Data Summary'!DK175="Yes"),OFFSET('Sanitation Data'!$I$6,0,10*ROW('Sanitation Data'!I169)),NA())</f>
        <v>#N/A</v>
      </c>
      <c r="AW175" s="542" t="e">
        <f ca="1">+IF(AND(ISNUMBER(OFFSET('Sanitation Data'!$I$10,0,10*ROW('Sanitation Data'!I169))),'Data Summary'!DL175="Yes"),OFFSET('Sanitation Data'!$I$10,0,10*ROW('Sanitation Data'!I169)),NA())</f>
        <v>#N/A</v>
      </c>
      <c r="AX175" s="542" t="e">
        <f ca="1">+IF(AND(ISNUMBER(OFFSET('Sanitation Data'!$I$11,0,10*ROW('Sanitation Data'!I169))),'Data Summary'!DM175="Yes"),OFFSET('Sanitation Data'!$I$11,0,10*ROW('Sanitation Data'!I169)),NA())</f>
        <v>#N/A</v>
      </c>
      <c r="AY175" s="542" t="e">
        <f ca="1">+IF(AND(ISNUMBER(OFFSET('Sanitation Data'!$I$12,0,10*ROW('Sanitation Data'!I169))),'Data Summary'!DN175="Yes"),OFFSET('Sanitation Data'!$I$12,0,10*ROW('Sanitation Data'!I169)),NA())</f>
        <v>#N/A</v>
      </c>
      <c r="AZ175" s="543" t="e">
        <f ca="1">+IF(AND(ISNUMBER(OFFSET('Hygiene Data'!$D$5,0,10*ROW('Hygiene Data'!D169))),'Data Summary'!DO175="Yes"),OFFSET('Hygiene Data'!$D$5,0,10*ROW('Hygiene Data'!D169)),NA())</f>
        <v>#N/A</v>
      </c>
      <c r="BA175" s="543" t="e">
        <f ca="1">+IF(AND(ISNUMBER(OFFSET('Hygiene Data'!$D$7,0,10*ROW('Hygiene Data'!D169))),'Data Summary'!DP175="Yes"),OFFSET('Hygiene Data'!$D$7,0,10*ROW('Hygiene Data'!D169)),NA())</f>
        <v>#N/A</v>
      </c>
      <c r="BB175" s="543" t="e">
        <f ca="1">+IF(AND(ISNUMBER(OFFSET('Hygiene Data'!$D$9,0,10*ROW('Hygiene Data'!D169))),'Data Summary'!DQ175="Yes"),OFFSET('Hygiene Data'!$D$9,0,10*ROW('Hygiene Data'!D169)),NA())</f>
        <v>#N/A</v>
      </c>
      <c r="BC175" s="543" t="e">
        <f ca="1">+IF(AND(ISNUMBER(OFFSET('Hygiene Data'!$E$5,0,10*ROW('Hygiene Data'!E169))),'Data Summary'!DR175="Yes"),OFFSET('Hygiene Data'!$E$5,0,10*ROW('Hygiene Data'!E169)),NA())</f>
        <v>#N/A</v>
      </c>
      <c r="BD175" s="543" t="e">
        <f ca="1">+IF(AND(ISNUMBER(OFFSET('Hygiene Data'!$E$7,0,10*ROW('Hygiene Data'!E169))),'Data Summary'!DS175="Yes"),OFFSET('Hygiene Data'!$E$7,0,10*ROW('Hygiene Data'!E169)),NA())</f>
        <v>#N/A</v>
      </c>
      <c r="BE175" s="543" t="e">
        <f ca="1">+IF(AND(ISNUMBER(OFFSET('Hygiene Data'!$E$9,0,10*ROW('Hygiene Data'!E169))),'Data Summary'!DT175="Yes"),OFFSET('Hygiene Data'!$E$9,0,10*ROW('Hygiene Data'!E169)),NA())</f>
        <v>#N/A</v>
      </c>
      <c r="BF175" s="543" t="e">
        <f ca="1">+IF(AND(ISNUMBER(OFFSET('Hygiene Data'!$F$5,0,10*ROW('Hygiene Data'!F169))),'Data Summary'!DU175="Yes"),OFFSET('Hygiene Data'!$F$5,0,10*ROW('Hygiene Data'!F169)),NA())</f>
        <v>#N/A</v>
      </c>
      <c r="BG175" s="543" t="e">
        <f ca="1">+IF(AND(ISNUMBER(OFFSET('Hygiene Data'!$F$7,0,10*ROW('Hygiene Data'!F169))),'Data Summary'!DV175="Yes"),OFFSET('Hygiene Data'!$F$7,0,10*ROW('Hygiene Data'!F169)),NA())</f>
        <v>#N/A</v>
      </c>
      <c r="BH175" s="543" t="e">
        <f ca="1">+IF(AND(ISNUMBER(OFFSET('Hygiene Data'!$F$9,0,10*ROW('Hygiene Data'!F169))),'Data Summary'!DW175="Yes"),OFFSET('Hygiene Data'!$F$9,0,10*ROW('Hygiene Data'!F169)),NA())</f>
        <v>#N/A</v>
      </c>
      <c r="BI175" s="543" t="e">
        <f ca="1">+IF(AND(ISNUMBER(OFFSET('Hygiene Data'!$G$5,0,10*ROW('Hygiene Data'!G169))),'Data Summary'!DX175="Yes"),OFFSET('Hygiene Data'!$G$5,0,10*ROW('Hygiene Data'!G169)),NA())</f>
        <v>#N/A</v>
      </c>
      <c r="BJ175" s="543" t="e">
        <f ca="1">+IF(AND(ISNUMBER(OFFSET('Hygiene Data'!$G$7,0,10*ROW('Hygiene Data'!G169))),'Data Summary'!DY175="Yes"),OFFSET('Hygiene Data'!$G$7,0,10*ROW('Hygiene Data'!G169)),NA())</f>
        <v>#N/A</v>
      </c>
      <c r="BK175" s="543" t="e">
        <f ca="1">+IF(AND(ISNUMBER(OFFSET('Hygiene Data'!$G$9,0,10*ROW('Hygiene Data'!G169))),'Data Summary'!DZ175="Yes"),OFFSET('Hygiene Data'!$G$9,0,10*ROW('Hygiene Data'!G169)),NA())</f>
        <v>#N/A</v>
      </c>
      <c r="BL175" s="543" t="e">
        <f ca="1">+IF(AND(ISNUMBER(OFFSET('Hygiene Data'!$H$5,0,10*ROW('Hygiene Data'!H169))),'Data Summary'!EA175="Yes"),OFFSET('Hygiene Data'!$H$5,0,10*ROW('Hygiene Data'!H169)),NA())</f>
        <v>#N/A</v>
      </c>
      <c r="BM175" s="543" t="e">
        <f ca="1">+IF(AND(ISNUMBER(OFFSET('Hygiene Data'!$H$7,0,10*ROW('Hygiene Data'!H169))),'Data Summary'!EB175="Yes"),OFFSET('Hygiene Data'!$H$7,0,10*ROW('Hygiene Data'!H169)),NA())</f>
        <v>#N/A</v>
      </c>
      <c r="BN175" s="543" t="e">
        <f ca="1">+IF(AND(ISNUMBER(OFFSET('Hygiene Data'!$H$9,0,10*ROW('Hygiene Data'!H169))),'Data Summary'!EC175="Yes"),OFFSET('Hygiene Data'!$H$9,0,10*ROW('Hygiene Data'!H169)),NA())</f>
        <v>#N/A</v>
      </c>
      <c r="BO175" s="543" t="e">
        <f ca="1">+IF(AND(ISNUMBER(OFFSET('Hygiene Data'!$I$5,0,10*ROW('Hygiene Data'!I169))),'Data Summary'!ED175="Yes"),OFFSET('Hygiene Data'!$I$5,0,10*ROW('Hygiene Data'!I169)),NA())</f>
        <v>#N/A</v>
      </c>
      <c r="BP175" s="543" t="e">
        <f ca="1">+IF(AND(ISNUMBER(OFFSET('Hygiene Data'!$I$7,0,10*ROW('Hygiene Data'!I169))),'Data Summary'!EE175="Yes"),OFFSET('Hygiene Data'!$I$7,0,10*ROW('Hygiene Data'!I169)),NA())</f>
        <v>#N/A</v>
      </c>
      <c r="BQ175" s="543" t="e">
        <f ca="1">+IF(AND(ISNUMBER(OFFSET('Hygiene Data'!$I$9,0,10*ROW('Hygiene Data'!I169))),'Data Summary'!EF175="Yes"),OFFSET('Hygiene Data'!$I$9,0,10*ROW('Hygiene Data'!I169)),NA())</f>
        <v>#N/A</v>
      </c>
    </row>
    <row r="176" spans="1:69" x14ac:dyDescent="0.25">
      <c r="A176" s="539" t="e">
        <f ca="1">+RIGHT('Data Summary'!A176,LEN('Data Summary'!A176)-9)</f>
        <v>#VALUE!</v>
      </c>
      <c r="B176" s="513" t="str">
        <f ca="1">+IF(ISTEXT('Data Summary'!B176),'Data Summary'!B176,"")</f>
        <v/>
      </c>
      <c r="C176" s="540" t="e">
        <f ca="1">+VALUE('Data Summary'!C176)</f>
        <v>#VALUE!</v>
      </c>
      <c r="D176" s="541" t="e">
        <f ca="1">+IF(AND(ISNUMBER(OFFSET('Water Data'!$D$4,0,10*ROW('Water Data'!D170))),'Data Summary'!BS176="Yes"),100-OFFSET('Water Data'!$D$4,0,10*ROW('Water Data'!D170)),NA())</f>
        <v>#N/A</v>
      </c>
      <c r="E176" s="541" t="e">
        <f ca="1">+IF(AND(ISNUMBER(OFFSET('Water Data'!$D$6,0,10*ROW('Water Data'!D170))),'Data Summary'!BT176="Yes"),OFFSET('Water Data'!$D$6,0,10*ROW('Water Data'!D170)),NA())</f>
        <v>#N/A</v>
      </c>
      <c r="F176" s="541" t="e">
        <f ca="1">+IF(AND(ISNUMBER(OFFSET('Water Data'!$D$9,0,10*ROW('Water Data'!D170))),'Data Summary'!BU176="Yes"),OFFSET('Water Data'!$D$9,0,10*ROW('Water Data'!D170)),NA())</f>
        <v>#N/A</v>
      </c>
      <c r="G176" s="541" t="e">
        <f ca="1">+IF(AND(ISNUMBER(OFFSET('Water Data'!$E$4,0,10*ROW('Water Data'!E170))),'Data Summary'!BV176="Yes"),100-OFFSET('Water Data'!$E$4,0,10*ROW('Water Data'!E170)),NA())</f>
        <v>#N/A</v>
      </c>
      <c r="H176" s="541" t="e">
        <f ca="1">+IF(AND(ISNUMBER(OFFSET('Water Data'!$E$6,0,10*ROW('Water Data'!E170))),'Data Summary'!BW176="Yes"),OFFSET('Water Data'!$E$6,0,10*ROW('Water Data'!E170)),NA())</f>
        <v>#N/A</v>
      </c>
      <c r="I176" s="541" t="e">
        <f ca="1">+IF(AND(ISNUMBER(OFFSET('Water Data'!$E$9,0,10*ROW('Water Data'!E170))),'Data Summary'!BX176="Yes"),OFFSET('Water Data'!$E$9,0,10*ROW('Water Data'!E170)),NA())</f>
        <v>#N/A</v>
      </c>
      <c r="J176" s="541" t="e">
        <f ca="1">+IF(AND(ISNUMBER(OFFSET('Water Data'!$F$4,0,10*ROW('Water Data'!F170))),'Data Summary'!BY176="Yes"),100-OFFSET('Water Data'!$F$4,0,10*ROW('Water Data'!F170)),NA())</f>
        <v>#N/A</v>
      </c>
      <c r="K176" s="541" t="e">
        <f ca="1">+IF(AND(ISNUMBER(OFFSET('Water Data'!$F$6,0,10*ROW('Water Data'!F170))),'Data Summary'!BZ176="Yes"),OFFSET('Water Data'!$F$6,0,10*ROW('Water Data'!F170)),NA())</f>
        <v>#N/A</v>
      </c>
      <c r="L176" s="541" t="e">
        <f ca="1">+IF(AND(ISNUMBER(OFFSET('Water Data'!$F$9,0,10*ROW('Water Data'!F170))),'Data Summary'!CA176="Yes"),OFFSET('Water Data'!$F$9,0,10*ROW('Water Data'!F170)),NA())</f>
        <v>#N/A</v>
      </c>
      <c r="M176" s="541" t="e">
        <f ca="1">+IF(AND(ISNUMBER(OFFSET('Water Data'!$G$4,0,10*ROW('Water Data'!G170))),'Data Summary'!CB176="Yes"),100-OFFSET('Water Data'!$G$4,0,10*ROW('Water Data'!G170)),NA())</f>
        <v>#N/A</v>
      </c>
      <c r="N176" s="541" t="e">
        <f ca="1">+IF(AND(ISNUMBER(OFFSET('Water Data'!$G$6,0,10*ROW('Water Data'!G170))),'Data Summary'!CC176="Yes"),OFFSET('Water Data'!$G$6,0,10*ROW('Water Data'!G170)),NA())</f>
        <v>#N/A</v>
      </c>
      <c r="O176" s="541" t="e">
        <f ca="1">+IF(AND(ISNUMBER(OFFSET('Water Data'!$G$9,0,10*ROW('Water Data'!G170))),'Data Summary'!CD176="Yes"),OFFSET('Water Data'!$G$9,0,10*ROW('Water Data'!G170)),NA())</f>
        <v>#N/A</v>
      </c>
      <c r="P176" s="541" t="e">
        <f ca="1">+IF(AND(ISNUMBER(OFFSET('Water Data'!$H$4,0,10*ROW('Water Data'!H170))),'Data Summary'!CE176="Yes"),100-OFFSET('Water Data'!$H$4,0,10*ROW('Water Data'!H170)),NA())</f>
        <v>#N/A</v>
      </c>
      <c r="Q176" s="541" t="e">
        <f ca="1">+IF(AND(ISNUMBER(OFFSET('Water Data'!$H$6,0,10*ROW('Water Data'!H170))),'Data Summary'!CF176="Yes"),OFFSET('Water Data'!$H$6,0,10*ROW('Water Data'!H170)),NA())</f>
        <v>#N/A</v>
      </c>
      <c r="R176" s="541" t="e">
        <f ca="1">+IF(AND(ISNUMBER(OFFSET('Water Data'!$H$9,0,10*ROW('Water Data'!H170))),'Data Summary'!CG176="Yes"),OFFSET('Water Data'!$H$9,0,10*ROW('Water Data'!H170)),NA())</f>
        <v>#N/A</v>
      </c>
      <c r="S176" s="541" t="e">
        <f ca="1">+IF(AND(ISNUMBER(OFFSET('Water Data'!$I$4,0,10*ROW('Water Data'!I170))),'Data Summary'!CH176="Yes"),100-OFFSET('Water Data'!$I$4,0,10*ROW('Water Data'!I170)),NA())</f>
        <v>#N/A</v>
      </c>
      <c r="T176" s="541" t="e">
        <f ca="1">+IF(AND(ISNUMBER(OFFSET('Water Data'!$I$6,0,10*ROW('Water Data'!I170))),'Data Summary'!CI176="Yes"),OFFSET('Water Data'!$I$6,0,10*ROW('Water Data'!I170)),NA())</f>
        <v>#N/A</v>
      </c>
      <c r="U176" s="541" t="e">
        <f ca="1">+IF(AND(ISNUMBER(OFFSET('Water Data'!$I$9,0,10*ROW('Water Data'!I170))),'Data Summary'!CJ176="Yes"),OFFSET('Water Data'!$I$9,0,10*ROW('Water Data'!I170)),NA())</f>
        <v>#N/A</v>
      </c>
      <c r="V176" s="542" t="e">
        <f ca="1">+IF(AND(ISNUMBER(OFFSET('Sanitation Data'!$D$4,0,10*ROW('Sanitation Data'!D170))),'Data Summary'!CK176="Yes"),100-OFFSET('Sanitation Data'!$D$4,0,10*ROW('Sanitation Data'!D170)),NA())</f>
        <v>#N/A</v>
      </c>
      <c r="W176" s="542" t="e">
        <f ca="1">+IF(AND(ISNUMBER(OFFSET('Sanitation Data'!$D$6,0,10*ROW('Sanitation Data'!D170))),'Data Summary'!CL176="Yes"),OFFSET('Sanitation Data'!$D$6,0,10*ROW('Sanitation Data'!D170)),NA())</f>
        <v>#N/A</v>
      </c>
      <c r="X176" s="542" t="e">
        <f ca="1">+IF(AND(ISNUMBER(OFFSET('Sanitation Data'!$D$10,0,10*ROW('Sanitation Data'!D170))),'Data Summary'!CM176="Yes"),OFFSET('Sanitation Data'!$D$10,0,10*ROW('Sanitation Data'!D170)),NA())</f>
        <v>#N/A</v>
      </c>
      <c r="Y176" s="542" t="e">
        <f ca="1">+IF(AND(ISNUMBER(OFFSET('Sanitation Data'!$D$11,0,10*ROW('Sanitation Data'!D170))),'Data Summary'!CN176="Yes"),OFFSET('Sanitation Data'!$D$11,0,10*ROW('Sanitation Data'!D170)),NA())</f>
        <v>#N/A</v>
      </c>
      <c r="Z176" s="542" t="e">
        <f ca="1">+IF(AND(ISNUMBER(OFFSET('Sanitation Data'!$D$12,0,10*ROW('Sanitation Data'!D170))),'Data Summary'!CO176="Yes"),OFFSET('Sanitation Data'!$D$12,0,10*ROW('Sanitation Data'!D170)),NA())</f>
        <v>#N/A</v>
      </c>
      <c r="AA176" s="542" t="e">
        <f ca="1">+IF(AND(ISNUMBER(OFFSET('Sanitation Data'!$E$4,0,10*ROW('Sanitation Data'!E170))),'Data Summary'!CP176="Yes"),100-OFFSET('Sanitation Data'!$E$4,0,10*ROW('Sanitation Data'!E170)),NA())</f>
        <v>#N/A</v>
      </c>
      <c r="AB176" s="542" t="e">
        <f ca="1">+IF(AND(ISNUMBER(OFFSET('Sanitation Data'!$E$6,0,10*ROW('Sanitation Data'!E170))),'Data Summary'!CQ176="Yes"),OFFSET('Sanitation Data'!$E$6,0,10*ROW('Sanitation Data'!E170)),NA())</f>
        <v>#N/A</v>
      </c>
      <c r="AC176" s="542" t="e">
        <f ca="1">+IF(AND(ISNUMBER(OFFSET('Sanitation Data'!$E$10,0,10*ROW('Sanitation Data'!E170))),'Data Summary'!CR176="Yes"),OFFSET('Sanitation Data'!$E$10,0,10*ROW('Sanitation Data'!E170)),NA())</f>
        <v>#N/A</v>
      </c>
      <c r="AD176" s="542" t="e">
        <f ca="1">+IF(AND(ISNUMBER(OFFSET('Sanitation Data'!$E$11,0,10*ROW('Sanitation Data'!E170))),'Data Summary'!CS176="Yes"),OFFSET('Sanitation Data'!$E$11,0,10*ROW('Sanitation Data'!E170)),NA())</f>
        <v>#N/A</v>
      </c>
      <c r="AE176" s="542" t="e">
        <f ca="1">+IF(AND(ISNUMBER(OFFSET('Sanitation Data'!$E$12,0,10*ROW('Sanitation Data'!E170))),'Data Summary'!CT176="Yes"),OFFSET('Sanitation Data'!$E$12,0,10*ROW('Sanitation Data'!E170)),NA())</f>
        <v>#N/A</v>
      </c>
      <c r="AF176" s="542" t="e">
        <f ca="1">+IF(AND(ISNUMBER(OFFSET('Sanitation Data'!$F$4,0,10*ROW('Sanitation Data'!F170))),'Data Summary'!CU176="Yes"),100-OFFSET('Sanitation Data'!$F$4,0,10*ROW('Sanitation Data'!F170)),NA())</f>
        <v>#N/A</v>
      </c>
      <c r="AG176" s="542" t="e">
        <f ca="1">+IF(AND(ISNUMBER(OFFSET('Sanitation Data'!$F$6,0,10*ROW('Sanitation Data'!F170))),'Data Summary'!CV176="Yes"),OFFSET('Sanitation Data'!$F$6,0,10*ROW('Sanitation Data'!F170)),NA())</f>
        <v>#N/A</v>
      </c>
      <c r="AH176" s="542" t="e">
        <f ca="1">+IF(AND(ISNUMBER(OFFSET('Sanitation Data'!$F$10,0,10*ROW('Sanitation Data'!F170))),'Data Summary'!CW176="Yes"),OFFSET('Sanitation Data'!$F$10,0,10*ROW('Sanitation Data'!F170)),NA())</f>
        <v>#N/A</v>
      </c>
      <c r="AI176" s="542" t="e">
        <f ca="1">+IF(AND(ISNUMBER(OFFSET('Sanitation Data'!$F$11,0,10*ROW('Sanitation Data'!F170))),'Data Summary'!CX176="Yes"),OFFSET('Sanitation Data'!$F$11,0,10*ROW('Sanitation Data'!F170)),NA())</f>
        <v>#N/A</v>
      </c>
      <c r="AJ176" s="542" t="e">
        <f ca="1">+IF(AND(ISNUMBER(OFFSET('Sanitation Data'!$F$12,0,10*ROW('Sanitation Data'!F170))),'Data Summary'!CY176="Yes"),OFFSET('Sanitation Data'!$F$12,0,10*ROW('Sanitation Data'!F170)),NA())</f>
        <v>#N/A</v>
      </c>
      <c r="AK176" s="542" t="e">
        <f ca="1">+IF(AND(ISNUMBER(OFFSET('Sanitation Data'!$G$4,0,10*ROW('Sanitation Data'!G170))),'Data Summary'!CZ176="Yes"),100-OFFSET('Sanitation Data'!$G$4,0,10*ROW('Sanitation Data'!G170)),NA())</f>
        <v>#N/A</v>
      </c>
      <c r="AL176" s="542" t="e">
        <f ca="1">+IF(AND(ISNUMBER(OFFSET('Sanitation Data'!$G$6,0,10*ROW('Sanitation Data'!G170))),'Data Summary'!DA176="Yes"),OFFSET('Sanitation Data'!$G$6,0,10*ROW('Sanitation Data'!G170)),NA())</f>
        <v>#N/A</v>
      </c>
      <c r="AM176" s="542" t="e">
        <f ca="1">+IF(AND(ISNUMBER(OFFSET('Sanitation Data'!$G$10,0,10*ROW('Sanitation Data'!G170))),'Data Summary'!DB176="Yes"),OFFSET('Sanitation Data'!$G$10,0,10*ROW('Sanitation Data'!G170)),NA())</f>
        <v>#N/A</v>
      </c>
      <c r="AN176" s="542" t="e">
        <f ca="1">+IF(AND(ISNUMBER(OFFSET('Sanitation Data'!$G$11,0,10*ROW('Sanitation Data'!G170))),'Data Summary'!DC176="Yes"),OFFSET('Sanitation Data'!$G$11,0,10*ROW('Sanitation Data'!G170)),NA())</f>
        <v>#N/A</v>
      </c>
      <c r="AO176" s="542" t="e">
        <f ca="1">+IF(AND(ISNUMBER(OFFSET('Sanitation Data'!$G$12,0,10*ROW('Sanitation Data'!G170))),'Data Summary'!DD176="Yes"),OFFSET('Sanitation Data'!$G$12,0,10*ROW('Sanitation Data'!G170)),NA())</f>
        <v>#N/A</v>
      </c>
      <c r="AP176" s="542" t="e">
        <f ca="1">+IF(AND(ISNUMBER(OFFSET('Sanitation Data'!$H$4,0,10*ROW('Sanitation Data'!H170))),'Data Summary'!DE176="Yes"),100-OFFSET('Sanitation Data'!$H$4,0,10*ROW('Sanitation Data'!H170)),NA())</f>
        <v>#N/A</v>
      </c>
      <c r="AQ176" s="542" t="e">
        <f ca="1">+IF(AND(ISNUMBER(OFFSET('Sanitation Data'!$H$6,0,10*ROW('Sanitation Data'!H170))),'Data Summary'!DF176="Yes"),OFFSET('Sanitation Data'!$H$6,0,10*ROW('Sanitation Data'!H170)),NA())</f>
        <v>#N/A</v>
      </c>
      <c r="AR176" s="542" t="e">
        <f ca="1">+IF(AND(ISNUMBER(OFFSET('Sanitation Data'!$H$10,0,10*ROW('Sanitation Data'!H170))),'Data Summary'!DG176="Yes"),OFFSET('Sanitation Data'!$H$10,0,10*ROW('Sanitation Data'!H170)),NA())</f>
        <v>#N/A</v>
      </c>
      <c r="AS176" s="542" t="e">
        <f ca="1">+IF(AND(ISNUMBER(OFFSET('Sanitation Data'!$H$11,0,10*ROW('Sanitation Data'!H170))),'Data Summary'!DH176="Yes"),OFFSET('Sanitation Data'!$H$11,0,10*ROW('Sanitation Data'!H170)),NA())</f>
        <v>#N/A</v>
      </c>
      <c r="AT176" s="542" t="e">
        <f ca="1">+IF(AND(ISNUMBER(OFFSET('Sanitation Data'!$H$12,0,10*ROW('Sanitation Data'!H170))),'Data Summary'!DI176="Yes"),OFFSET('Sanitation Data'!$H$12,0,10*ROW('Sanitation Data'!H170)),NA())</f>
        <v>#N/A</v>
      </c>
      <c r="AU176" s="542" t="e">
        <f ca="1">+IF(AND(ISNUMBER(OFFSET('Sanitation Data'!$I$4,0,10*ROW('Sanitation Data'!I170))),'Data Summary'!DJ176="Yes"),100-OFFSET('Sanitation Data'!$I$4,0,10*ROW('Sanitation Data'!I170)),NA())</f>
        <v>#N/A</v>
      </c>
      <c r="AV176" s="542" t="e">
        <f ca="1">+IF(AND(ISNUMBER(OFFSET('Sanitation Data'!$I$6,0,10*ROW('Sanitation Data'!I170))),'Data Summary'!DK176="Yes"),OFFSET('Sanitation Data'!$I$6,0,10*ROW('Sanitation Data'!I170)),NA())</f>
        <v>#N/A</v>
      </c>
      <c r="AW176" s="542" t="e">
        <f ca="1">+IF(AND(ISNUMBER(OFFSET('Sanitation Data'!$I$10,0,10*ROW('Sanitation Data'!I170))),'Data Summary'!DL176="Yes"),OFFSET('Sanitation Data'!$I$10,0,10*ROW('Sanitation Data'!I170)),NA())</f>
        <v>#N/A</v>
      </c>
      <c r="AX176" s="542" t="e">
        <f ca="1">+IF(AND(ISNUMBER(OFFSET('Sanitation Data'!$I$11,0,10*ROW('Sanitation Data'!I170))),'Data Summary'!DM176="Yes"),OFFSET('Sanitation Data'!$I$11,0,10*ROW('Sanitation Data'!I170)),NA())</f>
        <v>#N/A</v>
      </c>
      <c r="AY176" s="542" t="e">
        <f ca="1">+IF(AND(ISNUMBER(OFFSET('Sanitation Data'!$I$12,0,10*ROW('Sanitation Data'!I170))),'Data Summary'!DN176="Yes"),OFFSET('Sanitation Data'!$I$12,0,10*ROW('Sanitation Data'!I170)),NA())</f>
        <v>#N/A</v>
      </c>
      <c r="AZ176" s="543" t="e">
        <f ca="1">+IF(AND(ISNUMBER(OFFSET('Hygiene Data'!$D$5,0,10*ROW('Hygiene Data'!D170))),'Data Summary'!DO176="Yes"),OFFSET('Hygiene Data'!$D$5,0,10*ROW('Hygiene Data'!D170)),NA())</f>
        <v>#N/A</v>
      </c>
      <c r="BA176" s="543" t="e">
        <f ca="1">+IF(AND(ISNUMBER(OFFSET('Hygiene Data'!$D$7,0,10*ROW('Hygiene Data'!D170))),'Data Summary'!DP176="Yes"),OFFSET('Hygiene Data'!$D$7,0,10*ROW('Hygiene Data'!D170)),NA())</f>
        <v>#N/A</v>
      </c>
      <c r="BB176" s="543" t="e">
        <f ca="1">+IF(AND(ISNUMBER(OFFSET('Hygiene Data'!$D$9,0,10*ROW('Hygiene Data'!D170))),'Data Summary'!DQ176="Yes"),OFFSET('Hygiene Data'!$D$9,0,10*ROW('Hygiene Data'!D170)),NA())</f>
        <v>#N/A</v>
      </c>
      <c r="BC176" s="543" t="e">
        <f ca="1">+IF(AND(ISNUMBER(OFFSET('Hygiene Data'!$E$5,0,10*ROW('Hygiene Data'!E170))),'Data Summary'!DR176="Yes"),OFFSET('Hygiene Data'!$E$5,0,10*ROW('Hygiene Data'!E170)),NA())</f>
        <v>#N/A</v>
      </c>
      <c r="BD176" s="543" t="e">
        <f ca="1">+IF(AND(ISNUMBER(OFFSET('Hygiene Data'!$E$7,0,10*ROW('Hygiene Data'!E170))),'Data Summary'!DS176="Yes"),OFFSET('Hygiene Data'!$E$7,0,10*ROW('Hygiene Data'!E170)),NA())</f>
        <v>#N/A</v>
      </c>
      <c r="BE176" s="543" t="e">
        <f ca="1">+IF(AND(ISNUMBER(OFFSET('Hygiene Data'!$E$9,0,10*ROW('Hygiene Data'!E170))),'Data Summary'!DT176="Yes"),OFFSET('Hygiene Data'!$E$9,0,10*ROW('Hygiene Data'!E170)),NA())</f>
        <v>#N/A</v>
      </c>
      <c r="BF176" s="543" t="e">
        <f ca="1">+IF(AND(ISNUMBER(OFFSET('Hygiene Data'!$F$5,0,10*ROW('Hygiene Data'!F170))),'Data Summary'!DU176="Yes"),OFFSET('Hygiene Data'!$F$5,0,10*ROW('Hygiene Data'!F170)),NA())</f>
        <v>#N/A</v>
      </c>
      <c r="BG176" s="543" t="e">
        <f ca="1">+IF(AND(ISNUMBER(OFFSET('Hygiene Data'!$F$7,0,10*ROW('Hygiene Data'!F170))),'Data Summary'!DV176="Yes"),OFFSET('Hygiene Data'!$F$7,0,10*ROW('Hygiene Data'!F170)),NA())</f>
        <v>#N/A</v>
      </c>
      <c r="BH176" s="543" t="e">
        <f ca="1">+IF(AND(ISNUMBER(OFFSET('Hygiene Data'!$F$9,0,10*ROW('Hygiene Data'!F170))),'Data Summary'!DW176="Yes"),OFFSET('Hygiene Data'!$F$9,0,10*ROW('Hygiene Data'!F170)),NA())</f>
        <v>#N/A</v>
      </c>
      <c r="BI176" s="543" t="e">
        <f ca="1">+IF(AND(ISNUMBER(OFFSET('Hygiene Data'!$G$5,0,10*ROW('Hygiene Data'!G170))),'Data Summary'!DX176="Yes"),OFFSET('Hygiene Data'!$G$5,0,10*ROW('Hygiene Data'!G170)),NA())</f>
        <v>#N/A</v>
      </c>
      <c r="BJ176" s="543" t="e">
        <f ca="1">+IF(AND(ISNUMBER(OFFSET('Hygiene Data'!$G$7,0,10*ROW('Hygiene Data'!G170))),'Data Summary'!DY176="Yes"),OFFSET('Hygiene Data'!$G$7,0,10*ROW('Hygiene Data'!G170)),NA())</f>
        <v>#N/A</v>
      </c>
      <c r="BK176" s="543" t="e">
        <f ca="1">+IF(AND(ISNUMBER(OFFSET('Hygiene Data'!$G$9,0,10*ROW('Hygiene Data'!G170))),'Data Summary'!DZ176="Yes"),OFFSET('Hygiene Data'!$G$9,0,10*ROW('Hygiene Data'!G170)),NA())</f>
        <v>#N/A</v>
      </c>
      <c r="BL176" s="543" t="e">
        <f ca="1">+IF(AND(ISNUMBER(OFFSET('Hygiene Data'!$H$5,0,10*ROW('Hygiene Data'!H170))),'Data Summary'!EA176="Yes"),OFFSET('Hygiene Data'!$H$5,0,10*ROW('Hygiene Data'!H170)),NA())</f>
        <v>#N/A</v>
      </c>
      <c r="BM176" s="543" t="e">
        <f ca="1">+IF(AND(ISNUMBER(OFFSET('Hygiene Data'!$H$7,0,10*ROW('Hygiene Data'!H170))),'Data Summary'!EB176="Yes"),OFFSET('Hygiene Data'!$H$7,0,10*ROW('Hygiene Data'!H170)),NA())</f>
        <v>#N/A</v>
      </c>
      <c r="BN176" s="543" t="e">
        <f ca="1">+IF(AND(ISNUMBER(OFFSET('Hygiene Data'!$H$9,0,10*ROW('Hygiene Data'!H170))),'Data Summary'!EC176="Yes"),OFFSET('Hygiene Data'!$H$9,0,10*ROW('Hygiene Data'!H170)),NA())</f>
        <v>#N/A</v>
      </c>
      <c r="BO176" s="543" t="e">
        <f ca="1">+IF(AND(ISNUMBER(OFFSET('Hygiene Data'!$I$5,0,10*ROW('Hygiene Data'!I170))),'Data Summary'!ED176="Yes"),OFFSET('Hygiene Data'!$I$5,0,10*ROW('Hygiene Data'!I170)),NA())</f>
        <v>#N/A</v>
      </c>
      <c r="BP176" s="543" t="e">
        <f ca="1">+IF(AND(ISNUMBER(OFFSET('Hygiene Data'!$I$7,0,10*ROW('Hygiene Data'!I170))),'Data Summary'!EE176="Yes"),OFFSET('Hygiene Data'!$I$7,0,10*ROW('Hygiene Data'!I170)),NA())</f>
        <v>#N/A</v>
      </c>
      <c r="BQ176" s="543" t="e">
        <f ca="1">+IF(AND(ISNUMBER(OFFSET('Hygiene Data'!$I$9,0,10*ROW('Hygiene Data'!I170))),'Data Summary'!EF176="Yes"),OFFSET('Hygiene Data'!$I$9,0,10*ROW('Hygiene Data'!I170)),NA())</f>
        <v>#N/A</v>
      </c>
    </row>
    <row r="177" spans="1:69" x14ac:dyDescent="0.25">
      <c r="A177" s="539" t="e">
        <f ca="1">+RIGHT('Data Summary'!A177,LEN('Data Summary'!A177)-9)</f>
        <v>#VALUE!</v>
      </c>
      <c r="B177" s="513" t="str">
        <f ca="1">+IF(ISTEXT('Data Summary'!B177),'Data Summary'!B177,"")</f>
        <v/>
      </c>
      <c r="C177" s="540" t="e">
        <f ca="1">+VALUE('Data Summary'!C177)</f>
        <v>#VALUE!</v>
      </c>
      <c r="D177" s="541" t="e">
        <f ca="1">+IF(AND(ISNUMBER(OFFSET('Water Data'!$D$4,0,10*ROW('Water Data'!D171))),'Data Summary'!BS177="Yes"),100-OFFSET('Water Data'!$D$4,0,10*ROW('Water Data'!D171)),NA())</f>
        <v>#N/A</v>
      </c>
      <c r="E177" s="541" t="e">
        <f ca="1">+IF(AND(ISNUMBER(OFFSET('Water Data'!$D$6,0,10*ROW('Water Data'!D171))),'Data Summary'!BT177="Yes"),OFFSET('Water Data'!$D$6,0,10*ROW('Water Data'!D171)),NA())</f>
        <v>#N/A</v>
      </c>
      <c r="F177" s="541" t="e">
        <f ca="1">+IF(AND(ISNUMBER(OFFSET('Water Data'!$D$9,0,10*ROW('Water Data'!D171))),'Data Summary'!BU177="Yes"),OFFSET('Water Data'!$D$9,0,10*ROW('Water Data'!D171)),NA())</f>
        <v>#N/A</v>
      </c>
      <c r="G177" s="541" t="e">
        <f ca="1">+IF(AND(ISNUMBER(OFFSET('Water Data'!$E$4,0,10*ROW('Water Data'!E171))),'Data Summary'!BV177="Yes"),100-OFFSET('Water Data'!$E$4,0,10*ROW('Water Data'!E171)),NA())</f>
        <v>#N/A</v>
      </c>
      <c r="H177" s="541" t="e">
        <f ca="1">+IF(AND(ISNUMBER(OFFSET('Water Data'!$E$6,0,10*ROW('Water Data'!E171))),'Data Summary'!BW177="Yes"),OFFSET('Water Data'!$E$6,0,10*ROW('Water Data'!E171)),NA())</f>
        <v>#N/A</v>
      </c>
      <c r="I177" s="541" t="e">
        <f ca="1">+IF(AND(ISNUMBER(OFFSET('Water Data'!$E$9,0,10*ROW('Water Data'!E171))),'Data Summary'!BX177="Yes"),OFFSET('Water Data'!$E$9,0,10*ROW('Water Data'!E171)),NA())</f>
        <v>#N/A</v>
      </c>
      <c r="J177" s="541" t="e">
        <f ca="1">+IF(AND(ISNUMBER(OFFSET('Water Data'!$F$4,0,10*ROW('Water Data'!F171))),'Data Summary'!BY177="Yes"),100-OFFSET('Water Data'!$F$4,0,10*ROW('Water Data'!F171)),NA())</f>
        <v>#N/A</v>
      </c>
      <c r="K177" s="541" t="e">
        <f ca="1">+IF(AND(ISNUMBER(OFFSET('Water Data'!$F$6,0,10*ROW('Water Data'!F171))),'Data Summary'!BZ177="Yes"),OFFSET('Water Data'!$F$6,0,10*ROW('Water Data'!F171)),NA())</f>
        <v>#N/A</v>
      </c>
      <c r="L177" s="541" t="e">
        <f ca="1">+IF(AND(ISNUMBER(OFFSET('Water Data'!$F$9,0,10*ROW('Water Data'!F171))),'Data Summary'!CA177="Yes"),OFFSET('Water Data'!$F$9,0,10*ROW('Water Data'!F171)),NA())</f>
        <v>#N/A</v>
      </c>
      <c r="M177" s="541" t="e">
        <f ca="1">+IF(AND(ISNUMBER(OFFSET('Water Data'!$G$4,0,10*ROW('Water Data'!G171))),'Data Summary'!CB177="Yes"),100-OFFSET('Water Data'!$G$4,0,10*ROW('Water Data'!G171)),NA())</f>
        <v>#N/A</v>
      </c>
      <c r="N177" s="541" t="e">
        <f ca="1">+IF(AND(ISNUMBER(OFFSET('Water Data'!$G$6,0,10*ROW('Water Data'!G171))),'Data Summary'!CC177="Yes"),OFFSET('Water Data'!$G$6,0,10*ROW('Water Data'!G171)),NA())</f>
        <v>#N/A</v>
      </c>
      <c r="O177" s="541" t="e">
        <f ca="1">+IF(AND(ISNUMBER(OFFSET('Water Data'!$G$9,0,10*ROW('Water Data'!G171))),'Data Summary'!CD177="Yes"),OFFSET('Water Data'!$G$9,0,10*ROW('Water Data'!G171)),NA())</f>
        <v>#N/A</v>
      </c>
      <c r="P177" s="541" t="e">
        <f ca="1">+IF(AND(ISNUMBER(OFFSET('Water Data'!$H$4,0,10*ROW('Water Data'!H171))),'Data Summary'!CE177="Yes"),100-OFFSET('Water Data'!$H$4,0,10*ROW('Water Data'!H171)),NA())</f>
        <v>#N/A</v>
      </c>
      <c r="Q177" s="541" t="e">
        <f ca="1">+IF(AND(ISNUMBER(OFFSET('Water Data'!$H$6,0,10*ROW('Water Data'!H171))),'Data Summary'!CF177="Yes"),OFFSET('Water Data'!$H$6,0,10*ROW('Water Data'!H171)),NA())</f>
        <v>#N/A</v>
      </c>
      <c r="R177" s="541" t="e">
        <f ca="1">+IF(AND(ISNUMBER(OFFSET('Water Data'!$H$9,0,10*ROW('Water Data'!H171))),'Data Summary'!CG177="Yes"),OFFSET('Water Data'!$H$9,0,10*ROW('Water Data'!H171)),NA())</f>
        <v>#N/A</v>
      </c>
      <c r="S177" s="541" t="e">
        <f ca="1">+IF(AND(ISNUMBER(OFFSET('Water Data'!$I$4,0,10*ROW('Water Data'!I171))),'Data Summary'!CH177="Yes"),100-OFFSET('Water Data'!$I$4,0,10*ROW('Water Data'!I171)),NA())</f>
        <v>#N/A</v>
      </c>
      <c r="T177" s="541" t="e">
        <f ca="1">+IF(AND(ISNUMBER(OFFSET('Water Data'!$I$6,0,10*ROW('Water Data'!I171))),'Data Summary'!CI177="Yes"),OFFSET('Water Data'!$I$6,0,10*ROW('Water Data'!I171)),NA())</f>
        <v>#N/A</v>
      </c>
      <c r="U177" s="541" t="e">
        <f ca="1">+IF(AND(ISNUMBER(OFFSET('Water Data'!$I$9,0,10*ROW('Water Data'!I171))),'Data Summary'!CJ177="Yes"),OFFSET('Water Data'!$I$9,0,10*ROW('Water Data'!I171)),NA())</f>
        <v>#N/A</v>
      </c>
      <c r="V177" s="542" t="e">
        <f ca="1">+IF(AND(ISNUMBER(OFFSET('Sanitation Data'!$D$4,0,10*ROW('Sanitation Data'!D171))),'Data Summary'!CK177="Yes"),100-OFFSET('Sanitation Data'!$D$4,0,10*ROW('Sanitation Data'!D171)),NA())</f>
        <v>#N/A</v>
      </c>
      <c r="W177" s="542" t="e">
        <f ca="1">+IF(AND(ISNUMBER(OFFSET('Sanitation Data'!$D$6,0,10*ROW('Sanitation Data'!D171))),'Data Summary'!CL177="Yes"),OFFSET('Sanitation Data'!$D$6,0,10*ROW('Sanitation Data'!D171)),NA())</f>
        <v>#N/A</v>
      </c>
      <c r="X177" s="542" t="e">
        <f ca="1">+IF(AND(ISNUMBER(OFFSET('Sanitation Data'!$D$10,0,10*ROW('Sanitation Data'!D171))),'Data Summary'!CM177="Yes"),OFFSET('Sanitation Data'!$D$10,0,10*ROW('Sanitation Data'!D171)),NA())</f>
        <v>#N/A</v>
      </c>
      <c r="Y177" s="542" t="e">
        <f ca="1">+IF(AND(ISNUMBER(OFFSET('Sanitation Data'!$D$11,0,10*ROW('Sanitation Data'!D171))),'Data Summary'!CN177="Yes"),OFFSET('Sanitation Data'!$D$11,0,10*ROW('Sanitation Data'!D171)),NA())</f>
        <v>#N/A</v>
      </c>
      <c r="Z177" s="542" t="e">
        <f ca="1">+IF(AND(ISNUMBER(OFFSET('Sanitation Data'!$D$12,0,10*ROW('Sanitation Data'!D171))),'Data Summary'!CO177="Yes"),OFFSET('Sanitation Data'!$D$12,0,10*ROW('Sanitation Data'!D171)),NA())</f>
        <v>#N/A</v>
      </c>
      <c r="AA177" s="542" t="e">
        <f ca="1">+IF(AND(ISNUMBER(OFFSET('Sanitation Data'!$E$4,0,10*ROW('Sanitation Data'!E171))),'Data Summary'!CP177="Yes"),100-OFFSET('Sanitation Data'!$E$4,0,10*ROW('Sanitation Data'!E171)),NA())</f>
        <v>#N/A</v>
      </c>
      <c r="AB177" s="542" t="e">
        <f ca="1">+IF(AND(ISNUMBER(OFFSET('Sanitation Data'!$E$6,0,10*ROW('Sanitation Data'!E171))),'Data Summary'!CQ177="Yes"),OFFSET('Sanitation Data'!$E$6,0,10*ROW('Sanitation Data'!E171)),NA())</f>
        <v>#N/A</v>
      </c>
      <c r="AC177" s="542" t="e">
        <f ca="1">+IF(AND(ISNUMBER(OFFSET('Sanitation Data'!$E$10,0,10*ROW('Sanitation Data'!E171))),'Data Summary'!CR177="Yes"),OFFSET('Sanitation Data'!$E$10,0,10*ROW('Sanitation Data'!E171)),NA())</f>
        <v>#N/A</v>
      </c>
      <c r="AD177" s="542" t="e">
        <f ca="1">+IF(AND(ISNUMBER(OFFSET('Sanitation Data'!$E$11,0,10*ROW('Sanitation Data'!E171))),'Data Summary'!CS177="Yes"),OFFSET('Sanitation Data'!$E$11,0,10*ROW('Sanitation Data'!E171)),NA())</f>
        <v>#N/A</v>
      </c>
      <c r="AE177" s="542" t="e">
        <f ca="1">+IF(AND(ISNUMBER(OFFSET('Sanitation Data'!$E$12,0,10*ROW('Sanitation Data'!E171))),'Data Summary'!CT177="Yes"),OFFSET('Sanitation Data'!$E$12,0,10*ROW('Sanitation Data'!E171)),NA())</f>
        <v>#N/A</v>
      </c>
      <c r="AF177" s="542" t="e">
        <f ca="1">+IF(AND(ISNUMBER(OFFSET('Sanitation Data'!$F$4,0,10*ROW('Sanitation Data'!F171))),'Data Summary'!CU177="Yes"),100-OFFSET('Sanitation Data'!$F$4,0,10*ROW('Sanitation Data'!F171)),NA())</f>
        <v>#N/A</v>
      </c>
      <c r="AG177" s="542" t="e">
        <f ca="1">+IF(AND(ISNUMBER(OFFSET('Sanitation Data'!$F$6,0,10*ROW('Sanitation Data'!F171))),'Data Summary'!CV177="Yes"),OFFSET('Sanitation Data'!$F$6,0,10*ROW('Sanitation Data'!F171)),NA())</f>
        <v>#N/A</v>
      </c>
      <c r="AH177" s="542" t="e">
        <f ca="1">+IF(AND(ISNUMBER(OFFSET('Sanitation Data'!$F$10,0,10*ROW('Sanitation Data'!F171))),'Data Summary'!CW177="Yes"),OFFSET('Sanitation Data'!$F$10,0,10*ROW('Sanitation Data'!F171)),NA())</f>
        <v>#N/A</v>
      </c>
      <c r="AI177" s="542" t="e">
        <f ca="1">+IF(AND(ISNUMBER(OFFSET('Sanitation Data'!$F$11,0,10*ROW('Sanitation Data'!F171))),'Data Summary'!CX177="Yes"),OFFSET('Sanitation Data'!$F$11,0,10*ROW('Sanitation Data'!F171)),NA())</f>
        <v>#N/A</v>
      </c>
      <c r="AJ177" s="542" t="e">
        <f ca="1">+IF(AND(ISNUMBER(OFFSET('Sanitation Data'!$F$12,0,10*ROW('Sanitation Data'!F171))),'Data Summary'!CY177="Yes"),OFFSET('Sanitation Data'!$F$12,0,10*ROW('Sanitation Data'!F171)),NA())</f>
        <v>#N/A</v>
      </c>
      <c r="AK177" s="542" t="e">
        <f ca="1">+IF(AND(ISNUMBER(OFFSET('Sanitation Data'!$G$4,0,10*ROW('Sanitation Data'!G171))),'Data Summary'!CZ177="Yes"),100-OFFSET('Sanitation Data'!$G$4,0,10*ROW('Sanitation Data'!G171)),NA())</f>
        <v>#N/A</v>
      </c>
      <c r="AL177" s="542" t="e">
        <f ca="1">+IF(AND(ISNUMBER(OFFSET('Sanitation Data'!$G$6,0,10*ROW('Sanitation Data'!G171))),'Data Summary'!DA177="Yes"),OFFSET('Sanitation Data'!$G$6,0,10*ROW('Sanitation Data'!G171)),NA())</f>
        <v>#N/A</v>
      </c>
      <c r="AM177" s="542" t="e">
        <f ca="1">+IF(AND(ISNUMBER(OFFSET('Sanitation Data'!$G$10,0,10*ROW('Sanitation Data'!G171))),'Data Summary'!DB177="Yes"),OFFSET('Sanitation Data'!$G$10,0,10*ROW('Sanitation Data'!G171)),NA())</f>
        <v>#N/A</v>
      </c>
      <c r="AN177" s="542" t="e">
        <f ca="1">+IF(AND(ISNUMBER(OFFSET('Sanitation Data'!$G$11,0,10*ROW('Sanitation Data'!G171))),'Data Summary'!DC177="Yes"),OFFSET('Sanitation Data'!$G$11,0,10*ROW('Sanitation Data'!G171)),NA())</f>
        <v>#N/A</v>
      </c>
      <c r="AO177" s="542" t="e">
        <f ca="1">+IF(AND(ISNUMBER(OFFSET('Sanitation Data'!$G$12,0,10*ROW('Sanitation Data'!G171))),'Data Summary'!DD177="Yes"),OFFSET('Sanitation Data'!$G$12,0,10*ROW('Sanitation Data'!G171)),NA())</f>
        <v>#N/A</v>
      </c>
      <c r="AP177" s="542" t="e">
        <f ca="1">+IF(AND(ISNUMBER(OFFSET('Sanitation Data'!$H$4,0,10*ROW('Sanitation Data'!H171))),'Data Summary'!DE177="Yes"),100-OFFSET('Sanitation Data'!$H$4,0,10*ROW('Sanitation Data'!H171)),NA())</f>
        <v>#N/A</v>
      </c>
      <c r="AQ177" s="542" t="e">
        <f ca="1">+IF(AND(ISNUMBER(OFFSET('Sanitation Data'!$H$6,0,10*ROW('Sanitation Data'!H171))),'Data Summary'!DF177="Yes"),OFFSET('Sanitation Data'!$H$6,0,10*ROW('Sanitation Data'!H171)),NA())</f>
        <v>#N/A</v>
      </c>
      <c r="AR177" s="542" t="e">
        <f ca="1">+IF(AND(ISNUMBER(OFFSET('Sanitation Data'!$H$10,0,10*ROW('Sanitation Data'!H171))),'Data Summary'!DG177="Yes"),OFFSET('Sanitation Data'!$H$10,0,10*ROW('Sanitation Data'!H171)),NA())</f>
        <v>#N/A</v>
      </c>
      <c r="AS177" s="542" t="e">
        <f ca="1">+IF(AND(ISNUMBER(OFFSET('Sanitation Data'!$H$11,0,10*ROW('Sanitation Data'!H171))),'Data Summary'!DH177="Yes"),OFFSET('Sanitation Data'!$H$11,0,10*ROW('Sanitation Data'!H171)),NA())</f>
        <v>#N/A</v>
      </c>
      <c r="AT177" s="542" t="e">
        <f ca="1">+IF(AND(ISNUMBER(OFFSET('Sanitation Data'!$H$12,0,10*ROW('Sanitation Data'!H171))),'Data Summary'!DI177="Yes"),OFFSET('Sanitation Data'!$H$12,0,10*ROW('Sanitation Data'!H171)),NA())</f>
        <v>#N/A</v>
      </c>
      <c r="AU177" s="542" t="e">
        <f ca="1">+IF(AND(ISNUMBER(OFFSET('Sanitation Data'!$I$4,0,10*ROW('Sanitation Data'!I171))),'Data Summary'!DJ177="Yes"),100-OFFSET('Sanitation Data'!$I$4,0,10*ROW('Sanitation Data'!I171)),NA())</f>
        <v>#N/A</v>
      </c>
      <c r="AV177" s="542" t="e">
        <f ca="1">+IF(AND(ISNUMBER(OFFSET('Sanitation Data'!$I$6,0,10*ROW('Sanitation Data'!I171))),'Data Summary'!DK177="Yes"),OFFSET('Sanitation Data'!$I$6,0,10*ROW('Sanitation Data'!I171)),NA())</f>
        <v>#N/A</v>
      </c>
      <c r="AW177" s="542" t="e">
        <f ca="1">+IF(AND(ISNUMBER(OFFSET('Sanitation Data'!$I$10,0,10*ROW('Sanitation Data'!I171))),'Data Summary'!DL177="Yes"),OFFSET('Sanitation Data'!$I$10,0,10*ROW('Sanitation Data'!I171)),NA())</f>
        <v>#N/A</v>
      </c>
      <c r="AX177" s="542" t="e">
        <f ca="1">+IF(AND(ISNUMBER(OFFSET('Sanitation Data'!$I$11,0,10*ROW('Sanitation Data'!I171))),'Data Summary'!DM177="Yes"),OFFSET('Sanitation Data'!$I$11,0,10*ROW('Sanitation Data'!I171)),NA())</f>
        <v>#N/A</v>
      </c>
      <c r="AY177" s="542" t="e">
        <f ca="1">+IF(AND(ISNUMBER(OFFSET('Sanitation Data'!$I$12,0,10*ROW('Sanitation Data'!I171))),'Data Summary'!DN177="Yes"),OFFSET('Sanitation Data'!$I$12,0,10*ROW('Sanitation Data'!I171)),NA())</f>
        <v>#N/A</v>
      </c>
      <c r="AZ177" s="543" t="e">
        <f ca="1">+IF(AND(ISNUMBER(OFFSET('Hygiene Data'!$D$5,0,10*ROW('Hygiene Data'!D171))),'Data Summary'!DO177="Yes"),OFFSET('Hygiene Data'!$D$5,0,10*ROW('Hygiene Data'!D171)),NA())</f>
        <v>#N/A</v>
      </c>
      <c r="BA177" s="543" t="e">
        <f ca="1">+IF(AND(ISNUMBER(OFFSET('Hygiene Data'!$D$7,0,10*ROW('Hygiene Data'!D171))),'Data Summary'!DP177="Yes"),OFFSET('Hygiene Data'!$D$7,0,10*ROW('Hygiene Data'!D171)),NA())</f>
        <v>#N/A</v>
      </c>
      <c r="BB177" s="543" t="e">
        <f ca="1">+IF(AND(ISNUMBER(OFFSET('Hygiene Data'!$D$9,0,10*ROW('Hygiene Data'!D171))),'Data Summary'!DQ177="Yes"),OFFSET('Hygiene Data'!$D$9,0,10*ROW('Hygiene Data'!D171)),NA())</f>
        <v>#N/A</v>
      </c>
      <c r="BC177" s="543" t="e">
        <f ca="1">+IF(AND(ISNUMBER(OFFSET('Hygiene Data'!$E$5,0,10*ROW('Hygiene Data'!E171))),'Data Summary'!DR177="Yes"),OFFSET('Hygiene Data'!$E$5,0,10*ROW('Hygiene Data'!E171)),NA())</f>
        <v>#N/A</v>
      </c>
      <c r="BD177" s="543" t="e">
        <f ca="1">+IF(AND(ISNUMBER(OFFSET('Hygiene Data'!$E$7,0,10*ROW('Hygiene Data'!E171))),'Data Summary'!DS177="Yes"),OFFSET('Hygiene Data'!$E$7,0,10*ROW('Hygiene Data'!E171)),NA())</f>
        <v>#N/A</v>
      </c>
      <c r="BE177" s="543" t="e">
        <f ca="1">+IF(AND(ISNUMBER(OFFSET('Hygiene Data'!$E$9,0,10*ROW('Hygiene Data'!E171))),'Data Summary'!DT177="Yes"),OFFSET('Hygiene Data'!$E$9,0,10*ROW('Hygiene Data'!E171)),NA())</f>
        <v>#N/A</v>
      </c>
      <c r="BF177" s="543" t="e">
        <f ca="1">+IF(AND(ISNUMBER(OFFSET('Hygiene Data'!$F$5,0,10*ROW('Hygiene Data'!F171))),'Data Summary'!DU177="Yes"),OFFSET('Hygiene Data'!$F$5,0,10*ROW('Hygiene Data'!F171)),NA())</f>
        <v>#N/A</v>
      </c>
      <c r="BG177" s="543" t="e">
        <f ca="1">+IF(AND(ISNUMBER(OFFSET('Hygiene Data'!$F$7,0,10*ROW('Hygiene Data'!F171))),'Data Summary'!DV177="Yes"),OFFSET('Hygiene Data'!$F$7,0,10*ROW('Hygiene Data'!F171)),NA())</f>
        <v>#N/A</v>
      </c>
      <c r="BH177" s="543" t="e">
        <f ca="1">+IF(AND(ISNUMBER(OFFSET('Hygiene Data'!$F$9,0,10*ROW('Hygiene Data'!F171))),'Data Summary'!DW177="Yes"),OFFSET('Hygiene Data'!$F$9,0,10*ROW('Hygiene Data'!F171)),NA())</f>
        <v>#N/A</v>
      </c>
      <c r="BI177" s="543" t="e">
        <f ca="1">+IF(AND(ISNUMBER(OFFSET('Hygiene Data'!$G$5,0,10*ROW('Hygiene Data'!G171))),'Data Summary'!DX177="Yes"),OFFSET('Hygiene Data'!$G$5,0,10*ROW('Hygiene Data'!G171)),NA())</f>
        <v>#N/A</v>
      </c>
      <c r="BJ177" s="543" t="e">
        <f ca="1">+IF(AND(ISNUMBER(OFFSET('Hygiene Data'!$G$7,0,10*ROW('Hygiene Data'!G171))),'Data Summary'!DY177="Yes"),OFFSET('Hygiene Data'!$G$7,0,10*ROW('Hygiene Data'!G171)),NA())</f>
        <v>#N/A</v>
      </c>
      <c r="BK177" s="543" t="e">
        <f ca="1">+IF(AND(ISNUMBER(OFFSET('Hygiene Data'!$G$9,0,10*ROW('Hygiene Data'!G171))),'Data Summary'!DZ177="Yes"),OFFSET('Hygiene Data'!$G$9,0,10*ROW('Hygiene Data'!G171)),NA())</f>
        <v>#N/A</v>
      </c>
      <c r="BL177" s="543" t="e">
        <f ca="1">+IF(AND(ISNUMBER(OFFSET('Hygiene Data'!$H$5,0,10*ROW('Hygiene Data'!H171))),'Data Summary'!EA177="Yes"),OFFSET('Hygiene Data'!$H$5,0,10*ROW('Hygiene Data'!H171)),NA())</f>
        <v>#N/A</v>
      </c>
      <c r="BM177" s="543" t="e">
        <f ca="1">+IF(AND(ISNUMBER(OFFSET('Hygiene Data'!$H$7,0,10*ROW('Hygiene Data'!H171))),'Data Summary'!EB177="Yes"),OFFSET('Hygiene Data'!$H$7,0,10*ROW('Hygiene Data'!H171)),NA())</f>
        <v>#N/A</v>
      </c>
      <c r="BN177" s="543" t="e">
        <f ca="1">+IF(AND(ISNUMBER(OFFSET('Hygiene Data'!$H$9,0,10*ROW('Hygiene Data'!H171))),'Data Summary'!EC177="Yes"),OFFSET('Hygiene Data'!$H$9,0,10*ROW('Hygiene Data'!H171)),NA())</f>
        <v>#N/A</v>
      </c>
      <c r="BO177" s="543" t="e">
        <f ca="1">+IF(AND(ISNUMBER(OFFSET('Hygiene Data'!$I$5,0,10*ROW('Hygiene Data'!I171))),'Data Summary'!ED177="Yes"),OFFSET('Hygiene Data'!$I$5,0,10*ROW('Hygiene Data'!I171)),NA())</f>
        <v>#N/A</v>
      </c>
      <c r="BP177" s="543" t="e">
        <f ca="1">+IF(AND(ISNUMBER(OFFSET('Hygiene Data'!$I$7,0,10*ROW('Hygiene Data'!I171))),'Data Summary'!EE177="Yes"),OFFSET('Hygiene Data'!$I$7,0,10*ROW('Hygiene Data'!I171)),NA())</f>
        <v>#N/A</v>
      </c>
      <c r="BQ177" s="543" t="e">
        <f ca="1">+IF(AND(ISNUMBER(OFFSET('Hygiene Data'!$I$9,0,10*ROW('Hygiene Data'!I171))),'Data Summary'!EF177="Yes"),OFFSET('Hygiene Data'!$I$9,0,10*ROW('Hygiene Data'!I171)),NA())</f>
        <v>#N/A</v>
      </c>
    </row>
    <row r="178" spans="1:69" x14ac:dyDescent="0.25">
      <c r="A178" s="539" t="e">
        <f ca="1">+RIGHT('Data Summary'!A178,LEN('Data Summary'!A178)-9)</f>
        <v>#VALUE!</v>
      </c>
      <c r="B178" s="513" t="str">
        <f ca="1">+IF(ISTEXT('Data Summary'!B178),'Data Summary'!B178,"")</f>
        <v/>
      </c>
      <c r="C178" s="540" t="e">
        <f ca="1">+VALUE('Data Summary'!C178)</f>
        <v>#VALUE!</v>
      </c>
      <c r="D178" s="541" t="e">
        <f ca="1">+IF(AND(ISNUMBER(OFFSET('Water Data'!$D$4,0,10*ROW('Water Data'!D172))),'Data Summary'!BS178="Yes"),100-OFFSET('Water Data'!$D$4,0,10*ROW('Water Data'!D172)),NA())</f>
        <v>#N/A</v>
      </c>
      <c r="E178" s="541" t="e">
        <f ca="1">+IF(AND(ISNUMBER(OFFSET('Water Data'!$D$6,0,10*ROW('Water Data'!D172))),'Data Summary'!BT178="Yes"),OFFSET('Water Data'!$D$6,0,10*ROW('Water Data'!D172)),NA())</f>
        <v>#N/A</v>
      </c>
      <c r="F178" s="541" t="e">
        <f ca="1">+IF(AND(ISNUMBER(OFFSET('Water Data'!$D$9,0,10*ROW('Water Data'!D172))),'Data Summary'!BU178="Yes"),OFFSET('Water Data'!$D$9,0,10*ROW('Water Data'!D172)),NA())</f>
        <v>#N/A</v>
      </c>
      <c r="G178" s="541" t="e">
        <f ca="1">+IF(AND(ISNUMBER(OFFSET('Water Data'!$E$4,0,10*ROW('Water Data'!E172))),'Data Summary'!BV178="Yes"),100-OFFSET('Water Data'!$E$4,0,10*ROW('Water Data'!E172)),NA())</f>
        <v>#N/A</v>
      </c>
      <c r="H178" s="541" t="e">
        <f ca="1">+IF(AND(ISNUMBER(OFFSET('Water Data'!$E$6,0,10*ROW('Water Data'!E172))),'Data Summary'!BW178="Yes"),OFFSET('Water Data'!$E$6,0,10*ROW('Water Data'!E172)),NA())</f>
        <v>#N/A</v>
      </c>
      <c r="I178" s="541" t="e">
        <f ca="1">+IF(AND(ISNUMBER(OFFSET('Water Data'!$E$9,0,10*ROW('Water Data'!E172))),'Data Summary'!BX178="Yes"),OFFSET('Water Data'!$E$9,0,10*ROW('Water Data'!E172)),NA())</f>
        <v>#N/A</v>
      </c>
      <c r="J178" s="541" t="e">
        <f ca="1">+IF(AND(ISNUMBER(OFFSET('Water Data'!$F$4,0,10*ROW('Water Data'!F172))),'Data Summary'!BY178="Yes"),100-OFFSET('Water Data'!$F$4,0,10*ROW('Water Data'!F172)),NA())</f>
        <v>#N/A</v>
      </c>
      <c r="K178" s="541" t="e">
        <f ca="1">+IF(AND(ISNUMBER(OFFSET('Water Data'!$F$6,0,10*ROW('Water Data'!F172))),'Data Summary'!BZ178="Yes"),OFFSET('Water Data'!$F$6,0,10*ROW('Water Data'!F172)),NA())</f>
        <v>#N/A</v>
      </c>
      <c r="L178" s="541" t="e">
        <f ca="1">+IF(AND(ISNUMBER(OFFSET('Water Data'!$F$9,0,10*ROW('Water Data'!F172))),'Data Summary'!CA178="Yes"),OFFSET('Water Data'!$F$9,0,10*ROW('Water Data'!F172)),NA())</f>
        <v>#N/A</v>
      </c>
      <c r="M178" s="541" t="e">
        <f ca="1">+IF(AND(ISNUMBER(OFFSET('Water Data'!$G$4,0,10*ROW('Water Data'!G172))),'Data Summary'!CB178="Yes"),100-OFFSET('Water Data'!$G$4,0,10*ROW('Water Data'!G172)),NA())</f>
        <v>#N/A</v>
      </c>
      <c r="N178" s="541" t="e">
        <f ca="1">+IF(AND(ISNUMBER(OFFSET('Water Data'!$G$6,0,10*ROW('Water Data'!G172))),'Data Summary'!CC178="Yes"),OFFSET('Water Data'!$G$6,0,10*ROW('Water Data'!G172)),NA())</f>
        <v>#N/A</v>
      </c>
      <c r="O178" s="541" t="e">
        <f ca="1">+IF(AND(ISNUMBER(OFFSET('Water Data'!$G$9,0,10*ROW('Water Data'!G172))),'Data Summary'!CD178="Yes"),OFFSET('Water Data'!$G$9,0,10*ROW('Water Data'!G172)),NA())</f>
        <v>#N/A</v>
      </c>
      <c r="P178" s="541" t="e">
        <f ca="1">+IF(AND(ISNUMBER(OFFSET('Water Data'!$H$4,0,10*ROW('Water Data'!H172))),'Data Summary'!CE178="Yes"),100-OFFSET('Water Data'!$H$4,0,10*ROW('Water Data'!H172)),NA())</f>
        <v>#N/A</v>
      </c>
      <c r="Q178" s="541" t="e">
        <f ca="1">+IF(AND(ISNUMBER(OFFSET('Water Data'!$H$6,0,10*ROW('Water Data'!H172))),'Data Summary'!CF178="Yes"),OFFSET('Water Data'!$H$6,0,10*ROW('Water Data'!H172)),NA())</f>
        <v>#N/A</v>
      </c>
      <c r="R178" s="541" t="e">
        <f ca="1">+IF(AND(ISNUMBER(OFFSET('Water Data'!$H$9,0,10*ROW('Water Data'!H172))),'Data Summary'!CG178="Yes"),OFFSET('Water Data'!$H$9,0,10*ROW('Water Data'!H172)),NA())</f>
        <v>#N/A</v>
      </c>
      <c r="S178" s="541" t="e">
        <f ca="1">+IF(AND(ISNUMBER(OFFSET('Water Data'!$I$4,0,10*ROW('Water Data'!I172))),'Data Summary'!CH178="Yes"),100-OFFSET('Water Data'!$I$4,0,10*ROW('Water Data'!I172)),NA())</f>
        <v>#N/A</v>
      </c>
      <c r="T178" s="541" t="e">
        <f ca="1">+IF(AND(ISNUMBER(OFFSET('Water Data'!$I$6,0,10*ROW('Water Data'!I172))),'Data Summary'!CI178="Yes"),OFFSET('Water Data'!$I$6,0,10*ROW('Water Data'!I172)),NA())</f>
        <v>#N/A</v>
      </c>
      <c r="U178" s="541" t="e">
        <f ca="1">+IF(AND(ISNUMBER(OFFSET('Water Data'!$I$9,0,10*ROW('Water Data'!I172))),'Data Summary'!CJ178="Yes"),OFFSET('Water Data'!$I$9,0,10*ROW('Water Data'!I172)),NA())</f>
        <v>#N/A</v>
      </c>
      <c r="V178" s="542" t="e">
        <f ca="1">+IF(AND(ISNUMBER(OFFSET('Sanitation Data'!$D$4,0,10*ROW('Sanitation Data'!D172))),'Data Summary'!CK178="Yes"),100-OFFSET('Sanitation Data'!$D$4,0,10*ROW('Sanitation Data'!D172)),NA())</f>
        <v>#N/A</v>
      </c>
      <c r="W178" s="542" t="e">
        <f ca="1">+IF(AND(ISNUMBER(OFFSET('Sanitation Data'!$D$6,0,10*ROW('Sanitation Data'!D172))),'Data Summary'!CL178="Yes"),OFFSET('Sanitation Data'!$D$6,0,10*ROW('Sanitation Data'!D172)),NA())</f>
        <v>#N/A</v>
      </c>
      <c r="X178" s="542" t="e">
        <f ca="1">+IF(AND(ISNUMBER(OFFSET('Sanitation Data'!$D$10,0,10*ROW('Sanitation Data'!D172))),'Data Summary'!CM178="Yes"),OFFSET('Sanitation Data'!$D$10,0,10*ROW('Sanitation Data'!D172)),NA())</f>
        <v>#N/A</v>
      </c>
      <c r="Y178" s="542" t="e">
        <f ca="1">+IF(AND(ISNUMBER(OFFSET('Sanitation Data'!$D$11,0,10*ROW('Sanitation Data'!D172))),'Data Summary'!CN178="Yes"),OFFSET('Sanitation Data'!$D$11,0,10*ROW('Sanitation Data'!D172)),NA())</f>
        <v>#N/A</v>
      </c>
      <c r="Z178" s="542" t="e">
        <f ca="1">+IF(AND(ISNUMBER(OFFSET('Sanitation Data'!$D$12,0,10*ROW('Sanitation Data'!D172))),'Data Summary'!CO178="Yes"),OFFSET('Sanitation Data'!$D$12,0,10*ROW('Sanitation Data'!D172)),NA())</f>
        <v>#N/A</v>
      </c>
      <c r="AA178" s="542" t="e">
        <f ca="1">+IF(AND(ISNUMBER(OFFSET('Sanitation Data'!$E$4,0,10*ROW('Sanitation Data'!E172))),'Data Summary'!CP178="Yes"),100-OFFSET('Sanitation Data'!$E$4,0,10*ROW('Sanitation Data'!E172)),NA())</f>
        <v>#N/A</v>
      </c>
      <c r="AB178" s="542" t="e">
        <f ca="1">+IF(AND(ISNUMBER(OFFSET('Sanitation Data'!$E$6,0,10*ROW('Sanitation Data'!E172))),'Data Summary'!CQ178="Yes"),OFFSET('Sanitation Data'!$E$6,0,10*ROW('Sanitation Data'!E172)),NA())</f>
        <v>#N/A</v>
      </c>
      <c r="AC178" s="542" t="e">
        <f ca="1">+IF(AND(ISNUMBER(OFFSET('Sanitation Data'!$E$10,0,10*ROW('Sanitation Data'!E172))),'Data Summary'!CR178="Yes"),OFFSET('Sanitation Data'!$E$10,0,10*ROW('Sanitation Data'!E172)),NA())</f>
        <v>#N/A</v>
      </c>
      <c r="AD178" s="542" t="e">
        <f ca="1">+IF(AND(ISNUMBER(OFFSET('Sanitation Data'!$E$11,0,10*ROW('Sanitation Data'!E172))),'Data Summary'!CS178="Yes"),OFFSET('Sanitation Data'!$E$11,0,10*ROW('Sanitation Data'!E172)),NA())</f>
        <v>#N/A</v>
      </c>
      <c r="AE178" s="542" t="e">
        <f ca="1">+IF(AND(ISNUMBER(OFFSET('Sanitation Data'!$E$12,0,10*ROW('Sanitation Data'!E172))),'Data Summary'!CT178="Yes"),OFFSET('Sanitation Data'!$E$12,0,10*ROW('Sanitation Data'!E172)),NA())</f>
        <v>#N/A</v>
      </c>
      <c r="AF178" s="542" t="e">
        <f ca="1">+IF(AND(ISNUMBER(OFFSET('Sanitation Data'!$F$4,0,10*ROW('Sanitation Data'!F172))),'Data Summary'!CU178="Yes"),100-OFFSET('Sanitation Data'!$F$4,0,10*ROW('Sanitation Data'!F172)),NA())</f>
        <v>#N/A</v>
      </c>
      <c r="AG178" s="542" t="e">
        <f ca="1">+IF(AND(ISNUMBER(OFFSET('Sanitation Data'!$F$6,0,10*ROW('Sanitation Data'!F172))),'Data Summary'!CV178="Yes"),OFFSET('Sanitation Data'!$F$6,0,10*ROW('Sanitation Data'!F172)),NA())</f>
        <v>#N/A</v>
      </c>
      <c r="AH178" s="542" t="e">
        <f ca="1">+IF(AND(ISNUMBER(OFFSET('Sanitation Data'!$F$10,0,10*ROW('Sanitation Data'!F172))),'Data Summary'!CW178="Yes"),OFFSET('Sanitation Data'!$F$10,0,10*ROW('Sanitation Data'!F172)),NA())</f>
        <v>#N/A</v>
      </c>
      <c r="AI178" s="542" t="e">
        <f ca="1">+IF(AND(ISNUMBER(OFFSET('Sanitation Data'!$F$11,0,10*ROW('Sanitation Data'!F172))),'Data Summary'!CX178="Yes"),OFFSET('Sanitation Data'!$F$11,0,10*ROW('Sanitation Data'!F172)),NA())</f>
        <v>#N/A</v>
      </c>
      <c r="AJ178" s="542" t="e">
        <f ca="1">+IF(AND(ISNUMBER(OFFSET('Sanitation Data'!$F$12,0,10*ROW('Sanitation Data'!F172))),'Data Summary'!CY178="Yes"),OFFSET('Sanitation Data'!$F$12,0,10*ROW('Sanitation Data'!F172)),NA())</f>
        <v>#N/A</v>
      </c>
      <c r="AK178" s="542" t="e">
        <f ca="1">+IF(AND(ISNUMBER(OFFSET('Sanitation Data'!$G$4,0,10*ROW('Sanitation Data'!G172))),'Data Summary'!CZ178="Yes"),100-OFFSET('Sanitation Data'!$G$4,0,10*ROW('Sanitation Data'!G172)),NA())</f>
        <v>#N/A</v>
      </c>
      <c r="AL178" s="542" t="e">
        <f ca="1">+IF(AND(ISNUMBER(OFFSET('Sanitation Data'!$G$6,0,10*ROW('Sanitation Data'!G172))),'Data Summary'!DA178="Yes"),OFFSET('Sanitation Data'!$G$6,0,10*ROW('Sanitation Data'!G172)),NA())</f>
        <v>#N/A</v>
      </c>
      <c r="AM178" s="542" t="e">
        <f ca="1">+IF(AND(ISNUMBER(OFFSET('Sanitation Data'!$G$10,0,10*ROW('Sanitation Data'!G172))),'Data Summary'!DB178="Yes"),OFFSET('Sanitation Data'!$G$10,0,10*ROW('Sanitation Data'!G172)),NA())</f>
        <v>#N/A</v>
      </c>
      <c r="AN178" s="542" t="e">
        <f ca="1">+IF(AND(ISNUMBER(OFFSET('Sanitation Data'!$G$11,0,10*ROW('Sanitation Data'!G172))),'Data Summary'!DC178="Yes"),OFFSET('Sanitation Data'!$G$11,0,10*ROW('Sanitation Data'!G172)),NA())</f>
        <v>#N/A</v>
      </c>
      <c r="AO178" s="542" t="e">
        <f ca="1">+IF(AND(ISNUMBER(OFFSET('Sanitation Data'!$G$12,0,10*ROW('Sanitation Data'!G172))),'Data Summary'!DD178="Yes"),OFFSET('Sanitation Data'!$G$12,0,10*ROW('Sanitation Data'!G172)),NA())</f>
        <v>#N/A</v>
      </c>
      <c r="AP178" s="542" t="e">
        <f ca="1">+IF(AND(ISNUMBER(OFFSET('Sanitation Data'!$H$4,0,10*ROW('Sanitation Data'!H172))),'Data Summary'!DE178="Yes"),100-OFFSET('Sanitation Data'!$H$4,0,10*ROW('Sanitation Data'!H172)),NA())</f>
        <v>#N/A</v>
      </c>
      <c r="AQ178" s="542" t="e">
        <f ca="1">+IF(AND(ISNUMBER(OFFSET('Sanitation Data'!$H$6,0,10*ROW('Sanitation Data'!H172))),'Data Summary'!DF178="Yes"),OFFSET('Sanitation Data'!$H$6,0,10*ROW('Sanitation Data'!H172)),NA())</f>
        <v>#N/A</v>
      </c>
      <c r="AR178" s="542" t="e">
        <f ca="1">+IF(AND(ISNUMBER(OFFSET('Sanitation Data'!$H$10,0,10*ROW('Sanitation Data'!H172))),'Data Summary'!DG178="Yes"),OFFSET('Sanitation Data'!$H$10,0,10*ROW('Sanitation Data'!H172)),NA())</f>
        <v>#N/A</v>
      </c>
      <c r="AS178" s="542" t="e">
        <f ca="1">+IF(AND(ISNUMBER(OFFSET('Sanitation Data'!$H$11,0,10*ROW('Sanitation Data'!H172))),'Data Summary'!DH178="Yes"),OFFSET('Sanitation Data'!$H$11,0,10*ROW('Sanitation Data'!H172)),NA())</f>
        <v>#N/A</v>
      </c>
      <c r="AT178" s="542" t="e">
        <f ca="1">+IF(AND(ISNUMBER(OFFSET('Sanitation Data'!$H$12,0,10*ROW('Sanitation Data'!H172))),'Data Summary'!DI178="Yes"),OFFSET('Sanitation Data'!$H$12,0,10*ROW('Sanitation Data'!H172)),NA())</f>
        <v>#N/A</v>
      </c>
      <c r="AU178" s="542" t="e">
        <f ca="1">+IF(AND(ISNUMBER(OFFSET('Sanitation Data'!$I$4,0,10*ROW('Sanitation Data'!I172))),'Data Summary'!DJ178="Yes"),100-OFFSET('Sanitation Data'!$I$4,0,10*ROW('Sanitation Data'!I172)),NA())</f>
        <v>#N/A</v>
      </c>
      <c r="AV178" s="542" t="e">
        <f ca="1">+IF(AND(ISNUMBER(OFFSET('Sanitation Data'!$I$6,0,10*ROW('Sanitation Data'!I172))),'Data Summary'!DK178="Yes"),OFFSET('Sanitation Data'!$I$6,0,10*ROW('Sanitation Data'!I172)),NA())</f>
        <v>#N/A</v>
      </c>
      <c r="AW178" s="542" t="e">
        <f ca="1">+IF(AND(ISNUMBER(OFFSET('Sanitation Data'!$I$10,0,10*ROW('Sanitation Data'!I172))),'Data Summary'!DL178="Yes"),OFFSET('Sanitation Data'!$I$10,0,10*ROW('Sanitation Data'!I172)),NA())</f>
        <v>#N/A</v>
      </c>
      <c r="AX178" s="542" t="e">
        <f ca="1">+IF(AND(ISNUMBER(OFFSET('Sanitation Data'!$I$11,0,10*ROW('Sanitation Data'!I172))),'Data Summary'!DM178="Yes"),OFFSET('Sanitation Data'!$I$11,0,10*ROW('Sanitation Data'!I172)),NA())</f>
        <v>#N/A</v>
      </c>
      <c r="AY178" s="542" t="e">
        <f ca="1">+IF(AND(ISNUMBER(OFFSET('Sanitation Data'!$I$12,0,10*ROW('Sanitation Data'!I172))),'Data Summary'!DN178="Yes"),OFFSET('Sanitation Data'!$I$12,0,10*ROW('Sanitation Data'!I172)),NA())</f>
        <v>#N/A</v>
      </c>
      <c r="AZ178" s="543" t="e">
        <f ca="1">+IF(AND(ISNUMBER(OFFSET('Hygiene Data'!$D$5,0,10*ROW('Hygiene Data'!D172))),'Data Summary'!DO178="Yes"),OFFSET('Hygiene Data'!$D$5,0,10*ROW('Hygiene Data'!D172)),NA())</f>
        <v>#N/A</v>
      </c>
      <c r="BA178" s="543" t="e">
        <f ca="1">+IF(AND(ISNUMBER(OFFSET('Hygiene Data'!$D$7,0,10*ROW('Hygiene Data'!D172))),'Data Summary'!DP178="Yes"),OFFSET('Hygiene Data'!$D$7,0,10*ROW('Hygiene Data'!D172)),NA())</f>
        <v>#N/A</v>
      </c>
      <c r="BB178" s="543" t="e">
        <f ca="1">+IF(AND(ISNUMBER(OFFSET('Hygiene Data'!$D$9,0,10*ROW('Hygiene Data'!D172))),'Data Summary'!DQ178="Yes"),OFFSET('Hygiene Data'!$D$9,0,10*ROW('Hygiene Data'!D172)),NA())</f>
        <v>#N/A</v>
      </c>
      <c r="BC178" s="543" t="e">
        <f ca="1">+IF(AND(ISNUMBER(OFFSET('Hygiene Data'!$E$5,0,10*ROW('Hygiene Data'!E172))),'Data Summary'!DR178="Yes"),OFFSET('Hygiene Data'!$E$5,0,10*ROW('Hygiene Data'!E172)),NA())</f>
        <v>#N/A</v>
      </c>
      <c r="BD178" s="543" t="e">
        <f ca="1">+IF(AND(ISNUMBER(OFFSET('Hygiene Data'!$E$7,0,10*ROW('Hygiene Data'!E172))),'Data Summary'!DS178="Yes"),OFFSET('Hygiene Data'!$E$7,0,10*ROW('Hygiene Data'!E172)),NA())</f>
        <v>#N/A</v>
      </c>
      <c r="BE178" s="543" t="e">
        <f ca="1">+IF(AND(ISNUMBER(OFFSET('Hygiene Data'!$E$9,0,10*ROW('Hygiene Data'!E172))),'Data Summary'!DT178="Yes"),OFFSET('Hygiene Data'!$E$9,0,10*ROW('Hygiene Data'!E172)),NA())</f>
        <v>#N/A</v>
      </c>
      <c r="BF178" s="543" t="e">
        <f ca="1">+IF(AND(ISNUMBER(OFFSET('Hygiene Data'!$F$5,0,10*ROW('Hygiene Data'!F172))),'Data Summary'!DU178="Yes"),OFFSET('Hygiene Data'!$F$5,0,10*ROW('Hygiene Data'!F172)),NA())</f>
        <v>#N/A</v>
      </c>
      <c r="BG178" s="543" t="e">
        <f ca="1">+IF(AND(ISNUMBER(OFFSET('Hygiene Data'!$F$7,0,10*ROW('Hygiene Data'!F172))),'Data Summary'!DV178="Yes"),OFFSET('Hygiene Data'!$F$7,0,10*ROW('Hygiene Data'!F172)),NA())</f>
        <v>#N/A</v>
      </c>
      <c r="BH178" s="543" t="e">
        <f ca="1">+IF(AND(ISNUMBER(OFFSET('Hygiene Data'!$F$9,0,10*ROW('Hygiene Data'!F172))),'Data Summary'!DW178="Yes"),OFFSET('Hygiene Data'!$F$9,0,10*ROW('Hygiene Data'!F172)),NA())</f>
        <v>#N/A</v>
      </c>
      <c r="BI178" s="543" t="e">
        <f ca="1">+IF(AND(ISNUMBER(OFFSET('Hygiene Data'!$G$5,0,10*ROW('Hygiene Data'!G172))),'Data Summary'!DX178="Yes"),OFFSET('Hygiene Data'!$G$5,0,10*ROW('Hygiene Data'!G172)),NA())</f>
        <v>#N/A</v>
      </c>
      <c r="BJ178" s="543" t="e">
        <f ca="1">+IF(AND(ISNUMBER(OFFSET('Hygiene Data'!$G$7,0,10*ROW('Hygiene Data'!G172))),'Data Summary'!DY178="Yes"),OFFSET('Hygiene Data'!$G$7,0,10*ROW('Hygiene Data'!G172)),NA())</f>
        <v>#N/A</v>
      </c>
      <c r="BK178" s="543" t="e">
        <f ca="1">+IF(AND(ISNUMBER(OFFSET('Hygiene Data'!$G$9,0,10*ROW('Hygiene Data'!G172))),'Data Summary'!DZ178="Yes"),OFFSET('Hygiene Data'!$G$9,0,10*ROW('Hygiene Data'!G172)),NA())</f>
        <v>#N/A</v>
      </c>
      <c r="BL178" s="543" t="e">
        <f ca="1">+IF(AND(ISNUMBER(OFFSET('Hygiene Data'!$H$5,0,10*ROW('Hygiene Data'!H172))),'Data Summary'!EA178="Yes"),OFFSET('Hygiene Data'!$H$5,0,10*ROW('Hygiene Data'!H172)),NA())</f>
        <v>#N/A</v>
      </c>
      <c r="BM178" s="543" t="e">
        <f ca="1">+IF(AND(ISNUMBER(OFFSET('Hygiene Data'!$H$7,0,10*ROW('Hygiene Data'!H172))),'Data Summary'!EB178="Yes"),OFFSET('Hygiene Data'!$H$7,0,10*ROW('Hygiene Data'!H172)),NA())</f>
        <v>#N/A</v>
      </c>
      <c r="BN178" s="543" t="e">
        <f ca="1">+IF(AND(ISNUMBER(OFFSET('Hygiene Data'!$H$9,0,10*ROW('Hygiene Data'!H172))),'Data Summary'!EC178="Yes"),OFFSET('Hygiene Data'!$H$9,0,10*ROW('Hygiene Data'!H172)),NA())</f>
        <v>#N/A</v>
      </c>
      <c r="BO178" s="543" t="e">
        <f ca="1">+IF(AND(ISNUMBER(OFFSET('Hygiene Data'!$I$5,0,10*ROW('Hygiene Data'!I172))),'Data Summary'!ED178="Yes"),OFFSET('Hygiene Data'!$I$5,0,10*ROW('Hygiene Data'!I172)),NA())</f>
        <v>#N/A</v>
      </c>
      <c r="BP178" s="543" t="e">
        <f ca="1">+IF(AND(ISNUMBER(OFFSET('Hygiene Data'!$I$7,0,10*ROW('Hygiene Data'!I172))),'Data Summary'!EE178="Yes"),OFFSET('Hygiene Data'!$I$7,0,10*ROW('Hygiene Data'!I172)),NA())</f>
        <v>#N/A</v>
      </c>
      <c r="BQ178" s="543" t="e">
        <f ca="1">+IF(AND(ISNUMBER(OFFSET('Hygiene Data'!$I$9,0,10*ROW('Hygiene Data'!I172))),'Data Summary'!EF178="Yes"),OFFSET('Hygiene Data'!$I$9,0,10*ROW('Hygiene Data'!I172)),NA())</f>
        <v>#N/A</v>
      </c>
    </row>
    <row r="179" spans="1:69" x14ac:dyDescent="0.25">
      <c r="A179" s="539" t="e">
        <f ca="1">+RIGHT('Data Summary'!A179,LEN('Data Summary'!A179)-9)</f>
        <v>#VALUE!</v>
      </c>
      <c r="B179" s="513" t="str">
        <f ca="1">+IF(ISTEXT('Data Summary'!B179),'Data Summary'!B179,"")</f>
        <v/>
      </c>
      <c r="C179" s="540" t="e">
        <f ca="1">+VALUE('Data Summary'!C179)</f>
        <v>#VALUE!</v>
      </c>
      <c r="D179" s="541" t="e">
        <f ca="1">+IF(AND(ISNUMBER(OFFSET('Water Data'!$D$4,0,10*ROW('Water Data'!D173))),'Data Summary'!BS179="Yes"),100-OFFSET('Water Data'!$D$4,0,10*ROW('Water Data'!D173)),NA())</f>
        <v>#N/A</v>
      </c>
      <c r="E179" s="541" t="e">
        <f ca="1">+IF(AND(ISNUMBER(OFFSET('Water Data'!$D$6,0,10*ROW('Water Data'!D173))),'Data Summary'!BT179="Yes"),OFFSET('Water Data'!$D$6,0,10*ROW('Water Data'!D173)),NA())</f>
        <v>#N/A</v>
      </c>
      <c r="F179" s="541" t="e">
        <f ca="1">+IF(AND(ISNUMBER(OFFSET('Water Data'!$D$9,0,10*ROW('Water Data'!D173))),'Data Summary'!BU179="Yes"),OFFSET('Water Data'!$D$9,0,10*ROW('Water Data'!D173)),NA())</f>
        <v>#N/A</v>
      </c>
      <c r="G179" s="541" t="e">
        <f ca="1">+IF(AND(ISNUMBER(OFFSET('Water Data'!$E$4,0,10*ROW('Water Data'!E173))),'Data Summary'!BV179="Yes"),100-OFFSET('Water Data'!$E$4,0,10*ROW('Water Data'!E173)),NA())</f>
        <v>#N/A</v>
      </c>
      <c r="H179" s="541" t="e">
        <f ca="1">+IF(AND(ISNUMBER(OFFSET('Water Data'!$E$6,0,10*ROW('Water Data'!E173))),'Data Summary'!BW179="Yes"),OFFSET('Water Data'!$E$6,0,10*ROW('Water Data'!E173)),NA())</f>
        <v>#N/A</v>
      </c>
      <c r="I179" s="541" t="e">
        <f ca="1">+IF(AND(ISNUMBER(OFFSET('Water Data'!$E$9,0,10*ROW('Water Data'!E173))),'Data Summary'!BX179="Yes"),OFFSET('Water Data'!$E$9,0,10*ROW('Water Data'!E173)),NA())</f>
        <v>#N/A</v>
      </c>
      <c r="J179" s="541" t="e">
        <f ca="1">+IF(AND(ISNUMBER(OFFSET('Water Data'!$F$4,0,10*ROW('Water Data'!F173))),'Data Summary'!BY179="Yes"),100-OFFSET('Water Data'!$F$4,0,10*ROW('Water Data'!F173)),NA())</f>
        <v>#N/A</v>
      </c>
      <c r="K179" s="541" t="e">
        <f ca="1">+IF(AND(ISNUMBER(OFFSET('Water Data'!$F$6,0,10*ROW('Water Data'!F173))),'Data Summary'!BZ179="Yes"),OFFSET('Water Data'!$F$6,0,10*ROW('Water Data'!F173)),NA())</f>
        <v>#N/A</v>
      </c>
      <c r="L179" s="541" t="e">
        <f ca="1">+IF(AND(ISNUMBER(OFFSET('Water Data'!$F$9,0,10*ROW('Water Data'!F173))),'Data Summary'!CA179="Yes"),OFFSET('Water Data'!$F$9,0,10*ROW('Water Data'!F173)),NA())</f>
        <v>#N/A</v>
      </c>
      <c r="M179" s="541" t="e">
        <f ca="1">+IF(AND(ISNUMBER(OFFSET('Water Data'!$G$4,0,10*ROW('Water Data'!G173))),'Data Summary'!CB179="Yes"),100-OFFSET('Water Data'!$G$4,0,10*ROW('Water Data'!G173)),NA())</f>
        <v>#N/A</v>
      </c>
      <c r="N179" s="541" t="e">
        <f ca="1">+IF(AND(ISNUMBER(OFFSET('Water Data'!$G$6,0,10*ROW('Water Data'!G173))),'Data Summary'!CC179="Yes"),OFFSET('Water Data'!$G$6,0,10*ROW('Water Data'!G173)),NA())</f>
        <v>#N/A</v>
      </c>
      <c r="O179" s="541" t="e">
        <f ca="1">+IF(AND(ISNUMBER(OFFSET('Water Data'!$G$9,0,10*ROW('Water Data'!G173))),'Data Summary'!CD179="Yes"),OFFSET('Water Data'!$G$9,0,10*ROW('Water Data'!G173)),NA())</f>
        <v>#N/A</v>
      </c>
      <c r="P179" s="541" t="e">
        <f ca="1">+IF(AND(ISNUMBER(OFFSET('Water Data'!$H$4,0,10*ROW('Water Data'!H173))),'Data Summary'!CE179="Yes"),100-OFFSET('Water Data'!$H$4,0,10*ROW('Water Data'!H173)),NA())</f>
        <v>#N/A</v>
      </c>
      <c r="Q179" s="541" t="e">
        <f ca="1">+IF(AND(ISNUMBER(OFFSET('Water Data'!$H$6,0,10*ROW('Water Data'!H173))),'Data Summary'!CF179="Yes"),OFFSET('Water Data'!$H$6,0,10*ROW('Water Data'!H173)),NA())</f>
        <v>#N/A</v>
      </c>
      <c r="R179" s="541" t="e">
        <f ca="1">+IF(AND(ISNUMBER(OFFSET('Water Data'!$H$9,0,10*ROW('Water Data'!H173))),'Data Summary'!CG179="Yes"),OFFSET('Water Data'!$H$9,0,10*ROW('Water Data'!H173)),NA())</f>
        <v>#N/A</v>
      </c>
      <c r="S179" s="541" t="e">
        <f ca="1">+IF(AND(ISNUMBER(OFFSET('Water Data'!$I$4,0,10*ROW('Water Data'!I173))),'Data Summary'!CH179="Yes"),100-OFFSET('Water Data'!$I$4,0,10*ROW('Water Data'!I173)),NA())</f>
        <v>#N/A</v>
      </c>
      <c r="T179" s="541" t="e">
        <f ca="1">+IF(AND(ISNUMBER(OFFSET('Water Data'!$I$6,0,10*ROW('Water Data'!I173))),'Data Summary'!CI179="Yes"),OFFSET('Water Data'!$I$6,0,10*ROW('Water Data'!I173)),NA())</f>
        <v>#N/A</v>
      </c>
      <c r="U179" s="541" t="e">
        <f ca="1">+IF(AND(ISNUMBER(OFFSET('Water Data'!$I$9,0,10*ROW('Water Data'!I173))),'Data Summary'!CJ179="Yes"),OFFSET('Water Data'!$I$9,0,10*ROW('Water Data'!I173)),NA())</f>
        <v>#N/A</v>
      </c>
      <c r="V179" s="542" t="e">
        <f ca="1">+IF(AND(ISNUMBER(OFFSET('Sanitation Data'!$D$4,0,10*ROW('Sanitation Data'!D173))),'Data Summary'!CK179="Yes"),100-OFFSET('Sanitation Data'!$D$4,0,10*ROW('Sanitation Data'!D173)),NA())</f>
        <v>#N/A</v>
      </c>
      <c r="W179" s="542" t="e">
        <f ca="1">+IF(AND(ISNUMBER(OFFSET('Sanitation Data'!$D$6,0,10*ROW('Sanitation Data'!D173))),'Data Summary'!CL179="Yes"),OFFSET('Sanitation Data'!$D$6,0,10*ROW('Sanitation Data'!D173)),NA())</f>
        <v>#N/A</v>
      </c>
      <c r="X179" s="542" t="e">
        <f ca="1">+IF(AND(ISNUMBER(OFFSET('Sanitation Data'!$D$10,0,10*ROW('Sanitation Data'!D173))),'Data Summary'!CM179="Yes"),OFFSET('Sanitation Data'!$D$10,0,10*ROW('Sanitation Data'!D173)),NA())</f>
        <v>#N/A</v>
      </c>
      <c r="Y179" s="542" t="e">
        <f ca="1">+IF(AND(ISNUMBER(OFFSET('Sanitation Data'!$D$11,0,10*ROW('Sanitation Data'!D173))),'Data Summary'!CN179="Yes"),OFFSET('Sanitation Data'!$D$11,0,10*ROW('Sanitation Data'!D173)),NA())</f>
        <v>#N/A</v>
      </c>
      <c r="Z179" s="542" t="e">
        <f ca="1">+IF(AND(ISNUMBER(OFFSET('Sanitation Data'!$D$12,0,10*ROW('Sanitation Data'!D173))),'Data Summary'!CO179="Yes"),OFFSET('Sanitation Data'!$D$12,0,10*ROW('Sanitation Data'!D173)),NA())</f>
        <v>#N/A</v>
      </c>
      <c r="AA179" s="542" t="e">
        <f ca="1">+IF(AND(ISNUMBER(OFFSET('Sanitation Data'!$E$4,0,10*ROW('Sanitation Data'!E173))),'Data Summary'!CP179="Yes"),100-OFFSET('Sanitation Data'!$E$4,0,10*ROW('Sanitation Data'!E173)),NA())</f>
        <v>#N/A</v>
      </c>
      <c r="AB179" s="542" t="e">
        <f ca="1">+IF(AND(ISNUMBER(OFFSET('Sanitation Data'!$E$6,0,10*ROW('Sanitation Data'!E173))),'Data Summary'!CQ179="Yes"),OFFSET('Sanitation Data'!$E$6,0,10*ROW('Sanitation Data'!E173)),NA())</f>
        <v>#N/A</v>
      </c>
      <c r="AC179" s="542" t="e">
        <f ca="1">+IF(AND(ISNUMBER(OFFSET('Sanitation Data'!$E$10,0,10*ROW('Sanitation Data'!E173))),'Data Summary'!CR179="Yes"),OFFSET('Sanitation Data'!$E$10,0,10*ROW('Sanitation Data'!E173)),NA())</f>
        <v>#N/A</v>
      </c>
      <c r="AD179" s="542" t="e">
        <f ca="1">+IF(AND(ISNUMBER(OFFSET('Sanitation Data'!$E$11,0,10*ROW('Sanitation Data'!E173))),'Data Summary'!CS179="Yes"),OFFSET('Sanitation Data'!$E$11,0,10*ROW('Sanitation Data'!E173)),NA())</f>
        <v>#N/A</v>
      </c>
      <c r="AE179" s="542" t="e">
        <f ca="1">+IF(AND(ISNUMBER(OFFSET('Sanitation Data'!$E$12,0,10*ROW('Sanitation Data'!E173))),'Data Summary'!CT179="Yes"),OFFSET('Sanitation Data'!$E$12,0,10*ROW('Sanitation Data'!E173)),NA())</f>
        <v>#N/A</v>
      </c>
      <c r="AF179" s="542" t="e">
        <f ca="1">+IF(AND(ISNUMBER(OFFSET('Sanitation Data'!$F$4,0,10*ROW('Sanitation Data'!F173))),'Data Summary'!CU179="Yes"),100-OFFSET('Sanitation Data'!$F$4,0,10*ROW('Sanitation Data'!F173)),NA())</f>
        <v>#N/A</v>
      </c>
      <c r="AG179" s="542" t="e">
        <f ca="1">+IF(AND(ISNUMBER(OFFSET('Sanitation Data'!$F$6,0,10*ROW('Sanitation Data'!F173))),'Data Summary'!CV179="Yes"),OFFSET('Sanitation Data'!$F$6,0,10*ROW('Sanitation Data'!F173)),NA())</f>
        <v>#N/A</v>
      </c>
      <c r="AH179" s="542" t="e">
        <f ca="1">+IF(AND(ISNUMBER(OFFSET('Sanitation Data'!$F$10,0,10*ROW('Sanitation Data'!F173))),'Data Summary'!CW179="Yes"),OFFSET('Sanitation Data'!$F$10,0,10*ROW('Sanitation Data'!F173)),NA())</f>
        <v>#N/A</v>
      </c>
      <c r="AI179" s="542" t="e">
        <f ca="1">+IF(AND(ISNUMBER(OFFSET('Sanitation Data'!$F$11,0,10*ROW('Sanitation Data'!F173))),'Data Summary'!CX179="Yes"),OFFSET('Sanitation Data'!$F$11,0,10*ROW('Sanitation Data'!F173)),NA())</f>
        <v>#N/A</v>
      </c>
      <c r="AJ179" s="542" t="e">
        <f ca="1">+IF(AND(ISNUMBER(OFFSET('Sanitation Data'!$F$12,0,10*ROW('Sanitation Data'!F173))),'Data Summary'!CY179="Yes"),OFFSET('Sanitation Data'!$F$12,0,10*ROW('Sanitation Data'!F173)),NA())</f>
        <v>#N/A</v>
      </c>
      <c r="AK179" s="542" t="e">
        <f ca="1">+IF(AND(ISNUMBER(OFFSET('Sanitation Data'!$G$4,0,10*ROW('Sanitation Data'!G173))),'Data Summary'!CZ179="Yes"),100-OFFSET('Sanitation Data'!$G$4,0,10*ROW('Sanitation Data'!G173)),NA())</f>
        <v>#N/A</v>
      </c>
      <c r="AL179" s="542" t="e">
        <f ca="1">+IF(AND(ISNUMBER(OFFSET('Sanitation Data'!$G$6,0,10*ROW('Sanitation Data'!G173))),'Data Summary'!DA179="Yes"),OFFSET('Sanitation Data'!$G$6,0,10*ROW('Sanitation Data'!G173)),NA())</f>
        <v>#N/A</v>
      </c>
      <c r="AM179" s="542" t="e">
        <f ca="1">+IF(AND(ISNUMBER(OFFSET('Sanitation Data'!$G$10,0,10*ROW('Sanitation Data'!G173))),'Data Summary'!DB179="Yes"),OFFSET('Sanitation Data'!$G$10,0,10*ROW('Sanitation Data'!G173)),NA())</f>
        <v>#N/A</v>
      </c>
      <c r="AN179" s="542" t="e">
        <f ca="1">+IF(AND(ISNUMBER(OFFSET('Sanitation Data'!$G$11,0,10*ROW('Sanitation Data'!G173))),'Data Summary'!DC179="Yes"),OFFSET('Sanitation Data'!$G$11,0,10*ROW('Sanitation Data'!G173)),NA())</f>
        <v>#N/A</v>
      </c>
      <c r="AO179" s="542" t="e">
        <f ca="1">+IF(AND(ISNUMBER(OFFSET('Sanitation Data'!$G$12,0,10*ROW('Sanitation Data'!G173))),'Data Summary'!DD179="Yes"),OFFSET('Sanitation Data'!$G$12,0,10*ROW('Sanitation Data'!G173)),NA())</f>
        <v>#N/A</v>
      </c>
      <c r="AP179" s="542" t="e">
        <f ca="1">+IF(AND(ISNUMBER(OFFSET('Sanitation Data'!$H$4,0,10*ROW('Sanitation Data'!H173))),'Data Summary'!DE179="Yes"),100-OFFSET('Sanitation Data'!$H$4,0,10*ROW('Sanitation Data'!H173)),NA())</f>
        <v>#N/A</v>
      </c>
      <c r="AQ179" s="542" t="e">
        <f ca="1">+IF(AND(ISNUMBER(OFFSET('Sanitation Data'!$H$6,0,10*ROW('Sanitation Data'!H173))),'Data Summary'!DF179="Yes"),OFFSET('Sanitation Data'!$H$6,0,10*ROW('Sanitation Data'!H173)),NA())</f>
        <v>#N/A</v>
      </c>
      <c r="AR179" s="542" t="e">
        <f ca="1">+IF(AND(ISNUMBER(OFFSET('Sanitation Data'!$H$10,0,10*ROW('Sanitation Data'!H173))),'Data Summary'!DG179="Yes"),OFFSET('Sanitation Data'!$H$10,0,10*ROW('Sanitation Data'!H173)),NA())</f>
        <v>#N/A</v>
      </c>
      <c r="AS179" s="542" t="e">
        <f ca="1">+IF(AND(ISNUMBER(OFFSET('Sanitation Data'!$H$11,0,10*ROW('Sanitation Data'!H173))),'Data Summary'!DH179="Yes"),OFFSET('Sanitation Data'!$H$11,0,10*ROW('Sanitation Data'!H173)),NA())</f>
        <v>#N/A</v>
      </c>
      <c r="AT179" s="542" t="e">
        <f ca="1">+IF(AND(ISNUMBER(OFFSET('Sanitation Data'!$H$12,0,10*ROW('Sanitation Data'!H173))),'Data Summary'!DI179="Yes"),OFFSET('Sanitation Data'!$H$12,0,10*ROW('Sanitation Data'!H173)),NA())</f>
        <v>#N/A</v>
      </c>
      <c r="AU179" s="542" t="e">
        <f ca="1">+IF(AND(ISNUMBER(OFFSET('Sanitation Data'!$I$4,0,10*ROW('Sanitation Data'!I173))),'Data Summary'!DJ179="Yes"),100-OFFSET('Sanitation Data'!$I$4,0,10*ROW('Sanitation Data'!I173)),NA())</f>
        <v>#N/A</v>
      </c>
      <c r="AV179" s="542" t="e">
        <f ca="1">+IF(AND(ISNUMBER(OFFSET('Sanitation Data'!$I$6,0,10*ROW('Sanitation Data'!I173))),'Data Summary'!DK179="Yes"),OFFSET('Sanitation Data'!$I$6,0,10*ROW('Sanitation Data'!I173)),NA())</f>
        <v>#N/A</v>
      </c>
      <c r="AW179" s="542" t="e">
        <f ca="1">+IF(AND(ISNUMBER(OFFSET('Sanitation Data'!$I$10,0,10*ROW('Sanitation Data'!I173))),'Data Summary'!DL179="Yes"),OFFSET('Sanitation Data'!$I$10,0,10*ROW('Sanitation Data'!I173)),NA())</f>
        <v>#N/A</v>
      </c>
      <c r="AX179" s="542" t="e">
        <f ca="1">+IF(AND(ISNUMBER(OFFSET('Sanitation Data'!$I$11,0,10*ROW('Sanitation Data'!I173))),'Data Summary'!DM179="Yes"),OFFSET('Sanitation Data'!$I$11,0,10*ROW('Sanitation Data'!I173)),NA())</f>
        <v>#N/A</v>
      </c>
      <c r="AY179" s="542" t="e">
        <f ca="1">+IF(AND(ISNUMBER(OFFSET('Sanitation Data'!$I$12,0,10*ROW('Sanitation Data'!I173))),'Data Summary'!DN179="Yes"),OFFSET('Sanitation Data'!$I$12,0,10*ROW('Sanitation Data'!I173)),NA())</f>
        <v>#N/A</v>
      </c>
      <c r="AZ179" s="543" t="e">
        <f ca="1">+IF(AND(ISNUMBER(OFFSET('Hygiene Data'!$D$5,0,10*ROW('Hygiene Data'!D173))),'Data Summary'!DO179="Yes"),OFFSET('Hygiene Data'!$D$5,0,10*ROW('Hygiene Data'!D173)),NA())</f>
        <v>#N/A</v>
      </c>
      <c r="BA179" s="543" t="e">
        <f ca="1">+IF(AND(ISNUMBER(OFFSET('Hygiene Data'!$D$7,0,10*ROW('Hygiene Data'!D173))),'Data Summary'!DP179="Yes"),OFFSET('Hygiene Data'!$D$7,0,10*ROW('Hygiene Data'!D173)),NA())</f>
        <v>#N/A</v>
      </c>
      <c r="BB179" s="543" t="e">
        <f ca="1">+IF(AND(ISNUMBER(OFFSET('Hygiene Data'!$D$9,0,10*ROW('Hygiene Data'!D173))),'Data Summary'!DQ179="Yes"),OFFSET('Hygiene Data'!$D$9,0,10*ROW('Hygiene Data'!D173)),NA())</f>
        <v>#N/A</v>
      </c>
      <c r="BC179" s="543" t="e">
        <f ca="1">+IF(AND(ISNUMBER(OFFSET('Hygiene Data'!$E$5,0,10*ROW('Hygiene Data'!E173))),'Data Summary'!DR179="Yes"),OFFSET('Hygiene Data'!$E$5,0,10*ROW('Hygiene Data'!E173)),NA())</f>
        <v>#N/A</v>
      </c>
      <c r="BD179" s="543" t="e">
        <f ca="1">+IF(AND(ISNUMBER(OFFSET('Hygiene Data'!$E$7,0,10*ROW('Hygiene Data'!E173))),'Data Summary'!DS179="Yes"),OFFSET('Hygiene Data'!$E$7,0,10*ROW('Hygiene Data'!E173)),NA())</f>
        <v>#N/A</v>
      </c>
      <c r="BE179" s="543" t="e">
        <f ca="1">+IF(AND(ISNUMBER(OFFSET('Hygiene Data'!$E$9,0,10*ROW('Hygiene Data'!E173))),'Data Summary'!DT179="Yes"),OFFSET('Hygiene Data'!$E$9,0,10*ROW('Hygiene Data'!E173)),NA())</f>
        <v>#N/A</v>
      </c>
      <c r="BF179" s="543" t="e">
        <f ca="1">+IF(AND(ISNUMBER(OFFSET('Hygiene Data'!$F$5,0,10*ROW('Hygiene Data'!F173))),'Data Summary'!DU179="Yes"),OFFSET('Hygiene Data'!$F$5,0,10*ROW('Hygiene Data'!F173)),NA())</f>
        <v>#N/A</v>
      </c>
      <c r="BG179" s="543" t="e">
        <f ca="1">+IF(AND(ISNUMBER(OFFSET('Hygiene Data'!$F$7,0,10*ROW('Hygiene Data'!F173))),'Data Summary'!DV179="Yes"),OFFSET('Hygiene Data'!$F$7,0,10*ROW('Hygiene Data'!F173)),NA())</f>
        <v>#N/A</v>
      </c>
      <c r="BH179" s="543" t="e">
        <f ca="1">+IF(AND(ISNUMBER(OFFSET('Hygiene Data'!$F$9,0,10*ROW('Hygiene Data'!F173))),'Data Summary'!DW179="Yes"),OFFSET('Hygiene Data'!$F$9,0,10*ROW('Hygiene Data'!F173)),NA())</f>
        <v>#N/A</v>
      </c>
      <c r="BI179" s="543" t="e">
        <f ca="1">+IF(AND(ISNUMBER(OFFSET('Hygiene Data'!$G$5,0,10*ROW('Hygiene Data'!G173))),'Data Summary'!DX179="Yes"),OFFSET('Hygiene Data'!$G$5,0,10*ROW('Hygiene Data'!G173)),NA())</f>
        <v>#N/A</v>
      </c>
      <c r="BJ179" s="543" t="e">
        <f ca="1">+IF(AND(ISNUMBER(OFFSET('Hygiene Data'!$G$7,0,10*ROW('Hygiene Data'!G173))),'Data Summary'!DY179="Yes"),OFFSET('Hygiene Data'!$G$7,0,10*ROW('Hygiene Data'!G173)),NA())</f>
        <v>#N/A</v>
      </c>
      <c r="BK179" s="543" t="e">
        <f ca="1">+IF(AND(ISNUMBER(OFFSET('Hygiene Data'!$G$9,0,10*ROW('Hygiene Data'!G173))),'Data Summary'!DZ179="Yes"),OFFSET('Hygiene Data'!$G$9,0,10*ROW('Hygiene Data'!G173)),NA())</f>
        <v>#N/A</v>
      </c>
      <c r="BL179" s="543" t="e">
        <f ca="1">+IF(AND(ISNUMBER(OFFSET('Hygiene Data'!$H$5,0,10*ROW('Hygiene Data'!H173))),'Data Summary'!EA179="Yes"),OFFSET('Hygiene Data'!$H$5,0,10*ROW('Hygiene Data'!H173)),NA())</f>
        <v>#N/A</v>
      </c>
      <c r="BM179" s="543" t="e">
        <f ca="1">+IF(AND(ISNUMBER(OFFSET('Hygiene Data'!$H$7,0,10*ROW('Hygiene Data'!H173))),'Data Summary'!EB179="Yes"),OFFSET('Hygiene Data'!$H$7,0,10*ROW('Hygiene Data'!H173)),NA())</f>
        <v>#N/A</v>
      </c>
      <c r="BN179" s="543" t="e">
        <f ca="1">+IF(AND(ISNUMBER(OFFSET('Hygiene Data'!$H$9,0,10*ROW('Hygiene Data'!H173))),'Data Summary'!EC179="Yes"),OFFSET('Hygiene Data'!$H$9,0,10*ROW('Hygiene Data'!H173)),NA())</f>
        <v>#N/A</v>
      </c>
      <c r="BO179" s="543" t="e">
        <f ca="1">+IF(AND(ISNUMBER(OFFSET('Hygiene Data'!$I$5,0,10*ROW('Hygiene Data'!I173))),'Data Summary'!ED179="Yes"),OFFSET('Hygiene Data'!$I$5,0,10*ROW('Hygiene Data'!I173)),NA())</f>
        <v>#N/A</v>
      </c>
      <c r="BP179" s="543" t="e">
        <f ca="1">+IF(AND(ISNUMBER(OFFSET('Hygiene Data'!$I$7,0,10*ROW('Hygiene Data'!I173))),'Data Summary'!EE179="Yes"),OFFSET('Hygiene Data'!$I$7,0,10*ROW('Hygiene Data'!I173)),NA())</f>
        <v>#N/A</v>
      </c>
      <c r="BQ179" s="543" t="e">
        <f ca="1">+IF(AND(ISNUMBER(OFFSET('Hygiene Data'!$I$9,0,10*ROW('Hygiene Data'!I173))),'Data Summary'!EF179="Yes"),OFFSET('Hygiene Data'!$I$9,0,10*ROW('Hygiene Data'!I173)),NA())</f>
        <v>#N/A</v>
      </c>
    </row>
    <row r="180" spans="1:69" x14ac:dyDescent="0.25">
      <c r="A180" s="539" t="e">
        <f ca="1">+RIGHT('Data Summary'!A180,LEN('Data Summary'!A180)-9)</f>
        <v>#VALUE!</v>
      </c>
      <c r="B180" s="513" t="str">
        <f ca="1">+IF(ISTEXT('Data Summary'!B180),'Data Summary'!B180,"")</f>
        <v/>
      </c>
      <c r="C180" s="540" t="e">
        <f ca="1">+VALUE('Data Summary'!C180)</f>
        <v>#VALUE!</v>
      </c>
      <c r="D180" s="541" t="e">
        <f ca="1">+IF(AND(ISNUMBER(OFFSET('Water Data'!$D$4,0,10*ROW('Water Data'!D174))),'Data Summary'!BS180="Yes"),100-OFFSET('Water Data'!$D$4,0,10*ROW('Water Data'!D174)),NA())</f>
        <v>#N/A</v>
      </c>
      <c r="E180" s="541" t="e">
        <f ca="1">+IF(AND(ISNUMBER(OFFSET('Water Data'!$D$6,0,10*ROW('Water Data'!D174))),'Data Summary'!BT180="Yes"),OFFSET('Water Data'!$D$6,0,10*ROW('Water Data'!D174)),NA())</f>
        <v>#N/A</v>
      </c>
      <c r="F180" s="541" t="e">
        <f ca="1">+IF(AND(ISNUMBER(OFFSET('Water Data'!$D$9,0,10*ROW('Water Data'!D174))),'Data Summary'!BU180="Yes"),OFFSET('Water Data'!$D$9,0,10*ROW('Water Data'!D174)),NA())</f>
        <v>#N/A</v>
      </c>
      <c r="G180" s="541" t="e">
        <f ca="1">+IF(AND(ISNUMBER(OFFSET('Water Data'!$E$4,0,10*ROW('Water Data'!E174))),'Data Summary'!BV180="Yes"),100-OFFSET('Water Data'!$E$4,0,10*ROW('Water Data'!E174)),NA())</f>
        <v>#N/A</v>
      </c>
      <c r="H180" s="541" t="e">
        <f ca="1">+IF(AND(ISNUMBER(OFFSET('Water Data'!$E$6,0,10*ROW('Water Data'!E174))),'Data Summary'!BW180="Yes"),OFFSET('Water Data'!$E$6,0,10*ROW('Water Data'!E174)),NA())</f>
        <v>#N/A</v>
      </c>
      <c r="I180" s="541" t="e">
        <f ca="1">+IF(AND(ISNUMBER(OFFSET('Water Data'!$E$9,0,10*ROW('Water Data'!E174))),'Data Summary'!BX180="Yes"),OFFSET('Water Data'!$E$9,0,10*ROW('Water Data'!E174)),NA())</f>
        <v>#N/A</v>
      </c>
      <c r="J180" s="541" t="e">
        <f ca="1">+IF(AND(ISNUMBER(OFFSET('Water Data'!$F$4,0,10*ROW('Water Data'!F174))),'Data Summary'!BY180="Yes"),100-OFFSET('Water Data'!$F$4,0,10*ROW('Water Data'!F174)),NA())</f>
        <v>#N/A</v>
      </c>
      <c r="K180" s="541" t="e">
        <f ca="1">+IF(AND(ISNUMBER(OFFSET('Water Data'!$F$6,0,10*ROW('Water Data'!F174))),'Data Summary'!BZ180="Yes"),OFFSET('Water Data'!$F$6,0,10*ROW('Water Data'!F174)),NA())</f>
        <v>#N/A</v>
      </c>
      <c r="L180" s="541" t="e">
        <f ca="1">+IF(AND(ISNUMBER(OFFSET('Water Data'!$F$9,0,10*ROW('Water Data'!F174))),'Data Summary'!CA180="Yes"),OFFSET('Water Data'!$F$9,0,10*ROW('Water Data'!F174)),NA())</f>
        <v>#N/A</v>
      </c>
      <c r="M180" s="541" t="e">
        <f ca="1">+IF(AND(ISNUMBER(OFFSET('Water Data'!$G$4,0,10*ROW('Water Data'!G174))),'Data Summary'!CB180="Yes"),100-OFFSET('Water Data'!$G$4,0,10*ROW('Water Data'!G174)),NA())</f>
        <v>#N/A</v>
      </c>
      <c r="N180" s="541" t="e">
        <f ca="1">+IF(AND(ISNUMBER(OFFSET('Water Data'!$G$6,0,10*ROW('Water Data'!G174))),'Data Summary'!CC180="Yes"),OFFSET('Water Data'!$G$6,0,10*ROW('Water Data'!G174)),NA())</f>
        <v>#N/A</v>
      </c>
      <c r="O180" s="541" t="e">
        <f ca="1">+IF(AND(ISNUMBER(OFFSET('Water Data'!$G$9,0,10*ROW('Water Data'!G174))),'Data Summary'!CD180="Yes"),OFFSET('Water Data'!$G$9,0,10*ROW('Water Data'!G174)),NA())</f>
        <v>#N/A</v>
      </c>
      <c r="P180" s="541" t="e">
        <f ca="1">+IF(AND(ISNUMBER(OFFSET('Water Data'!$H$4,0,10*ROW('Water Data'!H174))),'Data Summary'!CE180="Yes"),100-OFFSET('Water Data'!$H$4,0,10*ROW('Water Data'!H174)),NA())</f>
        <v>#N/A</v>
      </c>
      <c r="Q180" s="541" t="e">
        <f ca="1">+IF(AND(ISNUMBER(OFFSET('Water Data'!$H$6,0,10*ROW('Water Data'!H174))),'Data Summary'!CF180="Yes"),OFFSET('Water Data'!$H$6,0,10*ROW('Water Data'!H174)),NA())</f>
        <v>#N/A</v>
      </c>
      <c r="R180" s="541" t="e">
        <f ca="1">+IF(AND(ISNUMBER(OFFSET('Water Data'!$H$9,0,10*ROW('Water Data'!H174))),'Data Summary'!CG180="Yes"),OFFSET('Water Data'!$H$9,0,10*ROW('Water Data'!H174)),NA())</f>
        <v>#N/A</v>
      </c>
      <c r="S180" s="541" t="e">
        <f ca="1">+IF(AND(ISNUMBER(OFFSET('Water Data'!$I$4,0,10*ROW('Water Data'!I174))),'Data Summary'!CH180="Yes"),100-OFFSET('Water Data'!$I$4,0,10*ROW('Water Data'!I174)),NA())</f>
        <v>#N/A</v>
      </c>
      <c r="T180" s="541" t="e">
        <f ca="1">+IF(AND(ISNUMBER(OFFSET('Water Data'!$I$6,0,10*ROW('Water Data'!I174))),'Data Summary'!CI180="Yes"),OFFSET('Water Data'!$I$6,0,10*ROW('Water Data'!I174)),NA())</f>
        <v>#N/A</v>
      </c>
      <c r="U180" s="541" t="e">
        <f ca="1">+IF(AND(ISNUMBER(OFFSET('Water Data'!$I$9,0,10*ROW('Water Data'!I174))),'Data Summary'!CJ180="Yes"),OFFSET('Water Data'!$I$9,0,10*ROW('Water Data'!I174)),NA())</f>
        <v>#N/A</v>
      </c>
      <c r="V180" s="542" t="e">
        <f ca="1">+IF(AND(ISNUMBER(OFFSET('Sanitation Data'!$D$4,0,10*ROW('Sanitation Data'!D174))),'Data Summary'!CK180="Yes"),100-OFFSET('Sanitation Data'!$D$4,0,10*ROW('Sanitation Data'!D174)),NA())</f>
        <v>#N/A</v>
      </c>
      <c r="W180" s="542" t="e">
        <f ca="1">+IF(AND(ISNUMBER(OFFSET('Sanitation Data'!$D$6,0,10*ROW('Sanitation Data'!D174))),'Data Summary'!CL180="Yes"),OFFSET('Sanitation Data'!$D$6,0,10*ROW('Sanitation Data'!D174)),NA())</f>
        <v>#N/A</v>
      </c>
      <c r="X180" s="542" t="e">
        <f ca="1">+IF(AND(ISNUMBER(OFFSET('Sanitation Data'!$D$10,0,10*ROW('Sanitation Data'!D174))),'Data Summary'!CM180="Yes"),OFFSET('Sanitation Data'!$D$10,0,10*ROW('Sanitation Data'!D174)),NA())</f>
        <v>#N/A</v>
      </c>
      <c r="Y180" s="542" t="e">
        <f ca="1">+IF(AND(ISNUMBER(OFFSET('Sanitation Data'!$D$11,0,10*ROW('Sanitation Data'!D174))),'Data Summary'!CN180="Yes"),OFFSET('Sanitation Data'!$D$11,0,10*ROW('Sanitation Data'!D174)),NA())</f>
        <v>#N/A</v>
      </c>
      <c r="Z180" s="542" t="e">
        <f ca="1">+IF(AND(ISNUMBER(OFFSET('Sanitation Data'!$D$12,0,10*ROW('Sanitation Data'!D174))),'Data Summary'!CO180="Yes"),OFFSET('Sanitation Data'!$D$12,0,10*ROW('Sanitation Data'!D174)),NA())</f>
        <v>#N/A</v>
      </c>
      <c r="AA180" s="542" t="e">
        <f ca="1">+IF(AND(ISNUMBER(OFFSET('Sanitation Data'!$E$4,0,10*ROW('Sanitation Data'!E174))),'Data Summary'!CP180="Yes"),100-OFFSET('Sanitation Data'!$E$4,0,10*ROW('Sanitation Data'!E174)),NA())</f>
        <v>#N/A</v>
      </c>
      <c r="AB180" s="542" t="e">
        <f ca="1">+IF(AND(ISNUMBER(OFFSET('Sanitation Data'!$E$6,0,10*ROW('Sanitation Data'!E174))),'Data Summary'!CQ180="Yes"),OFFSET('Sanitation Data'!$E$6,0,10*ROW('Sanitation Data'!E174)),NA())</f>
        <v>#N/A</v>
      </c>
      <c r="AC180" s="542" t="e">
        <f ca="1">+IF(AND(ISNUMBER(OFFSET('Sanitation Data'!$E$10,0,10*ROW('Sanitation Data'!E174))),'Data Summary'!CR180="Yes"),OFFSET('Sanitation Data'!$E$10,0,10*ROW('Sanitation Data'!E174)),NA())</f>
        <v>#N/A</v>
      </c>
      <c r="AD180" s="542" t="e">
        <f ca="1">+IF(AND(ISNUMBER(OFFSET('Sanitation Data'!$E$11,0,10*ROW('Sanitation Data'!E174))),'Data Summary'!CS180="Yes"),OFFSET('Sanitation Data'!$E$11,0,10*ROW('Sanitation Data'!E174)),NA())</f>
        <v>#N/A</v>
      </c>
      <c r="AE180" s="542" t="e">
        <f ca="1">+IF(AND(ISNUMBER(OFFSET('Sanitation Data'!$E$12,0,10*ROW('Sanitation Data'!E174))),'Data Summary'!CT180="Yes"),OFFSET('Sanitation Data'!$E$12,0,10*ROW('Sanitation Data'!E174)),NA())</f>
        <v>#N/A</v>
      </c>
      <c r="AF180" s="542" t="e">
        <f ca="1">+IF(AND(ISNUMBER(OFFSET('Sanitation Data'!$F$4,0,10*ROW('Sanitation Data'!F174))),'Data Summary'!CU180="Yes"),100-OFFSET('Sanitation Data'!$F$4,0,10*ROW('Sanitation Data'!F174)),NA())</f>
        <v>#N/A</v>
      </c>
      <c r="AG180" s="542" t="e">
        <f ca="1">+IF(AND(ISNUMBER(OFFSET('Sanitation Data'!$F$6,0,10*ROW('Sanitation Data'!F174))),'Data Summary'!CV180="Yes"),OFFSET('Sanitation Data'!$F$6,0,10*ROW('Sanitation Data'!F174)),NA())</f>
        <v>#N/A</v>
      </c>
      <c r="AH180" s="542" t="e">
        <f ca="1">+IF(AND(ISNUMBER(OFFSET('Sanitation Data'!$F$10,0,10*ROW('Sanitation Data'!F174))),'Data Summary'!CW180="Yes"),OFFSET('Sanitation Data'!$F$10,0,10*ROW('Sanitation Data'!F174)),NA())</f>
        <v>#N/A</v>
      </c>
      <c r="AI180" s="542" t="e">
        <f ca="1">+IF(AND(ISNUMBER(OFFSET('Sanitation Data'!$F$11,0,10*ROW('Sanitation Data'!F174))),'Data Summary'!CX180="Yes"),OFFSET('Sanitation Data'!$F$11,0,10*ROW('Sanitation Data'!F174)),NA())</f>
        <v>#N/A</v>
      </c>
      <c r="AJ180" s="542" t="e">
        <f ca="1">+IF(AND(ISNUMBER(OFFSET('Sanitation Data'!$F$12,0,10*ROW('Sanitation Data'!F174))),'Data Summary'!CY180="Yes"),OFFSET('Sanitation Data'!$F$12,0,10*ROW('Sanitation Data'!F174)),NA())</f>
        <v>#N/A</v>
      </c>
      <c r="AK180" s="542" t="e">
        <f ca="1">+IF(AND(ISNUMBER(OFFSET('Sanitation Data'!$G$4,0,10*ROW('Sanitation Data'!G174))),'Data Summary'!CZ180="Yes"),100-OFFSET('Sanitation Data'!$G$4,0,10*ROW('Sanitation Data'!G174)),NA())</f>
        <v>#N/A</v>
      </c>
      <c r="AL180" s="542" t="e">
        <f ca="1">+IF(AND(ISNUMBER(OFFSET('Sanitation Data'!$G$6,0,10*ROW('Sanitation Data'!G174))),'Data Summary'!DA180="Yes"),OFFSET('Sanitation Data'!$G$6,0,10*ROW('Sanitation Data'!G174)),NA())</f>
        <v>#N/A</v>
      </c>
      <c r="AM180" s="542" t="e">
        <f ca="1">+IF(AND(ISNUMBER(OFFSET('Sanitation Data'!$G$10,0,10*ROW('Sanitation Data'!G174))),'Data Summary'!DB180="Yes"),OFFSET('Sanitation Data'!$G$10,0,10*ROW('Sanitation Data'!G174)),NA())</f>
        <v>#N/A</v>
      </c>
      <c r="AN180" s="542" t="e">
        <f ca="1">+IF(AND(ISNUMBER(OFFSET('Sanitation Data'!$G$11,0,10*ROW('Sanitation Data'!G174))),'Data Summary'!DC180="Yes"),OFFSET('Sanitation Data'!$G$11,0,10*ROW('Sanitation Data'!G174)),NA())</f>
        <v>#N/A</v>
      </c>
      <c r="AO180" s="542" t="e">
        <f ca="1">+IF(AND(ISNUMBER(OFFSET('Sanitation Data'!$G$12,0,10*ROW('Sanitation Data'!G174))),'Data Summary'!DD180="Yes"),OFFSET('Sanitation Data'!$G$12,0,10*ROW('Sanitation Data'!G174)),NA())</f>
        <v>#N/A</v>
      </c>
      <c r="AP180" s="542" t="e">
        <f ca="1">+IF(AND(ISNUMBER(OFFSET('Sanitation Data'!$H$4,0,10*ROW('Sanitation Data'!H174))),'Data Summary'!DE180="Yes"),100-OFFSET('Sanitation Data'!$H$4,0,10*ROW('Sanitation Data'!H174)),NA())</f>
        <v>#N/A</v>
      </c>
      <c r="AQ180" s="542" t="e">
        <f ca="1">+IF(AND(ISNUMBER(OFFSET('Sanitation Data'!$H$6,0,10*ROW('Sanitation Data'!H174))),'Data Summary'!DF180="Yes"),OFFSET('Sanitation Data'!$H$6,0,10*ROW('Sanitation Data'!H174)),NA())</f>
        <v>#N/A</v>
      </c>
      <c r="AR180" s="542" t="e">
        <f ca="1">+IF(AND(ISNUMBER(OFFSET('Sanitation Data'!$H$10,0,10*ROW('Sanitation Data'!H174))),'Data Summary'!DG180="Yes"),OFFSET('Sanitation Data'!$H$10,0,10*ROW('Sanitation Data'!H174)),NA())</f>
        <v>#N/A</v>
      </c>
      <c r="AS180" s="542" t="e">
        <f ca="1">+IF(AND(ISNUMBER(OFFSET('Sanitation Data'!$H$11,0,10*ROW('Sanitation Data'!H174))),'Data Summary'!DH180="Yes"),OFFSET('Sanitation Data'!$H$11,0,10*ROW('Sanitation Data'!H174)),NA())</f>
        <v>#N/A</v>
      </c>
      <c r="AT180" s="542" t="e">
        <f ca="1">+IF(AND(ISNUMBER(OFFSET('Sanitation Data'!$H$12,0,10*ROW('Sanitation Data'!H174))),'Data Summary'!DI180="Yes"),OFFSET('Sanitation Data'!$H$12,0,10*ROW('Sanitation Data'!H174)),NA())</f>
        <v>#N/A</v>
      </c>
      <c r="AU180" s="542" t="e">
        <f ca="1">+IF(AND(ISNUMBER(OFFSET('Sanitation Data'!$I$4,0,10*ROW('Sanitation Data'!I174))),'Data Summary'!DJ180="Yes"),100-OFFSET('Sanitation Data'!$I$4,0,10*ROW('Sanitation Data'!I174)),NA())</f>
        <v>#N/A</v>
      </c>
      <c r="AV180" s="542" t="e">
        <f ca="1">+IF(AND(ISNUMBER(OFFSET('Sanitation Data'!$I$6,0,10*ROW('Sanitation Data'!I174))),'Data Summary'!DK180="Yes"),OFFSET('Sanitation Data'!$I$6,0,10*ROW('Sanitation Data'!I174)),NA())</f>
        <v>#N/A</v>
      </c>
      <c r="AW180" s="542" t="e">
        <f ca="1">+IF(AND(ISNUMBER(OFFSET('Sanitation Data'!$I$10,0,10*ROW('Sanitation Data'!I174))),'Data Summary'!DL180="Yes"),OFFSET('Sanitation Data'!$I$10,0,10*ROW('Sanitation Data'!I174)),NA())</f>
        <v>#N/A</v>
      </c>
      <c r="AX180" s="542" t="e">
        <f ca="1">+IF(AND(ISNUMBER(OFFSET('Sanitation Data'!$I$11,0,10*ROW('Sanitation Data'!I174))),'Data Summary'!DM180="Yes"),OFFSET('Sanitation Data'!$I$11,0,10*ROW('Sanitation Data'!I174)),NA())</f>
        <v>#N/A</v>
      </c>
      <c r="AY180" s="542" t="e">
        <f ca="1">+IF(AND(ISNUMBER(OFFSET('Sanitation Data'!$I$12,0,10*ROW('Sanitation Data'!I174))),'Data Summary'!DN180="Yes"),OFFSET('Sanitation Data'!$I$12,0,10*ROW('Sanitation Data'!I174)),NA())</f>
        <v>#N/A</v>
      </c>
      <c r="AZ180" s="543" t="e">
        <f ca="1">+IF(AND(ISNUMBER(OFFSET('Hygiene Data'!$D$5,0,10*ROW('Hygiene Data'!D174))),'Data Summary'!DO180="Yes"),OFFSET('Hygiene Data'!$D$5,0,10*ROW('Hygiene Data'!D174)),NA())</f>
        <v>#N/A</v>
      </c>
      <c r="BA180" s="543" t="e">
        <f ca="1">+IF(AND(ISNUMBER(OFFSET('Hygiene Data'!$D$7,0,10*ROW('Hygiene Data'!D174))),'Data Summary'!DP180="Yes"),OFFSET('Hygiene Data'!$D$7,0,10*ROW('Hygiene Data'!D174)),NA())</f>
        <v>#N/A</v>
      </c>
      <c r="BB180" s="543" t="e">
        <f ca="1">+IF(AND(ISNUMBER(OFFSET('Hygiene Data'!$D$9,0,10*ROW('Hygiene Data'!D174))),'Data Summary'!DQ180="Yes"),OFFSET('Hygiene Data'!$D$9,0,10*ROW('Hygiene Data'!D174)),NA())</f>
        <v>#N/A</v>
      </c>
      <c r="BC180" s="543" t="e">
        <f ca="1">+IF(AND(ISNUMBER(OFFSET('Hygiene Data'!$E$5,0,10*ROW('Hygiene Data'!E174))),'Data Summary'!DR180="Yes"),OFFSET('Hygiene Data'!$E$5,0,10*ROW('Hygiene Data'!E174)),NA())</f>
        <v>#N/A</v>
      </c>
      <c r="BD180" s="543" t="e">
        <f ca="1">+IF(AND(ISNUMBER(OFFSET('Hygiene Data'!$E$7,0,10*ROW('Hygiene Data'!E174))),'Data Summary'!DS180="Yes"),OFFSET('Hygiene Data'!$E$7,0,10*ROW('Hygiene Data'!E174)),NA())</f>
        <v>#N/A</v>
      </c>
      <c r="BE180" s="543" t="e">
        <f ca="1">+IF(AND(ISNUMBER(OFFSET('Hygiene Data'!$E$9,0,10*ROW('Hygiene Data'!E174))),'Data Summary'!DT180="Yes"),OFFSET('Hygiene Data'!$E$9,0,10*ROW('Hygiene Data'!E174)),NA())</f>
        <v>#N/A</v>
      </c>
      <c r="BF180" s="543" t="e">
        <f ca="1">+IF(AND(ISNUMBER(OFFSET('Hygiene Data'!$F$5,0,10*ROW('Hygiene Data'!F174))),'Data Summary'!DU180="Yes"),OFFSET('Hygiene Data'!$F$5,0,10*ROW('Hygiene Data'!F174)),NA())</f>
        <v>#N/A</v>
      </c>
      <c r="BG180" s="543" t="e">
        <f ca="1">+IF(AND(ISNUMBER(OFFSET('Hygiene Data'!$F$7,0,10*ROW('Hygiene Data'!F174))),'Data Summary'!DV180="Yes"),OFFSET('Hygiene Data'!$F$7,0,10*ROW('Hygiene Data'!F174)),NA())</f>
        <v>#N/A</v>
      </c>
      <c r="BH180" s="543" t="e">
        <f ca="1">+IF(AND(ISNUMBER(OFFSET('Hygiene Data'!$F$9,0,10*ROW('Hygiene Data'!F174))),'Data Summary'!DW180="Yes"),OFFSET('Hygiene Data'!$F$9,0,10*ROW('Hygiene Data'!F174)),NA())</f>
        <v>#N/A</v>
      </c>
      <c r="BI180" s="543" t="e">
        <f ca="1">+IF(AND(ISNUMBER(OFFSET('Hygiene Data'!$G$5,0,10*ROW('Hygiene Data'!G174))),'Data Summary'!DX180="Yes"),OFFSET('Hygiene Data'!$G$5,0,10*ROW('Hygiene Data'!G174)),NA())</f>
        <v>#N/A</v>
      </c>
      <c r="BJ180" s="543" t="e">
        <f ca="1">+IF(AND(ISNUMBER(OFFSET('Hygiene Data'!$G$7,0,10*ROW('Hygiene Data'!G174))),'Data Summary'!DY180="Yes"),OFFSET('Hygiene Data'!$G$7,0,10*ROW('Hygiene Data'!G174)),NA())</f>
        <v>#N/A</v>
      </c>
      <c r="BK180" s="543" t="e">
        <f ca="1">+IF(AND(ISNUMBER(OFFSET('Hygiene Data'!$G$9,0,10*ROW('Hygiene Data'!G174))),'Data Summary'!DZ180="Yes"),OFFSET('Hygiene Data'!$G$9,0,10*ROW('Hygiene Data'!G174)),NA())</f>
        <v>#N/A</v>
      </c>
      <c r="BL180" s="543" t="e">
        <f ca="1">+IF(AND(ISNUMBER(OFFSET('Hygiene Data'!$H$5,0,10*ROW('Hygiene Data'!H174))),'Data Summary'!EA180="Yes"),OFFSET('Hygiene Data'!$H$5,0,10*ROW('Hygiene Data'!H174)),NA())</f>
        <v>#N/A</v>
      </c>
      <c r="BM180" s="543" t="e">
        <f ca="1">+IF(AND(ISNUMBER(OFFSET('Hygiene Data'!$H$7,0,10*ROW('Hygiene Data'!H174))),'Data Summary'!EB180="Yes"),OFFSET('Hygiene Data'!$H$7,0,10*ROW('Hygiene Data'!H174)),NA())</f>
        <v>#N/A</v>
      </c>
      <c r="BN180" s="543" t="e">
        <f ca="1">+IF(AND(ISNUMBER(OFFSET('Hygiene Data'!$H$9,0,10*ROW('Hygiene Data'!H174))),'Data Summary'!EC180="Yes"),OFFSET('Hygiene Data'!$H$9,0,10*ROW('Hygiene Data'!H174)),NA())</f>
        <v>#N/A</v>
      </c>
      <c r="BO180" s="543" t="e">
        <f ca="1">+IF(AND(ISNUMBER(OFFSET('Hygiene Data'!$I$5,0,10*ROW('Hygiene Data'!I174))),'Data Summary'!ED180="Yes"),OFFSET('Hygiene Data'!$I$5,0,10*ROW('Hygiene Data'!I174)),NA())</f>
        <v>#N/A</v>
      </c>
      <c r="BP180" s="543" t="e">
        <f ca="1">+IF(AND(ISNUMBER(OFFSET('Hygiene Data'!$I$7,0,10*ROW('Hygiene Data'!I174))),'Data Summary'!EE180="Yes"),OFFSET('Hygiene Data'!$I$7,0,10*ROW('Hygiene Data'!I174)),NA())</f>
        <v>#N/A</v>
      </c>
      <c r="BQ180" s="543" t="e">
        <f ca="1">+IF(AND(ISNUMBER(OFFSET('Hygiene Data'!$I$9,0,10*ROW('Hygiene Data'!I174))),'Data Summary'!EF180="Yes"),OFFSET('Hygiene Data'!$I$9,0,10*ROW('Hygiene Data'!I174)),NA())</f>
        <v>#N/A</v>
      </c>
    </row>
    <row r="181" spans="1:69" x14ac:dyDescent="0.25">
      <c r="A181" s="539" t="e">
        <f ca="1">+RIGHT('Data Summary'!A181,LEN('Data Summary'!A181)-9)</f>
        <v>#VALUE!</v>
      </c>
      <c r="B181" s="513" t="str">
        <f ca="1">+IF(ISTEXT('Data Summary'!B181),'Data Summary'!B181,"")</f>
        <v/>
      </c>
      <c r="C181" s="540" t="e">
        <f ca="1">+VALUE('Data Summary'!C181)</f>
        <v>#VALUE!</v>
      </c>
      <c r="D181" s="541" t="e">
        <f ca="1">+IF(AND(ISNUMBER(OFFSET('Water Data'!$D$4,0,10*ROW('Water Data'!D175))),'Data Summary'!BS181="Yes"),100-OFFSET('Water Data'!$D$4,0,10*ROW('Water Data'!D175)),NA())</f>
        <v>#N/A</v>
      </c>
      <c r="E181" s="541" t="e">
        <f ca="1">+IF(AND(ISNUMBER(OFFSET('Water Data'!$D$6,0,10*ROW('Water Data'!D175))),'Data Summary'!BT181="Yes"),OFFSET('Water Data'!$D$6,0,10*ROW('Water Data'!D175)),NA())</f>
        <v>#N/A</v>
      </c>
      <c r="F181" s="541" t="e">
        <f ca="1">+IF(AND(ISNUMBER(OFFSET('Water Data'!$D$9,0,10*ROW('Water Data'!D175))),'Data Summary'!BU181="Yes"),OFFSET('Water Data'!$D$9,0,10*ROW('Water Data'!D175)),NA())</f>
        <v>#N/A</v>
      </c>
      <c r="G181" s="541" t="e">
        <f ca="1">+IF(AND(ISNUMBER(OFFSET('Water Data'!$E$4,0,10*ROW('Water Data'!E175))),'Data Summary'!BV181="Yes"),100-OFFSET('Water Data'!$E$4,0,10*ROW('Water Data'!E175)),NA())</f>
        <v>#N/A</v>
      </c>
      <c r="H181" s="541" t="e">
        <f ca="1">+IF(AND(ISNUMBER(OFFSET('Water Data'!$E$6,0,10*ROW('Water Data'!E175))),'Data Summary'!BW181="Yes"),OFFSET('Water Data'!$E$6,0,10*ROW('Water Data'!E175)),NA())</f>
        <v>#N/A</v>
      </c>
      <c r="I181" s="541" t="e">
        <f ca="1">+IF(AND(ISNUMBER(OFFSET('Water Data'!$E$9,0,10*ROW('Water Data'!E175))),'Data Summary'!BX181="Yes"),OFFSET('Water Data'!$E$9,0,10*ROW('Water Data'!E175)),NA())</f>
        <v>#N/A</v>
      </c>
      <c r="J181" s="541" t="e">
        <f ca="1">+IF(AND(ISNUMBER(OFFSET('Water Data'!$F$4,0,10*ROW('Water Data'!F175))),'Data Summary'!BY181="Yes"),100-OFFSET('Water Data'!$F$4,0,10*ROW('Water Data'!F175)),NA())</f>
        <v>#N/A</v>
      </c>
      <c r="K181" s="541" t="e">
        <f ca="1">+IF(AND(ISNUMBER(OFFSET('Water Data'!$F$6,0,10*ROW('Water Data'!F175))),'Data Summary'!BZ181="Yes"),OFFSET('Water Data'!$F$6,0,10*ROW('Water Data'!F175)),NA())</f>
        <v>#N/A</v>
      </c>
      <c r="L181" s="541" t="e">
        <f ca="1">+IF(AND(ISNUMBER(OFFSET('Water Data'!$F$9,0,10*ROW('Water Data'!F175))),'Data Summary'!CA181="Yes"),OFFSET('Water Data'!$F$9,0,10*ROW('Water Data'!F175)),NA())</f>
        <v>#N/A</v>
      </c>
      <c r="M181" s="541" t="e">
        <f ca="1">+IF(AND(ISNUMBER(OFFSET('Water Data'!$G$4,0,10*ROW('Water Data'!G175))),'Data Summary'!CB181="Yes"),100-OFFSET('Water Data'!$G$4,0,10*ROW('Water Data'!G175)),NA())</f>
        <v>#N/A</v>
      </c>
      <c r="N181" s="541" t="e">
        <f ca="1">+IF(AND(ISNUMBER(OFFSET('Water Data'!$G$6,0,10*ROW('Water Data'!G175))),'Data Summary'!CC181="Yes"),OFFSET('Water Data'!$G$6,0,10*ROW('Water Data'!G175)),NA())</f>
        <v>#N/A</v>
      </c>
      <c r="O181" s="541" t="e">
        <f ca="1">+IF(AND(ISNUMBER(OFFSET('Water Data'!$G$9,0,10*ROW('Water Data'!G175))),'Data Summary'!CD181="Yes"),OFFSET('Water Data'!$G$9,0,10*ROW('Water Data'!G175)),NA())</f>
        <v>#N/A</v>
      </c>
      <c r="P181" s="541" t="e">
        <f ca="1">+IF(AND(ISNUMBER(OFFSET('Water Data'!$H$4,0,10*ROW('Water Data'!H175))),'Data Summary'!CE181="Yes"),100-OFFSET('Water Data'!$H$4,0,10*ROW('Water Data'!H175)),NA())</f>
        <v>#N/A</v>
      </c>
      <c r="Q181" s="541" t="e">
        <f ca="1">+IF(AND(ISNUMBER(OFFSET('Water Data'!$H$6,0,10*ROW('Water Data'!H175))),'Data Summary'!CF181="Yes"),OFFSET('Water Data'!$H$6,0,10*ROW('Water Data'!H175)),NA())</f>
        <v>#N/A</v>
      </c>
      <c r="R181" s="541" t="e">
        <f ca="1">+IF(AND(ISNUMBER(OFFSET('Water Data'!$H$9,0,10*ROW('Water Data'!H175))),'Data Summary'!CG181="Yes"),OFFSET('Water Data'!$H$9,0,10*ROW('Water Data'!H175)),NA())</f>
        <v>#N/A</v>
      </c>
      <c r="S181" s="541" t="e">
        <f ca="1">+IF(AND(ISNUMBER(OFFSET('Water Data'!$I$4,0,10*ROW('Water Data'!I175))),'Data Summary'!CH181="Yes"),100-OFFSET('Water Data'!$I$4,0,10*ROW('Water Data'!I175)),NA())</f>
        <v>#N/A</v>
      </c>
      <c r="T181" s="541" t="e">
        <f ca="1">+IF(AND(ISNUMBER(OFFSET('Water Data'!$I$6,0,10*ROW('Water Data'!I175))),'Data Summary'!CI181="Yes"),OFFSET('Water Data'!$I$6,0,10*ROW('Water Data'!I175)),NA())</f>
        <v>#N/A</v>
      </c>
      <c r="U181" s="541" t="e">
        <f ca="1">+IF(AND(ISNUMBER(OFFSET('Water Data'!$I$9,0,10*ROW('Water Data'!I175))),'Data Summary'!CJ181="Yes"),OFFSET('Water Data'!$I$9,0,10*ROW('Water Data'!I175)),NA())</f>
        <v>#N/A</v>
      </c>
      <c r="V181" s="542" t="e">
        <f ca="1">+IF(AND(ISNUMBER(OFFSET('Sanitation Data'!$D$4,0,10*ROW('Sanitation Data'!D175))),'Data Summary'!CK181="Yes"),100-OFFSET('Sanitation Data'!$D$4,0,10*ROW('Sanitation Data'!D175)),NA())</f>
        <v>#N/A</v>
      </c>
      <c r="W181" s="542" t="e">
        <f ca="1">+IF(AND(ISNUMBER(OFFSET('Sanitation Data'!$D$6,0,10*ROW('Sanitation Data'!D175))),'Data Summary'!CL181="Yes"),OFFSET('Sanitation Data'!$D$6,0,10*ROW('Sanitation Data'!D175)),NA())</f>
        <v>#N/A</v>
      </c>
      <c r="X181" s="542" t="e">
        <f ca="1">+IF(AND(ISNUMBER(OFFSET('Sanitation Data'!$D$10,0,10*ROW('Sanitation Data'!D175))),'Data Summary'!CM181="Yes"),OFFSET('Sanitation Data'!$D$10,0,10*ROW('Sanitation Data'!D175)),NA())</f>
        <v>#N/A</v>
      </c>
      <c r="Y181" s="542" t="e">
        <f ca="1">+IF(AND(ISNUMBER(OFFSET('Sanitation Data'!$D$11,0,10*ROW('Sanitation Data'!D175))),'Data Summary'!CN181="Yes"),OFFSET('Sanitation Data'!$D$11,0,10*ROW('Sanitation Data'!D175)),NA())</f>
        <v>#N/A</v>
      </c>
      <c r="Z181" s="542" t="e">
        <f ca="1">+IF(AND(ISNUMBER(OFFSET('Sanitation Data'!$D$12,0,10*ROW('Sanitation Data'!D175))),'Data Summary'!CO181="Yes"),OFFSET('Sanitation Data'!$D$12,0,10*ROW('Sanitation Data'!D175)),NA())</f>
        <v>#N/A</v>
      </c>
      <c r="AA181" s="542" t="e">
        <f ca="1">+IF(AND(ISNUMBER(OFFSET('Sanitation Data'!$E$4,0,10*ROW('Sanitation Data'!E175))),'Data Summary'!CP181="Yes"),100-OFFSET('Sanitation Data'!$E$4,0,10*ROW('Sanitation Data'!E175)),NA())</f>
        <v>#N/A</v>
      </c>
      <c r="AB181" s="542" t="e">
        <f ca="1">+IF(AND(ISNUMBER(OFFSET('Sanitation Data'!$E$6,0,10*ROW('Sanitation Data'!E175))),'Data Summary'!CQ181="Yes"),OFFSET('Sanitation Data'!$E$6,0,10*ROW('Sanitation Data'!E175)),NA())</f>
        <v>#N/A</v>
      </c>
      <c r="AC181" s="542" t="e">
        <f ca="1">+IF(AND(ISNUMBER(OFFSET('Sanitation Data'!$E$10,0,10*ROW('Sanitation Data'!E175))),'Data Summary'!CR181="Yes"),OFFSET('Sanitation Data'!$E$10,0,10*ROW('Sanitation Data'!E175)),NA())</f>
        <v>#N/A</v>
      </c>
      <c r="AD181" s="542" t="e">
        <f ca="1">+IF(AND(ISNUMBER(OFFSET('Sanitation Data'!$E$11,0,10*ROW('Sanitation Data'!E175))),'Data Summary'!CS181="Yes"),OFFSET('Sanitation Data'!$E$11,0,10*ROW('Sanitation Data'!E175)),NA())</f>
        <v>#N/A</v>
      </c>
      <c r="AE181" s="542" t="e">
        <f ca="1">+IF(AND(ISNUMBER(OFFSET('Sanitation Data'!$E$12,0,10*ROW('Sanitation Data'!E175))),'Data Summary'!CT181="Yes"),OFFSET('Sanitation Data'!$E$12,0,10*ROW('Sanitation Data'!E175)),NA())</f>
        <v>#N/A</v>
      </c>
      <c r="AF181" s="542" t="e">
        <f ca="1">+IF(AND(ISNUMBER(OFFSET('Sanitation Data'!$F$4,0,10*ROW('Sanitation Data'!F175))),'Data Summary'!CU181="Yes"),100-OFFSET('Sanitation Data'!$F$4,0,10*ROW('Sanitation Data'!F175)),NA())</f>
        <v>#N/A</v>
      </c>
      <c r="AG181" s="542" t="e">
        <f ca="1">+IF(AND(ISNUMBER(OFFSET('Sanitation Data'!$F$6,0,10*ROW('Sanitation Data'!F175))),'Data Summary'!CV181="Yes"),OFFSET('Sanitation Data'!$F$6,0,10*ROW('Sanitation Data'!F175)),NA())</f>
        <v>#N/A</v>
      </c>
      <c r="AH181" s="542" t="e">
        <f ca="1">+IF(AND(ISNUMBER(OFFSET('Sanitation Data'!$F$10,0,10*ROW('Sanitation Data'!F175))),'Data Summary'!CW181="Yes"),OFFSET('Sanitation Data'!$F$10,0,10*ROW('Sanitation Data'!F175)),NA())</f>
        <v>#N/A</v>
      </c>
      <c r="AI181" s="542" t="e">
        <f ca="1">+IF(AND(ISNUMBER(OFFSET('Sanitation Data'!$F$11,0,10*ROW('Sanitation Data'!F175))),'Data Summary'!CX181="Yes"),OFFSET('Sanitation Data'!$F$11,0,10*ROW('Sanitation Data'!F175)),NA())</f>
        <v>#N/A</v>
      </c>
      <c r="AJ181" s="542" t="e">
        <f ca="1">+IF(AND(ISNUMBER(OFFSET('Sanitation Data'!$F$12,0,10*ROW('Sanitation Data'!F175))),'Data Summary'!CY181="Yes"),OFFSET('Sanitation Data'!$F$12,0,10*ROW('Sanitation Data'!F175)),NA())</f>
        <v>#N/A</v>
      </c>
      <c r="AK181" s="542" t="e">
        <f ca="1">+IF(AND(ISNUMBER(OFFSET('Sanitation Data'!$G$4,0,10*ROW('Sanitation Data'!G175))),'Data Summary'!CZ181="Yes"),100-OFFSET('Sanitation Data'!$G$4,0,10*ROW('Sanitation Data'!G175)),NA())</f>
        <v>#N/A</v>
      </c>
      <c r="AL181" s="542" t="e">
        <f ca="1">+IF(AND(ISNUMBER(OFFSET('Sanitation Data'!$G$6,0,10*ROW('Sanitation Data'!G175))),'Data Summary'!DA181="Yes"),OFFSET('Sanitation Data'!$G$6,0,10*ROW('Sanitation Data'!G175)),NA())</f>
        <v>#N/A</v>
      </c>
      <c r="AM181" s="542" t="e">
        <f ca="1">+IF(AND(ISNUMBER(OFFSET('Sanitation Data'!$G$10,0,10*ROW('Sanitation Data'!G175))),'Data Summary'!DB181="Yes"),OFFSET('Sanitation Data'!$G$10,0,10*ROW('Sanitation Data'!G175)),NA())</f>
        <v>#N/A</v>
      </c>
      <c r="AN181" s="542" t="e">
        <f ca="1">+IF(AND(ISNUMBER(OFFSET('Sanitation Data'!$G$11,0,10*ROW('Sanitation Data'!G175))),'Data Summary'!DC181="Yes"),OFFSET('Sanitation Data'!$G$11,0,10*ROW('Sanitation Data'!G175)),NA())</f>
        <v>#N/A</v>
      </c>
      <c r="AO181" s="542" t="e">
        <f ca="1">+IF(AND(ISNUMBER(OFFSET('Sanitation Data'!$G$12,0,10*ROW('Sanitation Data'!G175))),'Data Summary'!DD181="Yes"),OFFSET('Sanitation Data'!$G$12,0,10*ROW('Sanitation Data'!G175)),NA())</f>
        <v>#N/A</v>
      </c>
      <c r="AP181" s="542" t="e">
        <f ca="1">+IF(AND(ISNUMBER(OFFSET('Sanitation Data'!$H$4,0,10*ROW('Sanitation Data'!H175))),'Data Summary'!DE181="Yes"),100-OFFSET('Sanitation Data'!$H$4,0,10*ROW('Sanitation Data'!H175)),NA())</f>
        <v>#N/A</v>
      </c>
      <c r="AQ181" s="542" t="e">
        <f ca="1">+IF(AND(ISNUMBER(OFFSET('Sanitation Data'!$H$6,0,10*ROW('Sanitation Data'!H175))),'Data Summary'!DF181="Yes"),OFFSET('Sanitation Data'!$H$6,0,10*ROW('Sanitation Data'!H175)),NA())</f>
        <v>#N/A</v>
      </c>
      <c r="AR181" s="542" t="e">
        <f ca="1">+IF(AND(ISNUMBER(OFFSET('Sanitation Data'!$H$10,0,10*ROW('Sanitation Data'!H175))),'Data Summary'!DG181="Yes"),OFFSET('Sanitation Data'!$H$10,0,10*ROW('Sanitation Data'!H175)),NA())</f>
        <v>#N/A</v>
      </c>
      <c r="AS181" s="542" t="e">
        <f ca="1">+IF(AND(ISNUMBER(OFFSET('Sanitation Data'!$H$11,0,10*ROW('Sanitation Data'!H175))),'Data Summary'!DH181="Yes"),OFFSET('Sanitation Data'!$H$11,0,10*ROW('Sanitation Data'!H175)),NA())</f>
        <v>#N/A</v>
      </c>
      <c r="AT181" s="542" t="e">
        <f ca="1">+IF(AND(ISNUMBER(OFFSET('Sanitation Data'!$H$12,0,10*ROW('Sanitation Data'!H175))),'Data Summary'!DI181="Yes"),OFFSET('Sanitation Data'!$H$12,0,10*ROW('Sanitation Data'!H175)),NA())</f>
        <v>#N/A</v>
      </c>
      <c r="AU181" s="542" t="e">
        <f ca="1">+IF(AND(ISNUMBER(OFFSET('Sanitation Data'!$I$4,0,10*ROW('Sanitation Data'!I175))),'Data Summary'!DJ181="Yes"),100-OFFSET('Sanitation Data'!$I$4,0,10*ROW('Sanitation Data'!I175)),NA())</f>
        <v>#N/A</v>
      </c>
      <c r="AV181" s="542" t="e">
        <f ca="1">+IF(AND(ISNUMBER(OFFSET('Sanitation Data'!$I$6,0,10*ROW('Sanitation Data'!I175))),'Data Summary'!DK181="Yes"),OFFSET('Sanitation Data'!$I$6,0,10*ROW('Sanitation Data'!I175)),NA())</f>
        <v>#N/A</v>
      </c>
      <c r="AW181" s="542" t="e">
        <f ca="1">+IF(AND(ISNUMBER(OFFSET('Sanitation Data'!$I$10,0,10*ROW('Sanitation Data'!I175))),'Data Summary'!DL181="Yes"),OFFSET('Sanitation Data'!$I$10,0,10*ROW('Sanitation Data'!I175)),NA())</f>
        <v>#N/A</v>
      </c>
      <c r="AX181" s="542" t="e">
        <f ca="1">+IF(AND(ISNUMBER(OFFSET('Sanitation Data'!$I$11,0,10*ROW('Sanitation Data'!I175))),'Data Summary'!DM181="Yes"),OFFSET('Sanitation Data'!$I$11,0,10*ROW('Sanitation Data'!I175)),NA())</f>
        <v>#N/A</v>
      </c>
      <c r="AY181" s="542" t="e">
        <f ca="1">+IF(AND(ISNUMBER(OFFSET('Sanitation Data'!$I$12,0,10*ROW('Sanitation Data'!I175))),'Data Summary'!DN181="Yes"),OFFSET('Sanitation Data'!$I$12,0,10*ROW('Sanitation Data'!I175)),NA())</f>
        <v>#N/A</v>
      </c>
      <c r="AZ181" s="543" t="e">
        <f ca="1">+IF(AND(ISNUMBER(OFFSET('Hygiene Data'!$D$5,0,10*ROW('Hygiene Data'!D175))),'Data Summary'!DO181="Yes"),OFFSET('Hygiene Data'!$D$5,0,10*ROW('Hygiene Data'!D175)),NA())</f>
        <v>#N/A</v>
      </c>
      <c r="BA181" s="543" t="e">
        <f ca="1">+IF(AND(ISNUMBER(OFFSET('Hygiene Data'!$D$7,0,10*ROW('Hygiene Data'!D175))),'Data Summary'!DP181="Yes"),OFFSET('Hygiene Data'!$D$7,0,10*ROW('Hygiene Data'!D175)),NA())</f>
        <v>#N/A</v>
      </c>
      <c r="BB181" s="543" t="e">
        <f ca="1">+IF(AND(ISNUMBER(OFFSET('Hygiene Data'!$D$9,0,10*ROW('Hygiene Data'!D175))),'Data Summary'!DQ181="Yes"),OFFSET('Hygiene Data'!$D$9,0,10*ROW('Hygiene Data'!D175)),NA())</f>
        <v>#N/A</v>
      </c>
      <c r="BC181" s="543" t="e">
        <f ca="1">+IF(AND(ISNUMBER(OFFSET('Hygiene Data'!$E$5,0,10*ROW('Hygiene Data'!E175))),'Data Summary'!DR181="Yes"),OFFSET('Hygiene Data'!$E$5,0,10*ROW('Hygiene Data'!E175)),NA())</f>
        <v>#N/A</v>
      </c>
      <c r="BD181" s="543" t="e">
        <f ca="1">+IF(AND(ISNUMBER(OFFSET('Hygiene Data'!$E$7,0,10*ROW('Hygiene Data'!E175))),'Data Summary'!DS181="Yes"),OFFSET('Hygiene Data'!$E$7,0,10*ROW('Hygiene Data'!E175)),NA())</f>
        <v>#N/A</v>
      </c>
      <c r="BE181" s="543" t="e">
        <f ca="1">+IF(AND(ISNUMBER(OFFSET('Hygiene Data'!$E$9,0,10*ROW('Hygiene Data'!E175))),'Data Summary'!DT181="Yes"),OFFSET('Hygiene Data'!$E$9,0,10*ROW('Hygiene Data'!E175)),NA())</f>
        <v>#N/A</v>
      </c>
      <c r="BF181" s="543" t="e">
        <f ca="1">+IF(AND(ISNUMBER(OFFSET('Hygiene Data'!$F$5,0,10*ROW('Hygiene Data'!F175))),'Data Summary'!DU181="Yes"),OFFSET('Hygiene Data'!$F$5,0,10*ROW('Hygiene Data'!F175)),NA())</f>
        <v>#N/A</v>
      </c>
      <c r="BG181" s="543" t="e">
        <f ca="1">+IF(AND(ISNUMBER(OFFSET('Hygiene Data'!$F$7,0,10*ROW('Hygiene Data'!F175))),'Data Summary'!DV181="Yes"),OFFSET('Hygiene Data'!$F$7,0,10*ROW('Hygiene Data'!F175)),NA())</f>
        <v>#N/A</v>
      </c>
      <c r="BH181" s="543" t="e">
        <f ca="1">+IF(AND(ISNUMBER(OFFSET('Hygiene Data'!$F$9,0,10*ROW('Hygiene Data'!F175))),'Data Summary'!DW181="Yes"),OFFSET('Hygiene Data'!$F$9,0,10*ROW('Hygiene Data'!F175)),NA())</f>
        <v>#N/A</v>
      </c>
      <c r="BI181" s="543" t="e">
        <f ca="1">+IF(AND(ISNUMBER(OFFSET('Hygiene Data'!$G$5,0,10*ROW('Hygiene Data'!G175))),'Data Summary'!DX181="Yes"),OFFSET('Hygiene Data'!$G$5,0,10*ROW('Hygiene Data'!G175)),NA())</f>
        <v>#N/A</v>
      </c>
      <c r="BJ181" s="543" t="e">
        <f ca="1">+IF(AND(ISNUMBER(OFFSET('Hygiene Data'!$G$7,0,10*ROW('Hygiene Data'!G175))),'Data Summary'!DY181="Yes"),OFFSET('Hygiene Data'!$G$7,0,10*ROW('Hygiene Data'!G175)),NA())</f>
        <v>#N/A</v>
      </c>
      <c r="BK181" s="543" t="e">
        <f ca="1">+IF(AND(ISNUMBER(OFFSET('Hygiene Data'!$G$9,0,10*ROW('Hygiene Data'!G175))),'Data Summary'!DZ181="Yes"),OFFSET('Hygiene Data'!$G$9,0,10*ROW('Hygiene Data'!G175)),NA())</f>
        <v>#N/A</v>
      </c>
      <c r="BL181" s="543" t="e">
        <f ca="1">+IF(AND(ISNUMBER(OFFSET('Hygiene Data'!$H$5,0,10*ROW('Hygiene Data'!H175))),'Data Summary'!EA181="Yes"),OFFSET('Hygiene Data'!$H$5,0,10*ROW('Hygiene Data'!H175)),NA())</f>
        <v>#N/A</v>
      </c>
      <c r="BM181" s="543" t="e">
        <f ca="1">+IF(AND(ISNUMBER(OFFSET('Hygiene Data'!$H$7,0,10*ROW('Hygiene Data'!H175))),'Data Summary'!EB181="Yes"),OFFSET('Hygiene Data'!$H$7,0,10*ROW('Hygiene Data'!H175)),NA())</f>
        <v>#N/A</v>
      </c>
      <c r="BN181" s="543" t="e">
        <f ca="1">+IF(AND(ISNUMBER(OFFSET('Hygiene Data'!$H$9,0,10*ROW('Hygiene Data'!H175))),'Data Summary'!EC181="Yes"),OFFSET('Hygiene Data'!$H$9,0,10*ROW('Hygiene Data'!H175)),NA())</f>
        <v>#N/A</v>
      </c>
      <c r="BO181" s="543" t="e">
        <f ca="1">+IF(AND(ISNUMBER(OFFSET('Hygiene Data'!$I$5,0,10*ROW('Hygiene Data'!I175))),'Data Summary'!ED181="Yes"),OFFSET('Hygiene Data'!$I$5,0,10*ROW('Hygiene Data'!I175)),NA())</f>
        <v>#N/A</v>
      </c>
      <c r="BP181" s="543" t="e">
        <f ca="1">+IF(AND(ISNUMBER(OFFSET('Hygiene Data'!$I$7,0,10*ROW('Hygiene Data'!I175))),'Data Summary'!EE181="Yes"),OFFSET('Hygiene Data'!$I$7,0,10*ROW('Hygiene Data'!I175)),NA())</f>
        <v>#N/A</v>
      </c>
      <c r="BQ181" s="543" t="e">
        <f ca="1">+IF(AND(ISNUMBER(OFFSET('Hygiene Data'!$I$9,0,10*ROW('Hygiene Data'!I175))),'Data Summary'!EF181="Yes"),OFFSET('Hygiene Data'!$I$9,0,10*ROW('Hygiene Data'!I175)),NA())</f>
        <v>#N/A</v>
      </c>
    </row>
    <row r="182" spans="1:69" x14ac:dyDescent="0.25">
      <c r="A182" s="539" t="e">
        <f ca="1">+RIGHT('Data Summary'!A182,LEN('Data Summary'!A182)-9)</f>
        <v>#VALUE!</v>
      </c>
      <c r="B182" s="513" t="str">
        <f ca="1">+IF(ISTEXT('Data Summary'!B182),'Data Summary'!B182,"")</f>
        <v/>
      </c>
      <c r="C182" s="540" t="e">
        <f ca="1">+VALUE('Data Summary'!C182)</f>
        <v>#VALUE!</v>
      </c>
      <c r="D182" s="541" t="e">
        <f ca="1">+IF(AND(ISNUMBER(OFFSET('Water Data'!$D$4,0,10*ROW('Water Data'!D176))),'Data Summary'!BS182="Yes"),100-OFFSET('Water Data'!$D$4,0,10*ROW('Water Data'!D176)),NA())</f>
        <v>#N/A</v>
      </c>
      <c r="E182" s="541" t="e">
        <f ca="1">+IF(AND(ISNUMBER(OFFSET('Water Data'!$D$6,0,10*ROW('Water Data'!D176))),'Data Summary'!BT182="Yes"),OFFSET('Water Data'!$D$6,0,10*ROW('Water Data'!D176)),NA())</f>
        <v>#N/A</v>
      </c>
      <c r="F182" s="541" t="e">
        <f ca="1">+IF(AND(ISNUMBER(OFFSET('Water Data'!$D$9,0,10*ROW('Water Data'!D176))),'Data Summary'!BU182="Yes"),OFFSET('Water Data'!$D$9,0,10*ROW('Water Data'!D176)),NA())</f>
        <v>#N/A</v>
      </c>
      <c r="G182" s="541" t="e">
        <f ca="1">+IF(AND(ISNUMBER(OFFSET('Water Data'!$E$4,0,10*ROW('Water Data'!E176))),'Data Summary'!BV182="Yes"),100-OFFSET('Water Data'!$E$4,0,10*ROW('Water Data'!E176)),NA())</f>
        <v>#N/A</v>
      </c>
      <c r="H182" s="541" t="e">
        <f ca="1">+IF(AND(ISNUMBER(OFFSET('Water Data'!$E$6,0,10*ROW('Water Data'!E176))),'Data Summary'!BW182="Yes"),OFFSET('Water Data'!$E$6,0,10*ROW('Water Data'!E176)),NA())</f>
        <v>#N/A</v>
      </c>
      <c r="I182" s="541" t="e">
        <f ca="1">+IF(AND(ISNUMBER(OFFSET('Water Data'!$E$9,0,10*ROW('Water Data'!E176))),'Data Summary'!BX182="Yes"),OFFSET('Water Data'!$E$9,0,10*ROW('Water Data'!E176)),NA())</f>
        <v>#N/A</v>
      </c>
      <c r="J182" s="541" t="e">
        <f ca="1">+IF(AND(ISNUMBER(OFFSET('Water Data'!$F$4,0,10*ROW('Water Data'!F176))),'Data Summary'!BY182="Yes"),100-OFFSET('Water Data'!$F$4,0,10*ROW('Water Data'!F176)),NA())</f>
        <v>#N/A</v>
      </c>
      <c r="K182" s="541" t="e">
        <f ca="1">+IF(AND(ISNUMBER(OFFSET('Water Data'!$F$6,0,10*ROW('Water Data'!F176))),'Data Summary'!BZ182="Yes"),OFFSET('Water Data'!$F$6,0,10*ROW('Water Data'!F176)),NA())</f>
        <v>#N/A</v>
      </c>
      <c r="L182" s="541" t="e">
        <f ca="1">+IF(AND(ISNUMBER(OFFSET('Water Data'!$F$9,0,10*ROW('Water Data'!F176))),'Data Summary'!CA182="Yes"),OFFSET('Water Data'!$F$9,0,10*ROW('Water Data'!F176)),NA())</f>
        <v>#N/A</v>
      </c>
      <c r="M182" s="541" t="e">
        <f ca="1">+IF(AND(ISNUMBER(OFFSET('Water Data'!$G$4,0,10*ROW('Water Data'!G176))),'Data Summary'!CB182="Yes"),100-OFFSET('Water Data'!$G$4,0,10*ROW('Water Data'!G176)),NA())</f>
        <v>#N/A</v>
      </c>
      <c r="N182" s="541" t="e">
        <f ca="1">+IF(AND(ISNUMBER(OFFSET('Water Data'!$G$6,0,10*ROW('Water Data'!G176))),'Data Summary'!CC182="Yes"),OFFSET('Water Data'!$G$6,0,10*ROW('Water Data'!G176)),NA())</f>
        <v>#N/A</v>
      </c>
      <c r="O182" s="541" t="e">
        <f ca="1">+IF(AND(ISNUMBER(OFFSET('Water Data'!$G$9,0,10*ROW('Water Data'!G176))),'Data Summary'!CD182="Yes"),OFFSET('Water Data'!$G$9,0,10*ROW('Water Data'!G176)),NA())</f>
        <v>#N/A</v>
      </c>
      <c r="P182" s="541" t="e">
        <f ca="1">+IF(AND(ISNUMBER(OFFSET('Water Data'!$H$4,0,10*ROW('Water Data'!H176))),'Data Summary'!CE182="Yes"),100-OFFSET('Water Data'!$H$4,0,10*ROW('Water Data'!H176)),NA())</f>
        <v>#N/A</v>
      </c>
      <c r="Q182" s="541" t="e">
        <f ca="1">+IF(AND(ISNUMBER(OFFSET('Water Data'!$H$6,0,10*ROW('Water Data'!H176))),'Data Summary'!CF182="Yes"),OFFSET('Water Data'!$H$6,0,10*ROW('Water Data'!H176)),NA())</f>
        <v>#N/A</v>
      </c>
      <c r="R182" s="541" t="e">
        <f ca="1">+IF(AND(ISNUMBER(OFFSET('Water Data'!$H$9,0,10*ROW('Water Data'!H176))),'Data Summary'!CG182="Yes"),OFFSET('Water Data'!$H$9,0,10*ROW('Water Data'!H176)),NA())</f>
        <v>#N/A</v>
      </c>
      <c r="S182" s="541" t="e">
        <f ca="1">+IF(AND(ISNUMBER(OFFSET('Water Data'!$I$4,0,10*ROW('Water Data'!I176))),'Data Summary'!CH182="Yes"),100-OFFSET('Water Data'!$I$4,0,10*ROW('Water Data'!I176)),NA())</f>
        <v>#N/A</v>
      </c>
      <c r="T182" s="541" t="e">
        <f ca="1">+IF(AND(ISNUMBER(OFFSET('Water Data'!$I$6,0,10*ROW('Water Data'!I176))),'Data Summary'!CI182="Yes"),OFFSET('Water Data'!$I$6,0,10*ROW('Water Data'!I176)),NA())</f>
        <v>#N/A</v>
      </c>
      <c r="U182" s="541" t="e">
        <f ca="1">+IF(AND(ISNUMBER(OFFSET('Water Data'!$I$9,0,10*ROW('Water Data'!I176))),'Data Summary'!CJ182="Yes"),OFFSET('Water Data'!$I$9,0,10*ROW('Water Data'!I176)),NA())</f>
        <v>#N/A</v>
      </c>
      <c r="V182" s="542" t="e">
        <f ca="1">+IF(AND(ISNUMBER(OFFSET('Sanitation Data'!$D$4,0,10*ROW('Sanitation Data'!D176))),'Data Summary'!CK182="Yes"),100-OFFSET('Sanitation Data'!$D$4,0,10*ROW('Sanitation Data'!D176)),NA())</f>
        <v>#N/A</v>
      </c>
      <c r="W182" s="542" t="e">
        <f ca="1">+IF(AND(ISNUMBER(OFFSET('Sanitation Data'!$D$6,0,10*ROW('Sanitation Data'!D176))),'Data Summary'!CL182="Yes"),OFFSET('Sanitation Data'!$D$6,0,10*ROW('Sanitation Data'!D176)),NA())</f>
        <v>#N/A</v>
      </c>
      <c r="X182" s="542" t="e">
        <f ca="1">+IF(AND(ISNUMBER(OFFSET('Sanitation Data'!$D$10,0,10*ROW('Sanitation Data'!D176))),'Data Summary'!CM182="Yes"),OFFSET('Sanitation Data'!$D$10,0,10*ROW('Sanitation Data'!D176)),NA())</f>
        <v>#N/A</v>
      </c>
      <c r="Y182" s="542" t="e">
        <f ca="1">+IF(AND(ISNUMBER(OFFSET('Sanitation Data'!$D$11,0,10*ROW('Sanitation Data'!D176))),'Data Summary'!CN182="Yes"),OFFSET('Sanitation Data'!$D$11,0,10*ROW('Sanitation Data'!D176)),NA())</f>
        <v>#N/A</v>
      </c>
      <c r="Z182" s="542" t="e">
        <f ca="1">+IF(AND(ISNUMBER(OFFSET('Sanitation Data'!$D$12,0,10*ROW('Sanitation Data'!D176))),'Data Summary'!CO182="Yes"),OFFSET('Sanitation Data'!$D$12,0,10*ROW('Sanitation Data'!D176)),NA())</f>
        <v>#N/A</v>
      </c>
      <c r="AA182" s="542" t="e">
        <f ca="1">+IF(AND(ISNUMBER(OFFSET('Sanitation Data'!$E$4,0,10*ROW('Sanitation Data'!E176))),'Data Summary'!CP182="Yes"),100-OFFSET('Sanitation Data'!$E$4,0,10*ROW('Sanitation Data'!E176)),NA())</f>
        <v>#N/A</v>
      </c>
      <c r="AB182" s="542" t="e">
        <f ca="1">+IF(AND(ISNUMBER(OFFSET('Sanitation Data'!$E$6,0,10*ROW('Sanitation Data'!E176))),'Data Summary'!CQ182="Yes"),OFFSET('Sanitation Data'!$E$6,0,10*ROW('Sanitation Data'!E176)),NA())</f>
        <v>#N/A</v>
      </c>
      <c r="AC182" s="542" t="e">
        <f ca="1">+IF(AND(ISNUMBER(OFFSET('Sanitation Data'!$E$10,0,10*ROW('Sanitation Data'!E176))),'Data Summary'!CR182="Yes"),OFFSET('Sanitation Data'!$E$10,0,10*ROW('Sanitation Data'!E176)),NA())</f>
        <v>#N/A</v>
      </c>
      <c r="AD182" s="542" t="e">
        <f ca="1">+IF(AND(ISNUMBER(OFFSET('Sanitation Data'!$E$11,0,10*ROW('Sanitation Data'!E176))),'Data Summary'!CS182="Yes"),OFFSET('Sanitation Data'!$E$11,0,10*ROW('Sanitation Data'!E176)),NA())</f>
        <v>#N/A</v>
      </c>
      <c r="AE182" s="542" t="e">
        <f ca="1">+IF(AND(ISNUMBER(OFFSET('Sanitation Data'!$E$12,0,10*ROW('Sanitation Data'!E176))),'Data Summary'!CT182="Yes"),OFFSET('Sanitation Data'!$E$12,0,10*ROW('Sanitation Data'!E176)),NA())</f>
        <v>#N/A</v>
      </c>
      <c r="AF182" s="542" t="e">
        <f ca="1">+IF(AND(ISNUMBER(OFFSET('Sanitation Data'!$F$4,0,10*ROW('Sanitation Data'!F176))),'Data Summary'!CU182="Yes"),100-OFFSET('Sanitation Data'!$F$4,0,10*ROW('Sanitation Data'!F176)),NA())</f>
        <v>#N/A</v>
      </c>
      <c r="AG182" s="542" t="e">
        <f ca="1">+IF(AND(ISNUMBER(OFFSET('Sanitation Data'!$F$6,0,10*ROW('Sanitation Data'!F176))),'Data Summary'!CV182="Yes"),OFFSET('Sanitation Data'!$F$6,0,10*ROW('Sanitation Data'!F176)),NA())</f>
        <v>#N/A</v>
      </c>
      <c r="AH182" s="542" t="e">
        <f ca="1">+IF(AND(ISNUMBER(OFFSET('Sanitation Data'!$F$10,0,10*ROW('Sanitation Data'!F176))),'Data Summary'!CW182="Yes"),OFFSET('Sanitation Data'!$F$10,0,10*ROW('Sanitation Data'!F176)),NA())</f>
        <v>#N/A</v>
      </c>
      <c r="AI182" s="542" t="e">
        <f ca="1">+IF(AND(ISNUMBER(OFFSET('Sanitation Data'!$F$11,0,10*ROW('Sanitation Data'!F176))),'Data Summary'!CX182="Yes"),OFFSET('Sanitation Data'!$F$11,0,10*ROW('Sanitation Data'!F176)),NA())</f>
        <v>#N/A</v>
      </c>
      <c r="AJ182" s="542" t="e">
        <f ca="1">+IF(AND(ISNUMBER(OFFSET('Sanitation Data'!$F$12,0,10*ROW('Sanitation Data'!F176))),'Data Summary'!CY182="Yes"),OFFSET('Sanitation Data'!$F$12,0,10*ROW('Sanitation Data'!F176)),NA())</f>
        <v>#N/A</v>
      </c>
      <c r="AK182" s="542" t="e">
        <f ca="1">+IF(AND(ISNUMBER(OFFSET('Sanitation Data'!$G$4,0,10*ROW('Sanitation Data'!G176))),'Data Summary'!CZ182="Yes"),100-OFFSET('Sanitation Data'!$G$4,0,10*ROW('Sanitation Data'!G176)),NA())</f>
        <v>#N/A</v>
      </c>
      <c r="AL182" s="542" t="e">
        <f ca="1">+IF(AND(ISNUMBER(OFFSET('Sanitation Data'!$G$6,0,10*ROW('Sanitation Data'!G176))),'Data Summary'!DA182="Yes"),OFFSET('Sanitation Data'!$G$6,0,10*ROW('Sanitation Data'!G176)),NA())</f>
        <v>#N/A</v>
      </c>
      <c r="AM182" s="542" t="e">
        <f ca="1">+IF(AND(ISNUMBER(OFFSET('Sanitation Data'!$G$10,0,10*ROW('Sanitation Data'!G176))),'Data Summary'!DB182="Yes"),OFFSET('Sanitation Data'!$G$10,0,10*ROW('Sanitation Data'!G176)),NA())</f>
        <v>#N/A</v>
      </c>
      <c r="AN182" s="542" t="e">
        <f ca="1">+IF(AND(ISNUMBER(OFFSET('Sanitation Data'!$G$11,0,10*ROW('Sanitation Data'!G176))),'Data Summary'!DC182="Yes"),OFFSET('Sanitation Data'!$G$11,0,10*ROW('Sanitation Data'!G176)),NA())</f>
        <v>#N/A</v>
      </c>
      <c r="AO182" s="542" t="e">
        <f ca="1">+IF(AND(ISNUMBER(OFFSET('Sanitation Data'!$G$12,0,10*ROW('Sanitation Data'!G176))),'Data Summary'!DD182="Yes"),OFFSET('Sanitation Data'!$G$12,0,10*ROW('Sanitation Data'!G176)),NA())</f>
        <v>#N/A</v>
      </c>
      <c r="AP182" s="542" t="e">
        <f ca="1">+IF(AND(ISNUMBER(OFFSET('Sanitation Data'!$H$4,0,10*ROW('Sanitation Data'!H176))),'Data Summary'!DE182="Yes"),100-OFFSET('Sanitation Data'!$H$4,0,10*ROW('Sanitation Data'!H176)),NA())</f>
        <v>#N/A</v>
      </c>
      <c r="AQ182" s="542" t="e">
        <f ca="1">+IF(AND(ISNUMBER(OFFSET('Sanitation Data'!$H$6,0,10*ROW('Sanitation Data'!H176))),'Data Summary'!DF182="Yes"),OFFSET('Sanitation Data'!$H$6,0,10*ROW('Sanitation Data'!H176)),NA())</f>
        <v>#N/A</v>
      </c>
      <c r="AR182" s="542" t="e">
        <f ca="1">+IF(AND(ISNUMBER(OFFSET('Sanitation Data'!$H$10,0,10*ROW('Sanitation Data'!H176))),'Data Summary'!DG182="Yes"),OFFSET('Sanitation Data'!$H$10,0,10*ROW('Sanitation Data'!H176)),NA())</f>
        <v>#N/A</v>
      </c>
      <c r="AS182" s="542" t="e">
        <f ca="1">+IF(AND(ISNUMBER(OFFSET('Sanitation Data'!$H$11,0,10*ROW('Sanitation Data'!H176))),'Data Summary'!DH182="Yes"),OFFSET('Sanitation Data'!$H$11,0,10*ROW('Sanitation Data'!H176)),NA())</f>
        <v>#N/A</v>
      </c>
      <c r="AT182" s="542" t="e">
        <f ca="1">+IF(AND(ISNUMBER(OFFSET('Sanitation Data'!$H$12,0,10*ROW('Sanitation Data'!H176))),'Data Summary'!DI182="Yes"),OFFSET('Sanitation Data'!$H$12,0,10*ROW('Sanitation Data'!H176)),NA())</f>
        <v>#N/A</v>
      </c>
      <c r="AU182" s="542" t="e">
        <f ca="1">+IF(AND(ISNUMBER(OFFSET('Sanitation Data'!$I$4,0,10*ROW('Sanitation Data'!I176))),'Data Summary'!DJ182="Yes"),100-OFFSET('Sanitation Data'!$I$4,0,10*ROW('Sanitation Data'!I176)),NA())</f>
        <v>#N/A</v>
      </c>
      <c r="AV182" s="542" t="e">
        <f ca="1">+IF(AND(ISNUMBER(OFFSET('Sanitation Data'!$I$6,0,10*ROW('Sanitation Data'!I176))),'Data Summary'!DK182="Yes"),OFFSET('Sanitation Data'!$I$6,0,10*ROW('Sanitation Data'!I176)),NA())</f>
        <v>#N/A</v>
      </c>
      <c r="AW182" s="542" t="e">
        <f ca="1">+IF(AND(ISNUMBER(OFFSET('Sanitation Data'!$I$10,0,10*ROW('Sanitation Data'!I176))),'Data Summary'!DL182="Yes"),OFFSET('Sanitation Data'!$I$10,0,10*ROW('Sanitation Data'!I176)),NA())</f>
        <v>#N/A</v>
      </c>
      <c r="AX182" s="542" t="e">
        <f ca="1">+IF(AND(ISNUMBER(OFFSET('Sanitation Data'!$I$11,0,10*ROW('Sanitation Data'!I176))),'Data Summary'!DM182="Yes"),OFFSET('Sanitation Data'!$I$11,0,10*ROW('Sanitation Data'!I176)),NA())</f>
        <v>#N/A</v>
      </c>
      <c r="AY182" s="542" t="e">
        <f ca="1">+IF(AND(ISNUMBER(OFFSET('Sanitation Data'!$I$12,0,10*ROW('Sanitation Data'!I176))),'Data Summary'!DN182="Yes"),OFFSET('Sanitation Data'!$I$12,0,10*ROW('Sanitation Data'!I176)),NA())</f>
        <v>#N/A</v>
      </c>
      <c r="AZ182" s="543" t="e">
        <f ca="1">+IF(AND(ISNUMBER(OFFSET('Hygiene Data'!$D$5,0,10*ROW('Hygiene Data'!D176))),'Data Summary'!DO182="Yes"),OFFSET('Hygiene Data'!$D$5,0,10*ROW('Hygiene Data'!D176)),NA())</f>
        <v>#N/A</v>
      </c>
      <c r="BA182" s="543" t="e">
        <f ca="1">+IF(AND(ISNUMBER(OFFSET('Hygiene Data'!$D$7,0,10*ROW('Hygiene Data'!D176))),'Data Summary'!DP182="Yes"),OFFSET('Hygiene Data'!$D$7,0,10*ROW('Hygiene Data'!D176)),NA())</f>
        <v>#N/A</v>
      </c>
      <c r="BB182" s="543" t="e">
        <f ca="1">+IF(AND(ISNUMBER(OFFSET('Hygiene Data'!$D$9,0,10*ROW('Hygiene Data'!D176))),'Data Summary'!DQ182="Yes"),OFFSET('Hygiene Data'!$D$9,0,10*ROW('Hygiene Data'!D176)),NA())</f>
        <v>#N/A</v>
      </c>
      <c r="BC182" s="543" t="e">
        <f ca="1">+IF(AND(ISNUMBER(OFFSET('Hygiene Data'!$E$5,0,10*ROW('Hygiene Data'!E176))),'Data Summary'!DR182="Yes"),OFFSET('Hygiene Data'!$E$5,0,10*ROW('Hygiene Data'!E176)),NA())</f>
        <v>#N/A</v>
      </c>
      <c r="BD182" s="543" t="e">
        <f ca="1">+IF(AND(ISNUMBER(OFFSET('Hygiene Data'!$E$7,0,10*ROW('Hygiene Data'!E176))),'Data Summary'!DS182="Yes"),OFFSET('Hygiene Data'!$E$7,0,10*ROW('Hygiene Data'!E176)),NA())</f>
        <v>#N/A</v>
      </c>
      <c r="BE182" s="543" t="e">
        <f ca="1">+IF(AND(ISNUMBER(OFFSET('Hygiene Data'!$E$9,0,10*ROW('Hygiene Data'!E176))),'Data Summary'!DT182="Yes"),OFFSET('Hygiene Data'!$E$9,0,10*ROW('Hygiene Data'!E176)),NA())</f>
        <v>#N/A</v>
      </c>
      <c r="BF182" s="543" t="e">
        <f ca="1">+IF(AND(ISNUMBER(OFFSET('Hygiene Data'!$F$5,0,10*ROW('Hygiene Data'!F176))),'Data Summary'!DU182="Yes"),OFFSET('Hygiene Data'!$F$5,0,10*ROW('Hygiene Data'!F176)),NA())</f>
        <v>#N/A</v>
      </c>
      <c r="BG182" s="543" t="e">
        <f ca="1">+IF(AND(ISNUMBER(OFFSET('Hygiene Data'!$F$7,0,10*ROW('Hygiene Data'!F176))),'Data Summary'!DV182="Yes"),OFFSET('Hygiene Data'!$F$7,0,10*ROW('Hygiene Data'!F176)),NA())</f>
        <v>#N/A</v>
      </c>
      <c r="BH182" s="543" t="e">
        <f ca="1">+IF(AND(ISNUMBER(OFFSET('Hygiene Data'!$F$9,0,10*ROW('Hygiene Data'!F176))),'Data Summary'!DW182="Yes"),OFFSET('Hygiene Data'!$F$9,0,10*ROW('Hygiene Data'!F176)),NA())</f>
        <v>#N/A</v>
      </c>
      <c r="BI182" s="543" t="e">
        <f ca="1">+IF(AND(ISNUMBER(OFFSET('Hygiene Data'!$G$5,0,10*ROW('Hygiene Data'!G176))),'Data Summary'!DX182="Yes"),OFFSET('Hygiene Data'!$G$5,0,10*ROW('Hygiene Data'!G176)),NA())</f>
        <v>#N/A</v>
      </c>
      <c r="BJ182" s="543" t="e">
        <f ca="1">+IF(AND(ISNUMBER(OFFSET('Hygiene Data'!$G$7,0,10*ROW('Hygiene Data'!G176))),'Data Summary'!DY182="Yes"),OFFSET('Hygiene Data'!$G$7,0,10*ROW('Hygiene Data'!G176)),NA())</f>
        <v>#N/A</v>
      </c>
      <c r="BK182" s="543" t="e">
        <f ca="1">+IF(AND(ISNUMBER(OFFSET('Hygiene Data'!$G$9,0,10*ROW('Hygiene Data'!G176))),'Data Summary'!DZ182="Yes"),OFFSET('Hygiene Data'!$G$9,0,10*ROW('Hygiene Data'!G176)),NA())</f>
        <v>#N/A</v>
      </c>
      <c r="BL182" s="543" t="e">
        <f ca="1">+IF(AND(ISNUMBER(OFFSET('Hygiene Data'!$H$5,0,10*ROW('Hygiene Data'!H176))),'Data Summary'!EA182="Yes"),OFFSET('Hygiene Data'!$H$5,0,10*ROW('Hygiene Data'!H176)),NA())</f>
        <v>#N/A</v>
      </c>
      <c r="BM182" s="543" t="e">
        <f ca="1">+IF(AND(ISNUMBER(OFFSET('Hygiene Data'!$H$7,0,10*ROW('Hygiene Data'!H176))),'Data Summary'!EB182="Yes"),OFFSET('Hygiene Data'!$H$7,0,10*ROW('Hygiene Data'!H176)),NA())</f>
        <v>#N/A</v>
      </c>
      <c r="BN182" s="543" t="e">
        <f ca="1">+IF(AND(ISNUMBER(OFFSET('Hygiene Data'!$H$9,0,10*ROW('Hygiene Data'!H176))),'Data Summary'!EC182="Yes"),OFFSET('Hygiene Data'!$H$9,0,10*ROW('Hygiene Data'!H176)),NA())</f>
        <v>#N/A</v>
      </c>
      <c r="BO182" s="543" t="e">
        <f ca="1">+IF(AND(ISNUMBER(OFFSET('Hygiene Data'!$I$5,0,10*ROW('Hygiene Data'!I176))),'Data Summary'!ED182="Yes"),OFFSET('Hygiene Data'!$I$5,0,10*ROW('Hygiene Data'!I176)),NA())</f>
        <v>#N/A</v>
      </c>
      <c r="BP182" s="543" t="e">
        <f ca="1">+IF(AND(ISNUMBER(OFFSET('Hygiene Data'!$I$7,0,10*ROW('Hygiene Data'!I176))),'Data Summary'!EE182="Yes"),OFFSET('Hygiene Data'!$I$7,0,10*ROW('Hygiene Data'!I176)),NA())</f>
        <v>#N/A</v>
      </c>
      <c r="BQ182" s="543" t="e">
        <f ca="1">+IF(AND(ISNUMBER(OFFSET('Hygiene Data'!$I$9,0,10*ROW('Hygiene Data'!I176))),'Data Summary'!EF182="Yes"),OFFSET('Hygiene Data'!$I$9,0,10*ROW('Hygiene Data'!I176)),NA())</f>
        <v>#N/A</v>
      </c>
    </row>
    <row r="183" spans="1:69" x14ac:dyDescent="0.25">
      <c r="A183" s="539" t="e">
        <f ca="1">+RIGHT('Data Summary'!A183,LEN('Data Summary'!A183)-9)</f>
        <v>#VALUE!</v>
      </c>
      <c r="B183" s="513" t="str">
        <f ca="1">+IF(ISTEXT('Data Summary'!B183),'Data Summary'!B183,"")</f>
        <v/>
      </c>
      <c r="C183" s="540" t="e">
        <f ca="1">+VALUE('Data Summary'!C183)</f>
        <v>#VALUE!</v>
      </c>
      <c r="D183" s="541" t="e">
        <f ca="1">+IF(AND(ISNUMBER(OFFSET('Water Data'!$D$4,0,10*ROW('Water Data'!D177))),'Data Summary'!BS183="Yes"),100-OFFSET('Water Data'!$D$4,0,10*ROW('Water Data'!D177)),NA())</f>
        <v>#N/A</v>
      </c>
      <c r="E183" s="541" t="e">
        <f ca="1">+IF(AND(ISNUMBER(OFFSET('Water Data'!$D$6,0,10*ROW('Water Data'!D177))),'Data Summary'!BT183="Yes"),OFFSET('Water Data'!$D$6,0,10*ROW('Water Data'!D177)),NA())</f>
        <v>#N/A</v>
      </c>
      <c r="F183" s="541" t="e">
        <f ca="1">+IF(AND(ISNUMBER(OFFSET('Water Data'!$D$9,0,10*ROW('Water Data'!D177))),'Data Summary'!BU183="Yes"),OFFSET('Water Data'!$D$9,0,10*ROW('Water Data'!D177)),NA())</f>
        <v>#N/A</v>
      </c>
      <c r="G183" s="541" t="e">
        <f ca="1">+IF(AND(ISNUMBER(OFFSET('Water Data'!$E$4,0,10*ROW('Water Data'!E177))),'Data Summary'!BV183="Yes"),100-OFFSET('Water Data'!$E$4,0,10*ROW('Water Data'!E177)),NA())</f>
        <v>#N/A</v>
      </c>
      <c r="H183" s="541" t="e">
        <f ca="1">+IF(AND(ISNUMBER(OFFSET('Water Data'!$E$6,0,10*ROW('Water Data'!E177))),'Data Summary'!BW183="Yes"),OFFSET('Water Data'!$E$6,0,10*ROW('Water Data'!E177)),NA())</f>
        <v>#N/A</v>
      </c>
      <c r="I183" s="541" t="e">
        <f ca="1">+IF(AND(ISNUMBER(OFFSET('Water Data'!$E$9,0,10*ROW('Water Data'!E177))),'Data Summary'!BX183="Yes"),OFFSET('Water Data'!$E$9,0,10*ROW('Water Data'!E177)),NA())</f>
        <v>#N/A</v>
      </c>
      <c r="J183" s="541" t="e">
        <f ca="1">+IF(AND(ISNUMBER(OFFSET('Water Data'!$F$4,0,10*ROW('Water Data'!F177))),'Data Summary'!BY183="Yes"),100-OFFSET('Water Data'!$F$4,0,10*ROW('Water Data'!F177)),NA())</f>
        <v>#N/A</v>
      </c>
      <c r="K183" s="541" t="e">
        <f ca="1">+IF(AND(ISNUMBER(OFFSET('Water Data'!$F$6,0,10*ROW('Water Data'!F177))),'Data Summary'!BZ183="Yes"),OFFSET('Water Data'!$F$6,0,10*ROW('Water Data'!F177)),NA())</f>
        <v>#N/A</v>
      </c>
      <c r="L183" s="541" t="e">
        <f ca="1">+IF(AND(ISNUMBER(OFFSET('Water Data'!$F$9,0,10*ROW('Water Data'!F177))),'Data Summary'!CA183="Yes"),OFFSET('Water Data'!$F$9,0,10*ROW('Water Data'!F177)),NA())</f>
        <v>#N/A</v>
      </c>
      <c r="M183" s="541" t="e">
        <f ca="1">+IF(AND(ISNUMBER(OFFSET('Water Data'!$G$4,0,10*ROW('Water Data'!G177))),'Data Summary'!CB183="Yes"),100-OFFSET('Water Data'!$G$4,0,10*ROW('Water Data'!G177)),NA())</f>
        <v>#N/A</v>
      </c>
      <c r="N183" s="541" t="e">
        <f ca="1">+IF(AND(ISNUMBER(OFFSET('Water Data'!$G$6,0,10*ROW('Water Data'!G177))),'Data Summary'!CC183="Yes"),OFFSET('Water Data'!$G$6,0,10*ROW('Water Data'!G177)),NA())</f>
        <v>#N/A</v>
      </c>
      <c r="O183" s="541" t="e">
        <f ca="1">+IF(AND(ISNUMBER(OFFSET('Water Data'!$G$9,0,10*ROW('Water Data'!G177))),'Data Summary'!CD183="Yes"),OFFSET('Water Data'!$G$9,0,10*ROW('Water Data'!G177)),NA())</f>
        <v>#N/A</v>
      </c>
      <c r="P183" s="541" t="e">
        <f ca="1">+IF(AND(ISNUMBER(OFFSET('Water Data'!$H$4,0,10*ROW('Water Data'!H177))),'Data Summary'!CE183="Yes"),100-OFFSET('Water Data'!$H$4,0,10*ROW('Water Data'!H177)),NA())</f>
        <v>#N/A</v>
      </c>
      <c r="Q183" s="541" t="e">
        <f ca="1">+IF(AND(ISNUMBER(OFFSET('Water Data'!$H$6,0,10*ROW('Water Data'!H177))),'Data Summary'!CF183="Yes"),OFFSET('Water Data'!$H$6,0,10*ROW('Water Data'!H177)),NA())</f>
        <v>#N/A</v>
      </c>
      <c r="R183" s="541" t="e">
        <f ca="1">+IF(AND(ISNUMBER(OFFSET('Water Data'!$H$9,0,10*ROW('Water Data'!H177))),'Data Summary'!CG183="Yes"),OFFSET('Water Data'!$H$9,0,10*ROW('Water Data'!H177)),NA())</f>
        <v>#N/A</v>
      </c>
      <c r="S183" s="541" t="e">
        <f ca="1">+IF(AND(ISNUMBER(OFFSET('Water Data'!$I$4,0,10*ROW('Water Data'!I177))),'Data Summary'!CH183="Yes"),100-OFFSET('Water Data'!$I$4,0,10*ROW('Water Data'!I177)),NA())</f>
        <v>#N/A</v>
      </c>
      <c r="T183" s="541" t="e">
        <f ca="1">+IF(AND(ISNUMBER(OFFSET('Water Data'!$I$6,0,10*ROW('Water Data'!I177))),'Data Summary'!CI183="Yes"),OFFSET('Water Data'!$I$6,0,10*ROW('Water Data'!I177)),NA())</f>
        <v>#N/A</v>
      </c>
      <c r="U183" s="541" t="e">
        <f ca="1">+IF(AND(ISNUMBER(OFFSET('Water Data'!$I$9,0,10*ROW('Water Data'!I177))),'Data Summary'!CJ183="Yes"),OFFSET('Water Data'!$I$9,0,10*ROW('Water Data'!I177)),NA())</f>
        <v>#N/A</v>
      </c>
      <c r="V183" s="542" t="e">
        <f ca="1">+IF(AND(ISNUMBER(OFFSET('Sanitation Data'!$D$4,0,10*ROW('Sanitation Data'!D177))),'Data Summary'!CK183="Yes"),100-OFFSET('Sanitation Data'!$D$4,0,10*ROW('Sanitation Data'!D177)),NA())</f>
        <v>#N/A</v>
      </c>
      <c r="W183" s="542" t="e">
        <f ca="1">+IF(AND(ISNUMBER(OFFSET('Sanitation Data'!$D$6,0,10*ROW('Sanitation Data'!D177))),'Data Summary'!CL183="Yes"),OFFSET('Sanitation Data'!$D$6,0,10*ROW('Sanitation Data'!D177)),NA())</f>
        <v>#N/A</v>
      </c>
      <c r="X183" s="542" t="e">
        <f ca="1">+IF(AND(ISNUMBER(OFFSET('Sanitation Data'!$D$10,0,10*ROW('Sanitation Data'!D177))),'Data Summary'!CM183="Yes"),OFFSET('Sanitation Data'!$D$10,0,10*ROW('Sanitation Data'!D177)),NA())</f>
        <v>#N/A</v>
      </c>
      <c r="Y183" s="542" t="e">
        <f ca="1">+IF(AND(ISNUMBER(OFFSET('Sanitation Data'!$D$11,0,10*ROW('Sanitation Data'!D177))),'Data Summary'!CN183="Yes"),OFFSET('Sanitation Data'!$D$11,0,10*ROW('Sanitation Data'!D177)),NA())</f>
        <v>#N/A</v>
      </c>
      <c r="Z183" s="542" t="e">
        <f ca="1">+IF(AND(ISNUMBER(OFFSET('Sanitation Data'!$D$12,0,10*ROW('Sanitation Data'!D177))),'Data Summary'!CO183="Yes"),OFFSET('Sanitation Data'!$D$12,0,10*ROW('Sanitation Data'!D177)),NA())</f>
        <v>#N/A</v>
      </c>
      <c r="AA183" s="542" t="e">
        <f ca="1">+IF(AND(ISNUMBER(OFFSET('Sanitation Data'!$E$4,0,10*ROW('Sanitation Data'!E177))),'Data Summary'!CP183="Yes"),100-OFFSET('Sanitation Data'!$E$4,0,10*ROW('Sanitation Data'!E177)),NA())</f>
        <v>#N/A</v>
      </c>
      <c r="AB183" s="542" t="e">
        <f ca="1">+IF(AND(ISNUMBER(OFFSET('Sanitation Data'!$E$6,0,10*ROW('Sanitation Data'!E177))),'Data Summary'!CQ183="Yes"),OFFSET('Sanitation Data'!$E$6,0,10*ROW('Sanitation Data'!E177)),NA())</f>
        <v>#N/A</v>
      </c>
      <c r="AC183" s="542" t="e">
        <f ca="1">+IF(AND(ISNUMBER(OFFSET('Sanitation Data'!$E$10,0,10*ROW('Sanitation Data'!E177))),'Data Summary'!CR183="Yes"),OFFSET('Sanitation Data'!$E$10,0,10*ROW('Sanitation Data'!E177)),NA())</f>
        <v>#N/A</v>
      </c>
      <c r="AD183" s="542" t="e">
        <f ca="1">+IF(AND(ISNUMBER(OFFSET('Sanitation Data'!$E$11,0,10*ROW('Sanitation Data'!E177))),'Data Summary'!CS183="Yes"),OFFSET('Sanitation Data'!$E$11,0,10*ROW('Sanitation Data'!E177)),NA())</f>
        <v>#N/A</v>
      </c>
      <c r="AE183" s="542" t="e">
        <f ca="1">+IF(AND(ISNUMBER(OFFSET('Sanitation Data'!$E$12,0,10*ROW('Sanitation Data'!E177))),'Data Summary'!CT183="Yes"),OFFSET('Sanitation Data'!$E$12,0,10*ROW('Sanitation Data'!E177)),NA())</f>
        <v>#N/A</v>
      </c>
      <c r="AF183" s="542" t="e">
        <f ca="1">+IF(AND(ISNUMBER(OFFSET('Sanitation Data'!$F$4,0,10*ROW('Sanitation Data'!F177))),'Data Summary'!CU183="Yes"),100-OFFSET('Sanitation Data'!$F$4,0,10*ROW('Sanitation Data'!F177)),NA())</f>
        <v>#N/A</v>
      </c>
      <c r="AG183" s="542" t="e">
        <f ca="1">+IF(AND(ISNUMBER(OFFSET('Sanitation Data'!$F$6,0,10*ROW('Sanitation Data'!F177))),'Data Summary'!CV183="Yes"),OFFSET('Sanitation Data'!$F$6,0,10*ROW('Sanitation Data'!F177)),NA())</f>
        <v>#N/A</v>
      </c>
      <c r="AH183" s="542" t="e">
        <f ca="1">+IF(AND(ISNUMBER(OFFSET('Sanitation Data'!$F$10,0,10*ROW('Sanitation Data'!F177))),'Data Summary'!CW183="Yes"),OFFSET('Sanitation Data'!$F$10,0,10*ROW('Sanitation Data'!F177)),NA())</f>
        <v>#N/A</v>
      </c>
      <c r="AI183" s="542" t="e">
        <f ca="1">+IF(AND(ISNUMBER(OFFSET('Sanitation Data'!$F$11,0,10*ROW('Sanitation Data'!F177))),'Data Summary'!CX183="Yes"),OFFSET('Sanitation Data'!$F$11,0,10*ROW('Sanitation Data'!F177)),NA())</f>
        <v>#N/A</v>
      </c>
      <c r="AJ183" s="542" t="e">
        <f ca="1">+IF(AND(ISNUMBER(OFFSET('Sanitation Data'!$F$12,0,10*ROW('Sanitation Data'!F177))),'Data Summary'!CY183="Yes"),OFFSET('Sanitation Data'!$F$12,0,10*ROW('Sanitation Data'!F177)),NA())</f>
        <v>#N/A</v>
      </c>
      <c r="AK183" s="542" t="e">
        <f ca="1">+IF(AND(ISNUMBER(OFFSET('Sanitation Data'!$G$4,0,10*ROW('Sanitation Data'!G177))),'Data Summary'!CZ183="Yes"),100-OFFSET('Sanitation Data'!$G$4,0,10*ROW('Sanitation Data'!G177)),NA())</f>
        <v>#N/A</v>
      </c>
      <c r="AL183" s="542" t="e">
        <f ca="1">+IF(AND(ISNUMBER(OFFSET('Sanitation Data'!$G$6,0,10*ROW('Sanitation Data'!G177))),'Data Summary'!DA183="Yes"),OFFSET('Sanitation Data'!$G$6,0,10*ROW('Sanitation Data'!G177)),NA())</f>
        <v>#N/A</v>
      </c>
      <c r="AM183" s="542" t="e">
        <f ca="1">+IF(AND(ISNUMBER(OFFSET('Sanitation Data'!$G$10,0,10*ROW('Sanitation Data'!G177))),'Data Summary'!DB183="Yes"),OFFSET('Sanitation Data'!$G$10,0,10*ROW('Sanitation Data'!G177)),NA())</f>
        <v>#N/A</v>
      </c>
      <c r="AN183" s="542" t="e">
        <f ca="1">+IF(AND(ISNUMBER(OFFSET('Sanitation Data'!$G$11,0,10*ROW('Sanitation Data'!G177))),'Data Summary'!DC183="Yes"),OFFSET('Sanitation Data'!$G$11,0,10*ROW('Sanitation Data'!G177)),NA())</f>
        <v>#N/A</v>
      </c>
      <c r="AO183" s="542" t="e">
        <f ca="1">+IF(AND(ISNUMBER(OFFSET('Sanitation Data'!$G$12,0,10*ROW('Sanitation Data'!G177))),'Data Summary'!DD183="Yes"),OFFSET('Sanitation Data'!$G$12,0,10*ROW('Sanitation Data'!G177)),NA())</f>
        <v>#N/A</v>
      </c>
      <c r="AP183" s="542" t="e">
        <f ca="1">+IF(AND(ISNUMBER(OFFSET('Sanitation Data'!$H$4,0,10*ROW('Sanitation Data'!H177))),'Data Summary'!DE183="Yes"),100-OFFSET('Sanitation Data'!$H$4,0,10*ROW('Sanitation Data'!H177)),NA())</f>
        <v>#N/A</v>
      </c>
      <c r="AQ183" s="542" t="e">
        <f ca="1">+IF(AND(ISNUMBER(OFFSET('Sanitation Data'!$H$6,0,10*ROW('Sanitation Data'!H177))),'Data Summary'!DF183="Yes"),OFFSET('Sanitation Data'!$H$6,0,10*ROW('Sanitation Data'!H177)),NA())</f>
        <v>#N/A</v>
      </c>
      <c r="AR183" s="542" t="e">
        <f ca="1">+IF(AND(ISNUMBER(OFFSET('Sanitation Data'!$H$10,0,10*ROW('Sanitation Data'!H177))),'Data Summary'!DG183="Yes"),OFFSET('Sanitation Data'!$H$10,0,10*ROW('Sanitation Data'!H177)),NA())</f>
        <v>#N/A</v>
      </c>
      <c r="AS183" s="542" t="e">
        <f ca="1">+IF(AND(ISNUMBER(OFFSET('Sanitation Data'!$H$11,0,10*ROW('Sanitation Data'!H177))),'Data Summary'!DH183="Yes"),OFFSET('Sanitation Data'!$H$11,0,10*ROW('Sanitation Data'!H177)),NA())</f>
        <v>#N/A</v>
      </c>
      <c r="AT183" s="542" t="e">
        <f ca="1">+IF(AND(ISNUMBER(OFFSET('Sanitation Data'!$H$12,0,10*ROW('Sanitation Data'!H177))),'Data Summary'!DI183="Yes"),OFFSET('Sanitation Data'!$H$12,0,10*ROW('Sanitation Data'!H177)),NA())</f>
        <v>#N/A</v>
      </c>
      <c r="AU183" s="542" t="e">
        <f ca="1">+IF(AND(ISNUMBER(OFFSET('Sanitation Data'!$I$4,0,10*ROW('Sanitation Data'!I177))),'Data Summary'!DJ183="Yes"),100-OFFSET('Sanitation Data'!$I$4,0,10*ROW('Sanitation Data'!I177)),NA())</f>
        <v>#N/A</v>
      </c>
      <c r="AV183" s="542" t="e">
        <f ca="1">+IF(AND(ISNUMBER(OFFSET('Sanitation Data'!$I$6,0,10*ROW('Sanitation Data'!I177))),'Data Summary'!DK183="Yes"),OFFSET('Sanitation Data'!$I$6,0,10*ROW('Sanitation Data'!I177)),NA())</f>
        <v>#N/A</v>
      </c>
      <c r="AW183" s="542" t="e">
        <f ca="1">+IF(AND(ISNUMBER(OFFSET('Sanitation Data'!$I$10,0,10*ROW('Sanitation Data'!I177))),'Data Summary'!DL183="Yes"),OFFSET('Sanitation Data'!$I$10,0,10*ROW('Sanitation Data'!I177)),NA())</f>
        <v>#N/A</v>
      </c>
      <c r="AX183" s="542" t="e">
        <f ca="1">+IF(AND(ISNUMBER(OFFSET('Sanitation Data'!$I$11,0,10*ROW('Sanitation Data'!I177))),'Data Summary'!DM183="Yes"),OFFSET('Sanitation Data'!$I$11,0,10*ROW('Sanitation Data'!I177)),NA())</f>
        <v>#N/A</v>
      </c>
      <c r="AY183" s="542" t="e">
        <f ca="1">+IF(AND(ISNUMBER(OFFSET('Sanitation Data'!$I$12,0,10*ROW('Sanitation Data'!I177))),'Data Summary'!DN183="Yes"),OFFSET('Sanitation Data'!$I$12,0,10*ROW('Sanitation Data'!I177)),NA())</f>
        <v>#N/A</v>
      </c>
      <c r="AZ183" s="543" t="e">
        <f ca="1">+IF(AND(ISNUMBER(OFFSET('Hygiene Data'!$D$5,0,10*ROW('Hygiene Data'!D177))),'Data Summary'!DO183="Yes"),OFFSET('Hygiene Data'!$D$5,0,10*ROW('Hygiene Data'!D177)),NA())</f>
        <v>#N/A</v>
      </c>
      <c r="BA183" s="543" t="e">
        <f ca="1">+IF(AND(ISNUMBER(OFFSET('Hygiene Data'!$D$7,0,10*ROW('Hygiene Data'!D177))),'Data Summary'!DP183="Yes"),OFFSET('Hygiene Data'!$D$7,0,10*ROW('Hygiene Data'!D177)),NA())</f>
        <v>#N/A</v>
      </c>
      <c r="BB183" s="543" t="e">
        <f ca="1">+IF(AND(ISNUMBER(OFFSET('Hygiene Data'!$D$9,0,10*ROW('Hygiene Data'!D177))),'Data Summary'!DQ183="Yes"),OFFSET('Hygiene Data'!$D$9,0,10*ROW('Hygiene Data'!D177)),NA())</f>
        <v>#N/A</v>
      </c>
      <c r="BC183" s="543" t="e">
        <f ca="1">+IF(AND(ISNUMBER(OFFSET('Hygiene Data'!$E$5,0,10*ROW('Hygiene Data'!E177))),'Data Summary'!DR183="Yes"),OFFSET('Hygiene Data'!$E$5,0,10*ROW('Hygiene Data'!E177)),NA())</f>
        <v>#N/A</v>
      </c>
      <c r="BD183" s="543" t="e">
        <f ca="1">+IF(AND(ISNUMBER(OFFSET('Hygiene Data'!$E$7,0,10*ROW('Hygiene Data'!E177))),'Data Summary'!DS183="Yes"),OFFSET('Hygiene Data'!$E$7,0,10*ROW('Hygiene Data'!E177)),NA())</f>
        <v>#N/A</v>
      </c>
      <c r="BE183" s="543" t="e">
        <f ca="1">+IF(AND(ISNUMBER(OFFSET('Hygiene Data'!$E$9,0,10*ROW('Hygiene Data'!E177))),'Data Summary'!DT183="Yes"),OFFSET('Hygiene Data'!$E$9,0,10*ROW('Hygiene Data'!E177)),NA())</f>
        <v>#N/A</v>
      </c>
      <c r="BF183" s="543" t="e">
        <f ca="1">+IF(AND(ISNUMBER(OFFSET('Hygiene Data'!$F$5,0,10*ROW('Hygiene Data'!F177))),'Data Summary'!DU183="Yes"),OFFSET('Hygiene Data'!$F$5,0,10*ROW('Hygiene Data'!F177)),NA())</f>
        <v>#N/A</v>
      </c>
      <c r="BG183" s="543" t="e">
        <f ca="1">+IF(AND(ISNUMBER(OFFSET('Hygiene Data'!$F$7,0,10*ROW('Hygiene Data'!F177))),'Data Summary'!DV183="Yes"),OFFSET('Hygiene Data'!$F$7,0,10*ROW('Hygiene Data'!F177)),NA())</f>
        <v>#N/A</v>
      </c>
      <c r="BH183" s="543" t="e">
        <f ca="1">+IF(AND(ISNUMBER(OFFSET('Hygiene Data'!$F$9,0,10*ROW('Hygiene Data'!F177))),'Data Summary'!DW183="Yes"),OFFSET('Hygiene Data'!$F$9,0,10*ROW('Hygiene Data'!F177)),NA())</f>
        <v>#N/A</v>
      </c>
      <c r="BI183" s="543" t="e">
        <f ca="1">+IF(AND(ISNUMBER(OFFSET('Hygiene Data'!$G$5,0,10*ROW('Hygiene Data'!G177))),'Data Summary'!DX183="Yes"),OFFSET('Hygiene Data'!$G$5,0,10*ROW('Hygiene Data'!G177)),NA())</f>
        <v>#N/A</v>
      </c>
      <c r="BJ183" s="543" t="e">
        <f ca="1">+IF(AND(ISNUMBER(OFFSET('Hygiene Data'!$G$7,0,10*ROW('Hygiene Data'!G177))),'Data Summary'!DY183="Yes"),OFFSET('Hygiene Data'!$G$7,0,10*ROW('Hygiene Data'!G177)),NA())</f>
        <v>#N/A</v>
      </c>
      <c r="BK183" s="543" t="e">
        <f ca="1">+IF(AND(ISNUMBER(OFFSET('Hygiene Data'!$G$9,0,10*ROW('Hygiene Data'!G177))),'Data Summary'!DZ183="Yes"),OFFSET('Hygiene Data'!$G$9,0,10*ROW('Hygiene Data'!G177)),NA())</f>
        <v>#N/A</v>
      </c>
      <c r="BL183" s="543" t="e">
        <f ca="1">+IF(AND(ISNUMBER(OFFSET('Hygiene Data'!$H$5,0,10*ROW('Hygiene Data'!H177))),'Data Summary'!EA183="Yes"),OFFSET('Hygiene Data'!$H$5,0,10*ROW('Hygiene Data'!H177)),NA())</f>
        <v>#N/A</v>
      </c>
      <c r="BM183" s="543" t="e">
        <f ca="1">+IF(AND(ISNUMBER(OFFSET('Hygiene Data'!$H$7,0,10*ROW('Hygiene Data'!H177))),'Data Summary'!EB183="Yes"),OFFSET('Hygiene Data'!$H$7,0,10*ROW('Hygiene Data'!H177)),NA())</f>
        <v>#N/A</v>
      </c>
      <c r="BN183" s="543" t="e">
        <f ca="1">+IF(AND(ISNUMBER(OFFSET('Hygiene Data'!$H$9,0,10*ROW('Hygiene Data'!H177))),'Data Summary'!EC183="Yes"),OFFSET('Hygiene Data'!$H$9,0,10*ROW('Hygiene Data'!H177)),NA())</f>
        <v>#N/A</v>
      </c>
      <c r="BO183" s="543" t="e">
        <f ca="1">+IF(AND(ISNUMBER(OFFSET('Hygiene Data'!$I$5,0,10*ROW('Hygiene Data'!I177))),'Data Summary'!ED183="Yes"),OFFSET('Hygiene Data'!$I$5,0,10*ROW('Hygiene Data'!I177)),NA())</f>
        <v>#N/A</v>
      </c>
      <c r="BP183" s="543" t="e">
        <f ca="1">+IF(AND(ISNUMBER(OFFSET('Hygiene Data'!$I$7,0,10*ROW('Hygiene Data'!I177))),'Data Summary'!EE183="Yes"),OFFSET('Hygiene Data'!$I$7,0,10*ROW('Hygiene Data'!I177)),NA())</f>
        <v>#N/A</v>
      </c>
      <c r="BQ183" s="543" t="e">
        <f ca="1">+IF(AND(ISNUMBER(OFFSET('Hygiene Data'!$I$9,0,10*ROW('Hygiene Data'!I177))),'Data Summary'!EF183="Yes"),OFFSET('Hygiene Data'!$I$9,0,10*ROW('Hygiene Data'!I177)),NA())</f>
        <v>#N/A</v>
      </c>
    </row>
    <row r="184" spans="1:69" x14ac:dyDescent="0.25">
      <c r="A184" s="539" t="e">
        <f ca="1">+RIGHT('Data Summary'!A184,LEN('Data Summary'!A184)-9)</f>
        <v>#VALUE!</v>
      </c>
      <c r="B184" s="513" t="str">
        <f ca="1">+IF(ISTEXT('Data Summary'!B184),'Data Summary'!B184,"")</f>
        <v/>
      </c>
      <c r="C184" s="540" t="e">
        <f ca="1">+VALUE('Data Summary'!C184)</f>
        <v>#VALUE!</v>
      </c>
      <c r="D184" s="541" t="e">
        <f ca="1">+IF(AND(ISNUMBER(OFFSET('Water Data'!$D$4,0,10*ROW('Water Data'!D178))),'Data Summary'!BS184="Yes"),100-OFFSET('Water Data'!$D$4,0,10*ROW('Water Data'!D178)),NA())</f>
        <v>#N/A</v>
      </c>
      <c r="E184" s="541" t="e">
        <f ca="1">+IF(AND(ISNUMBER(OFFSET('Water Data'!$D$6,0,10*ROW('Water Data'!D178))),'Data Summary'!BT184="Yes"),OFFSET('Water Data'!$D$6,0,10*ROW('Water Data'!D178)),NA())</f>
        <v>#N/A</v>
      </c>
      <c r="F184" s="541" t="e">
        <f ca="1">+IF(AND(ISNUMBER(OFFSET('Water Data'!$D$9,0,10*ROW('Water Data'!D178))),'Data Summary'!BU184="Yes"),OFFSET('Water Data'!$D$9,0,10*ROW('Water Data'!D178)),NA())</f>
        <v>#N/A</v>
      </c>
      <c r="G184" s="541" t="e">
        <f ca="1">+IF(AND(ISNUMBER(OFFSET('Water Data'!$E$4,0,10*ROW('Water Data'!E178))),'Data Summary'!BV184="Yes"),100-OFFSET('Water Data'!$E$4,0,10*ROW('Water Data'!E178)),NA())</f>
        <v>#N/A</v>
      </c>
      <c r="H184" s="541" t="e">
        <f ca="1">+IF(AND(ISNUMBER(OFFSET('Water Data'!$E$6,0,10*ROW('Water Data'!E178))),'Data Summary'!BW184="Yes"),OFFSET('Water Data'!$E$6,0,10*ROW('Water Data'!E178)),NA())</f>
        <v>#N/A</v>
      </c>
      <c r="I184" s="541" t="e">
        <f ca="1">+IF(AND(ISNUMBER(OFFSET('Water Data'!$E$9,0,10*ROW('Water Data'!E178))),'Data Summary'!BX184="Yes"),OFFSET('Water Data'!$E$9,0,10*ROW('Water Data'!E178)),NA())</f>
        <v>#N/A</v>
      </c>
      <c r="J184" s="541" t="e">
        <f ca="1">+IF(AND(ISNUMBER(OFFSET('Water Data'!$F$4,0,10*ROW('Water Data'!F178))),'Data Summary'!BY184="Yes"),100-OFFSET('Water Data'!$F$4,0,10*ROW('Water Data'!F178)),NA())</f>
        <v>#N/A</v>
      </c>
      <c r="K184" s="541" t="e">
        <f ca="1">+IF(AND(ISNUMBER(OFFSET('Water Data'!$F$6,0,10*ROW('Water Data'!F178))),'Data Summary'!BZ184="Yes"),OFFSET('Water Data'!$F$6,0,10*ROW('Water Data'!F178)),NA())</f>
        <v>#N/A</v>
      </c>
      <c r="L184" s="541" t="e">
        <f ca="1">+IF(AND(ISNUMBER(OFFSET('Water Data'!$F$9,0,10*ROW('Water Data'!F178))),'Data Summary'!CA184="Yes"),OFFSET('Water Data'!$F$9,0,10*ROW('Water Data'!F178)),NA())</f>
        <v>#N/A</v>
      </c>
      <c r="M184" s="541" t="e">
        <f ca="1">+IF(AND(ISNUMBER(OFFSET('Water Data'!$G$4,0,10*ROW('Water Data'!G178))),'Data Summary'!CB184="Yes"),100-OFFSET('Water Data'!$G$4,0,10*ROW('Water Data'!G178)),NA())</f>
        <v>#N/A</v>
      </c>
      <c r="N184" s="541" t="e">
        <f ca="1">+IF(AND(ISNUMBER(OFFSET('Water Data'!$G$6,0,10*ROW('Water Data'!G178))),'Data Summary'!CC184="Yes"),OFFSET('Water Data'!$G$6,0,10*ROW('Water Data'!G178)),NA())</f>
        <v>#N/A</v>
      </c>
      <c r="O184" s="541" t="e">
        <f ca="1">+IF(AND(ISNUMBER(OFFSET('Water Data'!$G$9,0,10*ROW('Water Data'!G178))),'Data Summary'!CD184="Yes"),OFFSET('Water Data'!$G$9,0,10*ROW('Water Data'!G178)),NA())</f>
        <v>#N/A</v>
      </c>
      <c r="P184" s="541" t="e">
        <f ca="1">+IF(AND(ISNUMBER(OFFSET('Water Data'!$H$4,0,10*ROW('Water Data'!H178))),'Data Summary'!CE184="Yes"),100-OFFSET('Water Data'!$H$4,0,10*ROW('Water Data'!H178)),NA())</f>
        <v>#N/A</v>
      </c>
      <c r="Q184" s="541" t="e">
        <f ca="1">+IF(AND(ISNUMBER(OFFSET('Water Data'!$H$6,0,10*ROW('Water Data'!H178))),'Data Summary'!CF184="Yes"),OFFSET('Water Data'!$H$6,0,10*ROW('Water Data'!H178)),NA())</f>
        <v>#N/A</v>
      </c>
      <c r="R184" s="541" t="e">
        <f ca="1">+IF(AND(ISNUMBER(OFFSET('Water Data'!$H$9,0,10*ROW('Water Data'!H178))),'Data Summary'!CG184="Yes"),OFFSET('Water Data'!$H$9,0,10*ROW('Water Data'!H178)),NA())</f>
        <v>#N/A</v>
      </c>
      <c r="S184" s="541" t="e">
        <f ca="1">+IF(AND(ISNUMBER(OFFSET('Water Data'!$I$4,0,10*ROW('Water Data'!I178))),'Data Summary'!CH184="Yes"),100-OFFSET('Water Data'!$I$4,0,10*ROW('Water Data'!I178)),NA())</f>
        <v>#N/A</v>
      </c>
      <c r="T184" s="541" t="e">
        <f ca="1">+IF(AND(ISNUMBER(OFFSET('Water Data'!$I$6,0,10*ROW('Water Data'!I178))),'Data Summary'!CI184="Yes"),OFFSET('Water Data'!$I$6,0,10*ROW('Water Data'!I178)),NA())</f>
        <v>#N/A</v>
      </c>
      <c r="U184" s="541" t="e">
        <f ca="1">+IF(AND(ISNUMBER(OFFSET('Water Data'!$I$9,0,10*ROW('Water Data'!I178))),'Data Summary'!CJ184="Yes"),OFFSET('Water Data'!$I$9,0,10*ROW('Water Data'!I178)),NA())</f>
        <v>#N/A</v>
      </c>
      <c r="V184" s="542" t="e">
        <f ca="1">+IF(AND(ISNUMBER(OFFSET('Sanitation Data'!$D$4,0,10*ROW('Sanitation Data'!D178))),'Data Summary'!CK184="Yes"),100-OFFSET('Sanitation Data'!$D$4,0,10*ROW('Sanitation Data'!D178)),NA())</f>
        <v>#N/A</v>
      </c>
      <c r="W184" s="542" t="e">
        <f ca="1">+IF(AND(ISNUMBER(OFFSET('Sanitation Data'!$D$6,0,10*ROW('Sanitation Data'!D178))),'Data Summary'!CL184="Yes"),OFFSET('Sanitation Data'!$D$6,0,10*ROW('Sanitation Data'!D178)),NA())</f>
        <v>#N/A</v>
      </c>
      <c r="X184" s="542" t="e">
        <f ca="1">+IF(AND(ISNUMBER(OFFSET('Sanitation Data'!$D$10,0,10*ROW('Sanitation Data'!D178))),'Data Summary'!CM184="Yes"),OFFSET('Sanitation Data'!$D$10,0,10*ROW('Sanitation Data'!D178)),NA())</f>
        <v>#N/A</v>
      </c>
      <c r="Y184" s="542" t="e">
        <f ca="1">+IF(AND(ISNUMBER(OFFSET('Sanitation Data'!$D$11,0,10*ROW('Sanitation Data'!D178))),'Data Summary'!CN184="Yes"),OFFSET('Sanitation Data'!$D$11,0,10*ROW('Sanitation Data'!D178)),NA())</f>
        <v>#N/A</v>
      </c>
      <c r="Z184" s="542" t="e">
        <f ca="1">+IF(AND(ISNUMBER(OFFSET('Sanitation Data'!$D$12,0,10*ROW('Sanitation Data'!D178))),'Data Summary'!CO184="Yes"),OFFSET('Sanitation Data'!$D$12,0,10*ROW('Sanitation Data'!D178)),NA())</f>
        <v>#N/A</v>
      </c>
      <c r="AA184" s="542" t="e">
        <f ca="1">+IF(AND(ISNUMBER(OFFSET('Sanitation Data'!$E$4,0,10*ROW('Sanitation Data'!E178))),'Data Summary'!CP184="Yes"),100-OFFSET('Sanitation Data'!$E$4,0,10*ROW('Sanitation Data'!E178)),NA())</f>
        <v>#N/A</v>
      </c>
      <c r="AB184" s="542" t="e">
        <f ca="1">+IF(AND(ISNUMBER(OFFSET('Sanitation Data'!$E$6,0,10*ROW('Sanitation Data'!E178))),'Data Summary'!CQ184="Yes"),OFFSET('Sanitation Data'!$E$6,0,10*ROW('Sanitation Data'!E178)),NA())</f>
        <v>#N/A</v>
      </c>
      <c r="AC184" s="542" t="e">
        <f ca="1">+IF(AND(ISNUMBER(OFFSET('Sanitation Data'!$E$10,0,10*ROW('Sanitation Data'!E178))),'Data Summary'!CR184="Yes"),OFFSET('Sanitation Data'!$E$10,0,10*ROW('Sanitation Data'!E178)),NA())</f>
        <v>#N/A</v>
      </c>
      <c r="AD184" s="542" t="e">
        <f ca="1">+IF(AND(ISNUMBER(OFFSET('Sanitation Data'!$E$11,0,10*ROW('Sanitation Data'!E178))),'Data Summary'!CS184="Yes"),OFFSET('Sanitation Data'!$E$11,0,10*ROW('Sanitation Data'!E178)),NA())</f>
        <v>#N/A</v>
      </c>
      <c r="AE184" s="542" t="e">
        <f ca="1">+IF(AND(ISNUMBER(OFFSET('Sanitation Data'!$E$12,0,10*ROW('Sanitation Data'!E178))),'Data Summary'!CT184="Yes"),OFFSET('Sanitation Data'!$E$12,0,10*ROW('Sanitation Data'!E178)),NA())</f>
        <v>#N/A</v>
      </c>
      <c r="AF184" s="542" t="e">
        <f ca="1">+IF(AND(ISNUMBER(OFFSET('Sanitation Data'!$F$4,0,10*ROW('Sanitation Data'!F178))),'Data Summary'!CU184="Yes"),100-OFFSET('Sanitation Data'!$F$4,0,10*ROW('Sanitation Data'!F178)),NA())</f>
        <v>#N/A</v>
      </c>
      <c r="AG184" s="542" t="e">
        <f ca="1">+IF(AND(ISNUMBER(OFFSET('Sanitation Data'!$F$6,0,10*ROW('Sanitation Data'!F178))),'Data Summary'!CV184="Yes"),OFFSET('Sanitation Data'!$F$6,0,10*ROW('Sanitation Data'!F178)),NA())</f>
        <v>#N/A</v>
      </c>
      <c r="AH184" s="542" t="e">
        <f ca="1">+IF(AND(ISNUMBER(OFFSET('Sanitation Data'!$F$10,0,10*ROW('Sanitation Data'!F178))),'Data Summary'!CW184="Yes"),OFFSET('Sanitation Data'!$F$10,0,10*ROW('Sanitation Data'!F178)),NA())</f>
        <v>#N/A</v>
      </c>
      <c r="AI184" s="542" t="e">
        <f ca="1">+IF(AND(ISNUMBER(OFFSET('Sanitation Data'!$F$11,0,10*ROW('Sanitation Data'!F178))),'Data Summary'!CX184="Yes"),OFFSET('Sanitation Data'!$F$11,0,10*ROW('Sanitation Data'!F178)),NA())</f>
        <v>#N/A</v>
      </c>
      <c r="AJ184" s="542" t="e">
        <f ca="1">+IF(AND(ISNUMBER(OFFSET('Sanitation Data'!$F$12,0,10*ROW('Sanitation Data'!F178))),'Data Summary'!CY184="Yes"),OFFSET('Sanitation Data'!$F$12,0,10*ROW('Sanitation Data'!F178)),NA())</f>
        <v>#N/A</v>
      </c>
      <c r="AK184" s="542" t="e">
        <f ca="1">+IF(AND(ISNUMBER(OFFSET('Sanitation Data'!$G$4,0,10*ROW('Sanitation Data'!G178))),'Data Summary'!CZ184="Yes"),100-OFFSET('Sanitation Data'!$G$4,0,10*ROW('Sanitation Data'!G178)),NA())</f>
        <v>#N/A</v>
      </c>
      <c r="AL184" s="542" t="e">
        <f ca="1">+IF(AND(ISNUMBER(OFFSET('Sanitation Data'!$G$6,0,10*ROW('Sanitation Data'!G178))),'Data Summary'!DA184="Yes"),OFFSET('Sanitation Data'!$G$6,0,10*ROW('Sanitation Data'!G178)),NA())</f>
        <v>#N/A</v>
      </c>
      <c r="AM184" s="542" t="e">
        <f ca="1">+IF(AND(ISNUMBER(OFFSET('Sanitation Data'!$G$10,0,10*ROW('Sanitation Data'!G178))),'Data Summary'!DB184="Yes"),OFFSET('Sanitation Data'!$G$10,0,10*ROW('Sanitation Data'!G178)),NA())</f>
        <v>#N/A</v>
      </c>
      <c r="AN184" s="542" t="e">
        <f ca="1">+IF(AND(ISNUMBER(OFFSET('Sanitation Data'!$G$11,0,10*ROW('Sanitation Data'!G178))),'Data Summary'!DC184="Yes"),OFFSET('Sanitation Data'!$G$11,0,10*ROW('Sanitation Data'!G178)),NA())</f>
        <v>#N/A</v>
      </c>
      <c r="AO184" s="542" t="e">
        <f ca="1">+IF(AND(ISNUMBER(OFFSET('Sanitation Data'!$G$12,0,10*ROW('Sanitation Data'!G178))),'Data Summary'!DD184="Yes"),OFFSET('Sanitation Data'!$G$12,0,10*ROW('Sanitation Data'!G178)),NA())</f>
        <v>#N/A</v>
      </c>
      <c r="AP184" s="542" t="e">
        <f ca="1">+IF(AND(ISNUMBER(OFFSET('Sanitation Data'!$H$4,0,10*ROW('Sanitation Data'!H178))),'Data Summary'!DE184="Yes"),100-OFFSET('Sanitation Data'!$H$4,0,10*ROW('Sanitation Data'!H178)),NA())</f>
        <v>#N/A</v>
      </c>
      <c r="AQ184" s="542" t="e">
        <f ca="1">+IF(AND(ISNUMBER(OFFSET('Sanitation Data'!$H$6,0,10*ROW('Sanitation Data'!H178))),'Data Summary'!DF184="Yes"),OFFSET('Sanitation Data'!$H$6,0,10*ROW('Sanitation Data'!H178)),NA())</f>
        <v>#N/A</v>
      </c>
      <c r="AR184" s="542" t="e">
        <f ca="1">+IF(AND(ISNUMBER(OFFSET('Sanitation Data'!$H$10,0,10*ROW('Sanitation Data'!H178))),'Data Summary'!DG184="Yes"),OFFSET('Sanitation Data'!$H$10,0,10*ROW('Sanitation Data'!H178)),NA())</f>
        <v>#N/A</v>
      </c>
      <c r="AS184" s="542" t="e">
        <f ca="1">+IF(AND(ISNUMBER(OFFSET('Sanitation Data'!$H$11,0,10*ROW('Sanitation Data'!H178))),'Data Summary'!DH184="Yes"),OFFSET('Sanitation Data'!$H$11,0,10*ROW('Sanitation Data'!H178)),NA())</f>
        <v>#N/A</v>
      </c>
      <c r="AT184" s="542" t="e">
        <f ca="1">+IF(AND(ISNUMBER(OFFSET('Sanitation Data'!$H$12,0,10*ROW('Sanitation Data'!H178))),'Data Summary'!DI184="Yes"),OFFSET('Sanitation Data'!$H$12,0,10*ROW('Sanitation Data'!H178)),NA())</f>
        <v>#N/A</v>
      </c>
      <c r="AU184" s="542" t="e">
        <f ca="1">+IF(AND(ISNUMBER(OFFSET('Sanitation Data'!$I$4,0,10*ROW('Sanitation Data'!I178))),'Data Summary'!DJ184="Yes"),100-OFFSET('Sanitation Data'!$I$4,0,10*ROW('Sanitation Data'!I178)),NA())</f>
        <v>#N/A</v>
      </c>
      <c r="AV184" s="542" t="e">
        <f ca="1">+IF(AND(ISNUMBER(OFFSET('Sanitation Data'!$I$6,0,10*ROW('Sanitation Data'!I178))),'Data Summary'!DK184="Yes"),OFFSET('Sanitation Data'!$I$6,0,10*ROW('Sanitation Data'!I178)),NA())</f>
        <v>#N/A</v>
      </c>
      <c r="AW184" s="542" t="e">
        <f ca="1">+IF(AND(ISNUMBER(OFFSET('Sanitation Data'!$I$10,0,10*ROW('Sanitation Data'!I178))),'Data Summary'!DL184="Yes"),OFFSET('Sanitation Data'!$I$10,0,10*ROW('Sanitation Data'!I178)),NA())</f>
        <v>#N/A</v>
      </c>
      <c r="AX184" s="542" t="e">
        <f ca="1">+IF(AND(ISNUMBER(OFFSET('Sanitation Data'!$I$11,0,10*ROW('Sanitation Data'!I178))),'Data Summary'!DM184="Yes"),OFFSET('Sanitation Data'!$I$11,0,10*ROW('Sanitation Data'!I178)),NA())</f>
        <v>#N/A</v>
      </c>
      <c r="AY184" s="542" t="e">
        <f ca="1">+IF(AND(ISNUMBER(OFFSET('Sanitation Data'!$I$12,0,10*ROW('Sanitation Data'!I178))),'Data Summary'!DN184="Yes"),OFFSET('Sanitation Data'!$I$12,0,10*ROW('Sanitation Data'!I178)),NA())</f>
        <v>#N/A</v>
      </c>
      <c r="AZ184" s="543" t="e">
        <f ca="1">+IF(AND(ISNUMBER(OFFSET('Hygiene Data'!$D$5,0,10*ROW('Hygiene Data'!D178))),'Data Summary'!DO184="Yes"),OFFSET('Hygiene Data'!$D$5,0,10*ROW('Hygiene Data'!D178)),NA())</f>
        <v>#N/A</v>
      </c>
      <c r="BA184" s="543" t="e">
        <f ca="1">+IF(AND(ISNUMBER(OFFSET('Hygiene Data'!$D$7,0,10*ROW('Hygiene Data'!D178))),'Data Summary'!DP184="Yes"),OFFSET('Hygiene Data'!$D$7,0,10*ROW('Hygiene Data'!D178)),NA())</f>
        <v>#N/A</v>
      </c>
      <c r="BB184" s="543" t="e">
        <f ca="1">+IF(AND(ISNUMBER(OFFSET('Hygiene Data'!$D$9,0,10*ROW('Hygiene Data'!D178))),'Data Summary'!DQ184="Yes"),OFFSET('Hygiene Data'!$D$9,0,10*ROW('Hygiene Data'!D178)),NA())</f>
        <v>#N/A</v>
      </c>
      <c r="BC184" s="543" t="e">
        <f ca="1">+IF(AND(ISNUMBER(OFFSET('Hygiene Data'!$E$5,0,10*ROW('Hygiene Data'!E178))),'Data Summary'!DR184="Yes"),OFFSET('Hygiene Data'!$E$5,0,10*ROW('Hygiene Data'!E178)),NA())</f>
        <v>#N/A</v>
      </c>
      <c r="BD184" s="543" t="e">
        <f ca="1">+IF(AND(ISNUMBER(OFFSET('Hygiene Data'!$E$7,0,10*ROW('Hygiene Data'!E178))),'Data Summary'!DS184="Yes"),OFFSET('Hygiene Data'!$E$7,0,10*ROW('Hygiene Data'!E178)),NA())</f>
        <v>#N/A</v>
      </c>
      <c r="BE184" s="543" t="e">
        <f ca="1">+IF(AND(ISNUMBER(OFFSET('Hygiene Data'!$E$9,0,10*ROW('Hygiene Data'!E178))),'Data Summary'!DT184="Yes"),OFFSET('Hygiene Data'!$E$9,0,10*ROW('Hygiene Data'!E178)),NA())</f>
        <v>#N/A</v>
      </c>
      <c r="BF184" s="543" t="e">
        <f ca="1">+IF(AND(ISNUMBER(OFFSET('Hygiene Data'!$F$5,0,10*ROW('Hygiene Data'!F178))),'Data Summary'!DU184="Yes"),OFFSET('Hygiene Data'!$F$5,0,10*ROW('Hygiene Data'!F178)),NA())</f>
        <v>#N/A</v>
      </c>
      <c r="BG184" s="543" t="e">
        <f ca="1">+IF(AND(ISNUMBER(OFFSET('Hygiene Data'!$F$7,0,10*ROW('Hygiene Data'!F178))),'Data Summary'!DV184="Yes"),OFFSET('Hygiene Data'!$F$7,0,10*ROW('Hygiene Data'!F178)),NA())</f>
        <v>#N/A</v>
      </c>
      <c r="BH184" s="543" t="e">
        <f ca="1">+IF(AND(ISNUMBER(OFFSET('Hygiene Data'!$F$9,0,10*ROW('Hygiene Data'!F178))),'Data Summary'!DW184="Yes"),OFFSET('Hygiene Data'!$F$9,0,10*ROW('Hygiene Data'!F178)),NA())</f>
        <v>#N/A</v>
      </c>
      <c r="BI184" s="543" t="e">
        <f ca="1">+IF(AND(ISNUMBER(OFFSET('Hygiene Data'!$G$5,0,10*ROW('Hygiene Data'!G178))),'Data Summary'!DX184="Yes"),OFFSET('Hygiene Data'!$G$5,0,10*ROW('Hygiene Data'!G178)),NA())</f>
        <v>#N/A</v>
      </c>
      <c r="BJ184" s="543" t="e">
        <f ca="1">+IF(AND(ISNUMBER(OFFSET('Hygiene Data'!$G$7,0,10*ROW('Hygiene Data'!G178))),'Data Summary'!DY184="Yes"),OFFSET('Hygiene Data'!$G$7,0,10*ROW('Hygiene Data'!G178)),NA())</f>
        <v>#N/A</v>
      </c>
      <c r="BK184" s="543" t="e">
        <f ca="1">+IF(AND(ISNUMBER(OFFSET('Hygiene Data'!$G$9,0,10*ROW('Hygiene Data'!G178))),'Data Summary'!DZ184="Yes"),OFFSET('Hygiene Data'!$G$9,0,10*ROW('Hygiene Data'!G178)),NA())</f>
        <v>#N/A</v>
      </c>
      <c r="BL184" s="543" t="e">
        <f ca="1">+IF(AND(ISNUMBER(OFFSET('Hygiene Data'!$H$5,0,10*ROW('Hygiene Data'!H178))),'Data Summary'!EA184="Yes"),OFFSET('Hygiene Data'!$H$5,0,10*ROW('Hygiene Data'!H178)),NA())</f>
        <v>#N/A</v>
      </c>
      <c r="BM184" s="543" t="e">
        <f ca="1">+IF(AND(ISNUMBER(OFFSET('Hygiene Data'!$H$7,0,10*ROW('Hygiene Data'!H178))),'Data Summary'!EB184="Yes"),OFFSET('Hygiene Data'!$H$7,0,10*ROW('Hygiene Data'!H178)),NA())</f>
        <v>#N/A</v>
      </c>
      <c r="BN184" s="543" t="e">
        <f ca="1">+IF(AND(ISNUMBER(OFFSET('Hygiene Data'!$H$9,0,10*ROW('Hygiene Data'!H178))),'Data Summary'!EC184="Yes"),OFFSET('Hygiene Data'!$H$9,0,10*ROW('Hygiene Data'!H178)),NA())</f>
        <v>#N/A</v>
      </c>
      <c r="BO184" s="543" t="e">
        <f ca="1">+IF(AND(ISNUMBER(OFFSET('Hygiene Data'!$I$5,0,10*ROW('Hygiene Data'!I178))),'Data Summary'!ED184="Yes"),OFFSET('Hygiene Data'!$I$5,0,10*ROW('Hygiene Data'!I178)),NA())</f>
        <v>#N/A</v>
      </c>
      <c r="BP184" s="543" t="e">
        <f ca="1">+IF(AND(ISNUMBER(OFFSET('Hygiene Data'!$I$7,0,10*ROW('Hygiene Data'!I178))),'Data Summary'!EE184="Yes"),OFFSET('Hygiene Data'!$I$7,0,10*ROW('Hygiene Data'!I178)),NA())</f>
        <v>#N/A</v>
      </c>
      <c r="BQ184" s="543" t="e">
        <f ca="1">+IF(AND(ISNUMBER(OFFSET('Hygiene Data'!$I$9,0,10*ROW('Hygiene Data'!I178))),'Data Summary'!EF184="Yes"),OFFSET('Hygiene Data'!$I$9,0,10*ROW('Hygiene Data'!I178)),NA())</f>
        <v>#N/A</v>
      </c>
    </row>
    <row r="185" spans="1:69" x14ac:dyDescent="0.25">
      <c r="A185" s="539" t="e">
        <f ca="1">+RIGHT('Data Summary'!A185,LEN('Data Summary'!A185)-9)</f>
        <v>#VALUE!</v>
      </c>
      <c r="B185" s="513" t="str">
        <f ca="1">+IF(ISTEXT('Data Summary'!B185),'Data Summary'!B185,"")</f>
        <v/>
      </c>
      <c r="C185" s="540" t="e">
        <f ca="1">+VALUE('Data Summary'!C185)</f>
        <v>#VALUE!</v>
      </c>
      <c r="D185" s="541" t="e">
        <f ca="1">+IF(AND(ISNUMBER(OFFSET('Water Data'!$D$4,0,10*ROW('Water Data'!D179))),'Data Summary'!BS185="Yes"),100-OFFSET('Water Data'!$D$4,0,10*ROW('Water Data'!D179)),NA())</f>
        <v>#N/A</v>
      </c>
      <c r="E185" s="541" t="e">
        <f ca="1">+IF(AND(ISNUMBER(OFFSET('Water Data'!$D$6,0,10*ROW('Water Data'!D179))),'Data Summary'!BT185="Yes"),OFFSET('Water Data'!$D$6,0,10*ROW('Water Data'!D179)),NA())</f>
        <v>#N/A</v>
      </c>
      <c r="F185" s="541" t="e">
        <f ca="1">+IF(AND(ISNUMBER(OFFSET('Water Data'!$D$9,0,10*ROW('Water Data'!D179))),'Data Summary'!BU185="Yes"),OFFSET('Water Data'!$D$9,0,10*ROW('Water Data'!D179)),NA())</f>
        <v>#N/A</v>
      </c>
      <c r="G185" s="541" t="e">
        <f ca="1">+IF(AND(ISNUMBER(OFFSET('Water Data'!$E$4,0,10*ROW('Water Data'!E179))),'Data Summary'!BV185="Yes"),100-OFFSET('Water Data'!$E$4,0,10*ROW('Water Data'!E179)),NA())</f>
        <v>#N/A</v>
      </c>
      <c r="H185" s="541" t="e">
        <f ca="1">+IF(AND(ISNUMBER(OFFSET('Water Data'!$E$6,0,10*ROW('Water Data'!E179))),'Data Summary'!BW185="Yes"),OFFSET('Water Data'!$E$6,0,10*ROW('Water Data'!E179)),NA())</f>
        <v>#N/A</v>
      </c>
      <c r="I185" s="541" t="e">
        <f ca="1">+IF(AND(ISNUMBER(OFFSET('Water Data'!$E$9,0,10*ROW('Water Data'!E179))),'Data Summary'!BX185="Yes"),OFFSET('Water Data'!$E$9,0,10*ROW('Water Data'!E179)),NA())</f>
        <v>#N/A</v>
      </c>
      <c r="J185" s="541" t="e">
        <f ca="1">+IF(AND(ISNUMBER(OFFSET('Water Data'!$F$4,0,10*ROW('Water Data'!F179))),'Data Summary'!BY185="Yes"),100-OFFSET('Water Data'!$F$4,0,10*ROW('Water Data'!F179)),NA())</f>
        <v>#N/A</v>
      </c>
      <c r="K185" s="541" t="e">
        <f ca="1">+IF(AND(ISNUMBER(OFFSET('Water Data'!$F$6,0,10*ROW('Water Data'!F179))),'Data Summary'!BZ185="Yes"),OFFSET('Water Data'!$F$6,0,10*ROW('Water Data'!F179)),NA())</f>
        <v>#N/A</v>
      </c>
      <c r="L185" s="541" t="e">
        <f ca="1">+IF(AND(ISNUMBER(OFFSET('Water Data'!$F$9,0,10*ROW('Water Data'!F179))),'Data Summary'!CA185="Yes"),OFFSET('Water Data'!$F$9,0,10*ROW('Water Data'!F179)),NA())</f>
        <v>#N/A</v>
      </c>
      <c r="M185" s="541" t="e">
        <f ca="1">+IF(AND(ISNUMBER(OFFSET('Water Data'!$G$4,0,10*ROW('Water Data'!G179))),'Data Summary'!CB185="Yes"),100-OFFSET('Water Data'!$G$4,0,10*ROW('Water Data'!G179)),NA())</f>
        <v>#N/A</v>
      </c>
      <c r="N185" s="541" t="e">
        <f ca="1">+IF(AND(ISNUMBER(OFFSET('Water Data'!$G$6,0,10*ROW('Water Data'!G179))),'Data Summary'!CC185="Yes"),OFFSET('Water Data'!$G$6,0,10*ROW('Water Data'!G179)),NA())</f>
        <v>#N/A</v>
      </c>
      <c r="O185" s="541" t="e">
        <f ca="1">+IF(AND(ISNUMBER(OFFSET('Water Data'!$G$9,0,10*ROW('Water Data'!G179))),'Data Summary'!CD185="Yes"),OFFSET('Water Data'!$G$9,0,10*ROW('Water Data'!G179)),NA())</f>
        <v>#N/A</v>
      </c>
      <c r="P185" s="541" t="e">
        <f ca="1">+IF(AND(ISNUMBER(OFFSET('Water Data'!$H$4,0,10*ROW('Water Data'!H179))),'Data Summary'!CE185="Yes"),100-OFFSET('Water Data'!$H$4,0,10*ROW('Water Data'!H179)),NA())</f>
        <v>#N/A</v>
      </c>
      <c r="Q185" s="541" t="e">
        <f ca="1">+IF(AND(ISNUMBER(OFFSET('Water Data'!$H$6,0,10*ROW('Water Data'!H179))),'Data Summary'!CF185="Yes"),OFFSET('Water Data'!$H$6,0,10*ROW('Water Data'!H179)),NA())</f>
        <v>#N/A</v>
      </c>
      <c r="R185" s="541" t="e">
        <f ca="1">+IF(AND(ISNUMBER(OFFSET('Water Data'!$H$9,0,10*ROW('Water Data'!H179))),'Data Summary'!CG185="Yes"),OFFSET('Water Data'!$H$9,0,10*ROW('Water Data'!H179)),NA())</f>
        <v>#N/A</v>
      </c>
      <c r="S185" s="541" t="e">
        <f ca="1">+IF(AND(ISNUMBER(OFFSET('Water Data'!$I$4,0,10*ROW('Water Data'!I179))),'Data Summary'!CH185="Yes"),100-OFFSET('Water Data'!$I$4,0,10*ROW('Water Data'!I179)),NA())</f>
        <v>#N/A</v>
      </c>
      <c r="T185" s="541" t="e">
        <f ca="1">+IF(AND(ISNUMBER(OFFSET('Water Data'!$I$6,0,10*ROW('Water Data'!I179))),'Data Summary'!CI185="Yes"),OFFSET('Water Data'!$I$6,0,10*ROW('Water Data'!I179)),NA())</f>
        <v>#N/A</v>
      </c>
      <c r="U185" s="541" t="e">
        <f ca="1">+IF(AND(ISNUMBER(OFFSET('Water Data'!$I$9,0,10*ROW('Water Data'!I179))),'Data Summary'!CJ185="Yes"),OFFSET('Water Data'!$I$9,0,10*ROW('Water Data'!I179)),NA())</f>
        <v>#N/A</v>
      </c>
      <c r="V185" s="542" t="e">
        <f ca="1">+IF(AND(ISNUMBER(OFFSET('Sanitation Data'!$D$4,0,10*ROW('Sanitation Data'!D179))),'Data Summary'!CK185="Yes"),100-OFFSET('Sanitation Data'!$D$4,0,10*ROW('Sanitation Data'!D179)),NA())</f>
        <v>#N/A</v>
      </c>
      <c r="W185" s="542" t="e">
        <f ca="1">+IF(AND(ISNUMBER(OFFSET('Sanitation Data'!$D$6,0,10*ROW('Sanitation Data'!D179))),'Data Summary'!CL185="Yes"),OFFSET('Sanitation Data'!$D$6,0,10*ROW('Sanitation Data'!D179)),NA())</f>
        <v>#N/A</v>
      </c>
      <c r="X185" s="542" t="e">
        <f ca="1">+IF(AND(ISNUMBER(OFFSET('Sanitation Data'!$D$10,0,10*ROW('Sanitation Data'!D179))),'Data Summary'!CM185="Yes"),OFFSET('Sanitation Data'!$D$10,0,10*ROW('Sanitation Data'!D179)),NA())</f>
        <v>#N/A</v>
      </c>
      <c r="Y185" s="542" t="e">
        <f ca="1">+IF(AND(ISNUMBER(OFFSET('Sanitation Data'!$D$11,0,10*ROW('Sanitation Data'!D179))),'Data Summary'!CN185="Yes"),OFFSET('Sanitation Data'!$D$11,0,10*ROW('Sanitation Data'!D179)),NA())</f>
        <v>#N/A</v>
      </c>
      <c r="Z185" s="542" t="e">
        <f ca="1">+IF(AND(ISNUMBER(OFFSET('Sanitation Data'!$D$12,0,10*ROW('Sanitation Data'!D179))),'Data Summary'!CO185="Yes"),OFFSET('Sanitation Data'!$D$12,0,10*ROW('Sanitation Data'!D179)),NA())</f>
        <v>#N/A</v>
      </c>
      <c r="AA185" s="542" t="e">
        <f ca="1">+IF(AND(ISNUMBER(OFFSET('Sanitation Data'!$E$4,0,10*ROW('Sanitation Data'!E179))),'Data Summary'!CP185="Yes"),100-OFFSET('Sanitation Data'!$E$4,0,10*ROW('Sanitation Data'!E179)),NA())</f>
        <v>#N/A</v>
      </c>
      <c r="AB185" s="542" t="e">
        <f ca="1">+IF(AND(ISNUMBER(OFFSET('Sanitation Data'!$E$6,0,10*ROW('Sanitation Data'!E179))),'Data Summary'!CQ185="Yes"),OFFSET('Sanitation Data'!$E$6,0,10*ROW('Sanitation Data'!E179)),NA())</f>
        <v>#N/A</v>
      </c>
      <c r="AC185" s="542" t="e">
        <f ca="1">+IF(AND(ISNUMBER(OFFSET('Sanitation Data'!$E$10,0,10*ROW('Sanitation Data'!E179))),'Data Summary'!CR185="Yes"),OFFSET('Sanitation Data'!$E$10,0,10*ROW('Sanitation Data'!E179)),NA())</f>
        <v>#N/A</v>
      </c>
      <c r="AD185" s="542" t="e">
        <f ca="1">+IF(AND(ISNUMBER(OFFSET('Sanitation Data'!$E$11,0,10*ROW('Sanitation Data'!E179))),'Data Summary'!CS185="Yes"),OFFSET('Sanitation Data'!$E$11,0,10*ROW('Sanitation Data'!E179)),NA())</f>
        <v>#N/A</v>
      </c>
      <c r="AE185" s="542" t="e">
        <f ca="1">+IF(AND(ISNUMBER(OFFSET('Sanitation Data'!$E$12,0,10*ROW('Sanitation Data'!E179))),'Data Summary'!CT185="Yes"),OFFSET('Sanitation Data'!$E$12,0,10*ROW('Sanitation Data'!E179)),NA())</f>
        <v>#N/A</v>
      </c>
      <c r="AF185" s="542" t="e">
        <f ca="1">+IF(AND(ISNUMBER(OFFSET('Sanitation Data'!$F$4,0,10*ROW('Sanitation Data'!F179))),'Data Summary'!CU185="Yes"),100-OFFSET('Sanitation Data'!$F$4,0,10*ROW('Sanitation Data'!F179)),NA())</f>
        <v>#N/A</v>
      </c>
      <c r="AG185" s="542" t="e">
        <f ca="1">+IF(AND(ISNUMBER(OFFSET('Sanitation Data'!$F$6,0,10*ROW('Sanitation Data'!F179))),'Data Summary'!CV185="Yes"),OFFSET('Sanitation Data'!$F$6,0,10*ROW('Sanitation Data'!F179)),NA())</f>
        <v>#N/A</v>
      </c>
      <c r="AH185" s="542" t="e">
        <f ca="1">+IF(AND(ISNUMBER(OFFSET('Sanitation Data'!$F$10,0,10*ROW('Sanitation Data'!F179))),'Data Summary'!CW185="Yes"),OFFSET('Sanitation Data'!$F$10,0,10*ROW('Sanitation Data'!F179)),NA())</f>
        <v>#N/A</v>
      </c>
      <c r="AI185" s="542" t="e">
        <f ca="1">+IF(AND(ISNUMBER(OFFSET('Sanitation Data'!$F$11,0,10*ROW('Sanitation Data'!F179))),'Data Summary'!CX185="Yes"),OFFSET('Sanitation Data'!$F$11,0,10*ROW('Sanitation Data'!F179)),NA())</f>
        <v>#N/A</v>
      </c>
      <c r="AJ185" s="542" t="e">
        <f ca="1">+IF(AND(ISNUMBER(OFFSET('Sanitation Data'!$F$12,0,10*ROW('Sanitation Data'!F179))),'Data Summary'!CY185="Yes"),OFFSET('Sanitation Data'!$F$12,0,10*ROW('Sanitation Data'!F179)),NA())</f>
        <v>#N/A</v>
      </c>
      <c r="AK185" s="542" t="e">
        <f ca="1">+IF(AND(ISNUMBER(OFFSET('Sanitation Data'!$G$4,0,10*ROW('Sanitation Data'!G179))),'Data Summary'!CZ185="Yes"),100-OFFSET('Sanitation Data'!$G$4,0,10*ROW('Sanitation Data'!G179)),NA())</f>
        <v>#N/A</v>
      </c>
      <c r="AL185" s="542" t="e">
        <f ca="1">+IF(AND(ISNUMBER(OFFSET('Sanitation Data'!$G$6,0,10*ROW('Sanitation Data'!G179))),'Data Summary'!DA185="Yes"),OFFSET('Sanitation Data'!$G$6,0,10*ROW('Sanitation Data'!G179)),NA())</f>
        <v>#N/A</v>
      </c>
      <c r="AM185" s="542" t="e">
        <f ca="1">+IF(AND(ISNUMBER(OFFSET('Sanitation Data'!$G$10,0,10*ROW('Sanitation Data'!G179))),'Data Summary'!DB185="Yes"),OFFSET('Sanitation Data'!$G$10,0,10*ROW('Sanitation Data'!G179)),NA())</f>
        <v>#N/A</v>
      </c>
      <c r="AN185" s="542" t="e">
        <f ca="1">+IF(AND(ISNUMBER(OFFSET('Sanitation Data'!$G$11,0,10*ROW('Sanitation Data'!G179))),'Data Summary'!DC185="Yes"),OFFSET('Sanitation Data'!$G$11,0,10*ROW('Sanitation Data'!G179)),NA())</f>
        <v>#N/A</v>
      </c>
      <c r="AO185" s="542" t="e">
        <f ca="1">+IF(AND(ISNUMBER(OFFSET('Sanitation Data'!$G$12,0,10*ROW('Sanitation Data'!G179))),'Data Summary'!DD185="Yes"),OFFSET('Sanitation Data'!$G$12,0,10*ROW('Sanitation Data'!G179)),NA())</f>
        <v>#N/A</v>
      </c>
      <c r="AP185" s="542" t="e">
        <f ca="1">+IF(AND(ISNUMBER(OFFSET('Sanitation Data'!$H$4,0,10*ROW('Sanitation Data'!H179))),'Data Summary'!DE185="Yes"),100-OFFSET('Sanitation Data'!$H$4,0,10*ROW('Sanitation Data'!H179)),NA())</f>
        <v>#N/A</v>
      </c>
      <c r="AQ185" s="542" t="e">
        <f ca="1">+IF(AND(ISNUMBER(OFFSET('Sanitation Data'!$H$6,0,10*ROW('Sanitation Data'!H179))),'Data Summary'!DF185="Yes"),OFFSET('Sanitation Data'!$H$6,0,10*ROW('Sanitation Data'!H179)),NA())</f>
        <v>#N/A</v>
      </c>
      <c r="AR185" s="542" t="e">
        <f ca="1">+IF(AND(ISNUMBER(OFFSET('Sanitation Data'!$H$10,0,10*ROW('Sanitation Data'!H179))),'Data Summary'!DG185="Yes"),OFFSET('Sanitation Data'!$H$10,0,10*ROW('Sanitation Data'!H179)),NA())</f>
        <v>#N/A</v>
      </c>
      <c r="AS185" s="542" t="e">
        <f ca="1">+IF(AND(ISNUMBER(OFFSET('Sanitation Data'!$H$11,0,10*ROW('Sanitation Data'!H179))),'Data Summary'!DH185="Yes"),OFFSET('Sanitation Data'!$H$11,0,10*ROW('Sanitation Data'!H179)),NA())</f>
        <v>#N/A</v>
      </c>
      <c r="AT185" s="542" t="e">
        <f ca="1">+IF(AND(ISNUMBER(OFFSET('Sanitation Data'!$H$12,0,10*ROW('Sanitation Data'!H179))),'Data Summary'!DI185="Yes"),OFFSET('Sanitation Data'!$H$12,0,10*ROW('Sanitation Data'!H179)),NA())</f>
        <v>#N/A</v>
      </c>
      <c r="AU185" s="542" t="e">
        <f ca="1">+IF(AND(ISNUMBER(OFFSET('Sanitation Data'!$I$4,0,10*ROW('Sanitation Data'!I179))),'Data Summary'!DJ185="Yes"),100-OFFSET('Sanitation Data'!$I$4,0,10*ROW('Sanitation Data'!I179)),NA())</f>
        <v>#N/A</v>
      </c>
      <c r="AV185" s="542" t="e">
        <f ca="1">+IF(AND(ISNUMBER(OFFSET('Sanitation Data'!$I$6,0,10*ROW('Sanitation Data'!I179))),'Data Summary'!DK185="Yes"),OFFSET('Sanitation Data'!$I$6,0,10*ROW('Sanitation Data'!I179)),NA())</f>
        <v>#N/A</v>
      </c>
      <c r="AW185" s="542" t="e">
        <f ca="1">+IF(AND(ISNUMBER(OFFSET('Sanitation Data'!$I$10,0,10*ROW('Sanitation Data'!I179))),'Data Summary'!DL185="Yes"),OFFSET('Sanitation Data'!$I$10,0,10*ROW('Sanitation Data'!I179)),NA())</f>
        <v>#N/A</v>
      </c>
      <c r="AX185" s="542" t="e">
        <f ca="1">+IF(AND(ISNUMBER(OFFSET('Sanitation Data'!$I$11,0,10*ROW('Sanitation Data'!I179))),'Data Summary'!DM185="Yes"),OFFSET('Sanitation Data'!$I$11,0,10*ROW('Sanitation Data'!I179)),NA())</f>
        <v>#N/A</v>
      </c>
      <c r="AY185" s="542" t="e">
        <f ca="1">+IF(AND(ISNUMBER(OFFSET('Sanitation Data'!$I$12,0,10*ROW('Sanitation Data'!I179))),'Data Summary'!DN185="Yes"),OFFSET('Sanitation Data'!$I$12,0,10*ROW('Sanitation Data'!I179)),NA())</f>
        <v>#N/A</v>
      </c>
      <c r="AZ185" s="543" t="e">
        <f ca="1">+IF(AND(ISNUMBER(OFFSET('Hygiene Data'!$D$5,0,10*ROW('Hygiene Data'!D179))),'Data Summary'!DO185="Yes"),OFFSET('Hygiene Data'!$D$5,0,10*ROW('Hygiene Data'!D179)),NA())</f>
        <v>#N/A</v>
      </c>
      <c r="BA185" s="543" t="e">
        <f ca="1">+IF(AND(ISNUMBER(OFFSET('Hygiene Data'!$D$7,0,10*ROW('Hygiene Data'!D179))),'Data Summary'!DP185="Yes"),OFFSET('Hygiene Data'!$D$7,0,10*ROW('Hygiene Data'!D179)),NA())</f>
        <v>#N/A</v>
      </c>
      <c r="BB185" s="543" t="e">
        <f ca="1">+IF(AND(ISNUMBER(OFFSET('Hygiene Data'!$D$9,0,10*ROW('Hygiene Data'!D179))),'Data Summary'!DQ185="Yes"),OFFSET('Hygiene Data'!$D$9,0,10*ROW('Hygiene Data'!D179)),NA())</f>
        <v>#N/A</v>
      </c>
      <c r="BC185" s="543" t="e">
        <f ca="1">+IF(AND(ISNUMBER(OFFSET('Hygiene Data'!$E$5,0,10*ROW('Hygiene Data'!E179))),'Data Summary'!DR185="Yes"),OFFSET('Hygiene Data'!$E$5,0,10*ROW('Hygiene Data'!E179)),NA())</f>
        <v>#N/A</v>
      </c>
      <c r="BD185" s="543" t="e">
        <f ca="1">+IF(AND(ISNUMBER(OFFSET('Hygiene Data'!$E$7,0,10*ROW('Hygiene Data'!E179))),'Data Summary'!DS185="Yes"),OFFSET('Hygiene Data'!$E$7,0,10*ROW('Hygiene Data'!E179)),NA())</f>
        <v>#N/A</v>
      </c>
      <c r="BE185" s="543" t="e">
        <f ca="1">+IF(AND(ISNUMBER(OFFSET('Hygiene Data'!$E$9,0,10*ROW('Hygiene Data'!E179))),'Data Summary'!DT185="Yes"),OFFSET('Hygiene Data'!$E$9,0,10*ROW('Hygiene Data'!E179)),NA())</f>
        <v>#N/A</v>
      </c>
      <c r="BF185" s="543" t="e">
        <f ca="1">+IF(AND(ISNUMBER(OFFSET('Hygiene Data'!$F$5,0,10*ROW('Hygiene Data'!F179))),'Data Summary'!DU185="Yes"),OFFSET('Hygiene Data'!$F$5,0,10*ROW('Hygiene Data'!F179)),NA())</f>
        <v>#N/A</v>
      </c>
      <c r="BG185" s="543" t="e">
        <f ca="1">+IF(AND(ISNUMBER(OFFSET('Hygiene Data'!$F$7,0,10*ROW('Hygiene Data'!F179))),'Data Summary'!DV185="Yes"),OFFSET('Hygiene Data'!$F$7,0,10*ROW('Hygiene Data'!F179)),NA())</f>
        <v>#N/A</v>
      </c>
      <c r="BH185" s="543" t="e">
        <f ca="1">+IF(AND(ISNUMBER(OFFSET('Hygiene Data'!$F$9,0,10*ROW('Hygiene Data'!F179))),'Data Summary'!DW185="Yes"),OFFSET('Hygiene Data'!$F$9,0,10*ROW('Hygiene Data'!F179)),NA())</f>
        <v>#N/A</v>
      </c>
      <c r="BI185" s="543" t="e">
        <f ca="1">+IF(AND(ISNUMBER(OFFSET('Hygiene Data'!$G$5,0,10*ROW('Hygiene Data'!G179))),'Data Summary'!DX185="Yes"),OFFSET('Hygiene Data'!$G$5,0,10*ROW('Hygiene Data'!G179)),NA())</f>
        <v>#N/A</v>
      </c>
      <c r="BJ185" s="543" t="e">
        <f ca="1">+IF(AND(ISNUMBER(OFFSET('Hygiene Data'!$G$7,0,10*ROW('Hygiene Data'!G179))),'Data Summary'!DY185="Yes"),OFFSET('Hygiene Data'!$G$7,0,10*ROW('Hygiene Data'!G179)),NA())</f>
        <v>#N/A</v>
      </c>
      <c r="BK185" s="543" t="e">
        <f ca="1">+IF(AND(ISNUMBER(OFFSET('Hygiene Data'!$G$9,0,10*ROW('Hygiene Data'!G179))),'Data Summary'!DZ185="Yes"),OFFSET('Hygiene Data'!$G$9,0,10*ROW('Hygiene Data'!G179)),NA())</f>
        <v>#N/A</v>
      </c>
      <c r="BL185" s="543" t="e">
        <f ca="1">+IF(AND(ISNUMBER(OFFSET('Hygiene Data'!$H$5,0,10*ROW('Hygiene Data'!H179))),'Data Summary'!EA185="Yes"),OFFSET('Hygiene Data'!$H$5,0,10*ROW('Hygiene Data'!H179)),NA())</f>
        <v>#N/A</v>
      </c>
      <c r="BM185" s="543" t="e">
        <f ca="1">+IF(AND(ISNUMBER(OFFSET('Hygiene Data'!$H$7,0,10*ROW('Hygiene Data'!H179))),'Data Summary'!EB185="Yes"),OFFSET('Hygiene Data'!$H$7,0,10*ROW('Hygiene Data'!H179)),NA())</f>
        <v>#N/A</v>
      </c>
      <c r="BN185" s="543" t="e">
        <f ca="1">+IF(AND(ISNUMBER(OFFSET('Hygiene Data'!$H$9,0,10*ROW('Hygiene Data'!H179))),'Data Summary'!EC185="Yes"),OFFSET('Hygiene Data'!$H$9,0,10*ROW('Hygiene Data'!H179)),NA())</f>
        <v>#N/A</v>
      </c>
      <c r="BO185" s="543" t="e">
        <f ca="1">+IF(AND(ISNUMBER(OFFSET('Hygiene Data'!$I$5,0,10*ROW('Hygiene Data'!I179))),'Data Summary'!ED185="Yes"),OFFSET('Hygiene Data'!$I$5,0,10*ROW('Hygiene Data'!I179)),NA())</f>
        <v>#N/A</v>
      </c>
      <c r="BP185" s="543" t="e">
        <f ca="1">+IF(AND(ISNUMBER(OFFSET('Hygiene Data'!$I$7,0,10*ROW('Hygiene Data'!I179))),'Data Summary'!EE185="Yes"),OFFSET('Hygiene Data'!$I$7,0,10*ROW('Hygiene Data'!I179)),NA())</f>
        <v>#N/A</v>
      </c>
      <c r="BQ185" s="543" t="e">
        <f ca="1">+IF(AND(ISNUMBER(OFFSET('Hygiene Data'!$I$9,0,10*ROW('Hygiene Data'!I179))),'Data Summary'!EF185="Yes"),OFFSET('Hygiene Data'!$I$9,0,10*ROW('Hygiene Data'!I179)),NA())</f>
        <v>#N/A</v>
      </c>
    </row>
    <row r="186" spans="1:69" x14ac:dyDescent="0.25">
      <c r="A186" s="539" t="e">
        <f ca="1">+RIGHT('Data Summary'!A186,LEN('Data Summary'!A186)-9)</f>
        <v>#VALUE!</v>
      </c>
      <c r="B186" s="513" t="str">
        <f ca="1">+IF(ISTEXT('Data Summary'!B186),'Data Summary'!B186,"")</f>
        <v/>
      </c>
      <c r="C186" s="540" t="e">
        <f ca="1">+VALUE('Data Summary'!C186)</f>
        <v>#VALUE!</v>
      </c>
      <c r="D186" s="541" t="e">
        <f ca="1">+IF(AND(ISNUMBER(OFFSET('Water Data'!$D$4,0,10*ROW('Water Data'!D180))),'Data Summary'!BS186="Yes"),100-OFFSET('Water Data'!$D$4,0,10*ROW('Water Data'!D180)),NA())</f>
        <v>#N/A</v>
      </c>
      <c r="E186" s="541" t="e">
        <f ca="1">+IF(AND(ISNUMBER(OFFSET('Water Data'!$D$6,0,10*ROW('Water Data'!D180))),'Data Summary'!BT186="Yes"),OFFSET('Water Data'!$D$6,0,10*ROW('Water Data'!D180)),NA())</f>
        <v>#N/A</v>
      </c>
      <c r="F186" s="541" t="e">
        <f ca="1">+IF(AND(ISNUMBER(OFFSET('Water Data'!$D$9,0,10*ROW('Water Data'!D180))),'Data Summary'!BU186="Yes"),OFFSET('Water Data'!$D$9,0,10*ROW('Water Data'!D180)),NA())</f>
        <v>#N/A</v>
      </c>
      <c r="G186" s="541" t="e">
        <f ca="1">+IF(AND(ISNUMBER(OFFSET('Water Data'!$E$4,0,10*ROW('Water Data'!E180))),'Data Summary'!BV186="Yes"),100-OFFSET('Water Data'!$E$4,0,10*ROW('Water Data'!E180)),NA())</f>
        <v>#N/A</v>
      </c>
      <c r="H186" s="541" t="e">
        <f ca="1">+IF(AND(ISNUMBER(OFFSET('Water Data'!$E$6,0,10*ROW('Water Data'!E180))),'Data Summary'!BW186="Yes"),OFFSET('Water Data'!$E$6,0,10*ROW('Water Data'!E180)),NA())</f>
        <v>#N/A</v>
      </c>
      <c r="I186" s="541" t="e">
        <f ca="1">+IF(AND(ISNUMBER(OFFSET('Water Data'!$E$9,0,10*ROW('Water Data'!E180))),'Data Summary'!BX186="Yes"),OFFSET('Water Data'!$E$9,0,10*ROW('Water Data'!E180)),NA())</f>
        <v>#N/A</v>
      </c>
      <c r="J186" s="541" t="e">
        <f ca="1">+IF(AND(ISNUMBER(OFFSET('Water Data'!$F$4,0,10*ROW('Water Data'!F180))),'Data Summary'!BY186="Yes"),100-OFFSET('Water Data'!$F$4,0,10*ROW('Water Data'!F180)),NA())</f>
        <v>#N/A</v>
      </c>
      <c r="K186" s="541" t="e">
        <f ca="1">+IF(AND(ISNUMBER(OFFSET('Water Data'!$F$6,0,10*ROW('Water Data'!F180))),'Data Summary'!BZ186="Yes"),OFFSET('Water Data'!$F$6,0,10*ROW('Water Data'!F180)),NA())</f>
        <v>#N/A</v>
      </c>
      <c r="L186" s="541" t="e">
        <f ca="1">+IF(AND(ISNUMBER(OFFSET('Water Data'!$F$9,0,10*ROW('Water Data'!F180))),'Data Summary'!CA186="Yes"),OFFSET('Water Data'!$F$9,0,10*ROW('Water Data'!F180)),NA())</f>
        <v>#N/A</v>
      </c>
      <c r="M186" s="541" t="e">
        <f ca="1">+IF(AND(ISNUMBER(OFFSET('Water Data'!$G$4,0,10*ROW('Water Data'!G180))),'Data Summary'!CB186="Yes"),100-OFFSET('Water Data'!$G$4,0,10*ROW('Water Data'!G180)),NA())</f>
        <v>#N/A</v>
      </c>
      <c r="N186" s="541" t="e">
        <f ca="1">+IF(AND(ISNUMBER(OFFSET('Water Data'!$G$6,0,10*ROW('Water Data'!G180))),'Data Summary'!CC186="Yes"),OFFSET('Water Data'!$G$6,0,10*ROW('Water Data'!G180)),NA())</f>
        <v>#N/A</v>
      </c>
      <c r="O186" s="541" t="e">
        <f ca="1">+IF(AND(ISNUMBER(OFFSET('Water Data'!$G$9,0,10*ROW('Water Data'!G180))),'Data Summary'!CD186="Yes"),OFFSET('Water Data'!$G$9,0,10*ROW('Water Data'!G180)),NA())</f>
        <v>#N/A</v>
      </c>
      <c r="P186" s="541" t="e">
        <f ca="1">+IF(AND(ISNUMBER(OFFSET('Water Data'!$H$4,0,10*ROW('Water Data'!H180))),'Data Summary'!CE186="Yes"),100-OFFSET('Water Data'!$H$4,0,10*ROW('Water Data'!H180)),NA())</f>
        <v>#N/A</v>
      </c>
      <c r="Q186" s="541" t="e">
        <f ca="1">+IF(AND(ISNUMBER(OFFSET('Water Data'!$H$6,0,10*ROW('Water Data'!H180))),'Data Summary'!CF186="Yes"),OFFSET('Water Data'!$H$6,0,10*ROW('Water Data'!H180)),NA())</f>
        <v>#N/A</v>
      </c>
      <c r="R186" s="541" t="e">
        <f ca="1">+IF(AND(ISNUMBER(OFFSET('Water Data'!$H$9,0,10*ROW('Water Data'!H180))),'Data Summary'!CG186="Yes"),OFFSET('Water Data'!$H$9,0,10*ROW('Water Data'!H180)),NA())</f>
        <v>#N/A</v>
      </c>
      <c r="S186" s="541" t="e">
        <f ca="1">+IF(AND(ISNUMBER(OFFSET('Water Data'!$I$4,0,10*ROW('Water Data'!I180))),'Data Summary'!CH186="Yes"),100-OFFSET('Water Data'!$I$4,0,10*ROW('Water Data'!I180)),NA())</f>
        <v>#N/A</v>
      </c>
      <c r="T186" s="541" t="e">
        <f ca="1">+IF(AND(ISNUMBER(OFFSET('Water Data'!$I$6,0,10*ROW('Water Data'!I180))),'Data Summary'!CI186="Yes"),OFFSET('Water Data'!$I$6,0,10*ROW('Water Data'!I180)),NA())</f>
        <v>#N/A</v>
      </c>
      <c r="U186" s="541" t="e">
        <f ca="1">+IF(AND(ISNUMBER(OFFSET('Water Data'!$I$9,0,10*ROW('Water Data'!I180))),'Data Summary'!CJ186="Yes"),OFFSET('Water Data'!$I$9,0,10*ROW('Water Data'!I180)),NA())</f>
        <v>#N/A</v>
      </c>
      <c r="V186" s="542" t="e">
        <f ca="1">+IF(AND(ISNUMBER(OFFSET('Sanitation Data'!$D$4,0,10*ROW('Sanitation Data'!D180))),'Data Summary'!CK186="Yes"),100-OFFSET('Sanitation Data'!$D$4,0,10*ROW('Sanitation Data'!D180)),NA())</f>
        <v>#N/A</v>
      </c>
      <c r="W186" s="542" t="e">
        <f ca="1">+IF(AND(ISNUMBER(OFFSET('Sanitation Data'!$D$6,0,10*ROW('Sanitation Data'!D180))),'Data Summary'!CL186="Yes"),OFFSET('Sanitation Data'!$D$6,0,10*ROW('Sanitation Data'!D180)),NA())</f>
        <v>#N/A</v>
      </c>
      <c r="X186" s="542" t="e">
        <f ca="1">+IF(AND(ISNUMBER(OFFSET('Sanitation Data'!$D$10,0,10*ROW('Sanitation Data'!D180))),'Data Summary'!CM186="Yes"),OFFSET('Sanitation Data'!$D$10,0,10*ROW('Sanitation Data'!D180)),NA())</f>
        <v>#N/A</v>
      </c>
      <c r="Y186" s="542" t="e">
        <f ca="1">+IF(AND(ISNUMBER(OFFSET('Sanitation Data'!$D$11,0,10*ROW('Sanitation Data'!D180))),'Data Summary'!CN186="Yes"),OFFSET('Sanitation Data'!$D$11,0,10*ROW('Sanitation Data'!D180)),NA())</f>
        <v>#N/A</v>
      </c>
      <c r="Z186" s="542" t="e">
        <f ca="1">+IF(AND(ISNUMBER(OFFSET('Sanitation Data'!$D$12,0,10*ROW('Sanitation Data'!D180))),'Data Summary'!CO186="Yes"),OFFSET('Sanitation Data'!$D$12,0,10*ROW('Sanitation Data'!D180)),NA())</f>
        <v>#N/A</v>
      </c>
      <c r="AA186" s="542" t="e">
        <f ca="1">+IF(AND(ISNUMBER(OFFSET('Sanitation Data'!$E$4,0,10*ROW('Sanitation Data'!E180))),'Data Summary'!CP186="Yes"),100-OFFSET('Sanitation Data'!$E$4,0,10*ROW('Sanitation Data'!E180)),NA())</f>
        <v>#N/A</v>
      </c>
      <c r="AB186" s="542" t="e">
        <f ca="1">+IF(AND(ISNUMBER(OFFSET('Sanitation Data'!$E$6,0,10*ROW('Sanitation Data'!E180))),'Data Summary'!CQ186="Yes"),OFFSET('Sanitation Data'!$E$6,0,10*ROW('Sanitation Data'!E180)),NA())</f>
        <v>#N/A</v>
      </c>
      <c r="AC186" s="542" t="e">
        <f ca="1">+IF(AND(ISNUMBER(OFFSET('Sanitation Data'!$E$10,0,10*ROW('Sanitation Data'!E180))),'Data Summary'!CR186="Yes"),OFFSET('Sanitation Data'!$E$10,0,10*ROW('Sanitation Data'!E180)),NA())</f>
        <v>#N/A</v>
      </c>
      <c r="AD186" s="542" t="e">
        <f ca="1">+IF(AND(ISNUMBER(OFFSET('Sanitation Data'!$E$11,0,10*ROW('Sanitation Data'!E180))),'Data Summary'!CS186="Yes"),OFFSET('Sanitation Data'!$E$11,0,10*ROW('Sanitation Data'!E180)),NA())</f>
        <v>#N/A</v>
      </c>
      <c r="AE186" s="542" t="e">
        <f ca="1">+IF(AND(ISNUMBER(OFFSET('Sanitation Data'!$E$12,0,10*ROW('Sanitation Data'!E180))),'Data Summary'!CT186="Yes"),OFFSET('Sanitation Data'!$E$12,0,10*ROW('Sanitation Data'!E180)),NA())</f>
        <v>#N/A</v>
      </c>
      <c r="AF186" s="542" t="e">
        <f ca="1">+IF(AND(ISNUMBER(OFFSET('Sanitation Data'!$F$4,0,10*ROW('Sanitation Data'!F180))),'Data Summary'!CU186="Yes"),100-OFFSET('Sanitation Data'!$F$4,0,10*ROW('Sanitation Data'!F180)),NA())</f>
        <v>#N/A</v>
      </c>
      <c r="AG186" s="542" t="e">
        <f ca="1">+IF(AND(ISNUMBER(OFFSET('Sanitation Data'!$F$6,0,10*ROW('Sanitation Data'!F180))),'Data Summary'!CV186="Yes"),OFFSET('Sanitation Data'!$F$6,0,10*ROW('Sanitation Data'!F180)),NA())</f>
        <v>#N/A</v>
      </c>
      <c r="AH186" s="542" t="e">
        <f ca="1">+IF(AND(ISNUMBER(OFFSET('Sanitation Data'!$F$10,0,10*ROW('Sanitation Data'!F180))),'Data Summary'!CW186="Yes"),OFFSET('Sanitation Data'!$F$10,0,10*ROW('Sanitation Data'!F180)),NA())</f>
        <v>#N/A</v>
      </c>
      <c r="AI186" s="542" t="e">
        <f ca="1">+IF(AND(ISNUMBER(OFFSET('Sanitation Data'!$F$11,0,10*ROW('Sanitation Data'!F180))),'Data Summary'!CX186="Yes"),OFFSET('Sanitation Data'!$F$11,0,10*ROW('Sanitation Data'!F180)),NA())</f>
        <v>#N/A</v>
      </c>
      <c r="AJ186" s="542" t="e">
        <f ca="1">+IF(AND(ISNUMBER(OFFSET('Sanitation Data'!$F$12,0,10*ROW('Sanitation Data'!F180))),'Data Summary'!CY186="Yes"),OFFSET('Sanitation Data'!$F$12,0,10*ROW('Sanitation Data'!F180)),NA())</f>
        <v>#N/A</v>
      </c>
      <c r="AK186" s="542" t="e">
        <f ca="1">+IF(AND(ISNUMBER(OFFSET('Sanitation Data'!$G$4,0,10*ROW('Sanitation Data'!G180))),'Data Summary'!CZ186="Yes"),100-OFFSET('Sanitation Data'!$G$4,0,10*ROW('Sanitation Data'!G180)),NA())</f>
        <v>#N/A</v>
      </c>
      <c r="AL186" s="542" t="e">
        <f ca="1">+IF(AND(ISNUMBER(OFFSET('Sanitation Data'!$G$6,0,10*ROW('Sanitation Data'!G180))),'Data Summary'!DA186="Yes"),OFFSET('Sanitation Data'!$G$6,0,10*ROW('Sanitation Data'!G180)),NA())</f>
        <v>#N/A</v>
      </c>
      <c r="AM186" s="542" t="e">
        <f ca="1">+IF(AND(ISNUMBER(OFFSET('Sanitation Data'!$G$10,0,10*ROW('Sanitation Data'!G180))),'Data Summary'!DB186="Yes"),OFFSET('Sanitation Data'!$G$10,0,10*ROW('Sanitation Data'!G180)),NA())</f>
        <v>#N/A</v>
      </c>
      <c r="AN186" s="542" t="e">
        <f ca="1">+IF(AND(ISNUMBER(OFFSET('Sanitation Data'!$G$11,0,10*ROW('Sanitation Data'!G180))),'Data Summary'!DC186="Yes"),OFFSET('Sanitation Data'!$G$11,0,10*ROW('Sanitation Data'!G180)),NA())</f>
        <v>#N/A</v>
      </c>
      <c r="AO186" s="542" t="e">
        <f ca="1">+IF(AND(ISNUMBER(OFFSET('Sanitation Data'!$G$12,0,10*ROW('Sanitation Data'!G180))),'Data Summary'!DD186="Yes"),OFFSET('Sanitation Data'!$G$12,0,10*ROW('Sanitation Data'!G180)),NA())</f>
        <v>#N/A</v>
      </c>
      <c r="AP186" s="542" t="e">
        <f ca="1">+IF(AND(ISNUMBER(OFFSET('Sanitation Data'!$H$4,0,10*ROW('Sanitation Data'!H180))),'Data Summary'!DE186="Yes"),100-OFFSET('Sanitation Data'!$H$4,0,10*ROW('Sanitation Data'!H180)),NA())</f>
        <v>#N/A</v>
      </c>
      <c r="AQ186" s="542" t="e">
        <f ca="1">+IF(AND(ISNUMBER(OFFSET('Sanitation Data'!$H$6,0,10*ROW('Sanitation Data'!H180))),'Data Summary'!DF186="Yes"),OFFSET('Sanitation Data'!$H$6,0,10*ROW('Sanitation Data'!H180)),NA())</f>
        <v>#N/A</v>
      </c>
      <c r="AR186" s="542" t="e">
        <f ca="1">+IF(AND(ISNUMBER(OFFSET('Sanitation Data'!$H$10,0,10*ROW('Sanitation Data'!H180))),'Data Summary'!DG186="Yes"),OFFSET('Sanitation Data'!$H$10,0,10*ROW('Sanitation Data'!H180)),NA())</f>
        <v>#N/A</v>
      </c>
      <c r="AS186" s="542" t="e">
        <f ca="1">+IF(AND(ISNUMBER(OFFSET('Sanitation Data'!$H$11,0,10*ROW('Sanitation Data'!H180))),'Data Summary'!DH186="Yes"),OFFSET('Sanitation Data'!$H$11,0,10*ROW('Sanitation Data'!H180)),NA())</f>
        <v>#N/A</v>
      </c>
      <c r="AT186" s="542" t="e">
        <f ca="1">+IF(AND(ISNUMBER(OFFSET('Sanitation Data'!$H$12,0,10*ROW('Sanitation Data'!H180))),'Data Summary'!DI186="Yes"),OFFSET('Sanitation Data'!$H$12,0,10*ROW('Sanitation Data'!H180)),NA())</f>
        <v>#N/A</v>
      </c>
      <c r="AU186" s="542" t="e">
        <f ca="1">+IF(AND(ISNUMBER(OFFSET('Sanitation Data'!$I$4,0,10*ROW('Sanitation Data'!I180))),'Data Summary'!DJ186="Yes"),100-OFFSET('Sanitation Data'!$I$4,0,10*ROW('Sanitation Data'!I180)),NA())</f>
        <v>#N/A</v>
      </c>
      <c r="AV186" s="542" t="e">
        <f ca="1">+IF(AND(ISNUMBER(OFFSET('Sanitation Data'!$I$6,0,10*ROW('Sanitation Data'!I180))),'Data Summary'!DK186="Yes"),OFFSET('Sanitation Data'!$I$6,0,10*ROW('Sanitation Data'!I180)),NA())</f>
        <v>#N/A</v>
      </c>
      <c r="AW186" s="542" t="e">
        <f ca="1">+IF(AND(ISNUMBER(OFFSET('Sanitation Data'!$I$10,0,10*ROW('Sanitation Data'!I180))),'Data Summary'!DL186="Yes"),OFFSET('Sanitation Data'!$I$10,0,10*ROW('Sanitation Data'!I180)),NA())</f>
        <v>#N/A</v>
      </c>
      <c r="AX186" s="542" t="e">
        <f ca="1">+IF(AND(ISNUMBER(OFFSET('Sanitation Data'!$I$11,0,10*ROW('Sanitation Data'!I180))),'Data Summary'!DM186="Yes"),OFFSET('Sanitation Data'!$I$11,0,10*ROW('Sanitation Data'!I180)),NA())</f>
        <v>#N/A</v>
      </c>
      <c r="AY186" s="542" t="e">
        <f ca="1">+IF(AND(ISNUMBER(OFFSET('Sanitation Data'!$I$12,0,10*ROW('Sanitation Data'!I180))),'Data Summary'!DN186="Yes"),OFFSET('Sanitation Data'!$I$12,0,10*ROW('Sanitation Data'!I180)),NA())</f>
        <v>#N/A</v>
      </c>
      <c r="AZ186" s="543" t="e">
        <f ca="1">+IF(AND(ISNUMBER(OFFSET('Hygiene Data'!$D$5,0,10*ROW('Hygiene Data'!D180))),'Data Summary'!DO186="Yes"),OFFSET('Hygiene Data'!$D$5,0,10*ROW('Hygiene Data'!D180)),NA())</f>
        <v>#N/A</v>
      </c>
      <c r="BA186" s="543" t="e">
        <f ca="1">+IF(AND(ISNUMBER(OFFSET('Hygiene Data'!$D$7,0,10*ROW('Hygiene Data'!D180))),'Data Summary'!DP186="Yes"),OFFSET('Hygiene Data'!$D$7,0,10*ROW('Hygiene Data'!D180)),NA())</f>
        <v>#N/A</v>
      </c>
      <c r="BB186" s="543" t="e">
        <f ca="1">+IF(AND(ISNUMBER(OFFSET('Hygiene Data'!$D$9,0,10*ROW('Hygiene Data'!D180))),'Data Summary'!DQ186="Yes"),OFFSET('Hygiene Data'!$D$9,0,10*ROW('Hygiene Data'!D180)),NA())</f>
        <v>#N/A</v>
      </c>
      <c r="BC186" s="543" t="e">
        <f ca="1">+IF(AND(ISNUMBER(OFFSET('Hygiene Data'!$E$5,0,10*ROW('Hygiene Data'!E180))),'Data Summary'!DR186="Yes"),OFFSET('Hygiene Data'!$E$5,0,10*ROW('Hygiene Data'!E180)),NA())</f>
        <v>#N/A</v>
      </c>
      <c r="BD186" s="543" t="e">
        <f ca="1">+IF(AND(ISNUMBER(OFFSET('Hygiene Data'!$E$7,0,10*ROW('Hygiene Data'!E180))),'Data Summary'!DS186="Yes"),OFFSET('Hygiene Data'!$E$7,0,10*ROW('Hygiene Data'!E180)),NA())</f>
        <v>#N/A</v>
      </c>
      <c r="BE186" s="543" t="e">
        <f ca="1">+IF(AND(ISNUMBER(OFFSET('Hygiene Data'!$E$9,0,10*ROW('Hygiene Data'!E180))),'Data Summary'!DT186="Yes"),OFFSET('Hygiene Data'!$E$9,0,10*ROW('Hygiene Data'!E180)),NA())</f>
        <v>#N/A</v>
      </c>
      <c r="BF186" s="543" t="e">
        <f ca="1">+IF(AND(ISNUMBER(OFFSET('Hygiene Data'!$F$5,0,10*ROW('Hygiene Data'!F180))),'Data Summary'!DU186="Yes"),OFFSET('Hygiene Data'!$F$5,0,10*ROW('Hygiene Data'!F180)),NA())</f>
        <v>#N/A</v>
      </c>
      <c r="BG186" s="543" t="e">
        <f ca="1">+IF(AND(ISNUMBER(OFFSET('Hygiene Data'!$F$7,0,10*ROW('Hygiene Data'!F180))),'Data Summary'!DV186="Yes"),OFFSET('Hygiene Data'!$F$7,0,10*ROW('Hygiene Data'!F180)),NA())</f>
        <v>#N/A</v>
      </c>
      <c r="BH186" s="543" t="e">
        <f ca="1">+IF(AND(ISNUMBER(OFFSET('Hygiene Data'!$F$9,0,10*ROW('Hygiene Data'!F180))),'Data Summary'!DW186="Yes"),OFFSET('Hygiene Data'!$F$9,0,10*ROW('Hygiene Data'!F180)),NA())</f>
        <v>#N/A</v>
      </c>
      <c r="BI186" s="543" t="e">
        <f ca="1">+IF(AND(ISNUMBER(OFFSET('Hygiene Data'!$G$5,0,10*ROW('Hygiene Data'!G180))),'Data Summary'!DX186="Yes"),OFFSET('Hygiene Data'!$G$5,0,10*ROW('Hygiene Data'!G180)),NA())</f>
        <v>#N/A</v>
      </c>
      <c r="BJ186" s="543" t="e">
        <f ca="1">+IF(AND(ISNUMBER(OFFSET('Hygiene Data'!$G$7,0,10*ROW('Hygiene Data'!G180))),'Data Summary'!DY186="Yes"),OFFSET('Hygiene Data'!$G$7,0,10*ROW('Hygiene Data'!G180)),NA())</f>
        <v>#N/A</v>
      </c>
      <c r="BK186" s="543" t="e">
        <f ca="1">+IF(AND(ISNUMBER(OFFSET('Hygiene Data'!$G$9,0,10*ROW('Hygiene Data'!G180))),'Data Summary'!DZ186="Yes"),OFFSET('Hygiene Data'!$G$9,0,10*ROW('Hygiene Data'!G180)),NA())</f>
        <v>#N/A</v>
      </c>
      <c r="BL186" s="543" t="e">
        <f ca="1">+IF(AND(ISNUMBER(OFFSET('Hygiene Data'!$H$5,0,10*ROW('Hygiene Data'!H180))),'Data Summary'!EA186="Yes"),OFFSET('Hygiene Data'!$H$5,0,10*ROW('Hygiene Data'!H180)),NA())</f>
        <v>#N/A</v>
      </c>
      <c r="BM186" s="543" t="e">
        <f ca="1">+IF(AND(ISNUMBER(OFFSET('Hygiene Data'!$H$7,0,10*ROW('Hygiene Data'!H180))),'Data Summary'!EB186="Yes"),OFFSET('Hygiene Data'!$H$7,0,10*ROW('Hygiene Data'!H180)),NA())</f>
        <v>#N/A</v>
      </c>
      <c r="BN186" s="543" t="e">
        <f ca="1">+IF(AND(ISNUMBER(OFFSET('Hygiene Data'!$H$9,0,10*ROW('Hygiene Data'!H180))),'Data Summary'!EC186="Yes"),OFFSET('Hygiene Data'!$H$9,0,10*ROW('Hygiene Data'!H180)),NA())</f>
        <v>#N/A</v>
      </c>
      <c r="BO186" s="543" t="e">
        <f ca="1">+IF(AND(ISNUMBER(OFFSET('Hygiene Data'!$I$5,0,10*ROW('Hygiene Data'!I180))),'Data Summary'!ED186="Yes"),OFFSET('Hygiene Data'!$I$5,0,10*ROW('Hygiene Data'!I180)),NA())</f>
        <v>#N/A</v>
      </c>
      <c r="BP186" s="543" t="e">
        <f ca="1">+IF(AND(ISNUMBER(OFFSET('Hygiene Data'!$I$7,0,10*ROW('Hygiene Data'!I180))),'Data Summary'!EE186="Yes"),OFFSET('Hygiene Data'!$I$7,0,10*ROW('Hygiene Data'!I180)),NA())</f>
        <v>#N/A</v>
      </c>
      <c r="BQ186" s="543" t="e">
        <f ca="1">+IF(AND(ISNUMBER(OFFSET('Hygiene Data'!$I$9,0,10*ROW('Hygiene Data'!I180))),'Data Summary'!EF186="Yes"),OFFSET('Hygiene Data'!$I$9,0,10*ROW('Hygiene Data'!I180)),NA())</f>
        <v>#N/A</v>
      </c>
    </row>
    <row r="187" spans="1:69" x14ac:dyDescent="0.25">
      <c r="A187" s="539" t="e">
        <f ca="1">+RIGHT('Data Summary'!A187,LEN('Data Summary'!A187)-9)</f>
        <v>#VALUE!</v>
      </c>
      <c r="B187" s="513" t="str">
        <f ca="1">+IF(ISTEXT('Data Summary'!B187),'Data Summary'!B187,"")</f>
        <v/>
      </c>
      <c r="C187" s="540" t="e">
        <f ca="1">+VALUE('Data Summary'!C187)</f>
        <v>#VALUE!</v>
      </c>
      <c r="D187" s="541" t="e">
        <f ca="1">+IF(AND(ISNUMBER(OFFSET('Water Data'!$D$4,0,10*ROW('Water Data'!D181))),'Data Summary'!BS187="Yes"),100-OFFSET('Water Data'!$D$4,0,10*ROW('Water Data'!D181)),NA())</f>
        <v>#N/A</v>
      </c>
      <c r="E187" s="541" t="e">
        <f ca="1">+IF(AND(ISNUMBER(OFFSET('Water Data'!$D$6,0,10*ROW('Water Data'!D181))),'Data Summary'!BT187="Yes"),OFFSET('Water Data'!$D$6,0,10*ROW('Water Data'!D181)),NA())</f>
        <v>#N/A</v>
      </c>
      <c r="F187" s="541" t="e">
        <f ca="1">+IF(AND(ISNUMBER(OFFSET('Water Data'!$D$9,0,10*ROW('Water Data'!D181))),'Data Summary'!BU187="Yes"),OFFSET('Water Data'!$D$9,0,10*ROW('Water Data'!D181)),NA())</f>
        <v>#N/A</v>
      </c>
      <c r="G187" s="541" t="e">
        <f ca="1">+IF(AND(ISNUMBER(OFFSET('Water Data'!$E$4,0,10*ROW('Water Data'!E181))),'Data Summary'!BV187="Yes"),100-OFFSET('Water Data'!$E$4,0,10*ROW('Water Data'!E181)),NA())</f>
        <v>#N/A</v>
      </c>
      <c r="H187" s="541" t="e">
        <f ca="1">+IF(AND(ISNUMBER(OFFSET('Water Data'!$E$6,0,10*ROW('Water Data'!E181))),'Data Summary'!BW187="Yes"),OFFSET('Water Data'!$E$6,0,10*ROW('Water Data'!E181)),NA())</f>
        <v>#N/A</v>
      </c>
      <c r="I187" s="541" t="e">
        <f ca="1">+IF(AND(ISNUMBER(OFFSET('Water Data'!$E$9,0,10*ROW('Water Data'!E181))),'Data Summary'!BX187="Yes"),OFFSET('Water Data'!$E$9,0,10*ROW('Water Data'!E181)),NA())</f>
        <v>#N/A</v>
      </c>
      <c r="J187" s="541" t="e">
        <f ca="1">+IF(AND(ISNUMBER(OFFSET('Water Data'!$F$4,0,10*ROW('Water Data'!F181))),'Data Summary'!BY187="Yes"),100-OFFSET('Water Data'!$F$4,0,10*ROW('Water Data'!F181)),NA())</f>
        <v>#N/A</v>
      </c>
      <c r="K187" s="541" t="e">
        <f ca="1">+IF(AND(ISNUMBER(OFFSET('Water Data'!$F$6,0,10*ROW('Water Data'!F181))),'Data Summary'!BZ187="Yes"),OFFSET('Water Data'!$F$6,0,10*ROW('Water Data'!F181)),NA())</f>
        <v>#N/A</v>
      </c>
      <c r="L187" s="541" t="e">
        <f ca="1">+IF(AND(ISNUMBER(OFFSET('Water Data'!$F$9,0,10*ROW('Water Data'!F181))),'Data Summary'!CA187="Yes"),OFFSET('Water Data'!$F$9,0,10*ROW('Water Data'!F181)),NA())</f>
        <v>#N/A</v>
      </c>
      <c r="M187" s="541" t="e">
        <f ca="1">+IF(AND(ISNUMBER(OFFSET('Water Data'!$G$4,0,10*ROW('Water Data'!G181))),'Data Summary'!CB187="Yes"),100-OFFSET('Water Data'!$G$4,0,10*ROW('Water Data'!G181)),NA())</f>
        <v>#N/A</v>
      </c>
      <c r="N187" s="541" t="e">
        <f ca="1">+IF(AND(ISNUMBER(OFFSET('Water Data'!$G$6,0,10*ROW('Water Data'!G181))),'Data Summary'!CC187="Yes"),OFFSET('Water Data'!$G$6,0,10*ROW('Water Data'!G181)),NA())</f>
        <v>#N/A</v>
      </c>
      <c r="O187" s="541" t="e">
        <f ca="1">+IF(AND(ISNUMBER(OFFSET('Water Data'!$G$9,0,10*ROW('Water Data'!G181))),'Data Summary'!CD187="Yes"),OFFSET('Water Data'!$G$9,0,10*ROW('Water Data'!G181)),NA())</f>
        <v>#N/A</v>
      </c>
      <c r="P187" s="541" t="e">
        <f ca="1">+IF(AND(ISNUMBER(OFFSET('Water Data'!$H$4,0,10*ROW('Water Data'!H181))),'Data Summary'!CE187="Yes"),100-OFFSET('Water Data'!$H$4,0,10*ROW('Water Data'!H181)),NA())</f>
        <v>#N/A</v>
      </c>
      <c r="Q187" s="541" t="e">
        <f ca="1">+IF(AND(ISNUMBER(OFFSET('Water Data'!$H$6,0,10*ROW('Water Data'!H181))),'Data Summary'!CF187="Yes"),OFFSET('Water Data'!$H$6,0,10*ROW('Water Data'!H181)),NA())</f>
        <v>#N/A</v>
      </c>
      <c r="R187" s="541" t="e">
        <f ca="1">+IF(AND(ISNUMBER(OFFSET('Water Data'!$H$9,0,10*ROW('Water Data'!H181))),'Data Summary'!CG187="Yes"),OFFSET('Water Data'!$H$9,0,10*ROW('Water Data'!H181)),NA())</f>
        <v>#N/A</v>
      </c>
      <c r="S187" s="541" t="e">
        <f ca="1">+IF(AND(ISNUMBER(OFFSET('Water Data'!$I$4,0,10*ROW('Water Data'!I181))),'Data Summary'!CH187="Yes"),100-OFFSET('Water Data'!$I$4,0,10*ROW('Water Data'!I181)),NA())</f>
        <v>#N/A</v>
      </c>
      <c r="T187" s="541" t="e">
        <f ca="1">+IF(AND(ISNUMBER(OFFSET('Water Data'!$I$6,0,10*ROW('Water Data'!I181))),'Data Summary'!CI187="Yes"),OFFSET('Water Data'!$I$6,0,10*ROW('Water Data'!I181)),NA())</f>
        <v>#N/A</v>
      </c>
      <c r="U187" s="541" t="e">
        <f ca="1">+IF(AND(ISNUMBER(OFFSET('Water Data'!$I$9,0,10*ROW('Water Data'!I181))),'Data Summary'!CJ187="Yes"),OFFSET('Water Data'!$I$9,0,10*ROW('Water Data'!I181)),NA())</f>
        <v>#N/A</v>
      </c>
      <c r="V187" s="542" t="e">
        <f ca="1">+IF(AND(ISNUMBER(OFFSET('Sanitation Data'!$D$4,0,10*ROW('Sanitation Data'!D181))),'Data Summary'!CK187="Yes"),100-OFFSET('Sanitation Data'!$D$4,0,10*ROW('Sanitation Data'!D181)),NA())</f>
        <v>#N/A</v>
      </c>
      <c r="W187" s="542" t="e">
        <f ca="1">+IF(AND(ISNUMBER(OFFSET('Sanitation Data'!$D$6,0,10*ROW('Sanitation Data'!D181))),'Data Summary'!CL187="Yes"),OFFSET('Sanitation Data'!$D$6,0,10*ROW('Sanitation Data'!D181)),NA())</f>
        <v>#N/A</v>
      </c>
      <c r="X187" s="542" t="e">
        <f ca="1">+IF(AND(ISNUMBER(OFFSET('Sanitation Data'!$D$10,0,10*ROW('Sanitation Data'!D181))),'Data Summary'!CM187="Yes"),OFFSET('Sanitation Data'!$D$10,0,10*ROW('Sanitation Data'!D181)),NA())</f>
        <v>#N/A</v>
      </c>
      <c r="Y187" s="542" t="e">
        <f ca="1">+IF(AND(ISNUMBER(OFFSET('Sanitation Data'!$D$11,0,10*ROW('Sanitation Data'!D181))),'Data Summary'!CN187="Yes"),OFFSET('Sanitation Data'!$D$11,0,10*ROW('Sanitation Data'!D181)),NA())</f>
        <v>#N/A</v>
      </c>
      <c r="Z187" s="542" t="e">
        <f ca="1">+IF(AND(ISNUMBER(OFFSET('Sanitation Data'!$D$12,0,10*ROW('Sanitation Data'!D181))),'Data Summary'!CO187="Yes"),OFFSET('Sanitation Data'!$D$12,0,10*ROW('Sanitation Data'!D181)),NA())</f>
        <v>#N/A</v>
      </c>
      <c r="AA187" s="542" t="e">
        <f ca="1">+IF(AND(ISNUMBER(OFFSET('Sanitation Data'!$E$4,0,10*ROW('Sanitation Data'!E181))),'Data Summary'!CP187="Yes"),100-OFFSET('Sanitation Data'!$E$4,0,10*ROW('Sanitation Data'!E181)),NA())</f>
        <v>#N/A</v>
      </c>
      <c r="AB187" s="542" t="e">
        <f ca="1">+IF(AND(ISNUMBER(OFFSET('Sanitation Data'!$E$6,0,10*ROW('Sanitation Data'!E181))),'Data Summary'!CQ187="Yes"),OFFSET('Sanitation Data'!$E$6,0,10*ROW('Sanitation Data'!E181)),NA())</f>
        <v>#N/A</v>
      </c>
      <c r="AC187" s="542" t="e">
        <f ca="1">+IF(AND(ISNUMBER(OFFSET('Sanitation Data'!$E$10,0,10*ROW('Sanitation Data'!E181))),'Data Summary'!CR187="Yes"),OFFSET('Sanitation Data'!$E$10,0,10*ROW('Sanitation Data'!E181)),NA())</f>
        <v>#N/A</v>
      </c>
      <c r="AD187" s="542" t="e">
        <f ca="1">+IF(AND(ISNUMBER(OFFSET('Sanitation Data'!$E$11,0,10*ROW('Sanitation Data'!E181))),'Data Summary'!CS187="Yes"),OFFSET('Sanitation Data'!$E$11,0,10*ROW('Sanitation Data'!E181)),NA())</f>
        <v>#N/A</v>
      </c>
      <c r="AE187" s="542" t="e">
        <f ca="1">+IF(AND(ISNUMBER(OFFSET('Sanitation Data'!$E$12,0,10*ROW('Sanitation Data'!E181))),'Data Summary'!CT187="Yes"),OFFSET('Sanitation Data'!$E$12,0,10*ROW('Sanitation Data'!E181)),NA())</f>
        <v>#N/A</v>
      </c>
      <c r="AF187" s="542" t="e">
        <f ca="1">+IF(AND(ISNUMBER(OFFSET('Sanitation Data'!$F$4,0,10*ROW('Sanitation Data'!F181))),'Data Summary'!CU187="Yes"),100-OFFSET('Sanitation Data'!$F$4,0,10*ROW('Sanitation Data'!F181)),NA())</f>
        <v>#N/A</v>
      </c>
      <c r="AG187" s="542" t="e">
        <f ca="1">+IF(AND(ISNUMBER(OFFSET('Sanitation Data'!$F$6,0,10*ROW('Sanitation Data'!F181))),'Data Summary'!CV187="Yes"),OFFSET('Sanitation Data'!$F$6,0,10*ROW('Sanitation Data'!F181)),NA())</f>
        <v>#N/A</v>
      </c>
      <c r="AH187" s="542" t="e">
        <f ca="1">+IF(AND(ISNUMBER(OFFSET('Sanitation Data'!$F$10,0,10*ROW('Sanitation Data'!F181))),'Data Summary'!CW187="Yes"),OFFSET('Sanitation Data'!$F$10,0,10*ROW('Sanitation Data'!F181)),NA())</f>
        <v>#N/A</v>
      </c>
      <c r="AI187" s="542" t="e">
        <f ca="1">+IF(AND(ISNUMBER(OFFSET('Sanitation Data'!$F$11,0,10*ROW('Sanitation Data'!F181))),'Data Summary'!CX187="Yes"),OFFSET('Sanitation Data'!$F$11,0,10*ROW('Sanitation Data'!F181)),NA())</f>
        <v>#N/A</v>
      </c>
      <c r="AJ187" s="542" t="e">
        <f ca="1">+IF(AND(ISNUMBER(OFFSET('Sanitation Data'!$F$12,0,10*ROW('Sanitation Data'!F181))),'Data Summary'!CY187="Yes"),OFFSET('Sanitation Data'!$F$12,0,10*ROW('Sanitation Data'!F181)),NA())</f>
        <v>#N/A</v>
      </c>
      <c r="AK187" s="542" t="e">
        <f ca="1">+IF(AND(ISNUMBER(OFFSET('Sanitation Data'!$G$4,0,10*ROW('Sanitation Data'!G181))),'Data Summary'!CZ187="Yes"),100-OFFSET('Sanitation Data'!$G$4,0,10*ROW('Sanitation Data'!G181)),NA())</f>
        <v>#N/A</v>
      </c>
      <c r="AL187" s="542" t="e">
        <f ca="1">+IF(AND(ISNUMBER(OFFSET('Sanitation Data'!$G$6,0,10*ROW('Sanitation Data'!G181))),'Data Summary'!DA187="Yes"),OFFSET('Sanitation Data'!$G$6,0,10*ROW('Sanitation Data'!G181)),NA())</f>
        <v>#N/A</v>
      </c>
      <c r="AM187" s="542" t="e">
        <f ca="1">+IF(AND(ISNUMBER(OFFSET('Sanitation Data'!$G$10,0,10*ROW('Sanitation Data'!G181))),'Data Summary'!DB187="Yes"),OFFSET('Sanitation Data'!$G$10,0,10*ROW('Sanitation Data'!G181)),NA())</f>
        <v>#N/A</v>
      </c>
      <c r="AN187" s="542" t="e">
        <f ca="1">+IF(AND(ISNUMBER(OFFSET('Sanitation Data'!$G$11,0,10*ROW('Sanitation Data'!G181))),'Data Summary'!DC187="Yes"),OFFSET('Sanitation Data'!$G$11,0,10*ROW('Sanitation Data'!G181)),NA())</f>
        <v>#N/A</v>
      </c>
      <c r="AO187" s="542" t="e">
        <f ca="1">+IF(AND(ISNUMBER(OFFSET('Sanitation Data'!$G$12,0,10*ROW('Sanitation Data'!G181))),'Data Summary'!DD187="Yes"),OFFSET('Sanitation Data'!$G$12,0,10*ROW('Sanitation Data'!G181)),NA())</f>
        <v>#N/A</v>
      </c>
      <c r="AP187" s="542" t="e">
        <f ca="1">+IF(AND(ISNUMBER(OFFSET('Sanitation Data'!$H$4,0,10*ROW('Sanitation Data'!H181))),'Data Summary'!DE187="Yes"),100-OFFSET('Sanitation Data'!$H$4,0,10*ROW('Sanitation Data'!H181)),NA())</f>
        <v>#N/A</v>
      </c>
      <c r="AQ187" s="542" t="e">
        <f ca="1">+IF(AND(ISNUMBER(OFFSET('Sanitation Data'!$H$6,0,10*ROW('Sanitation Data'!H181))),'Data Summary'!DF187="Yes"),OFFSET('Sanitation Data'!$H$6,0,10*ROW('Sanitation Data'!H181)),NA())</f>
        <v>#N/A</v>
      </c>
      <c r="AR187" s="542" t="e">
        <f ca="1">+IF(AND(ISNUMBER(OFFSET('Sanitation Data'!$H$10,0,10*ROW('Sanitation Data'!H181))),'Data Summary'!DG187="Yes"),OFFSET('Sanitation Data'!$H$10,0,10*ROW('Sanitation Data'!H181)),NA())</f>
        <v>#N/A</v>
      </c>
      <c r="AS187" s="542" t="e">
        <f ca="1">+IF(AND(ISNUMBER(OFFSET('Sanitation Data'!$H$11,0,10*ROW('Sanitation Data'!H181))),'Data Summary'!DH187="Yes"),OFFSET('Sanitation Data'!$H$11,0,10*ROW('Sanitation Data'!H181)),NA())</f>
        <v>#N/A</v>
      </c>
      <c r="AT187" s="542" t="e">
        <f ca="1">+IF(AND(ISNUMBER(OFFSET('Sanitation Data'!$H$12,0,10*ROW('Sanitation Data'!H181))),'Data Summary'!DI187="Yes"),OFFSET('Sanitation Data'!$H$12,0,10*ROW('Sanitation Data'!H181)),NA())</f>
        <v>#N/A</v>
      </c>
      <c r="AU187" s="542" t="e">
        <f ca="1">+IF(AND(ISNUMBER(OFFSET('Sanitation Data'!$I$4,0,10*ROW('Sanitation Data'!I181))),'Data Summary'!DJ187="Yes"),100-OFFSET('Sanitation Data'!$I$4,0,10*ROW('Sanitation Data'!I181)),NA())</f>
        <v>#N/A</v>
      </c>
      <c r="AV187" s="542" t="e">
        <f ca="1">+IF(AND(ISNUMBER(OFFSET('Sanitation Data'!$I$6,0,10*ROW('Sanitation Data'!I181))),'Data Summary'!DK187="Yes"),OFFSET('Sanitation Data'!$I$6,0,10*ROW('Sanitation Data'!I181)),NA())</f>
        <v>#N/A</v>
      </c>
      <c r="AW187" s="542" t="e">
        <f ca="1">+IF(AND(ISNUMBER(OFFSET('Sanitation Data'!$I$10,0,10*ROW('Sanitation Data'!I181))),'Data Summary'!DL187="Yes"),OFFSET('Sanitation Data'!$I$10,0,10*ROW('Sanitation Data'!I181)),NA())</f>
        <v>#N/A</v>
      </c>
      <c r="AX187" s="542" t="e">
        <f ca="1">+IF(AND(ISNUMBER(OFFSET('Sanitation Data'!$I$11,0,10*ROW('Sanitation Data'!I181))),'Data Summary'!DM187="Yes"),OFFSET('Sanitation Data'!$I$11,0,10*ROW('Sanitation Data'!I181)),NA())</f>
        <v>#N/A</v>
      </c>
      <c r="AY187" s="542" t="e">
        <f ca="1">+IF(AND(ISNUMBER(OFFSET('Sanitation Data'!$I$12,0,10*ROW('Sanitation Data'!I181))),'Data Summary'!DN187="Yes"),OFFSET('Sanitation Data'!$I$12,0,10*ROW('Sanitation Data'!I181)),NA())</f>
        <v>#N/A</v>
      </c>
      <c r="AZ187" s="543" t="e">
        <f ca="1">+IF(AND(ISNUMBER(OFFSET('Hygiene Data'!$D$5,0,10*ROW('Hygiene Data'!D181))),'Data Summary'!DO187="Yes"),OFFSET('Hygiene Data'!$D$5,0,10*ROW('Hygiene Data'!D181)),NA())</f>
        <v>#N/A</v>
      </c>
      <c r="BA187" s="543" t="e">
        <f ca="1">+IF(AND(ISNUMBER(OFFSET('Hygiene Data'!$D$7,0,10*ROW('Hygiene Data'!D181))),'Data Summary'!DP187="Yes"),OFFSET('Hygiene Data'!$D$7,0,10*ROW('Hygiene Data'!D181)),NA())</f>
        <v>#N/A</v>
      </c>
      <c r="BB187" s="543" t="e">
        <f ca="1">+IF(AND(ISNUMBER(OFFSET('Hygiene Data'!$D$9,0,10*ROW('Hygiene Data'!D181))),'Data Summary'!DQ187="Yes"),OFFSET('Hygiene Data'!$D$9,0,10*ROW('Hygiene Data'!D181)),NA())</f>
        <v>#N/A</v>
      </c>
      <c r="BC187" s="543" t="e">
        <f ca="1">+IF(AND(ISNUMBER(OFFSET('Hygiene Data'!$E$5,0,10*ROW('Hygiene Data'!E181))),'Data Summary'!DR187="Yes"),OFFSET('Hygiene Data'!$E$5,0,10*ROW('Hygiene Data'!E181)),NA())</f>
        <v>#N/A</v>
      </c>
      <c r="BD187" s="543" t="e">
        <f ca="1">+IF(AND(ISNUMBER(OFFSET('Hygiene Data'!$E$7,0,10*ROW('Hygiene Data'!E181))),'Data Summary'!DS187="Yes"),OFFSET('Hygiene Data'!$E$7,0,10*ROW('Hygiene Data'!E181)),NA())</f>
        <v>#N/A</v>
      </c>
      <c r="BE187" s="543" t="e">
        <f ca="1">+IF(AND(ISNUMBER(OFFSET('Hygiene Data'!$E$9,0,10*ROW('Hygiene Data'!E181))),'Data Summary'!DT187="Yes"),OFFSET('Hygiene Data'!$E$9,0,10*ROW('Hygiene Data'!E181)),NA())</f>
        <v>#N/A</v>
      </c>
      <c r="BF187" s="543" t="e">
        <f ca="1">+IF(AND(ISNUMBER(OFFSET('Hygiene Data'!$F$5,0,10*ROW('Hygiene Data'!F181))),'Data Summary'!DU187="Yes"),OFFSET('Hygiene Data'!$F$5,0,10*ROW('Hygiene Data'!F181)),NA())</f>
        <v>#N/A</v>
      </c>
      <c r="BG187" s="543" t="e">
        <f ca="1">+IF(AND(ISNUMBER(OFFSET('Hygiene Data'!$F$7,0,10*ROW('Hygiene Data'!F181))),'Data Summary'!DV187="Yes"),OFFSET('Hygiene Data'!$F$7,0,10*ROW('Hygiene Data'!F181)),NA())</f>
        <v>#N/A</v>
      </c>
      <c r="BH187" s="543" t="e">
        <f ca="1">+IF(AND(ISNUMBER(OFFSET('Hygiene Data'!$F$9,0,10*ROW('Hygiene Data'!F181))),'Data Summary'!DW187="Yes"),OFFSET('Hygiene Data'!$F$9,0,10*ROW('Hygiene Data'!F181)),NA())</f>
        <v>#N/A</v>
      </c>
      <c r="BI187" s="543" t="e">
        <f ca="1">+IF(AND(ISNUMBER(OFFSET('Hygiene Data'!$G$5,0,10*ROW('Hygiene Data'!G181))),'Data Summary'!DX187="Yes"),OFFSET('Hygiene Data'!$G$5,0,10*ROW('Hygiene Data'!G181)),NA())</f>
        <v>#N/A</v>
      </c>
      <c r="BJ187" s="543" t="e">
        <f ca="1">+IF(AND(ISNUMBER(OFFSET('Hygiene Data'!$G$7,0,10*ROW('Hygiene Data'!G181))),'Data Summary'!DY187="Yes"),OFFSET('Hygiene Data'!$G$7,0,10*ROW('Hygiene Data'!G181)),NA())</f>
        <v>#N/A</v>
      </c>
      <c r="BK187" s="543" t="e">
        <f ca="1">+IF(AND(ISNUMBER(OFFSET('Hygiene Data'!$G$9,0,10*ROW('Hygiene Data'!G181))),'Data Summary'!DZ187="Yes"),OFFSET('Hygiene Data'!$G$9,0,10*ROW('Hygiene Data'!G181)),NA())</f>
        <v>#N/A</v>
      </c>
      <c r="BL187" s="543" t="e">
        <f ca="1">+IF(AND(ISNUMBER(OFFSET('Hygiene Data'!$H$5,0,10*ROW('Hygiene Data'!H181))),'Data Summary'!EA187="Yes"),OFFSET('Hygiene Data'!$H$5,0,10*ROW('Hygiene Data'!H181)),NA())</f>
        <v>#N/A</v>
      </c>
      <c r="BM187" s="543" t="e">
        <f ca="1">+IF(AND(ISNUMBER(OFFSET('Hygiene Data'!$H$7,0,10*ROW('Hygiene Data'!H181))),'Data Summary'!EB187="Yes"),OFFSET('Hygiene Data'!$H$7,0,10*ROW('Hygiene Data'!H181)),NA())</f>
        <v>#N/A</v>
      </c>
      <c r="BN187" s="543" t="e">
        <f ca="1">+IF(AND(ISNUMBER(OFFSET('Hygiene Data'!$H$9,0,10*ROW('Hygiene Data'!H181))),'Data Summary'!EC187="Yes"),OFFSET('Hygiene Data'!$H$9,0,10*ROW('Hygiene Data'!H181)),NA())</f>
        <v>#N/A</v>
      </c>
      <c r="BO187" s="543" t="e">
        <f ca="1">+IF(AND(ISNUMBER(OFFSET('Hygiene Data'!$I$5,0,10*ROW('Hygiene Data'!I181))),'Data Summary'!ED187="Yes"),OFFSET('Hygiene Data'!$I$5,0,10*ROW('Hygiene Data'!I181)),NA())</f>
        <v>#N/A</v>
      </c>
      <c r="BP187" s="543" t="e">
        <f ca="1">+IF(AND(ISNUMBER(OFFSET('Hygiene Data'!$I$7,0,10*ROW('Hygiene Data'!I181))),'Data Summary'!EE187="Yes"),OFFSET('Hygiene Data'!$I$7,0,10*ROW('Hygiene Data'!I181)),NA())</f>
        <v>#N/A</v>
      </c>
      <c r="BQ187" s="543" t="e">
        <f ca="1">+IF(AND(ISNUMBER(OFFSET('Hygiene Data'!$I$9,0,10*ROW('Hygiene Data'!I181))),'Data Summary'!EF187="Yes"),OFFSET('Hygiene Data'!$I$9,0,10*ROW('Hygiene Data'!I181)),NA())</f>
        <v>#N/A</v>
      </c>
    </row>
    <row r="188" spans="1:69" x14ac:dyDescent="0.25">
      <c r="A188" s="539" t="e">
        <f ca="1">+RIGHT('Data Summary'!A188,LEN('Data Summary'!A188)-9)</f>
        <v>#VALUE!</v>
      </c>
      <c r="B188" s="513" t="str">
        <f ca="1">+IF(ISTEXT('Data Summary'!B188),'Data Summary'!B188,"")</f>
        <v/>
      </c>
      <c r="C188" s="540" t="e">
        <f ca="1">+VALUE('Data Summary'!C188)</f>
        <v>#VALUE!</v>
      </c>
      <c r="D188" s="541" t="e">
        <f ca="1">+IF(AND(ISNUMBER(OFFSET('Water Data'!$D$4,0,10*ROW('Water Data'!D182))),'Data Summary'!BS188="Yes"),100-OFFSET('Water Data'!$D$4,0,10*ROW('Water Data'!D182)),NA())</f>
        <v>#N/A</v>
      </c>
      <c r="E188" s="541" t="e">
        <f ca="1">+IF(AND(ISNUMBER(OFFSET('Water Data'!$D$6,0,10*ROW('Water Data'!D182))),'Data Summary'!BT188="Yes"),OFFSET('Water Data'!$D$6,0,10*ROW('Water Data'!D182)),NA())</f>
        <v>#N/A</v>
      </c>
      <c r="F188" s="541" t="e">
        <f ca="1">+IF(AND(ISNUMBER(OFFSET('Water Data'!$D$9,0,10*ROW('Water Data'!D182))),'Data Summary'!BU188="Yes"),OFFSET('Water Data'!$D$9,0,10*ROW('Water Data'!D182)),NA())</f>
        <v>#N/A</v>
      </c>
      <c r="G188" s="541" t="e">
        <f ca="1">+IF(AND(ISNUMBER(OFFSET('Water Data'!$E$4,0,10*ROW('Water Data'!E182))),'Data Summary'!BV188="Yes"),100-OFFSET('Water Data'!$E$4,0,10*ROW('Water Data'!E182)),NA())</f>
        <v>#N/A</v>
      </c>
      <c r="H188" s="541" t="e">
        <f ca="1">+IF(AND(ISNUMBER(OFFSET('Water Data'!$E$6,0,10*ROW('Water Data'!E182))),'Data Summary'!BW188="Yes"),OFFSET('Water Data'!$E$6,0,10*ROW('Water Data'!E182)),NA())</f>
        <v>#N/A</v>
      </c>
      <c r="I188" s="541" t="e">
        <f ca="1">+IF(AND(ISNUMBER(OFFSET('Water Data'!$E$9,0,10*ROW('Water Data'!E182))),'Data Summary'!BX188="Yes"),OFFSET('Water Data'!$E$9,0,10*ROW('Water Data'!E182)),NA())</f>
        <v>#N/A</v>
      </c>
      <c r="J188" s="541" t="e">
        <f ca="1">+IF(AND(ISNUMBER(OFFSET('Water Data'!$F$4,0,10*ROW('Water Data'!F182))),'Data Summary'!BY188="Yes"),100-OFFSET('Water Data'!$F$4,0,10*ROW('Water Data'!F182)),NA())</f>
        <v>#N/A</v>
      </c>
      <c r="K188" s="541" t="e">
        <f ca="1">+IF(AND(ISNUMBER(OFFSET('Water Data'!$F$6,0,10*ROW('Water Data'!F182))),'Data Summary'!BZ188="Yes"),OFFSET('Water Data'!$F$6,0,10*ROW('Water Data'!F182)),NA())</f>
        <v>#N/A</v>
      </c>
      <c r="L188" s="541" t="e">
        <f ca="1">+IF(AND(ISNUMBER(OFFSET('Water Data'!$F$9,0,10*ROW('Water Data'!F182))),'Data Summary'!CA188="Yes"),OFFSET('Water Data'!$F$9,0,10*ROW('Water Data'!F182)),NA())</f>
        <v>#N/A</v>
      </c>
      <c r="M188" s="541" t="e">
        <f ca="1">+IF(AND(ISNUMBER(OFFSET('Water Data'!$G$4,0,10*ROW('Water Data'!G182))),'Data Summary'!CB188="Yes"),100-OFFSET('Water Data'!$G$4,0,10*ROW('Water Data'!G182)),NA())</f>
        <v>#N/A</v>
      </c>
      <c r="N188" s="541" t="e">
        <f ca="1">+IF(AND(ISNUMBER(OFFSET('Water Data'!$G$6,0,10*ROW('Water Data'!G182))),'Data Summary'!CC188="Yes"),OFFSET('Water Data'!$G$6,0,10*ROW('Water Data'!G182)),NA())</f>
        <v>#N/A</v>
      </c>
      <c r="O188" s="541" t="e">
        <f ca="1">+IF(AND(ISNUMBER(OFFSET('Water Data'!$G$9,0,10*ROW('Water Data'!G182))),'Data Summary'!CD188="Yes"),OFFSET('Water Data'!$G$9,0,10*ROW('Water Data'!G182)),NA())</f>
        <v>#N/A</v>
      </c>
      <c r="P188" s="541" t="e">
        <f ca="1">+IF(AND(ISNUMBER(OFFSET('Water Data'!$H$4,0,10*ROW('Water Data'!H182))),'Data Summary'!CE188="Yes"),100-OFFSET('Water Data'!$H$4,0,10*ROW('Water Data'!H182)),NA())</f>
        <v>#N/A</v>
      </c>
      <c r="Q188" s="541" t="e">
        <f ca="1">+IF(AND(ISNUMBER(OFFSET('Water Data'!$H$6,0,10*ROW('Water Data'!H182))),'Data Summary'!CF188="Yes"),OFFSET('Water Data'!$H$6,0,10*ROW('Water Data'!H182)),NA())</f>
        <v>#N/A</v>
      </c>
      <c r="R188" s="541" t="e">
        <f ca="1">+IF(AND(ISNUMBER(OFFSET('Water Data'!$H$9,0,10*ROW('Water Data'!H182))),'Data Summary'!CG188="Yes"),OFFSET('Water Data'!$H$9,0,10*ROW('Water Data'!H182)),NA())</f>
        <v>#N/A</v>
      </c>
      <c r="S188" s="541" t="e">
        <f ca="1">+IF(AND(ISNUMBER(OFFSET('Water Data'!$I$4,0,10*ROW('Water Data'!I182))),'Data Summary'!CH188="Yes"),100-OFFSET('Water Data'!$I$4,0,10*ROW('Water Data'!I182)),NA())</f>
        <v>#N/A</v>
      </c>
      <c r="T188" s="541" t="e">
        <f ca="1">+IF(AND(ISNUMBER(OFFSET('Water Data'!$I$6,0,10*ROW('Water Data'!I182))),'Data Summary'!CI188="Yes"),OFFSET('Water Data'!$I$6,0,10*ROW('Water Data'!I182)),NA())</f>
        <v>#N/A</v>
      </c>
      <c r="U188" s="541" t="e">
        <f ca="1">+IF(AND(ISNUMBER(OFFSET('Water Data'!$I$9,0,10*ROW('Water Data'!I182))),'Data Summary'!CJ188="Yes"),OFFSET('Water Data'!$I$9,0,10*ROW('Water Data'!I182)),NA())</f>
        <v>#N/A</v>
      </c>
      <c r="V188" s="542" t="e">
        <f ca="1">+IF(AND(ISNUMBER(OFFSET('Sanitation Data'!$D$4,0,10*ROW('Sanitation Data'!D182))),'Data Summary'!CK188="Yes"),100-OFFSET('Sanitation Data'!$D$4,0,10*ROW('Sanitation Data'!D182)),NA())</f>
        <v>#N/A</v>
      </c>
      <c r="W188" s="542" t="e">
        <f ca="1">+IF(AND(ISNUMBER(OFFSET('Sanitation Data'!$D$6,0,10*ROW('Sanitation Data'!D182))),'Data Summary'!CL188="Yes"),OFFSET('Sanitation Data'!$D$6,0,10*ROW('Sanitation Data'!D182)),NA())</f>
        <v>#N/A</v>
      </c>
      <c r="X188" s="542" t="e">
        <f ca="1">+IF(AND(ISNUMBER(OFFSET('Sanitation Data'!$D$10,0,10*ROW('Sanitation Data'!D182))),'Data Summary'!CM188="Yes"),OFFSET('Sanitation Data'!$D$10,0,10*ROW('Sanitation Data'!D182)),NA())</f>
        <v>#N/A</v>
      </c>
      <c r="Y188" s="542" t="e">
        <f ca="1">+IF(AND(ISNUMBER(OFFSET('Sanitation Data'!$D$11,0,10*ROW('Sanitation Data'!D182))),'Data Summary'!CN188="Yes"),OFFSET('Sanitation Data'!$D$11,0,10*ROW('Sanitation Data'!D182)),NA())</f>
        <v>#N/A</v>
      </c>
      <c r="Z188" s="542" t="e">
        <f ca="1">+IF(AND(ISNUMBER(OFFSET('Sanitation Data'!$D$12,0,10*ROW('Sanitation Data'!D182))),'Data Summary'!CO188="Yes"),OFFSET('Sanitation Data'!$D$12,0,10*ROW('Sanitation Data'!D182)),NA())</f>
        <v>#N/A</v>
      </c>
      <c r="AA188" s="542" t="e">
        <f ca="1">+IF(AND(ISNUMBER(OFFSET('Sanitation Data'!$E$4,0,10*ROW('Sanitation Data'!E182))),'Data Summary'!CP188="Yes"),100-OFFSET('Sanitation Data'!$E$4,0,10*ROW('Sanitation Data'!E182)),NA())</f>
        <v>#N/A</v>
      </c>
      <c r="AB188" s="542" t="e">
        <f ca="1">+IF(AND(ISNUMBER(OFFSET('Sanitation Data'!$E$6,0,10*ROW('Sanitation Data'!E182))),'Data Summary'!CQ188="Yes"),OFFSET('Sanitation Data'!$E$6,0,10*ROW('Sanitation Data'!E182)),NA())</f>
        <v>#N/A</v>
      </c>
      <c r="AC188" s="542" t="e">
        <f ca="1">+IF(AND(ISNUMBER(OFFSET('Sanitation Data'!$E$10,0,10*ROW('Sanitation Data'!E182))),'Data Summary'!CR188="Yes"),OFFSET('Sanitation Data'!$E$10,0,10*ROW('Sanitation Data'!E182)),NA())</f>
        <v>#N/A</v>
      </c>
      <c r="AD188" s="542" t="e">
        <f ca="1">+IF(AND(ISNUMBER(OFFSET('Sanitation Data'!$E$11,0,10*ROW('Sanitation Data'!E182))),'Data Summary'!CS188="Yes"),OFFSET('Sanitation Data'!$E$11,0,10*ROW('Sanitation Data'!E182)),NA())</f>
        <v>#N/A</v>
      </c>
      <c r="AE188" s="542" t="e">
        <f ca="1">+IF(AND(ISNUMBER(OFFSET('Sanitation Data'!$E$12,0,10*ROW('Sanitation Data'!E182))),'Data Summary'!CT188="Yes"),OFFSET('Sanitation Data'!$E$12,0,10*ROW('Sanitation Data'!E182)),NA())</f>
        <v>#N/A</v>
      </c>
      <c r="AF188" s="542" t="e">
        <f ca="1">+IF(AND(ISNUMBER(OFFSET('Sanitation Data'!$F$4,0,10*ROW('Sanitation Data'!F182))),'Data Summary'!CU188="Yes"),100-OFFSET('Sanitation Data'!$F$4,0,10*ROW('Sanitation Data'!F182)),NA())</f>
        <v>#N/A</v>
      </c>
      <c r="AG188" s="542" t="e">
        <f ca="1">+IF(AND(ISNUMBER(OFFSET('Sanitation Data'!$F$6,0,10*ROW('Sanitation Data'!F182))),'Data Summary'!CV188="Yes"),OFFSET('Sanitation Data'!$F$6,0,10*ROW('Sanitation Data'!F182)),NA())</f>
        <v>#N/A</v>
      </c>
      <c r="AH188" s="542" t="e">
        <f ca="1">+IF(AND(ISNUMBER(OFFSET('Sanitation Data'!$F$10,0,10*ROW('Sanitation Data'!F182))),'Data Summary'!CW188="Yes"),OFFSET('Sanitation Data'!$F$10,0,10*ROW('Sanitation Data'!F182)),NA())</f>
        <v>#N/A</v>
      </c>
      <c r="AI188" s="542" t="e">
        <f ca="1">+IF(AND(ISNUMBER(OFFSET('Sanitation Data'!$F$11,0,10*ROW('Sanitation Data'!F182))),'Data Summary'!CX188="Yes"),OFFSET('Sanitation Data'!$F$11,0,10*ROW('Sanitation Data'!F182)),NA())</f>
        <v>#N/A</v>
      </c>
      <c r="AJ188" s="542" t="e">
        <f ca="1">+IF(AND(ISNUMBER(OFFSET('Sanitation Data'!$F$12,0,10*ROW('Sanitation Data'!F182))),'Data Summary'!CY188="Yes"),OFFSET('Sanitation Data'!$F$12,0,10*ROW('Sanitation Data'!F182)),NA())</f>
        <v>#N/A</v>
      </c>
      <c r="AK188" s="542" t="e">
        <f ca="1">+IF(AND(ISNUMBER(OFFSET('Sanitation Data'!$G$4,0,10*ROW('Sanitation Data'!G182))),'Data Summary'!CZ188="Yes"),100-OFFSET('Sanitation Data'!$G$4,0,10*ROW('Sanitation Data'!G182)),NA())</f>
        <v>#N/A</v>
      </c>
      <c r="AL188" s="542" t="e">
        <f ca="1">+IF(AND(ISNUMBER(OFFSET('Sanitation Data'!$G$6,0,10*ROW('Sanitation Data'!G182))),'Data Summary'!DA188="Yes"),OFFSET('Sanitation Data'!$G$6,0,10*ROW('Sanitation Data'!G182)),NA())</f>
        <v>#N/A</v>
      </c>
      <c r="AM188" s="542" t="e">
        <f ca="1">+IF(AND(ISNUMBER(OFFSET('Sanitation Data'!$G$10,0,10*ROW('Sanitation Data'!G182))),'Data Summary'!DB188="Yes"),OFFSET('Sanitation Data'!$G$10,0,10*ROW('Sanitation Data'!G182)),NA())</f>
        <v>#N/A</v>
      </c>
      <c r="AN188" s="542" t="e">
        <f ca="1">+IF(AND(ISNUMBER(OFFSET('Sanitation Data'!$G$11,0,10*ROW('Sanitation Data'!G182))),'Data Summary'!DC188="Yes"),OFFSET('Sanitation Data'!$G$11,0,10*ROW('Sanitation Data'!G182)),NA())</f>
        <v>#N/A</v>
      </c>
      <c r="AO188" s="542" t="e">
        <f ca="1">+IF(AND(ISNUMBER(OFFSET('Sanitation Data'!$G$12,0,10*ROW('Sanitation Data'!G182))),'Data Summary'!DD188="Yes"),OFFSET('Sanitation Data'!$G$12,0,10*ROW('Sanitation Data'!G182)),NA())</f>
        <v>#N/A</v>
      </c>
      <c r="AP188" s="542" t="e">
        <f ca="1">+IF(AND(ISNUMBER(OFFSET('Sanitation Data'!$H$4,0,10*ROW('Sanitation Data'!H182))),'Data Summary'!DE188="Yes"),100-OFFSET('Sanitation Data'!$H$4,0,10*ROW('Sanitation Data'!H182)),NA())</f>
        <v>#N/A</v>
      </c>
      <c r="AQ188" s="542" t="e">
        <f ca="1">+IF(AND(ISNUMBER(OFFSET('Sanitation Data'!$H$6,0,10*ROW('Sanitation Data'!H182))),'Data Summary'!DF188="Yes"),OFFSET('Sanitation Data'!$H$6,0,10*ROW('Sanitation Data'!H182)),NA())</f>
        <v>#N/A</v>
      </c>
      <c r="AR188" s="542" t="e">
        <f ca="1">+IF(AND(ISNUMBER(OFFSET('Sanitation Data'!$H$10,0,10*ROW('Sanitation Data'!H182))),'Data Summary'!DG188="Yes"),OFFSET('Sanitation Data'!$H$10,0,10*ROW('Sanitation Data'!H182)),NA())</f>
        <v>#N/A</v>
      </c>
      <c r="AS188" s="542" t="e">
        <f ca="1">+IF(AND(ISNUMBER(OFFSET('Sanitation Data'!$H$11,0,10*ROW('Sanitation Data'!H182))),'Data Summary'!DH188="Yes"),OFFSET('Sanitation Data'!$H$11,0,10*ROW('Sanitation Data'!H182)),NA())</f>
        <v>#N/A</v>
      </c>
      <c r="AT188" s="542" t="e">
        <f ca="1">+IF(AND(ISNUMBER(OFFSET('Sanitation Data'!$H$12,0,10*ROW('Sanitation Data'!H182))),'Data Summary'!DI188="Yes"),OFFSET('Sanitation Data'!$H$12,0,10*ROW('Sanitation Data'!H182)),NA())</f>
        <v>#N/A</v>
      </c>
      <c r="AU188" s="542" t="e">
        <f ca="1">+IF(AND(ISNUMBER(OFFSET('Sanitation Data'!$I$4,0,10*ROW('Sanitation Data'!I182))),'Data Summary'!DJ188="Yes"),100-OFFSET('Sanitation Data'!$I$4,0,10*ROW('Sanitation Data'!I182)),NA())</f>
        <v>#N/A</v>
      </c>
      <c r="AV188" s="542" t="e">
        <f ca="1">+IF(AND(ISNUMBER(OFFSET('Sanitation Data'!$I$6,0,10*ROW('Sanitation Data'!I182))),'Data Summary'!DK188="Yes"),OFFSET('Sanitation Data'!$I$6,0,10*ROW('Sanitation Data'!I182)),NA())</f>
        <v>#N/A</v>
      </c>
      <c r="AW188" s="542" t="e">
        <f ca="1">+IF(AND(ISNUMBER(OFFSET('Sanitation Data'!$I$10,0,10*ROW('Sanitation Data'!I182))),'Data Summary'!DL188="Yes"),OFFSET('Sanitation Data'!$I$10,0,10*ROW('Sanitation Data'!I182)),NA())</f>
        <v>#N/A</v>
      </c>
      <c r="AX188" s="542" t="e">
        <f ca="1">+IF(AND(ISNUMBER(OFFSET('Sanitation Data'!$I$11,0,10*ROW('Sanitation Data'!I182))),'Data Summary'!DM188="Yes"),OFFSET('Sanitation Data'!$I$11,0,10*ROW('Sanitation Data'!I182)),NA())</f>
        <v>#N/A</v>
      </c>
      <c r="AY188" s="542" t="e">
        <f ca="1">+IF(AND(ISNUMBER(OFFSET('Sanitation Data'!$I$12,0,10*ROW('Sanitation Data'!I182))),'Data Summary'!DN188="Yes"),OFFSET('Sanitation Data'!$I$12,0,10*ROW('Sanitation Data'!I182)),NA())</f>
        <v>#N/A</v>
      </c>
      <c r="AZ188" s="543" t="e">
        <f ca="1">+IF(AND(ISNUMBER(OFFSET('Hygiene Data'!$D$5,0,10*ROW('Hygiene Data'!D182))),'Data Summary'!DO188="Yes"),OFFSET('Hygiene Data'!$D$5,0,10*ROW('Hygiene Data'!D182)),NA())</f>
        <v>#N/A</v>
      </c>
      <c r="BA188" s="543" t="e">
        <f ca="1">+IF(AND(ISNUMBER(OFFSET('Hygiene Data'!$D$7,0,10*ROW('Hygiene Data'!D182))),'Data Summary'!DP188="Yes"),OFFSET('Hygiene Data'!$D$7,0,10*ROW('Hygiene Data'!D182)),NA())</f>
        <v>#N/A</v>
      </c>
      <c r="BB188" s="543" t="e">
        <f ca="1">+IF(AND(ISNUMBER(OFFSET('Hygiene Data'!$D$9,0,10*ROW('Hygiene Data'!D182))),'Data Summary'!DQ188="Yes"),OFFSET('Hygiene Data'!$D$9,0,10*ROW('Hygiene Data'!D182)),NA())</f>
        <v>#N/A</v>
      </c>
      <c r="BC188" s="543" t="e">
        <f ca="1">+IF(AND(ISNUMBER(OFFSET('Hygiene Data'!$E$5,0,10*ROW('Hygiene Data'!E182))),'Data Summary'!DR188="Yes"),OFFSET('Hygiene Data'!$E$5,0,10*ROW('Hygiene Data'!E182)),NA())</f>
        <v>#N/A</v>
      </c>
      <c r="BD188" s="543" t="e">
        <f ca="1">+IF(AND(ISNUMBER(OFFSET('Hygiene Data'!$E$7,0,10*ROW('Hygiene Data'!E182))),'Data Summary'!DS188="Yes"),OFFSET('Hygiene Data'!$E$7,0,10*ROW('Hygiene Data'!E182)),NA())</f>
        <v>#N/A</v>
      </c>
      <c r="BE188" s="543" t="e">
        <f ca="1">+IF(AND(ISNUMBER(OFFSET('Hygiene Data'!$E$9,0,10*ROW('Hygiene Data'!E182))),'Data Summary'!DT188="Yes"),OFFSET('Hygiene Data'!$E$9,0,10*ROW('Hygiene Data'!E182)),NA())</f>
        <v>#N/A</v>
      </c>
      <c r="BF188" s="543" t="e">
        <f ca="1">+IF(AND(ISNUMBER(OFFSET('Hygiene Data'!$F$5,0,10*ROW('Hygiene Data'!F182))),'Data Summary'!DU188="Yes"),OFFSET('Hygiene Data'!$F$5,0,10*ROW('Hygiene Data'!F182)),NA())</f>
        <v>#N/A</v>
      </c>
      <c r="BG188" s="543" t="e">
        <f ca="1">+IF(AND(ISNUMBER(OFFSET('Hygiene Data'!$F$7,0,10*ROW('Hygiene Data'!F182))),'Data Summary'!DV188="Yes"),OFFSET('Hygiene Data'!$F$7,0,10*ROW('Hygiene Data'!F182)),NA())</f>
        <v>#N/A</v>
      </c>
      <c r="BH188" s="543" t="e">
        <f ca="1">+IF(AND(ISNUMBER(OFFSET('Hygiene Data'!$F$9,0,10*ROW('Hygiene Data'!F182))),'Data Summary'!DW188="Yes"),OFFSET('Hygiene Data'!$F$9,0,10*ROW('Hygiene Data'!F182)),NA())</f>
        <v>#N/A</v>
      </c>
      <c r="BI188" s="543" t="e">
        <f ca="1">+IF(AND(ISNUMBER(OFFSET('Hygiene Data'!$G$5,0,10*ROW('Hygiene Data'!G182))),'Data Summary'!DX188="Yes"),OFFSET('Hygiene Data'!$G$5,0,10*ROW('Hygiene Data'!G182)),NA())</f>
        <v>#N/A</v>
      </c>
      <c r="BJ188" s="543" t="e">
        <f ca="1">+IF(AND(ISNUMBER(OFFSET('Hygiene Data'!$G$7,0,10*ROW('Hygiene Data'!G182))),'Data Summary'!DY188="Yes"),OFFSET('Hygiene Data'!$G$7,0,10*ROW('Hygiene Data'!G182)),NA())</f>
        <v>#N/A</v>
      </c>
      <c r="BK188" s="543" t="e">
        <f ca="1">+IF(AND(ISNUMBER(OFFSET('Hygiene Data'!$G$9,0,10*ROW('Hygiene Data'!G182))),'Data Summary'!DZ188="Yes"),OFFSET('Hygiene Data'!$G$9,0,10*ROW('Hygiene Data'!G182)),NA())</f>
        <v>#N/A</v>
      </c>
      <c r="BL188" s="543" t="e">
        <f ca="1">+IF(AND(ISNUMBER(OFFSET('Hygiene Data'!$H$5,0,10*ROW('Hygiene Data'!H182))),'Data Summary'!EA188="Yes"),OFFSET('Hygiene Data'!$H$5,0,10*ROW('Hygiene Data'!H182)),NA())</f>
        <v>#N/A</v>
      </c>
      <c r="BM188" s="543" t="e">
        <f ca="1">+IF(AND(ISNUMBER(OFFSET('Hygiene Data'!$H$7,0,10*ROW('Hygiene Data'!H182))),'Data Summary'!EB188="Yes"),OFFSET('Hygiene Data'!$H$7,0,10*ROW('Hygiene Data'!H182)),NA())</f>
        <v>#N/A</v>
      </c>
      <c r="BN188" s="543" t="e">
        <f ca="1">+IF(AND(ISNUMBER(OFFSET('Hygiene Data'!$H$9,0,10*ROW('Hygiene Data'!H182))),'Data Summary'!EC188="Yes"),OFFSET('Hygiene Data'!$H$9,0,10*ROW('Hygiene Data'!H182)),NA())</f>
        <v>#N/A</v>
      </c>
      <c r="BO188" s="543" t="e">
        <f ca="1">+IF(AND(ISNUMBER(OFFSET('Hygiene Data'!$I$5,0,10*ROW('Hygiene Data'!I182))),'Data Summary'!ED188="Yes"),OFFSET('Hygiene Data'!$I$5,0,10*ROW('Hygiene Data'!I182)),NA())</f>
        <v>#N/A</v>
      </c>
      <c r="BP188" s="543" t="e">
        <f ca="1">+IF(AND(ISNUMBER(OFFSET('Hygiene Data'!$I$7,0,10*ROW('Hygiene Data'!I182))),'Data Summary'!EE188="Yes"),OFFSET('Hygiene Data'!$I$7,0,10*ROW('Hygiene Data'!I182)),NA())</f>
        <v>#N/A</v>
      </c>
      <c r="BQ188" s="543" t="e">
        <f ca="1">+IF(AND(ISNUMBER(OFFSET('Hygiene Data'!$I$9,0,10*ROW('Hygiene Data'!I182))),'Data Summary'!EF188="Yes"),OFFSET('Hygiene Data'!$I$9,0,10*ROW('Hygiene Data'!I182)),NA())</f>
        <v>#N/A</v>
      </c>
    </row>
    <row r="189" spans="1:69" x14ac:dyDescent="0.25">
      <c r="A189" s="539" t="e">
        <f ca="1">+RIGHT('Data Summary'!A189,LEN('Data Summary'!A189)-9)</f>
        <v>#VALUE!</v>
      </c>
      <c r="B189" s="513" t="str">
        <f ca="1">+IF(ISTEXT('Data Summary'!B189),'Data Summary'!B189,"")</f>
        <v/>
      </c>
      <c r="C189" s="540" t="e">
        <f ca="1">+VALUE('Data Summary'!C189)</f>
        <v>#VALUE!</v>
      </c>
      <c r="D189" s="541" t="e">
        <f ca="1">+IF(AND(ISNUMBER(OFFSET('Water Data'!$D$4,0,10*ROW('Water Data'!D183))),'Data Summary'!BS189="Yes"),100-OFFSET('Water Data'!$D$4,0,10*ROW('Water Data'!D183)),NA())</f>
        <v>#N/A</v>
      </c>
      <c r="E189" s="541" t="e">
        <f ca="1">+IF(AND(ISNUMBER(OFFSET('Water Data'!$D$6,0,10*ROW('Water Data'!D183))),'Data Summary'!BT189="Yes"),OFFSET('Water Data'!$D$6,0,10*ROW('Water Data'!D183)),NA())</f>
        <v>#N/A</v>
      </c>
      <c r="F189" s="541" t="e">
        <f ca="1">+IF(AND(ISNUMBER(OFFSET('Water Data'!$D$9,0,10*ROW('Water Data'!D183))),'Data Summary'!BU189="Yes"),OFFSET('Water Data'!$D$9,0,10*ROW('Water Data'!D183)),NA())</f>
        <v>#N/A</v>
      </c>
      <c r="G189" s="541" t="e">
        <f ca="1">+IF(AND(ISNUMBER(OFFSET('Water Data'!$E$4,0,10*ROW('Water Data'!E183))),'Data Summary'!BV189="Yes"),100-OFFSET('Water Data'!$E$4,0,10*ROW('Water Data'!E183)),NA())</f>
        <v>#N/A</v>
      </c>
      <c r="H189" s="541" t="e">
        <f ca="1">+IF(AND(ISNUMBER(OFFSET('Water Data'!$E$6,0,10*ROW('Water Data'!E183))),'Data Summary'!BW189="Yes"),OFFSET('Water Data'!$E$6,0,10*ROW('Water Data'!E183)),NA())</f>
        <v>#N/A</v>
      </c>
      <c r="I189" s="541" t="e">
        <f ca="1">+IF(AND(ISNUMBER(OFFSET('Water Data'!$E$9,0,10*ROW('Water Data'!E183))),'Data Summary'!BX189="Yes"),OFFSET('Water Data'!$E$9,0,10*ROW('Water Data'!E183)),NA())</f>
        <v>#N/A</v>
      </c>
      <c r="J189" s="541" t="e">
        <f ca="1">+IF(AND(ISNUMBER(OFFSET('Water Data'!$F$4,0,10*ROW('Water Data'!F183))),'Data Summary'!BY189="Yes"),100-OFFSET('Water Data'!$F$4,0,10*ROW('Water Data'!F183)),NA())</f>
        <v>#N/A</v>
      </c>
      <c r="K189" s="541" t="e">
        <f ca="1">+IF(AND(ISNUMBER(OFFSET('Water Data'!$F$6,0,10*ROW('Water Data'!F183))),'Data Summary'!BZ189="Yes"),OFFSET('Water Data'!$F$6,0,10*ROW('Water Data'!F183)),NA())</f>
        <v>#N/A</v>
      </c>
      <c r="L189" s="541" t="e">
        <f ca="1">+IF(AND(ISNUMBER(OFFSET('Water Data'!$F$9,0,10*ROW('Water Data'!F183))),'Data Summary'!CA189="Yes"),OFFSET('Water Data'!$F$9,0,10*ROW('Water Data'!F183)),NA())</f>
        <v>#N/A</v>
      </c>
      <c r="M189" s="541" t="e">
        <f ca="1">+IF(AND(ISNUMBER(OFFSET('Water Data'!$G$4,0,10*ROW('Water Data'!G183))),'Data Summary'!CB189="Yes"),100-OFFSET('Water Data'!$G$4,0,10*ROW('Water Data'!G183)),NA())</f>
        <v>#N/A</v>
      </c>
      <c r="N189" s="541" t="e">
        <f ca="1">+IF(AND(ISNUMBER(OFFSET('Water Data'!$G$6,0,10*ROW('Water Data'!G183))),'Data Summary'!CC189="Yes"),OFFSET('Water Data'!$G$6,0,10*ROW('Water Data'!G183)),NA())</f>
        <v>#N/A</v>
      </c>
      <c r="O189" s="541" t="e">
        <f ca="1">+IF(AND(ISNUMBER(OFFSET('Water Data'!$G$9,0,10*ROW('Water Data'!G183))),'Data Summary'!CD189="Yes"),OFFSET('Water Data'!$G$9,0,10*ROW('Water Data'!G183)),NA())</f>
        <v>#N/A</v>
      </c>
      <c r="P189" s="541" t="e">
        <f ca="1">+IF(AND(ISNUMBER(OFFSET('Water Data'!$H$4,0,10*ROW('Water Data'!H183))),'Data Summary'!CE189="Yes"),100-OFFSET('Water Data'!$H$4,0,10*ROW('Water Data'!H183)),NA())</f>
        <v>#N/A</v>
      </c>
      <c r="Q189" s="541" t="e">
        <f ca="1">+IF(AND(ISNUMBER(OFFSET('Water Data'!$H$6,0,10*ROW('Water Data'!H183))),'Data Summary'!CF189="Yes"),OFFSET('Water Data'!$H$6,0,10*ROW('Water Data'!H183)),NA())</f>
        <v>#N/A</v>
      </c>
      <c r="R189" s="541" t="e">
        <f ca="1">+IF(AND(ISNUMBER(OFFSET('Water Data'!$H$9,0,10*ROW('Water Data'!H183))),'Data Summary'!CG189="Yes"),OFFSET('Water Data'!$H$9,0,10*ROW('Water Data'!H183)),NA())</f>
        <v>#N/A</v>
      </c>
      <c r="S189" s="541" t="e">
        <f ca="1">+IF(AND(ISNUMBER(OFFSET('Water Data'!$I$4,0,10*ROW('Water Data'!I183))),'Data Summary'!CH189="Yes"),100-OFFSET('Water Data'!$I$4,0,10*ROW('Water Data'!I183)),NA())</f>
        <v>#N/A</v>
      </c>
      <c r="T189" s="541" t="e">
        <f ca="1">+IF(AND(ISNUMBER(OFFSET('Water Data'!$I$6,0,10*ROW('Water Data'!I183))),'Data Summary'!CI189="Yes"),OFFSET('Water Data'!$I$6,0,10*ROW('Water Data'!I183)),NA())</f>
        <v>#N/A</v>
      </c>
      <c r="U189" s="541" t="e">
        <f ca="1">+IF(AND(ISNUMBER(OFFSET('Water Data'!$I$9,0,10*ROW('Water Data'!I183))),'Data Summary'!CJ189="Yes"),OFFSET('Water Data'!$I$9,0,10*ROW('Water Data'!I183)),NA())</f>
        <v>#N/A</v>
      </c>
      <c r="V189" s="542" t="e">
        <f ca="1">+IF(AND(ISNUMBER(OFFSET('Sanitation Data'!$D$4,0,10*ROW('Sanitation Data'!D183))),'Data Summary'!CK189="Yes"),100-OFFSET('Sanitation Data'!$D$4,0,10*ROW('Sanitation Data'!D183)),NA())</f>
        <v>#N/A</v>
      </c>
      <c r="W189" s="542" t="e">
        <f ca="1">+IF(AND(ISNUMBER(OFFSET('Sanitation Data'!$D$6,0,10*ROW('Sanitation Data'!D183))),'Data Summary'!CL189="Yes"),OFFSET('Sanitation Data'!$D$6,0,10*ROW('Sanitation Data'!D183)),NA())</f>
        <v>#N/A</v>
      </c>
      <c r="X189" s="542" t="e">
        <f ca="1">+IF(AND(ISNUMBER(OFFSET('Sanitation Data'!$D$10,0,10*ROW('Sanitation Data'!D183))),'Data Summary'!CM189="Yes"),OFFSET('Sanitation Data'!$D$10,0,10*ROW('Sanitation Data'!D183)),NA())</f>
        <v>#N/A</v>
      </c>
      <c r="Y189" s="542" t="e">
        <f ca="1">+IF(AND(ISNUMBER(OFFSET('Sanitation Data'!$D$11,0,10*ROW('Sanitation Data'!D183))),'Data Summary'!CN189="Yes"),OFFSET('Sanitation Data'!$D$11,0,10*ROW('Sanitation Data'!D183)),NA())</f>
        <v>#N/A</v>
      </c>
      <c r="Z189" s="542" t="e">
        <f ca="1">+IF(AND(ISNUMBER(OFFSET('Sanitation Data'!$D$12,0,10*ROW('Sanitation Data'!D183))),'Data Summary'!CO189="Yes"),OFFSET('Sanitation Data'!$D$12,0,10*ROW('Sanitation Data'!D183)),NA())</f>
        <v>#N/A</v>
      </c>
      <c r="AA189" s="542" t="e">
        <f ca="1">+IF(AND(ISNUMBER(OFFSET('Sanitation Data'!$E$4,0,10*ROW('Sanitation Data'!E183))),'Data Summary'!CP189="Yes"),100-OFFSET('Sanitation Data'!$E$4,0,10*ROW('Sanitation Data'!E183)),NA())</f>
        <v>#N/A</v>
      </c>
      <c r="AB189" s="542" t="e">
        <f ca="1">+IF(AND(ISNUMBER(OFFSET('Sanitation Data'!$E$6,0,10*ROW('Sanitation Data'!E183))),'Data Summary'!CQ189="Yes"),OFFSET('Sanitation Data'!$E$6,0,10*ROW('Sanitation Data'!E183)),NA())</f>
        <v>#N/A</v>
      </c>
      <c r="AC189" s="542" t="e">
        <f ca="1">+IF(AND(ISNUMBER(OFFSET('Sanitation Data'!$E$10,0,10*ROW('Sanitation Data'!E183))),'Data Summary'!CR189="Yes"),OFFSET('Sanitation Data'!$E$10,0,10*ROW('Sanitation Data'!E183)),NA())</f>
        <v>#N/A</v>
      </c>
      <c r="AD189" s="542" t="e">
        <f ca="1">+IF(AND(ISNUMBER(OFFSET('Sanitation Data'!$E$11,0,10*ROW('Sanitation Data'!E183))),'Data Summary'!CS189="Yes"),OFFSET('Sanitation Data'!$E$11,0,10*ROW('Sanitation Data'!E183)),NA())</f>
        <v>#N/A</v>
      </c>
      <c r="AE189" s="542" t="e">
        <f ca="1">+IF(AND(ISNUMBER(OFFSET('Sanitation Data'!$E$12,0,10*ROW('Sanitation Data'!E183))),'Data Summary'!CT189="Yes"),OFFSET('Sanitation Data'!$E$12,0,10*ROW('Sanitation Data'!E183)),NA())</f>
        <v>#N/A</v>
      </c>
      <c r="AF189" s="542" t="e">
        <f ca="1">+IF(AND(ISNUMBER(OFFSET('Sanitation Data'!$F$4,0,10*ROW('Sanitation Data'!F183))),'Data Summary'!CU189="Yes"),100-OFFSET('Sanitation Data'!$F$4,0,10*ROW('Sanitation Data'!F183)),NA())</f>
        <v>#N/A</v>
      </c>
      <c r="AG189" s="542" t="e">
        <f ca="1">+IF(AND(ISNUMBER(OFFSET('Sanitation Data'!$F$6,0,10*ROW('Sanitation Data'!F183))),'Data Summary'!CV189="Yes"),OFFSET('Sanitation Data'!$F$6,0,10*ROW('Sanitation Data'!F183)),NA())</f>
        <v>#N/A</v>
      </c>
      <c r="AH189" s="542" t="e">
        <f ca="1">+IF(AND(ISNUMBER(OFFSET('Sanitation Data'!$F$10,0,10*ROW('Sanitation Data'!F183))),'Data Summary'!CW189="Yes"),OFFSET('Sanitation Data'!$F$10,0,10*ROW('Sanitation Data'!F183)),NA())</f>
        <v>#N/A</v>
      </c>
      <c r="AI189" s="542" t="e">
        <f ca="1">+IF(AND(ISNUMBER(OFFSET('Sanitation Data'!$F$11,0,10*ROW('Sanitation Data'!F183))),'Data Summary'!CX189="Yes"),OFFSET('Sanitation Data'!$F$11,0,10*ROW('Sanitation Data'!F183)),NA())</f>
        <v>#N/A</v>
      </c>
      <c r="AJ189" s="542" t="e">
        <f ca="1">+IF(AND(ISNUMBER(OFFSET('Sanitation Data'!$F$12,0,10*ROW('Sanitation Data'!F183))),'Data Summary'!CY189="Yes"),OFFSET('Sanitation Data'!$F$12,0,10*ROW('Sanitation Data'!F183)),NA())</f>
        <v>#N/A</v>
      </c>
      <c r="AK189" s="542" t="e">
        <f ca="1">+IF(AND(ISNUMBER(OFFSET('Sanitation Data'!$G$4,0,10*ROW('Sanitation Data'!G183))),'Data Summary'!CZ189="Yes"),100-OFFSET('Sanitation Data'!$G$4,0,10*ROW('Sanitation Data'!G183)),NA())</f>
        <v>#N/A</v>
      </c>
      <c r="AL189" s="542" t="e">
        <f ca="1">+IF(AND(ISNUMBER(OFFSET('Sanitation Data'!$G$6,0,10*ROW('Sanitation Data'!G183))),'Data Summary'!DA189="Yes"),OFFSET('Sanitation Data'!$G$6,0,10*ROW('Sanitation Data'!G183)),NA())</f>
        <v>#N/A</v>
      </c>
      <c r="AM189" s="542" t="e">
        <f ca="1">+IF(AND(ISNUMBER(OFFSET('Sanitation Data'!$G$10,0,10*ROW('Sanitation Data'!G183))),'Data Summary'!DB189="Yes"),OFFSET('Sanitation Data'!$G$10,0,10*ROW('Sanitation Data'!G183)),NA())</f>
        <v>#N/A</v>
      </c>
      <c r="AN189" s="542" t="e">
        <f ca="1">+IF(AND(ISNUMBER(OFFSET('Sanitation Data'!$G$11,0,10*ROW('Sanitation Data'!G183))),'Data Summary'!DC189="Yes"),OFFSET('Sanitation Data'!$G$11,0,10*ROW('Sanitation Data'!G183)),NA())</f>
        <v>#N/A</v>
      </c>
      <c r="AO189" s="542" t="e">
        <f ca="1">+IF(AND(ISNUMBER(OFFSET('Sanitation Data'!$G$12,0,10*ROW('Sanitation Data'!G183))),'Data Summary'!DD189="Yes"),OFFSET('Sanitation Data'!$G$12,0,10*ROW('Sanitation Data'!G183)),NA())</f>
        <v>#N/A</v>
      </c>
      <c r="AP189" s="542" t="e">
        <f ca="1">+IF(AND(ISNUMBER(OFFSET('Sanitation Data'!$H$4,0,10*ROW('Sanitation Data'!H183))),'Data Summary'!DE189="Yes"),100-OFFSET('Sanitation Data'!$H$4,0,10*ROW('Sanitation Data'!H183)),NA())</f>
        <v>#N/A</v>
      </c>
      <c r="AQ189" s="542" t="e">
        <f ca="1">+IF(AND(ISNUMBER(OFFSET('Sanitation Data'!$H$6,0,10*ROW('Sanitation Data'!H183))),'Data Summary'!DF189="Yes"),OFFSET('Sanitation Data'!$H$6,0,10*ROW('Sanitation Data'!H183)),NA())</f>
        <v>#N/A</v>
      </c>
      <c r="AR189" s="542" t="e">
        <f ca="1">+IF(AND(ISNUMBER(OFFSET('Sanitation Data'!$H$10,0,10*ROW('Sanitation Data'!H183))),'Data Summary'!DG189="Yes"),OFFSET('Sanitation Data'!$H$10,0,10*ROW('Sanitation Data'!H183)),NA())</f>
        <v>#N/A</v>
      </c>
      <c r="AS189" s="542" t="e">
        <f ca="1">+IF(AND(ISNUMBER(OFFSET('Sanitation Data'!$H$11,0,10*ROW('Sanitation Data'!H183))),'Data Summary'!DH189="Yes"),OFFSET('Sanitation Data'!$H$11,0,10*ROW('Sanitation Data'!H183)),NA())</f>
        <v>#N/A</v>
      </c>
      <c r="AT189" s="542" t="e">
        <f ca="1">+IF(AND(ISNUMBER(OFFSET('Sanitation Data'!$H$12,0,10*ROW('Sanitation Data'!H183))),'Data Summary'!DI189="Yes"),OFFSET('Sanitation Data'!$H$12,0,10*ROW('Sanitation Data'!H183)),NA())</f>
        <v>#N/A</v>
      </c>
      <c r="AU189" s="542" t="e">
        <f ca="1">+IF(AND(ISNUMBER(OFFSET('Sanitation Data'!$I$4,0,10*ROW('Sanitation Data'!I183))),'Data Summary'!DJ189="Yes"),100-OFFSET('Sanitation Data'!$I$4,0,10*ROW('Sanitation Data'!I183)),NA())</f>
        <v>#N/A</v>
      </c>
      <c r="AV189" s="542" t="e">
        <f ca="1">+IF(AND(ISNUMBER(OFFSET('Sanitation Data'!$I$6,0,10*ROW('Sanitation Data'!I183))),'Data Summary'!DK189="Yes"),OFFSET('Sanitation Data'!$I$6,0,10*ROW('Sanitation Data'!I183)),NA())</f>
        <v>#N/A</v>
      </c>
      <c r="AW189" s="542" t="e">
        <f ca="1">+IF(AND(ISNUMBER(OFFSET('Sanitation Data'!$I$10,0,10*ROW('Sanitation Data'!I183))),'Data Summary'!DL189="Yes"),OFFSET('Sanitation Data'!$I$10,0,10*ROW('Sanitation Data'!I183)),NA())</f>
        <v>#N/A</v>
      </c>
      <c r="AX189" s="542" t="e">
        <f ca="1">+IF(AND(ISNUMBER(OFFSET('Sanitation Data'!$I$11,0,10*ROW('Sanitation Data'!I183))),'Data Summary'!DM189="Yes"),OFFSET('Sanitation Data'!$I$11,0,10*ROW('Sanitation Data'!I183)),NA())</f>
        <v>#N/A</v>
      </c>
      <c r="AY189" s="542" t="e">
        <f ca="1">+IF(AND(ISNUMBER(OFFSET('Sanitation Data'!$I$12,0,10*ROW('Sanitation Data'!I183))),'Data Summary'!DN189="Yes"),OFFSET('Sanitation Data'!$I$12,0,10*ROW('Sanitation Data'!I183)),NA())</f>
        <v>#N/A</v>
      </c>
      <c r="AZ189" s="543" t="e">
        <f ca="1">+IF(AND(ISNUMBER(OFFSET('Hygiene Data'!$D$5,0,10*ROW('Hygiene Data'!D183))),'Data Summary'!DO189="Yes"),OFFSET('Hygiene Data'!$D$5,0,10*ROW('Hygiene Data'!D183)),NA())</f>
        <v>#N/A</v>
      </c>
      <c r="BA189" s="543" t="e">
        <f ca="1">+IF(AND(ISNUMBER(OFFSET('Hygiene Data'!$D$7,0,10*ROW('Hygiene Data'!D183))),'Data Summary'!DP189="Yes"),OFFSET('Hygiene Data'!$D$7,0,10*ROW('Hygiene Data'!D183)),NA())</f>
        <v>#N/A</v>
      </c>
      <c r="BB189" s="543" t="e">
        <f ca="1">+IF(AND(ISNUMBER(OFFSET('Hygiene Data'!$D$9,0,10*ROW('Hygiene Data'!D183))),'Data Summary'!DQ189="Yes"),OFFSET('Hygiene Data'!$D$9,0,10*ROW('Hygiene Data'!D183)),NA())</f>
        <v>#N/A</v>
      </c>
      <c r="BC189" s="543" t="e">
        <f ca="1">+IF(AND(ISNUMBER(OFFSET('Hygiene Data'!$E$5,0,10*ROW('Hygiene Data'!E183))),'Data Summary'!DR189="Yes"),OFFSET('Hygiene Data'!$E$5,0,10*ROW('Hygiene Data'!E183)),NA())</f>
        <v>#N/A</v>
      </c>
      <c r="BD189" s="543" t="e">
        <f ca="1">+IF(AND(ISNUMBER(OFFSET('Hygiene Data'!$E$7,0,10*ROW('Hygiene Data'!E183))),'Data Summary'!DS189="Yes"),OFFSET('Hygiene Data'!$E$7,0,10*ROW('Hygiene Data'!E183)),NA())</f>
        <v>#N/A</v>
      </c>
      <c r="BE189" s="543" t="e">
        <f ca="1">+IF(AND(ISNUMBER(OFFSET('Hygiene Data'!$E$9,0,10*ROW('Hygiene Data'!E183))),'Data Summary'!DT189="Yes"),OFFSET('Hygiene Data'!$E$9,0,10*ROW('Hygiene Data'!E183)),NA())</f>
        <v>#N/A</v>
      </c>
      <c r="BF189" s="543" t="e">
        <f ca="1">+IF(AND(ISNUMBER(OFFSET('Hygiene Data'!$F$5,0,10*ROW('Hygiene Data'!F183))),'Data Summary'!DU189="Yes"),OFFSET('Hygiene Data'!$F$5,0,10*ROW('Hygiene Data'!F183)),NA())</f>
        <v>#N/A</v>
      </c>
      <c r="BG189" s="543" t="e">
        <f ca="1">+IF(AND(ISNUMBER(OFFSET('Hygiene Data'!$F$7,0,10*ROW('Hygiene Data'!F183))),'Data Summary'!DV189="Yes"),OFFSET('Hygiene Data'!$F$7,0,10*ROW('Hygiene Data'!F183)),NA())</f>
        <v>#N/A</v>
      </c>
      <c r="BH189" s="543" t="e">
        <f ca="1">+IF(AND(ISNUMBER(OFFSET('Hygiene Data'!$F$9,0,10*ROW('Hygiene Data'!F183))),'Data Summary'!DW189="Yes"),OFFSET('Hygiene Data'!$F$9,0,10*ROW('Hygiene Data'!F183)),NA())</f>
        <v>#N/A</v>
      </c>
      <c r="BI189" s="543" t="e">
        <f ca="1">+IF(AND(ISNUMBER(OFFSET('Hygiene Data'!$G$5,0,10*ROW('Hygiene Data'!G183))),'Data Summary'!DX189="Yes"),OFFSET('Hygiene Data'!$G$5,0,10*ROW('Hygiene Data'!G183)),NA())</f>
        <v>#N/A</v>
      </c>
      <c r="BJ189" s="543" t="e">
        <f ca="1">+IF(AND(ISNUMBER(OFFSET('Hygiene Data'!$G$7,0,10*ROW('Hygiene Data'!G183))),'Data Summary'!DY189="Yes"),OFFSET('Hygiene Data'!$G$7,0,10*ROW('Hygiene Data'!G183)),NA())</f>
        <v>#N/A</v>
      </c>
      <c r="BK189" s="543" t="e">
        <f ca="1">+IF(AND(ISNUMBER(OFFSET('Hygiene Data'!$G$9,0,10*ROW('Hygiene Data'!G183))),'Data Summary'!DZ189="Yes"),OFFSET('Hygiene Data'!$G$9,0,10*ROW('Hygiene Data'!G183)),NA())</f>
        <v>#N/A</v>
      </c>
      <c r="BL189" s="543" t="e">
        <f ca="1">+IF(AND(ISNUMBER(OFFSET('Hygiene Data'!$H$5,0,10*ROW('Hygiene Data'!H183))),'Data Summary'!EA189="Yes"),OFFSET('Hygiene Data'!$H$5,0,10*ROW('Hygiene Data'!H183)),NA())</f>
        <v>#N/A</v>
      </c>
      <c r="BM189" s="543" t="e">
        <f ca="1">+IF(AND(ISNUMBER(OFFSET('Hygiene Data'!$H$7,0,10*ROW('Hygiene Data'!H183))),'Data Summary'!EB189="Yes"),OFFSET('Hygiene Data'!$H$7,0,10*ROW('Hygiene Data'!H183)),NA())</f>
        <v>#N/A</v>
      </c>
      <c r="BN189" s="543" t="e">
        <f ca="1">+IF(AND(ISNUMBER(OFFSET('Hygiene Data'!$H$9,0,10*ROW('Hygiene Data'!H183))),'Data Summary'!EC189="Yes"),OFFSET('Hygiene Data'!$H$9,0,10*ROW('Hygiene Data'!H183)),NA())</f>
        <v>#N/A</v>
      </c>
      <c r="BO189" s="543" t="e">
        <f ca="1">+IF(AND(ISNUMBER(OFFSET('Hygiene Data'!$I$5,0,10*ROW('Hygiene Data'!I183))),'Data Summary'!ED189="Yes"),OFFSET('Hygiene Data'!$I$5,0,10*ROW('Hygiene Data'!I183)),NA())</f>
        <v>#N/A</v>
      </c>
      <c r="BP189" s="543" t="e">
        <f ca="1">+IF(AND(ISNUMBER(OFFSET('Hygiene Data'!$I$7,0,10*ROW('Hygiene Data'!I183))),'Data Summary'!EE189="Yes"),OFFSET('Hygiene Data'!$I$7,0,10*ROW('Hygiene Data'!I183)),NA())</f>
        <v>#N/A</v>
      </c>
      <c r="BQ189" s="543" t="e">
        <f ca="1">+IF(AND(ISNUMBER(OFFSET('Hygiene Data'!$I$9,0,10*ROW('Hygiene Data'!I183))),'Data Summary'!EF189="Yes"),OFFSET('Hygiene Data'!$I$9,0,10*ROW('Hygiene Data'!I183)),NA())</f>
        <v>#N/A</v>
      </c>
    </row>
    <row r="190" spans="1:69" x14ac:dyDescent="0.25">
      <c r="A190" s="539" t="e">
        <f ca="1">+RIGHT('Data Summary'!A190,LEN('Data Summary'!A190)-9)</f>
        <v>#VALUE!</v>
      </c>
      <c r="B190" s="513" t="str">
        <f ca="1">+IF(ISTEXT('Data Summary'!B190),'Data Summary'!B190,"")</f>
        <v/>
      </c>
      <c r="C190" s="540" t="e">
        <f ca="1">+VALUE('Data Summary'!C190)</f>
        <v>#VALUE!</v>
      </c>
      <c r="D190" s="541" t="e">
        <f ca="1">+IF(AND(ISNUMBER(OFFSET('Water Data'!$D$4,0,10*ROW('Water Data'!D184))),'Data Summary'!BS190="Yes"),100-OFFSET('Water Data'!$D$4,0,10*ROW('Water Data'!D184)),NA())</f>
        <v>#N/A</v>
      </c>
      <c r="E190" s="541" t="e">
        <f ca="1">+IF(AND(ISNUMBER(OFFSET('Water Data'!$D$6,0,10*ROW('Water Data'!D184))),'Data Summary'!BT190="Yes"),OFFSET('Water Data'!$D$6,0,10*ROW('Water Data'!D184)),NA())</f>
        <v>#N/A</v>
      </c>
      <c r="F190" s="541" t="e">
        <f ca="1">+IF(AND(ISNUMBER(OFFSET('Water Data'!$D$9,0,10*ROW('Water Data'!D184))),'Data Summary'!BU190="Yes"),OFFSET('Water Data'!$D$9,0,10*ROW('Water Data'!D184)),NA())</f>
        <v>#N/A</v>
      </c>
      <c r="G190" s="541" t="e">
        <f ca="1">+IF(AND(ISNUMBER(OFFSET('Water Data'!$E$4,0,10*ROW('Water Data'!E184))),'Data Summary'!BV190="Yes"),100-OFFSET('Water Data'!$E$4,0,10*ROW('Water Data'!E184)),NA())</f>
        <v>#N/A</v>
      </c>
      <c r="H190" s="541" t="e">
        <f ca="1">+IF(AND(ISNUMBER(OFFSET('Water Data'!$E$6,0,10*ROW('Water Data'!E184))),'Data Summary'!BW190="Yes"),OFFSET('Water Data'!$E$6,0,10*ROW('Water Data'!E184)),NA())</f>
        <v>#N/A</v>
      </c>
      <c r="I190" s="541" t="e">
        <f ca="1">+IF(AND(ISNUMBER(OFFSET('Water Data'!$E$9,0,10*ROW('Water Data'!E184))),'Data Summary'!BX190="Yes"),OFFSET('Water Data'!$E$9,0,10*ROW('Water Data'!E184)),NA())</f>
        <v>#N/A</v>
      </c>
      <c r="J190" s="541" t="e">
        <f ca="1">+IF(AND(ISNUMBER(OFFSET('Water Data'!$F$4,0,10*ROW('Water Data'!F184))),'Data Summary'!BY190="Yes"),100-OFFSET('Water Data'!$F$4,0,10*ROW('Water Data'!F184)),NA())</f>
        <v>#N/A</v>
      </c>
      <c r="K190" s="541" t="e">
        <f ca="1">+IF(AND(ISNUMBER(OFFSET('Water Data'!$F$6,0,10*ROW('Water Data'!F184))),'Data Summary'!BZ190="Yes"),OFFSET('Water Data'!$F$6,0,10*ROW('Water Data'!F184)),NA())</f>
        <v>#N/A</v>
      </c>
      <c r="L190" s="541" t="e">
        <f ca="1">+IF(AND(ISNUMBER(OFFSET('Water Data'!$F$9,0,10*ROW('Water Data'!F184))),'Data Summary'!CA190="Yes"),OFFSET('Water Data'!$F$9,0,10*ROW('Water Data'!F184)),NA())</f>
        <v>#N/A</v>
      </c>
      <c r="M190" s="541" t="e">
        <f ca="1">+IF(AND(ISNUMBER(OFFSET('Water Data'!$G$4,0,10*ROW('Water Data'!G184))),'Data Summary'!CB190="Yes"),100-OFFSET('Water Data'!$G$4,0,10*ROW('Water Data'!G184)),NA())</f>
        <v>#N/A</v>
      </c>
      <c r="N190" s="541" t="e">
        <f ca="1">+IF(AND(ISNUMBER(OFFSET('Water Data'!$G$6,0,10*ROW('Water Data'!G184))),'Data Summary'!CC190="Yes"),OFFSET('Water Data'!$G$6,0,10*ROW('Water Data'!G184)),NA())</f>
        <v>#N/A</v>
      </c>
      <c r="O190" s="541" t="e">
        <f ca="1">+IF(AND(ISNUMBER(OFFSET('Water Data'!$G$9,0,10*ROW('Water Data'!G184))),'Data Summary'!CD190="Yes"),OFFSET('Water Data'!$G$9,0,10*ROW('Water Data'!G184)),NA())</f>
        <v>#N/A</v>
      </c>
      <c r="P190" s="541" t="e">
        <f ca="1">+IF(AND(ISNUMBER(OFFSET('Water Data'!$H$4,0,10*ROW('Water Data'!H184))),'Data Summary'!CE190="Yes"),100-OFFSET('Water Data'!$H$4,0,10*ROW('Water Data'!H184)),NA())</f>
        <v>#N/A</v>
      </c>
      <c r="Q190" s="541" t="e">
        <f ca="1">+IF(AND(ISNUMBER(OFFSET('Water Data'!$H$6,0,10*ROW('Water Data'!H184))),'Data Summary'!CF190="Yes"),OFFSET('Water Data'!$H$6,0,10*ROW('Water Data'!H184)),NA())</f>
        <v>#N/A</v>
      </c>
      <c r="R190" s="541" t="e">
        <f ca="1">+IF(AND(ISNUMBER(OFFSET('Water Data'!$H$9,0,10*ROW('Water Data'!H184))),'Data Summary'!CG190="Yes"),OFFSET('Water Data'!$H$9,0,10*ROW('Water Data'!H184)),NA())</f>
        <v>#N/A</v>
      </c>
      <c r="S190" s="541" t="e">
        <f ca="1">+IF(AND(ISNUMBER(OFFSET('Water Data'!$I$4,0,10*ROW('Water Data'!I184))),'Data Summary'!CH190="Yes"),100-OFFSET('Water Data'!$I$4,0,10*ROW('Water Data'!I184)),NA())</f>
        <v>#N/A</v>
      </c>
      <c r="T190" s="541" t="e">
        <f ca="1">+IF(AND(ISNUMBER(OFFSET('Water Data'!$I$6,0,10*ROW('Water Data'!I184))),'Data Summary'!CI190="Yes"),OFFSET('Water Data'!$I$6,0,10*ROW('Water Data'!I184)),NA())</f>
        <v>#N/A</v>
      </c>
      <c r="U190" s="541" t="e">
        <f ca="1">+IF(AND(ISNUMBER(OFFSET('Water Data'!$I$9,0,10*ROW('Water Data'!I184))),'Data Summary'!CJ190="Yes"),OFFSET('Water Data'!$I$9,0,10*ROW('Water Data'!I184)),NA())</f>
        <v>#N/A</v>
      </c>
      <c r="V190" s="542" t="e">
        <f ca="1">+IF(AND(ISNUMBER(OFFSET('Sanitation Data'!$D$4,0,10*ROW('Sanitation Data'!D184))),'Data Summary'!CK190="Yes"),100-OFFSET('Sanitation Data'!$D$4,0,10*ROW('Sanitation Data'!D184)),NA())</f>
        <v>#N/A</v>
      </c>
      <c r="W190" s="542" t="e">
        <f ca="1">+IF(AND(ISNUMBER(OFFSET('Sanitation Data'!$D$6,0,10*ROW('Sanitation Data'!D184))),'Data Summary'!CL190="Yes"),OFFSET('Sanitation Data'!$D$6,0,10*ROW('Sanitation Data'!D184)),NA())</f>
        <v>#N/A</v>
      </c>
      <c r="X190" s="542" t="e">
        <f ca="1">+IF(AND(ISNUMBER(OFFSET('Sanitation Data'!$D$10,0,10*ROW('Sanitation Data'!D184))),'Data Summary'!CM190="Yes"),OFFSET('Sanitation Data'!$D$10,0,10*ROW('Sanitation Data'!D184)),NA())</f>
        <v>#N/A</v>
      </c>
      <c r="Y190" s="542" t="e">
        <f ca="1">+IF(AND(ISNUMBER(OFFSET('Sanitation Data'!$D$11,0,10*ROW('Sanitation Data'!D184))),'Data Summary'!CN190="Yes"),OFFSET('Sanitation Data'!$D$11,0,10*ROW('Sanitation Data'!D184)),NA())</f>
        <v>#N/A</v>
      </c>
      <c r="Z190" s="542" t="e">
        <f ca="1">+IF(AND(ISNUMBER(OFFSET('Sanitation Data'!$D$12,0,10*ROW('Sanitation Data'!D184))),'Data Summary'!CO190="Yes"),OFFSET('Sanitation Data'!$D$12,0,10*ROW('Sanitation Data'!D184)),NA())</f>
        <v>#N/A</v>
      </c>
      <c r="AA190" s="542" t="e">
        <f ca="1">+IF(AND(ISNUMBER(OFFSET('Sanitation Data'!$E$4,0,10*ROW('Sanitation Data'!E184))),'Data Summary'!CP190="Yes"),100-OFFSET('Sanitation Data'!$E$4,0,10*ROW('Sanitation Data'!E184)),NA())</f>
        <v>#N/A</v>
      </c>
      <c r="AB190" s="542" t="e">
        <f ca="1">+IF(AND(ISNUMBER(OFFSET('Sanitation Data'!$E$6,0,10*ROW('Sanitation Data'!E184))),'Data Summary'!CQ190="Yes"),OFFSET('Sanitation Data'!$E$6,0,10*ROW('Sanitation Data'!E184)),NA())</f>
        <v>#N/A</v>
      </c>
      <c r="AC190" s="542" t="e">
        <f ca="1">+IF(AND(ISNUMBER(OFFSET('Sanitation Data'!$E$10,0,10*ROW('Sanitation Data'!E184))),'Data Summary'!CR190="Yes"),OFFSET('Sanitation Data'!$E$10,0,10*ROW('Sanitation Data'!E184)),NA())</f>
        <v>#N/A</v>
      </c>
      <c r="AD190" s="542" t="e">
        <f ca="1">+IF(AND(ISNUMBER(OFFSET('Sanitation Data'!$E$11,0,10*ROW('Sanitation Data'!E184))),'Data Summary'!CS190="Yes"),OFFSET('Sanitation Data'!$E$11,0,10*ROW('Sanitation Data'!E184)),NA())</f>
        <v>#N/A</v>
      </c>
      <c r="AE190" s="542" t="e">
        <f ca="1">+IF(AND(ISNUMBER(OFFSET('Sanitation Data'!$E$12,0,10*ROW('Sanitation Data'!E184))),'Data Summary'!CT190="Yes"),OFFSET('Sanitation Data'!$E$12,0,10*ROW('Sanitation Data'!E184)),NA())</f>
        <v>#N/A</v>
      </c>
      <c r="AF190" s="542" t="e">
        <f ca="1">+IF(AND(ISNUMBER(OFFSET('Sanitation Data'!$F$4,0,10*ROW('Sanitation Data'!F184))),'Data Summary'!CU190="Yes"),100-OFFSET('Sanitation Data'!$F$4,0,10*ROW('Sanitation Data'!F184)),NA())</f>
        <v>#N/A</v>
      </c>
      <c r="AG190" s="542" t="e">
        <f ca="1">+IF(AND(ISNUMBER(OFFSET('Sanitation Data'!$F$6,0,10*ROW('Sanitation Data'!F184))),'Data Summary'!CV190="Yes"),OFFSET('Sanitation Data'!$F$6,0,10*ROW('Sanitation Data'!F184)),NA())</f>
        <v>#N/A</v>
      </c>
      <c r="AH190" s="542" t="e">
        <f ca="1">+IF(AND(ISNUMBER(OFFSET('Sanitation Data'!$F$10,0,10*ROW('Sanitation Data'!F184))),'Data Summary'!CW190="Yes"),OFFSET('Sanitation Data'!$F$10,0,10*ROW('Sanitation Data'!F184)),NA())</f>
        <v>#N/A</v>
      </c>
      <c r="AI190" s="542" t="e">
        <f ca="1">+IF(AND(ISNUMBER(OFFSET('Sanitation Data'!$F$11,0,10*ROW('Sanitation Data'!F184))),'Data Summary'!CX190="Yes"),OFFSET('Sanitation Data'!$F$11,0,10*ROW('Sanitation Data'!F184)),NA())</f>
        <v>#N/A</v>
      </c>
      <c r="AJ190" s="542" t="e">
        <f ca="1">+IF(AND(ISNUMBER(OFFSET('Sanitation Data'!$F$12,0,10*ROW('Sanitation Data'!F184))),'Data Summary'!CY190="Yes"),OFFSET('Sanitation Data'!$F$12,0,10*ROW('Sanitation Data'!F184)),NA())</f>
        <v>#N/A</v>
      </c>
      <c r="AK190" s="542" t="e">
        <f ca="1">+IF(AND(ISNUMBER(OFFSET('Sanitation Data'!$G$4,0,10*ROW('Sanitation Data'!G184))),'Data Summary'!CZ190="Yes"),100-OFFSET('Sanitation Data'!$G$4,0,10*ROW('Sanitation Data'!G184)),NA())</f>
        <v>#N/A</v>
      </c>
      <c r="AL190" s="542" t="e">
        <f ca="1">+IF(AND(ISNUMBER(OFFSET('Sanitation Data'!$G$6,0,10*ROW('Sanitation Data'!G184))),'Data Summary'!DA190="Yes"),OFFSET('Sanitation Data'!$G$6,0,10*ROW('Sanitation Data'!G184)),NA())</f>
        <v>#N/A</v>
      </c>
      <c r="AM190" s="542" t="e">
        <f ca="1">+IF(AND(ISNUMBER(OFFSET('Sanitation Data'!$G$10,0,10*ROW('Sanitation Data'!G184))),'Data Summary'!DB190="Yes"),OFFSET('Sanitation Data'!$G$10,0,10*ROW('Sanitation Data'!G184)),NA())</f>
        <v>#N/A</v>
      </c>
      <c r="AN190" s="542" t="e">
        <f ca="1">+IF(AND(ISNUMBER(OFFSET('Sanitation Data'!$G$11,0,10*ROW('Sanitation Data'!G184))),'Data Summary'!DC190="Yes"),OFFSET('Sanitation Data'!$G$11,0,10*ROW('Sanitation Data'!G184)),NA())</f>
        <v>#N/A</v>
      </c>
      <c r="AO190" s="542" t="e">
        <f ca="1">+IF(AND(ISNUMBER(OFFSET('Sanitation Data'!$G$12,0,10*ROW('Sanitation Data'!G184))),'Data Summary'!DD190="Yes"),OFFSET('Sanitation Data'!$G$12,0,10*ROW('Sanitation Data'!G184)),NA())</f>
        <v>#N/A</v>
      </c>
      <c r="AP190" s="542" t="e">
        <f ca="1">+IF(AND(ISNUMBER(OFFSET('Sanitation Data'!$H$4,0,10*ROW('Sanitation Data'!H184))),'Data Summary'!DE190="Yes"),100-OFFSET('Sanitation Data'!$H$4,0,10*ROW('Sanitation Data'!H184)),NA())</f>
        <v>#N/A</v>
      </c>
      <c r="AQ190" s="542" t="e">
        <f ca="1">+IF(AND(ISNUMBER(OFFSET('Sanitation Data'!$H$6,0,10*ROW('Sanitation Data'!H184))),'Data Summary'!DF190="Yes"),OFFSET('Sanitation Data'!$H$6,0,10*ROW('Sanitation Data'!H184)),NA())</f>
        <v>#N/A</v>
      </c>
      <c r="AR190" s="542" t="e">
        <f ca="1">+IF(AND(ISNUMBER(OFFSET('Sanitation Data'!$H$10,0,10*ROW('Sanitation Data'!H184))),'Data Summary'!DG190="Yes"),OFFSET('Sanitation Data'!$H$10,0,10*ROW('Sanitation Data'!H184)),NA())</f>
        <v>#N/A</v>
      </c>
      <c r="AS190" s="542" t="e">
        <f ca="1">+IF(AND(ISNUMBER(OFFSET('Sanitation Data'!$H$11,0,10*ROW('Sanitation Data'!H184))),'Data Summary'!DH190="Yes"),OFFSET('Sanitation Data'!$H$11,0,10*ROW('Sanitation Data'!H184)),NA())</f>
        <v>#N/A</v>
      </c>
      <c r="AT190" s="542" t="e">
        <f ca="1">+IF(AND(ISNUMBER(OFFSET('Sanitation Data'!$H$12,0,10*ROW('Sanitation Data'!H184))),'Data Summary'!DI190="Yes"),OFFSET('Sanitation Data'!$H$12,0,10*ROW('Sanitation Data'!H184)),NA())</f>
        <v>#N/A</v>
      </c>
      <c r="AU190" s="542" t="e">
        <f ca="1">+IF(AND(ISNUMBER(OFFSET('Sanitation Data'!$I$4,0,10*ROW('Sanitation Data'!I184))),'Data Summary'!DJ190="Yes"),100-OFFSET('Sanitation Data'!$I$4,0,10*ROW('Sanitation Data'!I184)),NA())</f>
        <v>#N/A</v>
      </c>
      <c r="AV190" s="542" t="e">
        <f ca="1">+IF(AND(ISNUMBER(OFFSET('Sanitation Data'!$I$6,0,10*ROW('Sanitation Data'!I184))),'Data Summary'!DK190="Yes"),OFFSET('Sanitation Data'!$I$6,0,10*ROW('Sanitation Data'!I184)),NA())</f>
        <v>#N/A</v>
      </c>
      <c r="AW190" s="542" t="e">
        <f ca="1">+IF(AND(ISNUMBER(OFFSET('Sanitation Data'!$I$10,0,10*ROW('Sanitation Data'!I184))),'Data Summary'!DL190="Yes"),OFFSET('Sanitation Data'!$I$10,0,10*ROW('Sanitation Data'!I184)),NA())</f>
        <v>#N/A</v>
      </c>
      <c r="AX190" s="542" t="e">
        <f ca="1">+IF(AND(ISNUMBER(OFFSET('Sanitation Data'!$I$11,0,10*ROW('Sanitation Data'!I184))),'Data Summary'!DM190="Yes"),OFFSET('Sanitation Data'!$I$11,0,10*ROW('Sanitation Data'!I184)),NA())</f>
        <v>#N/A</v>
      </c>
      <c r="AY190" s="542" t="e">
        <f ca="1">+IF(AND(ISNUMBER(OFFSET('Sanitation Data'!$I$12,0,10*ROW('Sanitation Data'!I184))),'Data Summary'!DN190="Yes"),OFFSET('Sanitation Data'!$I$12,0,10*ROW('Sanitation Data'!I184)),NA())</f>
        <v>#N/A</v>
      </c>
      <c r="AZ190" s="543" t="e">
        <f ca="1">+IF(AND(ISNUMBER(OFFSET('Hygiene Data'!$D$5,0,10*ROW('Hygiene Data'!D184))),'Data Summary'!DO190="Yes"),OFFSET('Hygiene Data'!$D$5,0,10*ROW('Hygiene Data'!D184)),NA())</f>
        <v>#N/A</v>
      </c>
      <c r="BA190" s="543" t="e">
        <f ca="1">+IF(AND(ISNUMBER(OFFSET('Hygiene Data'!$D$7,0,10*ROW('Hygiene Data'!D184))),'Data Summary'!DP190="Yes"),OFFSET('Hygiene Data'!$D$7,0,10*ROW('Hygiene Data'!D184)),NA())</f>
        <v>#N/A</v>
      </c>
      <c r="BB190" s="543" t="e">
        <f ca="1">+IF(AND(ISNUMBER(OFFSET('Hygiene Data'!$D$9,0,10*ROW('Hygiene Data'!D184))),'Data Summary'!DQ190="Yes"),OFFSET('Hygiene Data'!$D$9,0,10*ROW('Hygiene Data'!D184)),NA())</f>
        <v>#N/A</v>
      </c>
      <c r="BC190" s="543" t="e">
        <f ca="1">+IF(AND(ISNUMBER(OFFSET('Hygiene Data'!$E$5,0,10*ROW('Hygiene Data'!E184))),'Data Summary'!DR190="Yes"),OFFSET('Hygiene Data'!$E$5,0,10*ROW('Hygiene Data'!E184)),NA())</f>
        <v>#N/A</v>
      </c>
      <c r="BD190" s="543" t="e">
        <f ca="1">+IF(AND(ISNUMBER(OFFSET('Hygiene Data'!$E$7,0,10*ROW('Hygiene Data'!E184))),'Data Summary'!DS190="Yes"),OFFSET('Hygiene Data'!$E$7,0,10*ROW('Hygiene Data'!E184)),NA())</f>
        <v>#N/A</v>
      </c>
      <c r="BE190" s="543" t="e">
        <f ca="1">+IF(AND(ISNUMBER(OFFSET('Hygiene Data'!$E$9,0,10*ROW('Hygiene Data'!E184))),'Data Summary'!DT190="Yes"),OFFSET('Hygiene Data'!$E$9,0,10*ROW('Hygiene Data'!E184)),NA())</f>
        <v>#N/A</v>
      </c>
      <c r="BF190" s="543" t="e">
        <f ca="1">+IF(AND(ISNUMBER(OFFSET('Hygiene Data'!$F$5,0,10*ROW('Hygiene Data'!F184))),'Data Summary'!DU190="Yes"),OFFSET('Hygiene Data'!$F$5,0,10*ROW('Hygiene Data'!F184)),NA())</f>
        <v>#N/A</v>
      </c>
      <c r="BG190" s="543" t="e">
        <f ca="1">+IF(AND(ISNUMBER(OFFSET('Hygiene Data'!$F$7,0,10*ROW('Hygiene Data'!F184))),'Data Summary'!DV190="Yes"),OFFSET('Hygiene Data'!$F$7,0,10*ROW('Hygiene Data'!F184)),NA())</f>
        <v>#N/A</v>
      </c>
      <c r="BH190" s="543" t="e">
        <f ca="1">+IF(AND(ISNUMBER(OFFSET('Hygiene Data'!$F$9,0,10*ROW('Hygiene Data'!F184))),'Data Summary'!DW190="Yes"),OFFSET('Hygiene Data'!$F$9,0,10*ROW('Hygiene Data'!F184)),NA())</f>
        <v>#N/A</v>
      </c>
      <c r="BI190" s="543" t="e">
        <f ca="1">+IF(AND(ISNUMBER(OFFSET('Hygiene Data'!$G$5,0,10*ROW('Hygiene Data'!G184))),'Data Summary'!DX190="Yes"),OFFSET('Hygiene Data'!$G$5,0,10*ROW('Hygiene Data'!G184)),NA())</f>
        <v>#N/A</v>
      </c>
      <c r="BJ190" s="543" t="e">
        <f ca="1">+IF(AND(ISNUMBER(OFFSET('Hygiene Data'!$G$7,0,10*ROW('Hygiene Data'!G184))),'Data Summary'!DY190="Yes"),OFFSET('Hygiene Data'!$G$7,0,10*ROW('Hygiene Data'!G184)),NA())</f>
        <v>#N/A</v>
      </c>
      <c r="BK190" s="543" t="e">
        <f ca="1">+IF(AND(ISNUMBER(OFFSET('Hygiene Data'!$G$9,0,10*ROW('Hygiene Data'!G184))),'Data Summary'!DZ190="Yes"),OFFSET('Hygiene Data'!$G$9,0,10*ROW('Hygiene Data'!G184)),NA())</f>
        <v>#N/A</v>
      </c>
      <c r="BL190" s="543" t="e">
        <f ca="1">+IF(AND(ISNUMBER(OFFSET('Hygiene Data'!$H$5,0,10*ROW('Hygiene Data'!H184))),'Data Summary'!EA190="Yes"),OFFSET('Hygiene Data'!$H$5,0,10*ROW('Hygiene Data'!H184)),NA())</f>
        <v>#N/A</v>
      </c>
      <c r="BM190" s="543" t="e">
        <f ca="1">+IF(AND(ISNUMBER(OFFSET('Hygiene Data'!$H$7,0,10*ROW('Hygiene Data'!H184))),'Data Summary'!EB190="Yes"),OFFSET('Hygiene Data'!$H$7,0,10*ROW('Hygiene Data'!H184)),NA())</f>
        <v>#N/A</v>
      </c>
      <c r="BN190" s="543" t="e">
        <f ca="1">+IF(AND(ISNUMBER(OFFSET('Hygiene Data'!$H$9,0,10*ROW('Hygiene Data'!H184))),'Data Summary'!EC190="Yes"),OFFSET('Hygiene Data'!$H$9,0,10*ROW('Hygiene Data'!H184)),NA())</f>
        <v>#N/A</v>
      </c>
      <c r="BO190" s="543" t="e">
        <f ca="1">+IF(AND(ISNUMBER(OFFSET('Hygiene Data'!$I$5,0,10*ROW('Hygiene Data'!I184))),'Data Summary'!ED190="Yes"),OFFSET('Hygiene Data'!$I$5,0,10*ROW('Hygiene Data'!I184)),NA())</f>
        <v>#N/A</v>
      </c>
      <c r="BP190" s="543" t="e">
        <f ca="1">+IF(AND(ISNUMBER(OFFSET('Hygiene Data'!$I$7,0,10*ROW('Hygiene Data'!I184))),'Data Summary'!EE190="Yes"),OFFSET('Hygiene Data'!$I$7,0,10*ROW('Hygiene Data'!I184)),NA())</f>
        <v>#N/A</v>
      </c>
      <c r="BQ190" s="543" t="e">
        <f ca="1">+IF(AND(ISNUMBER(OFFSET('Hygiene Data'!$I$9,0,10*ROW('Hygiene Data'!I184))),'Data Summary'!EF190="Yes"),OFFSET('Hygiene Data'!$I$9,0,10*ROW('Hygiene Data'!I184)),NA())</f>
        <v>#N/A</v>
      </c>
    </row>
    <row r="191" spans="1:69" x14ac:dyDescent="0.25">
      <c r="A191" s="539" t="e">
        <f ca="1">+RIGHT('Data Summary'!A191,LEN('Data Summary'!A191)-9)</f>
        <v>#VALUE!</v>
      </c>
      <c r="B191" s="513" t="str">
        <f ca="1">+IF(ISTEXT('Data Summary'!B191),'Data Summary'!B191,"")</f>
        <v/>
      </c>
      <c r="C191" s="540" t="e">
        <f ca="1">+VALUE('Data Summary'!C191)</f>
        <v>#VALUE!</v>
      </c>
      <c r="D191" s="541" t="e">
        <f ca="1">+IF(AND(ISNUMBER(OFFSET('Water Data'!$D$4,0,10*ROW('Water Data'!D185))),'Data Summary'!BS191="Yes"),100-OFFSET('Water Data'!$D$4,0,10*ROW('Water Data'!D185)),NA())</f>
        <v>#N/A</v>
      </c>
      <c r="E191" s="541" t="e">
        <f ca="1">+IF(AND(ISNUMBER(OFFSET('Water Data'!$D$6,0,10*ROW('Water Data'!D185))),'Data Summary'!BT191="Yes"),OFFSET('Water Data'!$D$6,0,10*ROW('Water Data'!D185)),NA())</f>
        <v>#N/A</v>
      </c>
      <c r="F191" s="541" t="e">
        <f ca="1">+IF(AND(ISNUMBER(OFFSET('Water Data'!$D$9,0,10*ROW('Water Data'!D185))),'Data Summary'!BU191="Yes"),OFFSET('Water Data'!$D$9,0,10*ROW('Water Data'!D185)),NA())</f>
        <v>#N/A</v>
      </c>
      <c r="G191" s="541" t="e">
        <f ca="1">+IF(AND(ISNUMBER(OFFSET('Water Data'!$E$4,0,10*ROW('Water Data'!E185))),'Data Summary'!BV191="Yes"),100-OFFSET('Water Data'!$E$4,0,10*ROW('Water Data'!E185)),NA())</f>
        <v>#N/A</v>
      </c>
      <c r="H191" s="541" t="e">
        <f ca="1">+IF(AND(ISNUMBER(OFFSET('Water Data'!$E$6,0,10*ROW('Water Data'!E185))),'Data Summary'!BW191="Yes"),OFFSET('Water Data'!$E$6,0,10*ROW('Water Data'!E185)),NA())</f>
        <v>#N/A</v>
      </c>
      <c r="I191" s="541" t="e">
        <f ca="1">+IF(AND(ISNUMBER(OFFSET('Water Data'!$E$9,0,10*ROW('Water Data'!E185))),'Data Summary'!BX191="Yes"),OFFSET('Water Data'!$E$9,0,10*ROW('Water Data'!E185)),NA())</f>
        <v>#N/A</v>
      </c>
      <c r="J191" s="541" t="e">
        <f ca="1">+IF(AND(ISNUMBER(OFFSET('Water Data'!$F$4,0,10*ROW('Water Data'!F185))),'Data Summary'!BY191="Yes"),100-OFFSET('Water Data'!$F$4,0,10*ROW('Water Data'!F185)),NA())</f>
        <v>#N/A</v>
      </c>
      <c r="K191" s="541" t="e">
        <f ca="1">+IF(AND(ISNUMBER(OFFSET('Water Data'!$F$6,0,10*ROW('Water Data'!F185))),'Data Summary'!BZ191="Yes"),OFFSET('Water Data'!$F$6,0,10*ROW('Water Data'!F185)),NA())</f>
        <v>#N/A</v>
      </c>
      <c r="L191" s="541" t="e">
        <f ca="1">+IF(AND(ISNUMBER(OFFSET('Water Data'!$F$9,0,10*ROW('Water Data'!F185))),'Data Summary'!CA191="Yes"),OFFSET('Water Data'!$F$9,0,10*ROW('Water Data'!F185)),NA())</f>
        <v>#N/A</v>
      </c>
      <c r="M191" s="541" t="e">
        <f ca="1">+IF(AND(ISNUMBER(OFFSET('Water Data'!$G$4,0,10*ROW('Water Data'!G185))),'Data Summary'!CB191="Yes"),100-OFFSET('Water Data'!$G$4,0,10*ROW('Water Data'!G185)),NA())</f>
        <v>#N/A</v>
      </c>
      <c r="N191" s="541" t="e">
        <f ca="1">+IF(AND(ISNUMBER(OFFSET('Water Data'!$G$6,0,10*ROW('Water Data'!G185))),'Data Summary'!CC191="Yes"),OFFSET('Water Data'!$G$6,0,10*ROW('Water Data'!G185)),NA())</f>
        <v>#N/A</v>
      </c>
      <c r="O191" s="541" t="e">
        <f ca="1">+IF(AND(ISNUMBER(OFFSET('Water Data'!$G$9,0,10*ROW('Water Data'!G185))),'Data Summary'!CD191="Yes"),OFFSET('Water Data'!$G$9,0,10*ROW('Water Data'!G185)),NA())</f>
        <v>#N/A</v>
      </c>
      <c r="P191" s="541" t="e">
        <f ca="1">+IF(AND(ISNUMBER(OFFSET('Water Data'!$H$4,0,10*ROW('Water Data'!H185))),'Data Summary'!CE191="Yes"),100-OFFSET('Water Data'!$H$4,0,10*ROW('Water Data'!H185)),NA())</f>
        <v>#N/A</v>
      </c>
      <c r="Q191" s="541" t="e">
        <f ca="1">+IF(AND(ISNUMBER(OFFSET('Water Data'!$H$6,0,10*ROW('Water Data'!H185))),'Data Summary'!CF191="Yes"),OFFSET('Water Data'!$H$6,0,10*ROW('Water Data'!H185)),NA())</f>
        <v>#N/A</v>
      </c>
      <c r="R191" s="541" t="e">
        <f ca="1">+IF(AND(ISNUMBER(OFFSET('Water Data'!$H$9,0,10*ROW('Water Data'!H185))),'Data Summary'!CG191="Yes"),OFFSET('Water Data'!$H$9,0,10*ROW('Water Data'!H185)),NA())</f>
        <v>#N/A</v>
      </c>
      <c r="S191" s="541" t="e">
        <f ca="1">+IF(AND(ISNUMBER(OFFSET('Water Data'!$I$4,0,10*ROW('Water Data'!I185))),'Data Summary'!CH191="Yes"),100-OFFSET('Water Data'!$I$4,0,10*ROW('Water Data'!I185)),NA())</f>
        <v>#N/A</v>
      </c>
      <c r="T191" s="541" t="e">
        <f ca="1">+IF(AND(ISNUMBER(OFFSET('Water Data'!$I$6,0,10*ROW('Water Data'!I185))),'Data Summary'!CI191="Yes"),OFFSET('Water Data'!$I$6,0,10*ROW('Water Data'!I185)),NA())</f>
        <v>#N/A</v>
      </c>
      <c r="U191" s="541" t="e">
        <f ca="1">+IF(AND(ISNUMBER(OFFSET('Water Data'!$I$9,0,10*ROW('Water Data'!I185))),'Data Summary'!CJ191="Yes"),OFFSET('Water Data'!$I$9,0,10*ROW('Water Data'!I185)),NA())</f>
        <v>#N/A</v>
      </c>
      <c r="V191" s="542" t="e">
        <f ca="1">+IF(AND(ISNUMBER(OFFSET('Sanitation Data'!$D$4,0,10*ROW('Sanitation Data'!D185))),'Data Summary'!CK191="Yes"),100-OFFSET('Sanitation Data'!$D$4,0,10*ROW('Sanitation Data'!D185)),NA())</f>
        <v>#N/A</v>
      </c>
      <c r="W191" s="542" t="e">
        <f ca="1">+IF(AND(ISNUMBER(OFFSET('Sanitation Data'!$D$6,0,10*ROW('Sanitation Data'!D185))),'Data Summary'!CL191="Yes"),OFFSET('Sanitation Data'!$D$6,0,10*ROW('Sanitation Data'!D185)),NA())</f>
        <v>#N/A</v>
      </c>
      <c r="X191" s="542" t="e">
        <f ca="1">+IF(AND(ISNUMBER(OFFSET('Sanitation Data'!$D$10,0,10*ROW('Sanitation Data'!D185))),'Data Summary'!CM191="Yes"),OFFSET('Sanitation Data'!$D$10,0,10*ROW('Sanitation Data'!D185)),NA())</f>
        <v>#N/A</v>
      </c>
      <c r="Y191" s="542" t="e">
        <f ca="1">+IF(AND(ISNUMBER(OFFSET('Sanitation Data'!$D$11,0,10*ROW('Sanitation Data'!D185))),'Data Summary'!CN191="Yes"),OFFSET('Sanitation Data'!$D$11,0,10*ROW('Sanitation Data'!D185)),NA())</f>
        <v>#N/A</v>
      </c>
      <c r="Z191" s="542" t="e">
        <f ca="1">+IF(AND(ISNUMBER(OFFSET('Sanitation Data'!$D$12,0,10*ROW('Sanitation Data'!D185))),'Data Summary'!CO191="Yes"),OFFSET('Sanitation Data'!$D$12,0,10*ROW('Sanitation Data'!D185)),NA())</f>
        <v>#N/A</v>
      </c>
      <c r="AA191" s="542" t="e">
        <f ca="1">+IF(AND(ISNUMBER(OFFSET('Sanitation Data'!$E$4,0,10*ROW('Sanitation Data'!E185))),'Data Summary'!CP191="Yes"),100-OFFSET('Sanitation Data'!$E$4,0,10*ROW('Sanitation Data'!E185)),NA())</f>
        <v>#N/A</v>
      </c>
      <c r="AB191" s="542" t="e">
        <f ca="1">+IF(AND(ISNUMBER(OFFSET('Sanitation Data'!$E$6,0,10*ROW('Sanitation Data'!E185))),'Data Summary'!CQ191="Yes"),OFFSET('Sanitation Data'!$E$6,0,10*ROW('Sanitation Data'!E185)),NA())</f>
        <v>#N/A</v>
      </c>
      <c r="AC191" s="542" t="e">
        <f ca="1">+IF(AND(ISNUMBER(OFFSET('Sanitation Data'!$E$10,0,10*ROW('Sanitation Data'!E185))),'Data Summary'!CR191="Yes"),OFFSET('Sanitation Data'!$E$10,0,10*ROW('Sanitation Data'!E185)),NA())</f>
        <v>#N/A</v>
      </c>
      <c r="AD191" s="542" t="e">
        <f ca="1">+IF(AND(ISNUMBER(OFFSET('Sanitation Data'!$E$11,0,10*ROW('Sanitation Data'!E185))),'Data Summary'!CS191="Yes"),OFFSET('Sanitation Data'!$E$11,0,10*ROW('Sanitation Data'!E185)),NA())</f>
        <v>#N/A</v>
      </c>
      <c r="AE191" s="542" t="e">
        <f ca="1">+IF(AND(ISNUMBER(OFFSET('Sanitation Data'!$E$12,0,10*ROW('Sanitation Data'!E185))),'Data Summary'!CT191="Yes"),OFFSET('Sanitation Data'!$E$12,0,10*ROW('Sanitation Data'!E185)),NA())</f>
        <v>#N/A</v>
      </c>
      <c r="AF191" s="542" t="e">
        <f ca="1">+IF(AND(ISNUMBER(OFFSET('Sanitation Data'!$F$4,0,10*ROW('Sanitation Data'!F185))),'Data Summary'!CU191="Yes"),100-OFFSET('Sanitation Data'!$F$4,0,10*ROW('Sanitation Data'!F185)),NA())</f>
        <v>#N/A</v>
      </c>
      <c r="AG191" s="542" t="e">
        <f ca="1">+IF(AND(ISNUMBER(OFFSET('Sanitation Data'!$F$6,0,10*ROW('Sanitation Data'!F185))),'Data Summary'!CV191="Yes"),OFFSET('Sanitation Data'!$F$6,0,10*ROW('Sanitation Data'!F185)),NA())</f>
        <v>#N/A</v>
      </c>
      <c r="AH191" s="542" t="e">
        <f ca="1">+IF(AND(ISNUMBER(OFFSET('Sanitation Data'!$F$10,0,10*ROW('Sanitation Data'!F185))),'Data Summary'!CW191="Yes"),OFFSET('Sanitation Data'!$F$10,0,10*ROW('Sanitation Data'!F185)),NA())</f>
        <v>#N/A</v>
      </c>
      <c r="AI191" s="542" t="e">
        <f ca="1">+IF(AND(ISNUMBER(OFFSET('Sanitation Data'!$F$11,0,10*ROW('Sanitation Data'!F185))),'Data Summary'!CX191="Yes"),OFFSET('Sanitation Data'!$F$11,0,10*ROW('Sanitation Data'!F185)),NA())</f>
        <v>#N/A</v>
      </c>
      <c r="AJ191" s="542" t="e">
        <f ca="1">+IF(AND(ISNUMBER(OFFSET('Sanitation Data'!$F$12,0,10*ROW('Sanitation Data'!F185))),'Data Summary'!CY191="Yes"),OFFSET('Sanitation Data'!$F$12,0,10*ROW('Sanitation Data'!F185)),NA())</f>
        <v>#N/A</v>
      </c>
      <c r="AK191" s="542" t="e">
        <f ca="1">+IF(AND(ISNUMBER(OFFSET('Sanitation Data'!$G$4,0,10*ROW('Sanitation Data'!G185))),'Data Summary'!CZ191="Yes"),100-OFFSET('Sanitation Data'!$G$4,0,10*ROW('Sanitation Data'!G185)),NA())</f>
        <v>#N/A</v>
      </c>
      <c r="AL191" s="542" t="e">
        <f ca="1">+IF(AND(ISNUMBER(OFFSET('Sanitation Data'!$G$6,0,10*ROW('Sanitation Data'!G185))),'Data Summary'!DA191="Yes"),OFFSET('Sanitation Data'!$G$6,0,10*ROW('Sanitation Data'!G185)),NA())</f>
        <v>#N/A</v>
      </c>
      <c r="AM191" s="542" t="e">
        <f ca="1">+IF(AND(ISNUMBER(OFFSET('Sanitation Data'!$G$10,0,10*ROW('Sanitation Data'!G185))),'Data Summary'!DB191="Yes"),OFFSET('Sanitation Data'!$G$10,0,10*ROW('Sanitation Data'!G185)),NA())</f>
        <v>#N/A</v>
      </c>
      <c r="AN191" s="542" t="e">
        <f ca="1">+IF(AND(ISNUMBER(OFFSET('Sanitation Data'!$G$11,0,10*ROW('Sanitation Data'!G185))),'Data Summary'!DC191="Yes"),OFFSET('Sanitation Data'!$G$11,0,10*ROW('Sanitation Data'!G185)),NA())</f>
        <v>#N/A</v>
      </c>
      <c r="AO191" s="542" t="e">
        <f ca="1">+IF(AND(ISNUMBER(OFFSET('Sanitation Data'!$G$12,0,10*ROW('Sanitation Data'!G185))),'Data Summary'!DD191="Yes"),OFFSET('Sanitation Data'!$G$12,0,10*ROW('Sanitation Data'!G185)),NA())</f>
        <v>#N/A</v>
      </c>
      <c r="AP191" s="542" t="e">
        <f ca="1">+IF(AND(ISNUMBER(OFFSET('Sanitation Data'!$H$4,0,10*ROW('Sanitation Data'!H185))),'Data Summary'!DE191="Yes"),100-OFFSET('Sanitation Data'!$H$4,0,10*ROW('Sanitation Data'!H185)),NA())</f>
        <v>#N/A</v>
      </c>
      <c r="AQ191" s="542" t="e">
        <f ca="1">+IF(AND(ISNUMBER(OFFSET('Sanitation Data'!$H$6,0,10*ROW('Sanitation Data'!H185))),'Data Summary'!DF191="Yes"),OFFSET('Sanitation Data'!$H$6,0,10*ROW('Sanitation Data'!H185)),NA())</f>
        <v>#N/A</v>
      </c>
      <c r="AR191" s="542" t="e">
        <f ca="1">+IF(AND(ISNUMBER(OFFSET('Sanitation Data'!$H$10,0,10*ROW('Sanitation Data'!H185))),'Data Summary'!DG191="Yes"),OFFSET('Sanitation Data'!$H$10,0,10*ROW('Sanitation Data'!H185)),NA())</f>
        <v>#N/A</v>
      </c>
      <c r="AS191" s="542" t="e">
        <f ca="1">+IF(AND(ISNUMBER(OFFSET('Sanitation Data'!$H$11,0,10*ROW('Sanitation Data'!H185))),'Data Summary'!DH191="Yes"),OFFSET('Sanitation Data'!$H$11,0,10*ROW('Sanitation Data'!H185)),NA())</f>
        <v>#N/A</v>
      </c>
      <c r="AT191" s="542" t="e">
        <f ca="1">+IF(AND(ISNUMBER(OFFSET('Sanitation Data'!$H$12,0,10*ROW('Sanitation Data'!H185))),'Data Summary'!DI191="Yes"),OFFSET('Sanitation Data'!$H$12,0,10*ROW('Sanitation Data'!H185)),NA())</f>
        <v>#N/A</v>
      </c>
      <c r="AU191" s="542" t="e">
        <f ca="1">+IF(AND(ISNUMBER(OFFSET('Sanitation Data'!$I$4,0,10*ROW('Sanitation Data'!I185))),'Data Summary'!DJ191="Yes"),100-OFFSET('Sanitation Data'!$I$4,0,10*ROW('Sanitation Data'!I185)),NA())</f>
        <v>#N/A</v>
      </c>
      <c r="AV191" s="542" t="e">
        <f ca="1">+IF(AND(ISNUMBER(OFFSET('Sanitation Data'!$I$6,0,10*ROW('Sanitation Data'!I185))),'Data Summary'!DK191="Yes"),OFFSET('Sanitation Data'!$I$6,0,10*ROW('Sanitation Data'!I185)),NA())</f>
        <v>#N/A</v>
      </c>
      <c r="AW191" s="542" t="e">
        <f ca="1">+IF(AND(ISNUMBER(OFFSET('Sanitation Data'!$I$10,0,10*ROW('Sanitation Data'!I185))),'Data Summary'!DL191="Yes"),OFFSET('Sanitation Data'!$I$10,0,10*ROW('Sanitation Data'!I185)),NA())</f>
        <v>#N/A</v>
      </c>
      <c r="AX191" s="542" t="e">
        <f ca="1">+IF(AND(ISNUMBER(OFFSET('Sanitation Data'!$I$11,0,10*ROW('Sanitation Data'!I185))),'Data Summary'!DM191="Yes"),OFFSET('Sanitation Data'!$I$11,0,10*ROW('Sanitation Data'!I185)),NA())</f>
        <v>#N/A</v>
      </c>
      <c r="AY191" s="542" t="e">
        <f ca="1">+IF(AND(ISNUMBER(OFFSET('Sanitation Data'!$I$12,0,10*ROW('Sanitation Data'!I185))),'Data Summary'!DN191="Yes"),OFFSET('Sanitation Data'!$I$12,0,10*ROW('Sanitation Data'!I185)),NA())</f>
        <v>#N/A</v>
      </c>
      <c r="AZ191" s="543" t="e">
        <f ca="1">+IF(AND(ISNUMBER(OFFSET('Hygiene Data'!$D$5,0,10*ROW('Hygiene Data'!D185))),'Data Summary'!DO191="Yes"),OFFSET('Hygiene Data'!$D$5,0,10*ROW('Hygiene Data'!D185)),NA())</f>
        <v>#N/A</v>
      </c>
      <c r="BA191" s="543" t="e">
        <f ca="1">+IF(AND(ISNUMBER(OFFSET('Hygiene Data'!$D$7,0,10*ROW('Hygiene Data'!D185))),'Data Summary'!DP191="Yes"),OFFSET('Hygiene Data'!$D$7,0,10*ROW('Hygiene Data'!D185)),NA())</f>
        <v>#N/A</v>
      </c>
      <c r="BB191" s="543" t="e">
        <f ca="1">+IF(AND(ISNUMBER(OFFSET('Hygiene Data'!$D$9,0,10*ROW('Hygiene Data'!D185))),'Data Summary'!DQ191="Yes"),OFFSET('Hygiene Data'!$D$9,0,10*ROW('Hygiene Data'!D185)),NA())</f>
        <v>#N/A</v>
      </c>
      <c r="BC191" s="543" t="e">
        <f ca="1">+IF(AND(ISNUMBER(OFFSET('Hygiene Data'!$E$5,0,10*ROW('Hygiene Data'!E185))),'Data Summary'!DR191="Yes"),OFFSET('Hygiene Data'!$E$5,0,10*ROW('Hygiene Data'!E185)),NA())</f>
        <v>#N/A</v>
      </c>
      <c r="BD191" s="543" t="e">
        <f ca="1">+IF(AND(ISNUMBER(OFFSET('Hygiene Data'!$E$7,0,10*ROW('Hygiene Data'!E185))),'Data Summary'!DS191="Yes"),OFFSET('Hygiene Data'!$E$7,0,10*ROW('Hygiene Data'!E185)),NA())</f>
        <v>#N/A</v>
      </c>
      <c r="BE191" s="543" t="e">
        <f ca="1">+IF(AND(ISNUMBER(OFFSET('Hygiene Data'!$E$9,0,10*ROW('Hygiene Data'!E185))),'Data Summary'!DT191="Yes"),OFFSET('Hygiene Data'!$E$9,0,10*ROW('Hygiene Data'!E185)),NA())</f>
        <v>#N/A</v>
      </c>
      <c r="BF191" s="543" t="e">
        <f ca="1">+IF(AND(ISNUMBER(OFFSET('Hygiene Data'!$F$5,0,10*ROW('Hygiene Data'!F185))),'Data Summary'!DU191="Yes"),OFFSET('Hygiene Data'!$F$5,0,10*ROW('Hygiene Data'!F185)),NA())</f>
        <v>#N/A</v>
      </c>
      <c r="BG191" s="543" t="e">
        <f ca="1">+IF(AND(ISNUMBER(OFFSET('Hygiene Data'!$F$7,0,10*ROW('Hygiene Data'!F185))),'Data Summary'!DV191="Yes"),OFFSET('Hygiene Data'!$F$7,0,10*ROW('Hygiene Data'!F185)),NA())</f>
        <v>#N/A</v>
      </c>
      <c r="BH191" s="543" t="e">
        <f ca="1">+IF(AND(ISNUMBER(OFFSET('Hygiene Data'!$F$9,0,10*ROW('Hygiene Data'!F185))),'Data Summary'!DW191="Yes"),OFFSET('Hygiene Data'!$F$9,0,10*ROW('Hygiene Data'!F185)),NA())</f>
        <v>#N/A</v>
      </c>
      <c r="BI191" s="543" t="e">
        <f ca="1">+IF(AND(ISNUMBER(OFFSET('Hygiene Data'!$G$5,0,10*ROW('Hygiene Data'!G185))),'Data Summary'!DX191="Yes"),OFFSET('Hygiene Data'!$G$5,0,10*ROW('Hygiene Data'!G185)),NA())</f>
        <v>#N/A</v>
      </c>
      <c r="BJ191" s="543" t="e">
        <f ca="1">+IF(AND(ISNUMBER(OFFSET('Hygiene Data'!$G$7,0,10*ROW('Hygiene Data'!G185))),'Data Summary'!DY191="Yes"),OFFSET('Hygiene Data'!$G$7,0,10*ROW('Hygiene Data'!G185)),NA())</f>
        <v>#N/A</v>
      </c>
      <c r="BK191" s="543" t="e">
        <f ca="1">+IF(AND(ISNUMBER(OFFSET('Hygiene Data'!$G$9,0,10*ROW('Hygiene Data'!G185))),'Data Summary'!DZ191="Yes"),OFFSET('Hygiene Data'!$G$9,0,10*ROW('Hygiene Data'!G185)),NA())</f>
        <v>#N/A</v>
      </c>
      <c r="BL191" s="543" t="e">
        <f ca="1">+IF(AND(ISNUMBER(OFFSET('Hygiene Data'!$H$5,0,10*ROW('Hygiene Data'!H185))),'Data Summary'!EA191="Yes"),OFFSET('Hygiene Data'!$H$5,0,10*ROW('Hygiene Data'!H185)),NA())</f>
        <v>#N/A</v>
      </c>
      <c r="BM191" s="543" t="e">
        <f ca="1">+IF(AND(ISNUMBER(OFFSET('Hygiene Data'!$H$7,0,10*ROW('Hygiene Data'!H185))),'Data Summary'!EB191="Yes"),OFFSET('Hygiene Data'!$H$7,0,10*ROW('Hygiene Data'!H185)),NA())</f>
        <v>#N/A</v>
      </c>
      <c r="BN191" s="543" t="e">
        <f ca="1">+IF(AND(ISNUMBER(OFFSET('Hygiene Data'!$H$9,0,10*ROW('Hygiene Data'!H185))),'Data Summary'!EC191="Yes"),OFFSET('Hygiene Data'!$H$9,0,10*ROW('Hygiene Data'!H185)),NA())</f>
        <v>#N/A</v>
      </c>
      <c r="BO191" s="543" t="e">
        <f ca="1">+IF(AND(ISNUMBER(OFFSET('Hygiene Data'!$I$5,0,10*ROW('Hygiene Data'!I185))),'Data Summary'!ED191="Yes"),OFFSET('Hygiene Data'!$I$5,0,10*ROW('Hygiene Data'!I185)),NA())</f>
        <v>#N/A</v>
      </c>
      <c r="BP191" s="543" t="e">
        <f ca="1">+IF(AND(ISNUMBER(OFFSET('Hygiene Data'!$I$7,0,10*ROW('Hygiene Data'!I185))),'Data Summary'!EE191="Yes"),OFFSET('Hygiene Data'!$I$7,0,10*ROW('Hygiene Data'!I185)),NA())</f>
        <v>#N/A</v>
      </c>
      <c r="BQ191" s="543" t="e">
        <f ca="1">+IF(AND(ISNUMBER(OFFSET('Hygiene Data'!$I$9,0,10*ROW('Hygiene Data'!I185))),'Data Summary'!EF191="Yes"),OFFSET('Hygiene Data'!$I$9,0,10*ROW('Hygiene Data'!I185)),NA())</f>
        <v>#N/A</v>
      </c>
    </row>
    <row r="192" spans="1:69" x14ac:dyDescent="0.25">
      <c r="A192" s="539" t="e">
        <f ca="1">+RIGHT('Data Summary'!A192,LEN('Data Summary'!A192)-9)</f>
        <v>#VALUE!</v>
      </c>
      <c r="B192" s="513" t="str">
        <f ca="1">+IF(ISTEXT('Data Summary'!B192),'Data Summary'!B192,"")</f>
        <v/>
      </c>
      <c r="C192" s="540" t="e">
        <f ca="1">+VALUE('Data Summary'!C192)</f>
        <v>#VALUE!</v>
      </c>
      <c r="D192" s="541" t="e">
        <f ca="1">+IF(AND(ISNUMBER(OFFSET('Water Data'!$D$4,0,10*ROW('Water Data'!D186))),'Data Summary'!BS192="Yes"),100-OFFSET('Water Data'!$D$4,0,10*ROW('Water Data'!D186)),NA())</f>
        <v>#N/A</v>
      </c>
      <c r="E192" s="541" t="e">
        <f ca="1">+IF(AND(ISNUMBER(OFFSET('Water Data'!$D$6,0,10*ROW('Water Data'!D186))),'Data Summary'!BT192="Yes"),OFFSET('Water Data'!$D$6,0,10*ROW('Water Data'!D186)),NA())</f>
        <v>#N/A</v>
      </c>
      <c r="F192" s="541" t="e">
        <f ca="1">+IF(AND(ISNUMBER(OFFSET('Water Data'!$D$9,0,10*ROW('Water Data'!D186))),'Data Summary'!BU192="Yes"),OFFSET('Water Data'!$D$9,0,10*ROW('Water Data'!D186)),NA())</f>
        <v>#N/A</v>
      </c>
      <c r="G192" s="541" t="e">
        <f ca="1">+IF(AND(ISNUMBER(OFFSET('Water Data'!$E$4,0,10*ROW('Water Data'!E186))),'Data Summary'!BV192="Yes"),100-OFFSET('Water Data'!$E$4,0,10*ROW('Water Data'!E186)),NA())</f>
        <v>#N/A</v>
      </c>
      <c r="H192" s="541" t="e">
        <f ca="1">+IF(AND(ISNUMBER(OFFSET('Water Data'!$E$6,0,10*ROW('Water Data'!E186))),'Data Summary'!BW192="Yes"),OFFSET('Water Data'!$E$6,0,10*ROW('Water Data'!E186)),NA())</f>
        <v>#N/A</v>
      </c>
      <c r="I192" s="541" t="e">
        <f ca="1">+IF(AND(ISNUMBER(OFFSET('Water Data'!$E$9,0,10*ROW('Water Data'!E186))),'Data Summary'!BX192="Yes"),OFFSET('Water Data'!$E$9,0,10*ROW('Water Data'!E186)),NA())</f>
        <v>#N/A</v>
      </c>
      <c r="J192" s="541" t="e">
        <f ca="1">+IF(AND(ISNUMBER(OFFSET('Water Data'!$F$4,0,10*ROW('Water Data'!F186))),'Data Summary'!BY192="Yes"),100-OFFSET('Water Data'!$F$4,0,10*ROW('Water Data'!F186)),NA())</f>
        <v>#N/A</v>
      </c>
      <c r="K192" s="541" t="e">
        <f ca="1">+IF(AND(ISNUMBER(OFFSET('Water Data'!$F$6,0,10*ROW('Water Data'!F186))),'Data Summary'!BZ192="Yes"),OFFSET('Water Data'!$F$6,0,10*ROW('Water Data'!F186)),NA())</f>
        <v>#N/A</v>
      </c>
      <c r="L192" s="541" t="e">
        <f ca="1">+IF(AND(ISNUMBER(OFFSET('Water Data'!$F$9,0,10*ROW('Water Data'!F186))),'Data Summary'!CA192="Yes"),OFFSET('Water Data'!$F$9,0,10*ROW('Water Data'!F186)),NA())</f>
        <v>#N/A</v>
      </c>
      <c r="M192" s="541" t="e">
        <f ca="1">+IF(AND(ISNUMBER(OFFSET('Water Data'!$G$4,0,10*ROW('Water Data'!G186))),'Data Summary'!CB192="Yes"),100-OFFSET('Water Data'!$G$4,0,10*ROW('Water Data'!G186)),NA())</f>
        <v>#N/A</v>
      </c>
      <c r="N192" s="541" t="e">
        <f ca="1">+IF(AND(ISNUMBER(OFFSET('Water Data'!$G$6,0,10*ROW('Water Data'!G186))),'Data Summary'!CC192="Yes"),OFFSET('Water Data'!$G$6,0,10*ROW('Water Data'!G186)),NA())</f>
        <v>#N/A</v>
      </c>
      <c r="O192" s="541" t="e">
        <f ca="1">+IF(AND(ISNUMBER(OFFSET('Water Data'!$G$9,0,10*ROW('Water Data'!G186))),'Data Summary'!CD192="Yes"),OFFSET('Water Data'!$G$9,0,10*ROW('Water Data'!G186)),NA())</f>
        <v>#N/A</v>
      </c>
      <c r="P192" s="541" t="e">
        <f ca="1">+IF(AND(ISNUMBER(OFFSET('Water Data'!$H$4,0,10*ROW('Water Data'!H186))),'Data Summary'!CE192="Yes"),100-OFFSET('Water Data'!$H$4,0,10*ROW('Water Data'!H186)),NA())</f>
        <v>#N/A</v>
      </c>
      <c r="Q192" s="541" t="e">
        <f ca="1">+IF(AND(ISNUMBER(OFFSET('Water Data'!$H$6,0,10*ROW('Water Data'!H186))),'Data Summary'!CF192="Yes"),OFFSET('Water Data'!$H$6,0,10*ROW('Water Data'!H186)),NA())</f>
        <v>#N/A</v>
      </c>
      <c r="R192" s="541" t="e">
        <f ca="1">+IF(AND(ISNUMBER(OFFSET('Water Data'!$H$9,0,10*ROW('Water Data'!H186))),'Data Summary'!CG192="Yes"),OFFSET('Water Data'!$H$9,0,10*ROW('Water Data'!H186)),NA())</f>
        <v>#N/A</v>
      </c>
      <c r="S192" s="541" t="e">
        <f ca="1">+IF(AND(ISNUMBER(OFFSET('Water Data'!$I$4,0,10*ROW('Water Data'!I186))),'Data Summary'!CH192="Yes"),100-OFFSET('Water Data'!$I$4,0,10*ROW('Water Data'!I186)),NA())</f>
        <v>#N/A</v>
      </c>
      <c r="T192" s="541" t="e">
        <f ca="1">+IF(AND(ISNUMBER(OFFSET('Water Data'!$I$6,0,10*ROW('Water Data'!I186))),'Data Summary'!CI192="Yes"),OFFSET('Water Data'!$I$6,0,10*ROW('Water Data'!I186)),NA())</f>
        <v>#N/A</v>
      </c>
      <c r="U192" s="541" t="e">
        <f ca="1">+IF(AND(ISNUMBER(OFFSET('Water Data'!$I$9,0,10*ROW('Water Data'!I186))),'Data Summary'!CJ192="Yes"),OFFSET('Water Data'!$I$9,0,10*ROW('Water Data'!I186)),NA())</f>
        <v>#N/A</v>
      </c>
      <c r="V192" s="542" t="e">
        <f ca="1">+IF(AND(ISNUMBER(OFFSET('Sanitation Data'!$D$4,0,10*ROW('Sanitation Data'!D186))),'Data Summary'!CK192="Yes"),100-OFFSET('Sanitation Data'!$D$4,0,10*ROW('Sanitation Data'!D186)),NA())</f>
        <v>#N/A</v>
      </c>
      <c r="W192" s="542" t="e">
        <f ca="1">+IF(AND(ISNUMBER(OFFSET('Sanitation Data'!$D$6,0,10*ROW('Sanitation Data'!D186))),'Data Summary'!CL192="Yes"),OFFSET('Sanitation Data'!$D$6,0,10*ROW('Sanitation Data'!D186)),NA())</f>
        <v>#N/A</v>
      </c>
      <c r="X192" s="542" t="e">
        <f ca="1">+IF(AND(ISNUMBER(OFFSET('Sanitation Data'!$D$10,0,10*ROW('Sanitation Data'!D186))),'Data Summary'!CM192="Yes"),OFFSET('Sanitation Data'!$D$10,0,10*ROW('Sanitation Data'!D186)),NA())</f>
        <v>#N/A</v>
      </c>
      <c r="Y192" s="542" t="e">
        <f ca="1">+IF(AND(ISNUMBER(OFFSET('Sanitation Data'!$D$11,0,10*ROW('Sanitation Data'!D186))),'Data Summary'!CN192="Yes"),OFFSET('Sanitation Data'!$D$11,0,10*ROW('Sanitation Data'!D186)),NA())</f>
        <v>#N/A</v>
      </c>
      <c r="Z192" s="542" t="e">
        <f ca="1">+IF(AND(ISNUMBER(OFFSET('Sanitation Data'!$D$12,0,10*ROW('Sanitation Data'!D186))),'Data Summary'!CO192="Yes"),OFFSET('Sanitation Data'!$D$12,0,10*ROW('Sanitation Data'!D186)),NA())</f>
        <v>#N/A</v>
      </c>
      <c r="AA192" s="542" t="e">
        <f ca="1">+IF(AND(ISNUMBER(OFFSET('Sanitation Data'!$E$4,0,10*ROW('Sanitation Data'!E186))),'Data Summary'!CP192="Yes"),100-OFFSET('Sanitation Data'!$E$4,0,10*ROW('Sanitation Data'!E186)),NA())</f>
        <v>#N/A</v>
      </c>
      <c r="AB192" s="542" t="e">
        <f ca="1">+IF(AND(ISNUMBER(OFFSET('Sanitation Data'!$E$6,0,10*ROW('Sanitation Data'!E186))),'Data Summary'!CQ192="Yes"),OFFSET('Sanitation Data'!$E$6,0,10*ROW('Sanitation Data'!E186)),NA())</f>
        <v>#N/A</v>
      </c>
      <c r="AC192" s="542" t="e">
        <f ca="1">+IF(AND(ISNUMBER(OFFSET('Sanitation Data'!$E$10,0,10*ROW('Sanitation Data'!E186))),'Data Summary'!CR192="Yes"),OFFSET('Sanitation Data'!$E$10,0,10*ROW('Sanitation Data'!E186)),NA())</f>
        <v>#N/A</v>
      </c>
      <c r="AD192" s="542" t="e">
        <f ca="1">+IF(AND(ISNUMBER(OFFSET('Sanitation Data'!$E$11,0,10*ROW('Sanitation Data'!E186))),'Data Summary'!CS192="Yes"),OFFSET('Sanitation Data'!$E$11,0,10*ROW('Sanitation Data'!E186)),NA())</f>
        <v>#N/A</v>
      </c>
      <c r="AE192" s="542" t="e">
        <f ca="1">+IF(AND(ISNUMBER(OFFSET('Sanitation Data'!$E$12,0,10*ROW('Sanitation Data'!E186))),'Data Summary'!CT192="Yes"),OFFSET('Sanitation Data'!$E$12,0,10*ROW('Sanitation Data'!E186)),NA())</f>
        <v>#N/A</v>
      </c>
      <c r="AF192" s="542" t="e">
        <f ca="1">+IF(AND(ISNUMBER(OFFSET('Sanitation Data'!$F$4,0,10*ROW('Sanitation Data'!F186))),'Data Summary'!CU192="Yes"),100-OFFSET('Sanitation Data'!$F$4,0,10*ROW('Sanitation Data'!F186)),NA())</f>
        <v>#N/A</v>
      </c>
      <c r="AG192" s="542" t="e">
        <f ca="1">+IF(AND(ISNUMBER(OFFSET('Sanitation Data'!$F$6,0,10*ROW('Sanitation Data'!F186))),'Data Summary'!CV192="Yes"),OFFSET('Sanitation Data'!$F$6,0,10*ROW('Sanitation Data'!F186)),NA())</f>
        <v>#N/A</v>
      </c>
      <c r="AH192" s="542" t="e">
        <f ca="1">+IF(AND(ISNUMBER(OFFSET('Sanitation Data'!$F$10,0,10*ROW('Sanitation Data'!F186))),'Data Summary'!CW192="Yes"),OFFSET('Sanitation Data'!$F$10,0,10*ROW('Sanitation Data'!F186)),NA())</f>
        <v>#N/A</v>
      </c>
      <c r="AI192" s="542" t="e">
        <f ca="1">+IF(AND(ISNUMBER(OFFSET('Sanitation Data'!$F$11,0,10*ROW('Sanitation Data'!F186))),'Data Summary'!CX192="Yes"),OFFSET('Sanitation Data'!$F$11,0,10*ROW('Sanitation Data'!F186)),NA())</f>
        <v>#N/A</v>
      </c>
      <c r="AJ192" s="542" t="e">
        <f ca="1">+IF(AND(ISNUMBER(OFFSET('Sanitation Data'!$F$12,0,10*ROW('Sanitation Data'!F186))),'Data Summary'!CY192="Yes"),OFFSET('Sanitation Data'!$F$12,0,10*ROW('Sanitation Data'!F186)),NA())</f>
        <v>#N/A</v>
      </c>
      <c r="AK192" s="542" t="e">
        <f ca="1">+IF(AND(ISNUMBER(OFFSET('Sanitation Data'!$G$4,0,10*ROW('Sanitation Data'!G186))),'Data Summary'!CZ192="Yes"),100-OFFSET('Sanitation Data'!$G$4,0,10*ROW('Sanitation Data'!G186)),NA())</f>
        <v>#N/A</v>
      </c>
      <c r="AL192" s="542" t="e">
        <f ca="1">+IF(AND(ISNUMBER(OFFSET('Sanitation Data'!$G$6,0,10*ROW('Sanitation Data'!G186))),'Data Summary'!DA192="Yes"),OFFSET('Sanitation Data'!$G$6,0,10*ROW('Sanitation Data'!G186)),NA())</f>
        <v>#N/A</v>
      </c>
      <c r="AM192" s="542" t="e">
        <f ca="1">+IF(AND(ISNUMBER(OFFSET('Sanitation Data'!$G$10,0,10*ROW('Sanitation Data'!G186))),'Data Summary'!DB192="Yes"),OFFSET('Sanitation Data'!$G$10,0,10*ROW('Sanitation Data'!G186)),NA())</f>
        <v>#N/A</v>
      </c>
      <c r="AN192" s="542" t="e">
        <f ca="1">+IF(AND(ISNUMBER(OFFSET('Sanitation Data'!$G$11,0,10*ROW('Sanitation Data'!G186))),'Data Summary'!DC192="Yes"),OFFSET('Sanitation Data'!$G$11,0,10*ROW('Sanitation Data'!G186)),NA())</f>
        <v>#N/A</v>
      </c>
      <c r="AO192" s="542" t="e">
        <f ca="1">+IF(AND(ISNUMBER(OFFSET('Sanitation Data'!$G$12,0,10*ROW('Sanitation Data'!G186))),'Data Summary'!DD192="Yes"),OFFSET('Sanitation Data'!$G$12,0,10*ROW('Sanitation Data'!G186)),NA())</f>
        <v>#N/A</v>
      </c>
      <c r="AP192" s="542" t="e">
        <f ca="1">+IF(AND(ISNUMBER(OFFSET('Sanitation Data'!$H$4,0,10*ROW('Sanitation Data'!H186))),'Data Summary'!DE192="Yes"),100-OFFSET('Sanitation Data'!$H$4,0,10*ROW('Sanitation Data'!H186)),NA())</f>
        <v>#N/A</v>
      </c>
      <c r="AQ192" s="542" t="e">
        <f ca="1">+IF(AND(ISNUMBER(OFFSET('Sanitation Data'!$H$6,0,10*ROW('Sanitation Data'!H186))),'Data Summary'!DF192="Yes"),OFFSET('Sanitation Data'!$H$6,0,10*ROW('Sanitation Data'!H186)),NA())</f>
        <v>#N/A</v>
      </c>
      <c r="AR192" s="542" t="e">
        <f ca="1">+IF(AND(ISNUMBER(OFFSET('Sanitation Data'!$H$10,0,10*ROW('Sanitation Data'!H186))),'Data Summary'!DG192="Yes"),OFFSET('Sanitation Data'!$H$10,0,10*ROW('Sanitation Data'!H186)),NA())</f>
        <v>#N/A</v>
      </c>
      <c r="AS192" s="542" t="e">
        <f ca="1">+IF(AND(ISNUMBER(OFFSET('Sanitation Data'!$H$11,0,10*ROW('Sanitation Data'!H186))),'Data Summary'!DH192="Yes"),OFFSET('Sanitation Data'!$H$11,0,10*ROW('Sanitation Data'!H186)),NA())</f>
        <v>#N/A</v>
      </c>
      <c r="AT192" s="542" t="e">
        <f ca="1">+IF(AND(ISNUMBER(OFFSET('Sanitation Data'!$H$12,0,10*ROW('Sanitation Data'!H186))),'Data Summary'!DI192="Yes"),OFFSET('Sanitation Data'!$H$12,0,10*ROW('Sanitation Data'!H186)),NA())</f>
        <v>#N/A</v>
      </c>
      <c r="AU192" s="542" t="e">
        <f ca="1">+IF(AND(ISNUMBER(OFFSET('Sanitation Data'!$I$4,0,10*ROW('Sanitation Data'!I186))),'Data Summary'!DJ192="Yes"),100-OFFSET('Sanitation Data'!$I$4,0,10*ROW('Sanitation Data'!I186)),NA())</f>
        <v>#N/A</v>
      </c>
      <c r="AV192" s="542" t="e">
        <f ca="1">+IF(AND(ISNUMBER(OFFSET('Sanitation Data'!$I$6,0,10*ROW('Sanitation Data'!I186))),'Data Summary'!DK192="Yes"),OFFSET('Sanitation Data'!$I$6,0,10*ROW('Sanitation Data'!I186)),NA())</f>
        <v>#N/A</v>
      </c>
      <c r="AW192" s="542" t="e">
        <f ca="1">+IF(AND(ISNUMBER(OFFSET('Sanitation Data'!$I$10,0,10*ROW('Sanitation Data'!I186))),'Data Summary'!DL192="Yes"),OFFSET('Sanitation Data'!$I$10,0,10*ROW('Sanitation Data'!I186)),NA())</f>
        <v>#N/A</v>
      </c>
      <c r="AX192" s="542" t="e">
        <f ca="1">+IF(AND(ISNUMBER(OFFSET('Sanitation Data'!$I$11,0,10*ROW('Sanitation Data'!I186))),'Data Summary'!DM192="Yes"),OFFSET('Sanitation Data'!$I$11,0,10*ROW('Sanitation Data'!I186)),NA())</f>
        <v>#N/A</v>
      </c>
      <c r="AY192" s="542" t="e">
        <f ca="1">+IF(AND(ISNUMBER(OFFSET('Sanitation Data'!$I$12,0,10*ROW('Sanitation Data'!I186))),'Data Summary'!DN192="Yes"),OFFSET('Sanitation Data'!$I$12,0,10*ROW('Sanitation Data'!I186)),NA())</f>
        <v>#N/A</v>
      </c>
      <c r="AZ192" s="543" t="e">
        <f ca="1">+IF(AND(ISNUMBER(OFFSET('Hygiene Data'!$D$5,0,10*ROW('Hygiene Data'!D186))),'Data Summary'!DO192="Yes"),OFFSET('Hygiene Data'!$D$5,0,10*ROW('Hygiene Data'!D186)),NA())</f>
        <v>#N/A</v>
      </c>
      <c r="BA192" s="543" t="e">
        <f ca="1">+IF(AND(ISNUMBER(OFFSET('Hygiene Data'!$D$7,0,10*ROW('Hygiene Data'!D186))),'Data Summary'!DP192="Yes"),OFFSET('Hygiene Data'!$D$7,0,10*ROW('Hygiene Data'!D186)),NA())</f>
        <v>#N/A</v>
      </c>
      <c r="BB192" s="543" t="e">
        <f ca="1">+IF(AND(ISNUMBER(OFFSET('Hygiene Data'!$D$9,0,10*ROW('Hygiene Data'!D186))),'Data Summary'!DQ192="Yes"),OFFSET('Hygiene Data'!$D$9,0,10*ROW('Hygiene Data'!D186)),NA())</f>
        <v>#N/A</v>
      </c>
      <c r="BC192" s="543" t="e">
        <f ca="1">+IF(AND(ISNUMBER(OFFSET('Hygiene Data'!$E$5,0,10*ROW('Hygiene Data'!E186))),'Data Summary'!DR192="Yes"),OFFSET('Hygiene Data'!$E$5,0,10*ROW('Hygiene Data'!E186)),NA())</f>
        <v>#N/A</v>
      </c>
      <c r="BD192" s="543" t="e">
        <f ca="1">+IF(AND(ISNUMBER(OFFSET('Hygiene Data'!$E$7,0,10*ROW('Hygiene Data'!E186))),'Data Summary'!DS192="Yes"),OFFSET('Hygiene Data'!$E$7,0,10*ROW('Hygiene Data'!E186)),NA())</f>
        <v>#N/A</v>
      </c>
      <c r="BE192" s="543" t="e">
        <f ca="1">+IF(AND(ISNUMBER(OFFSET('Hygiene Data'!$E$9,0,10*ROW('Hygiene Data'!E186))),'Data Summary'!DT192="Yes"),OFFSET('Hygiene Data'!$E$9,0,10*ROW('Hygiene Data'!E186)),NA())</f>
        <v>#N/A</v>
      </c>
      <c r="BF192" s="543" t="e">
        <f ca="1">+IF(AND(ISNUMBER(OFFSET('Hygiene Data'!$F$5,0,10*ROW('Hygiene Data'!F186))),'Data Summary'!DU192="Yes"),OFFSET('Hygiene Data'!$F$5,0,10*ROW('Hygiene Data'!F186)),NA())</f>
        <v>#N/A</v>
      </c>
      <c r="BG192" s="543" t="e">
        <f ca="1">+IF(AND(ISNUMBER(OFFSET('Hygiene Data'!$F$7,0,10*ROW('Hygiene Data'!F186))),'Data Summary'!DV192="Yes"),OFFSET('Hygiene Data'!$F$7,0,10*ROW('Hygiene Data'!F186)),NA())</f>
        <v>#N/A</v>
      </c>
      <c r="BH192" s="543" t="e">
        <f ca="1">+IF(AND(ISNUMBER(OFFSET('Hygiene Data'!$F$9,0,10*ROW('Hygiene Data'!F186))),'Data Summary'!DW192="Yes"),OFFSET('Hygiene Data'!$F$9,0,10*ROW('Hygiene Data'!F186)),NA())</f>
        <v>#N/A</v>
      </c>
      <c r="BI192" s="543" t="e">
        <f ca="1">+IF(AND(ISNUMBER(OFFSET('Hygiene Data'!$G$5,0,10*ROW('Hygiene Data'!G186))),'Data Summary'!DX192="Yes"),OFFSET('Hygiene Data'!$G$5,0,10*ROW('Hygiene Data'!G186)),NA())</f>
        <v>#N/A</v>
      </c>
      <c r="BJ192" s="543" t="e">
        <f ca="1">+IF(AND(ISNUMBER(OFFSET('Hygiene Data'!$G$7,0,10*ROW('Hygiene Data'!G186))),'Data Summary'!DY192="Yes"),OFFSET('Hygiene Data'!$G$7,0,10*ROW('Hygiene Data'!G186)),NA())</f>
        <v>#N/A</v>
      </c>
      <c r="BK192" s="543" t="e">
        <f ca="1">+IF(AND(ISNUMBER(OFFSET('Hygiene Data'!$G$9,0,10*ROW('Hygiene Data'!G186))),'Data Summary'!DZ192="Yes"),OFFSET('Hygiene Data'!$G$9,0,10*ROW('Hygiene Data'!G186)),NA())</f>
        <v>#N/A</v>
      </c>
      <c r="BL192" s="543" t="e">
        <f ca="1">+IF(AND(ISNUMBER(OFFSET('Hygiene Data'!$H$5,0,10*ROW('Hygiene Data'!H186))),'Data Summary'!EA192="Yes"),OFFSET('Hygiene Data'!$H$5,0,10*ROW('Hygiene Data'!H186)),NA())</f>
        <v>#N/A</v>
      </c>
      <c r="BM192" s="543" t="e">
        <f ca="1">+IF(AND(ISNUMBER(OFFSET('Hygiene Data'!$H$7,0,10*ROW('Hygiene Data'!H186))),'Data Summary'!EB192="Yes"),OFFSET('Hygiene Data'!$H$7,0,10*ROW('Hygiene Data'!H186)),NA())</f>
        <v>#N/A</v>
      </c>
      <c r="BN192" s="543" t="e">
        <f ca="1">+IF(AND(ISNUMBER(OFFSET('Hygiene Data'!$H$9,0,10*ROW('Hygiene Data'!H186))),'Data Summary'!EC192="Yes"),OFFSET('Hygiene Data'!$H$9,0,10*ROW('Hygiene Data'!H186)),NA())</f>
        <v>#N/A</v>
      </c>
      <c r="BO192" s="543" t="e">
        <f ca="1">+IF(AND(ISNUMBER(OFFSET('Hygiene Data'!$I$5,0,10*ROW('Hygiene Data'!I186))),'Data Summary'!ED192="Yes"),OFFSET('Hygiene Data'!$I$5,0,10*ROW('Hygiene Data'!I186)),NA())</f>
        <v>#N/A</v>
      </c>
      <c r="BP192" s="543" t="e">
        <f ca="1">+IF(AND(ISNUMBER(OFFSET('Hygiene Data'!$I$7,0,10*ROW('Hygiene Data'!I186))),'Data Summary'!EE192="Yes"),OFFSET('Hygiene Data'!$I$7,0,10*ROW('Hygiene Data'!I186)),NA())</f>
        <v>#N/A</v>
      </c>
      <c r="BQ192" s="543" t="e">
        <f ca="1">+IF(AND(ISNUMBER(OFFSET('Hygiene Data'!$I$9,0,10*ROW('Hygiene Data'!I186))),'Data Summary'!EF192="Yes"),OFFSET('Hygiene Data'!$I$9,0,10*ROW('Hygiene Data'!I186)),NA())</f>
        <v>#N/A</v>
      </c>
    </row>
    <row r="193" spans="1:69" x14ac:dyDescent="0.25">
      <c r="A193" s="539" t="e">
        <f ca="1">+RIGHT('Data Summary'!A193,LEN('Data Summary'!A193)-9)</f>
        <v>#VALUE!</v>
      </c>
      <c r="B193" s="513" t="str">
        <f ca="1">+IF(ISTEXT('Data Summary'!B193),'Data Summary'!B193,"")</f>
        <v/>
      </c>
      <c r="C193" s="540" t="e">
        <f ca="1">+VALUE('Data Summary'!C193)</f>
        <v>#VALUE!</v>
      </c>
      <c r="D193" s="541" t="e">
        <f ca="1">+IF(AND(ISNUMBER(OFFSET('Water Data'!$D$4,0,10*ROW('Water Data'!D187))),'Data Summary'!BS193="Yes"),100-OFFSET('Water Data'!$D$4,0,10*ROW('Water Data'!D187)),NA())</f>
        <v>#N/A</v>
      </c>
      <c r="E193" s="541" t="e">
        <f ca="1">+IF(AND(ISNUMBER(OFFSET('Water Data'!$D$6,0,10*ROW('Water Data'!D187))),'Data Summary'!BT193="Yes"),OFFSET('Water Data'!$D$6,0,10*ROW('Water Data'!D187)),NA())</f>
        <v>#N/A</v>
      </c>
      <c r="F193" s="541" t="e">
        <f ca="1">+IF(AND(ISNUMBER(OFFSET('Water Data'!$D$9,0,10*ROW('Water Data'!D187))),'Data Summary'!BU193="Yes"),OFFSET('Water Data'!$D$9,0,10*ROW('Water Data'!D187)),NA())</f>
        <v>#N/A</v>
      </c>
      <c r="G193" s="541" t="e">
        <f ca="1">+IF(AND(ISNUMBER(OFFSET('Water Data'!$E$4,0,10*ROW('Water Data'!E187))),'Data Summary'!BV193="Yes"),100-OFFSET('Water Data'!$E$4,0,10*ROW('Water Data'!E187)),NA())</f>
        <v>#N/A</v>
      </c>
      <c r="H193" s="541" t="e">
        <f ca="1">+IF(AND(ISNUMBER(OFFSET('Water Data'!$E$6,0,10*ROW('Water Data'!E187))),'Data Summary'!BW193="Yes"),OFFSET('Water Data'!$E$6,0,10*ROW('Water Data'!E187)),NA())</f>
        <v>#N/A</v>
      </c>
      <c r="I193" s="541" t="e">
        <f ca="1">+IF(AND(ISNUMBER(OFFSET('Water Data'!$E$9,0,10*ROW('Water Data'!E187))),'Data Summary'!BX193="Yes"),OFFSET('Water Data'!$E$9,0,10*ROW('Water Data'!E187)),NA())</f>
        <v>#N/A</v>
      </c>
      <c r="J193" s="541" t="e">
        <f ca="1">+IF(AND(ISNUMBER(OFFSET('Water Data'!$F$4,0,10*ROW('Water Data'!F187))),'Data Summary'!BY193="Yes"),100-OFFSET('Water Data'!$F$4,0,10*ROW('Water Data'!F187)),NA())</f>
        <v>#N/A</v>
      </c>
      <c r="K193" s="541" t="e">
        <f ca="1">+IF(AND(ISNUMBER(OFFSET('Water Data'!$F$6,0,10*ROW('Water Data'!F187))),'Data Summary'!BZ193="Yes"),OFFSET('Water Data'!$F$6,0,10*ROW('Water Data'!F187)),NA())</f>
        <v>#N/A</v>
      </c>
      <c r="L193" s="541" t="e">
        <f ca="1">+IF(AND(ISNUMBER(OFFSET('Water Data'!$F$9,0,10*ROW('Water Data'!F187))),'Data Summary'!CA193="Yes"),OFFSET('Water Data'!$F$9,0,10*ROW('Water Data'!F187)),NA())</f>
        <v>#N/A</v>
      </c>
      <c r="M193" s="541" t="e">
        <f ca="1">+IF(AND(ISNUMBER(OFFSET('Water Data'!$G$4,0,10*ROW('Water Data'!G187))),'Data Summary'!CB193="Yes"),100-OFFSET('Water Data'!$G$4,0,10*ROW('Water Data'!G187)),NA())</f>
        <v>#N/A</v>
      </c>
      <c r="N193" s="541" t="e">
        <f ca="1">+IF(AND(ISNUMBER(OFFSET('Water Data'!$G$6,0,10*ROW('Water Data'!G187))),'Data Summary'!CC193="Yes"),OFFSET('Water Data'!$G$6,0,10*ROW('Water Data'!G187)),NA())</f>
        <v>#N/A</v>
      </c>
      <c r="O193" s="541" t="e">
        <f ca="1">+IF(AND(ISNUMBER(OFFSET('Water Data'!$G$9,0,10*ROW('Water Data'!G187))),'Data Summary'!CD193="Yes"),OFFSET('Water Data'!$G$9,0,10*ROW('Water Data'!G187)),NA())</f>
        <v>#N/A</v>
      </c>
      <c r="P193" s="541" t="e">
        <f ca="1">+IF(AND(ISNUMBER(OFFSET('Water Data'!$H$4,0,10*ROW('Water Data'!H187))),'Data Summary'!CE193="Yes"),100-OFFSET('Water Data'!$H$4,0,10*ROW('Water Data'!H187)),NA())</f>
        <v>#N/A</v>
      </c>
      <c r="Q193" s="541" t="e">
        <f ca="1">+IF(AND(ISNUMBER(OFFSET('Water Data'!$H$6,0,10*ROW('Water Data'!H187))),'Data Summary'!CF193="Yes"),OFFSET('Water Data'!$H$6,0,10*ROW('Water Data'!H187)),NA())</f>
        <v>#N/A</v>
      </c>
      <c r="R193" s="541" t="e">
        <f ca="1">+IF(AND(ISNUMBER(OFFSET('Water Data'!$H$9,0,10*ROW('Water Data'!H187))),'Data Summary'!CG193="Yes"),OFFSET('Water Data'!$H$9,0,10*ROW('Water Data'!H187)),NA())</f>
        <v>#N/A</v>
      </c>
      <c r="S193" s="541" t="e">
        <f ca="1">+IF(AND(ISNUMBER(OFFSET('Water Data'!$I$4,0,10*ROW('Water Data'!I187))),'Data Summary'!CH193="Yes"),100-OFFSET('Water Data'!$I$4,0,10*ROW('Water Data'!I187)),NA())</f>
        <v>#N/A</v>
      </c>
      <c r="T193" s="541" t="e">
        <f ca="1">+IF(AND(ISNUMBER(OFFSET('Water Data'!$I$6,0,10*ROW('Water Data'!I187))),'Data Summary'!CI193="Yes"),OFFSET('Water Data'!$I$6,0,10*ROW('Water Data'!I187)),NA())</f>
        <v>#N/A</v>
      </c>
      <c r="U193" s="541" t="e">
        <f ca="1">+IF(AND(ISNUMBER(OFFSET('Water Data'!$I$9,0,10*ROW('Water Data'!I187))),'Data Summary'!CJ193="Yes"),OFFSET('Water Data'!$I$9,0,10*ROW('Water Data'!I187)),NA())</f>
        <v>#N/A</v>
      </c>
      <c r="V193" s="542" t="e">
        <f ca="1">+IF(AND(ISNUMBER(OFFSET('Sanitation Data'!$D$4,0,10*ROW('Sanitation Data'!D187))),'Data Summary'!CK193="Yes"),100-OFFSET('Sanitation Data'!$D$4,0,10*ROW('Sanitation Data'!D187)),NA())</f>
        <v>#N/A</v>
      </c>
      <c r="W193" s="542" t="e">
        <f ca="1">+IF(AND(ISNUMBER(OFFSET('Sanitation Data'!$D$6,0,10*ROW('Sanitation Data'!D187))),'Data Summary'!CL193="Yes"),OFFSET('Sanitation Data'!$D$6,0,10*ROW('Sanitation Data'!D187)),NA())</f>
        <v>#N/A</v>
      </c>
      <c r="X193" s="542" t="e">
        <f ca="1">+IF(AND(ISNUMBER(OFFSET('Sanitation Data'!$D$10,0,10*ROW('Sanitation Data'!D187))),'Data Summary'!CM193="Yes"),OFFSET('Sanitation Data'!$D$10,0,10*ROW('Sanitation Data'!D187)),NA())</f>
        <v>#N/A</v>
      </c>
      <c r="Y193" s="542" t="e">
        <f ca="1">+IF(AND(ISNUMBER(OFFSET('Sanitation Data'!$D$11,0,10*ROW('Sanitation Data'!D187))),'Data Summary'!CN193="Yes"),OFFSET('Sanitation Data'!$D$11,0,10*ROW('Sanitation Data'!D187)),NA())</f>
        <v>#N/A</v>
      </c>
      <c r="Z193" s="542" t="e">
        <f ca="1">+IF(AND(ISNUMBER(OFFSET('Sanitation Data'!$D$12,0,10*ROW('Sanitation Data'!D187))),'Data Summary'!CO193="Yes"),OFFSET('Sanitation Data'!$D$12,0,10*ROW('Sanitation Data'!D187)),NA())</f>
        <v>#N/A</v>
      </c>
      <c r="AA193" s="542" t="e">
        <f ca="1">+IF(AND(ISNUMBER(OFFSET('Sanitation Data'!$E$4,0,10*ROW('Sanitation Data'!E187))),'Data Summary'!CP193="Yes"),100-OFFSET('Sanitation Data'!$E$4,0,10*ROW('Sanitation Data'!E187)),NA())</f>
        <v>#N/A</v>
      </c>
      <c r="AB193" s="542" t="e">
        <f ca="1">+IF(AND(ISNUMBER(OFFSET('Sanitation Data'!$E$6,0,10*ROW('Sanitation Data'!E187))),'Data Summary'!CQ193="Yes"),OFFSET('Sanitation Data'!$E$6,0,10*ROW('Sanitation Data'!E187)),NA())</f>
        <v>#N/A</v>
      </c>
      <c r="AC193" s="542" t="e">
        <f ca="1">+IF(AND(ISNUMBER(OFFSET('Sanitation Data'!$E$10,0,10*ROW('Sanitation Data'!E187))),'Data Summary'!CR193="Yes"),OFFSET('Sanitation Data'!$E$10,0,10*ROW('Sanitation Data'!E187)),NA())</f>
        <v>#N/A</v>
      </c>
      <c r="AD193" s="542" t="e">
        <f ca="1">+IF(AND(ISNUMBER(OFFSET('Sanitation Data'!$E$11,0,10*ROW('Sanitation Data'!E187))),'Data Summary'!CS193="Yes"),OFFSET('Sanitation Data'!$E$11,0,10*ROW('Sanitation Data'!E187)),NA())</f>
        <v>#N/A</v>
      </c>
      <c r="AE193" s="542" t="e">
        <f ca="1">+IF(AND(ISNUMBER(OFFSET('Sanitation Data'!$E$12,0,10*ROW('Sanitation Data'!E187))),'Data Summary'!CT193="Yes"),OFFSET('Sanitation Data'!$E$12,0,10*ROW('Sanitation Data'!E187)),NA())</f>
        <v>#N/A</v>
      </c>
      <c r="AF193" s="542" t="e">
        <f ca="1">+IF(AND(ISNUMBER(OFFSET('Sanitation Data'!$F$4,0,10*ROW('Sanitation Data'!F187))),'Data Summary'!CU193="Yes"),100-OFFSET('Sanitation Data'!$F$4,0,10*ROW('Sanitation Data'!F187)),NA())</f>
        <v>#N/A</v>
      </c>
      <c r="AG193" s="542" t="e">
        <f ca="1">+IF(AND(ISNUMBER(OFFSET('Sanitation Data'!$F$6,0,10*ROW('Sanitation Data'!F187))),'Data Summary'!CV193="Yes"),OFFSET('Sanitation Data'!$F$6,0,10*ROW('Sanitation Data'!F187)),NA())</f>
        <v>#N/A</v>
      </c>
      <c r="AH193" s="542" t="e">
        <f ca="1">+IF(AND(ISNUMBER(OFFSET('Sanitation Data'!$F$10,0,10*ROW('Sanitation Data'!F187))),'Data Summary'!CW193="Yes"),OFFSET('Sanitation Data'!$F$10,0,10*ROW('Sanitation Data'!F187)),NA())</f>
        <v>#N/A</v>
      </c>
      <c r="AI193" s="542" t="e">
        <f ca="1">+IF(AND(ISNUMBER(OFFSET('Sanitation Data'!$F$11,0,10*ROW('Sanitation Data'!F187))),'Data Summary'!CX193="Yes"),OFFSET('Sanitation Data'!$F$11,0,10*ROW('Sanitation Data'!F187)),NA())</f>
        <v>#N/A</v>
      </c>
      <c r="AJ193" s="542" t="e">
        <f ca="1">+IF(AND(ISNUMBER(OFFSET('Sanitation Data'!$F$12,0,10*ROW('Sanitation Data'!F187))),'Data Summary'!CY193="Yes"),OFFSET('Sanitation Data'!$F$12,0,10*ROW('Sanitation Data'!F187)),NA())</f>
        <v>#N/A</v>
      </c>
      <c r="AK193" s="542" t="e">
        <f ca="1">+IF(AND(ISNUMBER(OFFSET('Sanitation Data'!$G$4,0,10*ROW('Sanitation Data'!G187))),'Data Summary'!CZ193="Yes"),100-OFFSET('Sanitation Data'!$G$4,0,10*ROW('Sanitation Data'!G187)),NA())</f>
        <v>#N/A</v>
      </c>
      <c r="AL193" s="542" t="e">
        <f ca="1">+IF(AND(ISNUMBER(OFFSET('Sanitation Data'!$G$6,0,10*ROW('Sanitation Data'!G187))),'Data Summary'!DA193="Yes"),OFFSET('Sanitation Data'!$G$6,0,10*ROW('Sanitation Data'!G187)),NA())</f>
        <v>#N/A</v>
      </c>
      <c r="AM193" s="542" t="e">
        <f ca="1">+IF(AND(ISNUMBER(OFFSET('Sanitation Data'!$G$10,0,10*ROW('Sanitation Data'!G187))),'Data Summary'!DB193="Yes"),OFFSET('Sanitation Data'!$G$10,0,10*ROW('Sanitation Data'!G187)),NA())</f>
        <v>#N/A</v>
      </c>
      <c r="AN193" s="542" t="e">
        <f ca="1">+IF(AND(ISNUMBER(OFFSET('Sanitation Data'!$G$11,0,10*ROW('Sanitation Data'!G187))),'Data Summary'!DC193="Yes"),OFFSET('Sanitation Data'!$G$11,0,10*ROW('Sanitation Data'!G187)),NA())</f>
        <v>#N/A</v>
      </c>
      <c r="AO193" s="542" t="e">
        <f ca="1">+IF(AND(ISNUMBER(OFFSET('Sanitation Data'!$G$12,0,10*ROW('Sanitation Data'!G187))),'Data Summary'!DD193="Yes"),OFFSET('Sanitation Data'!$G$12,0,10*ROW('Sanitation Data'!G187)),NA())</f>
        <v>#N/A</v>
      </c>
      <c r="AP193" s="542" t="e">
        <f ca="1">+IF(AND(ISNUMBER(OFFSET('Sanitation Data'!$H$4,0,10*ROW('Sanitation Data'!H187))),'Data Summary'!DE193="Yes"),100-OFFSET('Sanitation Data'!$H$4,0,10*ROW('Sanitation Data'!H187)),NA())</f>
        <v>#N/A</v>
      </c>
      <c r="AQ193" s="542" t="e">
        <f ca="1">+IF(AND(ISNUMBER(OFFSET('Sanitation Data'!$H$6,0,10*ROW('Sanitation Data'!H187))),'Data Summary'!DF193="Yes"),OFFSET('Sanitation Data'!$H$6,0,10*ROW('Sanitation Data'!H187)),NA())</f>
        <v>#N/A</v>
      </c>
      <c r="AR193" s="542" t="e">
        <f ca="1">+IF(AND(ISNUMBER(OFFSET('Sanitation Data'!$H$10,0,10*ROW('Sanitation Data'!H187))),'Data Summary'!DG193="Yes"),OFFSET('Sanitation Data'!$H$10,0,10*ROW('Sanitation Data'!H187)),NA())</f>
        <v>#N/A</v>
      </c>
      <c r="AS193" s="542" t="e">
        <f ca="1">+IF(AND(ISNUMBER(OFFSET('Sanitation Data'!$H$11,0,10*ROW('Sanitation Data'!H187))),'Data Summary'!DH193="Yes"),OFFSET('Sanitation Data'!$H$11,0,10*ROW('Sanitation Data'!H187)),NA())</f>
        <v>#N/A</v>
      </c>
      <c r="AT193" s="542" t="e">
        <f ca="1">+IF(AND(ISNUMBER(OFFSET('Sanitation Data'!$H$12,0,10*ROW('Sanitation Data'!H187))),'Data Summary'!DI193="Yes"),OFFSET('Sanitation Data'!$H$12,0,10*ROW('Sanitation Data'!H187)),NA())</f>
        <v>#N/A</v>
      </c>
      <c r="AU193" s="542" t="e">
        <f ca="1">+IF(AND(ISNUMBER(OFFSET('Sanitation Data'!$I$4,0,10*ROW('Sanitation Data'!I187))),'Data Summary'!DJ193="Yes"),100-OFFSET('Sanitation Data'!$I$4,0,10*ROW('Sanitation Data'!I187)),NA())</f>
        <v>#N/A</v>
      </c>
      <c r="AV193" s="542" t="e">
        <f ca="1">+IF(AND(ISNUMBER(OFFSET('Sanitation Data'!$I$6,0,10*ROW('Sanitation Data'!I187))),'Data Summary'!DK193="Yes"),OFFSET('Sanitation Data'!$I$6,0,10*ROW('Sanitation Data'!I187)),NA())</f>
        <v>#N/A</v>
      </c>
      <c r="AW193" s="542" t="e">
        <f ca="1">+IF(AND(ISNUMBER(OFFSET('Sanitation Data'!$I$10,0,10*ROW('Sanitation Data'!I187))),'Data Summary'!DL193="Yes"),OFFSET('Sanitation Data'!$I$10,0,10*ROW('Sanitation Data'!I187)),NA())</f>
        <v>#N/A</v>
      </c>
      <c r="AX193" s="542" t="e">
        <f ca="1">+IF(AND(ISNUMBER(OFFSET('Sanitation Data'!$I$11,0,10*ROW('Sanitation Data'!I187))),'Data Summary'!DM193="Yes"),OFFSET('Sanitation Data'!$I$11,0,10*ROW('Sanitation Data'!I187)),NA())</f>
        <v>#N/A</v>
      </c>
      <c r="AY193" s="542" t="e">
        <f ca="1">+IF(AND(ISNUMBER(OFFSET('Sanitation Data'!$I$12,0,10*ROW('Sanitation Data'!I187))),'Data Summary'!DN193="Yes"),OFFSET('Sanitation Data'!$I$12,0,10*ROW('Sanitation Data'!I187)),NA())</f>
        <v>#N/A</v>
      </c>
      <c r="AZ193" s="543" t="e">
        <f ca="1">+IF(AND(ISNUMBER(OFFSET('Hygiene Data'!$D$5,0,10*ROW('Hygiene Data'!D187))),'Data Summary'!DO193="Yes"),OFFSET('Hygiene Data'!$D$5,0,10*ROW('Hygiene Data'!D187)),NA())</f>
        <v>#N/A</v>
      </c>
      <c r="BA193" s="543" t="e">
        <f ca="1">+IF(AND(ISNUMBER(OFFSET('Hygiene Data'!$D$7,0,10*ROW('Hygiene Data'!D187))),'Data Summary'!DP193="Yes"),OFFSET('Hygiene Data'!$D$7,0,10*ROW('Hygiene Data'!D187)),NA())</f>
        <v>#N/A</v>
      </c>
      <c r="BB193" s="543" t="e">
        <f ca="1">+IF(AND(ISNUMBER(OFFSET('Hygiene Data'!$D$9,0,10*ROW('Hygiene Data'!D187))),'Data Summary'!DQ193="Yes"),OFFSET('Hygiene Data'!$D$9,0,10*ROW('Hygiene Data'!D187)),NA())</f>
        <v>#N/A</v>
      </c>
      <c r="BC193" s="543" t="e">
        <f ca="1">+IF(AND(ISNUMBER(OFFSET('Hygiene Data'!$E$5,0,10*ROW('Hygiene Data'!E187))),'Data Summary'!DR193="Yes"),OFFSET('Hygiene Data'!$E$5,0,10*ROW('Hygiene Data'!E187)),NA())</f>
        <v>#N/A</v>
      </c>
      <c r="BD193" s="543" t="e">
        <f ca="1">+IF(AND(ISNUMBER(OFFSET('Hygiene Data'!$E$7,0,10*ROW('Hygiene Data'!E187))),'Data Summary'!DS193="Yes"),OFFSET('Hygiene Data'!$E$7,0,10*ROW('Hygiene Data'!E187)),NA())</f>
        <v>#N/A</v>
      </c>
      <c r="BE193" s="543" t="e">
        <f ca="1">+IF(AND(ISNUMBER(OFFSET('Hygiene Data'!$E$9,0,10*ROW('Hygiene Data'!E187))),'Data Summary'!DT193="Yes"),OFFSET('Hygiene Data'!$E$9,0,10*ROW('Hygiene Data'!E187)),NA())</f>
        <v>#N/A</v>
      </c>
      <c r="BF193" s="543" t="e">
        <f ca="1">+IF(AND(ISNUMBER(OFFSET('Hygiene Data'!$F$5,0,10*ROW('Hygiene Data'!F187))),'Data Summary'!DU193="Yes"),OFFSET('Hygiene Data'!$F$5,0,10*ROW('Hygiene Data'!F187)),NA())</f>
        <v>#N/A</v>
      </c>
      <c r="BG193" s="543" t="e">
        <f ca="1">+IF(AND(ISNUMBER(OFFSET('Hygiene Data'!$F$7,0,10*ROW('Hygiene Data'!F187))),'Data Summary'!DV193="Yes"),OFFSET('Hygiene Data'!$F$7,0,10*ROW('Hygiene Data'!F187)),NA())</f>
        <v>#N/A</v>
      </c>
      <c r="BH193" s="543" t="e">
        <f ca="1">+IF(AND(ISNUMBER(OFFSET('Hygiene Data'!$F$9,0,10*ROW('Hygiene Data'!F187))),'Data Summary'!DW193="Yes"),OFFSET('Hygiene Data'!$F$9,0,10*ROW('Hygiene Data'!F187)),NA())</f>
        <v>#N/A</v>
      </c>
      <c r="BI193" s="543" t="e">
        <f ca="1">+IF(AND(ISNUMBER(OFFSET('Hygiene Data'!$G$5,0,10*ROW('Hygiene Data'!G187))),'Data Summary'!DX193="Yes"),OFFSET('Hygiene Data'!$G$5,0,10*ROW('Hygiene Data'!G187)),NA())</f>
        <v>#N/A</v>
      </c>
      <c r="BJ193" s="543" t="e">
        <f ca="1">+IF(AND(ISNUMBER(OFFSET('Hygiene Data'!$G$7,0,10*ROW('Hygiene Data'!G187))),'Data Summary'!DY193="Yes"),OFFSET('Hygiene Data'!$G$7,0,10*ROW('Hygiene Data'!G187)),NA())</f>
        <v>#N/A</v>
      </c>
      <c r="BK193" s="543" t="e">
        <f ca="1">+IF(AND(ISNUMBER(OFFSET('Hygiene Data'!$G$9,0,10*ROW('Hygiene Data'!G187))),'Data Summary'!DZ193="Yes"),OFFSET('Hygiene Data'!$G$9,0,10*ROW('Hygiene Data'!G187)),NA())</f>
        <v>#N/A</v>
      </c>
      <c r="BL193" s="543" t="e">
        <f ca="1">+IF(AND(ISNUMBER(OFFSET('Hygiene Data'!$H$5,0,10*ROW('Hygiene Data'!H187))),'Data Summary'!EA193="Yes"),OFFSET('Hygiene Data'!$H$5,0,10*ROW('Hygiene Data'!H187)),NA())</f>
        <v>#N/A</v>
      </c>
      <c r="BM193" s="543" t="e">
        <f ca="1">+IF(AND(ISNUMBER(OFFSET('Hygiene Data'!$H$7,0,10*ROW('Hygiene Data'!H187))),'Data Summary'!EB193="Yes"),OFFSET('Hygiene Data'!$H$7,0,10*ROW('Hygiene Data'!H187)),NA())</f>
        <v>#N/A</v>
      </c>
      <c r="BN193" s="543" t="e">
        <f ca="1">+IF(AND(ISNUMBER(OFFSET('Hygiene Data'!$H$9,0,10*ROW('Hygiene Data'!H187))),'Data Summary'!EC193="Yes"),OFFSET('Hygiene Data'!$H$9,0,10*ROW('Hygiene Data'!H187)),NA())</f>
        <v>#N/A</v>
      </c>
      <c r="BO193" s="543" t="e">
        <f ca="1">+IF(AND(ISNUMBER(OFFSET('Hygiene Data'!$I$5,0,10*ROW('Hygiene Data'!I187))),'Data Summary'!ED193="Yes"),OFFSET('Hygiene Data'!$I$5,0,10*ROW('Hygiene Data'!I187)),NA())</f>
        <v>#N/A</v>
      </c>
      <c r="BP193" s="543" t="e">
        <f ca="1">+IF(AND(ISNUMBER(OFFSET('Hygiene Data'!$I$7,0,10*ROW('Hygiene Data'!I187))),'Data Summary'!EE193="Yes"),OFFSET('Hygiene Data'!$I$7,0,10*ROW('Hygiene Data'!I187)),NA())</f>
        <v>#N/A</v>
      </c>
      <c r="BQ193" s="543" t="e">
        <f ca="1">+IF(AND(ISNUMBER(OFFSET('Hygiene Data'!$I$9,0,10*ROW('Hygiene Data'!I187))),'Data Summary'!EF193="Yes"),OFFSET('Hygiene Data'!$I$9,0,10*ROW('Hygiene Data'!I187)),NA())</f>
        <v>#N/A</v>
      </c>
    </row>
    <row r="194" spans="1:69" x14ac:dyDescent="0.25">
      <c r="A194" s="539" t="e">
        <f ca="1">+RIGHT('Data Summary'!A194,LEN('Data Summary'!A194)-9)</f>
        <v>#VALUE!</v>
      </c>
      <c r="B194" s="513" t="str">
        <f ca="1">+IF(ISTEXT('Data Summary'!B194),'Data Summary'!B194,"")</f>
        <v/>
      </c>
      <c r="C194" s="540" t="e">
        <f ca="1">+VALUE('Data Summary'!C194)</f>
        <v>#VALUE!</v>
      </c>
      <c r="D194" s="541" t="e">
        <f ca="1">+IF(AND(ISNUMBER(OFFSET('Water Data'!$D$4,0,10*ROW('Water Data'!D188))),'Data Summary'!BS194="Yes"),100-OFFSET('Water Data'!$D$4,0,10*ROW('Water Data'!D188)),NA())</f>
        <v>#N/A</v>
      </c>
      <c r="E194" s="541" t="e">
        <f ca="1">+IF(AND(ISNUMBER(OFFSET('Water Data'!$D$6,0,10*ROW('Water Data'!D188))),'Data Summary'!BT194="Yes"),OFFSET('Water Data'!$D$6,0,10*ROW('Water Data'!D188)),NA())</f>
        <v>#N/A</v>
      </c>
      <c r="F194" s="541" t="e">
        <f ca="1">+IF(AND(ISNUMBER(OFFSET('Water Data'!$D$9,0,10*ROW('Water Data'!D188))),'Data Summary'!BU194="Yes"),OFFSET('Water Data'!$D$9,0,10*ROW('Water Data'!D188)),NA())</f>
        <v>#N/A</v>
      </c>
      <c r="G194" s="541" t="e">
        <f ca="1">+IF(AND(ISNUMBER(OFFSET('Water Data'!$E$4,0,10*ROW('Water Data'!E188))),'Data Summary'!BV194="Yes"),100-OFFSET('Water Data'!$E$4,0,10*ROW('Water Data'!E188)),NA())</f>
        <v>#N/A</v>
      </c>
      <c r="H194" s="541" t="e">
        <f ca="1">+IF(AND(ISNUMBER(OFFSET('Water Data'!$E$6,0,10*ROW('Water Data'!E188))),'Data Summary'!BW194="Yes"),OFFSET('Water Data'!$E$6,0,10*ROW('Water Data'!E188)),NA())</f>
        <v>#N/A</v>
      </c>
      <c r="I194" s="541" t="e">
        <f ca="1">+IF(AND(ISNUMBER(OFFSET('Water Data'!$E$9,0,10*ROW('Water Data'!E188))),'Data Summary'!BX194="Yes"),OFFSET('Water Data'!$E$9,0,10*ROW('Water Data'!E188)),NA())</f>
        <v>#N/A</v>
      </c>
      <c r="J194" s="541" t="e">
        <f ca="1">+IF(AND(ISNUMBER(OFFSET('Water Data'!$F$4,0,10*ROW('Water Data'!F188))),'Data Summary'!BY194="Yes"),100-OFFSET('Water Data'!$F$4,0,10*ROW('Water Data'!F188)),NA())</f>
        <v>#N/A</v>
      </c>
      <c r="K194" s="541" t="e">
        <f ca="1">+IF(AND(ISNUMBER(OFFSET('Water Data'!$F$6,0,10*ROW('Water Data'!F188))),'Data Summary'!BZ194="Yes"),OFFSET('Water Data'!$F$6,0,10*ROW('Water Data'!F188)),NA())</f>
        <v>#N/A</v>
      </c>
      <c r="L194" s="541" t="e">
        <f ca="1">+IF(AND(ISNUMBER(OFFSET('Water Data'!$F$9,0,10*ROW('Water Data'!F188))),'Data Summary'!CA194="Yes"),OFFSET('Water Data'!$F$9,0,10*ROW('Water Data'!F188)),NA())</f>
        <v>#N/A</v>
      </c>
      <c r="M194" s="541" t="e">
        <f ca="1">+IF(AND(ISNUMBER(OFFSET('Water Data'!$G$4,0,10*ROW('Water Data'!G188))),'Data Summary'!CB194="Yes"),100-OFFSET('Water Data'!$G$4,0,10*ROW('Water Data'!G188)),NA())</f>
        <v>#N/A</v>
      </c>
      <c r="N194" s="541" t="e">
        <f ca="1">+IF(AND(ISNUMBER(OFFSET('Water Data'!$G$6,0,10*ROW('Water Data'!G188))),'Data Summary'!CC194="Yes"),OFFSET('Water Data'!$G$6,0,10*ROW('Water Data'!G188)),NA())</f>
        <v>#N/A</v>
      </c>
      <c r="O194" s="541" t="e">
        <f ca="1">+IF(AND(ISNUMBER(OFFSET('Water Data'!$G$9,0,10*ROW('Water Data'!G188))),'Data Summary'!CD194="Yes"),OFFSET('Water Data'!$G$9,0,10*ROW('Water Data'!G188)),NA())</f>
        <v>#N/A</v>
      </c>
      <c r="P194" s="541" t="e">
        <f ca="1">+IF(AND(ISNUMBER(OFFSET('Water Data'!$H$4,0,10*ROW('Water Data'!H188))),'Data Summary'!CE194="Yes"),100-OFFSET('Water Data'!$H$4,0,10*ROW('Water Data'!H188)),NA())</f>
        <v>#N/A</v>
      </c>
      <c r="Q194" s="541" t="e">
        <f ca="1">+IF(AND(ISNUMBER(OFFSET('Water Data'!$H$6,0,10*ROW('Water Data'!H188))),'Data Summary'!CF194="Yes"),OFFSET('Water Data'!$H$6,0,10*ROW('Water Data'!H188)),NA())</f>
        <v>#N/A</v>
      </c>
      <c r="R194" s="541" t="e">
        <f ca="1">+IF(AND(ISNUMBER(OFFSET('Water Data'!$H$9,0,10*ROW('Water Data'!H188))),'Data Summary'!CG194="Yes"),OFFSET('Water Data'!$H$9,0,10*ROW('Water Data'!H188)),NA())</f>
        <v>#N/A</v>
      </c>
      <c r="S194" s="541" t="e">
        <f ca="1">+IF(AND(ISNUMBER(OFFSET('Water Data'!$I$4,0,10*ROW('Water Data'!I188))),'Data Summary'!CH194="Yes"),100-OFFSET('Water Data'!$I$4,0,10*ROW('Water Data'!I188)),NA())</f>
        <v>#N/A</v>
      </c>
      <c r="T194" s="541" t="e">
        <f ca="1">+IF(AND(ISNUMBER(OFFSET('Water Data'!$I$6,0,10*ROW('Water Data'!I188))),'Data Summary'!CI194="Yes"),OFFSET('Water Data'!$I$6,0,10*ROW('Water Data'!I188)),NA())</f>
        <v>#N/A</v>
      </c>
      <c r="U194" s="541" t="e">
        <f ca="1">+IF(AND(ISNUMBER(OFFSET('Water Data'!$I$9,0,10*ROW('Water Data'!I188))),'Data Summary'!CJ194="Yes"),OFFSET('Water Data'!$I$9,0,10*ROW('Water Data'!I188)),NA())</f>
        <v>#N/A</v>
      </c>
      <c r="V194" s="542" t="e">
        <f ca="1">+IF(AND(ISNUMBER(OFFSET('Sanitation Data'!$D$4,0,10*ROW('Sanitation Data'!D188))),'Data Summary'!CK194="Yes"),100-OFFSET('Sanitation Data'!$D$4,0,10*ROW('Sanitation Data'!D188)),NA())</f>
        <v>#N/A</v>
      </c>
      <c r="W194" s="542" t="e">
        <f ca="1">+IF(AND(ISNUMBER(OFFSET('Sanitation Data'!$D$6,0,10*ROW('Sanitation Data'!D188))),'Data Summary'!CL194="Yes"),OFFSET('Sanitation Data'!$D$6,0,10*ROW('Sanitation Data'!D188)),NA())</f>
        <v>#N/A</v>
      </c>
      <c r="X194" s="542" t="e">
        <f ca="1">+IF(AND(ISNUMBER(OFFSET('Sanitation Data'!$D$10,0,10*ROW('Sanitation Data'!D188))),'Data Summary'!CM194="Yes"),OFFSET('Sanitation Data'!$D$10,0,10*ROW('Sanitation Data'!D188)),NA())</f>
        <v>#N/A</v>
      </c>
      <c r="Y194" s="542" t="e">
        <f ca="1">+IF(AND(ISNUMBER(OFFSET('Sanitation Data'!$D$11,0,10*ROW('Sanitation Data'!D188))),'Data Summary'!CN194="Yes"),OFFSET('Sanitation Data'!$D$11,0,10*ROW('Sanitation Data'!D188)),NA())</f>
        <v>#N/A</v>
      </c>
      <c r="Z194" s="542" t="e">
        <f ca="1">+IF(AND(ISNUMBER(OFFSET('Sanitation Data'!$D$12,0,10*ROW('Sanitation Data'!D188))),'Data Summary'!CO194="Yes"),OFFSET('Sanitation Data'!$D$12,0,10*ROW('Sanitation Data'!D188)),NA())</f>
        <v>#N/A</v>
      </c>
      <c r="AA194" s="542" t="e">
        <f ca="1">+IF(AND(ISNUMBER(OFFSET('Sanitation Data'!$E$4,0,10*ROW('Sanitation Data'!E188))),'Data Summary'!CP194="Yes"),100-OFFSET('Sanitation Data'!$E$4,0,10*ROW('Sanitation Data'!E188)),NA())</f>
        <v>#N/A</v>
      </c>
      <c r="AB194" s="542" t="e">
        <f ca="1">+IF(AND(ISNUMBER(OFFSET('Sanitation Data'!$E$6,0,10*ROW('Sanitation Data'!E188))),'Data Summary'!CQ194="Yes"),OFFSET('Sanitation Data'!$E$6,0,10*ROW('Sanitation Data'!E188)),NA())</f>
        <v>#N/A</v>
      </c>
      <c r="AC194" s="542" t="e">
        <f ca="1">+IF(AND(ISNUMBER(OFFSET('Sanitation Data'!$E$10,0,10*ROW('Sanitation Data'!E188))),'Data Summary'!CR194="Yes"),OFFSET('Sanitation Data'!$E$10,0,10*ROW('Sanitation Data'!E188)),NA())</f>
        <v>#N/A</v>
      </c>
      <c r="AD194" s="542" t="e">
        <f ca="1">+IF(AND(ISNUMBER(OFFSET('Sanitation Data'!$E$11,0,10*ROW('Sanitation Data'!E188))),'Data Summary'!CS194="Yes"),OFFSET('Sanitation Data'!$E$11,0,10*ROW('Sanitation Data'!E188)),NA())</f>
        <v>#N/A</v>
      </c>
      <c r="AE194" s="542" t="e">
        <f ca="1">+IF(AND(ISNUMBER(OFFSET('Sanitation Data'!$E$12,0,10*ROW('Sanitation Data'!E188))),'Data Summary'!CT194="Yes"),OFFSET('Sanitation Data'!$E$12,0,10*ROW('Sanitation Data'!E188)),NA())</f>
        <v>#N/A</v>
      </c>
      <c r="AF194" s="542" t="e">
        <f ca="1">+IF(AND(ISNUMBER(OFFSET('Sanitation Data'!$F$4,0,10*ROW('Sanitation Data'!F188))),'Data Summary'!CU194="Yes"),100-OFFSET('Sanitation Data'!$F$4,0,10*ROW('Sanitation Data'!F188)),NA())</f>
        <v>#N/A</v>
      </c>
      <c r="AG194" s="542" t="e">
        <f ca="1">+IF(AND(ISNUMBER(OFFSET('Sanitation Data'!$F$6,0,10*ROW('Sanitation Data'!F188))),'Data Summary'!CV194="Yes"),OFFSET('Sanitation Data'!$F$6,0,10*ROW('Sanitation Data'!F188)),NA())</f>
        <v>#N/A</v>
      </c>
      <c r="AH194" s="542" t="e">
        <f ca="1">+IF(AND(ISNUMBER(OFFSET('Sanitation Data'!$F$10,0,10*ROW('Sanitation Data'!F188))),'Data Summary'!CW194="Yes"),OFFSET('Sanitation Data'!$F$10,0,10*ROW('Sanitation Data'!F188)),NA())</f>
        <v>#N/A</v>
      </c>
      <c r="AI194" s="542" t="e">
        <f ca="1">+IF(AND(ISNUMBER(OFFSET('Sanitation Data'!$F$11,0,10*ROW('Sanitation Data'!F188))),'Data Summary'!CX194="Yes"),OFFSET('Sanitation Data'!$F$11,0,10*ROW('Sanitation Data'!F188)),NA())</f>
        <v>#N/A</v>
      </c>
      <c r="AJ194" s="542" t="e">
        <f ca="1">+IF(AND(ISNUMBER(OFFSET('Sanitation Data'!$F$12,0,10*ROW('Sanitation Data'!F188))),'Data Summary'!CY194="Yes"),OFFSET('Sanitation Data'!$F$12,0,10*ROW('Sanitation Data'!F188)),NA())</f>
        <v>#N/A</v>
      </c>
      <c r="AK194" s="542" t="e">
        <f ca="1">+IF(AND(ISNUMBER(OFFSET('Sanitation Data'!$G$4,0,10*ROW('Sanitation Data'!G188))),'Data Summary'!CZ194="Yes"),100-OFFSET('Sanitation Data'!$G$4,0,10*ROW('Sanitation Data'!G188)),NA())</f>
        <v>#N/A</v>
      </c>
      <c r="AL194" s="542" t="e">
        <f ca="1">+IF(AND(ISNUMBER(OFFSET('Sanitation Data'!$G$6,0,10*ROW('Sanitation Data'!G188))),'Data Summary'!DA194="Yes"),OFFSET('Sanitation Data'!$G$6,0,10*ROW('Sanitation Data'!G188)),NA())</f>
        <v>#N/A</v>
      </c>
      <c r="AM194" s="542" t="e">
        <f ca="1">+IF(AND(ISNUMBER(OFFSET('Sanitation Data'!$G$10,0,10*ROW('Sanitation Data'!G188))),'Data Summary'!DB194="Yes"),OFFSET('Sanitation Data'!$G$10,0,10*ROW('Sanitation Data'!G188)),NA())</f>
        <v>#N/A</v>
      </c>
      <c r="AN194" s="542" t="e">
        <f ca="1">+IF(AND(ISNUMBER(OFFSET('Sanitation Data'!$G$11,0,10*ROW('Sanitation Data'!G188))),'Data Summary'!DC194="Yes"),OFFSET('Sanitation Data'!$G$11,0,10*ROW('Sanitation Data'!G188)),NA())</f>
        <v>#N/A</v>
      </c>
      <c r="AO194" s="542" t="e">
        <f ca="1">+IF(AND(ISNUMBER(OFFSET('Sanitation Data'!$G$12,0,10*ROW('Sanitation Data'!G188))),'Data Summary'!DD194="Yes"),OFFSET('Sanitation Data'!$G$12,0,10*ROW('Sanitation Data'!G188)),NA())</f>
        <v>#N/A</v>
      </c>
      <c r="AP194" s="542" t="e">
        <f ca="1">+IF(AND(ISNUMBER(OFFSET('Sanitation Data'!$H$4,0,10*ROW('Sanitation Data'!H188))),'Data Summary'!DE194="Yes"),100-OFFSET('Sanitation Data'!$H$4,0,10*ROW('Sanitation Data'!H188)),NA())</f>
        <v>#N/A</v>
      </c>
      <c r="AQ194" s="542" t="e">
        <f ca="1">+IF(AND(ISNUMBER(OFFSET('Sanitation Data'!$H$6,0,10*ROW('Sanitation Data'!H188))),'Data Summary'!DF194="Yes"),OFFSET('Sanitation Data'!$H$6,0,10*ROW('Sanitation Data'!H188)),NA())</f>
        <v>#N/A</v>
      </c>
      <c r="AR194" s="542" t="e">
        <f ca="1">+IF(AND(ISNUMBER(OFFSET('Sanitation Data'!$H$10,0,10*ROW('Sanitation Data'!H188))),'Data Summary'!DG194="Yes"),OFFSET('Sanitation Data'!$H$10,0,10*ROW('Sanitation Data'!H188)),NA())</f>
        <v>#N/A</v>
      </c>
      <c r="AS194" s="542" t="e">
        <f ca="1">+IF(AND(ISNUMBER(OFFSET('Sanitation Data'!$H$11,0,10*ROW('Sanitation Data'!H188))),'Data Summary'!DH194="Yes"),OFFSET('Sanitation Data'!$H$11,0,10*ROW('Sanitation Data'!H188)),NA())</f>
        <v>#N/A</v>
      </c>
      <c r="AT194" s="542" t="e">
        <f ca="1">+IF(AND(ISNUMBER(OFFSET('Sanitation Data'!$H$12,0,10*ROW('Sanitation Data'!H188))),'Data Summary'!DI194="Yes"),OFFSET('Sanitation Data'!$H$12,0,10*ROW('Sanitation Data'!H188)),NA())</f>
        <v>#N/A</v>
      </c>
      <c r="AU194" s="542" t="e">
        <f ca="1">+IF(AND(ISNUMBER(OFFSET('Sanitation Data'!$I$4,0,10*ROW('Sanitation Data'!I188))),'Data Summary'!DJ194="Yes"),100-OFFSET('Sanitation Data'!$I$4,0,10*ROW('Sanitation Data'!I188)),NA())</f>
        <v>#N/A</v>
      </c>
      <c r="AV194" s="542" t="e">
        <f ca="1">+IF(AND(ISNUMBER(OFFSET('Sanitation Data'!$I$6,0,10*ROW('Sanitation Data'!I188))),'Data Summary'!DK194="Yes"),OFFSET('Sanitation Data'!$I$6,0,10*ROW('Sanitation Data'!I188)),NA())</f>
        <v>#N/A</v>
      </c>
      <c r="AW194" s="542" t="e">
        <f ca="1">+IF(AND(ISNUMBER(OFFSET('Sanitation Data'!$I$10,0,10*ROW('Sanitation Data'!I188))),'Data Summary'!DL194="Yes"),OFFSET('Sanitation Data'!$I$10,0,10*ROW('Sanitation Data'!I188)),NA())</f>
        <v>#N/A</v>
      </c>
      <c r="AX194" s="542" t="e">
        <f ca="1">+IF(AND(ISNUMBER(OFFSET('Sanitation Data'!$I$11,0,10*ROW('Sanitation Data'!I188))),'Data Summary'!DM194="Yes"),OFFSET('Sanitation Data'!$I$11,0,10*ROW('Sanitation Data'!I188)),NA())</f>
        <v>#N/A</v>
      </c>
      <c r="AY194" s="542" t="e">
        <f ca="1">+IF(AND(ISNUMBER(OFFSET('Sanitation Data'!$I$12,0,10*ROW('Sanitation Data'!I188))),'Data Summary'!DN194="Yes"),OFFSET('Sanitation Data'!$I$12,0,10*ROW('Sanitation Data'!I188)),NA())</f>
        <v>#N/A</v>
      </c>
      <c r="AZ194" s="543" t="e">
        <f ca="1">+IF(AND(ISNUMBER(OFFSET('Hygiene Data'!$D$5,0,10*ROW('Hygiene Data'!D188))),'Data Summary'!DO194="Yes"),OFFSET('Hygiene Data'!$D$5,0,10*ROW('Hygiene Data'!D188)),NA())</f>
        <v>#N/A</v>
      </c>
      <c r="BA194" s="543" t="e">
        <f ca="1">+IF(AND(ISNUMBER(OFFSET('Hygiene Data'!$D$7,0,10*ROW('Hygiene Data'!D188))),'Data Summary'!DP194="Yes"),OFFSET('Hygiene Data'!$D$7,0,10*ROW('Hygiene Data'!D188)),NA())</f>
        <v>#N/A</v>
      </c>
      <c r="BB194" s="543" t="e">
        <f ca="1">+IF(AND(ISNUMBER(OFFSET('Hygiene Data'!$D$9,0,10*ROW('Hygiene Data'!D188))),'Data Summary'!DQ194="Yes"),OFFSET('Hygiene Data'!$D$9,0,10*ROW('Hygiene Data'!D188)),NA())</f>
        <v>#N/A</v>
      </c>
      <c r="BC194" s="543" t="e">
        <f ca="1">+IF(AND(ISNUMBER(OFFSET('Hygiene Data'!$E$5,0,10*ROW('Hygiene Data'!E188))),'Data Summary'!DR194="Yes"),OFFSET('Hygiene Data'!$E$5,0,10*ROW('Hygiene Data'!E188)),NA())</f>
        <v>#N/A</v>
      </c>
      <c r="BD194" s="543" t="e">
        <f ca="1">+IF(AND(ISNUMBER(OFFSET('Hygiene Data'!$E$7,0,10*ROW('Hygiene Data'!E188))),'Data Summary'!DS194="Yes"),OFFSET('Hygiene Data'!$E$7,0,10*ROW('Hygiene Data'!E188)),NA())</f>
        <v>#N/A</v>
      </c>
      <c r="BE194" s="543" t="e">
        <f ca="1">+IF(AND(ISNUMBER(OFFSET('Hygiene Data'!$E$9,0,10*ROW('Hygiene Data'!E188))),'Data Summary'!DT194="Yes"),OFFSET('Hygiene Data'!$E$9,0,10*ROW('Hygiene Data'!E188)),NA())</f>
        <v>#N/A</v>
      </c>
      <c r="BF194" s="543" t="e">
        <f ca="1">+IF(AND(ISNUMBER(OFFSET('Hygiene Data'!$F$5,0,10*ROW('Hygiene Data'!F188))),'Data Summary'!DU194="Yes"),OFFSET('Hygiene Data'!$F$5,0,10*ROW('Hygiene Data'!F188)),NA())</f>
        <v>#N/A</v>
      </c>
      <c r="BG194" s="543" t="e">
        <f ca="1">+IF(AND(ISNUMBER(OFFSET('Hygiene Data'!$F$7,0,10*ROW('Hygiene Data'!F188))),'Data Summary'!DV194="Yes"),OFFSET('Hygiene Data'!$F$7,0,10*ROW('Hygiene Data'!F188)),NA())</f>
        <v>#N/A</v>
      </c>
      <c r="BH194" s="543" t="e">
        <f ca="1">+IF(AND(ISNUMBER(OFFSET('Hygiene Data'!$F$9,0,10*ROW('Hygiene Data'!F188))),'Data Summary'!DW194="Yes"),OFFSET('Hygiene Data'!$F$9,0,10*ROW('Hygiene Data'!F188)),NA())</f>
        <v>#N/A</v>
      </c>
      <c r="BI194" s="543" t="e">
        <f ca="1">+IF(AND(ISNUMBER(OFFSET('Hygiene Data'!$G$5,0,10*ROW('Hygiene Data'!G188))),'Data Summary'!DX194="Yes"),OFFSET('Hygiene Data'!$G$5,0,10*ROW('Hygiene Data'!G188)),NA())</f>
        <v>#N/A</v>
      </c>
      <c r="BJ194" s="543" t="e">
        <f ca="1">+IF(AND(ISNUMBER(OFFSET('Hygiene Data'!$G$7,0,10*ROW('Hygiene Data'!G188))),'Data Summary'!DY194="Yes"),OFFSET('Hygiene Data'!$G$7,0,10*ROW('Hygiene Data'!G188)),NA())</f>
        <v>#N/A</v>
      </c>
      <c r="BK194" s="543" t="e">
        <f ca="1">+IF(AND(ISNUMBER(OFFSET('Hygiene Data'!$G$9,0,10*ROW('Hygiene Data'!G188))),'Data Summary'!DZ194="Yes"),OFFSET('Hygiene Data'!$G$9,0,10*ROW('Hygiene Data'!G188)),NA())</f>
        <v>#N/A</v>
      </c>
      <c r="BL194" s="543" t="e">
        <f ca="1">+IF(AND(ISNUMBER(OFFSET('Hygiene Data'!$H$5,0,10*ROW('Hygiene Data'!H188))),'Data Summary'!EA194="Yes"),OFFSET('Hygiene Data'!$H$5,0,10*ROW('Hygiene Data'!H188)),NA())</f>
        <v>#N/A</v>
      </c>
      <c r="BM194" s="543" t="e">
        <f ca="1">+IF(AND(ISNUMBER(OFFSET('Hygiene Data'!$H$7,0,10*ROW('Hygiene Data'!H188))),'Data Summary'!EB194="Yes"),OFFSET('Hygiene Data'!$H$7,0,10*ROW('Hygiene Data'!H188)),NA())</f>
        <v>#N/A</v>
      </c>
      <c r="BN194" s="543" t="e">
        <f ca="1">+IF(AND(ISNUMBER(OFFSET('Hygiene Data'!$H$9,0,10*ROW('Hygiene Data'!H188))),'Data Summary'!EC194="Yes"),OFFSET('Hygiene Data'!$H$9,0,10*ROW('Hygiene Data'!H188)),NA())</f>
        <v>#N/A</v>
      </c>
      <c r="BO194" s="543" t="e">
        <f ca="1">+IF(AND(ISNUMBER(OFFSET('Hygiene Data'!$I$5,0,10*ROW('Hygiene Data'!I188))),'Data Summary'!ED194="Yes"),OFFSET('Hygiene Data'!$I$5,0,10*ROW('Hygiene Data'!I188)),NA())</f>
        <v>#N/A</v>
      </c>
      <c r="BP194" s="543" t="e">
        <f ca="1">+IF(AND(ISNUMBER(OFFSET('Hygiene Data'!$I$7,0,10*ROW('Hygiene Data'!I188))),'Data Summary'!EE194="Yes"),OFFSET('Hygiene Data'!$I$7,0,10*ROW('Hygiene Data'!I188)),NA())</f>
        <v>#N/A</v>
      </c>
      <c r="BQ194" s="543" t="e">
        <f ca="1">+IF(AND(ISNUMBER(OFFSET('Hygiene Data'!$I$9,0,10*ROW('Hygiene Data'!I188))),'Data Summary'!EF194="Yes"),OFFSET('Hygiene Data'!$I$9,0,10*ROW('Hygiene Data'!I188)),NA())</f>
        <v>#N/A</v>
      </c>
    </row>
    <row r="195" spans="1:69" x14ac:dyDescent="0.25">
      <c r="A195" s="539" t="e">
        <f ca="1">+RIGHT('Data Summary'!A195,LEN('Data Summary'!A195)-9)</f>
        <v>#VALUE!</v>
      </c>
      <c r="B195" s="513" t="str">
        <f ca="1">+IF(ISTEXT('Data Summary'!B195),'Data Summary'!B195,"")</f>
        <v/>
      </c>
      <c r="C195" s="540" t="e">
        <f ca="1">+VALUE('Data Summary'!C195)</f>
        <v>#VALUE!</v>
      </c>
      <c r="D195" s="541" t="e">
        <f ca="1">+IF(AND(ISNUMBER(OFFSET('Water Data'!$D$4,0,10*ROW('Water Data'!D189))),'Data Summary'!BS195="Yes"),100-OFFSET('Water Data'!$D$4,0,10*ROW('Water Data'!D189)),NA())</f>
        <v>#N/A</v>
      </c>
      <c r="E195" s="541" t="e">
        <f ca="1">+IF(AND(ISNUMBER(OFFSET('Water Data'!$D$6,0,10*ROW('Water Data'!D189))),'Data Summary'!BT195="Yes"),OFFSET('Water Data'!$D$6,0,10*ROW('Water Data'!D189)),NA())</f>
        <v>#N/A</v>
      </c>
      <c r="F195" s="541" t="e">
        <f ca="1">+IF(AND(ISNUMBER(OFFSET('Water Data'!$D$9,0,10*ROW('Water Data'!D189))),'Data Summary'!BU195="Yes"),OFFSET('Water Data'!$D$9,0,10*ROW('Water Data'!D189)),NA())</f>
        <v>#N/A</v>
      </c>
      <c r="G195" s="541" t="e">
        <f ca="1">+IF(AND(ISNUMBER(OFFSET('Water Data'!$E$4,0,10*ROW('Water Data'!E189))),'Data Summary'!BV195="Yes"),100-OFFSET('Water Data'!$E$4,0,10*ROW('Water Data'!E189)),NA())</f>
        <v>#N/A</v>
      </c>
      <c r="H195" s="541" t="e">
        <f ca="1">+IF(AND(ISNUMBER(OFFSET('Water Data'!$E$6,0,10*ROW('Water Data'!E189))),'Data Summary'!BW195="Yes"),OFFSET('Water Data'!$E$6,0,10*ROW('Water Data'!E189)),NA())</f>
        <v>#N/A</v>
      </c>
      <c r="I195" s="541" t="e">
        <f ca="1">+IF(AND(ISNUMBER(OFFSET('Water Data'!$E$9,0,10*ROW('Water Data'!E189))),'Data Summary'!BX195="Yes"),OFFSET('Water Data'!$E$9,0,10*ROW('Water Data'!E189)),NA())</f>
        <v>#N/A</v>
      </c>
      <c r="J195" s="541" t="e">
        <f ca="1">+IF(AND(ISNUMBER(OFFSET('Water Data'!$F$4,0,10*ROW('Water Data'!F189))),'Data Summary'!BY195="Yes"),100-OFFSET('Water Data'!$F$4,0,10*ROW('Water Data'!F189)),NA())</f>
        <v>#N/A</v>
      </c>
      <c r="K195" s="541" t="e">
        <f ca="1">+IF(AND(ISNUMBER(OFFSET('Water Data'!$F$6,0,10*ROW('Water Data'!F189))),'Data Summary'!BZ195="Yes"),OFFSET('Water Data'!$F$6,0,10*ROW('Water Data'!F189)),NA())</f>
        <v>#N/A</v>
      </c>
      <c r="L195" s="541" t="e">
        <f ca="1">+IF(AND(ISNUMBER(OFFSET('Water Data'!$F$9,0,10*ROW('Water Data'!F189))),'Data Summary'!CA195="Yes"),OFFSET('Water Data'!$F$9,0,10*ROW('Water Data'!F189)),NA())</f>
        <v>#N/A</v>
      </c>
      <c r="M195" s="541" t="e">
        <f ca="1">+IF(AND(ISNUMBER(OFFSET('Water Data'!$G$4,0,10*ROW('Water Data'!G189))),'Data Summary'!CB195="Yes"),100-OFFSET('Water Data'!$G$4,0,10*ROW('Water Data'!G189)),NA())</f>
        <v>#N/A</v>
      </c>
      <c r="N195" s="541" t="e">
        <f ca="1">+IF(AND(ISNUMBER(OFFSET('Water Data'!$G$6,0,10*ROW('Water Data'!G189))),'Data Summary'!CC195="Yes"),OFFSET('Water Data'!$G$6,0,10*ROW('Water Data'!G189)),NA())</f>
        <v>#N/A</v>
      </c>
      <c r="O195" s="541" t="e">
        <f ca="1">+IF(AND(ISNUMBER(OFFSET('Water Data'!$G$9,0,10*ROW('Water Data'!G189))),'Data Summary'!CD195="Yes"),OFFSET('Water Data'!$G$9,0,10*ROW('Water Data'!G189)),NA())</f>
        <v>#N/A</v>
      </c>
      <c r="P195" s="541" t="e">
        <f ca="1">+IF(AND(ISNUMBER(OFFSET('Water Data'!$H$4,0,10*ROW('Water Data'!H189))),'Data Summary'!CE195="Yes"),100-OFFSET('Water Data'!$H$4,0,10*ROW('Water Data'!H189)),NA())</f>
        <v>#N/A</v>
      </c>
      <c r="Q195" s="541" t="e">
        <f ca="1">+IF(AND(ISNUMBER(OFFSET('Water Data'!$H$6,0,10*ROW('Water Data'!H189))),'Data Summary'!CF195="Yes"),OFFSET('Water Data'!$H$6,0,10*ROW('Water Data'!H189)),NA())</f>
        <v>#N/A</v>
      </c>
      <c r="R195" s="541" t="e">
        <f ca="1">+IF(AND(ISNUMBER(OFFSET('Water Data'!$H$9,0,10*ROW('Water Data'!H189))),'Data Summary'!CG195="Yes"),OFFSET('Water Data'!$H$9,0,10*ROW('Water Data'!H189)),NA())</f>
        <v>#N/A</v>
      </c>
      <c r="S195" s="541" t="e">
        <f ca="1">+IF(AND(ISNUMBER(OFFSET('Water Data'!$I$4,0,10*ROW('Water Data'!I189))),'Data Summary'!CH195="Yes"),100-OFFSET('Water Data'!$I$4,0,10*ROW('Water Data'!I189)),NA())</f>
        <v>#N/A</v>
      </c>
      <c r="T195" s="541" t="e">
        <f ca="1">+IF(AND(ISNUMBER(OFFSET('Water Data'!$I$6,0,10*ROW('Water Data'!I189))),'Data Summary'!CI195="Yes"),OFFSET('Water Data'!$I$6,0,10*ROW('Water Data'!I189)),NA())</f>
        <v>#N/A</v>
      </c>
      <c r="U195" s="541" t="e">
        <f ca="1">+IF(AND(ISNUMBER(OFFSET('Water Data'!$I$9,0,10*ROW('Water Data'!I189))),'Data Summary'!CJ195="Yes"),OFFSET('Water Data'!$I$9,0,10*ROW('Water Data'!I189)),NA())</f>
        <v>#N/A</v>
      </c>
      <c r="V195" s="542" t="e">
        <f ca="1">+IF(AND(ISNUMBER(OFFSET('Sanitation Data'!$D$4,0,10*ROW('Sanitation Data'!D189))),'Data Summary'!CK195="Yes"),100-OFFSET('Sanitation Data'!$D$4,0,10*ROW('Sanitation Data'!D189)),NA())</f>
        <v>#N/A</v>
      </c>
      <c r="W195" s="542" t="e">
        <f ca="1">+IF(AND(ISNUMBER(OFFSET('Sanitation Data'!$D$6,0,10*ROW('Sanitation Data'!D189))),'Data Summary'!CL195="Yes"),OFFSET('Sanitation Data'!$D$6,0,10*ROW('Sanitation Data'!D189)),NA())</f>
        <v>#N/A</v>
      </c>
      <c r="X195" s="542" t="e">
        <f ca="1">+IF(AND(ISNUMBER(OFFSET('Sanitation Data'!$D$10,0,10*ROW('Sanitation Data'!D189))),'Data Summary'!CM195="Yes"),OFFSET('Sanitation Data'!$D$10,0,10*ROW('Sanitation Data'!D189)),NA())</f>
        <v>#N/A</v>
      </c>
      <c r="Y195" s="542" t="e">
        <f ca="1">+IF(AND(ISNUMBER(OFFSET('Sanitation Data'!$D$11,0,10*ROW('Sanitation Data'!D189))),'Data Summary'!CN195="Yes"),OFFSET('Sanitation Data'!$D$11,0,10*ROW('Sanitation Data'!D189)),NA())</f>
        <v>#N/A</v>
      </c>
      <c r="Z195" s="542" t="e">
        <f ca="1">+IF(AND(ISNUMBER(OFFSET('Sanitation Data'!$D$12,0,10*ROW('Sanitation Data'!D189))),'Data Summary'!CO195="Yes"),OFFSET('Sanitation Data'!$D$12,0,10*ROW('Sanitation Data'!D189)),NA())</f>
        <v>#N/A</v>
      </c>
      <c r="AA195" s="542" t="e">
        <f ca="1">+IF(AND(ISNUMBER(OFFSET('Sanitation Data'!$E$4,0,10*ROW('Sanitation Data'!E189))),'Data Summary'!CP195="Yes"),100-OFFSET('Sanitation Data'!$E$4,0,10*ROW('Sanitation Data'!E189)),NA())</f>
        <v>#N/A</v>
      </c>
      <c r="AB195" s="542" t="e">
        <f ca="1">+IF(AND(ISNUMBER(OFFSET('Sanitation Data'!$E$6,0,10*ROW('Sanitation Data'!E189))),'Data Summary'!CQ195="Yes"),OFFSET('Sanitation Data'!$E$6,0,10*ROW('Sanitation Data'!E189)),NA())</f>
        <v>#N/A</v>
      </c>
      <c r="AC195" s="542" t="e">
        <f ca="1">+IF(AND(ISNUMBER(OFFSET('Sanitation Data'!$E$10,0,10*ROW('Sanitation Data'!E189))),'Data Summary'!CR195="Yes"),OFFSET('Sanitation Data'!$E$10,0,10*ROW('Sanitation Data'!E189)),NA())</f>
        <v>#N/A</v>
      </c>
      <c r="AD195" s="542" t="e">
        <f ca="1">+IF(AND(ISNUMBER(OFFSET('Sanitation Data'!$E$11,0,10*ROW('Sanitation Data'!E189))),'Data Summary'!CS195="Yes"),OFFSET('Sanitation Data'!$E$11,0,10*ROW('Sanitation Data'!E189)),NA())</f>
        <v>#N/A</v>
      </c>
      <c r="AE195" s="542" t="e">
        <f ca="1">+IF(AND(ISNUMBER(OFFSET('Sanitation Data'!$E$12,0,10*ROW('Sanitation Data'!E189))),'Data Summary'!CT195="Yes"),OFFSET('Sanitation Data'!$E$12,0,10*ROW('Sanitation Data'!E189)),NA())</f>
        <v>#N/A</v>
      </c>
      <c r="AF195" s="542" t="e">
        <f ca="1">+IF(AND(ISNUMBER(OFFSET('Sanitation Data'!$F$4,0,10*ROW('Sanitation Data'!F189))),'Data Summary'!CU195="Yes"),100-OFFSET('Sanitation Data'!$F$4,0,10*ROW('Sanitation Data'!F189)),NA())</f>
        <v>#N/A</v>
      </c>
      <c r="AG195" s="542" t="e">
        <f ca="1">+IF(AND(ISNUMBER(OFFSET('Sanitation Data'!$F$6,0,10*ROW('Sanitation Data'!F189))),'Data Summary'!CV195="Yes"),OFFSET('Sanitation Data'!$F$6,0,10*ROW('Sanitation Data'!F189)),NA())</f>
        <v>#N/A</v>
      </c>
      <c r="AH195" s="542" t="e">
        <f ca="1">+IF(AND(ISNUMBER(OFFSET('Sanitation Data'!$F$10,0,10*ROW('Sanitation Data'!F189))),'Data Summary'!CW195="Yes"),OFFSET('Sanitation Data'!$F$10,0,10*ROW('Sanitation Data'!F189)),NA())</f>
        <v>#N/A</v>
      </c>
      <c r="AI195" s="542" t="e">
        <f ca="1">+IF(AND(ISNUMBER(OFFSET('Sanitation Data'!$F$11,0,10*ROW('Sanitation Data'!F189))),'Data Summary'!CX195="Yes"),OFFSET('Sanitation Data'!$F$11,0,10*ROW('Sanitation Data'!F189)),NA())</f>
        <v>#N/A</v>
      </c>
      <c r="AJ195" s="542" t="e">
        <f ca="1">+IF(AND(ISNUMBER(OFFSET('Sanitation Data'!$F$12,0,10*ROW('Sanitation Data'!F189))),'Data Summary'!CY195="Yes"),OFFSET('Sanitation Data'!$F$12,0,10*ROW('Sanitation Data'!F189)),NA())</f>
        <v>#N/A</v>
      </c>
      <c r="AK195" s="542" t="e">
        <f ca="1">+IF(AND(ISNUMBER(OFFSET('Sanitation Data'!$G$4,0,10*ROW('Sanitation Data'!G189))),'Data Summary'!CZ195="Yes"),100-OFFSET('Sanitation Data'!$G$4,0,10*ROW('Sanitation Data'!G189)),NA())</f>
        <v>#N/A</v>
      </c>
      <c r="AL195" s="542" t="e">
        <f ca="1">+IF(AND(ISNUMBER(OFFSET('Sanitation Data'!$G$6,0,10*ROW('Sanitation Data'!G189))),'Data Summary'!DA195="Yes"),OFFSET('Sanitation Data'!$G$6,0,10*ROW('Sanitation Data'!G189)),NA())</f>
        <v>#N/A</v>
      </c>
      <c r="AM195" s="542" t="e">
        <f ca="1">+IF(AND(ISNUMBER(OFFSET('Sanitation Data'!$G$10,0,10*ROW('Sanitation Data'!G189))),'Data Summary'!DB195="Yes"),OFFSET('Sanitation Data'!$G$10,0,10*ROW('Sanitation Data'!G189)),NA())</f>
        <v>#N/A</v>
      </c>
      <c r="AN195" s="542" t="e">
        <f ca="1">+IF(AND(ISNUMBER(OFFSET('Sanitation Data'!$G$11,0,10*ROW('Sanitation Data'!G189))),'Data Summary'!DC195="Yes"),OFFSET('Sanitation Data'!$G$11,0,10*ROW('Sanitation Data'!G189)),NA())</f>
        <v>#N/A</v>
      </c>
      <c r="AO195" s="542" t="e">
        <f ca="1">+IF(AND(ISNUMBER(OFFSET('Sanitation Data'!$G$12,0,10*ROW('Sanitation Data'!G189))),'Data Summary'!DD195="Yes"),OFFSET('Sanitation Data'!$G$12,0,10*ROW('Sanitation Data'!G189)),NA())</f>
        <v>#N/A</v>
      </c>
      <c r="AP195" s="542" t="e">
        <f ca="1">+IF(AND(ISNUMBER(OFFSET('Sanitation Data'!$H$4,0,10*ROW('Sanitation Data'!H189))),'Data Summary'!DE195="Yes"),100-OFFSET('Sanitation Data'!$H$4,0,10*ROW('Sanitation Data'!H189)),NA())</f>
        <v>#N/A</v>
      </c>
      <c r="AQ195" s="542" t="e">
        <f ca="1">+IF(AND(ISNUMBER(OFFSET('Sanitation Data'!$H$6,0,10*ROW('Sanitation Data'!H189))),'Data Summary'!DF195="Yes"),OFFSET('Sanitation Data'!$H$6,0,10*ROW('Sanitation Data'!H189)),NA())</f>
        <v>#N/A</v>
      </c>
      <c r="AR195" s="542" t="e">
        <f ca="1">+IF(AND(ISNUMBER(OFFSET('Sanitation Data'!$H$10,0,10*ROW('Sanitation Data'!H189))),'Data Summary'!DG195="Yes"),OFFSET('Sanitation Data'!$H$10,0,10*ROW('Sanitation Data'!H189)),NA())</f>
        <v>#N/A</v>
      </c>
      <c r="AS195" s="542" t="e">
        <f ca="1">+IF(AND(ISNUMBER(OFFSET('Sanitation Data'!$H$11,0,10*ROW('Sanitation Data'!H189))),'Data Summary'!DH195="Yes"),OFFSET('Sanitation Data'!$H$11,0,10*ROW('Sanitation Data'!H189)),NA())</f>
        <v>#N/A</v>
      </c>
      <c r="AT195" s="542" t="e">
        <f ca="1">+IF(AND(ISNUMBER(OFFSET('Sanitation Data'!$H$12,0,10*ROW('Sanitation Data'!H189))),'Data Summary'!DI195="Yes"),OFFSET('Sanitation Data'!$H$12,0,10*ROW('Sanitation Data'!H189)),NA())</f>
        <v>#N/A</v>
      </c>
      <c r="AU195" s="542" t="e">
        <f ca="1">+IF(AND(ISNUMBER(OFFSET('Sanitation Data'!$I$4,0,10*ROW('Sanitation Data'!I189))),'Data Summary'!DJ195="Yes"),100-OFFSET('Sanitation Data'!$I$4,0,10*ROW('Sanitation Data'!I189)),NA())</f>
        <v>#N/A</v>
      </c>
      <c r="AV195" s="542" t="e">
        <f ca="1">+IF(AND(ISNUMBER(OFFSET('Sanitation Data'!$I$6,0,10*ROW('Sanitation Data'!I189))),'Data Summary'!DK195="Yes"),OFFSET('Sanitation Data'!$I$6,0,10*ROW('Sanitation Data'!I189)),NA())</f>
        <v>#N/A</v>
      </c>
      <c r="AW195" s="542" t="e">
        <f ca="1">+IF(AND(ISNUMBER(OFFSET('Sanitation Data'!$I$10,0,10*ROW('Sanitation Data'!I189))),'Data Summary'!DL195="Yes"),OFFSET('Sanitation Data'!$I$10,0,10*ROW('Sanitation Data'!I189)),NA())</f>
        <v>#N/A</v>
      </c>
      <c r="AX195" s="542" t="e">
        <f ca="1">+IF(AND(ISNUMBER(OFFSET('Sanitation Data'!$I$11,0,10*ROW('Sanitation Data'!I189))),'Data Summary'!DM195="Yes"),OFFSET('Sanitation Data'!$I$11,0,10*ROW('Sanitation Data'!I189)),NA())</f>
        <v>#N/A</v>
      </c>
      <c r="AY195" s="542" t="e">
        <f ca="1">+IF(AND(ISNUMBER(OFFSET('Sanitation Data'!$I$12,0,10*ROW('Sanitation Data'!I189))),'Data Summary'!DN195="Yes"),OFFSET('Sanitation Data'!$I$12,0,10*ROW('Sanitation Data'!I189)),NA())</f>
        <v>#N/A</v>
      </c>
      <c r="AZ195" s="543" t="e">
        <f ca="1">+IF(AND(ISNUMBER(OFFSET('Hygiene Data'!$D$5,0,10*ROW('Hygiene Data'!D189))),'Data Summary'!DO195="Yes"),OFFSET('Hygiene Data'!$D$5,0,10*ROW('Hygiene Data'!D189)),NA())</f>
        <v>#N/A</v>
      </c>
      <c r="BA195" s="543" t="e">
        <f ca="1">+IF(AND(ISNUMBER(OFFSET('Hygiene Data'!$D$7,0,10*ROW('Hygiene Data'!D189))),'Data Summary'!DP195="Yes"),OFFSET('Hygiene Data'!$D$7,0,10*ROW('Hygiene Data'!D189)),NA())</f>
        <v>#N/A</v>
      </c>
      <c r="BB195" s="543" t="e">
        <f ca="1">+IF(AND(ISNUMBER(OFFSET('Hygiene Data'!$D$9,0,10*ROW('Hygiene Data'!D189))),'Data Summary'!DQ195="Yes"),OFFSET('Hygiene Data'!$D$9,0,10*ROW('Hygiene Data'!D189)),NA())</f>
        <v>#N/A</v>
      </c>
      <c r="BC195" s="543" t="e">
        <f ca="1">+IF(AND(ISNUMBER(OFFSET('Hygiene Data'!$E$5,0,10*ROW('Hygiene Data'!E189))),'Data Summary'!DR195="Yes"),OFFSET('Hygiene Data'!$E$5,0,10*ROW('Hygiene Data'!E189)),NA())</f>
        <v>#N/A</v>
      </c>
      <c r="BD195" s="543" t="e">
        <f ca="1">+IF(AND(ISNUMBER(OFFSET('Hygiene Data'!$E$7,0,10*ROW('Hygiene Data'!E189))),'Data Summary'!DS195="Yes"),OFFSET('Hygiene Data'!$E$7,0,10*ROW('Hygiene Data'!E189)),NA())</f>
        <v>#N/A</v>
      </c>
      <c r="BE195" s="543" t="e">
        <f ca="1">+IF(AND(ISNUMBER(OFFSET('Hygiene Data'!$E$9,0,10*ROW('Hygiene Data'!E189))),'Data Summary'!DT195="Yes"),OFFSET('Hygiene Data'!$E$9,0,10*ROW('Hygiene Data'!E189)),NA())</f>
        <v>#N/A</v>
      </c>
      <c r="BF195" s="543" t="e">
        <f ca="1">+IF(AND(ISNUMBER(OFFSET('Hygiene Data'!$F$5,0,10*ROW('Hygiene Data'!F189))),'Data Summary'!DU195="Yes"),OFFSET('Hygiene Data'!$F$5,0,10*ROW('Hygiene Data'!F189)),NA())</f>
        <v>#N/A</v>
      </c>
      <c r="BG195" s="543" t="e">
        <f ca="1">+IF(AND(ISNUMBER(OFFSET('Hygiene Data'!$F$7,0,10*ROW('Hygiene Data'!F189))),'Data Summary'!DV195="Yes"),OFFSET('Hygiene Data'!$F$7,0,10*ROW('Hygiene Data'!F189)),NA())</f>
        <v>#N/A</v>
      </c>
      <c r="BH195" s="543" t="e">
        <f ca="1">+IF(AND(ISNUMBER(OFFSET('Hygiene Data'!$F$9,0,10*ROW('Hygiene Data'!F189))),'Data Summary'!DW195="Yes"),OFFSET('Hygiene Data'!$F$9,0,10*ROW('Hygiene Data'!F189)),NA())</f>
        <v>#N/A</v>
      </c>
      <c r="BI195" s="543" t="e">
        <f ca="1">+IF(AND(ISNUMBER(OFFSET('Hygiene Data'!$G$5,0,10*ROW('Hygiene Data'!G189))),'Data Summary'!DX195="Yes"),OFFSET('Hygiene Data'!$G$5,0,10*ROW('Hygiene Data'!G189)),NA())</f>
        <v>#N/A</v>
      </c>
      <c r="BJ195" s="543" t="e">
        <f ca="1">+IF(AND(ISNUMBER(OFFSET('Hygiene Data'!$G$7,0,10*ROW('Hygiene Data'!G189))),'Data Summary'!DY195="Yes"),OFFSET('Hygiene Data'!$G$7,0,10*ROW('Hygiene Data'!G189)),NA())</f>
        <v>#N/A</v>
      </c>
      <c r="BK195" s="543" t="e">
        <f ca="1">+IF(AND(ISNUMBER(OFFSET('Hygiene Data'!$G$9,0,10*ROW('Hygiene Data'!G189))),'Data Summary'!DZ195="Yes"),OFFSET('Hygiene Data'!$G$9,0,10*ROW('Hygiene Data'!G189)),NA())</f>
        <v>#N/A</v>
      </c>
      <c r="BL195" s="543" t="e">
        <f ca="1">+IF(AND(ISNUMBER(OFFSET('Hygiene Data'!$H$5,0,10*ROW('Hygiene Data'!H189))),'Data Summary'!EA195="Yes"),OFFSET('Hygiene Data'!$H$5,0,10*ROW('Hygiene Data'!H189)),NA())</f>
        <v>#N/A</v>
      </c>
      <c r="BM195" s="543" t="e">
        <f ca="1">+IF(AND(ISNUMBER(OFFSET('Hygiene Data'!$H$7,0,10*ROW('Hygiene Data'!H189))),'Data Summary'!EB195="Yes"),OFFSET('Hygiene Data'!$H$7,0,10*ROW('Hygiene Data'!H189)),NA())</f>
        <v>#N/A</v>
      </c>
      <c r="BN195" s="543" t="e">
        <f ca="1">+IF(AND(ISNUMBER(OFFSET('Hygiene Data'!$H$9,0,10*ROW('Hygiene Data'!H189))),'Data Summary'!EC195="Yes"),OFFSET('Hygiene Data'!$H$9,0,10*ROW('Hygiene Data'!H189)),NA())</f>
        <v>#N/A</v>
      </c>
      <c r="BO195" s="543" t="e">
        <f ca="1">+IF(AND(ISNUMBER(OFFSET('Hygiene Data'!$I$5,0,10*ROW('Hygiene Data'!I189))),'Data Summary'!ED195="Yes"),OFFSET('Hygiene Data'!$I$5,0,10*ROW('Hygiene Data'!I189)),NA())</f>
        <v>#N/A</v>
      </c>
      <c r="BP195" s="543" t="e">
        <f ca="1">+IF(AND(ISNUMBER(OFFSET('Hygiene Data'!$I$7,0,10*ROW('Hygiene Data'!I189))),'Data Summary'!EE195="Yes"),OFFSET('Hygiene Data'!$I$7,0,10*ROW('Hygiene Data'!I189)),NA())</f>
        <v>#N/A</v>
      </c>
      <c r="BQ195" s="543" t="e">
        <f ca="1">+IF(AND(ISNUMBER(OFFSET('Hygiene Data'!$I$9,0,10*ROW('Hygiene Data'!I189))),'Data Summary'!EF195="Yes"),OFFSET('Hygiene Data'!$I$9,0,10*ROW('Hygiene Data'!I189)),NA())</f>
        <v>#N/A</v>
      </c>
    </row>
    <row r="196" spans="1:69" x14ac:dyDescent="0.25">
      <c r="A196" s="539" t="e">
        <f ca="1">+RIGHT('Data Summary'!A196,LEN('Data Summary'!A196)-9)</f>
        <v>#VALUE!</v>
      </c>
      <c r="B196" s="513" t="str">
        <f ca="1">+IF(ISTEXT('Data Summary'!B196),'Data Summary'!B196,"")</f>
        <v/>
      </c>
      <c r="C196" s="540" t="e">
        <f ca="1">+VALUE('Data Summary'!C196)</f>
        <v>#VALUE!</v>
      </c>
      <c r="D196" s="541" t="e">
        <f ca="1">+IF(AND(ISNUMBER(OFFSET('Water Data'!$D$4,0,10*ROW('Water Data'!D190))),'Data Summary'!BS196="Yes"),100-OFFSET('Water Data'!$D$4,0,10*ROW('Water Data'!D190)),NA())</f>
        <v>#N/A</v>
      </c>
      <c r="E196" s="541" t="e">
        <f ca="1">+IF(AND(ISNUMBER(OFFSET('Water Data'!$D$6,0,10*ROW('Water Data'!D190))),'Data Summary'!BT196="Yes"),OFFSET('Water Data'!$D$6,0,10*ROW('Water Data'!D190)),NA())</f>
        <v>#N/A</v>
      </c>
      <c r="F196" s="541" t="e">
        <f ca="1">+IF(AND(ISNUMBER(OFFSET('Water Data'!$D$9,0,10*ROW('Water Data'!D190))),'Data Summary'!BU196="Yes"),OFFSET('Water Data'!$D$9,0,10*ROW('Water Data'!D190)),NA())</f>
        <v>#N/A</v>
      </c>
      <c r="G196" s="541" t="e">
        <f ca="1">+IF(AND(ISNUMBER(OFFSET('Water Data'!$E$4,0,10*ROW('Water Data'!E190))),'Data Summary'!BV196="Yes"),100-OFFSET('Water Data'!$E$4,0,10*ROW('Water Data'!E190)),NA())</f>
        <v>#N/A</v>
      </c>
      <c r="H196" s="541" t="e">
        <f ca="1">+IF(AND(ISNUMBER(OFFSET('Water Data'!$E$6,0,10*ROW('Water Data'!E190))),'Data Summary'!BW196="Yes"),OFFSET('Water Data'!$E$6,0,10*ROW('Water Data'!E190)),NA())</f>
        <v>#N/A</v>
      </c>
      <c r="I196" s="541" t="e">
        <f ca="1">+IF(AND(ISNUMBER(OFFSET('Water Data'!$E$9,0,10*ROW('Water Data'!E190))),'Data Summary'!BX196="Yes"),OFFSET('Water Data'!$E$9,0,10*ROW('Water Data'!E190)),NA())</f>
        <v>#N/A</v>
      </c>
      <c r="J196" s="541" t="e">
        <f ca="1">+IF(AND(ISNUMBER(OFFSET('Water Data'!$F$4,0,10*ROW('Water Data'!F190))),'Data Summary'!BY196="Yes"),100-OFFSET('Water Data'!$F$4,0,10*ROW('Water Data'!F190)),NA())</f>
        <v>#N/A</v>
      </c>
      <c r="K196" s="541" t="e">
        <f ca="1">+IF(AND(ISNUMBER(OFFSET('Water Data'!$F$6,0,10*ROW('Water Data'!F190))),'Data Summary'!BZ196="Yes"),OFFSET('Water Data'!$F$6,0,10*ROW('Water Data'!F190)),NA())</f>
        <v>#N/A</v>
      </c>
      <c r="L196" s="541" t="e">
        <f ca="1">+IF(AND(ISNUMBER(OFFSET('Water Data'!$F$9,0,10*ROW('Water Data'!F190))),'Data Summary'!CA196="Yes"),OFFSET('Water Data'!$F$9,0,10*ROW('Water Data'!F190)),NA())</f>
        <v>#N/A</v>
      </c>
      <c r="M196" s="541" t="e">
        <f ca="1">+IF(AND(ISNUMBER(OFFSET('Water Data'!$G$4,0,10*ROW('Water Data'!G190))),'Data Summary'!CB196="Yes"),100-OFFSET('Water Data'!$G$4,0,10*ROW('Water Data'!G190)),NA())</f>
        <v>#N/A</v>
      </c>
      <c r="N196" s="541" t="e">
        <f ca="1">+IF(AND(ISNUMBER(OFFSET('Water Data'!$G$6,0,10*ROW('Water Data'!G190))),'Data Summary'!CC196="Yes"),OFFSET('Water Data'!$G$6,0,10*ROW('Water Data'!G190)),NA())</f>
        <v>#N/A</v>
      </c>
      <c r="O196" s="541" t="e">
        <f ca="1">+IF(AND(ISNUMBER(OFFSET('Water Data'!$G$9,0,10*ROW('Water Data'!G190))),'Data Summary'!CD196="Yes"),OFFSET('Water Data'!$G$9,0,10*ROW('Water Data'!G190)),NA())</f>
        <v>#N/A</v>
      </c>
      <c r="P196" s="541" t="e">
        <f ca="1">+IF(AND(ISNUMBER(OFFSET('Water Data'!$H$4,0,10*ROW('Water Data'!H190))),'Data Summary'!CE196="Yes"),100-OFFSET('Water Data'!$H$4,0,10*ROW('Water Data'!H190)),NA())</f>
        <v>#N/A</v>
      </c>
      <c r="Q196" s="541" t="e">
        <f ca="1">+IF(AND(ISNUMBER(OFFSET('Water Data'!$H$6,0,10*ROW('Water Data'!H190))),'Data Summary'!CF196="Yes"),OFFSET('Water Data'!$H$6,0,10*ROW('Water Data'!H190)),NA())</f>
        <v>#N/A</v>
      </c>
      <c r="R196" s="541" t="e">
        <f ca="1">+IF(AND(ISNUMBER(OFFSET('Water Data'!$H$9,0,10*ROW('Water Data'!H190))),'Data Summary'!CG196="Yes"),OFFSET('Water Data'!$H$9,0,10*ROW('Water Data'!H190)),NA())</f>
        <v>#N/A</v>
      </c>
      <c r="S196" s="541" t="e">
        <f ca="1">+IF(AND(ISNUMBER(OFFSET('Water Data'!$I$4,0,10*ROW('Water Data'!I190))),'Data Summary'!CH196="Yes"),100-OFFSET('Water Data'!$I$4,0,10*ROW('Water Data'!I190)),NA())</f>
        <v>#N/A</v>
      </c>
      <c r="T196" s="541" t="e">
        <f ca="1">+IF(AND(ISNUMBER(OFFSET('Water Data'!$I$6,0,10*ROW('Water Data'!I190))),'Data Summary'!CI196="Yes"),OFFSET('Water Data'!$I$6,0,10*ROW('Water Data'!I190)),NA())</f>
        <v>#N/A</v>
      </c>
      <c r="U196" s="541" t="e">
        <f ca="1">+IF(AND(ISNUMBER(OFFSET('Water Data'!$I$9,0,10*ROW('Water Data'!I190))),'Data Summary'!CJ196="Yes"),OFFSET('Water Data'!$I$9,0,10*ROW('Water Data'!I190)),NA())</f>
        <v>#N/A</v>
      </c>
      <c r="V196" s="542" t="e">
        <f ca="1">+IF(AND(ISNUMBER(OFFSET('Sanitation Data'!$D$4,0,10*ROW('Sanitation Data'!D190))),'Data Summary'!CK196="Yes"),100-OFFSET('Sanitation Data'!$D$4,0,10*ROW('Sanitation Data'!D190)),NA())</f>
        <v>#N/A</v>
      </c>
      <c r="W196" s="542" t="e">
        <f ca="1">+IF(AND(ISNUMBER(OFFSET('Sanitation Data'!$D$6,0,10*ROW('Sanitation Data'!D190))),'Data Summary'!CL196="Yes"),OFFSET('Sanitation Data'!$D$6,0,10*ROW('Sanitation Data'!D190)),NA())</f>
        <v>#N/A</v>
      </c>
      <c r="X196" s="542" t="e">
        <f ca="1">+IF(AND(ISNUMBER(OFFSET('Sanitation Data'!$D$10,0,10*ROW('Sanitation Data'!D190))),'Data Summary'!CM196="Yes"),OFFSET('Sanitation Data'!$D$10,0,10*ROW('Sanitation Data'!D190)),NA())</f>
        <v>#N/A</v>
      </c>
      <c r="Y196" s="542" t="e">
        <f ca="1">+IF(AND(ISNUMBER(OFFSET('Sanitation Data'!$D$11,0,10*ROW('Sanitation Data'!D190))),'Data Summary'!CN196="Yes"),OFFSET('Sanitation Data'!$D$11,0,10*ROW('Sanitation Data'!D190)),NA())</f>
        <v>#N/A</v>
      </c>
      <c r="Z196" s="542" t="e">
        <f ca="1">+IF(AND(ISNUMBER(OFFSET('Sanitation Data'!$D$12,0,10*ROW('Sanitation Data'!D190))),'Data Summary'!CO196="Yes"),OFFSET('Sanitation Data'!$D$12,0,10*ROW('Sanitation Data'!D190)),NA())</f>
        <v>#N/A</v>
      </c>
      <c r="AA196" s="542" t="e">
        <f ca="1">+IF(AND(ISNUMBER(OFFSET('Sanitation Data'!$E$4,0,10*ROW('Sanitation Data'!E190))),'Data Summary'!CP196="Yes"),100-OFFSET('Sanitation Data'!$E$4,0,10*ROW('Sanitation Data'!E190)),NA())</f>
        <v>#N/A</v>
      </c>
      <c r="AB196" s="542" t="e">
        <f ca="1">+IF(AND(ISNUMBER(OFFSET('Sanitation Data'!$E$6,0,10*ROW('Sanitation Data'!E190))),'Data Summary'!CQ196="Yes"),OFFSET('Sanitation Data'!$E$6,0,10*ROW('Sanitation Data'!E190)),NA())</f>
        <v>#N/A</v>
      </c>
      <c r="AC196" s="542" t="e">
        <f ca="1">+IF(AND(ISNUMBER(OFFSET('Sanitation Data'!$E$10,0,10*ROW('Sanitation Data'!E190))),'Data Summary'!CR196="Yes"),OFFSET('Sanitation Data'!$E$10,0,10*ROW('Sanitation Data'!E190)),NA())</f>
        <v>#N/A</v>
      </c>
      <c r="AD196" s="542" t="e">
        <f ca="1">+IF(AND(ISNUMBER(OFFSET('Sanitation Data'!$E$11,0,10*ROW('Sanitation Data'!E190))),'Data Summary'!CS196="Yes"),OFFSET('Sanitation Data'!$E$11,0,10*ROW('Sanitation Data'!E190)),NA())</f>
        <v>#N/A</v>
      </c>
      <c r="AE196" s="542" t="e">
        <f ca="1">+IF(AND(ISNUMBER(OFFSET('Sanitation Data'!$E$12,0,10*ROW('Sanitation Data'!E190))),'Data Summary'!CT196="Yes"),OFFSET('Sanitation Data'!$E$12,0,10*ROW('Sanitation Data'!E190)),NA())</f>
        <v>#N/A</v>
      </c>
      <c r="AF196" s="542" t="e">
        <f ca="1">+IF(AND(ISNUMBER(OFFSET('Sanitation Data'!$F$4,0,10*ROW('Sanitation Data'!F190))),'Data Summary'!CU196="Yes"),100-OFFSET('Sanitation Data'!$F$4,0,10*ROW('Sanitation Data'!F190)),NA())</f>
        <v>#N/A</v>
      </c>
      <c r="AG196" s="542" t="e">
        <f ca="1">+IF(AND(ISNUMBER(OFFSET('Sanitation Data'!$F$6,0,10*ROW('Sanitation Data'!F190))),'Data Summary'!CV196="Yes"),OFFSET('Sanitation Data'!$F$6,0,10*ROW('Sanitation Data'!F190)),NA())</f>
        <v>#N/A</v>
      </c>
      <c r="AH196" s="542" t="e">
        <f ca="1">+IF(AND(ISNUMBER(OFFSET('Sanitation Data'!$F$10,0,10*ROW('Sanitation Data'!F190))),'Data Summary'!CW196="Yes"),OFFSET('Sanitation Data'!$F$10,0,10*ROW('Sanitation Data'!F190)),NA())</f>
        <v>#N/A</v>
      </c>
      <c r="AI196" s="542" t="e">
        <f ca="1">+IF(AND(ISNUMBER(OFFSET('Sanitation Data'!$F$11,0,10*ROW('Sanitation Data'!F190))),'Data Summary'!CX196="Yes"),OFFSET('Sanitation Data'!$F$11,0,10*ROW('Sanitation Data'!F190)),NA())</f>
        <v>#N/A</v>
      </c>
      <c r="AJ196" s="542" t="e">
        <f ca="1">+IF(AND(ISNUMBER(OFFSET('Sanitation Data'!$F$12,0,10*ROW('Sanitation Data'!F190))),'Data Summary'!CY196="Yes"),OFFSET('Sanitation Data'!$F$12,0,10*ROW('Sanitation Data'!F190)),NA())</f>
        <v>#N/A</v>
      </c>
      <c r="AK196" s="542" t="e">
        <f ca="1">+IF(AND(ISNUMBER(OFFSET('Sanitation Data'!$G$4,0,10*ROW('Sanitation Data'!G190))),'Data Summary'!CZ196="Yes"),100-OFFSET('Sanitation Data'!$G$4,0,10*ROW('Sanitation Data'!G190)),NA())</f>
        <v>#N/A</v>
      </c>
      <c r="AL196" s="542" t="e">
        <f ca="1">+IF(AND(ISNUMBER(OFFSET('Sanitation Data'!$G$6,0,10*ROW('Sanitation Data'!G190))),'Data Summary'!DA196="Yes"),OFFSET('Sanitation Data'!$G$6,0,10*ROW('Sanitation Data'!G190)),NA())</f>
        <v>#N/A</v>
      </c>
      <c r="AM196" s="542" t="e">
        <f ca="1">+IF(AND(ISNUMBER(OFFSET('Sanitation Data'!$G$10,0,10*ROW('Sanitation Data'!G190))),'Data Summary'!DB196="Yes"),OFFSET('Sanitation Data'!$G$10,0,10*ROW('Sanitation Data'!G190)),NA())</f>
        <v>#N/A</v>
      </c>
      <c r="AN196" s="542" t="e">
        <f ca="1">+IF(AND(ISNUMBER(OFFSET('Sanitation Data'!$G$11,0,10*ROW('Sanitation Data'!G190))),'Data Summary'!DC196="Yes"),OFFSET('Sanitation Data'!$G$11,0,10*ROW('Sanitation Data'!G190)),NA())</f>
        <v>#N/A</v>
      </c>
      <c r="AO196" s="542" t="e">
        <f ca="1">+IF(AND(ISNUMBER(OFFSET('Sanitation Data'!$G$12,0,10*ROW('Sanitation Data'!G190))),'Data Summary'!DD196="Yes"),OFFSET('Sanitation Data'!$G$12,0,10*ROW('Sanitation Data'!G190)),NA())</f>
        <v>#N/A</v>
      </c>
      <c r="AP196" s="542" t="e">
        <f ca="1">+IF(AND(ISNUMBER(OFFSET('Sanitation Data'!$H$4,0,10*ROW('Sanitation Data'!H190))),'Data Summary'!DE196="Yes"),100-OFFSET('Sanitation Data'!$H$4,0,10*ROW('Sanitation Data'!H190)),NA())</f>
        <v>#N/A</v>
      </c>
      <c r="AQ196" s="542" t="e">
        <f ca="1">+IF(AND(ISNUMBER(OFFSET('Sanitation Data'!$H$6,0,10*ROW('Sanitation Data'!H190))),'Data Summary'!DF196="Yes"),OFFSET('Sanitation Data'!$H$6,0,10*ROW('Sanitation Data'!H190)),NA())</f>
        <v>#N/A</v>
      </c>
      <c r="AR196" s="542" t="e">
        <f ca="1">+IF(AND(ISNUMBER(OFFSET('Sanitation Data'!$H$10,0,10*ROW('Sanitation Data'!H190))),'Data Summary'!DG196="Yes"),OFFSET('Sanitation Data'!$H$10,0,10*ROW('Sanitation Data'!H190)),NA())</f>
        <v>#N/A</v>
      </c>
      <c r="AS196" s="542" t="e">
        <f ca="1">+IF(AND(ISNUMBER(OFFSET('Sanitation Data'!$H$11,0,10*ROW('Sanitation Data'!H190))),'Data Summary'!DH196="Yes"),OFFSET('Sanitation Data'!$H$11,0,10*ROW('Sanitation Data'!H190)),NA())</f>
        <v>#N/A</v>
      </c>
      <c r="AT196" s="542" t="e">
        <f ca="1">+IF(AND(ISNUMBER(OFFSET('Sanitation Data'!$H$12,0,10*ROW('Sanitation Data'!H190))),'Data Summary'!DI196="Yes"),OFFSET('Sanitation Data'!$H$12,0,10*ROW('Sanitation Data'!H190)),NA())</f>
        <v>#N/A</v>
      </c>
      <c r="AU196" s="542" t="e">
        <f ca="1">+IF(AND(ISNUMBER(OFFSET('Sanitation Data'!$I$4,0,10*ROW('Sanitation Data'!I190))),'Data Summary'!DJ196="Yes"),100-OFFSET('Sanitation Data'!$I$4,0,10*ROW('Sanitation Data'!I190)),NA())</f>
        <v>#N/A</v>
      </c>
      <c r="AV196" s="542" t="e">
        <f ca="1">+IF(AND(ISNUMBER(OFFSET('Sanitation Data'!$I$6,0,10*ROW('Sanitation Data'!I190))),'Data Summary'!DK196="Yes"),OFFSET('Sanitation Data'!$I$6,0,10*ROW('Sanitation Data'!I190)),NA())</f>
        <v>#N/A</v>
      </c>
      <c r="AW196" s="542" t="e">
        <f ca="1">+IF(AND(ISNUMBER(OFFSET('Sanitation Data'!$I$10,0,10*ROW('Sanitation Data'!I190))),'Data Summary'!DL196="Yes"),OFFSET('Sanitation Data'!$I$10,0,10*ROW('Sanitation Data'!I190)),NA())</f>
        <v>#N/A</v>
      </c>
      <c r="AX196" s="542" t="e">
        <f ca="1">+IF(AND(ISNUMBER(OFFSET('Sanitation Data'!$I$11,0,10*ROW('Sanitation Data'!I190))),'Data Summary'!DM196="Yes"),OFFSET('Sanitation Data'!$I$11,0,10*ROW('Sanitation Data'!I190)),NA())</f>
        <v>#N/A</v>
      </c>
      <c r="AY196" s="542" t="e">
        <f ca="1">+IF(AND(ISNUMBER(OFFSET('Sanitation Data'!$I$12,0,10*ROW('Sanitation Data'!I190))),'Data Summary'!DN196="Yes"),OFFSET('Sanitation Data'!$I$12,0,10*ROW('Sanitation Data'!I190)),NA())</f>
        <v>#N/A</v>
      </c>
      <c r="AZ196" s="543" t="e">
        <f ca="1">+IF(AND(ISNUMBER(OFFSET('Hygiene Data'!$D$5,0,10*ROW('Hygiene Data'!D190))),'Data Summary'!DO196="Yes"),OFFSET('Hygiene Data'!$D$5,0,10*ROW('Hygiene Data'!D190)),NA())</f>
        <v>#N/A</v>
      </c>
      <c r="BA196" s="543" t="e">
        <f ca="1">+IF(AND(ISNUMBER(OFFSET('Hygiene Data'!$D$7,0,10*ROW('Hygiene Data'!D190))),'Data Summary'!DP196="Yes"),OFFSET('Hygiene Data'!$D$7,0,10*ROW('Hygiene Data'!D190)),NA())</f>
        <v>#N/A</v>
      </c>
      <c r="BB196" s="543" t="e">
        <f ca="1">+IF(AND(ISNUMBER(OFFSET('Hygiene Data'!$D$9,0,10*ROW('Hygiene Data'!D190))),'Data Summary'!DQ196="Yes"),OFFSET('Hygiene Data'!$D$9,0,10*ROW('Hygiene Data'!D190)),NA())</f>
        <v>#N/A</v>
      </c>
      <c r="BC196" s="543" t="e">
        <f ca="1">+IF(AND(ISNUMBER(OFFSET('Hygiene Data'!$E$5,0,10*ROW('Hygiene Data'!E190))),'Data Summary'!DR196="Yes"),OFFSET('Hygiene Data'!$E$5,0,10*ROW('Hygiene Data'!E190)),NA())</f>
        <v>#N/A</v>
      </c>
      <c r="BD196" s="543" t="e">
        <f ca="1">+IF(AND(ISNUMBER(OFFSET('Hygiene Data'!$E$7,0,10*ROW('Hygiene Data'!E190))),'Data Summary'!DS196="Yes"),OFFSET('Hygiene Data'!$E$7,0,10*ROW('Hygiene Data'!E190)),NA())</f>
        <v>#N/A</v>
      </c>
      <c r="BE196" s="543" t="e">
        <f ca="1">+IF(AND(ISNUMBER(OFFSET('Hygiene Data'!$E$9,0,10*ROW('Hygiene Data'!E190))),'Data Summary'!DT196="Yes"),OFFSET('Hygiene Data'!$E$9,0,10*ROW('Hygiene Data'!E190)),NA())</f>
        <v>#N/A</v>
      </c>
      <c r="BF196" s="543" t="e">
        <f ca="1">+IF(AND(ISNUMBER(OFFSET('Hygiene Data'!$F$5,0,10*ROW('Hygiene Data'!F190))),'Data Summary'!DU196="Yes"),OFFSET('Hygiene Data'!$F$5,0,10*ROW('Hygiene Data'!F190)),NA())</f>
        <v>#N/A</v>
      </c>
      <c r="BG196" s="543" t="e">
        <f ca="1">+IF(AND(ISNUMBER(OFFSET('Hygiene Data'!$F$7,0,10*ROW('Hygiene Data'!F190))),'Data Summary'!DV196="Yes"),OFFSET('Hygiene Data'!$F$7,0,10*ROW('Hygiene Data'!F190)),NA())</f>
        <v>#N/A</v>
      </c>
      <c r="BH196" s="543" t="e">
        <f ca="1">+IF(AND(ISNUMBER(OFFSET('Hygiene Data'!$F$9,0,10*ROW('Hygiene Data'!F190))),'Data Summary'!DW196="Yes"),OFFSET('Hygiene Data'!$F$9,0,10*ROW('Hygiene Data'!F190)),NA())</f>
        <v>#N/A</v>
      </c>
      <c r="BI196" s="543" t="e">
        <f ca="1">+IF(AND(ISNUMBER(OFFSET('Hygiene Data'!$G$5,0,10*ROW('Hygiene Data'!G190))),'Data Summary'!DX196="Yes"),OFFSET('Hygiene Data'!$G$5,0,10*ROW('Hygiene Data'!G190)),NA())</f>
        <v>#N/A</v>
      </c>
      <c r="BJ196" s="543" t="e">
        <f ca="1">+IF(AND(ISNUMBER(OFFSET('Hygiene Data'!$G$7,0,10*ROW('Hygiene Data'!G190))),'Data Summary'!DY196="Yes"),OFFSET('Hygiene Data'!$G$7,0,10*ROW('Hygiene Data'!G190)),NA())</f>
        <v>#N/A</v>
      </c>
      <c r="BK196" s="543" t="e">
        <f ca="1">+IF(AND(ISNUMBER(OFFSET('Hygiene Data'!$G$9,0,10*ROW('Hygiene Data'!G190))),'Data Summary'!DZ196="Yes"),OFFSET('Hygiene Data'!$G$9,0,10*ROW('Hygiene Data'!G190)),NA())</f>
        <v>#N/A</v>
      </c>
      <c r="BL196" s="543" t="e">
        <f ca="1">+IF(AND(ISNUMBER(OFFSET('Hygiene Data'!$H$5,0,10*ROW('Hygiene Data'!H190))),'Data Summary'!EA196="Yes"),OFFSET('Hygiene Data'!$H$5,0,10*ROW('Hygiene Data'!H190)),NA())</f>
        <v>#N/A</v>
      </c>
      <c r="BM196" s="543" t="e">
        <f ca="1">+IF(AND(ISNUMBER(OFFSET('Hygiene Data'!$H$7,0,10*ROW('Hygiene Data'!H190))),'Data Summary'!EB196="Yes"),OFFSET('Hygiene Data'!$H$7,0,10*ROW('Hygiene Data'!H190)),NA())</f>
        <v>#N/A</v>
      </c>
      <c r="BN196" s="543" t="e">
        <f ca="1">+IF(AND(ISNUMBER(OFFSET('Hygiene Data'!$H$9,0,10*ROW('Hygiene Data'!H190))),'Data Summary'!EC196="Yes"),OFFSET('Hygiene Data'!$H$9,0,10*ROW('Hygiene Data'!H190)),NA())</f>
        <v>#N/A</v>
      </c>
      <c r="BO196" s="543" t="e">
        <f ca="1">+IF(AND(ISNUMBER(OFFSET('Hygiene Data'!$I$5,0,10*ROW('Hygiene Data'!I190))),'Data Summary'!ED196="Yes"),OFFSET('Hygiene Data'!$I$5,0,10*ROW('Hygiene Data'!I190)),NA())</f>
        <v>#N/A</v>
      </c>
      <c r="BP196" s="543" t="e">
        <f ca="1">+IF(AND(ISNUMBER(OFFSET('Hygiene Data'!$I$7,0,10*ROW('Hygiene Data'!I190))),'Data Summary'!EE196="Yes"),OFFSET('Hygiene Data'!$I$7,0,10*ROW('Hygiene Data'!I190)),NA())</f>
        <v>#N/A</v>
      </c>
      <c r="BQ196" s="543" t="e">
        <f ca="1">+IF(AND(ISNUMBER(OFFSET('Hygiene Data'!$I$9,0,10*ROW('Hygiene Data'!I190))),'Data Summary'!EF196="Yes"),OFFSET('Hygiene Data'!$I$9,0,10*ROW('Hygiene Data'!I190)),NA())</f>
        <v>#N/A</v>
      </c>
    </row>
    <row r="197" spans="1:69" x14ac:dyDescent="0.25">
      <c r="A197" s="539" t="e">
        <f ca="1">+RIGHT('Data Summary'!A197,LEN('Data Summary'!A197)-9)</f>
        <v>#VALUE!</v>
      </c>
      <c r="B197" s="513" t="str">
        <f ca="1">+IF(ISTEXT('Data Summary'!B197),'Data Summary'!B197,"")</f>
        <v/>
      </c>
      <c r="C197" s="540" t="e">
        <f ca="1">+VALUE('Data Summary'!C197)</f>
        <v>#VALUE!</v>
      </c>
      <c r="D197" s="541" t="e">
        <f ca="1">+IF(AND(ISNUMBER(OFFSET('Water Data'!$D$4,0,10*ROW('Water Data'!D191))),'Data Summary'!BS197="Yes"),100-OFFSET('Water Data'!$D$4,0,10*ROW('Water Data'!D191)),NA())</f>
        <v>#N/A</v>
      </c>
      <c r="E197" s="541" t="e">
        <f ca="1">+IF(AND(ISNUMBER(OFFSET('Water Data'!$D$6,0,10*ROW('Water Data'!D191))),'Data Summary'!BT197="Yes"),OFFSET('Water Data'!$D$6,0,10*ROW('Water Data'!D191)),NA())</f>
        <v>#N/A</v>
      </c>
      <c r="F197" s="541" t="e">
        <f ca="1">+IF(AND(ISNUMBER(OFFSET('Water Data'!$D$9,0,10*ROW('Water Data'!D191))),'Data Summary'!BU197="Yes"),OFFSET('Water Data'!$D$9,0,10*ROW('Water Data'!D191)),NA())</f>
        <v>#N/A</v>
      </c>
      <c r="G197" s="541" t="e">
        <f ca="1">+IF(AND(ISNUMBER(OFFSET('Water Data'!$E$4,0,10*ROW('Water Data'!E191))),'Data Summary'!BV197="Yes"),100-OFFSET('Water Data'!$E$4,0,10*ROW('Water Data'!E191)),NA())</f>
        <v>#N/A</v>
      </c>
      <c r="H197" s="541" t="e">
        <f ca="1">+IF(AND(ISNUMBER(OFFSET('Water Data'!$E$6,0,10*ROW('Water Data'!E191))),'Data Summary'!BW197="Yes"),OFFSET('Water Data'!$E$6,0,10*ROW('Water Data'!E191)),NA())</f>
        <v>#N/A</v>
      </c>
      <c r="I197" s="541" t="e">
        <f ca="1">+IF(AND(ISNUMBER(OFFSET('Water Data'!$E$9,0,10*ROW('Water Data'!E191))),'Data Summary'!BX197="Yes"),OFFSET('Water Data'!$E$9,0,10*ROW('Water Data'!E191)),NA())</f>
        <v>#N/A</v>
      </c>
      <c r="J197" s="541" t="e">
        <f ca="1">+IF(AND(ISNUMBER(OFFSET('Water Data'!$F$4,0,10*ROW('Water Data'!F191))),'Data Summary'!BY197="Yes"),100-OFFSET('Water Data'!$F$4,0,10*ROW('Water Data'!F191)),NA())</f>
        <v>#N/A</v>
      </c>
      <c r="K197" s="541" t="e">
        <f ca="1">+IF(AND(ISNUMBER(OFFSET('Water Data'!$F$6,0,10*ROW('Water Data'!F191))),'Data Summary'!BZ197="Yes"),OFFSET('Water Data'!$F$6,0,10*ROW('Water Data'!F191)),NA())</f>
        <v>#N/A</v>
      </c>
      <c r="L197" s="541" t="e">
        <f ca="1">+IF(AND(ISNUMBER(OFFSET('Water Data'!$F$9,0,10*ROW('Water Data'!F191))),'Data Summary'!CA197="Yes"),OFFSET('Water Data'!$F$9,0,10*ROW('Water Data'!F191)),NA())</f>
        <v>#N/A</v>
      </c>
      <c r="M197" s="541" t="e">
        <f ca="1">+IF(AND(ISNUMBER(OFFSET('Water Data'!$G$4,0,10*ROW('Water Data'!G191))),'Data Summary'!CB197="Yes"),100-OFFSET('Water Data'!$G$4,0,10*ROW('Water Data'!G191)),NA())</f>
        <v>#N/A</v>
      </c>
      <c r="N197" s="541" t="e">
        <f ca="1">+IF(AND(ISNUMBER(OFFSET('Water Data'!$G$6,0,10*ROW('Water Data'!G191))),'Data Summary'!CC197="Yes"),OFFSET('Water Data'!$G$6,0,10*ROW('Water Data'!G191)),NA())</f>
        <v>#N/A</v>
      </c>
      <c r="O197" s="541" t="e">
        <f ca="1">+IF(AND(ISNUMBER(OFFSET('Water Data'!$G$9,0,10*ROW('Water Data'!G191))),'Data Summary'!CD197="Yes"),OFFSET('Water Data'!$G$9,0,10*ROW('Water Data'!G191)),NA())</f>
        <v>#N/A</v>
      </c>
      <c r="P197" s="541" t="e">
        <f ca="1">+IF(AND(ISNUMBER(OFFSET('Water Data'!$H$4,0,10*ROW('Water Data'!H191))),'Data Summary'!CE197="Yes"),100-OFFSET('Water Data'!$H$4,0,10*ROW('Water Data'!H191)),NA())</f>
        <v>#N/A</v>
      </c>
      <c r="Q197" s="541" t="e">
        <f ca="1">+IF(AND(ISNUMBER(OFFSET('Water Data'!$H$6,0,10*ROW('Water Data'!H191))),'Data Summary'!CF197="Yes"),OFFSET('Water Data'!$H$6,0,10*ROW('Water Data'!H191)),NA())</f>
        <v>#N/A</v>
      </c>
      <c r="R197" s="541" t="e">
        <f ca="1">+IF(AND(ISNUMBER(OFFSET('Water Data'!$H$9,0,10*ROW('Water Data'!H191))),'Data Summary'!CG197="Yes"),OFFSET('Water Data'!$H$9,0,10*ROW('Water Data'!H191)),NA())</f>
        <v>#N/A</v>
      </c>
      <c r="S197" s="541" t="e">
        <f ca="1">+IF(AND(ISNUMBER(OFFSET('Water Data'!$I$4,0,10*ROW('Water Data'!I191))),'Data Summary'!CH197="Yes"),100-OFFSET('Water Data'!$I$4,0,10*ROW('Water Data'!I191)),NA())</f>
        <v>#N/A</v>
      </c>
      <c r="T197" s="541" t="e">
        <f ca="1">+IF(AND(ISNUMBER(OFFSET('Water Data'!$I$6,0,10*ROW('Water Data'!I191))),'Data Summary'!CI197="Yes"),OFFSET('Water Data'!$I$6,0,10*ROW('Water Data'!I191)),NA())</f>
        <v>#N/A</v>
      </c>
      <c r="U197" s="541" t="e">
        <f ca="1">+IF(AND(ISNUMBER(OFFSET('Water Data'!$I$9,0,10*ROW('Water Data'!I191))),'Data Summary'!CJ197="Yes"),OFFSET('Water Data'!$I$9,0,10*ROW('Water Data'!I191)),NA())</f>
        <v>#N/A</v>
      </c>
      <c r="V197" s="542" t="e">
        <f ca="1">+IF(AND(ISNUMBER(OFFSET('Sanitation Data'!$D$4,0,10*ROW('Sanitation Data'!D191))),'Data Summary'!CK197="Yes"),100-OFFSET('Sanitation Data'!$D$4,0,10*ROW('Sanitation Data'!D191)),NA())</f>
        <v>#N/A</v>
      </c>
      <c r="W197" s="542" t="e">
        <f ca="1">+IF(AND(ISNUMBER(OFFSET('Sanitation Data'!$D$6,0,10*ROW('Sanitation Data'!D191))),'Data Summary'!CL197="Yes"),OFFSET('Sanitation Data'!$D$6,0,10*ROW('Sanitation Data'!D191)),NA())</f>
        <v>#N/A</v>
      </c>
      <c r="X197" s="542" t="e">
        <f ca="1">+IF(AND(ISNUMBER(OFFSET('Sanitation Data'!$D$10,0,10*ROW('Sanitation Data'!D191))),'Data Summary'!CM197="Yes"),OFFSET('Sanitation Data'!$D$10,0,10*ROW('Sanitation Data'!D191)),NA())</f>
        <v>#N/A</v>
      </c>
      <c r="Y197" s="542" t="e">
        <f ca="1">+IF(AND(ISNUMBER(OFFSET('Sanitation Data'!$D$11,0,10*ROW('Sanitation Data'!D191))),'Data Summary'!CN197="Yes"),OFFSET('Sanitation Data'!$D$11,0,10*ROW('Sanitation Data'!D191)),NA())</f>
        <v>#N/A</v>
      </c>
      <c r="Z197" s="542" t="e">
        <f ca="1">+IF(AND(ISNUMBER(OFFSET('Sanitation Data'!$D$12,0,10*ROW('Sanitation Data'!D191))),'Data Summary'!CO197="Yes"),OFFSET('Sanitation Data'!$D$12,0,10*ROW('Sanitation Data'!D191)),NA())</f>
        <v>#N/A</v>
      </c>
      <c r="AA197" s="542" t="e">
        <f ca="1">+IF(AND(ISNUMBER(OFFSET('Sanitation Data'!$E$4,0,10*ROW('Sanitation Data'!E191))),'Data Summary'!CP197="Yes"),100-OFFSET('Sanitation Data'!$E$4,0,10*ROW('Sanitation Data'!E191)),NA())</f>
        <v>#N/A</v>
      </c>
      <c r="AB197" s="542" t="e">
        <f ca="1">+IF(AND(ISNUMBER(OFFSET('Sanitation Data'!$E$6,0,10*ROW('Sanitation Data'!E191))),'Data Summary'!CQ197="Yes"),OFFSET('Sanitation Data'!$E$6,0,10*ROW('Sanitation Data'!E191)),NA())</f>
        <v>#N/A</v>
      </c>
      <c r="AC197" s="542" t="e">
        <f ca="1">+IF(AND(ISNUMBER(OFFSET('Sanitation Data'!$E$10,0,10*ROW('Sanitation Data'!E191))),'Data Summary'!CR197="Yes"),OFFSET('Sanitation Data'!$E$10,0,10*ROW('Sanitation Data'!E191)),NA())</f>
        <v>#N/A</v>
      </c>
      <c r="AD197" s="542" t="e">
        <f ca="1">+IF(AND(ISNUMBER(OFFSET('Sanitation Data'!$E$11,0,10*ROW('Sanitation Data'!E191))),'Data Summary'!CS197="Yes"),OFFSET('Sanitation Data'!$E$11,0,10*ROW('Sanitation Data'!E191)),NA())</f>
        <v>#N/A</v>
      </c>
      <c r="AE197" s="542" t="e">
        <f ca="1">+IF(AND(ISNUMBER(OFFSET('Sanitation Data'!$E$12,0,10*ROW('Sanitation Data'!E191))),'Data Summary'!CT197="Yes"),OFFSET('Sanitation Data'!$E$12,0,10*ROW('Sanitation Data'!E191)),NA())</f>
        <v>#N/A</v>
      </c>
      <c r="AF197" s="542" t="e">
        <f ca="1">+IF(AND(ISNUMBER(OFFSET('Sanitation Data'!$F$4,0,10*ROW('Sanitation Data'!F191))),'Data Summary'!CU197="Yes"),100-OFFSET('Sanitation Data'!$F$4,0,10*ROW('Sanitation Data'!F191)),NA())</f>
        <v>#N/A</v>
      </c>
      <c r="AG197" s="542" t="e">
        <f ca="1">+IF(AND(ISNUMBER(OFFSET('Sanitation Data'!$F$6,0,10*ROW('Sanitation Data'!F191))),'Data Summary'!CV197="Yes"),OFFSET('Sanitation Data'!$F$6,0,10*ROW('Sanitation Data'!F191)),NA())</f>
        <v>#N/A</v>
      </c>
      <c r="AH197" s="542" t="e">
        <f ca="1">+IF(AND(ISNUMBER(OFFSET('Sanitation Data'!$F$10,0,10*ROW('Sanitation Data'!F191))),'Data Summary'!CW197="Yes"),OFFSET('Sanitation Data'!$F$10,0,10*ROW('Sanitation Data'!F191)),NA())</f>
        <v>#N/A</v>
      </c>
      <c r="AI197" s="542" t="e">
        <f ca="1">+IF(AND(ISNUMBER(OFFSET('Sanitation Data'!$F$11,0,10*ROW('Sanitation Data'!F191))),'Data Summary'!CX197="Yes"),OFFSET('Sanitation Data'!$F$11,0,10*ROW('Sanitation Data'!F191)),NA())</f>
        <v>#N/A</v>
      </c>
      <c r="AJ197" s="542" t="e">
        <f ca="1">+IF(AND(ISNUMBER(OFFSET('Sanitation Data'!$F$12,0,10*ROW('Sanitation Data'!F191))),'Data Summary'!CY197="Yes"),OFFSET('Sanitation Data'!$F$12,0,10*ROW('Sanitation Data'!F191)),NA())</f>
        <v>#N/A</v>
      </c>
      <c r="AK197" s="542" t="e">
        <f ca="1">+IF(AND(ISNUMBER(OFFSET('Sanitation Data'!$G$4,0,10*ROW('Sanitation Data'!G191))),'Data Summary'!CZ197="Yes"),100-OFFSET('Sanitation Data'!$G$4,0,10*ROW('Sanitation Data'!G191)),NA())</f>
        <v>#N/A</v>
      </c>
      <c r="AL197" s="542" t="e">
        <f ca="1">+IF(AND(ISNUMBER(OFFSET('Sanitation Data'!$G$6,0,10*ROW('Sanitation Data'!G191))),'Data Summary'!DA197="Yes"),OFFSET('Sanitation Data'!$G$6,0,10*ROW('Sanitation Data'!G191)),NA())</f>
        <v>#N/A</v>
      </c>
      <c r="AM197" s="542" t="e">
        <f ca="1">+IF(AND(ISNUMBER(OFFSET('Sanitation Data'!$G$10,0,10*ROW('Sanitation Data'!G191))),'Data Summary'!DB197="Yes"),OFFSET('Sanitation Data'!$G$10,0,10*ROW('Sanitation Data'!G191)),NA())</f>
        <v>#N/A</v>
      </c>
      <c r="AN197" s="542" t="e">
        <f ca="1">+IF(AND(ISNUMBER(OFFSET('Sanitation Data'!$G$11,0,10*ROW('Sanitation Data'!G191))),'Data Summary'!DC197="Yes"),OFFSET('Sanitation Data'!$G$11,0,10*ROW('Sanitation Data'!G191)),NA())</f>
        <v>#N/A</v>
      </c>
      <c r="AO197" s="542" t="e">
        <f ca="1">+IF(AND(ISNUMBER(OFFSET('Sanitation Data'!$G$12,0,10*ROW('Sanitation Data'!G191))),'Data Summary'!DD197="Yes"),OFFSET('Sanitation Data'!$G$12,0,10*ROW('Sanitation Data'!G191)),NA())</f>
        <v>#N/A</v>
      </c>
      <c r="AP197" s="542" t="e">
        <f ca="1">+IF(AND(ISNUMBER(OFFSET('Sanitation Data'!$H$4,0,10*ROW('Sanitation Data'!H191))),'Data Summary'!DE197="Yes"),100-OFFSET('Sanitation Data'!$H$4,0,10*ROW('Sanitation Data'!H191)),NA())</f>
        <v>#N/A</v>
      </c>
      <c r="AQ197" s="542" t="e">
        <f ca="1">+IF(AND(ISNUMBER(OFFSET('Sanitation Data'!$H$6,0,10*ROW('Sanitation Data'!H191))),'Data Summary'!DF197="Yes"),OFFSET('Sanitation Data'!$H$6,0,10*ROW('Sanitation Data'!H191)),NA())</f>
        <v>#N/A</v>
      </c>
      <c r="AR197" s="542" t="e">
        <f ca="1">+IF(AND(ISNUMBER(OFFSET('Sanitation Data'!$H$10,0,10*ROW('Sanitation Data'!H191))),'Data Summary'!DG197="Yes"),OFFSET('Sanitation Data'!$H$10,0,10*ROW('Sanitation Data'!H191)),NA())</f>
        <v>#N/A</v>
      </c>
      <c r="AS197" s="542" t="e">
        <f ca="1">+IF(AND(ISNUMBER(OFFSET('Sanitation Data'!$H$11,0,10*ROW('Sanitation Data'!H191))),'Data Summary'!DH197="Yes"),OFFSET('Sanitation Data'!$H$11,0,10*ROW('Sanitation Data'!H191)),NA())</f>
        <v>#N/A</v>
      </c>
      <c r="AT197" s="542" t="e">
        <f ca="1">+IF(AND(ISNUMBER(OFFSET('Sanitation Data'!$H$12,0,10*ROW('Sanitation Data'!H191))),'Data Summary'!DI197="Yes"),OFFSET('Sanitation Data'!$H$12,0,10*ROW('Sanitation Data'!H191)),NA())</f>
        <v>#N/A</v>
      </c>
      <c r="AU197" s="542" t="e">
        <f ca="1">+IF(AND(ISNUMBER(OFFSET('Sanitation Data'!$I$4,0,10*ROW('Sanitation Data'!I191))),'Data Summary'!DJ197="Yes"),100-OFFSET('Sanitation Data'!$I$4,0,10*ROW('Sanitation Data'!I191)),NA())</f>
        <v>#N/A</v>
      </c>
      <c r="AV197" s="542" t="e">
        <f ca="1">+IF(AND(ISNUMBER(OFFSET('Sanitation Data'!$I$6,0,10*ROW('Sanitation Data'!I191))),'Data Summary'!DK197="Yes"),OFFSET('Sanitation Data'!$I$6,0,10*ROW('Sanitation Data'!I191)),NA())</f>
        <v>#N/A</v>
      </c>
      <c r="AW197" s="542" t="e">
        <f ca="1">+IF(AND(ISNUMBER(OFFSET('Sanitation Data'!$I$10,0,10*ROW('Sanitation Data'!I191))),'Data Summary'!DL197="Yes"),OFFSET('Sanitation Data'!$I$10,0,10*ROW('Sanitation Data'!I191)),NA())</f>
        <v>#N/A</v>
      </c>
      <c r="AX197" s="542" t="e">
        <f ca="1">+IF(AND(ISNUMBER(OFFSET('Sanitation Data'!$I$11,0,10*ROW('Sanitation Data'!I191))),'Data Summary'!DM197="Yes"),OFFSET('Sanitation Data'!$I$11,0,10*ROW('Sanitation Data'!I191)),NA())</f>
        <v>#N/A</v>
      </c>
      <c r="AY197" s="542" t="e">
        <f ca="1">+IF(AND(ISNUMBER(OFFSET('Sanitation Data'!$I$12,0,10*ROW('Sanitation Data'!I191))),'Data Summary'!DN197="Yes"),OFFSET('Sanitation Data'!$I$12,0,10*ROW('Sanitation Data'!I191)),NA())</f>
        <v>#N/A</v>
      </c>
      <c r="AZ197" s="543" t="e">
        <f ca="1">+IF(AND(ISNUMBER(OFFSET('Hygiene Data'!$D$5,0,10*ROW('Hygiene Data'!D191))),'Data Summary'!DO197="Yes"),OFFSET('Hygiene Data'!$D$5,0,10*ROW('Hygiene Data'!D191)),NA())</f>
        <v>#N/A</v>
      </c>
      <c r="BA197" s="543" t="e">
        <f ca="1">+IF(AND(ISNUMBER(OFFSET('Hygiene Data'!$D$7,0,10*ROW('Hygiene Data'!D191))),'Data Summary'!DP197="Yes"),OFFSET('Hygiene Data'!$D$7,0,10*ROW('Hygiene Data'!D191)),NA())</f>
        <v>#N/A</v>
      </c>
      <c r="BB197" s="543" t="e">
        <f ca="1">+IF(AND(ISNUMBER(OFFSET('Hygiene Data'!$D$9,0,10*ROW('Hygiene Data'!D191))),'Data Summary'!DQ197="Yes"),OFFSET('Hygiene Data'!$D$9,0,10*ROW('Hygiene Data'!D191)),NA())</f>
        <v>#N/A</v>
      </c>
      <c r="BC197" s="543" t="e">
        <f ca="1">+IF(AND(ISNUMBER(OFFSET('Hygiene Data'!$E$5,0,10*ROW('Hygiene Data'!E191))),'Data Summary'!DR197="Yes"),OFFSET('Hygiene Data'!$E$5,0,10*ROW('Hygiene Data'!E191)),NA())</f>
        <v>#N/A</v>
      </c>
      <c r="BD197" s="543" t="e">
        <f ca="1">+IF(AND(ISNUMBER(OFFSET('Hygiene Data'!$E$7,0,10*ROW('Hygiene Data'!E191))),'Data Summary'!DS197="Yes"),OFFSET('Hygiene Data'!$E$7,0,10*ROW('Hygiene Data'!E191)),NA())</f>
        <v>#N/A</v>
      </c>
      <c r="BE197" s="543" t="e">
        <f ca="1">+IF(AND(ISNUMBER(OFFSET('Hygiene Data'!$E$9,0,10*ROW('Hygiene Data'!E191))),'Data Summary'!DT197="Yes"),OFFSET('Hygiene Data'!$E$9,0,10*ROW('Hygiene Data'!E191)),NA())</f>
        <v>#N/A</v>
      </c>
      <c r="BF197" s="543" t="e">
        <f ca="1">+IF(AND(ISNUMBER(OFFSET('Hygiene Data'!$F$5,0,10*ROW('Hygiene Data'!F191))),'Data Summary'!DU197="Yes"),OFFSET('Hygiene Data'!$F$5,0,10*ROW('Hygiene Data'!F191)),NA())</f>
        <v>#N/A</v>
      </c>
      <c r="BG197" s="543" t="e">
        <f ca="1">+IF(AND(ISNUMBER(OFFSET('Hygiene Data'!$F$7,0,10*ROW('Hygiene Data'!F191))),'Data Summary'!DV197="Yes"),OFFSET('Hygiene Data'!$F$7,0,10*ROW('Hygiene Data'!F191)),NA())</f>
        <v>#N/A</v>
      </c>
      <c r="BH197" s="543" t="e">
        <f ca="1">+IF(AND(ISNUMBER(OFFSET('Hygiene Data'!$F$9,0,10*ROW('Hygiene Data'!F191))),'Data Summary'!DW197="Yes"),OFFSET('Hygiene Data'!$F$9,0,10*ROW('Hygiene Data'!F191)),NA())</f>
        <v>#N/A</v>
      </c>
      <c r="BI197" s="543" t="e">
        <f ca="1">+IF(AND(ISNUMBER(OFFSET('Hygiene Data'!$G$5,0,10*ROW('Hygiene Data'!G191))),'Data Summary'!DX197="Yes"),OFFSET('Hygiene Data'!$G$5,0,10*ROW('Hygiene Data'!G191)),NA())</f>
        <v>#N/A</v>
      </c>
      <c r="BJ197" s="543" t="e">
        <f ca="1">+IF(AND(ISNUMBER(OFFSET('Hygiene Data'!$G$7,0,10*ROW('Hygiene Data'!G191))),'Data Summary'!DY197="Yes"),OFFSET('Hygiene Data'!$G$7,0,10*ROW('Hygiene Data'!G191)),NA())</f>
        <v>#N/A</v>
      </c>
      <c r="BK197" s="543" t="e">
        <f ca="1">+IF(AND(ISNUMBER(OFFSET('Hygiene Data'!$G$9,0,10*ROW('Hygiene Data'!G191))),'Data Summary'!DZ197="Yes"),OFFSET('Hygiene Data'!$G$9,0,10*ROW('Hygiene Data'!G191)),NA())</f>
        <v>#N/A</v>
      </c>
      <c r="BL197" s="543" t="e">
        <f ca="1">+IF(AND(ISNUMBER(OFFSET('Hygiene Data'!$H$5,0,10*ROW('Hygiene Data'!H191))),'Data Summary'!EA197="Yes"),OFFSET('Hygiene Data'!$H$5,0,10*ROW('Hygiene Data'!H191)),NA())</f>
        <v>#N/A</v>
      </c>
      <c r="BM197" s="543" t="e">
        <f ca="1">+IF(AND(ISNUMBER(OFFSET('Hygiene Data'!$H$7,0,10*ROW('Hygiene Data'!H191))),'Data Summary'!EB197="Yes"),OFFSET('Hygiene Data'!$H$7,0,10*ROW('Hygiene Data'!H191)),NA())</f>
        <v>#N/A</v>
      </c>
      <c r="BN197" s="543" t="e">
        <f ca="1">+IF(AND(ISNUMBER(OFFSET('Hygiene Data'!$H$9,0,10*ROW('Hygiene Data'!H191))),'Data Summary'!EC197="Yes"),OFFSET('Hygiene Data'!$H$9,0,10*ROW('Hygiene Data'!H191)),NA())</f>
        <v>#N/A</v>
      </c>
      <c r="BO197" s="543" t="e">
        <f ca="1">+IF(AND(ISNUMBER(OFFSET('Hygiene Data'!$I$5,0,10*ROW('Hygiene Data'!I191))),'Data Summary'!ED197="Yes"),OFFSET('Hygiene Data'!$I$5,0,10*ROW('Hygiene Data'!I191)),NA())</f>
        <v>#N/A</v>
      </c>
      <c r="BP197" s="543" t="e">
        <f ca="1">+IF(AND(ISNUMBER(OFFSET('Hygiene Data'!$I$7,0,10*ROW('Hygiene Data'!I191))),'Data Summary'!EE197="Yes"),OFFSET('Hygiene Data'!$I$7,0,10*ROW('Hygiene Data'!I191)),NA())</f>
        <v>#N/A</v>
      </c>
      <c r="BQ197" s="543" t="e">
        <f ca="1">+IF(AND(ISNUMBER(OFFSET('Hygiene Data'!$I$9,0,10*ROW('Hygiene Data'!I191))),'Data Summary'!EF197="Yes"),OFFSET('Hygiene Data'!$I$9,0,10*ROW('Hygiene Data'!I191)),NA())</f>
        <v>#N/A</v>
      </c>
    </row>
    <row r="198" spans="1:69" x14ac:dyDescent="0.25">
      <c r="A198" s="539" t="e">
        <f ca="1">+RIGHT('Data Summary'!A198,LEN('Data Summary'!A198)-9)</f>
        <v>#VALUE!</v>
      </c>
      <c r="B198" s="513" t="str">
        <f ca="1">+IF(ISTEXT('Data Summary'!B198),'Data Summary'!B198,"")</f>
        <v/>
      </c>
      <c r="C198" s="540" t="e">
        <f ca="1">+VALUE('Data Summary'!C198)</f>
        <v>#VALUE!</v>
      </c>
      <c r="D198" s="541" t="e">
        <f ca="1">+IF(AND(ISNUMBER(OFFSET('Water Data'!$D$4,0,10*ROW('Water Data'!D192))),'Data Summary'!BS198="Yes"),100-OFFSET('Water Data'!$D$4,0,10*ROW('Water Data'!D192)),NA())</f>
        <v>#N/A</v>
      </c>
      <c r="E198" s="541" t="e">
        <f ca="1">+IF(AND(ISNUMBER(OFFSET('Water Data'!$D$6,0,10*ROW('Water Data'!D192))),'Data Summary'!BT198="Yes"),OFFSET('Water Data'!$D$6,0,10*ROW('Water Data'!D192)),NA())</f>
        <v>#N/A</v>
      </c>
      <c r="F198" s="541" t="e">
        <f ca="1">+IF(AND(ISNUMBER(OFFSET('Water Data'!$D$9,0,10*ROW('Water Data'!D192))),'Data Summary'!BU198="Yes"),OFFSET('Water Data'!$D$9,0,10*ROW('Water Data'!D192)),NA())</f>
        <v>#N/A</v>
      </c>
      <c r="G198" s="541" t="e">
        <f ca="1">+IF(AND(ISNUMBER(OFFSET('Water Data'!$E$4,0,10*ROW('Water Data'!E192))),'Data Summary'!BV198="Yes"),100-OFFSET('Water Data'!$E$4,0,10*ROW('Water Data'!E192)),NA())</f>
        <v>#N/A</v>
      </c>
      <c r="H198" s="541" t="e">
        <f ca="1">+IF(AND(ISNUMBER(OFFSET('Water Data'!$E$6,0,10*ROW('Water Data'!E192))),'Data Summary'!BW198="Yes"),OFFSET('Water Data'!$E$6,0,10*ROW('Water Data'!E192)),NA())</f>
        <v>#N/A</v>
      </c>
      <c r="I198" s="541" t="e">
        <f ca="1">+IF(AND(ISNUMBER(OFFSET('Water Data'!$E$9,0,10*ROW('Water Data'!E192))),'Data Summary'!BX198="Yes"),OFFSET('Water Data'!$E$9,0,10*ROW('Water Data'!E192)),NA())</f>
        <v>#N/A</v>
      </c>
      <c r="J198" s="541" t="e">
        <f ca="1">+IF(AND(ISNUMBER(OFFSET('Water Data'!$F$4,0,10*ROW('Water Data'!F192))),'Data Summary'!BY198="Yes"),100-OFFSET('Water Data'!$F$4,0,10*ROW('Water Data'!F192)),NA())</f>
        <v>#N/A</v>
      </c>
      <c r="K198" s="541" t="e">
        <f ca="1">+IF(AND(ISNUMBER(OFFSET('Water Data'!$F$6,0,10*ROW('Water Data'!F192))),'Data Summary'!BZ198="Yes"),OFFSET('Water Data'!$F$6,0,10*ROW('Water Data'!F192)),NA())</f>
        <v>#N/A</v>
      </c>
      <c r="L198" s="541" t="e">
        <f ca="1">+IF(AND(ISNUMBER(OFFSET('Water Data'!$F$9,0,10*ROW('Water Data'!F192))),'Data Summary'!CA198="Yes"),OFFSET('Water Data'!$F$9,0,10*ROW('Water Data'!F192)),NA())</f>
        <v>#N/A</v>
      </c>
      <c r="M198" s="541" t="e">
        <f ca="1">+IF(AND(ISNUMBER(OFFSET('Water Data'!$G$4,0,10*ROW('Water Data'!G192))),'Data Summary'!CB198="Yes"),100-OFFSET('Water Data'!$G$4,0,10*ROW('Water Data'!G192)),NA())</f>
        <v>#N/A</v>
      </c>
      <c r="N198" s="541" t="e">
        <f ca="1">+IF(AND(ISNUMBER(OFFSET('Water Data'!$G$6,0,10*ROW('Water Data'!G192))),'Data Summary'!CC198="Yes"),OFFSET('Water Data'!$G$6,0,10*ROW('Water Data'!G192)),NA())</f>
        <v>#N/A</v>
      </c>
      <c r="O198" s="541" t="e">
        <f ca="1">+IF(AND(ISNUMBER(OFFSET('Water Data'!$G$9,0,10*ROW('Water Data'!G192))),'Data Summary'!CD198="Yes"),OFFSET('Water Data'!$G$9,0,10*ROW('Water Data'!G192)),NA())</f>
        <v>#N/A</v>
      </c>
      <c r="P198" s="541" t="e">
        <f ca="1">+IF(AND(ISNUMBER(OFFSET('Water Data'!$H$4,0,10*ROW('Water Data'!H192))),'Data Summary'!CE198="Yes"),100-OFFSET('Water Data'!$H$4,0,10*ROW('Water Data'!H192)),NA())</f>
        <v>#N/A</v>
      </c>
      <c r="Q198" s="541" t="e">
        <f ca="1">+IF(AND(ISNUMBER(OFFSET('Water Data'!$H$6,0,10*ROW('Water Data'!H192))),'Data Summary'!CF198="Yes"),OFFSET('Water Data'!$H$6,0,10*ROW('Water Data'!H192)),NA())</f>
        <v>#N/A</v>
      </c>
      <c r="R198" s="541" t="e">
        <f ca="1">+IF(AND(ISNUMBER(OFFSET('Water Data'!$H$9,0,10*ROW('Water Data'!H192))),'Data Summary'!CG198="Yes"),OFFSET('Water Data'!$H$9,0,10*ROW('Water Data'!H192)),NA())</f>
        <v>#N/A</v>
      </c>
      <c r="S198" s="541" t="e">
        <f ca="1">+IF(AND(ISNUMBER(OFFSET('Water Data'!$I$4,0,10*ROW('Water Data'!I192))),'Data Summary'!CH198="Yes"),100-OFFSET('Water Data'!$I$4,0,10*ROW('Water Data'!I192)),NA())</f>
        <v>#N/A</v>
      </c>
      <c r="T198" s="541" t="e">
        <f ca="1">+IF(AND(ISNUMBER(OFFSET('Water Data'!$I$6,0,10*ROW('Water Data'!I192))),'Data Summary'!CI198="Yes"),OFFSET('Water Data'!$I$6,0,10*ROW('Water Data'!I192)),NA())</f>
        <v>#N/A</v>
      </c>
      <c r="U198" s="541" t="e">
        <f ca="1">+IF(AND(ISNUMBER(OFFSET('Water Data'!$I$9,0,10*ROW('Water Data'!I192))),'Data Summary'!CJ198="Yes"),OFFSET('Water Data'!$I$9,0,10*ROW('Water Data'!I192)),NA())</f>
        <v>#N/A</v>
      </c>
      <c r="V198" s="542" t="e">
        <f ca="1">+IF(AND(ISNUMBER(OFFSET('Sanitation Data'!$D$4,0,10*ROW('Sanitation Data'!D192))),'Data Summary'!CK198="Yes"),100-OFFSET('Sanitation Data'!$D$4,0,10*ROW('Sanitation Data'!D192)),NA())</f>
        <v>#N/A</v>
      </c>
      <c r="W198" s="542" t="e">
        <f ca="1">+IF(AND(ISNUMBER(OFFSET('Sanitation Data'!$D$6,0,10*ROW('Sanitation Data'!D192))),'Data Summary'!CL198="Yes"),OFFSET('Sanitation Data'!$D$6,0,10*ROW('Sanitation Data'!D192)),NA())</f>
        <v>#N/A</v>
      </c>
      <c r="X198" s="542" t="e">
        <f ca="1">+IF(AND(ISNUMBER(OFFSET('Sanitation Data'!$D$10,0,10*ROW('Sanitation Data'!D192))),'Data Summary'!CM198="Yes"),OFFSET('Sanitation Data'!$D$10,0,10*ROW('Sanitation Data'!D192)),NA())</f>
        <v>#N/A</v>
      </c>
      <c r="Y198" s="542" t="e">
        <f ca="1">+IF(AND(ISNUMBER(OFFSET('Sanitation Data'!$D$11,0,10*ROW('Sanitation Data'!D192))),'Data Summary'!CN198="Yes"),OFFSET('Sanitation Data'!$D$11,0,10*ROW('Sanitation Data'!D192)),NA())</f>
        <v>#N/A</v>
      </c>
      <c r="Z198" s="542" t="e">
        <f ca="1">+IF(AND(ISNUMBER(OFFSET('Sanitation Data'!$D$12,0,10*ROW('Sanitation Data'!D192))),'Data Summary'!CO198="Yes"),OFFSET('Sanitation Data'!$D$12,0,10*ROW('Sanitation Data'!D192)),NA())</f>
        <v>#N/A</v>
      </c>
      <c r="AA198" s="542" t="e">
        <f ca="1">+IF(AND(ISNUMBER(OFFSET('Sanitation Data'!$E$4,0,10*ROW('Sanitation Data'!E192))),'Data Summary'!CP198="Yes"),100-OFFSET('Sanitation Data'!$E$4,0,10*ROW('Sanitation Data'!E192)),NA())</f>
        <v>#N/A</v>
      </c>
      <c r="AB198" s="542" t="e">
        <f ca="1">+IF(AND(ISNUMBER(OFFSET('Sanitation Data'!$E$6,0,10*ROW('Sanitation Data'!E192))),'Data Summary'!CQ198="Yes"),OFFSET('Sanitation Data'!$E$6,0,10*ROW('Sanitation Data'!E192)),NA())</f>
        <v>#N/A</v>
      </c>
      <c r="AC198" s="542" t="e">
        <f ca="1">+IF(AND(ISNUMBER(OFFSET('Sanitation Data'!$E$10,0,10*ROW('Sanitation Data'!E192))),'Data Summary'!CR198="Yes"),OFFSET('Sanitation Data'!$E$10,0,10*ROW('Sanitation Data'!E192)),NA())</f>
        <v>#N/A</v>
      </c>
      <c r="AD198" s="542" t="e">
        <f ca="1">+IF(AND(ISNUMBER(OFFSET('Sanitation Data'!$E$11,0,10*ROW('Sanitation Data'!E192))),'Data Summary'!CS198="Yes"),OFFSET('Sanitation Data'!$E$11,0,10*ROW('Sanitation Data'!E192)),NA())</f>
        <v>#N/A</v>
      </c>
      <c r="AE198" s="542" t="e">
        <f ca="1">+IF(AND(ISNUMBER(OFFSET('Sanitation Data'!$E$12,0,10*ROW('Sanitation Data'!E192))),'Data Summary'!CT198="Yes"),OFFSET('Sanitation Data'!$E$12,0,10*ROW('Sanitation Data'!E192)),NA())</f>
        <v>#N/A</v>
      </c>
      <c r="AF198" s="542" t="e">
        <f ca="1">+IF(AND(ISNUMBER(OFFSET('Sanitation Data'!$F$4,0,10*ROW('Sanitation Data'!F192))),'Data Summary'!CU198="Yes"),100-OFFSET('Sanitation Data'!$F$4,0,10*ROW('Sanitation Data'!F192)),NA())</f>
        <v>#N/A</v>
      </c>
      <c r="AG198" s="542" t="e">
        <f ca="1">+IF(AND(ISNUMBER(OFFSET('Sanitation Data'!$F$6,0,10*ROW('Sanitation Data'!F192))),'Data Summary'!CV198="Yes"),OFFSET('Sanitation Data'!$F$6,0,10*ROW('Sanitation Data'!F192)),NA())</f>
        <v>#N/A</v>
      </c>
      <c r="AH198" s="542" t="e">
        <f ca="1">+IF(AND(ISNUMBER(OFFSET('Sanitation Data'!$F$10,0,10*ROW('Sanitation Data'!F192))),'Data Summary'!CW198="Yes"),OFFSET('Sanitation Data'!$F$10,0,10*ROW('Sanitation Data'!F192)),NA())</f>
        <v>#N/A</v>
      </c>
      <c r="AI198" s="542" t="e">
        <f ca="1">+IF(AND(ISNUMBER(OFFSET('Sanitation Data'!$F$11,0,10*ROW('Sanitation Data'!F192))),'Data Summary'!CX198="Yes"),OFFSET('Sanitation Data'!$F$11,0,10*ROW('Sanitation Data'!F192)),NA())</f>
        <v>#N/A</v>
      </c>
      <c r="AJ198" s="542" t="e">
        <f ca="1">+IF(AND(ISNUMBER(OFFSET('Sanitation Data'!$F$12,0,10*ROW('Sanitation Data'!F192))),'Data Summary'!CY198="Yes"),OFFSET('Sanitation Data'!$F$12,0,10*ROW('Sanitation Data'!F192)),NA())</f>
        <v>#N/A</v>
      </c>
      <c r="AK198" s="542" t="e">
        <f ca="1">+IF(AND(ISNUMBER(OFFSET('Sanitation Data'!$G$4,0,10*ROW('Sanitation Data'!G192))),'Data Summary'!CZ198="Yes"),100-OFFSET('Sanitation Data'!$G$4,0,10*ROW('Sanitation Data'!G192)),NA())</f>
        <v>#N/A</v>
      </c>
      <c r="AL198" s="542" t="e">
        <f ca="1">+IF(AND(ISNUMBER(OFFSET('Sanitation Data'!$G$6,0,10*ROW('Sanitation Data'!G192))),'Data Summary'!DA198="Yes"),OFFSET('Sanitation Data'!$G$6,0,10*ROW('Sanitation Data'!G192)),NA())</f>
        <v>#N/A</v>
      </c>
      <c r="AM198" s="542" t="e">
        <f ca="1">+IF(AND(ISNUMBER(OFFSET('Sanitation Data'!$G$10,0,10*ROW('Sanitation Data'!G192))),'Data Summary'!DB198="Yes"),OFFSET('Sanitation Data'!$G$10,0,10*ROW('Sanitation Data'!G192)),NA())</f>
        <v>#N/A</v>
      </c>
      <c r="AN198" s="542" t="e">
        <f ca="1">+IF(AND(ISNUMBER(OFFSET('Sanitation Data'!$G$11,0,10*ROW('Sanitation Data'!G192))),'Data Summary'!DC198="Yes"),OFFSET('Sanitation Data'!$G$11,0,10*ROW('Sanitation Data'!G192)),NA())</f>
        <v>#N/A</v>
      </c>
      <c r="AO198" s="542" t="e">
        <f ca="1">+IF(AND(ISNUMBER(OFFSET('Sanitation Data'!$G$12,0,10*ROW('Sanitation Data'!G192))),'Data Summary'!DD198="Yes"),OFFSET('Sanitation Data'!$G$12,0,10*ROW('Sanitation Data'!G192)),NA())</f>
        <v>#N/A</v>
      </c>
      <c r="AP198" s="542" t="e">
        <f ca="1">+IF(AND(ISNUMBER(OFFSET('Sanitation Data'!$H$4,0,10*ROW('Sanitation Data'!H192))),'Data Summary'!DE198="Yes"),100-OFFSET('Sanitation Data'!$H$4,0,10*ROW('Sanitation Data'!H192)),NA())</f>
        <v>#N/A</v>
      </c>
      <c r="AQ198" s="542" t="e">
        <f ca="1">+IF(AND(ISNUMBER(OFFSET('Sanitation Data'!$H$6,0,10*ROW('Sanitation Data'!H192))),'Data Summary'!DF198="Yes"),OFFSET('Sanitation Data'!$H$6,0,10*ROW('Sanitation Data'!H192)),NA())</f>
        <v>#N/A</v>
      </c>
      <c r="AR198" s="542" t="e">
        <f ca="1">+IF(AND(ISNUMBER(OFFSET('Sanitation Data'!$H$10,0,10*ROW('Sanitation Data'!H192))),'Data Summary'!DG198="Yes"),OFFSET('Sanitation Data'!$H$10,0,10*ROW('Sanitation Data'!H192)),NA())</f>
        <v>#N/A</v>
      </c>
      <c r="AS198" s="542" t="e">
        <f ca="1">+IF(AND(ISNUMBER(OFFSET('Sanitation Data'!$H$11,0,10*ROW('Sanitation Data'!H192))),'Data Summary'!DH198="Yes"),OFFSET('Sanitation Data'!$H$11,0,10*ROW('Sanitation Data'!H192)),NA())</f>
        <v>#N/A</v>
      </c>
      <c r="AT198" s="542" t="e">
        <f ca="1">+IF(AND(ISNUMBER(OFFSET('Sanitation Data'!$H$12,0,10*ROW('Sanitation Data'!H192))),'Data Summary'!DI198="Yes"),OFFSET('Sanitation Data'!$H$12,0,10*ROW('Sanitation Data'!H192)),NA())</f>
        <v>#N/A</v>
      </c>
      <c r="AU198" s="542" t="e">
        <f ca="1">+IF(AND(ISNUMBER(OFFSET('Sanitation Data'!$I$4,0,10*ROW('Sanitation Data'!I192))),'Data Summary'!DJ198="Yes"),100-OFFSET('Sanitation Data'!$I$4,0,10*ROW('Sanitation Data'!I192)),NA())</f>
        <v>#N/A</v>
      </c>
      <c r="AV198" s="542" t="e">
        <f ca="1">+IF(AND(ISNUMBER(OFFSET('Sanitation Data'!$I$6,0,10*ROW('Sanitation Data'!I192))),'Data Summary'!DK198="Yes"),OFFSET('Sanitation Data'!$I$6,0,10*ROW('Sanitation Data'!I192)),NA())</f>
        <v>#N/A</v>
      </c>
      <c r="AW198" s="542" t="e">
        <f ca="1">+IF(AND(ISNUMBER(OFFSET('Sanitation Data'!$I$10,0,10*ROW('Sanitation Data'!I192))),'Data Summary'!DL198="Yes"),OFFSET('Sanitation Data'!$I$10,0,10*ROW('Sanitation Data'!I192)),NA())</f>
        <v>#N/A</v>
      </c>
      <c r="AX198" s="542" t="e">
        <f ca="1">+IF(AND(ISNUMBER(OFFSET('Sanitation Data'!$I$11,0,10*ROW('Sanitation Data'!I192))),'Data Summary'!DM198="Yes"),OFFSET('Sanitation Data'!$I$11,0,10*ROW('Sanitation Data'!I192)),NA())</f>
        <v>#N/A</v>
      </c>
      <c r="AY198" s="542" t="e">
        <f ca="1">+IF(AND(ISNUMBER(OFFSET('Sanitation Data'!$I$12,0,10*ROW('Sanitation Data'!I192))),'Data Summary'!DN198="Yes"),OFFSET('Sanitation Data'!$I$12,0,10*ROW('Sanitation Data'!I192)),NA())</f>
        <v>#N/A</v>
      </c>
      <c r="AZ198" s="543" t="e">
        <f ca="1">+IF(AND(ISNUMBER(OFFSET('Hygiene Data'!$D$5,0,10*ROW('Hygiene Data'!D192))),'Data Summary'!DO198="Yes"),OFFSET('Hygiene Data'!$D$5,0,10*ROW('Hygiene Data'!D192)),NA())</f>
        <v>#N/A</v>
      </c>
      <c r="BA198" s="543" t="e">
        <f ca="1">+IF(AND(ISNUMBER(OFFSET('Hygiene Data'!$D$7,0,10*ROW('Hygiene Data'!D192))),'Data Summary'!DP198="Yes"),OFFSET('Hygiene Data'!$D$7,0,10*ROW('Hygiene Data'!D192)),NA())</f>
        <v>#N/A</v>
      </c>
      <c r="BB198" s="543" t="e">
        <f ca="1">+IF(AND(ISNUMBER(OFFSET('Hygiene Data'!$D$9,0,10*ROW('Hygiene Data'!D192))),'Data Summary'!DQ198="Yes"),OFFSET('Hygiene Data'!$D$9,0,10*ROW('Hygiene Data'!D192)),NA())</f>
        <v>#N/A</v>
      </c>
      <c r="BC198" s="543" t="e">
        <f ca="1">+IF(AND(ISNUMBER(OFFSET('Hygiene Data'!$E$5,0,10*ROW('Hygiene Data'!E192))),'Data Summary'!DR198="Yes"),OFFSET('Hygiene Data'!$E$5,0,10*ROW('Hygiene Data'!E192)),NA())</f>
        <v>#N/A</v>
      </c>
      <c r="BD198" s="543" t="e">
        <f ca="1">+IF(AND(ISNUMBER(OFFSET('Hygiene Data'!$E$7,0,10*ROW('Hygiene Data'!E192))),'Data Summary'!DS198="Yes"),OFFSET('Hygiene Data'!$E$7,0,10*ROW('Hygiene Data'!E192)),NA())</f>
        <v>#N/A</v>
      </c>
      <c r="BE198" s="543" t="e">
        <f ca="1">+IF(AND(ISNUMBER(OFFSET('Hygiene Data'!$E$9,0,10*ROW('Hygiene Data'!E192))),'Data Summary'!DT198="Yes"),OFFSET('Hygiene Data'!$E$9,0,10*ROW('Hygiene Data'!E192)),NA())</f>
        <v>#N/A</v>
      </c>
      <c r="BF198" s="543" t="e">
        <f ca="1">+IF(AND(ISNUMBER(OFFSET('Hygiene Data'!$F$5,0,10*ROW('Hygiene Data'!F192))),'Data Summary'!DU198="Yes"),OFFSET('Hygiene Data'!$F$5,0,10*ROW('Hygiene Data'!F192)),NA())</f>
        <v>#N/A</v>
      </c>
      <c r="BG198" s="543" t="e">
        <f ca="1">+IF(AND(ISNUMBER(OFFSET('Hygiene Data'!$F$7,0,10*ROW('Hygiene Data'!F192))),'Data Summary'!DV198="Yes"),OFFSET('Hygiene Data'!$F$7,0,10*ROW('Hygiene Data'!F192)),NA())</f>
        <v>#N/A</v>
      </c>
      <c r="BH198" s="543" t="e">
        <f ca="1">+IF(AND(ISNUMBER(OFFSET('Hygiene Data'!$F$9,0,10*ROW('Hygiene Data'!F192))),'Data Summary'!DW198="Yes"),OFFSET('Hygiene Data'!$F$9,0,10*ROW('Hygiene Data'!F192)),NA())</f>
        <v>#N/A</v>
      </c>
      <c r="BI198" s="543" t="e">
        <f ca="1">+IF(AND(ISNUMBER(OFFSET('Hygiene Data'!$G$5,0,10*ROW('Hygiene Data'!G192))),'Data Summary'!DX198="Yes"),OFFSET('Hygiene Data'!$G$5,0,10*ROW('Hygiene Data'!G192)),NA())</f>
        <v>#N/A</v>
      </c>
      <c r="BJ198" s="543" t="e">
        <f ca="1">+IF(AND(ISNUMBER(OFFSET('Hygiene Data'!$G$7,0,10*ROW('Hygiene Data'!G192))),'Data Summary'!DY198="Yes"),OFFSET('Hygiene Data'!$G$7,0,10*ROW('Hygiene Data'!G192)),NA())</f>
        <v>#N/A</v>
      </c>
      <c r="BK198" s="543" t="e">
        <f ca="1">+IF(AND(ISNUMBER(OFFSET('Hygiene Data'!$G$9,0,10*ROW('Hygiene Data'!G192))),'Data Summary'!DZ198="Yes"),OFFSET('Hygiene Data'!$G$9,0,10*ROW('Hygiene Data'!G192)),NA())</f>
        <v>#N/A</v>
      </c>
      <c r="BL198" s="543" t="e">
        <f ca="1">+IF(AND(ISNUMBER(OFFSET('Hygiene Data'!$H$5,0,10*ROW('Hygiene Data'!H192))),'Data Summary'!EA198="Yes"),OFFSET('Hygiene Data'!$H$5,0,10*ROW('Hygiene Data'!H192)),NA())</f>
        <v>#N/A</v>
      </c>
      <c r="BM198" s="543" t="e">
        <f ca="1">+IF(AND(ISNUMBER(OFFSET('Hygiene Data'!$H$7,0,10*ROW('Hygiene Data'!H192))),'Data Summary'!EB198="Yes"),OFFSET('Hygiene Data'!$H$7,0,10*ROW('Hygiene Data'!H192)),NA())</f>
        <v>#N/A</v>
      </c>
      <c r="BN198" s="543" t="e">
        <f ca="1">+IF(AND(ISNUMBER(OFFSET('Hygiene Data'!$H$9,0,10*ROW('Hygiene Data'!H192))),'Data Summary'!EC198="Yes"),OFFSET('Hygiene Data'!$H$9,0,10*ROW('Hygiene Data'!H192)),NA())</f>
        <v>#N/A</v>
      </c>
      <c r="BO198" s="543" t="e">
        <f ca="1">+IF(AND(ISNUMBER(OFFSET('Hygiene Data'!$I$5,0,10*ROW('Hygiene Data'!I192))),'Data Summary'!ED198="Yes"),OFFSET('Hygiene Data'!$I$5,0,10*ROW('Hygiene Data'!I192)),NA())</f>
        <v>#N/A</v>
      </c>
      <c r="BP198" s="543" t="e">
        <f ca="1">+IF(AND(ISNUMBER(OFFSET('Hygiene Data'!$I$7,0,10*ROW('Hygiene Data'!I192))),'Data Summary'!EE198="Yes"),OFFSET('Hygiene Data'!$I$7,0,10*ROW('Hygiene Data'!I192)),NA())</f>
        <v>#N/A</v>
      </c>
      <c r="BQ198" s="543" t="e">
        <f ca="1">+IF(AND(ISNUMBER(OFFSET('Hygiene Data'!$I$9,0,10*ROW('Hygiene Data'!I192))),'Data Summary'!EF198="Yes"),OFFSET('Hygiene Data'!$I$9,0,10*ROW('Hygiene Data'!I192)),NA())</f>
        <v>#N/A</v>
      </c>
    </row>
    <row r="199" spans="1:69" x14ac:dyDescent="0.25">
      <c r="A199" s="539" t="e">
        <f ca="1">+RIGHT('Data Summary'!A199,LEN('Data Summary'!A199)-9)</f>
        <v>#VALUE!</v>
      </c>
      <c r="B199" s="513" t="str">
        <f ca="1">+IF(ISTEXT('Data Summary'!B199),'Data Summary'!B199,"")</f>
        <v/>
      </c>
      <c r="C199" s="540" t="e">
        <f ca="1">+VALUE('Data Summary'!C199)</f>
        <v>#VALUE!</v>
      </c>
      <c r="D199" s="541" t="e">
        <f ca="1">+IF(AND(ISNUMBER(OFFSET('Water Data'!$D$4,0,10*ROW('Water Data'!D193))),'Data Summary'!BS199="Yes"),100-OFFSET('Water Data'!$D$4,0,10*ROW('Water Data'!D193)),NA())</f>
        <v>#N/A</v>
      </c>
      <c r="E199" s="541" t="e">
        <f ca="1">+IF(AND(ISNUMBER(OFFSET('Water Data'!$D$6,0,10*ROW('Water Data'!D193))),'Data Summary'!BT199="Yes"),OFFSET('Water Data'!$D$6,0,10*ROW('Water Data'!D193)),NA())</f>
        <v>#N/A</v>
      </c>
      <c r="F199" s="541" t="e">
        <f ca="1">+IF(AND(ISNUMBER(OFFSET('Water Data'!$D$9,0,10*ROW('Water Data'!D193))),'Data Summary'!BU199="Yes"),OFFSET('Water Data'!$D$9,0,10*ROW('Water Data'!D193)),NA())</f>
        <v>#N/A</v>
      </c>
      <c r="G199" s="541" t="e">
        <f ca="1">+IF(AND(ISNUMBER(OFFSET('Water Data'!$E$4,0,10*ROW('Water Data'!E193))),'Data Summary'!BV199="Yes"),100-OFFSET('Water Data'!$E$4,0,10*ROW('Water Data'!E193)),NA())</f>
        <v>#N/A</v>
      </c>
      <c r="H199" s="541" t="e">
        <f ca="1">+IF(AND(ISNUMBER(OFFSET('Water Data'!$E$6,0,10*ROW('Water Data'!E193))),'Data Summary'!BW199="Yes"),OFFSET('Water Data'!$E$6,0,10*ROW('Water Data'!E193)),NA())</f>
        <v>#N/A</v>
      </c>
      <c r="I199" s="541" t="e">
        <f ca="1">+IF(AND(ISNUMBER(OFFSET('Water Data'!$E$9,0,10*ROW('Water Data'!E193))),'Data Summary'!BX199="Yes"),OFFSET('Water Data'!$E$9,0,10*ROW('Water Data'!E193)),NA())</f>
        <v>#N/A</v>
      </c>
      <c r="J199" s="541" t="e">
        <f ca="1">+IF(AND(ISNUMBER(OFFSET('Water Data'!$F$4,0,10*ROW('Water Data'!F193))),'Data Summary'!BY199="Yes"),100-OFFSET('Water Data'!$F$4,0,10*ROW('Water Data'!F193)),NA())</f>
        <v>#N/A</v>
      </c>
      <c r="K199" s="541" t="e">
        <f ca="1">+IF(AND(ISNUMBER(OFFSET('Water Data'!$F$6,0,10*ROW('Water Data'!F193))),'Data Summary'!BZ199="Yes"),OFFSET('Water Data'!$F$6,0,10*ROW('Water Data'!F193)),NA())</f>
        <v>#N/A</v>
      </c>
      <c r="L199" s="541" t="e">
        <f ca="1">+IF(AND(ISNUMBER(OFFSET('Water Data'!$F$9,0,10*ROW('Water Data'!F193))),'Data Summary'!CA199="Yes"),OFFSET('Water Data'!$F$9,0,10*ROW('Water Data'!F193)),NA())</f>
        <v>#N/A</v>
      </c>
      <c r="M199" s="541" t="e">
        <f ca="1">+IF(AND(ISNUMBER(OFFSET('Water Data'!$G$4,0,10*ROW('Water Data'!G193))),'Data Summary'!CB199="Yes"),100-OFFSET('Water Data'!$G$4,0,10*ROW('Water Data'!G193)),NA())</f>
        <v>#N/A</v>
      </c>
      <c r="N199" s="541" t="e">
        <f ca="1">+IF(AND(ISNUMBER(OFFSET('Water Data'!$G$6,0,10*ROW('Water Data'!G193))),'Data Summary'!CC199="Yes"),OFFSET('Water Data'!$G$6,0,10*ROW('Water Data'!G193)),NA())</f>
        <v>#N/A</v>
      </c>
      <c r="O199" s="541" t="e">
        <f ca="1">+IF(AND(ISNUMBER(OFFSET('Water Data'!$G$9,0,10*ROW('Water Data'!G193))),'Data Summary'!CD199="Yes"),OFFSET('Water Data'!$G$9,0,10*ROW('Water Data'!G193)),NA())</f>
        <v>#N/A</v>
      </c>
      <c r="P199" s="541" t="e">
        <f ca="1">+IF(AND(ISNUMBER(OFFSET('Water Data'!$H$4,0,10*ROW('Water Data'!H193))),'Data Summary'!CE199="Yes"),100-OFFSET('Water Data'!$H$4,0,10*ROW('Water Data'!H193)),NA())</f>
        <v>#N/A</v>
      </c>
      <c r="Q199" s="541" t="e">
        <f ca="1">+IF(AND(ISNUMBER(OFFSET('Water Data'!$H$6,0,10*ROW('Water Data'!H193))),'Data Summary'!CF199="Yes"),OFFSET('Water Data'!$H$6,0,10*ROW('Water Data'!H193)),NA())</f>
        <v>#N/A</v>
      </c>
      <c r="R199" s="541" t="e">
        <f ca="1">+IF(AND(ISNUMBER(OFFSET('Water Data'!$H$9,0,10*ROW('Water Data'!H193))),'Data Summary'!CG199="Yes"),OFFSET('Water Data'!$H$9,0,10*ROW('Water Data'!H193)),NA())</f>
        <v>#N/A</v>
      </c>
      <c r="S199" s="541" t="e">
        <f ca="1">+IF(AND(ISNUMBER(OFFSET('Water Data'!$I$4,0,10*ROW('Water Data'!I193))),'Data Summary'!CH199="Yes"),100-OFFSET('Water Data'!$I$4,0,10*ROW('Water Data'!I193)),NA())</f>
        <v>#N/A</v>
      </c>
      <c r="T199" s="541" t="e">
        <f ca="1">+IF(AND(ISNUMBER(OFFSET('Water Data'!$I$6,0,10*ROW('Water Data'!I193))),'Data Summary'!CI199="Yes"),OFFSET('Water Data'!$I$6,0,10*ROW('Water Data'!I193)),NA())</f>
        <v>#N/A</v>
      </c>
      <c r="U199" s="541" t="e">
        <f ca="1">+IF(AND(ISNUMBER(OFFSET('Water Data'!$I$9,0,10*ROW('Water Data'!I193))),'Data Summary'!CJ199="Yes"),OFFSET('Water Data'!$I$9,0,10*ROW('Water Data'!I193)),NA())</f>
        <v>#N/A</v>
      </c>
      <c r="V199" s="542" t="e">
        <f ca="1">+IF(AND(ISNUMBER(OFFSET('Sanitation Data'!$D$4,0,10*ROW('Sanitation Data'!D193))),'Data Summary'!CK199="Yes"),100-OFFSET('Sanitation Data'!$D$4,0,10*ROW('Sanitation Data'!D193)),NA())</f>
        <v>#N/A</v>
      </c>
      <c r="W199" s="542" t="e">
        <f ca="1">+IF(AND(ISNUMBER(OFFSET('Sanitation Data'!$D$6,0,10*ROW('Sanitation Data'!D193))),'Data Summary'!CL199="Yes"),OFFSET('Sanitation Data'!$D$6,0,10*ROW('Sanitation Data'!D193)),NA())</f>
        <v>#N/A</v>
      </c>
      <c r="X199" s="542" t="e">
        <f ca="1">+IF(AND(ISNUMBER(OFFSET('Sanitation Data'!$D$10,0,10*ROW('Sanitation Data'!D193))),'Data Summary'!CM199="Yes"),OFFSET('Sanitation Data'!$D$10,0,10*ROW('Sanitation Data'!D193)),NA())</f>
        <v>#N/A</v>
      </c>
      <c r="Y199" s="542" t="e">
        <f ca="1">+IF(AND(ISNUMBER(OFFSET('Sanitation Data'!$D$11,0,10*ROW('Sanitation Data'!D193))),'Data Summary'!CN199="Yes"),OFFSET('Sanitation Data'!$D$11,0,10*ROW('Sanitation Data'!D193)),NA())</f>
        <v>#N/A</v>
      </c>
      <c r="Z199" s="542" t="e">
        <f ca="1">+IF(AND(ISNUMBER(OFFSET('Sanitation Data'!$D$12,0,10*ROW('Sanitation Data'!D193))),'Data Summary'!CO199="Yes"),OFFSET('Sanitation Data'!$D$12,0,10*ROW('Sanitation Data'!D193)),NA())</f>
        <v>#N/A</v>
      </c>
      <c r="AA199" s="542" t="e">
        <f ca="1">+IF(AND(ISNUMBER(OFFSET('Sanitation Data'!$E$4,0,10*ROW('Sanitation Data'!E193))),'Data Summary'!CP199="Yes"),100-OFFSET('Sanitation Data'!$E$4,0,10*ROW('Sanitation Data'!E193)),NA())</f>
        <v>#N/A</v>
      </c>
      <c r="AB199" s="542" t="e">
        <f ca="1">+IF(AND(ISNUMBER(OFFSET('Sanitation Data'!$E$6,0,10*ROW('Sanitation Data'!E193))),'Data Summary'!CQ199="Yes"),OFFSET('Sanitation Data'!$E$6,0,10*ROW('Sanitation Data'!E193)),NA())</f>
        <v>#N/A</v>
      </c>
      <c r="AC199" s="542" t="e">
        <f ca="1">+IF(AND(ISNUMBER(OFFSET('Sanitation Data'!$E$10,0,10*ROW('Sanitation Data'!E193))),'Data Summary'!CR199="Yes"),OFFSET('Sanitation Data'!$E$10,0,10*ROW('Sanitation Data'!E193)),NA())</f>
        <v>#N/A</v>
      </c>
      <c r="AD199" s="542" t="e">
        <f ca="1">+IF(AND(ISNUMBER(OFFSET('Sanitation Data'!$E$11,0,10*ROW('Sanitation Data'!E193))),'Data Summary'!CS199="Yes"),OFFSET('Sanitation Data'!$E$11,0,10*ROW('Sanitation Data'!E193)),NA())</f>
        <v>#N/A</v>
      </c>
      <c r="AE199" s="542" t="e">
        <f ca="1">+IF(AND(ISNUMBER(OFFSET('Sanitation Data'!$E$12,0,10*ROW('Sanitation Data'!E193))),'Data Summary'!CT199="Yes"),OFFSET('Sanitation Data'!$E$12,0,10*ROW('Sanitation Data'!E193)),NA())</f>
        <v>#N/A</v>
      </c>
      <c r="AF199" s="542" t="e">
        <f ca="1">+IF(AND(ISNUMBER(OFFSET('Sanitation Data'!$F$4,0,10*ROW('Sanitation Data'!F193))),'Data Summary'!CU199="Yes"),100-OFFSET('Sanitation Data'!$F$4,0,10*ROW('Sanitation Data'!F193)),NA())</f>
        <v>#N/A</v>
      </c>
      <c r="AG199" s="542" t="e">
        <f ca="1">+IF(AND(ISNUMBER(OFFSET('Sanitation Data'!$F$6,0,10*ROW('Sanitation Data'!F193))),'Data Summary'!CV199="Yes"),OFFSET('Sanitation Data'!$F$6,0,10*ROW('Sanitation Data'!F193)),NA())</f>
        <v>#N/A</v>
      </c>
      <c r="AH199" s="542" t="e">
        <f ca="1">+IF(AND(ISNUMBER(OFFSET('Sanitation Data'!$F$10,0,10*ROW('Sanitation Data'!F193))),'Data Summary'!CW199="Yes"),OFFSET('Sanitation Data'!$F$10,0,10*ROW('Sanitation Data'!F193)),NA())</f>
        <v>#N/A</v>
      </c>
      <c r="AI199" s="542" t="e">
        <f ca="1">+IF(AND(ISNUMBER(OFFSET('Sanitation Data'!$F$11,0,10*ROW('Sanitation Data'!F193))),'Data Summary'!CX199="Yes"),OFFSET('Sanitation Data'!$F$11,0,10*ROW('Sanitation Data'!F193)),NA())</f>
        <v>#N/A</v>
      </c>
      <c r="AJ199" s="542" t="e">
        <f ca="1">+IF(AND(ISNUMBER(OFFSET('Sanitation Data'!$F$12,0,10*ROW('Sanitation Data'!F193))),'Data Summary'!CY199="Yes"),OFFSET('Sanitation Data'!$F$12,0,10*ROW('Sanitation Data'!F193)),NA())</f>
        <v>#N/A</v>
      </c>
      <c r="AK199" s="542" t="e">
        <f ca="1">+IF(AND(ISNUMBER(OFFSET('Sanitation Data'!$G$4,0,10*ROW('Sanitation Data'!G193))),'Data Summary'!CZ199="Yes"),100-OFFSET('Sanitation Data'!$G$4,0,10*ROW('Sanitation Data'!G193)),NA())</f>
        <v>#N/A</v>
      </c>
      <c r="AL199" s="542" t="e">
        <f ca="1">+IF(AND(ISNUMBER(OFFSET('Sanitation Data'!$G$6,0,10*ROW('Sanitation Data'!G193))),'Data Summary'!DA199="Yes"),OFFSET('Sanitation Data'!$G$6,0,10*ROW('Sanitation Data'!G193)),NA())</f>
        <v>#N/A</v>
      </c>
      <c r="AM199" s="542" t="e">
        <f ca="1">+IF(AND(ISNUMBER(OFFSET('Sanitation Data'!$G$10,0,10*ROW('Sanitation Data'!G193))),'Data Summary'!DB199="Yes"),OFFSET('Sanitation Data'!$G$10,0,10*ROW('Sanitation Data'!G193)),NA())</f>
        <v>#N/A</v>
      </c>
      <c r="AN199" s="542" t="e">
        <f ca="1">+IF(AND(ISNUMBER(OFFSET('Sanitation Data'!$G$11,0,10*ROW('Sanitation Data'!G193))),'Data Summary'!DC199="Yes"),OFFSET('Sanitation Data'!$G$11,0,10*ROW('Sanitation Data'!G193)),NA())</f>
        <v>#N/A</v>
      </c>
      <c r="AO199" s="542" t="e">
        <f ca="1">+IF(AND(ISNUMBER(OFFSET('Sanitation Data'!$G$12,0,10*ROW('Sanitation Data'!G193))),'Data Summary'!DD199="Yes"),OFFSET('Sanitation Data'!$G$12,0,10*ROW('Sanitation Data'!G193)),NA())</f>
        <v>#N/A</v>
      </c>
      <c r="AP199" s="542" t="e">
        <f ca="1">+IF(AND(ISNUMBER(OFFSET('Sanitation Data'!$H$4,0,10*ROW('Sanitation Data'!H193))),'Data Summary'!DE199="Yes"),100-OFFSET('Sanitation Data'!$H$4,0,10*ROW('Sanitation Data'!H193)),NA())</f>
        <v>#N/A</v>
      </c>
      <c r="AQ199" s="542" t="e">
        <f ca="1">+IF(AND(ISNUMBER(OFFSET('Sanitation Data'!$H$6,0,10*ROW('Sanitation Data'!H193))),'Data Summary'!DF199="Yes"),OFFSET('Sanitation Data'!$H$6,0,10*ROW('Sanitation Data'!H193)),NA())</f>
        <v>#N/A</v>
      </c>
      <c r="AR199" s="542" t="e">
        <f ca="1">+IF(AND(ISNUMBER(OFFSET('Sanitation Data'!$H$10,0,10*ROW('Sanitation Data'!H193))),'Data Summary'!DG199="Yes"),OFFSET('Sanitation Data'!$H$10,0,10*ROW('Sanitation Data'!H193)),NA())</f>
        <v>#N/A</v>
      </c>
      <c r="AS199" s="542" t="e">
        <f ca="1">+IF(AND(ISNUMBER(OFFSET('Sanitation Data'!$H$11,0,10*ROW('Sanitation Data'!H193))),'Data Summary'!DH199="Yes"),OFFSET('Sanitation Data'!$H$11,0,10*ROW('Sanitation Data'!H193)),NA())</f>
        <v>#N/A</v>
      </c>
      <c r="AT199" s="542" t="e">
        <f ca="1">+IF(AND(ISNUMBER(OFFSET('Sanitation Data'!$H$12,0,10*ROW('Sanitation Data'!H193))),'Data Summary'!DI199="Yes"),OFFSET('Sanitation Data'!$H$12,0,10*ROW('Sanitation Data'!H193)),NA())</f>
        <v>#N/A</v>
      </c>
      <c r="AU199" s="542" t="e">
        <f ca="1">+IF(AND(ISNUMBER(OFFSET('Sanitation Data'!$I$4,0,10*ROW('Sanitation Data'!I193))),'Data Summary'!DJ199="Yes"),100-OFFSET('Sanitation Data'!$I$4,0,10*ROW('Sanitation Data'!I193)),NA())</f>
        <v>#N/A</v>
      </c>
      <c r="AV199" s="542" t="e">
        <f ca="1">+IF(AND(ISNUMBER(OFFSET('Sanitation Data'!$I$6,0,10*ROW('Sanitation Data'!I193))),'Data Summary'!DK199="Yes"),OFFSET('Sanitation Data'!$I$6,0,10*ROW('Sanitation Data'!I193)),NA())</f>
        <v>#N/A</v>
      </c>
      <c r="AW199" s="542" t="e">
        <f ca="1">+IF(AND(ISNUMBER(OFFSET('Sanitation Data'!$I$10,0,10*ROW('Sanitation Data'!I193))),'Data Summary'!DL199="Yes"),OFFSET('Sanitation Data'!$I$10,0,10*ROW('Sanitation Data'!I193)),NA())</f>
        <v>#N/A</v>
      </c>
      <c r="AX199" s="542" t="e">
        <f ca="1">+IF(AND(ISNUMBER(OFFSET('Sanitation Data'!$I$11,0,10*ROW('Sanitation Data'!I193))),'Data Summary'!DM199="Yes"),OFFSET('Sanitation Data'!$I$11,0,10*ROW('Sanitation Data'!I193)),NA())</f>
        <v>#N/A</v>
      </c>
      <c r="AY199" s="542" t="e">
        <f ca="1">+IF(AND(ISNUMBER(OFFSET('Sanitation Data'!$I$12,0,10*ROW('Sanitation Data'!I193))),'Data Summary'!DN199="Yes"),OFFSET('Sanitation Data'!$I$12,0,10*ROW('Sanitation Data'!I193)),NA())</f>
        <v>#N/A</v>
      </c>
      <c r="AZ199" s="543" t="e">
        <f ca="1">+IF(AND(ISNUMBER(OFFSET('Hygiene Data'!$D$5,0,10*ROW('Hygiene Data'!D193))),'Data Summary'!DO199="Yes"),OFFSET('Hygiene Data'!$D$5,0,10*ROW('Hygiene Data'!D193)),NA())</f>
        <v>#N/A</v>
      </c>
      <c r="BA199" s="543" t="e">
        <f ca="1">+IF(AND(ISNUMBER(OFFSET('Hygiene Data'!$D$7,0,10*ROW('Hygiene Data'!D193))),'Data Summary'!DP199="Yes"),OFFSET('Hygiene Data'!$D$7,0,10*ROW('Hygiene Data'!D193)),NA())</f>
        <v>#N/A</v>
      </c>
      <c r="BB199" s="543" t="e">
        <f ca="1">+IF(AND(ISNUMBER(OFFSET('Hygiene Data'!$D$9,0,10*ROW('Hygiene Data'!D193))),'Data Summary'!DQ199="Yes"),OFFSET('Hygiene Data'!$D$9,0,10*ROW('Hygiene Data'!D193)),NA())</f>
        <v>#N/A</v>
      </c>
      <c r="BC199" s="543" t="e">
        <f ca="1">+IF(AND(ISNUMBER(OFFSET('Hygiene Data'!$E$5,0,10*ROW('Hygiene Data'!E193))),'Data Summary'!DR199="Yes"),OFFSET('Hygiene Data'!$E$5,0,10*ROW('Hygiene Data'!E193)),NA())</f>
        <v>#N/A</v>
      </c>
      <c r="BD199" s="543" t="e">
        <f ca="1">+IF(AND(ISNUMBER(OFFSET('Hygiene Data'!$E$7,0,10*ROW('Hygiene Data'!E193))),'Data Summary'!DS199="Yes"),OFFSET('Hygiene Data'!$E$7,0,10*ROW('Hygiene Data'!E193)),NA())</f>
        <v>#N/A</v>
      </c>
      <c r="BE199" s="543" t="e">
        <f ca="1">+IF(AND(ISNUMBER(OFFSET('Hygiene Data'!$E$9,0,10*ROW('Hygiene Data'!E193))),'Data Summary'!DT199="Yes"),OFFSET('Hygiene Data'!$E$9,0,10*ROW('Hygiene Data'!E193)),NA())</f>
        <v>#N/A</v>
      </c>
      <c r="BF199" s="543" t="e">
        <f ca="1">+IF(AND(ISNUMBER(OFFSET('Hygiene Data'!$F$5,0,10*ROW('Hygiene Data'!F193))),'Data Summary'!DU199="Yes"),OFFSET('Hygiene Data'!$F$5,0,10*ROW('Hygiene Data'!F193)),NA())</f>
        <v>#N/A</v>
      </c>
      <c r="BG199" s="543" t="e">
        <f ca="1">+IF(AND(ISNUMBER(OFFSET('Hygiene Data'!$F$7,0,10*ROW('Hygiene Data'!F193))),'Data Summary'!DV199="Yes"),OFFSET('Hygiene Data'!$F$7,0,10*ROW('Hygiene Data'!F193)),NA())</f>
        <v>#N/A</v>
      </c>
      <c r="BH199" s="543" t="e">
        <f ca="1">+IF(AND(ISNUMBER(OFFSET('Hygiene Data'!$F$9,0,10*ROW('Hygiene Data'!F193))),'Data Summary'!DW199="Yes"),OFFSET('Hygiene Data'!$F$9,0,10*ROW('Hygiene Data'!F193)),NA())</f>
        <v>#N/A</v>
      </c>
      <c r="BI199" s="543" t="e">
        <f ca="1">+IF(AND(ISNUMBER(OFFSET('Hygiene Data'!$G$5,0,10*ROW('Hygiene Data'!G193))),'Data Summary'!DX199="Yes"),OFFSET('Hygiene Data'!$G$5,0,10*ROW('Hygiene Data'!G193)),NA())</f>
        <v>#N/A</v>
      </c>
      <c r="BJ199" s="543" t="e">
        <f ca="1">+IF(AND(ISNUMBER(OFFSET('Hygiene Data'!$G$7,0,10*ROW('Hygiene Data'!G193))),'Data Summary'!DY199="Yes"),OFFSET('Hygiene Data'!$G$7,0,10*ROW('Hygiene Data'!G193)),NA())</f>
        <v>#N/A</v>
      </c>
      <c r="BK199" s="543" t="e">
        <f ca="1">+IF(AND(ISNUMBER(OFFSET('Hygiene Data'!$G$9,0,10*ROW('Hygiene Data'!G193))),'Data Summary'!DZ199="Yes"),OFFSET('Hygiene Data'!$G$9,0,10*ROW('Hygiene Data'!G193)),NA())</f>
        <v>#N/A</v>
      </c>
      <c r="BL199" s="543" t="e">
        <f ca="1">+IF(AND(ISNUMBER(OFFSET('Hygiene Data'!$H$5,0,10*ROW('Hygiene Data'!H193))),'Data Summary'!EA199="Yes"),OFFSET('Hygiene Data'!$H$5,0,10*ROW('Hygiene Data'!H193)),NA())</f>
        <v>#N/A</v>
      </c>
      <c r="BM199" s="543" t="e">
        <f ca="1">+IF(AND(ISNUMBER(OFFSET('Hygiene Data'!$H$7,0,10*ROW('Hygiene Data'!H193))),'Data Summary'!EB199="Yes"),OFFSET('Hygiene Data'!$H$7,0,10*ROW('Hygiene Data'!H193)),NA())</f>
        <v>#N/A</v>
      </c>
      <c r="BN199" s="543" t="e">
        <f ca="1">+IF(AND(ISNUMBER(OFFSET('Hygiene Data'!$H$9,0,10*ROW('Hygiene Data'!H193))),'Data Summary'!EC199="Yes"),OFFSET('Hygiene Data'!$H$9,0,10*ROW('Hygiene Data'!H193)),NA())</f>
        <v>#N/A</v>
      </c>
      <c r="BO199" s="543" t="e">
        <f ca="1">+IF(AND(ISNUMBER(OFFSET('Hygiene Data'!$I$5,0,10*ROW('Hygiene Data'!I193))),'Data Summary'!ED199="Yes"),OFFSET('Hygiene Data'!$I$5,0,10*ROW('Hygiene Data'!I193)),NA())</f>
        <v>#N/A</v>
      </c>
      <c r="BP199" s="543" t="e">
        <f ca="1">+IF(AND(ISNUMBER(OFFSET('Hygiene Data'!$I$7,0,10*ROW('Hygiene Data'!I193))),'Data Summary'!EE199="Yes"),OFFSET('Hygiene Data'!$I$7,0,10*ROW('Hygiene Data'!I193)),NA())</f>
        <v>#N/A</v>
      </c>
      <c r="BQ199" s="543" t="e">
        <f ca="1">+IF(AND(ISNUMBER(OFFSET('Hygiene Data'!$I$9,0,10*ROW('Hygiene Data'!I193))),'Data Summary'!EF199="Yes"),OFFSET('Hygiene Data'!$I$9,0,10*ROW('Hygiene Data'!I193)),NA())</f>
        <v>#N/A</v>
      </c>
    </row>
    <row r="200" spans="1:69" x14ac:dyDescent="0.25">
      <c r="A200" s="539" t="e">
        <f ca="1">+RIGHT('Data Summary'!A200,LEN('Data Summary'!A200)-9)</f>
        <v>#VALUE!</v>
      </c>
      <c r="B200" s="513" t="str">
        <f ca="1">+IF(ISTEXT('Data Summary'!B200),'Data Summary'!B200,"")</f>
        <v/>
      </c>
      <c r="C200" s="540" t="e">
        <f ca="1">+VALUE('Data Summary'!C200)</f>
        <v>#VALUE!</v>
      </c>
      <c r="D200" s="541" t="e">
        <f ca="1">+IF(AND(ISNUMBER(OFFSET('Water Data'!$D$4,0,10*ROW('Water Data'!D194))),'Data Summary'!BS200="Yes"),100-OFFSET('Water Data'!$D$4,0,10*ROW('Water Data'!D194)),NA())</f>
        <v>#N/A</v>
      </c>
      <c r="E200" s="541" t="e">
        <f ca="1">+IF(AND(ISNUMBER(OFFSET('Water Data'!$D$6,0,10*ROW('Water Data'!D194))),'Data Summary'!BT200="Yes"),OFFSET('Water Data'!$D$6,0,10*ROW('Water Data'!D194)),NA())</f>
        <v>#N/A</v>
      </c>
      <c r="F200" s="541" t="e">
        <f ca="1">+IF(AND(ISNUMBER(OFFSET('Water Data'!$D$9,0,10*ROW('Water Data'!D194))),'Data Summary'!BU200="Yes"),OFFSET('Water Data'!$D$9,0,10*ROW('Water Data'!D194)),NA())</f>
        <v>#N/A</v>
      </c>
      <c r="G200" s="541" t="e">
        <f ca="1">+IF(AND(ISNUMBER(OFFSET('Water Data'!$E$4,0,10*ROW('Water Data'!E194))),'Data Summary'!BV200="Yes"),100-OFFSET('Water Data'!$E$4,0,10*ROW('Water Data'!E194)),NA())</f>
        <v>#N/A</v>
      </c>
      <c r="H200" s="541" t="e">
        <f ca="1">+IF(AND(ISNUMBER(OFFSET('Water Data'!$E$6,0,10*ROW('Water Data'!E194))),'Data Summary'!BW200="Yes"),OFFSET('Water Data'!$E$6,0,10*ROW('Water Data'!E194)),NA())</f>
        <v>#N/A</v>
      </c>
      <c r="I200" s="541" t="e">
        <f ca="1">+IF(AND(ISNUMBER(OFFSET('Water Data'!$E$9,0,10*ROW('Water Data'!E194))),'Data Summary'!BX200="Yes"),OFFSET('Water Data'!$E$9,0,10*ROW('Water Data'!E194)),NA())</f>
        <v>#N/A</v>
      </c>
      <c r="J200" s="541" t="e">
        <f ca="1">+IF(AND(ISNUMBER(OFFSET('Water Data'!$F$4,0,10*ROW('Water Data'!F194))),'Data Summary'!BY200="Yes"),100-OFFSET('Water Data'!$F$4,0,10*ROW('Water Data'!F194)),NA())</f>
        <v>#N/A</v>
      </c>
      <c r="K200" s="541" t="e">
        <f ca="1">+IF(AND(ISNUMBER(OFFSET('Water Data'!$F$6,0,10*ROW('Water Data'!F194))),'Data Summary'!BZ200="Yes"),OFFSET('Water Data'!$F$6,0,10*ROW('Water Data'!F194)),NA())</f>
        <v>#N/A</v>
      </c>
      <c r="L200" s="541" t="e">
        <f ca="1">+IF(AND(ISNUMBER(OFFSET('Water Data'!$F$9,0,10*ROW('Water Data'!F194))),'Data Summary'!CA200="Yes"),OFFSET('Water Data'!$F$9,0,10*ROW('Water Data'!F194)),NA())</f>
        <v>#N/A</v>
      </c>
      <c r="M200" s="541" t="e">
        <f ca="1">+IF(AND(ISNUMBER(OFFSET('Water Data'!$G$4,0,10*ROW('Water Data'!G194))),'Data Summary'!CB200="Yes"),100-OFFSET('Water Data'!$G$4,0,10*ROW('Water Data'!G194)),NA())</f>
        <v>#N/A</v>
      </c>
      <c r="N200" s="541" t="e">
        <f ca="1">+IF(AND(ISNUMBER(OFFSET('Water Data'!$G$6,0,10*ROW('Water Data'!G194))),'Data Summary'!CC200="Yes"),OFFSET('Water Data'!$G$6,0,10*ROW('Water Data'!G194)),NA())</f>
        <v>#N/A</v>
      </c>
      <c r="O200" s="541" t="e">
        <f ca="1">+IF(AND(ISNUMBER(OFFSET('Water Data'!$G$9,0,10*ROW('Water Data'!G194))),'Data Summary'!CD200="Yes"),OFFSET('Water Data'!$G$9,0,10*ROW('Water Data'!G194)),NA())</f>
        <v>#N/A</v>
      </c>
      <c r="P200" s="541" t="e">
        <f ca="1">+IF(AND(ISNUMBER(OFFSET('Water Data'!$H$4,0,10*ROW('Water Data'!H194))),'Data Summary'!CE200="Yes"),100-OFFSET('Water Data'!$H$4,0,10*ROW('Water Data'!H194)),NA())</f>
        <v>#N/A</v>
      </c>
      <c r="Q200" s="541" t="e">
        <f ca="1">+IF(AND(ISNUMBER(OFFSET('Water Data'!$H$6,0,10*ROW('Water Data'!H194))),'Data Summary'!CF200="Yes"),OFFSET('Water Data'!$H$6,0,10*ROW('Water Data'!H194)),NA())</f>
        <v>#N/A</v>
      </c>
      <c r="R200" s="541" t="e">
        <f ca="1">+IF(AND(ISNUMBER(OFFSET('Water Data'!$H$9,0,10*ROW('Water Data'!H194))),'Data Summary'!CG200="Yes"),OFFSET('Water Data'!$H$9,0,10*ROW('Water Data'!H194)),NA())</f>
        <v>#N/A</v>
      </c>
      <c r="S200" s="541" t="e">
        <f ca="1">+IF(AND(ISNUMBER(OFFSET('Water Data'!$I$4,0,10*ROW('Water Data'!I194))),'Data Summary'!CH200="Yes"),100-OFFSET('Water Data'!$I$4,0,10*ROW('Water Data'!I194)),NA())</f>
        <v>#N/A</v>
      </c>
      <c r="T200" s="541" t="e">
        <f ca="1">+IF(AND(ISNUMBER(OFFSET('Water Data'!$I$6,0,10*ROW('Water Data'!I194))),'Data Summary'!CI200="Yes"),OFFSET('Water Data'!$I$6,0,10*ROW('Water Data'!I194)),NA())</f>
        <v>#N/A</v>
      </c>
      <c r="U200" s="541" t="e">
        <f ca="1">+IF(AND(ISNUMBER(OFFSET('Water Data'!$I$9,0,10*ROW('Water Data'!I194))),'Data Summary'!CJ200="Yes"),OFFSET('Water Data'!$I$9,0,10*ROW('Water Data'!I194)),NA())</f>
        <v>#N/A</v>
      </c>
      <c r="V200" s="542" t="e">
        <f ca="1">+IF(AND(ISNUMBER(OFFSET('Sanitation Data'!$D$4,0,10*ROW('Sanitation Data'!D194))),'Data Summary'!CK200="Yes"),100-OFFSET('Sanitation Data'!$D$4,0,10*ROW('Sanitation Data'!D194)),NA())</f>
        <v>#N/A</v>
      </c>
      <c r="W200" s="542" t="e">
        <f ca="1">+IF(AND(ISNUMBER(OFFSET('Sanitation Data'!$D$6,0,10*ROW('Sanitation Data'!D194))),'Data Summary'!CL200="Yes"),OFFSET('Sanitation Data'!$D$6,0,10*ROW('Sanitation Data'!D194)),NA())</f>
        <v>#N/A</v>
      </c>
      <c r="X200" s="542" t="e">
        <f ca="1">+IF(AND(ISNUMBER(OFFSET('Sanitation Data'!$D$10,0,10*ROW('Sanitation Data'!D194))),'Data Summary'!CM200="Yes"),OFFSET('Sanitation Data'!$D$10,0,10*ROW('Sanitation Data'!D194)),NA())</f>
        <v>#N/A</v>
      </c>
      <c r="Y200" s="542" t="e">
        <f ca="1">+IF(AND(ISNUMBER(OFFSET('Sanitation Data'!$D$11,0,10*ROW('Sanitation Data'!D194))),'Data Summary'!CN200="Yes"),OFFSET('Sanitation Data'!$D$11,0,10*ROW('Sanitation Data'!D194)),NA())</f>
        <v>#N/A</v>
      </c>
      <c r="Z200" s="542" t="e">
        <f ca="1">+IF(AND(ISNUMBER(OFFSET('Sanitation Data'!$D$12,0,10*ROW('Sanitation Data'!D194))),'Data Summary'!CO200="Yes"),OFFSET('Sanitation Data'!$D$12,0,10*ROW('Sanitation Data'!D194)),NA())</f>
        <v>#N/A</v>
      </c>
      <c r="AA200" s="542" t="e">
        <f ca="1">+IF(AND(ISNUMBER(OFFSET('Sanitation Data'!$E$4,0,10*ROW('Sanitation Data'!E194))),'Data Summary'!CP200="Yes"),100-OFFSET('Sanitation Data'!$E$4,0,10*ROW('Sanitation Data'!E194)),NA())</f>
        <v>#N/A</v>
      </c>
      <c r="AB200" s="542" t="e">
        <f ca="1">+IF(AND(ISNUMBER(OFFSET('Sanitation Data'!$E$6,0,10*ROW('Sanitation Data'!E194))),'Data Summary'!CQ200="Yes"),OFFSET('Sanitation Data'!$E$6,0,10*ROW('Sanitation Data'!E194)),NA())</f>
        <v>#N/A</v>
      </c>
      <c r="AC200" s="542" t="e">
        <f ca="1">+IF(AND(ISNUMBER(OFFSET('Sanitation Data'!$E$10,0,10*ROW('Sanitation Data'!E194))),'Data Summary'!CR200="Yes"),OFFSET('Sanitation Data'!$E$10,0,10*ROW('Sanitation Data'!E194)),NA())</f>
        <v>#N/A</v>
      </c>
      <c r="AD200" s="542" t="e">
        <f ca="1">+IF(AND(ISNUMBER(OFFSET('Sanitation Data'!$E$11,0,10*ROW('Sanitation Data'!E194))),'Data Summary'!CS200="Yes"),OFFSET('Sanitation Data'!$E$11,0,10*ROW('Sanitation Data'!E194)),NA())</f>
        <v>#N/A</v>
      </c>
      <c r="AE200" s="542" t="e">
        <f ca="1">+IF(AND(ISNUMBER(OFFSET('Sanitation Data'!$E$12,0,10*ROW('Sanitation Data'!E194))),'Data Summary'!CT200="Yes"),OFFSET('Sanitation Data'!$E$12,0,10*ROW('Sanitation Data'!E194)),NA())</f>
        <v>#N/A</v>
      </c>
      <c r="AF200" s="542" t="e">
        <f ca="1">+IF(AND(ISNUMBER(OFFSET('Sanitation Data'!$F$4,0,10*ROW('Sanitation Data'!F194))),'Data Summary'!CU200="Yes"),100-OFFSET('Sanitation Data'!$F$4,0,10*ROW('Sanitation Data'!F194)),NA())</f>
        <v>#N/A</v>
      </c>
      <c r="AG200" s="542" t="e">
        <f ca="1">+IF(AND(ISNUMBER(OFFSET('Sanitation Data'!$F$6,0,10*ROW('Sanitation Data'!F194))),'Data Summary'!CV200="Yes"),OFFSET('Sanitation Data'!$F$6,0,10*ROW('Sanitation Data'!F194)),NA())</f>
        <v>#N/A</v>
      </c>
      <c r="AH200" s="542" t="e">
        <f ca="1">+IF(AND(ISNUMBER(OFFSET('Sanitation Data'!$F$10,0,10*ROW('Sanitation Data'!F194))),'Data Summary'!CW200="Yes"),OFFSET('Sanitation Data'!$F$10,0,10*ROW('Sanitation Data'!F194)),NA())</f>
        <v>#N/A</v>
      </c>
      <c r="AI200" s="542" t="e">
        <f ca="1">+IF(AND(ISNUMBER(OFFSET('Sanitation Data'!$F$11,0,10*ROW('Sanitation Data'!F194))),'Data Summary'!CX200="Yes"),OFFSET('Sanitation Data'!$F$11,0,10*ROW('Sanitation Data'!F194)),NA())</f>
        <v>#N/A</v>
      </c>
      <c r="AJ200" s="542" t="e">
        <f ca="1">+IF(AND(ISNUMBER(OFFSET('Sanitation Data'!$F$12,0,10*ROW('Sanitation Data'!F194))),'Data Summary'!CY200="Yes"),OFFSET('Sanitation Data'!$F$12,0,10*ROW('Sanitation Data'!F194)),NA())</f>
        <v>#N/A</v>
      </c>
      <c r="AK200" s="542" t="e">
        <f ca="1">+IF(AND(ISNUMBER(OFFSET('Sanitation Data'!$G$4,0,10*ROW('Sanitation Data'!G194))),'Data Summary'!CZ200="Yes"),100-OFFSET('Sanitation Data'!$G$4,0,10*ROW('Sanitation Data'!G194)),NA())</f>
        <v>#N/A</v>
      </c>
      <c r="AL200" s="542" t="e">
        <f ca="1">+IF(AND(ISNUMBER(OFFSET('Sanitation Data'!$G$6,0,10*ROW('Sanitation Data'!G194))),'Data Summary'!DA200="Yes"),OFFSET('Sanitation Data'!$G$6,0,10*ROW('Sanitation Data'!G194)),NA())</f>
        <v>#N/A</v>
      </c>
      <c r="AM200" s="542" t="e">
        <f ca="1">+IF(AND(ISNUMBER(OFFSET('Sanitation Data'!$G$10,0,10*ROW('Sanitation Data'!G194))),'Data Summary'!DB200="Yes"),OFFSET('Sanitation Data'!$G$10,0,10*ROW('Sanitation Data'!G194)),NA())</f>
        <v>#N/A</v>
      </c>
      <c r="AN200" s="542" t="e">
        <f ca="1">+IF(AND(ISNUMBER(OFFSET('Sanitation Data'!$G$11,0,10*ROW('Sanitation Data'!G194))),'Data Summary'!DC200="Yes"),OFFSET('Sanitation Data'!$G$11,0,10*ROW('Sanitation Data'!G194)),NA())</f>
        <v>#N/A</v>
      </c>
      <c r="AO200" s="542" t="e">
        <f ca="1">+IF(AND(ISNUMBER(OFFSET('Sanitation Data'!$G$12,0,10*ROW('Sanitation Data'!G194))),'Data Summary'!DD200="Yes"),OFFSET('Sanitation Data'!$G$12,0,10*ROW('Sanitation Data'!G194)),NA())</f>
        <v>#N/A</v>
      </c>
      <c r="AP200" s="542" t="e">
        <f ca="1">+IF(AND(ISNUMBER(OFFSET('Sanitation Data'!$H$4,0,10*ROW('Sanitation Data'!H194))),'Data Summary'!DE200="Yes"),100-OFFSET('Sanitation Data'!$H$4,0,10*ROW('Sanitation Data'!H194)),NA())</f>
        <v>#N/A</v>
      </c>
      <c r="AQ200" s="542" t="e">
        <f ca="1">+IF(AND(ISNUMBER(OFFSET('Sanitation Data'!$H$6,0,10*ROW('Sanitation Data'!H194))),'Data Summary'!DF200="Yes"),OFFSET('Sanitation Data'!$H$6,0,10*ROW('Sanitation Data'!H194)),NA())</f>
        <v>#N/A</v>
      </c>
      <c r="AR200" s="542" t="e">
        <f ca="1">+IF(AND(ISNUMBER(OFFSET('Sanitation Data'!$H$10,0,10*ROW('Sanitation Data'!H194))),'Data Summary'!DG200="Yes"),OFFSET('Sanitation Data'!$H$10,0,10*ROW('Sanitation Data'!H194)),NA())</f>
        <v>#N/A</v>
      </c>
      <c r="AS200" s="542" t="e">
        <f ca="1">+IF(AND(ISNUMBER(OFFSET('Sanitation Data'!$H$11,0,10*ROW('Sanitation Data'!H194))),'Data Summary'!DH200="Yes"),OFFSET('Sanitation Data'!$H$11,0,10*ROW('Sanitation Data'!H194)),NA())</f>
        <v>#N/A</v>
      </c>
      <c r="AT200" s="542" t="e">
        <f ca="1">+IF(AND(ISNUMBER(OFFSET('Sanitation Data'!$H$12,0,10*ROW('Sanitation Data'!H194))),'Data Summary'!DI200="Yes"),OFFSET('Sanitation Data'!$H$12,0,10*ROW('Sanitation Data'!H194)),NA())</f>
        <v>#N/A</v>
      </c>
      <c r="AU200" s="542" t="e">
        <f ca="1">+IF(AND(ISNUMBER(OFFSET('Sanitation Data'!$I$4,0,10*ROW('Sanitation Data'!I194))),'Data Summary'!DJ200="Yes"),100-OFFSET('Sanitation Data'!$I$4,0,10*ROW('Sanitation Data'!I194)),NA())</f>
        <v>#N/A</v>
      </c>
      <c r="AV200" s="542" t="e">
        <f ca="1">+IF(AND(ISNUMBER(OFFSET('Sanitation Data'!$I$6,0,10*ROW('Sanitation Data'!I194))),'Data Summary'!DK200="Yes"),OFFSET('Sanitation Data'!$I$6,0,10*ROW('Sanitation Data'!I194)),NA())</f>
        <v>#N/A</v>
      </c>
      <c r="AW200" s="542" t="e">
        <f ca="1">+IF(AND(ISNUMBER(OFFSET('Sanitation Data'!$I$10,0,10*ROW('Sanitation Data'!I194))),'Data Summary'!DL200="Yes"),OFFSET('Sanitation Data'!$I$10,0,10*ROW('Sanitation Data'!I194)),NA())</f>
        <v>#N/A</v>
      </c>
      <c r="AX200" s="542" t="e">
        <f ca="1">+IF(AND(ISNUMBER(OFFSET('Sanitation Data'!$I$11,0,10*ROW('Sanitation Data'!I194))),'Data Summary'!DM200="Yes"),OFFSET('Sanitation Data'!$I$11,0,10*ROW('Sanitation Data'!I194)),NA())</f>
        <v>#N/A</v>
      </c>
      <c r="AY200" s="542" t="e">
        <f ca="1">+IF(AND(ISNUMBER(OFFSET('Sanitation Data'!$I$12,0,10*ROW('Sanitation Data'!I194))),'Data Summary'!DN200="Yes"),OFFSET('Sanitation Data'!$I$12,0,10*ROW('Sanitation Data'!I194)),NA())</f>
        <v>#N/A</v>
      </c>
      <c r="AZ200" s="543" t="e">
        <f ca="1">+IF(AND(ISNUMBER(OFFSET('Hygiene Data'!$D$5,0,10*ROW('Hygiene Data'!D194))),'Data Summary'!DO200="Yes"),OFFSET('Hygiene Data'!$D$5,0,10*ROW('Hygiene Data'!D194)),NA())</f>
        <v>#N/A</v>
      </c>
      <c r="BA200" s="543" t="e">
        <f ca="1">+IF(AND(ISNUMBER(OFFSET('Hygiene Data'!$D$7,0,10*ROW('Hygiene Data'!D194))),'Data Summary'!DP200="Yes"),OFFSET('Hygiene Data'!$D$7,0,10*ROW('Hygiene Data'!D194)),NA())</f>
        <v>#N/A</v>
      </c>
      <c r="BB200" s="543" t="e">
        <f ca="1">+IF(AND(ISNUMBER(OFFSET('Hygiene Data'!$D$9,0,10*ROW('Hygiene Data'!D194))),'Data Summary'!DQ200="Yes"),OFFSET('Hygiene Data'!$D$9,0,10*ROW('Hygiene Data'!D194)),NA())</f>
        <v>#N/A</v>
      </c>
      <c r="BC200" s="543" t="e">
        <f ca="1">+IF(AND(ISNUMBER(OFFSET('Hygiene Data'!$E$5,0,10*ROW('Hygiene Data'!E194))),'Data Summary'!DR200="Yes"),OFFSET('Hygiene Data'!$E$5,0,10*ROW('Hygiene Data'!E194)),NA())</f>
        <v>#N/A</v>
      </c>
      <c r="BD200" s="543" t="e">
        <f ca="1">+IF(AND(ISNUMBER(OFFSET('Hygiene Data'!$E$7,0,10*ROW('Hygiene Data'!E194))),'Data Summary'!DS200="Yes"),OFFSET('Hygiene Data'!$E$7,0,10*ROW('Hygiene Data'!E194)),NA())</f>
        <v>#N/A</v>
      </c>
      <c r="BE200" s="543" t="e">
        <f ca="1">+IF(AND(ISNUMBER(OFFSET('Hygiene Data'!$E$9,0,10*ROW('Hygiene Data'!E194))),'Data Summary'!DT200="Yes"),OFFSET('Hygiene Data'!$E$9,0,10*ROW('Hygiene Data'!E194)),NA())</f>
        <v>#N/A</v>
      </c>
      <c r="BF200" s="543" t="e">
        <f ca="1">+IF(AND(ISNUMBER(OFFSET('Hygiene Data'!$F$5,0,10*ROW('Hygiene Data'!F194))),'Data Summary'!DU200="Yes"),OFFSET('Hygiene Data'!$F$5,0,10*ROW('Hygiene Data'!F194)),NA())</f>
        <v>#N/A</v>
      </c>
      <c r="BG200" s="543" t="e">
        <f ca="1">+IF(AND(ISNUMBER(OFFSET('Hygiene Data'!$F$7,0,10*ROW('Hygiene Data'!F194))),'Data Summary'!DV200="Yes"),OFFSET('Hygiene Data'!$F$7,0,10*ROW('Hygiene Data'!F194)),NA())</f>
        <v>#N/A</v>
      </c>
      <c r="BH200" s="543" t="e">
        <f ca="1">+IF(AND(ISNUMBER(OFFSET('Hygiene Data'!$F$9,0,10*ROW('Hygiene Data'!F194))),'Data Summary'!DW200="Yes"),OFFSET('Hygiene Data'!$F$9,0,10*ROW('Hygiene Data'!F194)),NA())</f>
        <v>#N/A</v>
      </c>
      <c r="BI200" s="543" t="e">
        <f ca="1">+IF(AND(ISNUMBER(OFFSET('Hygiene Data'!$G$5,0,10*ROW('Hygiene Data'!G194))),'Data Summary'!DX200="Yes"),OFFSET('Hygiene Data'!$G$5,0,10*ROW('Hygiene Data'!G194)),NA())</f>
        <v>#N/A</v>
      </c>
      <c r="BJ200" s="543" t="e">
        <f ca="1">+IF(AND(ISNUMBER(OFFSET('Hygiene Data'!$G$7,0,10*ROW('Hygiene Data'!G194))),'Data Summary'!DY200="Yes"),OFFSET('Hygiene Data'!$G$7,0,10*ROW('Hygiene Data'!G194)),NA())</f>
        <v>#N/A</v>
      </c>
      <c r="BK200" s="543" t="e">
        <f ca="1">+IF(AND(ISNUMBER(OFFSET('Hygiene Data'!$G$9,0,10*ROW('Hygiene Data'!G194))),'Data Summary'!DZ200="Yes"),OFFSET('Hygiene Data'!$G$9,0,10*ROW('Hygiene Data'!G194)),NA())</f>
        <v>#N/A</v>
      </c>
      <c r="BL200" s="543" t="e">
        <f ca="1">+IF(AND(ISNUMBER(OFFSET('Hygiene Data'!$H$5,0,10*ROW('Hygiene Data'!H194))),'Data Summary'!EA200="Yes"),OFFSET('Hygiene Data'!$H$5,0,10*ROW('Hygiene Data'!H194)),NA())</f>
        <v>#N/A</v>
      </c>
      <c r="BM200" s="543" t="e">
        <f ca="1">+IF(AND(ISNUMBER(OFFSET('Hygiene Data'!$H$7,0,10*ROW('Hygiene Data'!H194))),'Data Summary'!EB200="Yes"),OFFSET('Hygiene Data'!$H$7,0,10*ROW('Hygiene Data'!H194)),NA())</f>
        <v>#N/A</v>
      </c>
      <c r="BN200" s="543" t="e">
        <f ca="1">+IF(AND(ISNUMBER(OFFSET('Hygiene Data'!$H$9,0,10*ROW('Hygiene Data'!H194))),'Data Summary'!EC200="Yes"),OFFSET('Hygiene Data'!$H$9,0,10*ROW('Hygiene Data'!H194)),NA())</f>
        <v>#N/A</v>
      </c>
      <c r="BO200" s="543" t="e">
        <f ca="1">+IF(AND(ISNUMBER(OFFSET('Hygiene Data'!$I$5,0,10*ROW('Hygiene Data'!I194))),'Data Summary'!ED200="Yes"),OFFSET('Hygiene Data'!$I$5,0,10*ROW('Hygiene Data'!I194)),NA())</f>
        <v>#N/A</v>
      </c>
      <c r="BP200" s="543" t="e">
        <f ca="1">+IF(AND(ISNUMBER(OFFSET('Hygiene Data'!$I$7,0,10*ROW('Hygiene Data'!I194))),'Data Summary'!EE200="Yes"),OFFSET('Hygiene Data'!$I$7,0,10*ROW('Hygiene Data'!I194)),NA())</f>
        <v>#N/A</v>
      </c>
      <c r="BQ200" s="543" t="e">
        <f ca="1">+IF(AND(ISNUMBER(OFFSET('Hygiene Data'!$I$9,0,10*ROW('Hygiene Data'!I194))),'Data Summary'!EF200="Yes"),OFFSET('Hygiene Data'!$I$9,0,10*ROW('Hygiene Data'!I194)),NA())</f>
        <v>#N/A</v>
      </c>
    </row>
    <row r="201" spans="1:69" x14ac:dyDescent="0.25">
      <c r="A201" s="539" t="e">
        <f ca="1">+RIGHT('Data Summary'!A201,LEN('Data Summary'!A201)-9)</f>
        <v>#VALUE!</v>
      </c>
      <c r="B201" s="513" t="str">
        <f ca="1">+IF(ISTEXT('Data Summary'!B201),'Data Summary'!B201,"")</f>
        <v/>
      </c>
      <c r="C201" s="540" t="e">
        <f ca="1">+VALUE('Data Summary'!C201)</f>
        <v>#VALUE!</v>
      </c>
      <c r="D201" s="541" t="e">
        <f ca="1">+IF(AND(ISNUMBER(OFFSET('Water Data'!$D$4,0,10*ROW('Water Data'!D195))),'Data Summary'!BS201="Yes"),100-OFFSET('Water Data'!$D$4,0,10*ROW('Water Data'!D195)),NA())</f>
        <v>#N/A</v>
      </c>
      <c r="E201" s="541" t="e">
        <f ca="1">+IF(AND(ISNUMBER(OFFSET('Water Data'!$D$6,0,10*ROW('Water Data'!D195))),'Data Summary'!BT201="Yes"),OFFSET('Water Data'!$D$6,0,10*ROW('Water Data'!D195)),NA())</f>
        <v>#N/A</v>
      </c>
      <c r="F201" s="541" t="e">
        <f ca="1">+IF(AND(ISNUMBER(OFFSET('Water Data'!$D$9,0,10*ROW('Water Data'!D195))),'Data Summary'!BU201="Yes"),OFFSET('Water Data'!$D$9,0,10*ROW('Water Data'!D195)),NA())</f>
        <v>#N/A</v>
      </c>
      <c r="G201" s="541" t="e">
        <f ca="1">+IF(AND(ISNUMBER(OFFSET('Water Data'!$E$4,0,10*ROW('Water Data'!E195))),'Data Summary'!BV201="Yes"),100-OFFSET('Water Data'!$E$4,0,10*ROW('Water Data'!E195)),NA())</f>
        <v>#N/A</v>
      </c>
      <c r="H201" s="541" t="e">
        <f ca="1">+IF(AND(ISNUMBER(OFFSET('Water Data'!$E$6,0,10*ROW('Water Data'!E195))),'Data Summary'!BW201="Yes"),OFFSET('Water Data'!$E$6,0,10*ROW('Water Data'!E195)),NA())</f>
        <v>#N/A</v>
      </c>
      <c r="I201" s="541" t="e">
        <f ca="1">+IF(AND(ISNUMBER(OFFSET('Water Data'!$E$9,0,10*ROW('Water Data'!E195))),'Data Summary'!BX201="Yes"),OFFSET('Water Data'!$E$9,0,10*ROW('Water Data'!E195)),NA())</f>
        <v>#N/A</v>
      </c>
      <c r="J201" s="541" t="e">
        <f ca="1">+IF(AND(ISNUMBER(OFFSET('Water Data'!$F$4,0,10*ROW('Water Data'!F195))),'Data Summary'!BY201="Yes"),100-OFFSET('Water Data'!$F$4,0,10*ROW('Water Data'!F195)),NA())</f>
        <v>#N/A</v>
      </c>
      <c r="K201" s="541" t="e">
        <f ca="1">+IF(AND(ISNUMBER(OFFSET('Water Data'!$F$6,0,10*ROW('Water Data'!F195))),'Data Summary'!BZ201="Yes"),OFFSET('Water Data'!$F$6,0,10*ROW('Water Data'!F195)),NA())</f>
        <v>#N/A</v>
      </c>
      <c r="L201" s="541" t="e">
        <f ca="1">+IF(AND(ISNUMBER(OFFSET('Water Data'!$F$9,0,10*ROW('Water Data'!F195))),'Data Summary'!CA201="Yes"),OFFSET('Water Data'!$F$9,0,10*ROW('Water Data'!F195)),NA())</f>
        <v>#N/A</v>
      </c>
      <c r="M201" s="541" t="e">
        <f ca="1">+IF(AND(ISNUMBER(OFFSET('Water Data'!$G$4,0,10*ROW('Water Data'!G195))),'Data Summary'!CB201="Yes"),100-OFFSET('Water Data'!$G$4,0,10*ROW('Water Data'!G195)),NA())</f>
        <v>#N/A</v>
      </c>
      <c r="N201" s="541" t="e">
        <f ca="1">+IF(AND(ISNUMBER(OFFSET('Water Data'!$G$6,0,10*ROW('Water Data'!G195))),'Data Summary'!CC201="Yes"),OFFSET('Water Data'!$G$6,0,10*ROW('Water Data'!G195)),NA())</f>
        <v>#N/A</v>
      </c>
      <c r="O201" s="541" t="e">
        <f ca="1">+IF(AND(ISNUMBER(OFFSET('Water Data'!$G$9,0,10*ROW('Water Data'!G195))),'Data Summary'!CD201="Yes"),OFFSET('Water Data'!$G$9,0,10*ROW('Water Data'!G195)),NA())</f>
        <v>#N/A</v>
      </c>
      <c r="P201" s="541" t="e">
        <f ca="1">+IF(AND(ISNUMBER(OFFSET('Water Data'!$H$4,0,10*ROW('Water Data'!H195))),'Data Summary'!CE201="Yes"),100-OFFSET('Water Data'!$H$4,0,10*ROW('Water Data'!H195)),NA())</f>
        <v>#N/A</v>
      </c>
      <c r="Q201" s="541" t="e">
        <f ca="1">+IF(AND(ISNUMBER(OFFSET('Water Data'!$H$6,0,10*ROW('Water Data'!H195))),'Data Summary'!CF201="Yes"),OFFSET('Water Data'!$H$6,0,10*ROW('Water Data'!H195)),NA())</f>
        <v>#N/A</v>
      </c>
      <c r="R201" s="541" t="e">
        <f ca="1">+IF(AND(ISNUMBER(OFFSET('Water Data'!$H$9,0,10*ROW('Water Data'!H195))),'Data Summary'!CG201="Yes"),OFFSET('Water Data'!$H$9,0,10*ROW('Water Data'!H195)),NA())</f>
        <v>#N/A</v>
      </c>
      <c r="S201" s="541" t="e">
        <f ca="1">+IF(AND(ISNUMBER(OFFSET('Water Data'!$I$4,0,10*ROW('Water Data'!I195))),'Data Summary'!CH201="Yes"),100-OFFSET('Water Data'!$I$4,0,10*ROW('Water Data'!I195)),NA())</f>
        <v>#N/A</v>
      </c>
      <c r="T201" s="541" t="e">
        <f ca="1">+IF(AND(ISNUMBER(OFFSET('Water Data'!$I$6,0,10*ROW('Water Data'!I195))),'Data Summary'!CI201="Yes"),OFFSET('Water Data'!$I$6,0,10*ROW('Water Data'!I195)),NA())</f>
        <v>#N/A</v>
      </c>
      <c r="U201" s="541" t="e">
        <f ca="1">+IF(AND(ISNUMBER(OFFSET('Water Data'!$I$9,0,10*ROW('Water Data'!I195))),'Data Summary'!CJ201="Yes"),OFFSET('Water Data'!$I$9,0,10*ROW('Water Data'!I195)),NA())</f>
        <v>#N/A</v>
      </c>
      <c r="V201" s="542" t="e">
        <f ca="1">+IF(AND(ISNUMBER(OFFSET('Sanitation Data'!$D$4,0,10*ROW('Sanitation Data'!D195))),'Data Summary'!CK201="Yes"),100-OFFSET('Sanitation Data'!$D$4,0,10*ROW('Sanitation Data'!D195)),NA())</f>
        <v>#N/A</v>
      </c>
      <c r="W201" s="542" t="e">
        <f ca="1">+IF(AND(ISNUMBER(OFFSET('Sanitation Data'!$D$6,0,10*ROW('Sanitation Data'!D195))),'Data Summary'!CL201="Yes"),OFFSET('Sanitation Data'!$D$6,0,10*ROW('Sanitation Data'!D195)),NA())</f>
        <v>#N/A</v>
      </c>
      <c r="X201" s="542" t="e">
        <f ca="1">+IF(AND(ISNUMBER(OFFSET('Sanitation Data'!$D$10,0,10*ROW('Sanitation Data'!D195))),'Data Summary'!CM201="Yes"),OFFSET('Sanitation Data'!$D$10,0,10*ROW('Sanitation Data'!D195)),NA())</f>
        <v>#N/A</v>
      </c>
      <c r="Y201" s="542" t="e">
        <f ca="1">+IF(AND(ISNUMBER(OFFSET('Sanitation Data'!$D$11,0,10*ROW('Sanitation Data'!D195))),'Data Summary'!CN201="Yes"),OFFSET('Sanitation Data'!$D$11,0,10*ROW('Sanitation Data'!D195)),NA())</f>
        <v>#N/A</v>
      </c>
      <c r="Z201" s="542" t="e">
        <f ca="1">+IF(AND(ISNUMBER(OFFSET('Sanitation Data'!$D$12,0,10*ROW('Sanitation Data'!D195))),'Data Summary'!CO201="Yes"),OFFSET('Sanitation Data'!$D$12,0,10*ROW('Sanitation Data'!D195)),NA())</f>
        <v>#N/A</v>
      </c>
      <c r="AA201" s="542" t="e">
        <f ca="1">+IF(AND(ISNUMBER(OFFSET('Sanitation Data'!$E$4,0,10*ROW('Sanitation Data'!E195))),'Data Summary'!CP201="Yes"),100-OFFSET('Sanitation Data'!$E$4,0,10*ROW('Sanitation Data'!E195)),NA())</f>
        <v>#N/A</v>
      </c>
      <c r="AB201" s="542" t="e">
        <f ca="1">+IF(AND(ISNUMBER(OFFSET('Sanitation Data'!$E$6,0,10*ROW('Sanitation Data'!E195))),'Data Summary'!CQ201="Yes"),OFFSET('Sanitation Data'!$E$6,0,10*ROW('Sanitation Data'!E195)),NA())</f>
        <v>#N/A</v>
      </c>
      <c r="AC201" s="542" t="e">
        <f ca="1">+IF(AND(ISNUMBER(OFFSET('Sanitation Data'!$E$10,0,10*ROW('Sanitation Data'!E195))),'Data Summary'!CR201="Yes"),OFFSET('Sanitation Data'!$E$10,0,10*ROW('Sanitation Data'!E195)),NA())</f>
        <v>#N/A</v>
      </c>
      <c r="AD201" s="542" t="e">
        <f ca="1">+IF(AND(ISNUMBER(OFFSET('Sanitation Data'!$E$11,0,10*ROW('Sanitation Data'!E195))),'Data Summary'!CS201="Yes"),OFFSET('Sanitation Data'!$E$11,0,10*ROW('Sanitation Data'!E195)),NA())</f>
        <v>#N/A</v>
      </c>
      <c r="AE201" s="542" t="e">
        <f ca="1">+IF(AND(ISNUMBER(OFFSET('Sanitation Data'!$E$12,0,10*ROW('Sanitation Data'!E195))),'Data Summary'!CT201="Yes"),OFFSET('Sanitation Data'!$E$12,0,10*ROW('Sanitation Data'!E195)),NA())</f>
        <v>#N/A</v>
      </c>
      <c r="AF201" s="542" t="e">
        <f ca="1">+IF(AND(ISNUMBER(OFFSET('Sanitation Data'!$F$4,0,10*ROW('Sanitation Data'!F195))),'Data Summary'!CU201="Yes"),100-OFFSET('Sanitation Data'!$F$4,0,10*ROW('Sanitation Data'!F195)),NA())</f>
        <v>#N/A</v>
      </c>
      <c r="AG201" s="542" t="e">
        <f ca="1">+IF(AND(ISNUMBER(OFFSET('Sanitation Data'!$F$6,0,10*ROW('Sanitation Data'!F195))),'Data Summary'!CV201="Yes"),OFFSET('Sanitation Data'!$F$6,0,10*ROW('Sanitation Data'!F195)),NA())</f>
        <v>#N/A</v>
      </c>
      <c r="AH201" s="542" t="e">
        <f ca="1">+IF(AND(ISNUMBER(OFFSET('Sanitation Data'!$F$10,0,10*ROW('Sanitation Data'!F195))),'Data Summary'!CW201="Yes"),OFFSET('Sanitation Data'!$F$10,0,10*ROW('Sanitation Data'!F195)),NA())</f>
        <v>#N/A</v>
      </c>
      <c r="AI201" s="542" t="e">
        <f ca="1">+IF(AND(ISNUMBER(OFFSET('Sanitation Data'!$F$11,0,10*ROW('Sanitation Data'!F195))),'Data Summary'!CX201="Yes"),OFFSET('Sanitation Data'!$F$11,0,10*ROW('Sanitation Data'!F195)),NA())</f>
        <v>#N/A</v>
      </c>
      <c r="AJ201" s="542" t="e">
        <f ca="1">+IF(AND(ISNUMBER(OFFSET('Sanitation Data'!$F$12,0,10*ROW('Sanitation Data'!F195))),'Data Summary'!CY201="Yes"),OFFSET('Sanitation Data'!$F$12,0,10*ROW('Sanitation Data'!F195)),NA())</f>
        <v>#N/A</v>
      </c>
      <c r="AK201" s="542" t="e">
        <f ca="1">+IF(AND(ISNUMBER(OFFSET('Sanitation Data'!$G$4,0,10*ROW('Sanitation Data'!G195))),'Data Summary'!CZ201="Yes"),100-OFFSET('Sanitation Data'!$G$4,0,10*ROW('Sanitation Data'!G195)),NA())</f>
        <v>#N/A</v>
      </c>
      <c r="AL201" s="542" t="e">
        <f ca="1">+IF(AND(ISNUMBER(OFFSET('Sanitation Data'!$G$6,0,10*ROW('Sanitation Data'!G195))),'Data Summary'!DA201="Yes"),OFFSET('Sanitation Data'!$G$6,0,10*ROW('Sanitation Data'!G195)),NA())</f>
        <v>#N/A</v>
      </c>
      <c r="AM201" s="542" t="e">
        <f ca="1">+IF(AND(ISNUMBER(OFFSET('Sanitation Data'!$G$10,0,10*ROW('Sanitation Data'!G195))),'Data Summary'!DB201="Yes"),OFFSET('Sanitation Data'!$G$10,0,10*ROW('Sanitation Data'!G195)),NA())</f>
        <v>#N/A</v>
      </c>
      <c r="AN201" s="542" t="e">
        <f ca="1">+IF(AND(ISNUMBER(OFFSET('Sanitation Data'!$G$11,0,10*ROW('Sanitation Data'!G195))),'Data Summary'!DC201="Yes"),OFFSET('Sanitation Data'!$G$11,0,10*ROW('Sanitation Data'!G195)),NA())</f>
        <v>#N/A</v>
      </c>
      <c r="AO201" s="542" t="e">
        <f ca="1">+IF(AND(ISNUMBER(OFFSET('Sanitation Data'!$G$12,0,10*ROW('Sanitation Data'!G195))),'Data Summary'!DD201="Yes"),OFFSET('Sanitation Data'!$G$12,0,10*ROW('Sanitation Data'!G195)),NA())</f>
        <v>#N/A</v>
      </c>
      <c r="AP201" s="542" t="e">
        <f ca="1">+IF(AND(ISNUMBER(OFFSET('Sanitation Data'!$H$4,0,10*ROW('Sanitation Data'!H195))),'Data Summary'!DE201="Yes"),100-OFFSET('Sanitation Data'!$H$4,0,10*ROW('Sanitation Data'!H195)),NA())</f>
        <v>#N/A</v>
      </c>
      <c r="AQ201" s="542" t="e">
        <f ca="1">+IF(AND(ISNUMBER(OFFSET('Sanitation Data'!$H$6,0,10*ROW('Sanitation Data'!H195))),'Data Summary'!DF201="Yes"),OFFSET('Sanitation Data'!$H$6,0,10*ROW('Sanitation Data'!H195)),NA())</f>
        <v>#N/A</v>
      </c>
      <c r="AR201" s="542" t="e">
        <f ca="1">+IF(AND(ISNUMBER(OFFSET('Sanitation Data'!$H$10,0,10*ROW('Sanitation Data'!H195))),'Data Summary'!DG201="Yes"),OFFSET('Sanitation Data'!$H$10,0,10*ROW('Sanitation Data'!H195)),NA())</f>
        <v>#N/A</v>
      </c>
      <c r="AS201" s="542" t="e">
        <f ca="1">+IF(AND(ISNUMBER(OFFSET('Sanitation Data'!$H$11,0,10*ROW('Sanitation Data'!H195))),'Data Summary'!DH201="Yes"),OFFSET('Sanitation Data'!$H$11,0,10*ROW('Sanitation Data'!H195)),NA())</f>
        <v>#N/A</v>
      </c>
      <c r="AT201" s="542" t="e">
        <f ca="1">+IF(AND(ISNUMBER(OFFSET('Sanitation Data'!$H$12,0,10*ROW('Sanitation Data'!H195))),'Data Summary'!DI201="Yes"),OFFSET('Sanitation Data'!$H$12,0,10*ROW('Sanitation Data'!H195)),NA())</f>
        <v>#N/A</v>
      </c>
      <c r="AU201" s="542" t="e">
        <f ca="1">+IF(AND(ISNUMBER(OFFSET('Sanitation Data'!$I$4,0,10*ROW('Sanitation Data'!I195))),'Data Summary'!DJ201="Yes"),100-OFFSET('Sanitation Data'!$I$4,0,10*ROW('Sanitation Data'!I195)),NA())</f>
        <v>#N/A</v>
      </c>
      <c r="AV201" s="542" t="e">
        <f ca="1">+IF(AND(ISNUMBER(OFFSET('Sanitation Data'!$I$6,0,10*ROW('Sanitation Data'!I195))),'Data Summary'!DK201="Yes"),OFFSET('Sanitation Data'!$I$6,0,10*ROW('Sanitation Data'!I195)),NA())</f>
        <v>#N/A</v>
      </c>
      <c r="AW201" s="542" t="e">
        <f ca="1">+IF(AND(ISNUMBER(OFFSET('Sanitation Data'!$I$10,0,10*ROW('Sanitation Data'!I195))),'Data Summary'!DL201="Yes"),OFFSET('Sanitation Data'!$I$10,0,10*ROW('Sanitation Data'!I195)),NA())</f>
        <v>#N/A</v>
      </c>
      <c r="AX201" s="542" t="e">
        <f ca="1">+IF(AND(ISNUMBER(OFFSET('Sanitation Data'!$I$11,0,10*ROW('Sanitation Data'!I195))),'Data Summary'!DM201="Yes"),OFFSET('Sanitation Data'!$I$11,0,10*ROW('Sanitation Data'!I195)),NA())</f>
        <v>#N/A</v>
      </c>
      <c r="AY201" s="542" t="e">
        <f ca="1">+IF(AND(ISNUMBER(OFFSET('Sanitation Data'!$I$12,0,10*ROW('Sanitation Data'!I195))),'Data Summary'!DN201="Yes"),OFFSET('Sanitation Data'!$I$12,0,10*ROW('Sanitation Data'!I195)),NA())</f>
        <v>#N/A</v>
      </c>
      <c r="AZ201" s="543" t="e">
        <f ca="1">+IF(AND(ISNUMBER(OFFSET('Hygiene Data'!$D$5,0,10*ROW('Hygiene Data'!D195))),'Data Summary'!DO201="Yes"),OFFSET('Hygiene Data'!$D$5,0,10*ROW('Hygiene Data'!D195)),NA())</f>
        <v>#N/A</v>
      </c>
      <c r="BA201" s="543" t="e">
        <f ca="1">+IF(AND(ISNUMBER(OFFSET('Hygiene Data'!$D$7,0,10*ROW('Hygiene Data'!D195))),'Data Summary'!DP201="Yes"),OFFSET('Hygiene Data'!$D$7,0,10*ROW('Hygiene Data'!D195)),NA())</f>
        <v>#N/A</v>
      </c>
      <c r="BB201" s="543" t="e">
        <f ca="1">+IF(AND(ISNUMBER(OFFSET('Hygiene Data'!$D$9,0,10*ROW('Hygiene Data'!D195))),'Data Summary'!DQ201="Yes"),OFFSET('Hygiene Data'!$D$9,0,10*ROW('Hygiene Data'!D195)),NA())</f>
        <v>#N/A</v>
      </c>
      <c r="BC201" s="543" t="e">
        <f ca="1">+IF(AND(ISNUMBER(OFFSET('Hygiene Data'!$E$5,0,10*ROW('Hygiene Data'!E195))),'Data Summary'!DR201="Yes"),OFFSET('Hygiene Data'!$E$5,0,10*ROW('Hygiene Data'!E195)),NA())</f>
        <v>#N/A</v>
      </c>
      <c r="BD201" s="543" t="e">
        <f ca="1">+IF(AND(ISNUMBER(OFFSET('Hygiene Data'!$E$7,0,10*ROW('Hygiene Data'!E195))),'Data Summary'!DS201="Yes"),OFFSET('Hygiene Data'!$E$7,0,10*ROW('Hygiene Data'!E195)),NA())</f>
        <v>#N/A</v>
      </c>
      <c r="BE201" s="543" t="e">
        <f ca="1">+IF(AND(ISNUMBER(OFFSET('Hygiene Data'!$E$9,0,10*ROW('Hygiene Data'!E195))),'Data Summary'!DT201="Yes"),OFFSET('Hygiene Data'!$E$9,0,10*ROW('Hygiene Data'!E195)),NA())</f>
        <v>#N/A</v>
      </c>
      <c r="BF201" s="543" t="e">
        <f ca="1">+IF(AND(ISNUMBER(OFFSET('Hygiene Data'!$F$5,0,10*ROW('Hygiene Data'!F195))),'Data Summary'!DU201="Yes"),OFFSET('Hygiene Data'!$F$5,0,10*ROW('Hygiene Data'!F195)),NA())</f>
        <v>#N/A</v>
      </c>
      <c r="BG201" s="543" t="e">
        <f ca="1">+IF(AND(ISNUMBER(OFFSET('Hygiene Data'!$F$7,0,10*ROW('Hygiene Data'!F195))),'Data Summary'!DV201="Yes"),OFFSET('Hygiene Data'!$F$7,0,10*ROW('Hygiene Data'!F195)),NA())</f>
        <v>#N/A</v>
      </c>
      <c r="BH201" s="543" t="e">
        <f ca="1">+IF(AND(ISNUMBER(OFFSET('Hygiene Data'!$F$9,0,10*ROW('Hygiene Data'!F195))),'Data Summary'!DW201="Yes"),OFFSET('Hygiene Data'!$F$9,0,10*ROW('Hygiene Data'!F195)),NA())</f>
        <v>#N/A</v>
      </c>
      <c r="BI201" s="543" t="e">
        <f ca="1">+IF(AND(ISNUMBER(OFFSET('Hygiene Data'!$G$5,0,10*ROW('Hygiene Data'!G195))),'Data Summary'!DX201="Yes"),OFFSET('Hygiene Data'!$G$5,0,10*ROW('Hygiene Data'!G195)),NA())</f>
        <v>#N/A</v>
      </c>
      <c r="BJ201" s="543" t="e">
        <f ca="1">+IF(AND(ISNUMBER(OFFSET('Hygiene Data'!$G$7,0,10*ROW('Hygiene Data'!G195))),'Data Summary'!DY201="Yes"),OFFSET('Hygiene Data'!$G$7,0,10*ROW('Hygiene Data'!G195)),NA())</f>
        <v>#N/A</v>
      </c>
      <c r="BK201" s="543" t="e">
        <f ca="1">+IF(AND(ISNUMBER(OFFSET('Hygiene Data'!$G$9,0,10*ROW('Hygiene Data'!G195))),'Data Summary'!DZ201="Yes"),OFFSET('Hygiene Data'!$G$9,0,10*ROW('Hygiene Data'!G195)),NA())</f>
        <v>#N/A</v>
      </c>
      <c r="BL201" s="543" t="e">
        <f ca="1">+IF(AND(ISNUMBER(OFFSET('Hygiene Data'!$H$5,0,10*ROW('Hygiene Data'!H195))),'Data Summary'!EA201="Yes"),OFFSET('Hygiene Data'!$H$5,0,10*ROW('Hygiene Data'!H195)),NA())</f>
        <v>#N/A</v>
      </c>
      <c r="BM201" s="543" t="e">
        <f ca="1">+IF(AND(ISNUMBER(OFFSET('Hygiene Data'!$H$7,0,10*ROW('Hygiene Data'!H195))),'Data Summary'!EB201="Yes"),OFFSET('Hygiene Data'!$H$7,0,10*ROW('Hygiene Data'!H195)),NA())</f>
        <v>#N/A</v>
      </c>
      <c r="BN201" s="543" t="e">
        <f ca="1">+IF(AND(ISNUMBER(OFFSET('Hygiene Data'!$H$9,0,10*ROW('Hygiene Data'!H195))),'Data Summary'!EC201="Yes"),OFFSET('Hygiene Data'!$H$9,0,10*ROW('Hygiene Data'!H195)),NA())</f>
        <v>#N/A</v>
      </c>
      <c r="BO201" s="543" t="e">
        <f ca="1">+IF(AND(ISNUMBER(OFFSET('Hygiene Data'!$I$5,0,10*ROW('Hygiene Data'!I195))),'Data Summary'!ED201="Yes"),OFFSET('Hygiene Data'!$I$5,0,10*ROW('Hygiene Data'!I195)),NA())</f>
        <v>#N/A</v>
      </c>
      <c r="BP201" s="543" t="e">
        <f ca="1">+IF(AND(ISNUMBER(OFFSET('Hygiene Data'!$I$7,0,10*ROW('Hygiene Data'!I195))),'Data Summary'!EE201="Yes"),OFFSET('Hygiene Data'!$I$7,0,10*ROW('Hygiene Data'!I195)),NA())</f>
        <v>#N/A</v>
      </c>
      <c r="BQ201" s="543" t="e">
        <f ca="1">+IF(AND(ISNUMBER(OFFSET('Hygiene Data'!$I$9,0,10*ROW('Hygiene Data'!I195))),'Data Summary'!EF201="Yes"),OFFSET('Hygiene Data'!$I$9,0,10*ROW('Hygiene Data'!I195)),NA())</f>
        <v>#N/A</v>
      </c>
    </row>
    <row r="202" spans="1:69" x14ac:dyDescent="0.25">
      <c r="A202" s="539" t="e">
        <f ca="1">+RIGHT('Data Summary'!A202,LEN('Data Summary'!A202)-9)</f>
        <v>#VALUE!</v>
      </c>
      <c r="B202" s="513" t="str">
        <f ca="1">+IF(ISTEXT('Data Summary'!B202),'Data Summary'!B202,"")</f>
        <v/>
      </c>
      <c r="C202" s="540" t="e">
        <f ca="1">+VALUE('Data Summary'!C202)</f>
        <v>#VALUE!</v>
      </c>
      <c r="D202" s="541" t="e">
        <f ca="1">+IF(AND(ISNUMBER(OFFSET('Water Data'!$D$4,0,10*ROW('Water Data'!D196))),'Data Summary'!BS202="Yes"),100-OFFSET('Water Data'!$D$4,0,10*ROW('Water Data'!D196)),NA())</f>
        <v>#N/A</v>
      </c>
      <c r="E202" s="541" t="e">
        <f ca="1">+IF(AND(ISNUMBER(OFFSET('Water Data'!$D$6,0,10*ROW('Water Data'!D196))),'Data Summary'!BT202="Yes"),OFFSET('Water Data'!$D$6,0,10*ROW('Water Data'!D196)),NA())</f>
        <v>#N/A</v>
      </c>
      <c r="F202" s="541" t="e">
        <f ca="1">+IF(AND(ISNUMBER(OFFSET('Water Data'!$D$9,0,10*ROW('Water Data'!D196))),'Data Summary'!BU202="Yes"),OFFSET('Water Data'!$D$9,0,10*ROW('Water Data'!D196)),NA())</f>
        <v>#N/A</v>
      </c>
      <c r="G202" s="541" t="e">
        <f ca="1">+IF(AND(ISNUMBER(OFFSET('Water Data'!$E$4,0,10*ROW('Water Data'!E196))),'Data Summary'!BV202="Yes"),100-OFFSET('Water Data'!$E$4,0,10*ROW('Water Data'!E196)),NA())</f>
        <v>#N/A</v>
      </c>
      <c r="H202" s="541" t="e">
        <f ca="1">+IF(AND(ISNUMBER(OFFSET('Water Data'!$E$6,0,10*ROW('Water Data'!E196))),'Data Summary'!BW202="Yes"),OFFSET('Water Data'!$E$6,0,10*ROW('Water Data'!E196)),NA())</f>
        <v>#N/A</v>
      </c>
      <c r="I202" s="541" t="e">
        <f ca="1">+IF(AND(ISNUMBER(OFFSET('Water Data'!$E$9,0,10*ROW('Water Data'!E196))),'Data Summary'!BX202="Yes"),OFFSET('Water Data'!$E$9,0,10*ROW('Water Data'!E196)),NA())</f>
        <v>#N/A</v>
      </c>
      <c r="J202" s="541" t="e">
        <f ca="1">+IF(AND(ISNUMBER(OFFSET('Water Data'!$F$4,0,10*ROW('Water Data'!F196))),'Data Summary'!BY202="Yes"),100-OFFSET('Water Data'!$F$4,0,10*ROW('Water Data'!F196)),NA())</f>
        <v>#N/A</v>
      </c>
      <c r="K202" s="541" t="e">
        <f ca="1">+IF(AND(ISNUMBER(OFFSET('Water Data'!$F$6,0,10*ROW('Water Data'!F196))),'Data Summary'!BZ202="Yes"),OFFSET('Water Data'!$F$6,0,10*ROW('Water Data'!F196)),NA())</f>
        <v>#N/A</v>
      </c>
      <c r="L202" s="541" t="e">
        <f ca="1">+IF(AND(ISNUMBER(OFFSET('Water Data'!$F$9,0,10*ROW('Water Data'!F196))),'Data Summary'!CA202="Yes"),OFFSET('Water Data'!$F$9,0,10*ROW('Water Data'!F196)),NA())</f>
        <v>#N/A</v>
      </c>
      <c r="M202" s="541" t="e">
        <f ca="1">+IF(AND(ISNUMBER(OFFSET('Water Data'!$G$4,0,10*ROW('Water Data'!G196))),'Data Summary'!CB202="Yes"),100-OFFSET('Water Data'!$G$4,0,10*ROW('Water Data'!G196)),NA())</f>
        <v>#N/A</v>
      </c>
      <c r="N202" s="541" t="e">
        <f ca="1">+IF(AND(ISNUMBER(OFFSET('Water Data'!$G$6,0,10*ROW('Water Data'!G196))),'Data Summary'!CC202="Yes"),OFFSET('Water Data'!$G$6,0,10*ROW('Water Data'!G196)),NA())</f>
        <v>#N/A</v>
      </c>
      <c r="O202" s="541" t="e">
        <f ca="1">+IF(AND(ISNUMBER(OFFSET('Water Data'!$G$9,0,10*ROW('Water Data'!G196))),'Data Summary'!CD202="Yes"),OFFSET('Water Data'!$G$9,0,10*ROW('Water Data'!G196)),NA())</f>
        <v>#N/A</v>
      </c>
      <c r="P202" s="541" t="e">
        <f ca="1">+IF(AND(ISNUMBER(OFFSET('Water Data'!$H$4,0,10*ROW('Water Data'!H196))),'Data Summary'!CE202="Yes"),100-OFFSET('Water Data'!$H$4,0,10*ROW('Water Data'!H196)),NA())</f>
        <v>#N/A</v>
      </c>
      <c r="Q202" s="541" t="e">
        <f ca="1">+IF(AND(ISNUMBER(OFFSET('Water Data'!$H$6,0,10*ROW('Water Data'!H196))),'Data Summary'!CF202="Yes"),OFFSET('Water Data'!$H$6,0,10*ROW('Water Data'!H196)),NA())</f>
        <v>#N/A</v>
      </c>
      <c r="R202" s="541" t="e">
        <f ca="1">+IF(AND(ISNUMBER(OFFSET('Water Data'!$H$9,0,10*ROW('Water Data'!H196))),'Data Summary'!CG202="Yes"),OFFSET('Water Data'!$H$9,0,10*ROW('Water Data'!H196)),NA())</f>
        <v>#N/A</v>
      </c>
      <c r="S202" s="541" t="e">
        <f ca="1">+IF(AND(ISNUMBER(OFFSET('Water Data'!$I$4,0,10*ROW('Water Data'!I196))),'Data Summary'!CH202="Yes"),100-OFFSET('Water Data'!$I$4,0,10*ROW('Water Data'!I196)),NA())</f>
        <v>#N/A</v>
      </c>
      <c r="T202" s="541" t="e">
        <f ca="1">+IF(AND(ISNUMBER(OFFSET('Water Data'!$I$6,0,10*ROW('Water Data'!I196))),'Data Summary'!CI202="Yes"),OFFSET('Water Data'!$I$6,0,10*ROW('Water Data'!I196)),NA())</f>
        <v>#N/A</v>
      </c>
      <c r="U202" s="541" t="e">
        <f ca="1">+IF(AND(ISNUMBER(OFFSET('Water Data'!$I$9,0,10*ROW('Water Data'!I196))),'Data Summary'!CJ202="Yes"),OFFSET('Water Data'!$I$9,0,10*ROW('Water Data'!I196)),NA())</f>
        <v>#N/A</v>
      </c>
      <c r="V202" s="542" t="e">
        <f ca="1">+IF(AND(ISNUMBER(OFFSET('Sanitation Data'!$D$4,0,10*ROW('Sanitation Data'!D196))),'Data Summary'!CK202="Yes"),100-OFFSET('Sanitation Data'!$D$4,0,10*ROW('Sanitation Data'!D196)),NA())</f>
        <v>#N/A</v>
      </c>
      <c r="W202" s="542" t="e">
        <f ca="1">+IF(AND(ISNUMBER(OFFSET('Sanitation Data'!$D$6,0,10*ROW('Sanitation Data'!D196))),'Data Summary'!CL202="Yes"),OFFSET('Sanitation Data'!$D$6,0,10*ROW('Sanitation Data'!D196)),NA())</f>
        <v>#N/A</v>
      </c>
      <c r="X202" s="542" t="e">
        <f ca="1">+IF(AND(ISNUMBER(OFFSET('Sanitation Data'!$D$10,0,10*ROW('Sanitation Data'!D196))),'Data Summary'!CM202="Yes"),OFFSET('Sanitation Data'!$D$10,0,10*ROW('Sanitation Data'!D196)),NA())</f>
        <v>#N/A</v>
      </c>
      <c r="Y202" s="542" t="e">
        <f ca="1">+IF(AND(ISNUMBER(OFFSET('Sanitation Data'!$D$11,0,10*ROW('Sanitation Data'!D196))),'Data Summary'!CN202="Yes"),OFFSET('Sanitation Data'!$D$11,0,10*ROW('Sanitation Data'!D196)),NA())</f>
        <v>#N/A</v>
      </c>
      <c r="Z202" s="542" t="e">
        <f ca="1">+IF(AND(ISNUMBER(OFFSET('Sanitation Data'!$D$12,0,10*ROW('Sanitation Data'!D196))),'Data Summary'!CO202="Yes"),OFFSET('Sanitation Data'!$D$12,0,10*ROW('Sanitation Data'!D196)),NA())</f>
        <v>#N/A</v>
      </c>
      <c r="AA202" s="542" t="e">
        <f ca="1">+IF(AND(ISNUMBER(OFFSET('Sanitation Data'!$E$4,0,10*ROW('Sanitation Data'!E196))),'Data Summary'!CP202="Yes"),100-OFFSET('Sanitation Data'!$E$4,0,10*ROW('Sanitation Data'!E196)),NA())</f>
        <v>#N/A</v>
      </c>
      <c r="AB202" s="542" t="e">
        <f ca="1">+IF(AND(ISNUMBER(OFFSET('Sanitation Data'!$E$6,0,10*ROW('Sanitation Data'!E196))),'Data Summary'!CQ202="Yes"),OFFSET('Sanitation Data'!$E$6,0,10*ROW('Sanitation Data'!E196)),NA())</f>
        <v>#N/A</v>
      </c>
      <c r="AC202" s="542" t="e">
        <f ca="1">+IF(AND(ISNUMBER(OFFSET('Sanitation Data'!$E$10,0,10*ROW('Sanitation Data'!E196))),'Data Summary'!CR202="Yes"),OFFSET('Sanitation Data'!$E$10,0,10*ROW('Sanitation Data'!E196)),NA())</f>
        <v>#N/A</v>
      </c>
      <c r="AD202" s="542" t="e">
        <f ca="1">+IF(AND(ISNUMBER(OFFSET('Sanitation Data'!$E$11,0,10*ROW('Sanitation Data'!E196))),'Data Summary'!CS202="Yes"),OFFSET('Sanitation Data'!$E$11,0,10*ROW('Sanitation Data'!E196)),NA())</f>
        <v>#N/A</v>
      </c>
      <c r="AE202" s="542" t="e">
        <f ca="1">+IF(AND(ISNUMBER(OFFSET('Sanitation Data'!$E$12,0,10*ROW('Sanitation Data'!E196))),'Data Summary'!CT202="Yes"),OFFSET('Sanitation Data'!$E$12,0,10*ROW('Sanitation Data'!E196)),NA())</f>
        <v>#N/A</v>
      </c>
      <c r="AF202" s="542" t="e">
        <f ca="1">+IF(AND(ISNUMBER(OFFSET('Sanitation Data'!$F$4,0,10*ROW('Sanitation Data'!F196))),'Data Summary'!CU202="Yes"),100-OFFSET('Sanitation Data'!$F$4,0,10*ROW('Sanitation Data'!F196)),NA())</f>
        <v>#N/A</v>
      </c>
      <c r="AG202" s="542" t="e">
        <f ca="1">+IF(AND(ISNUMBER(OFFSET('Sanitation Data'!$F$6,0,10*ROW('Sanitation Data'!F196))),'Data Summary'!CV202="Yes"),OFFSET('Sanitation Data'!$F$6,0,10*ROW('Sanitation Data'!F196)),NA())</f>
        <v>#N/A</v>
      </c>
      <c r="AH202" s="542" t="e">
        <f ca="1">+IF(AND(ISNUMBER(OFFSET('Sanitation Data'!$F$10,0,10*ROW('Sanitation Data'!F196))),'Data Summary'!CW202="Yes"),OFFSET('Sanitation Data'!$F$10,0,10*ROW('Sanitation Data'!F196)),NA())</f>
        <v>#N/A</v>
      </c>
      <c r="AI202" s="542" t="e">
        <f ca="1">+IF(AND(ISNUMBER(OFFSET('Sanitation Data'!$F$11,0,10*ROW('Sanitation Data'!F196))),'Data Summary'!CX202="Yes"),OFFSET('Sanitation Data'!$F$11,0,10*ROW('Sanitation Data'!F196)),NA())</f>
        <v>#N/A</v>
      </c>
      <c r="AJ202" s="542" t="e">
        <f ca="1">+IF(AND(ISNUMBER(OFFSET('Sanitation Data'!$F$12,0,10*ROW('Sanitation Data'!F196))),'Data Summary'!CY202="Yes"),OFFSET('Sanitation Data'!$F$12,0,10*ROW('Sanitation Data'!F196)),NA())</f>
        <v>#N/A</v>
      </c>
      <c r="AK202" s="542" t="e">
        <f ca="1">+IF(AND(ISNUMBER(OFFSET('Sanitation Data'!$G$4,0,10*ROW('Sanitation Data'!G196))),'Data Summary'!CZ202="Yes"),100-OFFSET('Sanitation Data'!$G$4,0,10*ROW('Sanitation Data'!G196)),NA())</f>
        <v>#N/A</v>
      </c>
      <c r="AL202" s="542" t="e">
        <f ca="1">+IF(AND(ISNUMBER(OFFSET('Sanitation Data'!$G$6,0,10*ROW('Sanitation Data'!G196))),'Data Summary'!DA202="Yes"),OFFSET('Sanitation Data'!$G$6,0,10*ROW('Sanitation Data'!G196)),NA())</f>
        <v>#N/A</v>
      </c>
      <c r="AM202" s="542" t="e">
        <f ca="1">+IF(AND(ISNUMBER(OFFSET('Sanitation Data'!$G$10,0,10*ROW('Sanitation Data'!G196))),'Data Summary'!DB202="Yes"),OFFSET('Sanitation Data'!$G$10,0,10*ROW('Sanitation Data'!G196)),NA())</f>
        <v>#N/A</v>
      </c>
      <c r="AN202" s="542" t="e">
        <f ca="1">+IF(AND(ISNUMBER(OFFSET('Sanitation Data'!$G$11,0,10*ROW('Sanitation Data'!G196))),'Data Summary'!DC202="Yes"),OFFSET('Sanitation Data'!$G$11,0,10*ROW('Sanitation Data'!G196)),NA())</f>
        <v>#N/A</v>
      </c>
      <c r="AO202" s="542" t="e">
        <f ca="1">+IF(AND(ISNUMBER(OFFSET('Sanitation Data'!$G$12,0,10*ROW('Sanitation Data'!G196))),'Data Summary'!DD202="Yes"),OFFSET('Sanitation Data'!$G$12,0,10*ROW('Sanitation Data'!G196)),NA())</f>
        <v>#N/A</v>
      </c>
      <c r="AP202" s="542" t="e">
        <f ca="1">+IF(AND(ISNUMBER(OFFSET('Sanitation Data'!$H$4,0,10*ROW('Sanitation Data'!H196))),'Data Summary'!DE202="Yes"),100-OFFSET('Sanitation Data'!$H$4,0,10*ROW('Sanitation Data'!H196)),NA())</f>
        <v>#N/A</v>
      </c>
      <c r="AQ202" s="542" t="e">
        <f ca="1">+IF(AND(ISNUMBER(OFFSET('Sanitation Data'!$H$6,0,10*ROW('Sanitation Data'!H196))),'Data Summary'!DF202="Yes"),OFFSET('Sanitation Data'!$H$6,0,10*ROW('Sanitation Data'!H196)),NA())</f>
        <v>#N/A</v>
      </c>
      <c r="AR202" s="542" t="e">
        <f ca="1">+IF(AND(ISNUMBER(OFFSET('Sanitation Data'!$H$10,0,10*ROW('Sanitation Data'!H196))),'Data Summary'!DG202="Yes"),OFFSET('Sanitation Data'!$H$10,0,10*ROW('Sanitation Data'!H196)),NA())</f>
        <v>#N/A</v>
      </c>
      <c r="AS202" s="542" t="e">
        <f ca="1">+IF(AND(ISNUMBER(OFFSET('Sanitation Data'!$H$11,0,10*ROW('Sanitation Data'!H196))),'Data Summary'!DH202="Yes"),OFFSET('Sanitation Data'!$H$11,0,10*ROW('Sanitation Data'!H196)),NA())</f>
        <v>#N/A</v>
      </c>
      <c r="AT202" s="542" t="e">
        <f ca="1">+IF(AND(ISNUMBER(OFFSET('Sanitation Data'!$H$12,0,10*ROW('Sanitation Data'!H196))),'Data Summary'!DI202="Yes"),OFFSET('Sanitation Data'!$H$12,0,10*ROW('Sanitation Data'!H196)),NA())</f>
        <v>#N/A</v>
      </c>
      <c r="AU202" s="542" t="e">
        <f ca="1">+IF(AND(ISNUMBER(OFFSET('Sanitation Data'!$I$4,0,10*ROW('Sanitation Data'!I196))),'Data Summary'!DJ202="Yes"),100-OFFSET('Sanitation Data'!$I$4,0,10*ROW('Sanitation Data'!I196)),NA())</f>
        <v>#N/A</v>
      </c>
      <c r="AV202" s="542" t="e">
        <f ca="1">+IF(AND(ISNUMBER(OFFSET('Sanitation Data'!$I$6,0,10*ROW('Sanitation Data'!I196))),'Data Summary'!DK202="Yes"),OFFSET('Sanitation Data'!$I$6,0,10*ROW('Sanitation Data'!I196)),NA())</f>
        <v>#N/A</v>
      </c>
      <c r="AW202" s="542" t="e">
        <f ca="1">+IF(AND(ISNUMBER(OFFSET('Sanitation Data'!$I$10,0,10*ROW('Sanitation Data'!I196))),'Data Summary'!DL202="Yes"),OFFSET('Sanitation Data'!$I$10,0,10*ROW('Sanitation Data'!I196)),NA())</f>
        <v>#N/A</v>
      </c>
      <c r="AX202" s="542" t="e">
        <f ca="1">+IF(AND(ISNUMBER(OFFSET('Sanitation Data'!$I$11,0,10*ROW('Sanitation Data'!I196))),'Data Summary'!DM202="Yes"),OFFSET('Sanitation Data'!$I$11,0,10*ROW('Sanitation Data'!I196)),NA())</f>
        <v>#N/A</v>
      </c>
      <c r="AY202" s="542" t="e">
        <f ca="1">+IF(AND(ISNUMBER(OFFSET('Sanitation Data'!$I$12,0,10*ROW('Sanitation Data'!I196))),'Data Summary'!DN202="Yes"),OFFSET('Sanitation Data'!$I$12,0,10*ROW('Sanitation Data'!I196)),NA())</f>
        <v>#N/A</v>
      </c>
      <c r="AZ202" s="543" t="e">
        <f ca="1">+IF(AND(ISNUMBER(OFFSET('Hygiene Data'!$D$5,0,10*ROW('Hygiene Data'!D196))),'Data Summary'!DO202="Yes"),OFFSET('Hygiene Data'!$D$5,0,10*ROW('Hygiene Data'!D196)),NA())</f>
        <v>#N/A</v>
      </c>
      <c r="BA202" s="543" t="e">
        <f ca="1">+IF(AND(ISNUMBER(OFFSET('Hygiene Data'!$D$7,0,10*ROW('Hygiene Data'!D196))),'Data Summary'!DP202="Yes"),OFFSET('Hygiene Data'!$D$7,0,10*ROW('Hygiene Data'!D196)),NA())</f>
        <v>#N/A</v>
      </c>
      <c r="BB202" s="543" t="e">
        <f ca="1">+IF(AND(ISNUMBER(OFFSET('Hygiene Data'!$D$9,0,10*ROW('Hygiene Data'!D196))),'Data Summary'!DQ202="Yes"),OFFSET('Hygiene Data'!$D$9,0,10*ROW('Hygiene Data'!D196)),NA())</f>
        <v>#N/A</v>
      </c>
      <c r="BC202" s="543" t="e">
        <f ca="1">+IF(AND(ISNUMBER(OFFSET('Hygiene Data'!$E$5,0,10*ROW('Hygiene Data'!E196))),'Data Summary'!DR202="Yes"),OFFSET('Hygiene Data'!$E$5,0,10*ROW('Hygiene Data'!E196)),NA())</f>
        <v>#N/A</v>
      </c>
      <c r="BD202" s="543" t="e">
        <f ca="1">+IF(AND(ISNUMBER(OFFSET('Hygiene Data'!$E$7,0,10*ROW('Hygiene Data'!E196))),'Data Summary'!DS202="Yes"),OFFSET('Hygiene Data'!$E$7,0,10*ROW('Hygiene Data'!E196)),NA())</f>
        <v>#N/A</v>
      </c>
      <c r="BE202" s="543" t="e">
        <f ca="1">+IF(AND(ISNUMBER(OFFSET('Hygiene Data'!$E$9,0,10*ROW('Hygiene Data'!E196))),'Data Summary'!DT202="Yes"),OFFSET('Hygiene Data'!$E$9,0,10*ROW('Hygiene Data'!E196)),NA())</f>
        <v>#N/A</v>
      </c>
      <c r="BF202" s="543" t="e">
        <f ca="1">+IF(AND(ISNUMBER(OFFSET('Hygiene Data'!$F$5,0,10*ROW('Hygiene Data'!F196))),'Data Summary'!DU202="Yes"),OFFSET('Hygiene Data'!$F$5,0,10*ROW('Hygiene Data'!F196)),NA())</f>
        <v>#N/A</v>
      </c>
      <c r="BG202" s="543" t="e">
        <f ca="1">+IF(AND(ISNUMBER(OFFSET('Hygiene Data'!$F$7,0,10*ROW('Hygiene Data'!F196))),'Data Summary'!DV202="Yes"),OFFSET('Hygiene Data'!$F$7,0,10*ROW('Hygiene Data'!F196)),NA())</f>
        <v>#N/A</v>
      </c>
      <c r="BH202" s="543" t="e">
        <f ca="1">+IF(AND(ISNUMBER(OFFSET('Hygiene Data'!$F$9,0,10*ROW('Hygiene Data'!F196))),'Data Summary'!DW202="Yes"),OFFSET('Hygiene Data'!$F$9,0,10*ROW('Hygiene Data'!F196)),NA())</f>
        <v>#N/A</v>
      </c>
      <c r="BI202" s="543" t="e">
        <f ca="1">+IF(AND(ISNUMBER(OFFSET('Hygiene Data'!$G$5,0,10*ROW('Hygiene Data'!G196))),'Data Summary'!DX202="Yes"),OFFSET('Hygiene Data'!$G$5,0,10*ROW('Hygiene Data'!G196)),NA())</f>
        <v>#N/A</v>
      </c>
      <c r="BJ202" s="543" t="e">
        <f ca="1">+IF(AND(ISNUMBER(OFFSET('Hygiene Data'!$G$7,0,10*ROW('Hygiene Data'!G196))),'Data Summary'!DY202="Yes"),OFFSET('Hygiene Data'!$G$7,0,10*ROW('Hygiene Data'!G196)),NA())</f>
        <v>#N/A</v>
      </c>
      <c r="BK202" s="543" t="e">
        <f ca="1">+IF(AND(ISNUMBER(OFFSET('Hygiene Data'!$G$9,0,10*ROW('Hygiene Data'!G196))),'Data Summary'!DZ202="Yes"),OFFSET('Hygiene Data'!$G$9,0,10*ROW('Hygiene Data'!G196)),NA())</f>
        <v>#N/A</v>
      </c>
      <c r="BL202" s="543" t="e">
        <f ca="1">+IF(AND(ISNUMBER(OFFSET('Hygiene Data'!$H$5,0,10*ROW('Hygiene Data'!H196))),'Data Summary'!EA202="Yes"),OFFSET('Hygiene Data'!$H$5,0,10*ROW('Hygiene Data'!H196)),NA())</f>
        <v>#N/A</v>
      </c>
      <c r="BM202" s="543" t="e">
        <f ca="1">+IF(AND(ISNUMBER(OFFSET('Hygiene Data'!$H$7,0,10*ROW('Hygiene Data'!H196))),'Data Summary'!EB202="Yes"),OFFSET('Hygiene Data'!$H$7,0,10*ROW('Hygiene Data'!H196)),NA())</f>
        <v>#N/A</v>
      </c>
      <c r="BN202" s="543" t="e">
        <f ca="1">+IF(AND(ISNUMBER(OFFSET('Hygiene Data'!$H$9,0,10*ROW('Hygiene Data'!H196))),'Data Summary'!EC202="Yes"),OFFSET('Hygiene Data'!$H$9,0,10*ROW('Hygiene Data'!H196)),NA())</f>
        <v>#N/A</v>
      </c>
      <c r="BO202" s="543" t="e">
        <f ca="1">+IF(AND(ISNUMBER(OFFSET('Hygiene Data'!$I$5,0,10*ROW('Hygiene Data'!I196))),'Data Summary'!ED202="Yes"),OFFSET('Hygiene Data'!$I$5,0,10*ROW('Hygiene Data'!I196)),NA())</f>
        <v>#N/A</v>
      </c>
      <c r="BP202" s="543" t="e">
        <f ca="1">+IF(AND(ISNUMBER(OFFSET('Hygiene Data'!$I$7,0,10*ROW('Hygiene Data'!I196))),'Data Summary'!EE202="Yes"),OFFSET('Hygiene Data'!$I$7,0,10*ROW('Hygiene Data'!I196)),NA())</f>
        <v>#N/A</v>
      </c>
      <c r="BQ202" s="543" t="e">
        <f ca="1">+IF(AND(ISNUMBER(OFFSET('Hygiene Data'!$I$9,0,10*ROW('Hygiene Data'!I196))),'Data Summary'!EF202="Yes"),OFFSET('Hygiene Data'!$I$9,0,10*ROW('Hygiene Data'!I196)),NA())</f>
        <v>#N/A</v>
      </c>
    </row>
    <row r="203" spans="1:69" x14ac:dyDescent="0.25">
      <c r="A203" s="539" t="e">
        <f ca="1">+RIGHT('Data Summary'!A203,LEN('Data Summary'!A203)-9)</f>
        <v>#VALUE!</v>
      </c>
      <c r="B203" s="513" t="str">
        <f ca="1">+IF(ISTEXT('Data Summary'!B203),'Data Summary'!B203,"")</f>
        <v/>
      </c>
      <c r="C203" s="540" t="e">
        <f ca="1">+VALUE('Data Summary'!C203)</f>
        <v>#VALUE!</v>
      </c>
      <c r="D203" s="541" t="e">
        <f ca="1">+IF(AND(ISNUMBER(OFFSET('Water Data'!$D$4,0,10*ROW('Water Data'!D197))),'Data Summary'!BS203="Yes"),100-OFFSET('Water Data'!$D$4,0,10*ROW('Water Data'!D197)),NA())</f>
        <v>#N/A</v>
      </c>
      <c r="E203" s="541" t="e">
        <f ca="1">+IF(AND(ISNUMBER(OFFSET('Water Data'!$D$6,0,10*ROW('Water Data'!D197))),'Data Summary'!BT203="Yes"),OFFSET('Water Data'!$D$6,0,10*ROW('Water Data'!D197)),NA())</f>
        <v>#N/A</v>
      </c>
      <c r="F203" s="541" t="e">
        <f ca="1">+IF(AND(ISNUMBER(OFFSET('Water Data'!$D$9,0,10*ROW('Water Data'!D197))),'Data Summary'!BU203="Yes"),OFFSET('Water Data'!$D$9,0,10*ROW('Water Data'!D197)),NA())</f>
        <v>#N/A</v>
      </c>
      <c r="G203" s="541" t="e">
        <f ca="1">+IF(AND(ISNUMBER(OFFSET('Water Data'!$E$4,0,10*ROW('Water Data'!E197))),'Data Summary'!BV203="Yes"),100-OFFSET('Water Data'!$E$4,0,10*ROW('Water Data'!E197)),NA())</f>
        <v>#N/A</v>
      </c>
      <c r="H203" s="541" t="e">
        <f ca="1">+IF(AND(ISNUMBER(OFFSET('Water Data'!$E$6,0,10*ROW('Water Data'!E197))),'Data Summary'!BW203="Yes"),OFFSET('Water Data'!$E$6,0,10*ROW('Water Data'!E197)),NA())</f>
        <v>#N/A</v>
      </c>
      <c r="I203" s="541" t="e">
        <f ca="1">+IF(AND(ISNUMBER(OFFSET('Water Data'!$E$9,0,10*ROW('Water Data'!E197))),'Data Summary'!BX203="Yes"),OFFSET('Water Data'!$E$9,0,10*ROW('Water Data'!E197)),NA())</f>
        <v>#N/A</v>
      </c>
      <c r="J203" s="541" t="e">
        <f ca="1">+IF(AND(ISNUMBER(OFFSET('Water Data'!$F$4,0,10*ROW('Water Data'!F197))),'Data Summary'!BY203="Yes"),100-OFFSET('Water Data'!$F$4,0,10*ROW('Water Data'!F197)),NA())</f>
        <v>#N/A</v>
      </c>
      <c r="K203" s="541" t="e">
        <f ca="1">+IF(AND(ISNUMBER(OFFSET('Water Data'!$F$6,0,10*ROW('Water Data'!F197))),'Data Summary'!BZ203="Yes"),OFFSET('Water Data'!$F$6,0,10*ROW('Water Data'!F197)),NA())</f>
        <v>#N/A</v>
      </c>
      <c r="L203" s="541" t="e">
        <f ca="1">+IF(AND(ISNUMBER(OFFSET('Water Data'!$F$9,0,10*ROW('Water Data'!F197))),'Data Summary'!CA203="Yes"),OFFSET('Water Data'!$F$9,0,10*ROW('Water Data'!F197)),NA())</f>
        <v>#N/A</v>
      </c>
      <c r="M203" s="541" t="e">
        <f ca="1">+IF(AND(ISNUMBER(OFFSET('Water Data'!$G$4,0,10*ROW('Water Data'!G197))),'Data Summary'!CB203="Yes"),100-OFFSET('Water Data'!$G$4,0,10*ROW('Water Data'!G197)),NA())</f>
        <v>#N/A</v>
      </c>
      <c r="N203" s="541" t="e">
        <f ca="1">+IF(AND(ISNUMBER(OFFSET('Water Data'!$G$6,0,10*ROW('Water Data'!G197))),'Data Summary'!CC203="Yes"),OFFSET('Water Data'!$G$6,0,10*ROW('Water Data'!G197)),NA())</f>
        <v>#N/A</v>
      </c>
      <c r="O203" s="541" t="e">
        <f ca="1">+IF(AND(ISNUMBER(OFFSET('Water Data'!$G$9,0,10*ROW('Water Data'!G197))),'Data Summary'!CD203="Yes"),OFFSET('Water Data'!$G$9,0,10*ROW('Water Data'!G197)),NA())</f>
        <v>#N/A</v>
      </c>
      <c r="P203" s="541" t="e">
        <f ca="1">+IF(AND(ISNUMBER(OFFSET('Water Data'!$H$4,0,10*ROW('Water Data'!H197))),'Data Summary'!CE203="Yes"),100-OFFSET('Water Data'!$H$4,0,10*ROW('Water Data'!H197)),NA())</f>
        <v>#N/A</v>
      </c>
      <c r="Q203" s="541" t="e">
        <f ca="1">+IF(AND(ISNUMBER(OFFSET('Water Data'!$H$6,0,10*ROW('Water Data'!H197))),'Data Summary'!CF203="Yes"),OFFSET('Water Data'!$H$6,0,10*ROW('Water Data'!H197)),NA())</f>
        <v>#N/A</v>
      </c>
      <c r="R203" s="541" t="e">
        <f ca="1">+IF(AND(ISNUMBER(OFFSET('Water Data'!$H$9,0,10*ROW('Water Data'!H197))),'Data Summary'!CG203="Yes"),OFFSET('Water Data'!$H$9,0,10*ROW('Water Data'!H197)),NA())</f>
        <v>#N/A</v>
      </c>
      <c r="S203" s="541" t="e">
        <f ca="1">+IF(AND(ISNUMBER(OFFSET('Water Data'!$I$4,0,10*ROW('Water Data'!I197))),'Data Summary'!CH203="Yes"),100-OFFSET('Water Data'!$I$4,0,10*ROW('Water Data'!I197)),NA())</f>
        <v>#N/A</v>
      </c>
      <c r="T203" s="541" t="e">
        <f ca="1">+IF(AND(ISNUMBER(OFFSET('Water Data'!$I$6,0,10*ROW('Water Data'!I197))),'Data Summary'!CI203="Yes"),OFFSET('Water Data'!$I$6,0,10*ROW('Water Data'!I197)),NA())</f>
        <v>#N/A</v>
      </c>
      <c r="U203" s="541" t="e">
        <f ca="1">+IF(AND(ISNUMBER(OFFSET('Water Data'!$I$9,0,10*ROW('Water Data'!I197))),'Data Summary'!CJ203="Yes"),OFFSET('Water Data'!$I$9,0,10*ROW('Water Data'!I197)),NA())</f>
        <v>#N/A</v>
      </c>
      <c r="V203" s="542" t="e">
        <f ca="1">+IF(AND(ISNUMBER(OFFSET('Sanitation Data'!$D$4,0,10*ROW('Sanitation Data'!D197))),'Data Summary'!CK203="Yes"),100-OFFSET('Sanitation Data'!$D$4,0,10*ROW('Sanitation Data'!D197)),NA())</f>
        <v>#N/A</v>
      </c>
      <c r="W203" s="542" t="e">
        <f ca="1">+IF(AND(ISNUMBER(OFFSET('Sanitation Data'!$D$6,0,10*ROW('Sanitation Data'!D197))),'Data Summary'!CL203="Yes"),OFFSET('Sanitation Data'!$D$6,0,10*ROW('Sanitation Data'!D197)),NA())</f>
        <v>#N/A</v>
      </c>
      <c r="X203" s="542" t="e">
        <f ca="1">+IF(AND(ISNUMBER(OFFSET('Sanitation Data'!$D$10,0,10*ROW('Sanitation Data'!D197))),'Data Summary'!CM203="Yes"),OFFSET('Sanitation Data'!$D$10,0,10*ROW('Sanitation Data'!D197)),NA())</f>
        <v>#N/A</v>
      </c>
      <c r="Y203" s="542" t="e">
        <f ca="1">+IF(AND(ISNUMBER(OFFSET('Sanitation Data'!$D$11,0,10*ROW('Sanitation Data'!D197))),'Data Summary'!CN203="Yes"),OFFSET('Sanitation Data'!$D$11,0,10*ROW('Sanitation Data'!D197)),NA())</f>
        <v>#N/A</v>
      </c>
      <c r="Z203" s="542" t="e">
        <f ca="1">+IF(AND(ISNUMBER(OFFSET('Sanitation Data'!$D$12,0,10*ROW('Sanitation Data'!D197))),'Data Summary'!CO203="Yes"),OFFSET('Sanitation Data'!$D$12,0,10*ROW('Sanitation Data'!D197)),NA())</f>
        <v>#N/A</v>
      </c>
      <c r="AA203" s="542" t="e">
        <f ca="1">+IF(AND(ISNUMBER(OFFSET('Sanitation Data'!$E$4,0,10*ROW('Sanitation Data'!E197))),'Data Summary'!CP203="Yes"),100-OFFSET('Sanitation Data'!$E$4,0,10*ROW('Sanitation Data'!E197)),NA())</f>
        <v>#N/A</v>
      </c>
      <c r="AB203" s="542" t="e">
        <f ca="1">+IF(AND(ISNUMBER(OFFSET('Sanitation Data'!$E$6,0,10*ROW('Sanitation Data'!E197))),'Data Summary'!CQ203="Yes"),OFFSET('Sanitation Data'!$E$6,0,10*ROW('Sanitation Data'!E197)),NA())</f>
        <v>#N/A</v>
      </c>
      <c r="AC203" s="542" t="e">
        <f ca="1">+IF(AND(ISNUMBER(OFFSET('Sanitation Data'!$E$10,0,10*ROW('Sanitation Data'!E197))),'Data Summary'!CR203="Yes"),OFFSET('Sanitation Data'!$E$10,0,10*ROW('Sanitation Data'!E197)),NA())</f>
        <v>#N/A</v>
      </c>
      <c r="AD203" s="542" t="e">
        <f ca="1">+IF(AND(ISNUMBER(OFFSET('Sanitation Data'!$E$11,0,10*ROW('Sanitation Data'!E197))),'Data Summary'!CS203="Yes"),OFFSET('Sanitation Data'!$E$11,0,10*ROW('Sanitation Data'!E197)),NA())</f>
        <v>#N/A</v>
      </c>
      <c r="AE203" s="542" t="e">
        <f ca="1">+IF(AND(ISNUMBER(OFFSET('Sanitation Data'!$E$12,0,10*ROW('Sanitation Data'!E197))),'Data Summary'!CT203="Yes"),OFFSET('Sanitation Data'!$E$12,0,10*ROW('Sanitation Data'!E197)),NA())</f>
        <v>#N/A</v>
      </c>
      <c r="AF203" s="542" t="e">
        <f ca="1">+IF(AND(ISNUMBER(OFFSET('Sanitation Data'!$F$4,0,10*ROW('Sanitation Data'!F197))),'Data Summary'!CU203="Yes"),100-OFFSET('Sanitation Data'!$F$4,0,10*ROW('Sanitation Data'!F197)),NA())</f>
        <v>#N/A</v>
      </c>
      <c r="AG203" s="542" t="e">
        <f ca="1">+IF(AND(ISNUMBER(OFFSET('Sanitation Data'!$F$6,0,10*ROW('Sanitation Data'!F197))),'Data Summary'!CV203="Yes"),OFFSET('Sanitation Data'!$F$6,0,10*ROW('Sanitation Data'!F197)),NA())</f>
        <v>#N/A</v>
      </c>
      <c r="AH203" s="542" t="e">
        <f ca="1">+IF(AND(ISNUMBER(OFFSET('Sanitation Data'!$F$10,0,10*ROW('Sanitation Data'!F197))),'Data Summary'!CW203="Yes"),OFFSET('Sanitation Data'!$F$10,0,10*ROW('Sanitation Data'!F197)),NA())</f>
        <v>#N/A</v>
      </c>
      <c r="AI203" s="542" t="e">
        <f ca="1">+IF(AND(ISNUMBER(OFFSET('Sanitation Data'!$F$11,0,10*ROW('Sanitation Data'!F197))),'Data Summary'!CX203="Yes"),OFFSET('Sanitation Data'!$F$11,0,10*ROW('Sanitation Data'!F197)),NA())</f>
        <v>#N/A</v>
      </c>
      <c r="AJ203" s="542" t="e">
        <f ca="1">+IF(AND(ISNUMBER(OFFSET('Sanitation Data'!$F$12,0,10*ROW('Sanitation Data'!F197))),'Data Summary'!CY203="Yes"),OFFSET('Sanitation Data'!$F$12,0,10*ROW('Sanitation Data'!F197)),NA())</f>
        <v>#N/A</v>
      </c>
      <c r="AK203" s="542" t="e">
        <f ca="1">+IF(AND(ISNUMBER(OFFSET('Sanitation Data'!$G$4,0,10*ROW('Sanitation Data'!G197))),'Data Summary'!CZ203="Yes"),100-OFFSET('Sanitation Data'!$G$4,0,10*ROW('Sanitation Data'!G197)),NA())</f>
        <v>#N/A</v>
      </c>
      <c r="AL203" s="542" t="e">
        <f ca="1">+IF(AND(ISNUMBER(OFFSET('Sanitation Data'!$G$6,0,10*ROW('Sanitation Data'!G197))),'Data Summary'!DA203="Yes"),OFFSET('Sanitation Data'!$G$6,0,10*ROW('Sanitation Data'!G197)),NA())</f>
        <v>#N/A</v>
      </c>
      <c r="AM203" s="542" t="e">
        <f ca="1">+IF(AND(ISNUMBER(OFFSET('Sanitation Data'!$G$10,0,10*ROW('Sanitation Data'!G197))),'Data Summary'!DB203="Yes"),OFFSET('Sanitation Data'!$G$10,0,10*ROW('Sanitation Data'!G197)),NA())</f>
        <v>#N/A</v>
      </c>
      <c r="AN203" s="542" t="e">
        <f ca="1">+IF(AND(ISNUMBER(OFFSET('Sanitation Data'!$G$11,0,10*ROW('Sanitation Data'!G197))),'Data Summary'!DC203="Yes"),OFFSET('Sanitation Data'!$G$11,0,10*ROW('Sanitation Data'!G197)),NA())</f>
        <v>#N/A</v>
      </c>
      <c r="AO203" s="542" t="e">
        <f ca="1">+IF(AND(ISNUMBER(OFFSET('Sanitation Data'!$G$12,0,10*ROW('Sanitation Data'!G197))),'Data Summary'!DD203="Yes"),OFFSET('Sanitation Data'!$G$12,0,10*ROW('Sanitation Data'!G197)),NA())</f>
        <v>#N/A</v>
      </c>
      <c r="AP203" s="542" t="e">
        <f ca="1">+IF(AND(ISNUMBER(OFFSET('Sanitation Data'!$H$4,0,10*ROW('Sanitation Data'!H197))),'Data Summary'!DE203="Yes"),100-OFFSET('Sanitation Data'!$H$4,0,10*ROW('Sanitation Data'!H197)),NA())</f>
        <v>#N/A</v>
      </c>
      <c r="AQ203" s="542" t="e">
        <f ca="1">+IF(AND(ISNUMBER(OFFSET('Sanitation Data'!$H$6,0,10*ROW('Sanitation Data'!H197))),'Data Summary'!DF203="Yes"),OFFSET('Sanitation Data'!$H$6,0,10*ROW('Sanitation Data'!H197)),NA())</f>
        <v>#N/A</v>
      </c>
      <c r="AR203" s="542" t="e">
        <f ca="1">+IF(AND(ISNUMBER(OFFSET('Sanitation Data'!$H$10,0,10*ROW('Sanitation Data'!H197))),'Data Summary'!DG203="Yes"),OFFSET('Sanitation Data'!$H$10,0,10*ROW('Sanitation Data'!H197)),NA())</f>
        <v>#N/A</v>
      </c>
      <c r="AS203" s="542" t="e">
        <f ca="1">+IF(AND(ISNUMBER(OFFSET('Sanitation Data'!$H$11,0,10*ROW('Sanitation Data'!H197))),'Data Summary'!DH203="Yes"),OFFSET('Sanitation Data'!$H$11,0,10*ROW('Sanitation Data'!H197)),NA())</f>
        <v>#N/A</v>
      </c>
      <c r="AT203" s="542" t="e">
        <f ca="1">+IF(AND(ISNUMBER(OFFSET('Sanitation Data'!$H$12,0,10*ROW('Sanitation Data'!H197))),'Data Summary'!DI203="Yes"),OFFSET('Sanitation Data'!$H$12,0,10*ROW('Sanitation Data'!H197)),NA())</f>
        <v>#N/A</v>
      </c>
      <c r="AU203" s="542" t="e">
        <f ca="1">+IF(AND(ISNUMBER(OFFSET('Sanitation Data'!$I$4,0,10*ROW('Sanitation Data'!I197))),'Data Summary'!DJ203="Yes"),100-OFFSET('Sanitation Data'!$I$4,0,10*ROW('Sanitation Data'!I197)),NA())</f>
        <v>#N/A</v>
      </c>
      <c r="AV203" s="542" t="e">
        <f ca="1">+IF(AND(ISNUMBER(OFFSET('Sanitation Data'!$I$6,0,10*ROW('Sanitation Data'!I197))),'Data Summary'!DK203="Yes"),OFFSET('Sanitation Data'!$I$6,0,10*ROW('Sanitation Data'!I197)),NA())</f>
        <v>#N/A</v>
      </c>
      <c r="AW203" s="542" t="e">
        <f ca="1">+IF(AND(ISNUMBER(OFFSET('Sanitation Data'!$I$10,0,10*ROW('Sanitation Data'!I197))),'Data Summary'!DL203="Yes"),OFFSET('Sanitation Data'!$I$10,0,10*ROW('Sanitation Data'!I197)),NA())</f>
        <v>#N/A</v>
      </c>
      <c r="AX203" s="542" t="e">
        <f ca="1">+IF(AND(ISNUMBER(OFFSET('Sanitation Data'!$I$11,0,10*ROW('Sanitation Data'!I197))),'Data Summary'!DM203="Yes"),OFFSET('Sanitation Data'!$I$11,0,10*ROW('Sanitation Data'!I197)),NA())</f>
        <v>#N/A</v>
      </c>
      <c r="AY203" s="542" t="e">
        <f ca="1">+IF(AND(ISNUMBER(OFFSET('Sanitation Data'!$I$12,0,10*ROW('Sanitation Data'!I197))),'Data Summary'!DN203="Yes"),OFFSET('Sanitation Data'!$I$12,0,10*ROW('Sanitation Data'!I197)),NA())</f>
        <v>#N/A</v>
      </c>
      <c r="AZ203" s="543" t="e">
        <f ca="1">+IF(AND(ISNUMBER(OFFSET('Hygiene Data'!$D$5,0,10*ROW('Hygiene Data'!D197))),'Data Summary'!DO203="Yes"),OFFSET('Hygiene Data'!$D$5,0,10*ROW('Hygiene Data'!D197)),NA())</f>
        <v>#N/A</v>
      </c>
      <c r="BA203" s="543" t="e">
        <f ca="1">+IF(AND(ISNUMBER(OFFSET('Hygiene Data'!$D$7,0,10*ROW('Hygiene Data'!D197))),'Data Summary'!DP203="Yes"),OFFSET('Hygiene Data'!$D$7,0,10*ROW('Hygiene Data'!D197)),NA())</f>
        <v>#N/A</v>
      </c>
      <c r="BB203" s="543" t="e">
        <f ca="1">+IF(AND(ISNUMBER(OFFSET('Hygiene Data'!$D$9,0,10*ROW('Hygiene Data'!D197))),'Data Summary'!DQ203="Yes"),OFFSET('Hygiene Data'!$D$9,0,10*ROW('Hygiene Data'!D197)),NA())</f>
        <v>#N/A</v>
      </c>
      <c r="BC203" s="543" t="e">
        <f ca="1">+IF(AND(ISNUMBER(OFFSET('Hygiene Data'!$E$5,0,10*ROW('Hygiene Data'!E197))),'Data Summary'!DR203="Yes"),OFFSET('Hygiene Data'!$E$5,0,10*ROW('Hygiene Data'!E197)),NA())</f>
        <v>#N/A</v>
      </c>
      <c r="BD203" s="543" t="e">
        <f ca="1">+IF(AND(ISNUMBER(OFFSET('Hygiene Data'!$E$7,0,10*ROW('Hygiene Data'!E197))),'Data Summary'!DS203="Yes"),OFFSET('Hygiene Data'!$E$7,0,10*ROW('Hygiene Data'!E197)),NA())</f>
        <v>#N/A</v>
      </c>
      <c r="BE203" s="543" t="e">
        <f ca="1">+IF(AND(ISNUMBER(OFFSET('Hygiene Data'!$E$9,0,10*ROW('Hygiene Data'!E197))),'Data Summary'!DT203="Yes"),OFFSET('Hygiene Data'!$E$9,0,10*ROW('Hygiene Data'!E197)),NA())</f>
        <v>#N/A</v>
      </c>
      <c r="BF203" s="543" t="e">
        <f ca="1">+IF(AND(ISNUMBER(OFFSET('Hygiene Data'!$F$5,0,10*ROW('Hygiene Data'!F197))),'Data Summary'!DU203="Yes"),OFFSET('Hygiene Data'!$F$5,0,10*ROW('Hygiene Data'!F197)),NA())</f>
        <v>#N/A</v>
      </c>
      <c r="BG203" s="543" t="e">
        <f ca="1">+IF(AND(ISNUMBER(OFFSET('Hygiene Data'!$F$7,0,10*ROW('Hygiene Data'!F197))),'Data Summary'!DV203="Yes"),OFFSET('Hygiene Data'!$F$7,0,10*ROW('Hygiene Data'!F197)),NA())</f>
        <v>#N/A</v>
      </c>
      <c r="BH203" s="543" t="e">
        <f ca="1">+IF(AND(ISNUMBER(OFFSET('Hygiene Data'!$F$9,0,10*ROW('Hygiene Data'!F197))),'Data Summary'!DW203="Yes"),OFFSET('Hygiene Data'!$F$9,0,10*ROW('Hygiene Data'!F197)),NA())</f>
        <v>#N/A</v>
      </c>
      <c r="BI203" s="543" t="e">
        <f ca="1">+IF(AND(ISNUMBER(OFFSET('Hygiene Data'!$G$5,0,10*ROW('Hygiene Data'!G197))),'Data Summary'!DX203="Yes"),OFFSET('Hygiene Data'!$G$5,0,10*ROW('Hygiene Data'!G197)),NA())</f>
        <v>#N/A</v>
      </c>
      <c r="BJ203" s="543" t="e">
        <f ca="1">+IF(AND(ISNUMBER(OFFSET('Hygiene Data'!$G$7,0,10*ROW('Hygiene Data'!G197))),'Data Summary'!DY203="Yes"),OFFSET('Hygiene Data'!$G$7,0,10*ROW('Hygiene Data'!G197)),NA())</f>
        <v>#N/A</v>
      </c>
      <c r="BK203" s="543" t="e">
        <f ca="1">+IF(AND(ISNUMBER(OFFSET('Hygiene Data'!$G$9,0,10*ROW('Hygiene Data'!G197))),'Data Summary'!DZ203="Yes"),OFFSET('Hygiene Data'!$G$9,0,10*ROW('Hygiene Data'!G197)),NA())</f>
        <v>#N/A</v>
      </c>
      <c r="BL203" s="543" t="e">
        <f ca="1">+IF(AND(ISNUMBER(OFFSET('Hygiene Data'!$H$5,0,10*ROW('Hygiene Data'!H197))),'Data Summary'!EA203="Yes"),OFFSET('Hygiene Data'!$H$5,0,10*ROW('Hygiene Data'!H197)),NA())</f>
        <v>#N/A</v>
      </c>
      <c r="BM203" s="543" t="e">
        <f ca="1">+IF(AND(ISNUMBER(OFFSET('Hygiene Data'!$H$7,0,10*ROW('Hygiene Data'!H197))),'Data Summary'!EB203="Yes"),OFFSET('Hygiene Data'!$H$7,0,10*ROW('Hygiene Data'!H197)),NA())</f>
        <v>#N/A</v>
      </c>
      <c r="BN203" s="543" t="e">
        <f ca="1">+IF(AND(ISNUMBER(OFFSET('Hygiene Data'!$H$9,0,10*ROW('Hygiene Data'!H197))),'Data Summary'!EC203="Yes"),OFFSET('Hygiene Data'!$H$9,0,10*ROW('Hygiene Data'!H197)),NA())</f>
        <v>#N/A</v>
      </c>
      <c r="BO203" s="543" t="e">
        <f ca="1">+IF(AND(ISNUMBER(OFFSET('Hygiene Data'!$I$5,0,10*ROW('Hygiene Data'!I197))),'Data Summary'!ED203="Yes"),OFFSET('Hygiene Data'!$I$5,0,10*ROW('Hygiene Data'!I197)),NA())</f>
        <v>#N/A</v>
      </c>
      <c r="BP203" s="543" t="e">
        <f ca="1">+IF(AND(ISNUMBER(OFFSET('Hygiene Data'!$I$7,0,10*ROW('Hygiene Data'!I197))),'Data Summary'!EE203="Yes"),OFFSET('Hygiene Data'!$I$7,0,10*ROW('Hygiene Data'!I197)),NA())</f>
        <v>#N/A</v>
      </c>
      <c r="BQ203" s="543" t="e">
        <f ca="1">+IF(AND(ISNUMBER(OFFSET('Hygiene Data'!$I$9,0,10*ROW('Hygiene Data'!I197))),'Data Summary'!EF203="Yes"),OFFSET('Hygiene Data'!$I$9,0,10*ROW('Hygiene Data'!I197)),NA())</f>
        <v>#N/A</v>
      </c>
    </row>
    <row r="204" spans="1:69" x14ac:dyDescent="0.25">
      <c r="A204" s="539" t="e">
        <f ca="1">+RIGHT('Data Summary'!A204,LEN('Data Summary'!A204)-9)</f>
        <v>#VALUE!</v>
      </c>
      <c r="B204" s="513" t="str">
        <f ca="1">+IF(ISTEXT('Data Summary'!B204),'Data Summary'!B204,"")</f>
        <v/>
      </c>
      <c r="C204" s="540" t="e">
        <f ca="1">+VALUE('Data Summary'!C204)</f>
        <v>#VALUE!</v>
      </c>
      <c r="D204" s="541" t="e">
        <f ca="1">+IF(AND(ISNUMBER(OFFSET('Water Data'!$D$4,0,10*ROW('Water Data'!D198))),'Data Summary'!BS204="Yes"),100-OFFSET('Water Data'!$D$4,0,10*ROW('Water Data'!D198)),NA())</f>
        <v>#N/A</v>
      </c>
      <c r="E204" s="541" t="e">
        <f ca="1">+IF(AND(ISNUMBER(OFFSET('Water Data'!$D$6,0,10*ROW('Water Data'!D198))),'Data Summary'!BT204="Yes"),OFFSET('Water Data'!$D$6,0,10*ROW('Water Data'!D198)),NA())</f>
        <v>#N/A</v>
      </c>
      <c r="F204" s="541" t="e">
        <f ca="1">+IF(AND(ISNUMBER(OFFSET('Water Data'!$D$9,0,10*ROW('Water Data'!D198))),'Data Summary'!BU204="Yes"),OFFSET('Water Data'!$D$9,0,10*ROW('Water Data'!D198)),NA())</f>
        <v>#N/A</v>
      </c>
      <c r="G204" s="541" t="e">
        <f ca="1">+IF(AND(ISNUMBER(OFFSET('Water Data'!$E$4,0,10*ROW('Water Data'!E198))),'Data Summary'!BV204="Yes"),100-OFFSET('Water Data'!$E$4,0,10*ROW('Water Data'!E198)),NA())</f>
        <v>#N/A</v>
      </c>
      <c r="H204" s="541" t="e">
        <f ca="1">+IF(AND(ISNUMBER(OFFSET('Water Data'!$E$6,0,10*ROW('Water Data'!E198))),'Data Summary'!BW204="Yes"),OFFSET('Water Data'!$E$6,0,10*ROW('Water Data'!E198)),NA())</f>
        <v>#N/A</v>
      </c>
      <c r="I204" s="541" t="e">
        <f ca="1">+IF(AND(ISNUMBER(OFFSET('Water Data'!$E$9,0,10*ROW('Water Data'!E198))),'Data Summary'!BX204="Yes"),OFFSET('Water Data'!$E$9,0,10*ROW('Water Data'!E198)),NA())</f>
        <v>#N/A</v>
      </c>
      <c r="J204" s="541" t="e">
        <f ca="1">+IF(AND(ISNUMBER(OFFSET('Water Data'!$F$4,0,10*ROW('Water Data'!F198))),'Data Summary'!BY204="Yes"),100-OFFSET('Water Data'!$F$4,0,10*ROW('Water Data'!F198)),NA())</f>
        <v>#N/A</v>
      </c>
      <c r="K204" s="541" t="e">
        <f ca="1">+IF(AND(ISNUMBER(OFFSET('Water Data'!$F$6,0,10*ROW('Water Data'!F198))),'Data Summary'!BZ204="Yes"),OFFSET('Water Data'!$F$6,0,10*ROW('Water Data'!F198)),NA())</f>
        <v>#N/A</v>
      </c>
      <c r="L204" s="541" t="e">
        <f ca="1">+IF(AND(ISNUMBER(OFFSET('Water Data'!$F$9,0,10*ROW('Water Data'!F198))),'Data Summary'!CA204="Yes"),OFFSET('Water Data'!$F$9,0,10*ROW('Water Data'!F198)),NA())</f>
        <v>#N/A</v>
      </c>
      <c r="M204" s="541" t="e">
        <f ca="1">+IF(AND(ISNUMBER(OFFSET('Water Data'!$G$4,0,10*ROW('Water Data'!G198))),'Data Summary'!CB204="Yes"),100-OFFSET('Water Data'!$G$4,0,10*ROW('Water Data'!G198)),NA())</f>
        <v>#N/A</v>
      </c>
      <c r="N204" s="541" t="e">
        <f ca="1">+IF(AND(ISNUMBER(OFFSET('Water Data'!$G$6,0,10*ROW('Water Data'!G198))),'Data Summary'!CC204="Yes"),OFFSET('Water Data'!$G$6,0,10*ROW('Water Data'!G198)),NA())</f>
        <v>#N/A</v>
      </c>
      <c r="O204" s="541" t="e">
        <f ca="1">+IF(AND(ISNUMBER(OFFSET('Water Data'!$G$9,0,10*ROW('Water Data'!G198))),'Data Summary'!CD204="Yes"),OFFSET('Water Data'!$G$9,0,10*ROW('Water Data'!G198)),NA())</f>
        <v>#N/A</v>
      </c>
      <c r="P204" s="541" t="e">
        <f ca="1">+IF(AND(ISNUMBER(OFFSET('Water Data'!$H$4,0,10*ROW('Water Data'!H198))),'Data Summary'!CE204="Yes"),100-OFFSET('Water Data'!$H$4,0,10*ROW('Water Data'!H198)),NA())</f>
        <v>#N/A</v>
      </c>
      <c r="Q204" s="541" t="e">
        <f ca="1">+IF(AND(ISNUMBER(OFFSET('Water Data'!$H$6,0,10*ROW('Water Data'!H198))),'Data Summary'!CF204="Yes"),OFFSET('Water Data'!$H$6,0,10*ROW('Water Data'!H198)),NA())</f>
        <v>#N/A</v>
      </c>
      <c r="R204" s="541" t="e">
        <f ca="1">+IF(AND(ISNUMBER(OFFSET('Water Data'!$H$9,0,10*ROW('Water Data'!H198))),'Data Summary'!CG204="Yes"),OFFSET('Water Data'!$H$9,0,10*ROW('Water Data'!H198)),NA())</f>
        <v>#N/A</v>
      </c>
      <c r="S204" s="541" t="e">
        <f ca="1">+IF(AND(ISNUMBER(OFFSET('Water Data'!$I$4,0,10*ROW('Water Data'!I198))),'Data Summary'!CH204="Yes"),100-OFFSET('Water Data'!$I$4,0,10*ROW('Water Data'!I198)),NA())</f>
        <v>#N/A</v>
      </c>
      <c r="T204" s="541" t="e">
        <f ca="1">+IF(AND(ISNUMBER(OFFSET('Water Data'!$I$6,0,10*ROW('Water Data'!I198))),'Data Summary'!CI204="Yes"),OFFSET('Water Data'!$I$6,0,10*ROW('Water Data'!I198)),NA())</f>
        <v>#N/A</v>
      </c>
      <c r="U204" s="541" t="e">
        <f ca="1">+IF(AND(ISNUMBER(OFFSET('Water Data'!$I$9,0,10*ROW('Water Data'!I198))),'Data Summary'!CJ204="Yes"),OFFSET('Water Data'!$I$9,0,10*ROW('Water Data'!I198)),NA())</f>
        <v>#N/A</v>
      </c>
      <c r="V204" s="542" t="e">
        <f ca="1">+IF(AND(ISNUMBER(OFFSET('Sanitation Data'!$D$4,0,10*ROW('Sanitation Data'!D198))),'Data Summary'!CK204="Yes"),100-OFFSET('Sanitation Data'!$D$4,0,10*ROW('Sanitation Data'!D198)),NA())</f>
        <v>#N/A</v>
      </c>
      <c r="W204" s="542" t="e">
        <f ca="1">+IF(AND(ISNUMBER(OFFSET('Sanitation Data'!$D$6,0,10*ROW('Sanitation Data'!D198))),'Data Summary'!CL204="Yes"),OFFSET('Sanitation Data'!$D$6,0,10*ROW('Sanitation Data'!D198)),NA())</f>
        <v>#N/A</v>
      </c>
      <c r="X204" s="542" t="e">
        <f ca="1">+IF(AND(ISNUMBER(OFFSET('Sanitation Data'!$D$10,0,10*ROW('Sanitation Data'!D198))),'Data Summary'!CM204="Yes"),OFFSET('Sanitation Data'!$D$10,0,10*ROW('Sanitation Data'!D198)),NA())</f>
        <v>#N/A</v>
      </c>
      <c r="Y204" s="542" t="e">
        <f ca="1">+IF(AND(ISNUMBER(OFFSET('Sanitation Data'!$D$11,0,10*ROW('Sanitation Data'!D198))),'Data Summary'!CN204="Yes"),OFFSET('Sanitation Data'!$D$11,0,10*ROW('Sanitation Data'!D198)),NA())</f>
        <v>#N/A</v>
      </c>
      <c r="Z204" s="542" t="e">
        <f ca="1">+IF(AND(ISNUMBER(OFFSET('Sanitation Data'!$D$12,0,10*ROW('Sanitation Data'!D198))),'Data Summary'!CO204="Yes"),OFFSET('Sanitation Data'!$D$12,0,10*ROW('Sanitation Data'!D198)),NA())</f>
        <v>#N/A</v>
      </c>
      <c r="AA204" s="542" t="e">
        <f ca="1">+IF(AND(ISNUMBER(OFFSET('Sanitation Data'!$E$4,0,10*ROW('Sanitation Data'!E198))),'Data Summary'!CP204="Yes"),100-OFFSET('Sanitation Data'!$E$4,0,10*ROW('Sanitation Data'!E198)),NA())</f>
        <v>#N/A</v>
      </c>
      <c r="AB204" s="542" t="e">
        <f ca="1">+IF(AND(ISNUMBER(OFFSET('Sanitation Data'!$E$6,0,10*ROW('Sanitation Data'!E198))),'Data Summary'!CQ204="Yes"),OFFSET('Sanitation Data'!$E$6,0,10*ROW('Sanitation Data'!E198)),NA())</f>
        <v>#N/A</v>
      </c>
      <c r="AC204" s="542" t="e">
        <f ca="1">+IF(AND(ISNUMBER(OFFSET('Sanitation Data'!$E$10,0,10*ROW('Sanitation Data'!E198))),'Data Summary'!CR204="Yes"),OFFSET('Sanitation Data'!$E$10,0,10*ROW('Sanitation Data'!E198)),NA())</f>
        <v>#N/A</v>
      </c>
      <c r="AD204" s="542" t="e">
        <f ca="1">+IF(AND(ISNUMBER(OFFSET('Sanitation Data'!$E$11,0,10*ROW('Sanitation Data'!E198))),'Data Summary'!CS204="Yes"),OFFSET('Sanitation Data'!$E$11,0,10*ROW('Sanitation Data'!E198)),NA())</f>
        <v>#N/A</v>
      </c>
      <c r="AE204" s="542" t="e">
        <f ca="1">+IF(AND(ISNUMBER(OFFSET('Sanitation Data'!$E$12,0,10*ROW('Sanitation Data'!E198))),'Data Summary'!CT204="Yes"),OFFSET('Sanitation Data'!$E$12,0,10*ROW('Sanitation Data'!E198)),NA())</f>
        <v>#N/A</v>
      </c>
      <c r="AF204" s="542" t="e">
        <f ca="1">+IF(AND(ISNUMBER(OFFSET('Sanitation Data'!$F$4,0,10*ROW('Sanitation Data'!F198))),'Data Summary'!CU204="Yes"),100-OFFSET('Sanitation Data'!$F$4,0,10*ROW('Sanitation Data'!F198)),NA())</f>
        <v>#N/A</v>
      </c>
      <c r="AG204" s="542" t="e">
        <f ca="1">+IF(AND(ISNUMBER(OFFSET('Sanitation Data'!$F$6,0,10*ROW('Sanitation Data'!F198))),'Data Summary'!CV204="Yes"),OFFSET('Sanitation Data'!$F$6,0,10*ROW('Sanitation Data'!F198)),NA())</f>
        <v>#N/A</v>
      </c>
      <c r="AH204" s="542" t="e">
        <f ca="1">+IF(AND(ISNUMBER(OFFSET('Sanitation Data'!$F$10,0,10*ROW('Sanitation Data'!F198))),'Data Summary'!CW204="Yes"),OFFSET('Sanitation Data'!$F$10,0,10*ROW('Sanitation Data'!F198)),NA())</f>
        <v>#N/A</v>
      </c>
      <c r="AI204" s="542" t="e">
        <f ca="1">+IF(AND(ISNUMBER(OFFSET('Sanitation Data'!$F$11,0,10*ROW('Sanitation Data'!F198))),'Data Summary'!CX204="Yes"),OFFSET('Sanitation Data'!$F$11,0,10*ROW('Sanitation Data'!F198)),NA())</f>
        <v>#N/A</v>
      </c>
      <c r="AJ204" s="542" t="e">
        <f ca="1">+IF(AND(ISNUMBER(OFFSET('Sanitation Data'!$F$12,0,10*ROW('Sanitation Data'!F198))),'Data Summary'!CY204="Yes"),OFFSET('Sanitation Data'!$F$12,0,10*ROW('Sanitation Data'!F198)),NA())</f>
        <v>#N/A</v>
      </c>
      <c r="AK204" s="542" t="e">
        <f ca="1">+IF(AND(ISNUMBER(OFFSET('Sanitation Data'!$G$4,0,10*ROW('Sanitation Data'!G198))),'Data Summary'!CZ204="Yes"),100-OFFSET('Sanitation Data'!$G$4,0,10*ROW('Sanitation Data'!G198)),NA())</f>
        <v>#N/A</v>
      </c>
      <c r="AL204" s="542" t="e">
        <f ca="1">+IF(AND(ISNUMBER(OFFSET('Sanitation Data'!$G$6,0,10*ROW('Sanitation Data'!G198))),'Data Summary'!DA204="Yes"),OFFSET('Sanitation Data'!$G$6,0,10*ROW('Sanitation Data'!G198)),NA())</f>
        <v>#N/A</v>
      </c>
      <c r="AM204" s="542" t="e">
        <f ca="1">+IF(AND(ISNUMBER(OFFSET('Sanitation Data'!$G$10,0,10*ROW('Sanitation Data'!G198))),'Data Summary'!DB204="Yes"),OFFSET('Sanitation Data'!$G$10,0,10*ROW('Sanitation Data'!G198)),NA())</f>
        <v>#N/A</v>
      </c>
      <c r="AN204" s="542" t="e">
        <f ca="1">+IF(AND(ISNUMBER(OFFSET('Sanitation Data'!$G$11,0,10*ROW('Sanitation Data'!G198))),'Data Summary'!DC204="Yes"),OFFSET('Sanitation Data'!$G$11,0,10*ROW('Sanitation Data'!G198)),NA())</f>
        <v>#N/A</v>
      </c>
      <c r="AO204" s="542" t="e">
        <f ca="1">+IF(AND(ISNUMBER(OFFSET('Sanitation Data'!$G$12,0,10*ROW('Sanitation Data'!G198))),'Data Summary'!DD204="Yes"),OFFSET('Sanitation Data'!$G$12,0,10*ROW('Sanitation Data'!G198)),NA())</f>
        <v>#N/A</v>
      </c>
      <c r="AP204" s="542" t="e">
        <f ca="1">+IF(AND(ISNUMBER(OFFSET('Sanitation Data'!$H$4,0,10*ROW('Sanitation Data'!H198))),'Data Summary'!DE204="Yes"),100-OFFSET('Sanitation Data'!$H$4,0,10*ROW('Sanitation Data'!H198)),NA())</f>
        <v>#N/A</v>
      </c>
      <c r="AQ204" s="542" t="e">
        <f ca="1">+IF(AND(ISNUMBER(OFFSET('Sanitation Data'!$H$6,0,10*ROW('Sanitation Data'!H198))),'Data Summary'!DF204="Yes"),OFFSET('Sanitation Data'!$H$6,0,10*ROW('Sanitation Data'!H198)),NA())</f>
        <v>#N/A</v>
      </c>
      <c r="AR204" s="542" t="e">
        <f ca="1">+IF(AND(ISNUMBER(OFFSET('Sanitation Data'!$H$10,0,10*ROW('Sanitation Data'!H198))),'Data Summary'!DG204="Yes"),OFFSET('Sanitation Data'!$H$10,0,10*ROW('Sanitation Data'!H198)),NA())</f>
        <v>#N/A</v>
      </c>
      <c r="AS204" s="542" t="e">
        <f ca="1">+IF(AND(ISNUMBER(OFFSET('Sanitation Data'!$H$11,0,10*ROW('Sanitation Data'!H198))),'Data Summary'!DH204="Yes"),OFFSET('Sanitation Data'!$H$11,0,10*ROW('Sanitation Data'!H198)),NA())</f>
        <v>#N/A</v>
      </c>
      <c r="AT204" s="542" t="e">
        <f ca="1">+IF(AND(ISNUMBER(OFFSET('Sanitation Data'!$H$12,0,10*ROW('Sanitation Data'!H198))),'Data Summary'!DI204="Yes"),OFFSET('Sanitation Data'!$H$12,0,10*ROW('Sanitation Data'!H198)),NA())</f>
        <v>#N/A</v>
      </c>
      <c r="AU204" s="542" t="e">
        <f ca="1">+IF(AND(ISNUMBER(OFFSET('Sanitation Data'!$I$4,0,10*ROW('Sanitation Data'!I198))),'Data Summary'!DJ204="Yes"),100-OFFSET('Sanitation Data'!$I$4,0,10*ROW('Sanitation Data'!I198)),NA())</f>
        <v>#N/A</v>
      </c>
      <c r="AV204" s="542" t="e">
        <f ca="1">+IF(AND(ISNUMBER(OFFSET('Sanitation Data'!$I$6,0,10*ROW('Sanitation Data'!I198))),'Data Summary'!DK204="Yes"),OFFSET('Sanitation Data'!$I$6,0,10*ROW('Sanitation Data'!I198)),NA())</f>
        <v>#N/A</v>
      </c>
      <c r="AW204" s="542" t="e">
        <f ca="1">+IF(AND(ISNUMBER(OFFSET('Sanitation Data'!$I$10,0,10*ROW('Sanitation Data'!I198))),'Data Summary'!DL204="Yes"),OFFSET('Sanitation Data'!$I$10,0,10*ROW('Sanitation Data'!I198)),NA())</f>
        <v>#N/A</v>
      </c>
      <c r="AX204" s="542" t="e">
        <f ca="1">+IF(AND(ISNUMBER(OFFSET('Sanitation Data'!$I$11,0,10*ROW('Sanitation Data'!I198))),'Data Summary'!DM204="Yes"),OFFSET('Sanitation Data'!$I$11,0,10*ROW('Sanitation Data'!I198)),NA())</f>
        <v>#N/A</v>
      </c>
      <c r="AY204" s="542" t="e">
        <f ca="1">+IF(AND(ISNUMBER(OFFSET('Sanitation Data'!$I$12,0,10*ROW('Sanitation Data'!I198))),'Data Summary'!DN204="Yes"),OFFSET('Sanitation Data'!$I$12,0,10*ROW('Sanitation Data'!I198)),NA())</f>
        <v>#N/A</v>
      </c>
      <c r="AZ204" s="543" t="e">
        <f ca="1">+IF(AND(ISNUMBER(OFFSET('Hygiene Data'!$D$5,0,10*ROW('Hygiene Data'!D198))),'Data Summary'!DO204="Yes"),OFFSET('Hygiene Data'!$D$5,0,10*ROW('Hygiene Data'!D198)),NA())</f>
        <v>#N/A</v>
      </c>
      <c r="BA204" s="543" t="e">
        <f ca="1">+IF(AND(ISNUMBER(OFFSET('Hygiene Data'!$D$7,0,10*ROW('Hygiene Data'!D198))),'Data Summary'!DP204="Yes"),OFFSET('Hygiene Data'!$D$7,0,10*ROW('Hygiene Data'!D198)),NA())</f>
        <v>#N/A</v>
      </c>
      <c r="BB204" s="543" t="e">
        <f ca="1">+IF(AND(ISNUMBER(OFFSET('Hygiene Data'!$D$9,0,10*ROW('Hygiene Data'!D198))),'Data Summary'!DQ204="Yes"),OFFSET('Hygiene Data'!$D$9,0,10*ROW('Hygiene Data'!D198)),NA())</f>
        <v>#N/A</v>
      </c>
      <c r="BC204" s="543" t="e">
        <f ca="1">+IF(AND(ISNUMBER(OFFSET('Hygiene Data'!$E$5,0,10*ROW('Hygiene Data'!E198))),'Data Summary'!DR204="Yes"),OFFSET('Hygiene Data'!$E$5,0,10*ROW('Hygiene Data'!E198)),NA())</f>
        <v>#N/A</v>
      </c>
      <c r="BD204" s="543" t="e">
        <f ca="1">+IF(AND(ISNUMBER(OFFSET('Hygiene Data'!$E$7,0,10*ROW('Hygiene Data'!E198))),'Data Summary'!DS204="Yes"),OFFSET('Hygiene Data'!$E$7,0,10*ROW('Hygiene Data'!E198)),NA())</f>
        <v>#N/A</v>
      </c>
      <c r="BE204" s="543" t="e">
        <f ca="1">+IF(AND(ISNUMBER(OFFSET('Hygiene Data'!$E$9,0,10*ROW('Hygiene Data'!E198))),'Data Summary'!DT204="Yes"),OFFSET('Hygiene Data'!$E$9,0,10*ROW('Hygiene Data'!E198)),NA())</f>
        <v>#N/A</v>
      </c>
      <c r="BF204" s="543" t="e">
        <f ca="1">+IF(AND(ISNUMBER(OFFSET('Hygiene Data'!$F$5,0,10*ROW('Hygiene Data'!F198))),'Data Summary'!DU204="Yes"),OFFSET('Hygiene Data'!$F$5,0,10*ROW('Hygiene Data'!F198)),NA())</f>
        <v>#N/A</v>
      </c>
      <c r="BG204" s="543" t="e">
        <f ca="1">+IF(AND(ISNUMBER(OFFSET('Hygiene Data'!$F$7,0,10*ROW('Hygiene Data'!F198))),'Data Summary'!DV204="Yes"),OFFSET('Hygiene Data'!$F$7,0,10*ROW('Hygiene Data'!F198)),NA())</f>
        <v>#N/A</v>
      </c>
      <c r="BH204" s="543" t="e">
        <f ca="1">+IF(AND(ISNUMBER(OFFSET('Hygiene Data'!$F$9,0,10*ROW('Hygiene Data'!F198))),'Data Summary'!DW204="Yes"),OFFSET('Hygiene Data'!$F$9,0,10*ROW('Hygiene Data'!F198)),NA())</f>
        <v>#N/A</v>
      </c>
      <c r="BI204" s="543" t="e">
        <f ca="1">+IF(AND(ISNUMBER(OFFSET('Hygiene Data'!$G$5,0,10*ROW('Hygiene Data'!G198))),'Data Summary'!DX204="Yes"),OFFSET('Hygiene Data'!$G$5,0,10*ROW('Hygiene Data'!G198)),NA())</f>
        <v>#N/A</v>
      </c>
      <c r="BJ204" s="543" t="e">
        <f ca="1">+IF(AND(ISNUMBER(OFFSET('Hygiene Data'!$G$7,0,10*ROW('Hygiene Data'!G198))),'Data Summary'!DY204="Yes"),OFFSET('Hygiene Data'!$G$7,0,10*ROW('Hygiene Data'!G198)),NA())</f>
        <v>#N/A</v>
      </c>
      <c r="BK204" s="543" t="e">
        <f ca="1">+IF(AND(ISNUMBER(OFFSET('Hygiene Data'!$G$9,0,10*ROW('Hygiene Data'!G198))),'Data Summary'!DZ204="Yes"),OFFSET('Hygiene Data'!$G$9,0,10*ROW('Hygiene Data'!G198)),NA())</f>
        <v>#N/A</v>
      </c>
      <c r="BL204" s="543" t="e">
        <f ca="1">+IF(AND(ISNUMBER(OFFSET('Hygiene Data'!$H$5,0,10*ROW('Hygiene Data'!H198))),'Data Summary'!EA204="Yes"),OFFSET('Hygiene Data'!$H$5,0,10*ROW('Hygiene Data'!H198)),NA())</f>
        <v>#N/A</v>
      </c>
      <c r="BM204" s="543" t="e">
        <f ca="1">+IF(AND(ISNUMBER(OFFSET('Hygiene Data'!$H$7,0,10*ROW('Hygiene Data'!H198))),'Data Summary'!EB204="Yes"),OFFSET('Hygiene Data'!$H$7,0,10*ROW('Hygiene Data'!H198)),NA())</f>
        <v>#N/A</v>
      </c>
      <c r="BN204" s="543" t="e">
        <f ca="1">+IF(AND(ISNUMBER(OFFSET('Hygiene Data'!$H$9,0,10*ROW('Hygiene Data'!H198))),'Data Summary'!EC204="Yes"),OFFSET('Hygiene Data'!$H$9,0,10*ROW('Hygiene Data'!H198)),NA())</f>
        <v>#N/A</v>
      </c>
      <c r="BO204" s="543" t="e">
        <f ca="1">+IF(AND(ISNUMBER(OFFSET('Hygiene Data'!$I$5,0,10*ROW('Hygiene Data'!I198))),'Data Summary'!ED204="Yes"),OFFSET('Hygiene Data'!$I$5,0,10*ROW('Hygiene Data'!I198)),NA())</f>
        <v>#N/A</v>
      </c>
      <c r="BP204" s="543" t="e">
        <f ca="1">+IF(AND(ISNUMBER(OFFSET('Hygiene Data'!$I$7,0,10*ROW('Hygiene Data'!I198))),'Data Summary'!EE204="Yes"),OFFSET('Hygiene Data'!$I$7,0,10*ROW('Hygiene Data'!I198)),NA())</f>
        <v>#N/A</v>
      </c>
      <c r="BQ204" s="543" t="e">
        <f ca="1">+IF(AND(ISNUMBER(OFFSET('Hygiene Data'!$I$9,0,10*ROW('Hygiene Data'!I198))),'Data Summary'!EF204="Yes"),OFFSET('Hygiene Data'!$I$9,0,10*ROW('Hygiene Data'!I198)),NA())</f>
        <v>#N/A</v>
      </c>
    </row>
    <row r="205" spans="1:69" x14ac:dyDescent="0.25">
      <c r="A205" s="539" t="e">
        <f ca="1">+RIGHT('Data Summary'!A205,LEN('Data Summary'!A205)-9)</f>
        <v>#VALUE!</v>
      </c>
      <c r="B205" s="513" t="str">
        <f ca="1">+IF(ISTEXT('Data Summary'!B205),'Data Summary'!B205,"")</f>
        <v/>
      </c>
      <c r="C205" s="540" t="e">
        <f ca="1">+VALUE('Data Summary'!C205)</f>
        <v>#VALUE!</v>
      </c>
      <c r="D205" s="541" t="e">
        <f ca="1">+IF(AND(ISNUMBER(OFFSET('Water Data'!$D$4,0,10*ROW('Water Data'!D199))),'Data Summary'!BS205="Yes"),100-OFFSET('Water Data'!$D$4,0,10*ROW('Water Data'!D199)),NA())</f>
        <v>#N/A</v>
      </c>
      <c r="E205" s="541" t="e">
        <f ca="1">+IF(AND(ISNUMBER(OFFSET('Water Data'!$D$6,0,10*ROW('Water Data'!D199))),'Data Summary'!BT205="Yes"),OFFSET('Water Data'!$D$6,0,10*ROW('Water Data'!D199)),NA())</f>
        <v>#N/A</v>
      </c>
      <c r="F205" s="541" t="e">
        <f ca="1">+IF(AND(ISNUMBER(OFFSET('Water Data'!$D$9,0,10*ROW('Water Data'!D199))),'Data Summary'!BU205="Yes"),OFFSET('Water Data'!$D$9,0,10*ROW('Water Data'!D199)),NA())</f>
        <v>#N/A</v>
      </c>
      <c r="G205" s="541" t="e">
        <f ca="1">+IF(AND(ISNUMBER(OFFSET('Water Data'!$E$4,0,10*ROW('Water Data'!E199))),'Data Summary'!BV205="Yes"),100-OFFSET('Water Data'!$E$4,0,10*ROW('Water Data'!E199)),NA())</f>
        <v>#N/A</v>
      </c>
      <c r="H205" s="541" t="e">
        <f ca="1">+IF(AND(ISNUMBER(OFFSET('Water Data'!$E$6,0,10*ROW('Water Data'!E199))),'Data Summary'!BW205="Yes"),OFFSET('Water Data'!$E$6,0,10*ROW('Water Data'!E199)),NA())</f>
        <v>#N/A</v>
      </c>
      <c r="I205" s="541" t="e">
        <f ca="1">+IF(AND(ISNUMBER(OFFSET('Water Data'!$E$9,0,10*ROW('Water Data'!E199))),'Data Summary'!BX205="Yes"),OFFSET('Water Data'!$E$9,0,10*ROW('Water Data'!E199)),NA())</f>
        <v>#N/A</v>
      </c>
      <c r="J205" s="541" t="e">
        <f ca="1">+IF(AND(ISNUMBER(OFFSET('Water Data'!$F$4,0,10*ROW('Water Data'!F199))),'Data Summary'!BY205="Yes"),100-OFFSET('Water Data'!$F$4,0,10*ROW('Water Data'!F199)),NA())</f>
        <v>#N/A</v>
      </c>
      <c r="K205" s="541" t="e">
        <f ca="1">+IF(AND(ISNUMBER(OFFSET('Water Data'!$F$6,0,10*ROW('Water Data'!F199))),'Data Summary'!BZ205="Yes"),OFFSET('Water Data'!$F$6,0,10*ROW('Water Data'!F199)),NA())</f>
        <v>#N/A</v>
      </c>
      <c r="L205" s="541" t="e">
        <f ca="1">+IF(AND(ISNUMBER(OFFSET('Water Data'!$F$9,0,10*ROW('Water Data'!F199))),'Data Summary'!CA205="Yes"),OFFSET('Water Data'!$F$9,0,10*ROW('Water Data'!F199)),NA())</f>
        <v>#N/A</v>
      </c>
      <c r="M205" s="541" t="e">
        <f ca="1">+IF(AND(ISNUMBER(OFFSET('Water Data'!$G$4,0,10*ROW('Water Data'!G199))),'Data Summary'!CB205="Yes"),100-OFFSET('Water Data'!$G$4,0,10*ROW('Water Data'!G199)),NA())</f>
        <v>#N/A</v>
      </c>
      <c r="N205" s="541" t="e">
        <f ca="1">+IF(AND(ISNUMBER(OFFSET('Water Data'!$G$6,0,10*ROW('Water Data'!G199))),'Data Summary'!CC205="Yes"),OFFSET('Water Data'!$G$6,0,10*ROW('Water Data'!G199)),NA())</f>
        <v>#N/A</v>
      </c>
      <c r="O205" s="541" t="e">
        <f ca="1">+IF(AND(ISNUMBER(OFFSET('Water Data'!$G$9,0,10*ROW('Water Data'!G199))),'Data Summary'!CD205="Yes"),OFFSET('Water Data'!$G$9,0,10*ROW('Water Data'!G199)),NA())</f>
        <v>#N/A</v>
      </c>
      <c r="P205" s="541" t="e">
        <f ca="1">+IF(AND(ISNUMBER(OFFSET('Water Data'!$H$4,0,10*ROW('Water Data'!H199))),'Data Summary'!CE205="Yes"),100-OFFSET('Water Data'!$H$4,0,10*ROW('Water Data'!H199)),NA())</f>
        <v>#N/A</v>
      </c>
      <c r="Q205" s="541" t="e">
        <f ca="1">+IF(AND(ISNUMBER(OFFSET('Water Data'!$H$6,0,10*ROW('Water Data'!H199))),'Data Summary'!CF205="Yes"),OFFSET('Water Data'!$H$6,0,10*ROW('Water Data'!H199)),NA())</f>
        <v>#N/A</v>
      </c>
      <c r="R205" s="541" t="e">
        <f ca="1">+IF(AND(ISNUMBER(OFFSET('Water Data'!$H$9,0,10*ROW('Water Data'!H199))),'Data Summary'!CG205="Yes"),OFFSET('Water Data'!$H$9,0,10*ROW('Water Data'!H199)),NA())</f>
        <v>#N/A</v>
      </c>
      <c r="S205" s="541" t="e">
        <f ca="1">+IF(AND(ISNUMBER(OFFSET('Water Data'!$I$4,0,10*ROW('Water Data'!I199))),'Data Summary'!CH205="Yes"),100-OFFSET('Water Data'!$I$4,0,10*ROW('Water Data'!I199)),NA())</f>
        <v>#N/A</v>
      </c>
      <c r="T205" s="541" t="e">
        <f ca="1">+IF(AND(ISNUMBER(OFFSET('Water Data'!$I$6,0,10*ROW('Water Data'!I199))),'Data Summary'!CI205="Yes"),OFFSET('Water Data'!$I$6,0,10*ROW('Water Data'!I199)),NA())</f>
        <v>#N/A</v>
      </c>
      <c r="U205" s="541" t="e">
        <f ca="1">+IF(AND(ISNUMBER(OFFSET('Water Data'!$I$9,0,10*ROW('Water Data'!I199))),'Data Summary'!CJ205="Yes"),OFFSET('Water Data'!$I$9,0,10*ROW('Water Data'!I199)),NA())</f>
        <v>#N/A</v>
      </c>
      <c r="V205" s="542" t="e">
        <f ca="1">+IF(AND(ISNUMBER(OFFSET('Sanitation Data'!$D$4,0,10*ROW('Sanitation Data'!D199))),'Data Summary'!CK205="Yes"),100-OFFSET('Sanitation Data'!$D$4,0,10*ROW('Sanitation Data'!D199)),NA())</f>
        <v>#N/A</v>
      </c>
      <c r="W205" s="542" t="e">
        <f ca="1">+IF(AND(ISNUMBER(OFFSET('Sanitation Data'!$D$6,0,10*ROW('Sanitation Data'!D199))),'Data Summary'!CL205="Yes"),OFFSET('Sanitation Data'!$D$6,0,10*ROW('Sanitation Data'!D199)),NA())</f>
        <v>#N/A</v>
      </c>
      <c r="X205" s="542" t="e">
        <f ca="1">+IF(AND(ISNUMBER(OFFSET('Sanitation Data'!$D$10,0,10*ROW('Sanitation Data'!D199))),'Data Summary'!CM205="Yes"),OFFSET('Sanitation Data'!$D$10,0,10*ROW('Sanitation Data'!D199)),NA())</f>
        <v>#N/A</v>
      </c>
      <c r="Y205" s="542" t="e">
        <f ca="1">+IF(AND(ISNUMBER(OFFSET('Sanitation Data'!$D$11,0,10*ROW('Sanitation Data'!D199))),'Data Summary'!CN205="Yes"),OFFSET('Sanitation Data'!$D$11,0,10*ROW('Sanitation Data'!D199)),NA())</f>
        <v>#N/A</v>
      </c>
      <c r="Z205" s="542" t="e">
        <f ca="1">+IF(AND(ISNUMBER(OFFSET('Sanitation Data'!$D$12,0,10*ROW('Sanitation Data'!D199))),'Data Summary'!CO205="Yes"),OFFSET('Sanitation Data'!$D$12,0,10*ROW('Sanitation Data'!D199)),NA())</f>
        <v>#N/A</v>
      </c>
      <c r="AA205" s="542" t="e">
        <f ca="1">+IF(AND(ISNUMBER(OFFSET('Sanitation Data'!$E$4,0,10*ROW('Sanitation Data'!E199))),'Data Summary'!CP205="Yes"),100-OFFSET('Sanitation Data'!$E$4,0,10*ROW('Sanitation Data'!E199)),NA())</f>
        <v>#N/A</v>
      </c>
      <c r="AB205" s="542" t="e">
        <f ca="1">+IF(AND(ISNUMBER(OFFSET('Sanitation Data'!$E$6,0,10*ROW('Sanitation Data'!E199))),'Data Summary'!CQ205="Yes"),OFFSET('Sanitation Data'!$E$6,0,10*ROW('Sanitation Data'!E199)),NA())</f>
        <v>#N/A</v>
      </c>
      <c r="AC205" s="542" t="e">
        <f ca="1">+IF(AND(ISNUMBER(OFFSET('Sanitation Data'!$E$10,0,10*ROW('Sanitation Data'!E199))),'Data Summary'!CR205="Yes"),OFFSET('Sanitation Data'!$E$10,0,10*ROW('Sanitation Data'!E199)),NA())</f>
        <v>#N/A</v>
      </c>
      <c r="AD205" s="542" t="e">
        <f ca="1">+IF(AND(ISNUMBER(OFFSET('Sanitation Data'!$E$11,0,10*ROW('Sanitation Data'!E199))),'Data Summary'!CS205="Yes"),OFFSET('Sanitation Data'!$E$11,0,10*ROW('Sanitation Data'!E199)),NA())</f>
        <v>#N/A</v>
      </c>
      <c r="AE205" s="542" t="e">
        <f ca="1">+IF(AND(ISNUMBER(OFFSET('Sanitation Data'!$E$12,0,10*ROW('Sanitation Data'!E199))),'Data Summary'!CT205="Yes"),OFFSET('Sanitation Data'!$E$12,0,10*ROW('Sanitation Data'!E199)),NA())</f>
        <v>#N/A</v>
      </c>
      <c r="AF205" s="542" t="e">
        <f ca="1">+IF(AND(ISNUMBER(OFFSET('Sanitation Data'!$F$4,0,10*ROW('Sanitation Data'!F199))),'Data Summary'!CU205="Yes"),100-OFFSET('Sanitation Data'!$F$4,0,10*ROW('Sanitation Data'!F199)),NA())</f>
        <v>#N/A</v>
      </c>
      <c r="AG205" s="542" t="e">
        <f ca="1">+IF(AND(ISNUMBER(OFFSET('Sanitation Data'!$F$6,0,10*ROW('Sanitation Data'!F199))),'Data Summary'!CV205="Yes"),OFFSET('Sanitation Data'!$F$6,0,10*ROW('Sanitation Data'!F199)),NA())</f>
        <v>#N/A</v>
      </c>
      <c r="AH205" s="542" t="e">
        <f ca="1">+IF(AND(ISNUMBER(OFFSET('Sanitation Data'!$F$10,0,10*ROW('Sanitation Data'!F199))),'Data Summary'!CW205="Yes"),OFFSET('Sanitation Data'!$F$10,0,10*ROW('Sanitation Data'!F199)),NA())</f>
        <v>#N/A</v>
      </c>
      <c r="AI205" s="542" t="e">
        <f ca="1">+IF(AND(ISNUMBER(OFFSET('Sanitation Data'!$F$11,0,10*ROW('Sanitation Data'!F199))),'Data Summary'!CX205="Yes"),OFFSET('Sanitation Data'!$F$11,0,10*ROW('Sanitation Data'!F199)),NA())</f>
        <v>#N/A</v>
      </c>
      <c r="AJ205" s="542" t="e">
        <f ca="1">+IF(AND(ISNUMBER(OFFSET('Sanitation Data'!$F$12,0,10*ROW('Sanitation Data'!F199))),'Data Summary'!CY205="Yes"),OFFSET('Sanitation Data'!$F$12,0,10*ROW('Sanitation Data'!F199)),NA())</f>
        <v>#N/A</v>
      </c>
      <c r="AK205" s="542" t="e">
        <f ca="1">+IF(AND(ISNUMBER(OFFSET('Sanitation Data'!$G$4,0,10*ROW('Sanitation Data'!G199))),'Data Summary'!CZ205="Yes"),100-OFFSET('Sanitation Data'!$G$4,0,10*ROW('Sanitation Data'!G199)),NA())</f>
        <v>#N/A</v>
      </c>
      <c r="AL205" s="542" t="e">
        <f ca="1">+IF(AND(ISNUMBER(OFFSET('Sanitation Data'!$G$6,0,10*ROW('Sanitation Data'!G199))),'Data Summary'!DA205="Yes"),OFFSET('Sanitation Data'!$G$6,0,10*ROW('Sanitation Data'!G199)),NA())</f>
        <v>#N/A</v>
      </c>
      <c r="AM205" s="542" t="e">
        <f ca="1">+IF(AND(ISNUMBER(OFFSET('Sanitation Data'!$G$10,0,10*ROW('Sanitation Data'!G199))),'Data Summary'!DB205="Yes"),OFFSET('Sanitation Data'!$G$10,0,10*ROW('Sanitation Data'!G199)),NA())</f>
        <v>#N/A</v>
      </c>
      <c r="AN205" s="542" t="e">
        <f ca="1">+IF(AND(ISNUMBER(OFFSET('Sanitation Data'!$G$11,0,10*ROW('Sanitation Data'!G199))),'Data Summary'!DC205="Yes"),OFFSET('Sanitation Data'!$G$11,0,10*ROW('Sanitation Data'!G199)),NA())</f>
        <v>#N/A</v>
      </c>
      <c r="AO205" s="542" t="e">
        <f ca="1">+IF(AND(ISNUMBER(OFFSET('Sanitation Data'!$G$12,0,10*ROW('Sanitation Data'!G199))),'Data Summary'!DD205="Yes"),OFFSET('Sanitation Data'!$G$12,0,10*ROW('Sanitation Data'!G199)),NA())</f>
        <v>#N/A</v>
      </c>
      <c r="AP205" s="542" t="e">
        <f ca="1">+IF(AND(ISNUMBER(OFFSET('Sanitation Data'!$H$4,0,10*ROW('Sanitation Data'!H199))),'Data Summary'!DE205="Yes"),100-OFFSET('Sanitation Data'!$H$4,0,10*ROW('Sanitation Data'!H199)),NA())</f>
        <v>#N/A</v>
      </c>
      <c r="AQ205" s="542" t="e">
        <f ca="1">+IF(AND(ISNUMBER(OFFSET('Sanitation Data'!$H$6,0,10*ROW('Sanitation Data'!H199))),'Data Summary'!DF205="Yes"),OFFSET('Sanitation Data'!$H$6,0,10*ROW('Sanitation Data'!H199)),NA())</f>
        <v>#N/A</v>
      </c>
      <c r="AR205" s="542" t="e">
        <f ca="1">+IF(AND(ISNUMBER(OFFSET('Sanitation Data'!$H$10,0,10*ROW('Sanitation Data'!H199))),'Data Summary'!DG205="Yes"),OFFSET('Sanitation Data'!$H$10,0,10*ROW('Sanitation Data'!H199)),NA())</f>
        <v>#N/A</v>
      </c>
      <c r="AS205" s="542" t="e">
        <f ca="1">+IF(AND(ISNUMBER(OFFSET('Sanitation Data'!$H$11,0,10*ROW('Sanitation Data'!H199))),'Data Summary'!DH205="Yes"),OFFSET('Sanitation Data'!$H$11,0,10*ROW('Sanitation Data'!H199)),NA())</f>
        <v>#N/A</v>
      </c>
      <c r="AT205" s="542" t="e">
        <f ca="1">+IF(AND(ISNUMBER(OFFSET('Sanitation Data'!$H$12,0,10*ROW('Sanitation Data'!H199))),'Data Summary'!DI205="Yes"),OFFSET('Sanitation Data'!$H$12,0,10*ROW('Sanitation Data'!H199)),NA())</f>
        <v>#N/A</v>
      </c>
      <c r="AU205" s="542" t="e">
        <f ca="1">+IF(AND(ISNUMBER(OFFSET('Sanitation Data'!$I$4,0,10*ROW('Sanitation Data'!I199))),'Data Summary'!DJ205="Yes"),100-OFFSET('Sanitation Data'!$I$4,0,10*ROW('Sanitation Data'!I199)),NA())</f>
        <v>#N/A</v>
      </c>
      <c r="AV205" s="542" t="e">
        <f ca="1">+IF(AND(ISNUMBER(OFFSET('Sanitation Data'!$I$6,0,10*ROW('Sanitation Data'!I199))),'Data Summary'!DK205="Yes"),OFFSET('Sanitation Data'!$I$6,0,10*ROW('Sanitation Data'!I199)),NA())</f>
        <v>#N/A</v>
      </c>
      <c r="AW205" s="542" t="e">
        <f ca="1">+IF(AND(ISNUMBER(OFFSET('Sanitation Data'!$I$10,0,10*ROW('Sanitation Data'!I199))),'Data Summary'!DL205="Yes"),OFFSET('Sanitation Data'!$I$10,0,10*ROW('Sanitation Data'!I199)),NA())</f>
        <v>#N/A</v>
      </c>
      <c r="AX205" s="542" t="e">
        <f ca="1">+IF(AND(ISNUMBER(OFFSET('Sanitation Data'!$I$11,0,10*ROW('Sanitation Data'!I199))),'Data Summary'!DM205="Yes"),OFFSET('Sanitation Data'!$I$11,0,10*ROW('Sanitation Data'!I199)),NA())</f>
        <v>#N/A</v>
      </c>
      <c r="AY205" s="542" t="e">
        <f ca="1">+IF(AND(ISNUMBER(OFFSET('Sanitation Data'!$I$12,0,10*ROW('Sanitation Data'!I199))),'Data Summary'!DN205="Yes"),OFFSET('Sanitation Data'!$I$12,0,10*ROW('Sanitation Data'!I199)),NA())</f>
        <v>#N/A</v>
      </c>
      <c r="AZ205" s="543" t="e">
        <f ca="1">+IF(AND(ISNUMBER(OFFSET('Hygiene Data'!$D$5,0,10*ROW('Hygiene Data'!D199))),'Data Summary'!DO205="Yes"),OFFSET('Hygiene Data'!$D$5,0,10*ROW('Hygiene Data'!D199)),NA())</f>
        <v>#N/A</v>
      </c>
      <c r="BA205" s="543" t="e">
        <f ca="1">+IF(AND(ISNUMBER(OFFSET('Hygiene Data'!$D$7,0,10*ROW('Hygiene Data'!D199))),'Data Summary'!DP205="Yes"),OFFSET('Hygiene Data'!$D$7,0,10*ROW('Hygiene Data'!D199)),NA())</f>
        <v>#N/A</v>
      </c>
      <c r="BB205" s="543" t="e">
        <f ca="1">+IF(AND(ISNUMBER(OFFSET('Hygiene Data'!$D$9,0,10*ROW('Hygiene Data'!D199))),'Data Summary'!DQ205="Yes"),OFFSET('Hygiene Data'!$D$9,0,10*ROW('Hygiene Data'!D199)),NA())</f>
        <v>#N/A</v>
      </c>
      <c r="BC205" s="543" t="e">
        <f ca="1">+IF(AND(ISNUMBER(OFFSET('Hygiene Data'!$E$5,0,10*ROW('Hygiene Data'!E199))),'Data Summary'!DR205="Yes"),OFFSET('Hygiene Data'!$E$5,0,10*ROW('Hygiene Data'!E199)),NA())</f>
        <v>#N/A</v>
      </c>
      <c r="BD205" s="543" t="e">
        <f ca="1">+IF(AND(ISNUMBER(OFFSET('Hygiene Data'!$E$7,0,10*ROW('Hygiene Data'!E199))),'Data Summary'!DS205="Yes"),OFFSET('Hygiene Data'!$E$7,0,10*ROW('Hygiene Data'!E199)),NA())</f>
        <v>#N/A</v>
      </c>
      <c r="BE205" s="543" t="e">
        <f ca="1">+IF(AND(ISNUMBER(OFFSET('Hygiene Data'!$E$9,0,10*ROW('Hygiene Data'!E199))),'Data Summary'!DT205="Yes"),OFFSET('Hygiene Data'!$E$9,0,10*ROW('Hygiene Data'!E199)),NA())</f>
        <v>#N/A</v>
      </c>
      <c r="BF205" s="543" t="e">
        <f ca="1">+IF(AND(ISNUMBER(OFFSET('Hygiene Data'!$F$5,0,10*ROW('Hygiene Data'!F199))),'Data Summary'!DU205="Yes"),OFFSET('Hygiene Data'!$F$5,0,10*ROW('Hygiene Data'!F199)),NA())</f>
        <v>#N/A</v>
      </c>
      <c r="BG205" s="543" t="e">
        <f ca="1">+IF(AND(ISNUMBER(OFFSET('Hygiene Data'!$F$7,0,10*ROW('Hygiene Data'!F199))),'Data Summary'!DV205="Yes"),OFFSET('Hygiene Data'!$F$7,0,10*ROW('Hygiene Data'!F199)),NA())</f>
        <v>#N/A</v>
      </c>
      <c r="BH205" s="543" t="e">
        <f ca="1">+IF(AND(ISNUMBER(OFFSET('Hygiene Data'!$F$9,0,10*ROW('Hygiene Data'!F199))),'Data Summary'!DW205="Yes"),OFFSET('Hygiene Data'!$F$9,0,10*ROW('Hygiene Data'!F199)),NA())</f>
        <v>#N/A</v>
      </c>
      <c r="BI205" s="543" t="e">
        <f ca="1">+IF(AND(ISNUMBER(OFFSET('Hygiene Data'!$G$5,0,10*ROW('Hygiene Data'!G199))),'Data Summary'!DX205="Yes"),OFFSET('Hygiene Data'!$G$5,0,10*ROW('Hygiene Data'!G199)),NA())</f>
        <v>#N/A</v>
      </c>
      <c r="BJ205" s="543" t="e">
        <f ca="1">+IF(AND(ISNUMBER(OFFSET('Hygiene Data'!$G$7,0,10*ROW('Hygiene Data'!G199))),'Data Summary'!DY205="Yes"),OFFSET('Hygiene Data'!$G$7,0,10*ROW('Hygiene Data'!G199)),NA())</f>
        <v>#N/A</v>
      </c>
      <c r="BK205" s="543" t="e">
        <f ca="1">+IF(AND(ISNUMBER(OFFSET('Hygiene Data'!$G$9,0,10*ROW('Hygiene Data'!G199))),'Data Summary'!DZ205="Yes"),OFFSET('Hygiene Data'!$G$9,0,10*ROW('Hygiene Data'!G199)),NA())</f>
        <v>#N/A</v>
      </c>
      <c r="BL205" s="543" t="e">
        <f ca="1">+IF(AND(ISNUMBER(OFFSET('Hygiene Data'!$H$5,0,10*ROW('Hygiene Data'!H199))),'Data Summary'!EA205="Yes"),OFFSET('Hygiene Data'!$H$5,0,10*ROW('Hygiene Data'!H199)),NA())</f>
        <v>#N/A</v>
      </c>
      <c r="BM205" s="543" t="e">
        <f ca="1">+IF(AND(ISNUMBER(OFFSET('Hygiene Data'!$H$7,0,10*ROW('Hygiene Data'!H199))),'Data Summary'!EB205="Yes"),OFFSET('Hygiene Data'!$H$7,0,10*ROW('Hygiene Data'!H199)),NA())</f>
        <v>#N/A</v>
      </c>
      <c r="BN205" s="543" t="e">
        <f ca="1">+IF(AND(ISNUMBER(OFFSET('Hygiene Data'!$H$9,0,10*ROW('Hygiene Data'!H199))),'Data Summary'!EC205="Yes"),OFFSET('Hygiene Data'!$H$9,0,10*ROW('Hygiene Data'!H199)),NA())</f>
        <v>#N/A</v>
      </c>
      <c r="BO205" s="543" t="e">
        <f ca="1">+IF(AND(ISNUMBER(OFFSET('Hygiene Data'!$I$5,0,10*ROW('Hygiene Data'!I199))),'Data Summary'!ED205="Yes"),OFFSET('Hygiene Data'!$I$5,0,10*ROW('Hygiene Data'!I199)),NA())</f>
        <v>#N/A</v>
      </c>
      <c r="BP205" s="543" t="e">
        <f ca="1">+IF(AND(ISNUMBER(OFFSET('Hygiene Data'!$I$7,0,10*ROW('Hygiene Data'!I199))),'Data Summary'!EE205="Yes"),OFFSET('Hygiene Data'!$I$7,0,10*ROW('Hygiene Data'!I199)),NA())</f>
        <v>#N/A</v>
      </c>
      <c r="BQ205" s="543" t="e">
        <f ca="1">+IF(AND(ISNUMBER(OFFSET('Hygiene Data'!$I$9,0,10*ROW('Hygiene Data'!I199))),'Data Summary'!EF205="Yes"),OFFSET('Hygiene Data'!$I$9,0,10*ROW('Hygiene Data'!I199)),NA())</f>
        <v>#N/A</v>
      </c>
    </row>
    <row r="206" spans="1:69" x14ac:dyDescent="0.25">
      <c r="A206" s="539" t="e">
        <f ca="1">+RIGHT('Data Summary'!A206,LEN('Data Summary'!A206)-9)</f>
        <v>#VALUE!</v>
      </c>
      <c r="B206" s="513" t="str">
        <f ca="1">+IF(ISTEXT('Data Summary'!B206),'Data Summary'!B206,"")</f>
        <v/>
      </c>
      <c r="C206" s="540" t="e">
        <f ca="1">+VALUE('Data Summary'!C206)</f>
        <v>#VALUE!</v>
      </c>
      <c r="D206" s="541" t="e">
        <f ca="1">+IF(AND(ISNUMBER(OFFSET('Water Data'!$D$4,0,10*ROW('Water Data'!D200))),'Data Summary'!BS206="Yes"),100-OFFSET('Water Data'!$D$4,0,10*ROW('Water Data'!D200)),NA())</f>
        <v>#N/A</v>
      </c>
      <c r="E206" s="541" t="e">
        <f ca="1">+IF(AND(ISNUMBER(OFFSET('Water Data'!$D$6,0,10*ROW('Water Data'!D200))),'Data Summary'!BT206="Yes"),OFFSET('Water Data'!$D$6,0,10*ROW('Water Data'!D200)),NA())</f>
        <v>#N/A</v>
      </c>
      <c r="F206" s="541" t="e">
        <f ca="1">+IF(AND(ISNUMBER(OFFSET('Water Data'!$D$9,0,10*ROW('Water Data'!D200))),'Data Summary'!BU206="Yes"),OFFSET('Water Data'!$D$9,0,10*ROW('Water Data'!D200)),NA())</f>
        <v>#N/A</v>
      </c>
      <c r="G206" s="541" t="e">
        <f ca="1">+IF(AND(ISNUMBER(OFFSET('Water Data'!$E$4,0,10*ROW('Water Data'!E200))),'Data Summary'!BV206="Yes"),100-OFFSET('Water Data'!$E$4,0,10*ROW('Water Data'!E200)),NA())</f>
        <v>#N/A</v>
      </c>
      <c r="H206" s="541" t="e">
        <f ca="1">+IF(AND(ISNUMBER(OFFSET('Water Data'!$E$6,0,10*ROW('Water Data'!E200))),'Data Summary'!BW206="Yes"),OFFSET('Water Data'!$E$6,0,10*ROW('Water Data'!E200)),NA())</f>
        <v>#N/A</v>
      </c>
      <c r="I206" s="541" t="e">
        <f ca="1">+IF(AND(ISNUMBER(OFFSET('Water Data'!$E$9,0,10*ROW('Water Data'!E200))),'Data Summary'!BX206="Yes"),OFFSET('Water Data'!$E$9,0,10*ROW('Water Data'!E200)),NA())</f>
        <v>#N/A</v>
      </c>
      <c r="J206" s="541" t="e">
        <f ca="1">+IF(AND(ISNUMBER(OFFSET('Water Data'!$F$4,0,10*ROW('Water Data'!F200))),'Data Summary'!BY206="Yes"),100-OFFSET('Water Data'!$F$4,0,10*ROW('Water Data'!F200)),NA())</f>
        <v>#N/A</v>
      </c>
      <c r="K206" s="541" t="e">
        <f ca="1">+IF(AND(ISNUMBER(OFFSET('Water Data'!$F$6,0,10*ROW('Water Data'!F200))),'Data Summary'!BZ206="Yes"),OFFSET('Water Data'!$F$6,0,10*ROW('Water Data'!F200)),NA())</f>
        <v>#N/A</v>
      </c>
      <c r="L206" s="541" t="e">
        <f ca="1">+IF(AND(ISNUMBER(OFFSET('Water Data'!$F$9,0,10*ROW('Water Data'!F200))),'Data Summary'!CA206="Yes"),OFFSET('Water Data'!$F$9,0,10*ROW('Water Data'!F200)),NA())</f>
        <v>#N/A</v>
      </c>
      <c r="M206" s="541" t="e">
        <f ca="1">+IF(AND(ISNUMBER(OFFSET('Water Data'!$G$4,0,10*ROW('Water Data'!G200))),'Data Summary'!CB206="Yes"),100-OFFSET('Water Data'!$G$4,0,10*ROW('Water Data'!G200)),NA())</f>
        <v>#N/A</v>
      </c>
      <c r="N206" s="541" t="e">
        <f ca="1">+IF(AND(ISNUMBER(OFFSET('Water Data'!$G$6,0,10*ROW('Water Data'!G200))),'Data Summary'!CC206="Yes"),OFFSET('Water Data'!$G$6,0,10*ROW('Water Data'!G200)),NA())</f>
        <v>#N/A</v>
      </c>
      <c r="O206" s="541" t="e">
        <f ca="1">+IF(AND(ISNUMBER(OFFSET('Water Data'!$G$9,0,10*ROW('Water Data'!G200))),'Data Summary'!CD206="Yes"),OFFSET('Water Data'!$G$9,0,10*ROW('Water Data'!G200)),NA())</f>
        <v>#N/A</v>
      </c>
      <c r="P206" s="541" t="e">
        <f ca="1">+IF(AND(ISNUMBER(OFFSET('Water Data'!$H$4,0,10*ROW('Water Data'!H200))),'Data Summary'!CE206="Yes"),100-OFFSET('Water Data'!$H$4,0,10*ROW('Water Data'!H200)),NA())</f>
        <v>#N/A</v>
      </c>
      <c r="Q206" s="541" t="e">
        <f ca="1">+IF(AND(ISNUMBER(OFFSET('Water Data'!$H$6,0,10*ROW('Water Data'!H200))),'Data Summary'!CF206="Yes"),OFFSET('Water Data'!$H$6,0,10*ROW('Water Data'!H200)),NA())</f>
        <v>#N/A</v>
      </c>
      <c r="R206" s="541" t="e">
        <f ca="1">+IF(AND(ISNUMBER(OFFSET('Water Data'!$H$9,0,10*ROW('Water Data'!H200))),'Data Summary'!CG206="Yes"),OFFSET('Water Data'!$H$9,0,10*ROW('Water Data'!H200)),NA())</f>
        <v>#N/A</v>
      </c>
      <c r="S206" s="541" t="e">
        <f ca="1">+IF(AND(ISNUMBER(OFFSET('Water Data'!$I$4,0,10*ROW('Water Data'!I200))),'Data Summary'!CH206="Yes"),100-OFFSET('Water Data'!$I$4,0,10*ROW('Water Data'!I200)),NA())</f>
        <v>#N/A</v>
      </c>
      <c r="T206" s="541" t="e">
        <f ca="1">+IF(AND(ISNUMBER(OFFSET('Water Data'!$I$6,0,10*ROW('Water Data'!I200))),'Data Summary'!CI206="Yes"),OFFSET('Water Data'!$I$6,0,10*ROW('Water Data'!I200)),NA())</f>
        <v>#N/A</v>
      </c>
      <c r="U206" s="541" t="e">
        <f ca="1">+IF(AND(ISNUMBER(OFFSET('Water Data'!$I$9,0,10*ROW('Water Data'!I200))),'Data Summary'!CJ206="Yes"),OFFSET('Water Data'!$I$9,0,10*ROW('Water Data'!I200)),NA())</f>
        <v>#N/A</v>
      </c>
      <c r="V206" s="542" t="e">
        <f ca="1">+IF(AND(ISNUMBER(OFFSET('Sanitation Data'!$D$4,0,10*ROW('Sanitation Data'!D200))),'Data Summary'!CK206="Yes"),100-OFFSET('Sanitation Data'!$D$4,0,10*ROW('Sanitation Data'!D200)),NA())</f>
        <v>#N/A</v>
      </c>
      <c r="W206" s="542" t="e">
        <f ca="1">+IF(AND(ISNUMBER(OFFSET('Sanitation Data'!$D$6,0,10*ROW('Sanitation Data'!D200))),'Data Summary'!CL206="Yes"),OFFSET('Sanitation Data'!$D$6,0,10*ROW('Sanitation Data'!D200)),NA())</f>
        <v>#N/A</v>
      </c>
      <c r="X206" s="542" t="e">
        <f ca="1">+IF(AND(ISNUMBER(OFFSET('Sanitation Data'!$D$10,0,10*ROW('Sanitation Data'!D200))),'Data Summary'!CM206="Yes"),OFFSET('Sanitation Data'!$D$10,0,10*ROW('Sanitation Data'!D200)),NA())</f>
        <v>#N/A</v>
      </c>
      <c r="Y206" s="542" t="e">
        <f ca="1">+IF(AND(ISNUMBER(OFFSET('Sanitation Data'!$D$11,0,10*ROW('Sanitation Data'!D200))),'Data Summary'!CN206="Yes"),OFFSET('Sanitation Data'!$D$11,0,10*ROW('Sanitation Data'!D200)),NA())</f>
        <v>#N/A</v>
      </c>
      <c r="Z206" s="542" t="e">
        <f ca="1">+IF(AND(ISNUMBER(OFFSET('Sanitation Data'!$D$12,0,10*ROW('Sanitation Data'!D200))),'Data Summary'!CO206="Yes"),OFFSET('Sanitation Data'!$D$12,0,10*ROW('Sanitation Data'!D200)),NA())</f>
        <v>#N/A</v>
      </c>
      <c r="AA206" s="542" t="e">
        <f ca="1">+IF(AND(ISNUMBER(OFFSET('Sanitation Data'!$E$4,0,10*ROW('Sanitation Data'!E200))),'Data Summary'!CP206="Yes"),100-OFFSET('Sanitation Data'!$E$4,0,10*ROW('Sanitation Data'!E200)),NA())</f>
        <v>#N/A</v>
      </c>
      <c r="AB206" s="542" t="e">
        <f ca="1">+IF(AND(ISNUMBER(OFFSET('Sanitation Data'!$E$6,0,10*ROW('Sanitation Data'!E200))),'Data Summary'!CQ206="Yes"),OFFSET('Sanitation Data'!$E$6,0,10*ROW('Sanitation Data'!E200)),NA())</f>
        <v>#N/A</v>
      </c>
      <c r="AC206" s="542" t="e">
        <f ca="1">+IF(AND(ISNUMBER(OFFSET('Sanitation Data'!$E$10,0,10*ROW('Sanitation Data'!E200))),'Data Summary'!CR206="Yes"),OFFSET('Sanitation Data'!$E$10,0,10*ROW('Sanitation Data'!E200)),NA())</f>
        <v>#N/A</v>
      </c>
      <c r="AD206" s="542" t="e">
        <f ca="1">+IF(AND(ISNUMBER(OFFSET('Sanitation Data'!$E$11,0,10*ROW('Sanitation Data'!E200))),'Data Summary'!CS206="Yes"),OFFSET('Sanitation Data'!$E$11,0,10*ROW('Sanitation Data'!E200)),NA())</f>
        <v>#N/A</v>
      </c>
      <c r="AE206" s="542" t="e">
        <f ca="1">+IF(AND(ISNUMBER(OFFSET('Sanitation Data'!$E$12,0,10*ROW('Sanitation Data'!E200))),'Data Summary'!CT206="Yes"),OFFSET('Sanitation Data'!$E$12,0,10*ROW('Sanitation Data'!E200)),NA())</f>
        <v>#N/A</v>
      </c>
      <c r="AF206" s="542" t="e">
        <f ca="1">+IF(AND(ISNUMBER(OFFSET('Sanitation Data'!$F$4,0,10*ROW('Sanitation Data'!F200))),'Data Summary'!CU206="Yes"),100-OFFSET('Sanitation Data'!$F$4,0,10*ROW('Sanitation Data'!F200)),NA())</f>
        <v>#N/A</v>
      </c>
      <c r="AG206" s="542" t="e">
        <f ca="1">+IF(AND(ISNUMBER(OFFSET('Sanitation Data'!$F$6,0,10*ROW('Sanitation Data'!F200))),'Data Summary'!CV206="Yes"),OFFSET('Sanitation Data'!$F$6,0,10*ROW('Sanitation Data'!F200)),NA())</f>
        <v>#N/A</v>
      </c>
      <c r="AH206" s="542" t="e">
        <f ca="1">+IF(AND(ISNUMBER(OFFSET('Sanitation Data'!$F$10,0,10*ROW('Sanitation Data'!F200))),'Data Summary'!CW206="Yes"),OFFSET('Sanitation Data'!$F$10,0,10*ROW('Sanitation Data'!F200)),NA())</f>
        <v>#N/A</v>
      </c>
      <c r="AI206" s="542" t="e">
        <f ca="1">+IF(AND(ISNUMBER(OFFSET('Sanitation Data'!$F$11,0,10*ROW('Sanitation Data'!F200))),'Data Summary'!CX206="Yes"),OFFSET('Sanitation Data'!$F$11,0,10*ROW('Sanitation Data'!F200)),NA())</f>
        <v>#N/A</v>
      </c>
      <c r="AJ206" s="542" t="e">
        <f ca="1">+IF(AND(ISNUMBER(OFFSET('Sanitation Data'!$F$12,0,10*ROW('Sanitation Data'!F200))),'Data Summary'!CY206="Yes"),OFFSET('Sanitation Data'!$F$12,0,10*ROW('Sanitation Data'!F200)),NA())</f>
        <v>#N/A</v>
      </c>
      <c r="AK206" s="542" t="e">
        <f ca="1">+IF(AND(ISNUMBER(OFFSET('Sanitation Data'!$G$4,0,10*ROW('Sanitation Data'!G200))),'Data Summary'!CZ206="Yes"),100-OFFSET('Sanitation Data'!$G$4,0,10*ROW('Sanitation Data'!G200)),NA())</f>
        <v>#N/A</v>
      </c>
      <c r="AL206" s="542" t="e">
        <f ca="1">+IF(AND(ISNUMBER(OFFSET('Sanitation Data'!$G$6,0,10*ROW('Sanitation Data'!G200))),'Data Summary'!DA206="Yes"),OFFSET('Sanitation Data'!$G$6,0,10*ROW('Sanitation Data'!G200)),NA())</f>
        <v>#N/A</v>
      </c>
      <c r="AM206" s="542" t="e">
        <f ca="1">+IF(AND(ISNUMBER(OFFSET('Sanitation Data'!$G$10,0,10*ROW('Sanitation Data'!G200))),'Data Summary'!DB206="Yes"),OFFSET('Sanitation Data'!$G$10,0,10*ROW('Sanitation Data'!G200)),NA())</f>
        <v>#N/A</v>
      </c>
      <c r="AN206" s="542" t="e">
        <f ca="1">+IF(AND(ISNUMBER(OFFSET('Sanitation Data'!$G$11,0,10*ROW('Sanitation Data'!G200))),'Data Summary'!DC206="Yes"),OFFSET('Sanitation Data'!$G$11,0,10*ROW('Sanitation Data'!G200)),NA())</f>
        <v>#N/A</v>
      </c>
      <c r="AO206" s="542" t="e">
        <f ca="1">+IF(AND(ISNUMBER(OFFSET('Sanitation Data'!$G$12,0,10*ROW('Sanitation Data'!G200))),'Data Summary'!DD206="Yes"),OFFSET('Sanitation Data'!$G$12,0,10*ROW('Sanitation Data'!G200)),NA())</f>
        <v>#N/A</v>
      </c>
      <c r="AP206" s="542" t="e">
        <f ca="1">+IF(AND(ISNUMBER(OFFSET('Sanitation Data'!$H$4,0,10*ROW('Sanitation Data'!H200))),'Data Summary'!DE206="Yes"),100-OFFSET('Sanitation Data'!$H$4,0,10*ROW('Sanitation Data'!H200)),NA())</f>
        <v>#N/A</v>
      </c>
      <c r="AQ206" s="542" t="e">
        <f ca="1">+IF(AND(ISNUMBER(OFFSET('Sanitation Data'!$H$6,0,10*ROW('Sanitation Data'!H200))),'Data Summary'!DF206="Yes"),OFFSET('Sanitation Data'!$H$6,0,10*ROW('Sanitation Data'!H200)),NA())</f>
        <v>#N/A</v>
      </c>
      <c r="AR206" s="542" t="e">
        <f ca="1">+IF(AND(ISNUMBER(OFFSET('Sanitation Data'!$H$10,0,10*ROW('Sanitation Data'!H200))),'Data Summary'!DG206="Yes"),OFFSET('Sanitation Data'!$H$10,0,10*ROW('Sanitation Data'!H200)),NA())</f>
        <v>#N/A</v>
      </c>
      <c r="AS206" s="542" t="e">
        <f ca="1">+IF(AND(ISNUMBER(OFFSET('Sanitation Data'!$H$11,0,10*ROW('Sanitation Data'!H200))),'Data Summary'!DH206="Yes"),OFFSET('Sanitation Data'!$H$11,0,10*ROW('Sanitation Data'!H200)),NA())</f>
        <v>#N/A</v>
      </c>
      <c r="AT206" s="542" t="e">
        <f ca="1">+IF(AND(ISNUMBER(OFFSET('Sanitation Data'!$H$12,0,10*ROW('Sanitation Data'!H200))),'Data Summary'!DI206="Yes"),OFFSET('Sanitation Data'!$H$12,0,10*ROW('Sanitation Data'!H200)),NA())</f>
        <v>#N/A</v>
      </c>
      <c r="AU206" s="542" t="e">
        <f ca="1">+IF(AND(ISNUMBER(OFFSET('Sanitation Data'!$I$4,0,10*ROW('Sanitation Data'!I200))),'Data Summary'!DJ206="Yes"),100-OFFSET('Sanitation Data'!$I$4,0,10*ROW('Sanitation Data'!I200)),NA())</f>
        <v>#N/A</v>
      </c>
      <c r="AV206" s="542" t="e">
        <f ca="1">+IF(AND(ISNUMBER(OFFSET('Sanitation Data'!$I$6,0,10*ROW('Sanitation Data'!I200))),'Data Summary'!DK206="Yes"),OFFSET('Sanitation Data'!$I$6,0,10*ROW('Sanitation Data'!I200)),NA())</f>
        <v>#N/A</v>
      </c>
      <c r="AW206" s="542" t="e">
        <f ca="1">+IF(AND(ISNUMBER(OFFSET('Sanitation Data'!$I$10,0,10*ROW('Sanitation Data'!I200))),'Data Summary'!DL206="Yes"),OFFSET('Sanitation Data'!$I$10,0,10*ROW('Sanitation Data'!I200)),NA())</f>
        <v>#N/A</v>
      </c>
      <c r="AX206" s="542" t="e">
        <f ca="1">+IF(AND(ISNUMBER(OFFSET('Sanitation Data'!$I$11,0,10*ROW('Sanitation Data'!I200))),'Data Summary'!DM206="Yes"),OFFSET('Sanitation Data'!$I$11,0,10*ROW('Sanitation Data'!I200)),NA())</f>
        <v>#N/A</v>
      </c>
      <c r="AY206" s="542" t="e">
        <f ca="1">+IF(AND(ISNUMBER(OFFSET('Sanitation Data'!$I$12,0,10*ROW('Sanitation Data'!I200))),'Data Summary'!DN206="Yes"),OFFSET('Sanitation Data'!$I$12,0,10*ROW('Sanitation Data'!I200)),NA())</f>
        <v>#N/A</v>
      </c>
      <c r="AZ206" s="543" t="e">
        <f ca="1">+IF(AND(ISNUMBER(OFFSET('Hygiene Data'!$D$5,0,10*ROW('Hygiene Data'!D200))),'Data Summary'!DO206="Yes"),OFFSET('Hygiene Data'!$D$5,0,10*ROW('Hygiene Data'!D200)),NA())</f>
        <v>#N/A</v>
      </c>
      <c r="BA206" s="543" t="e">
        <f ca="1">+IF(AND(ISNUMBER(OFFSET('Hygiene Data'!$D$7,0,10*ROW('Hygiene Data'!D200))),'Data Summary'!DP206="Yes"),OFFSET('Hygiene Data'!$D$7,0,10*ROW('Hygiene Data'!D200)),NA())</f>
        <v>#N/A</v>
      </c>
      <c r="BB206" s="543" t="e">
        <f ca="1">+IF(AND(ISNUMBER(OFFSET('Hygiene Data'!$D$9,0,10*ROW('Hygiene Data'!D200))),'Data Summary'!DQ206="Yes"),OFFSET('Hygiene Data'!$D$9,0,10*ROW('Hygiene Data'!D200)),NA())</f>
        <v>#N/A</v>
      </c>
      <c r="BC206" s="543" t="e">
        <f ca="1">+IF(AND(ISNUMBER(OFFSET('Hygiene Data'!$E$5,0,10*ROW('Hygiene Data'!E200))),'Data Summary'!DR206="Yes"),OFFSET('Hygiene Data'!$E$5,0,10*ROW('Hygiene Data'!E200)),NA())</f>
        <v>#N/A</v>
      </c>
      <c r="BD206" s="543" t="e">
        <f ca="1">+IF(AND(ISNUMBER(OFFSET('Hygiene Data'!$E$7,0,10*ROW('Hygiene Data'!E200))),'Data Summary'!DS206="Yes"),OFFSET('Hygiene Data'!$E$7,0,10*ROW('Hygiene Data'!E200)),NA())</f>
        <v>#N/A</v>
      </c>
      <c r="BE206" s="543" t="e">
        <f ca="1">+IF(AND(ISNUMBER(OFFSET('Hygiene Data'!$E$9,0,10*ROW('Hygiene Data'!E200))),'Data Summary'!DT206="Yes"),OFFSET('Hygiene Data'!$E$9,0,10*ROW('Hygiene Data'!E200)),NA())</f>
        <v>#N/A</v>
      </c>
      <c r="BF206" s="543" t="e">
        <f ca="1">+IF(AND(ISNUMBER(OFFSET('Hygiene Data'!$F$5,0,10*ROW('Hygiene Data'!F200))),'Data Summary'!DU206="Yes"),OFFSET('Hygiene Data'!$F$5,0,10*ROW('Hygiene Data'!F200)),NA())</f>
        <v>#N/A</v>
      </c>
      <c r="BG206" s="543" t="e">
        <f ca="1">+IF(AND(ISNUMBER(OFFSET('Hygiene Data'!$F$7,0,10*ROW('Hygiene Data'!F200))),'Data Summary'!DV206="Yes"),OFFSET('Hygiene Data'!$F$7,0,10*ROW('Hygiene Data'!F200)),NA())</f>
        <v>#N/A</v>
      </c>
      <c r="BH206" s="543" t="e">
        <f ca="1">+IF(AND(ISNUMBER(OFFSET('Hygiene Data'!$F$9,0,10*ROW('Hygiene Data'!F200))),'Data Summary'!DW206="Yes"),OFFSET('Hygiene Data'!$F$9,0,10*ROW('Hygiene Data'!F200)),NA())</f>
        <v>#N/A</v>
      </c>
      <c r="BI206" s="543" t="e">
        <f ca="1">+IF(AND(ISNUMBER(OFFSET('Hygiene Data'!$G$5,0,10*ROW('Hygiene Data'!G200))),'Data Summary'!DX206="Yes"),OFFSET('Hygiene Data'!$G$5,0,10*ROW('Hygiene Data'!G200)),NA())</f>
        <v>#N/A</v>
      </c>
      <c r="BJ206" s="543" t="e">
        <f ca="1">+IF(AND(ISNUMBER(OFFSET('Hygiene Data'!$G$7,0,10*ROW('Hygiene Data'!G200))),'Data Summary'!DY206="Yes"),OFFSET('Hygiene Data'!$G$7,0,10*ROW('Hygiene Data'!G200)),NA())</f>
        <v>#N/A</v>
      </c>
      <c r="BK206" s="543" t="e">
        <f ca="1">+IF(AND(ISNUMBER(OFFSET('Hygiene Data'!$G$9,0,10*ROW('Hygiene Data'!G200))),'Data Summary'!DZ206="Yes"),OFFSET('Hygiene Data'!$G$9,0,10*ROW('Hygiene Data'!G200)),NA())</f>
        <v>#N/A</v>
      </c>
      <c r="BL206" s="543" t="e">
        <f ca="1">+IF(AND(ISNUMBER(OFFSET('Hygiene Data'!$H$5,0,10*ROW('Hygiene Data'!H200))),'Data Summary'!EA206="Yes"),OFFSET('Hygiene Data'!$H$5,0,10*ROW('Hygiene Data'!H200)),NA())</f>
        <v>#N/A</v>
      </c>
      <c r="BM206" s="543" t="e">
        <f ca="1">+IF(AND(ISNUMBER(OFFSET('Hygiene Data'!$H$7,0,10*ROW('Hygiene Data'!H200))),'Data Summary'!EB206="Yes"),OFFSET('Hygiene Data'!$H$7,0,10*ROW('Hygiene Data'!H200)),NA())</f>
        <v>#N/A</v>
      </c>
      <c r="BN206" s="543" t="e">
        <f ca="1">+IF(AND(ISNUMBER(OFFSET('Hygiene Data'!$H$9,0,10*ROW('Hygiene Data'!H200))),'Data Summary'!EC206="Yes"),OFFSET('Hygiene Data'!$H$9,0,10*ROW('Hygiene Data'!H200)),NA())</f>
        <v>#N/A</v>
      </c>
      <c r="BO206" s="543" t="e">
        <f ca="1">+IF(AND(ISNUMBER(OFFSET('Hygiene Data'!$I$5,0,10*ROW('Hygiene Data'!I200))),'Data Summary'!ED206="Yes"),OFFSET('Hygiene Data'!$I$5,0,10*ROW('Hygiene Data'!I200)),NA())</f>
        <v>#N/A</v>
      </c>
      <c r="BP206" s="543" t="e">
        <f ca="1">+IF(AND(ISNUMBER(OFFSET('Hygiene Data'!$I$7,0,10*ROW('Hygiene Data'!I200))),'Data Summary'!EE206="Yes"),OFFSET('Hygiene Data'!$I$7,0,10*ROW('Hygiene Data'!I200)),NA())</f>
        <v>#N/A</v>
      </c>
      <c r="BQ206" s="543" t="e">
        <f ca="1">+IF(AND(ISNUMBER(OFFSET('Hygiene Data'!$I$9,0,10*ROW('Hygiene Data'!I200))),'Data Summary'!EF206="Yes"),OFFSET('Hygiene Data'!$I$9,0,10*ROW('Hygiene Data'!I200)),NA())</f>
        <v>#N/A</v>
      </c>
    </row>
    <row r="207" spans="1:69" x14ac:dyDescent="0.25">
      <c r="A207" s="539" t="e">
        <f ca="1">+RIGHT('Data Summary'!A207,LEN('Data Summary'!A207)-9)</f>
        <v>#VALUE!</v>
      </c>
      <c r="B207" s="513" t="str">
        <f ca="1">+IF(ISTEXT('Data Summary'!B207),'Data Summary'!B207,"")</f>
        <v/>
      </c>
      <c r="C207" s="540" t="e">
        <f ca="1">+VALUE('Data Summary'!C207)</f>
        <v>#VALUE!</v>
      </c>
      <c r="D207" s="541" t="e">
        <f ca="1">+IF(AND(ISNUMBER(OFFSET('Water Data'!$D$4,0,10*ROW('Water Data'!D201))),'Data Summary'!BS207="Yes"),100-OFFSET('Water Data'!$D$4,0,10*ROW('Water Data'!D201)),NA())</f>
        <v>#N/A</v>
      </c>
      <c r="E207" s="541" t="e">
        <f ca="1">+IF(AND(ISNUMBER(OFFSET('Water Data'!$D$6,0,10*ROW('Water Data'!D201))),'Data Summary'!BT207="Yes"),OFFSET('Water Data'!$D$6,0,10*ROW('Water Data'!D201)),NA())</f>
        <v>#N/A</v>
      </c>
      <c r="F207" s="541" t="e">
        <f ca="1">+IF(AND(ISNUMBER(OFFSET('Water Data'!$D$9,0,10*ROW('Water Data'!D201))),'Data Summary'!BU207="Yes"),OFFSET('Water Data'!$D$9,0,10*ROW('Water Data'!D201)),NA())</f>
        <v>#N/A</v>
      </c>
      <c r="G207" s="541" t="e">
        <f ca="1">+IF(AND(ISNUMBER(OFFSET('Water Data'!$E$4,0,10*ROW('Water Data'!E201))),'Data Summary'!BV207="Yes"),100-OFFSET('Water Data'!$E$4,0,10*ROW('Water Data'!E201)),NA())</f>
        <v>#N/A</v>
      </c>
      <c r="H207" s="541" t="e">
        <f ca="1">+IF(AND(ISNUMBER(OFFSET('Water Data'!$E$6,0,10*ROW('Water Data'!E201))),'Data Summary'!BW207="Yes"),OFFSET('Water Data'!$E$6,0,10*ROW('Water Data'!E201)),NA())</f>
        <v>#N/A</v>
      </c>
      <c r="I207" s="541" t="e">
        <f ca="1">+IF(AND(ISNUMBER(OFFSET('Water Data'!$E$9,0,10*ROW('Water Data'!E201))),'Data Summary'!BX207="Yes"),OFFSET('Water Data'!$E$9,0,10*ROW('Water Data'!E201)),NA())</f>
        <v>#N/A</v>
      </c>
      <c r="J207" s="541" t="e">
        <f ca="1">+IF(AND(ISNUMBER(OFFSET('Water Data'!$F$4,0,10*ROW('Water Data'!F201))),'Data Summary'!BY207="Yes"),100-OFFSET('Water Data'!$F$4,0,10*ROW('Water Data'!F201)),NA())</f>
        <v>#N/A</v>
      </c>
      <c r="K207" s="541" t="e">
        <f ca="1">+IF(AND(ISNUMBER(OFFSET('Water Data'!$F$6,0,10*ROW('Water Data'!F201))),'Data Summary'!BZ207="Yes"),OFFSET('Water Data'!$F$6,0,10*ROW('Water Data'!F201)),NA())</f>
        <v>#N/A</v>
      </c>
      <c r="L207" s="541" t="e">
        <f ca="1">+IF(AND(ISNUMBER(OFFSET('Water Data'!$F$9,0,10*ROW('Water Data'!F201))),'Data Summary'!CA207="Yes"),OFFSET('Water Data'!$F$9,0,10*ROW('Water Data'!F201)),NA())</f>
        <v>#N/A</v>
      </c>
      <c r="M207" s="541" t="e">
        <f ca="1">+IF(AND(ISNUMBER(OFFSET('Water Data'!$G$4,0,10*ROW('Water Data'!G201))),'Data Summary'!CB207="Yes"),100-OFFSET('Water Data'!$G$4,0,10*ROW('Water Data'!G201)),NA())</f>
        <v>#N/A</v>
      </c>
      <c r="N207" s="541" t="e">
        <f ca="1">+IF(AND(ISNUMBER(OFFSET('Water Data'!$G$6,0,10*ROW('Water Data'!G201))),'Data Summary'!CC207="Yes"),OFFSET('Water Data'!$G$6,0,10*ROW('Water Data'!G201)),NA())</f>
        <v>#N/A</v>
      </c>
      <c r="O207" s="541" t="e">
        <f ca="1">+IF(AND(ISNUMBER(OFFSET('Water Data'!$G$9,0,10*ROW('Water Data'!G201))),'Data Summary'!CD207="Yes"),OFFSET('Water Data'!$G$9,0,10*ROW('Water Data'!G201)),NA())</f>
        <v>#N/A</v>
      </c>
      <c r="P207" s="541" t="e">
        <f ca="1">+IF(AND(ISNUMBER(OFFSET('Water Data'!$H$4,0,10*ROW('Water Data'!H201))),'Data Summary'!CE207="Yes"),100-OFFSET('Water Data'!$H$4,0,10*ROW('Water Data'!H201)),NA())</f>
        <v>#N/A</v>
      </c>
      <c r="Q207" s="541" t="e">
        <f ca="1">+IF(AND(ISNUMBER(OFFSET('Water Data'!$H$6,0,10*ROW('Water Data'!H201))),'Data Summary'!CF207="Yes"),OFFSET('Water Data'!$H$6,0,10*ROW('Water Data'!H201)),NA())</f>
        <v>#N/A</v>
      </c>
      <c r="R207" s="541" t="e">
        <f ca="1">+IF(AND(ISNUMBER(OFFSET('Water Data'!$H$9,0,10*ROW('Water Data'!H201))),'Data Summary'!CG207="Yes"),OFFSET('Water Data'!$H$9,0,10*ROW('Water Data'!H201)),NA())</f>
        <v>#N/A</v>
      </c>
      <c r="S207" s="541" t="e">
        <f ca="1">+IF(AND(ISNUMBER(OFFSET('Water Data'!$I$4,0,10*ROW('Water Data'!I201))),'Data Summary'!CH207="Yes"),100-OFFSET('Water Data'!$I$4,0,10*ROW('Water Data'!I201)),NA())</f>
        <v>#N/A</v>
      </c>
      <c r="T207" s="541" t="e">
        <f ca="1">+IF(AND(ISNUMBER(OFFSET('Water Data'!$I$6,0,10*ROW('Water Data'!I201))),'Data Summary'!CI207="Yes"),OFFSET('Water Data'!$I$6,0,10*ROW('Water Data'!I201)),NA())</f>
        <v>#N/A</v>
      </c>
      <c r="U207" s="541" t="e">
        <f ca="1">+IF(AND(ISNUMBER(OFFSET('Water Data'!$I$9,0,10*ROW('Water Data'!I201))),'Data Summary'!CJ207="Yes"),OFFSET('Water Data'!$I$9,0,10*ROW('Water Data'!I201)),NA())</f>
        <v>#N/A</v>
      </c>
      <c r="V207" s="542" t="e">
        <f ca="1">+IF(AND(ISNUMBER(OFFSET('Sanitation Data'!$D$4,0,10*ROW('Sanitation Data'!D201))),'Data Summary'!CK207="Yes"),100-OFFSET('Sanitation Data'!$D$4,0,10*ROW('Sanitation Data'!D201)),NA())</f>
        <v>#N/A</v>
      </c>
      <c r="W207" s="542" t="e">
        <f ca="1">+IF(AND(ISNUMBER(OFFSET('Sanitation Data'!$D$6,0,10*ROW('Sanitation Data'!D201))),'Data Summary'!CL207="Yes"),OFFSET('Sanitation Data'!$D$6,0,10*ROW('Sanitation Data'!D201)),NA())</f>
        <v>#N/A</v>
      </c>
      <c r="X207" s="542" t="e">
        <f ca="1">+IF(AND(ISNUMBER(OFFSET('Sanitation Data'!$D$10,0,10*ROW('Sanitation Data'!D201))),'Data Summary'!CM207="Yes"),OFFSET('Sanitation Data'!$D$10,0,10*ROW('Sanitation Data'!D201)),NA())</f>
        <v>#N/A</v>
      </c>
      <c r="Y207" s="542" t="e">
        <f ca="1">+IF(AND(ISNUMBER(OFFSET('Sanitation Data'!$D$11,0,10*ROW('Sanitation Data'!D201))),'Data Summary'!CN207="Yes"),OFFSET('Sanitation Data'!$D$11,0,10*ROW('Sanitation Data'!D201)),NA())</f>
        <v>#N/A</v>
      </c>
      <c r="Z207" s="542" t="e">
        <f ca="1">+IF(AND(ISNUMBER(OFFSET('Sanitation Data'!$D$12,0,10*ROW('Sanitation Data'!D201))),'Data Summary'!CO207="Yes"),OFFSET('Sanitation Data'!$D$12,0,10*ROW('Sanitation Data'!D201)),NA())</f>
        <v>#N/A</v>
      </c>
      <c r="AA207" s="542" t="e">
        <f ca="1">+IF(AND(ISNUMBER(OFFSET('Sanitation Data'!$E$4,0,10*ROW('Sanitation Data'!E201))),'Data Summary'!CP207="Yes"),100-OFFSET('Sanitation Data'!$E$4,0,10*ROW('Sanitation Data'!E201)),NA())</f>
        <v>#N/A</v>
      </c>
      <c r="AB207" s="542" t="e">
        <f ca="1">+IF(AND(ISNUMBER(OFFSET('Sanitation Data'!$E$6,0,10*ROW('Sanitation Data'!E201))),'Data Summary'!CQ207="Yes"),OFFSET('Sanitation Data'!$E$6,0,10*ROW('Sanitation Data'!E201)),NA())</f>
        <v>#N/A</v>
      </c>
      <c r="AC207" s="542" t="e">
        <f ca="1">+IF(AND(ISNUMBER(OFFSET('Sanitation Data'!$E$10,0,10*ROW('Sanitation Data'!E201))),'Data Summary'!CR207="Yes"),OFFSET('Sanitation Data'!$E$10,0,10*ROW('Sanitation Data'!E201)),NA())</f>
        <v>#N/A</v>
      </c>
      <c r="AD207" s="542" t="e">
        <f ca="1">+IF(AND(ISNUMBER(OFFSET('Sanitation Data'!$E$11,0,10*ROW('Sanitation Data'!E201))),'Data Summary'!CS207="Yes"),OFFSET('Sanitation Data'!$E$11,0,10*ROW('Sanitation Data'!E201)),NA())</f>
        <v>#N/A</v>
      </c>
      <c r="AE207" s="542" t="e">
        <f ca="1">+IF(AND(ISNUMBER(OFFSET('Sanitation Data'!$E$12,0,10*ROW('Sanitation Data'!E201))),'Data Summary'!CT207="Yes"),OFFSET('Sanitation Data'!$E$12,0,10*ROW('Sanitation Data'!E201)),NA())</f>
        <v>#N/A</v>
      </c>
      <c r="AF207" s="542" t="e">
        <f ca="1">+IF(AND(ISNUMBER(OFFSET('Sanitation Data'!$F$4,0,10*ROW('Sanitation Data'!F201))),'Data Summary'!CU207="Yes"),100-OFFSET('Sanitation Data'!$F$4,0,10*ROW('Sanitation Data'!F201)),NA())</f>
        <v>#N/A</v>
      </c>
      <c r="AG207" s="542" t="e">
        <f ca="1">+IF(AND(ISNUMBER(OFFSET('Sanitation Data'!$F$6,0,10*ROW('Sanitation Data'!F201))),'Data Summary'!CV207="Yes"),OFFSET('Sanitation Data'!$F$6,0,10*ROW('Sanitation Data'!F201)),NA())</f>
        <v>#N/A</v>
      </c>
      <c r="AH207" s="542" t="e">
        <f ca="1">+IF(AND(ISNUMBER(OFFSET('Sanitation Data'!$F$10,0,10*ROW('Sanitation Data'!F201))),'Data Summary'!CW207="Yes"),OFFSET('Sanitation Data'!$F$10,0,10*ROW('Sanitation Data'!F201)),NA())</f>
        <v>#N/A</v>
      </c>
      <c r="AI207" s="542" t="e">
        <f ca="1">+IF(AND(ISNUMBER(OFFSET('Sanitation Data'!$F$11,0,10*ROW('Sanitation Data'!F201))),'Data Summary'!CX207="Yes"),OFFSET('Sanitation Data'!$F$11,0,10*ROW('Sanitation Data'!F201)),NA())</f>
        <v>#N/A</v>
      </c>
      <c r="AJ207" s="542" t="e">
        <f ca="1">+IF(AND(ISNUMBER(OFFSET('Sanitation Data'!$F$12,0,10*ROW('Sanitation Data'!F201))),'Data Summary'!CY207="Yes"),OFFSET('Sanitation Data'!$F$12,0,10*ROW('Sanitation Data'!F201)),NA())</f>
        <v>#N/A</v>
      </c>
      <c r="AK207" s="542" t="e">
        <f ca="1">+IF(AND(ISNUMBER(OFFSET('Sanitation Data'!$G$4,0,10*ROW('Sanitation Data'!G201))),'Data Summary'!CZ207="Yes"),100-OFFSET('Sanitation Data'!$G$4,0,10*ROW('Sanitation Data'!G201)),NA())</f>
        <v>#N/A</v>
      </c>
      <c r="AL207" s="542" t="e">
        <f ca="1">+IF(AND(ISNUMBER(OFFSET('Sanitation Data'!$G$6,0,10*ROW('Sanitation Data'!G201))),'Data Summary'!DA207="Yes"),OFFSET('Sanitation Data'!$G$6,0,10*ROW('Sanitation Data'!G201)),NA())</f>
        <v>#N/A</v>
      </c>
      <c r="AM207" s="542" t="e">
        <f ca="1">+IF(AND(ISNUMBER(OFFSET('Sanitation Data'!$G$10,0,10*ROW('Sanitation Data'!G201))),'Data Summary'!DB207="Yes"),OFFSET('Sanitation Data'!$G$10,0,10*ROW('Sanitation Data'!G201)),NA())</f>
        <v>#N/A</v>
      </c>
      <c r="AN207" s="542" t="e">
        <f ca="1">+IF(AND(ISNUMBER(OFFSET('Sanitation Data'!$G$11,0,10*ROW('Sanitation Data'!G201))),'Data Summary'!DC207="Yes"),OFFSET('Sanitation Data'!$G$11,0,10*ROW('Sanitation Data'!G201)),NA())</f>
        <v>#N/A</v>
      </c>
      <c r="AO207" s="542" t="e">
        <f ca="1">+IF(AND(ISNUMBER(OFFSET('Sanitation Data'!$G$12,0,10*ROW('Sanitation Data'!G201))),'Data Summary'!DD207="Yes"),OFFSET('Sanitation Data'!$G$12,0,10*ROW('Sanitation Data'!G201)),NA())</f>
        <v>#N/A</v>
      </c>
      <c r="AP207" s="542" t="e">
        <f ca="1">+IF(AND(ISNUMBER(OFFSET('Sanitation Data'!$H$4,0,10*ROW('Sanitation Data'!H201))),'Data Summary'!DE207="Yes"),100-OFFSET('Sanitation Data'!$H$4,0,10*ROW('Sanitation Data'!H201)),NA())</f>
        <v>#N/A</v>
      </c>
      <c r="AQ207" s="542" t="e">
        <f ca="1">+IF(AND(ISNUMBER(OFFSET('Sanitation Data'!$H$6,0,10*ROW('Sanitation Data'!H201))),'Data Summary'!DF207="Yes"),OFFSET('Sanitation Data'!$H$6,0,10*ROW('Sanitation Data'!H201)),NA())</f>
        <v>#N/A</v>
      </c>
      <c r="AR207" s="542" t="e">
        <f ca="1">+IF(AND(ISNUMBER(OFFSET('Sanitation Data'!$H$10,0,10*ROW('Sanitation Data'!H201))),'Data Summary'!DG207="Yes"),OFFSET('Sanitation Data'!$H$10,0,10*ROW('Sanitation Data'!H201)),NA())</f>
        <v>#N/A</v>
      </c>
      <c r="AS207" s="542" t="e">
        <f ca="1">+IF(AND(ISNUMBER(OFFSET('Sanitation Data'!$H$11,0,10*ROW('Sanitation Data'!H201))),'Data Summary'!DH207="Yes"),OFFSET('Sanitation Data'!$H$11,0,10*ROW('Sanitation Data'!H201)),NA())</f>
        <v>#N/A</v>
      </c>
      <c r="AT207" s="542" t="e">
        <f ca="1">+IF(AND(ISNUMBER(OFFSET('Sanitation Data'!$H$12,0,10*ROW('Sanitation Data'!H201))),'Data Summary'!DI207="Yes"),OFFSET('Sanitation Data'!$H$12,0,10*ROW('Sanitation Data'!H201)),NA())</f>
        <v>#N/A</v>
      </c>
      <c r="AU207" s="542" t="e">
        <f ca="1">+IF(AND(ISNUMBER(OFFSET('Sanitation Data'!$I$4,0,10*ROW('Sanitation Data'!I201))),'Data Summary'!DJ207="Yes"),100-OFFSET('Sanitation Data'!$I$4,0,10*ROW('Sanitation Data'!I201)),NA())</f>
        <v>#N/A</v>
      </c>
      <c r="AV207" s="542" t="e">
        <f ca="1">+IF(AND(ISNUMBER(OFFSET('Sanitation Data'!$I$6,0,10*ROW('Sanitation Data'!I201))),'Data Summary'!DK207="Yes"),OFFSET('Sanitation Data'!$I$6,0,10*ROW('Sanitation Data'!I201)),NA())</f>
        <v>#N/A</v>
      </c>
      <c r="AW207" s="542" t="e">
        <f ca="1">+IF(AND(ISNUMBER(OFFSET('Sanitation Data'!$I$10,0,10*ROW('Sanitation Data'!I201))),'Data Summary'!DL207="Yes"),OFFSET('Sanitation Data'!$I$10,0,10*ROW('Sanitation Data'!I201)),NA())</f>
        <v>#N/A</v>
      </c>
      <c r="AX207" s="542" t="e">
        <f ca="1">+IF(AND(ISNUMBER(OFFSET('Sanitation Data'!$I$11,0,10*ROW('Sanitation Data'!I201))),'Data Summary'!DM207="Yes"),OFFSET('Sanitation Data'!$I$11,0,10*ROW('Sanitation Data'!I201)),NA())</f>
        <v>#N/A</v>
      </c>
      <c r="AY207" s="542" t="e">
        <f ca="1">+IF(AND(ISNUMBER(OFFSET('Sanitation Data'!$I$12,0,10*ROW('Sanitation Data'!I201))),'Data Summary'!DN207="Yes"),OFFSET('Sanitation Data'!$I$12,0,10*ROW('Sanitation Data'!I201)),NA())</f>
        <v>#N/A</v>
      </c>
      <c r="AZ207" s="543" t="e">
        <f ca="1">+IF(AND(ISNUMBER(OFFSET('Hygiene Data'!$D$5,0,10*ROW('Hygiene Data'!D201))),'Data Summary'!DO207="Yes"),OFFSET('Hygiene Data'!$D$5,0,10*ROW('Hygiene Data'!D201)),NA())</f>
        <v>#N/A</v>
      </c>
      <c r="BA207" s="543" t="e">
        <f ca="1">+IF(AND(ISNUMBER(OFFSET('Hygiene Data'!$D$7,0,10*ROW('Hygiene Data'!D201))),'Data Summary'!DP207="Yes"),OFFSET('Hygiene Data'!$D$7,0,10*ROW('Hygiene Data'!D201)),NA())</f>
        <v>#N/A</v>
      </c>
      <c r="BB207" s="543" t="e">
        <f ca="1">+IF(AND(ISNUMBER(OFFSET('Hygiene Data'!$D$9,0,10*ROW('Hygiene Data'!D201))),'Data Summary'!DQ207="Yes"),OFFSET('Hygiene Data'!$D$9,0,10*ROW('Hygiene Data'!D201)),NA())</f>
        <v>#N/A</v>
      </c>
      <c r="BC207" s="543" t="e">
        <f ca="1">+IF(AND(ISNUMBER(OFFSET('Hygiene Data'!$E$5,0,10*ROW('Hygiene Data'!E201))),'Data Summary'!DR207="Yes"),OFFSET('Hygiene Data'!$E$5,0,10*ROW('Hygiene Data'!E201)),NA())</f>
        <v>#N/A</v>
      </c>
      <c r="BD207" s="543" t="e">
        <f ca="1">+IF(AND(ISNUMBER(OFFSET('Hygiene Data'!$E$7,0,10*ROW('Hygiene Data'!E201))),'Data Summary'!DS207="Yes"),OFFSET('Hygiene Data'!$E$7,0,10*ROW('Hygiene Data'!E201)),NA())</f>
        <v>#N/A</v>
      </c>
      <c r="BE207" s="543" t="e">
        <f ca="1">+IF(AND(ISNUMBER(OFFSET('Hygiene Data'!$E$9,0,10*ROW('Hygiene Data'!E201))),'Data Summary'!DT207="Yes"),OFFSET('Hygiene Data'!$E$9,0,10*ROW('Hygiene Data'!E201)),NA())</f>
        <v>#N/A</v>
      </c>
      <c r="BF207" s="543" t="e">
        <f ca="1">+IF(AND(ISNUMBER(OFFSET('Hygiene Data'!$F$5,0,10*ROW('Hygiene Data'!F201))),'Data Summary'!DU207="Yes"),OFFSET('Hygiene Data'!$F$5,0,10*ROW('Hygiene Data'!F201)),NA())</f>
        <v>#N/A</v>
      </c>
      <c r="BG207" s="543" t="e">
        <f ca="1">+IF(AND(ISNUMBER(OFFSET('Hygiene Data'!$F$7,0,10*ROW('Hygiene Data'!F201))),'Data Summary'!DV207="Yes"),OFFSET('Hygiene Data'!$F$7,0,10*ROW('Hygiene Data'!F201)),NA())</f>
        <v>#N/A</v>
      </c>
      <c r="BH207" s="543" t="e">
        <f ca="1">+IF(AND(ISNUMBER(OFFSET('Hygiene Data'!$F$9,0,10*ROW('Hygiene Data'!F201))),'Data Summary'!DW207="Yes"),OFFSET('Hygiene Data'!$F$9,0,10*ROW('Hygiene Data'!F201)),NA())</f>
        <v>#N/A</v>
      </c>
      <c r="BI207" s="543" t="e">
        <f ca="1">+IF(AND(ISNUMBER(OFFSET('Hygiene Data'!$G$5,0,10*ROW('Hygiene Data'!G201))),'Data Summary'!DX207="Yes"),OFFSET('Hygiene Data'!$G$5,0,10*ROW('Hygiene Data'!G201)),NA())</f>
        <v>#N/A</v>
      </c>
      <c r="BJ207" s="543" t="e">
        <f ca="1">+IF(AND(ISNUMBER(OFFSET('Hygiene Data'!$G$7,0,10*ROW('Hygiene Data'!G201))),'Data Summary'!DY207="Yes"),OFFSET('Hygiene Data'!$G$7,0,10*ROW('Hygiene Data'!G201)),NA())</f>
        <v>#N/A</v>
      </c>
      <c r="BK207" s="543" t="e">
        <f ca="1">+IF(AND(ISNUMBER(OFFSET('Hygiene Data'!$G$9,0,10*ROW('Hygiene Data'!G201))),'Data Summary'!DZ207="Yes"),OFFSET('Hygiene Data'!$G$9,0,10*ROW('Hygiene Data'!G201)),NA())</f>
        <v>#N/A</v>
      </c>
      <c r="BL207" s="543" t="e">
        <f ca="1">+IF(AND(ISNUMBER(OFFSET('Hygiene Data'!$H$5,0,10*ROW('Hygiene Data'!H201))),'Data Summary'!EA207="Yes"),OFFSET('Hygiene Data'!$H$5,0,10*ROW('Hygiene Data'!H201)),NA())</f>
        <v>#N/A</v>
      </c>
      <c r="BM207" s="543" t="e">
        <f ca="1">+IF(AND(ISNUMBER(OFFSET('Hygiene Data'!$H$7,0,10*ROW('Hygiene Data'!H201))),'Data Summary'!EB207="Yes"),OFFSET('Hygiene Data'!$H$7,0,10*ROW('Hygiene Data'!H201)),NA())</f>
        <v>#N/A</v>
      </c>
      <c r="BN207" s="543" t="e">
        <f ca="1">+IF(AND(ISNUMBER(OFFSET('Hygiene Data'!$H$9,0,10*ROW('Hygiene Data'!H201))),'Data Summary'!EC207="Yes"),OFFSET('Hygiene Data'!$H$9,0,10*ROW('Hygiene Data'!H201)),NA())</f>
        <v>#N/A</v>
      </c>
      <c r="BO207" s="543" t="e">
        <f ca="1">+IF(AND(ISNUMBER(OFFSET('Hygiene Data'!$I$5,0,10*ROW('Hygiene Data'!I201))),'Data Summary'!ED207="Yes"),OFFSET('Hygiene Data'!$I$5,0,10*ROW('Hygiene Data'!I201)),NA())</f>
        <v>#N/A</v>
      </c>
      <c r="BP207" s="543" t="e">
        <f ca="1">+IF(AND(ISNUMBER(OFFSET('Hygiene Data'!$I$7,0,10*ROW('Hygiene Data'!I201))),'Data Summary'!EE207="Yes"),OFFSET('Hygiene Data'!$I$7,0,10*ROW('Hygiene Data'!I201)),NA())</f>
        <v>#N/A</v>
      </c>
      <c r="BQ207" s="54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05605-DC41-4F30-A835-45AF7C9E551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603" customWidth="1"/>
    <col min="2" max="2" width="6.5" style="604" customWidth="1"/>
    <col min="3" max="3" width="21.59765625" style="605" customWidth="1"/>
    <col min="4" max="4" width="9.69921875" style="553" customWidth="1"/>
    <col min="5" max="5" width="8" style="608" customWidth="1"/>
    <col min="6" max="6" width="8" style="606" customWidth="1"/>
    <col min="7" max="7" width="8" style="609" customWidth="1"/>
    <col min="8" max="8" width="8" style="606" customWidth="1"/>
    <col min="9" max="9" width="8" style="553" customWidth="1"/>
    <col min="10" max="10" width="8" style="607" customWidth="1"/>
    <col min="11" max="11" width="8" style="610" customWidth="1"/>
    <col min="12" max="12" width="8" style="606" customWidth="1"/>
    <col min="13" max="13" width="8" style="611" customWidth="1"/>
    <col min="14" max="14" width="8" style="607" customWidth="1"/>
    <col min="15" max="19" width="8" style="553" customWidth="1"/>
    <col min="20" max="16384" width="9" style="553"/>
  </cols>
  <sheetData>
    <row r="1" spans="1:19" ht="20.25" customHeight="1" x14ac:dyDescent="0.25">
      <c r="A1" s="544" t="str">
        <f>HLOOKUP(Introduction!$G$4,nametranslations,157,FALSE)</f>
        <v>WHO/UNICEF JMP Estimates
(Updated 2026)</v>
      </c>
      <c r="B1" s="545" t="str">
        <f ca="1">HLOOKUP([1]Introduction!$G$4,nametranslations,38,FALSE)</f>
        <v>Water, sanitation and hygiene services in schools</v>
      </c>
      <c r="C1" s="545" t="str">
        <f ca="1">HLOOKUP([1]Introduction!$G$4,nametranslations,38,FALSE)</f>
        <v>Water, sanitation and hygiene services in schools</v>
      </c>
      <c r="D1" s="545" t="str">
        <f ca="1">HLOOKUP([1]Introduction!$G$4,nametranslations,38,FALSE)</f>
        <v>Water, sanitation and hygiene services in schools</v>
      </c>
      <c r="E1" s="546" t="str">
        <f>HLOOKUP(Introduction!$G$4,nametranslations,68,FALSE)</f>
        <v>Drinking Water (%)</v>
      </c>
      <c r="F1" s="547"/>
      <c r="G1" s="547"/>
      <c r="H1" s="547"/>
      <c r="I1" s="548"/>
      <c r="J1" s="549" t="str">
        <f>HLOOKUP(Introduction!$G$4,nametranslations,69,FALSE)</f>
        <v>Sanitation (%)</v>
      </c>
      <c r="K1" s="549"/>
      <c r="L1" s="549"/>
      <c r="M1" s="549"/>
      <c r="N1" s="549"/>
      <c r="O1" s="550" t="str">
        <f>HLOOKUP(Introduction!$G$4,nametranslations,70,FALSE)</f>
        <v>Hygiene (%)</v>
      </c>
      <c r="P1" s="551"/>
      <c r="Q1" s="551"/>
      <c r="R1" s="551"/>
      <c r="S1" s="552"/>
    </row>
    <row r="2" spans="1:19" x14ac:dyDescent="0.25">
      <c r="A2" s="545" t="str">
        <f ca="1">HLOOKUP([1]Introduction!$G$4,nametranslations,38,FALSE)</f>
        <v>Water, sanitation and hygiene services in schools</v>
      </c>
      <c r="B2" s="545" t="str">
        <f ca="1">HLOOKUP([1]Introduction!$G$4,nametranslations,38,FALSE)</f>
        <v>Water, sanitation and hygiene services in schools</v>
      </c>
      <c r="C2" s="545" t="str">
        <f ca="1">HLOOKUP([1]Introduction!$G$4,nametranslations,38,FALSE)</f>
        <v>Water, sanitation and hygiene services in schools</v>
      </c>
      <c r="D2" s="545" t="str">
        <f ca="1">HLOOKUP([1]Introduction!$G$4,nametranslations,38,FALSE)</f>
        <v>Water, sanitation and hygiene services in schools</v>
      </c>
      <c r="E2" s="554"/>
      <c r="F2" s="555"/>
      <c r="G2" s="556"/>
      <c r="H2" s="557"/>
      <c r="I2" s="558"/>
      <c r="J2" s="559"/>
      <c r="K2" s="555"/>
      <c r="L2" s="560"/>
      <c r="M2" s="557"/>
      <c r="N2" s="561"/>
      <c r="O2" s="554"/>
      <c r="P2" s="555"/>
      <c r="Q2" s="562"/>
      <c r="R2" s="557"/>
      <c r="S2" s="558"/>
    </row>
    <row r="3" spans="1:19" ht="134.25" customHeight="1" x14ac:dyDescent="0.25">
      <c r="A3" s="563" t="str">
        <f>HLOOKUP(Introduction!$G$4,nametranslations,71,FALSE)</f>
        <v>Country</v>
      </c>
      <c r="B3" s="564" t="str">
        <f>HLOOKUP(Introduction!$G$4,nametranslations,72,FALSE)</f>
        <v>Year</v>
      </c>
      <c r="C3" s="565" t="str">
        <f>HLOOKUP(Introduction!$G$4,nametranslations,73,FALSE)</f>
        <v>Setting</v>
      </c>
      <c r="D3" s="566" t="str">
        <f>HLOOKUP(Introduction!$G$4,nametranslations,67,FALSE)</f>
        <v>School Age Population 
Source: United Nations Population Division &amp; UNESCO</v>
      </c>
      <c r="E3" s="567" t="str">
        <f>HLOOKUP(Introduction!$G$4,nametranslations,74,FALSE)</f>
        <v>Facility</v>
      </c>
      <c r="F3" s="568" t="str">
        <f>HLOOKUP(Introduction!$G$4,nametranslations,75,FALSE)</f>
        <v>Improved</v>
      </c>
      <c r="G3" s="569" t="str">
        <f>HLOOKUP(Introduction!$G$4,nametranslations,76,FALSE)</f>
        <v>Basic (improved &amp; available)</v>
      </c>
      <c r="H3" s="570" t="str">
        <f>HLOOKUP(Introduction!$G$4,nametranslations,77,FALSE)</f>
        <v>Limited</v>
      </c>
      <c r="I3" s="571" t="str">
        <f>HLOOKUP(Introduction!$G$4,nametranslations,78,FALSE)</f>
        <v>No service</v>
      </c>
      <c r="J3" s="572" t="str">
        <f>HLOOKUP(Introduction!$G$4,nametranslations,74,FALSE)</f>
        <v>Facility</v>
      </c>
      <c r="K3" s="573" t="str">
        <f>HLOOKUP(Introduction!$G$4,nametranslations,75,FALSE)</f>
        <v>Improved</v>
      </c>
      <c r="L3" s="574" t="str">
        <f>HLOOKUP(Introduction!$G$4,nametranslations,79,FALSE)</f>
        <v>Basic
(improved, usable &amp; single-sex)</v>
      </c>
      <c r="M3" s="570" t="str">
        <f>HLOOKUP(Introduction!$G$4,nametranslations,77,FALSE)</f>
        <v>Limited</v>
      </c>
      <c r="N3" s="571" t="str">
        <f>HLOOKUP(Introduction!$G$4,nametranslations,78,FALSE)</f>
        <v>No service</v>
      </c>
      <c r="O3" s="567" t="str">
        <f>HLOOKUP(Introduction!$G$4,nametranslations,74,FALSE)</f>
        <v>Facility</v>
      </c>
      <c r="P3" s="568" t="str">
        <f>HLOOKUP(Introduction!$G$4,nametranslations,80,FALSE)</f>
        <v>Facility with water</v>
      </c>
      <c r="Q3" s="575" t="str">
        <f>HLOOKUP(Introduction!$G$4,nametranslations,81,FALSE)</f>
        <v>Basic  
(facility with water &amp; soap)</v>
      </c>
      <c r="R3" s="570" t="str">
        <f>HLOOKUP(Introduction!$G$4,nametranslations,77,FALSE)</f>
        <v>Limited</v>
      </c>
      <c r="S3" s="571" t="str">
        <f>HLOOKUP(Introduction!$G$4,nametranslations,78,FALSE)</f>
        <v>No service</v>
      </c>
    </row>
    <row r="4" spans="1:19" x14ac:dyDescent="0.25">
      <c r="A4" s="576" t="str">
        <f>+Introduction!$C$7</f>
        <v>United Republic of Tanzania</v>
      </c>
      <c r="B4" s="577">
        <f>IF(ISBLANK(Regressions!B14), " ", Regressions!B14)</f>
        <v>2000</v>
      </c>
      <c r="C4" s="578" t="str">
        <f>HLOOKUP(Introduction!$G$4,nametranslations,24,FALSE)</f>
        <v>Total</v>
      </c>
      <c r="D4" s="579">
        <f>IF(ISBLANK(Regressions!D14), " ", Regressions!D14)</f>
        <v>12920729</v>
      </c>
      <c r="E4" s="580" t="e">
        <f>IF(ISNUMBER(Regressions!E14),ROUND(Regressions!E14, 1), NA())</f>
        <v>#N/A</v>
      </c>
      <c r="F4" s="581" t="e">
        <f>IF(ISNUMBER(Regressions!F14),ROUND(Regressions!F14, 1), NA())</f>
        <v>#N/A</v>
      </c>
      <c r="G4" s="582" t="e">
        <f>IF(ISNUMBER(Regressions!G14),ROUND(Regressions!G14, 1), NA())</f>
        <v>#N/A</v>
      </c>
      <c r="H4" s="583" t="e">
        <f>IF(ISNUMBER(Regressions!H14),ROUND(Regressions!H14, 1), NA())</f>
        <v>#N/A</v>
      </c>
      <c r="I4" s="584" t="e">
        <f>IF(ISNUMBER(Regressions!I14),ROUND(Regressions!I14, 1), NA())</f>
        <v>#N/A</v>
      </c>
      <c r="J4" s="585">
        <f>IF(ISNUMBER(Regressions!K14),ROUND(Regressions!K14, 1), NA())</f>
        <v>100</v>
      </c>
      <c r="K4" s="581" t="e">
        <f>IF(ISNUMBER(Regressions!L14),ROUND(Regressions!L14, 1), NA())</f>
        <v>#N/A</v>
      </c>
      <c r="L4" s="586" t="e">
        <f>IF(ISNUMBER(Regressions!M14),ROUND(Regressions!M14, 1), NA())</f>
        <v>#N/A</v>
      </c>
      <c r="M4" s="583" t="e">
        <f>IF(ISNUMBER(Regressions!N14),ROUND(Regressions!N14, 1), NA())</f>
        <v>#N/A</v>
      </c>
      <c r="N4" s="584" t="e">
        <f>IF(ISNUMBER(Regressions!O14),ROUND(Regressions!O14, 1), NA())</f>
        <v>#N/A</v>
      </c>
      <c r="O4" s="585" t="e">
        <f>IF(ISNUMBER(Regressions!Q14),ROUND(Regressions!Q14, 1), NA())</f>
        <v>#N/A</v>
      </c>
      <c r="P4" s="581" t="e">
        <f>IF(ISNUMBER(Regressions!R14),ROUND(Regressions!R14, 1), NA())</f>
        <v>#N/A</v>
      </c>
      <c r="Q4" s="587" t="e">
        <f>IF(ISNUMBER(Regressions!S14),ROUND(Regressions!S14, 1), NA())</f>
        <v>#N/A</v>
      </c>
      <c r="R4" s="583" t="e">
        <f>IF(ISNUMBER(Regressions!T14),ROUND(Regressions!T14, 1), NA())</f>
        <v>#N/A</v>
      </c>
      <c r="S4" s="584" t="e">
        <f>IF(ISNUMBER(Regressions!U14),ROUND(Regressions!U14, 1), NA())</f>
        <v>#N/A</v>
      </c>
    </row>
    <row r="5" spans="1:19" x14ac:dyDescent="0.25">
      <c r="A5" s="576" t="str">
        <f>+Introduction!$C$7</f>
        <v>United Republic of Tanzania</v>
      </c>
      <c r="B5" s="577">
        <f>IF(ISBLANK(Regressions!B15), " ", Regressions!B15)</f>
        <v>2001</v>
      </c>
      <c r="C5" s="576" t="str">
        <f>HLOOKUP(Introduction!$G$4,nametranslations,24,FALSE)</f>
        <v>Total</v>
      </c>
      <c r="D5" s="579">
        <f>IF(ISBLANK(Regressions!D15), " ", Regressions!D15)</f>
        <v>13248324</v>
      </c>
      <c r="E5" s="580" t="e">
        <f>IF(ISNUMBER(Regressions!E15),ROUND(Regressions!E15, 1), NA())</f>
        <v>#N/A</v>
      </c>
      <c r="F5" s="581" t="e">
        <f>IF(ISNUMBER(Regressions!F15),ROUND(Regressions!F15, 1), NA())</f>
        <v>#N/A</v>
      </c>
      <c r="G5" s="582" t="e">
        <f>IF(ISNUMBER(Regressions!G15),ROUND(Regressions!G15, 1), NA())</f>
        <v>#N/A</v>
      </c>
      <c r="H5" s="583" t="e">
        <f>IF(ISNUMBER(Regressions!H15),ROUND(Regressions!H15, 1), NA())</f>
        <v>#N/A</v>
      </c>
      <c r="I5" s="584" t="e">
        <f>IF(ISNUMBER(Regressions!I15),ROUND(Regressions!I15, 1), NA())</f>
        <v>#N/A</v>
      </c>
      <c r="J5" s="585">
        <f>IF(ISNUMBER(Regressions!K15),ROUND(Regressions!K15, 1), NA())</f>
        <v>100</v>
      </c>
      <c r="K5" s="581" t="e">
        <f>IF(ISNUMBER(Regressions!L15),ROUND(Regressions!L15, 1), NA())</f>
        <v>#N/A</v>
      </c>
      <c r="L5" s="586" t="e">
        <f>IF(ISNUMBER(Regressions!M15),ROUND(Regressions!M15, 1), NA())</f>
        <v>#N/A</v>
      </c>
      <c r="M5" s="583" t="e">
        <f>IF(ISNUMBER(Regressions!N15),ROUND(Regressions!N15, 1), NA())</f>
        <v>#N/A</v>
      </c>
      <c r="N5" s="584" t="e">
        <f>IF(ISNUMBER(Regressions!O15),ROUND(Regressions!O15, 1), NA())</f>
        <v>#N/A</v>
      </c>
      <c r="O5" s="585" t="e">
        <f>IF(ISNUMBER(Regressions!Q15),ROUND(Regressions!Q15, 1), NA())</f>
        <v>#N/A</v>
      </c>
      <c r="P5" s="581" t="e">
        <f>IF(ISNUMBER(Regressions!R15),ROUND(Regressions!R15, 1), NA())</f>
        <v>#N/A</v>
      </c>
      <c r="Q5" s="587" t="e">
        <f>IF(ISNUMBER(Regressions!S15),ROUND(Regressions!S15, 1), NA())</f>
        <v>#N/A</v>
      </c>
      <c r="R5" s="583" t="e">
        <f>IF(ISNUMBER(Regressions!T15),ROUND(Regressions!T15, 1), NA())</f>
        <v>#N/A</v>
      </c>
      <c r="S5" s="584" t="e">
        <f>IF(ISNUMBER(Regressions!U15),ROUND(Regressions!U15, 1), NA())</f>
        <v>#N/A</v>
      </c>
    </row>
    <row r="6" spans="1:19" x14ac:dyDescent="0.25">
      <c r="A6" s="576" t="str">
        <f>+Introduction!$C$7</f>
        <v>United Republic of Tanzania</v>
      </c>
      <c r="B6" s="577">
        <f>IF(ISBLANK(Regressions!B16), " ", Regressions!B16)</f>
        <v>2002</v>
      </c>
      <c r="C6" s="576" t="str">
        <f>HLOOKUP(Introduction!$G$4,nametranslations,24,FALSE)</f>
        <v>Total</v>
      </c>
      <c r="D6" s="579">
        <f>IF(ISBLANK(Regressions!D16), " ", Regressions!D16)</f>
        <v>13580516</v>
      </c>
      <c r="E6" s="580" t="e">
        <f>IF(ISNUMBER(Regressions!E16),ROUND(Regressions!E16, 1), NA())</f>
        <v>#N/A</v>
      </c>
      <c r="F6" s="581" t="e">
        <f>IF(ISNUMBER(Regressions!F16),ROUND(Regressions!F16, 1), NA())</f>
        <v>#N/A</v>
      </c>
      <c r="G6" s="582" t="e">
        <f>IF(ISNUMBER(Regressions!G16),ROUND(Regressions!G16, 1), NA())</f>
        <v>#N/A</v>
      </c>
      <c r="H6" s="583" t="e">
        <f>IF(ISNUMBER(Regressions!H16),ROUND(Regressions!H16, 1), NA())</f>
        <v>#N/A</v>
      </c>
      <c r="I6" s="584" t="e">
        <f>IF(ISNUMBER(Regressions!I16),ROUND(Regressions!I16, 1), NA())</f>
        <v>#N/A</v>
      </c>
      <c r="J6" s="585">
        <f>IF(ISNUMBER(Regressions!K16),ROUND(Regressions!K16, 1), NA())</f>
        <v>100</v>
      </c>
      <c r="K6" s="581" t="e">
        <f>IF(ISNUMBER(Regressions!L16),ROUND(Regressions!L16, 1), NA())</f>
        <v>#N/A</v>
      </c>
      <c r="L6" s="586" t="e">
        <f>IF(ISNUMBER(Regressions!M16),ROUND(Regressions!M16, 1), NA())</f>
        <v>#N/A</v>
      </c>
      <c r="M6" s="583" t="e">
        <f>IF(ISNUMBER(Regressions!N16),ROUND(Regressions!N16, 1), NA())</f>
        <v>#N/A</v>
      </c>
      <c r="N6" s="584" t="e">
        <f>IF(ISNUMBER(Regressions!O16),ROUND(Regressions!O16, 1), NA())</f>
        <v>#N/A</v>
      </c>
      <c r="O6" s="585" t="e">
        <f>IF(ISNUMBER(Regressions!Q16),ROUND(Regressions!Q16, 1), NA())</f>
        <v>#N/A</v>
      </c>
      <c r="P6" s="581" t="e">
        <f>IF(ISNUMBER(Regressions!R16),ROUND(Regressions!R16, 1), NA())</f>
        <v>#N/A</v>
      </c>
      <c r="Q6" s="587" t="e">
        <f>IF(ISNUMBER(Regressions!S16),ROUND(Regressions!S16, 1), NA())</f>
        <v>#N/A</v>
      </c>
      <c r="R6" s="583" t="e">
        <f>IF(ISNUMBER(Regressions!T16),ROUND(Regressions!T16, 1), NA())</f>
        <v>#N/A</v>
      </c>
      <c r="S6" s="584" t="e">
        <f>IF(ISNUMBER(Regressions!U16),ROUND(Regressions!U16, 1), NA())</f>
        <v>#N/A</v>
      </c>
    </row>
    <row r="7" spans="1:19" x14ac:dyDescent="0.25">
      <c r="A7" s="576" t="str">
        <f>+Introduction!$C$7</f>
        <v>United Republic of Tanzania</v>
      </c>
      <c r="B7" s="577">
        <f>IF(ISBLANK(Regressions!B17), " ", Regressions!B17)</f>
        <v>2003</v>
      </c>
      <c r="C7" s="576" t="str">
        <f>HLOOKUP(Introduction!$G$4,nametranslations,24,FALSE)</f>
        <v>Total</v>
      </c>
      <c r="D7" s="579">
        <f>IF(ISBLANK(Regressions!D17), " ", Regressions!D17)</f>
        <v>13924416</v>
      </c>
      <c r="E7" s="580" t="e">
        <f>IF(ISNUMBER(Regressions!E17),ROUND(Regressions!E17, 1), NA())</f>
        <v>#N/A</v>
      </c>
      <c r="F7" s="581" t="e">
        <f>IF(ISNUMBER(Regressions!F17),ROUND(Regressions!F17, 1), NA())</f>
        <v>#N/A</v>
      </c>
      <c r="G7" s="582" t="e">
        <f>IF(ISNUMBER(Regressions!G17),ROUND(Regressions!G17, 1), NA())</f>
        <v>#N/A</v>
      </c>
      <c r="H7" s="583" t="e">
        <f>IF(ISNUMBER(Regressions!H17),ROUND(Regressions!H17, 1), NA())</f>
        <v>#N/A</v>
      </c>
      <c r="I7" s="584" t="e">
        <f>IF(ISNUMBER(Regressions!I17),ROUND(Regressions!I17, 1), NA())</f>
        <v>#N/A</v>
      </c>
      <c r="J7" s="585">
        <f>IF(ISNUMBER(Regressions!K17),ROUND(Regressions!K17, 1), NA())</f>
        <v>100</v>
      </c>
      <c r="K7" s="581" t="e">
        <f>IF(ISNUMBER(Regressions!L17),ROUND(Regressions!L17, 1), NA())</f>
        <v>#N/A</v>
      </c>
      <c r="L7" s="586" t="e">
        <f>IF(ISNUMBER(Regressions!M17),ROUND(Regressions!M17, 1), NA())</f>
        <v>#N/A</v>
      </c>
      <c r="M7" s="583" t="e">
        <f>IF(ISNUMBER(Regressions!N17),ROUND(Regressions!N17, 1), NA())</f>
        <v>#N/A</v>
      </c>
      <c r="N7" s="584" t="e">
        <f>IF(ISNUMBER(Regressions!O17),ROUND(Regressions!O17, 1), NA())</f>
        <v>#N/A</v>
      </c>
      <c r="O7" s="585" t="e">
        <f>IF(ISNUMBER(Regressions!Q17),ROUND(Regressions!Q17, 1), NA())</f>
        <v>#N/A</v>
      </c>
      <c r="P7" s="581" t="e">
        <f>IF(ISNUMBER(Regressions!R17),ROUND(Regressions!R17, 1), NA())</f>
        <v>#N/A</v>
      </c>
      <c r="Q7" s="587" t="e">
        <f>IF(ISNUMBER(Regressions!S17),ROUND(Regressions!S17, 1), NA())</f>
        <v>#N/A</v>
      </c>
      <c r="R7" s="583" t="e">
        <f>IF(ISNUMBER(Regressions!T17),ROUND(Regressions!T17, 1), NA())</f>
        <v>#N/A</v>
      </c>
      <c r="S7" s="584" t="e">
        <f>IF(ISNUMBER(Regressions!U17),ROUND(Regressions!U17, 1), NA())</f>
        <v>#N/A</v>
      </c>
    </row>
    <row r="8" spans="1:19" x14ac:dyDescent="0.25">
      <c r="A8" s="576" t="str">
        <f>+Introduction!$C$7</f>
        <v>United Republic of Tanzania</v>
      </c>
      <c r="B8" s="577">
        <f>IF(ISBLANK(Regressions!B18), " ", Regressions!B18)</f>
        <v>2004</v>
      </c>
      <c r="C8" s="576" t="str">
        <f>HLOOKUP(Introduction!$G$4,nametranslations,24,FALSE)</f>
        <v>Total</v>
      </c>
      <c r="D8" s="579">
        <f>IF(ISBLANK(Regressions!D18), " ", Regressions!D18)</f>
        <v>14291199</v>
      </c>
      <c r="E8" s="580" t="e">
        <f>IF(ISNUMBER(Regressions!E18),ROUND(Regressions!E18, 1), NA())</f>
        <v>#N/A</v>
      </c>
      <c r="F8" s="581">
        <f>IF(ISNUMBER(Regressions!F18),ROUND(Regressions!F18, 1), NA())</f>
        <v>41.8</v>
      </c>
      <c r="G8" s="582" t="e">
        <f>IF(ISNUMBER(Regressions!G18),ROUND(Regressions!G18, 1), NA())</f>
        <v>#N/A</v>
      </c>
      <c r="H8" s="583" t="e">
        <f>IF(ISNUMBER(Regressions!H18),ROUND(Regressions!H18, 1), NA())</f>
        <v>#N/A</v>
      </c>
      <c r="I8" s="584">
        <f>IF(ISNUMBER(Regressions!I18),ROUND(Regressions!I18, 1), NA())</f>
        <v>58.2</v>
      </c>
      <c r="J8" s="585">
        <f>IF(ISNUMBER(Regressions!K18),ROUND(Regressions!K18, 1), NA())</f>
        <v>100</v>
      </c>
      <c r="K8" s="581" t="e">
        <f>IF(ISNUMBER(Regressions!L18),ROUND(Regressions!L18, 1), NA())</f>
        <v>#N/A</v>
      </c>
      <c r="L8" s="586" t="e">
        <f>IF(ISNUMBER(Regressions!M18),ROUND(Regressions!M18, 1), NA())</f>
        <v>#N/A</v>
      </c>
      <c r="M8" s="583" t="e">
        <f>IF(ISNUMBER(Regressions!N18),ROUND(Regressions!N18, 1), NA())</f>
        <v>#N/A</v>
      </c>
      <c r="N8" s="584" t="e">
        <f>IF(ISNUMBER(Regressions!O18),ROUND(Regressions!O18, 1), NA())</f>
        <v>#N/A</v>
      </c>
      <c r="O8" s="585" t="e">
        <f>IF(ISNUMBER(Regressions!Q18),ROUND(Regressions!Q18, 1), NA())</f>
        <v>#N/A</v>
      </c>
      <c r="P8" s="581" t="e">
        <f>IF(ISNUMBER(Regressions!R18),ROUND(Regressions!R18, 1), NA())</f>
        <v>#N/A</v>
      </c>
      <c r="Q8" s="587" t="e">
        <f>IF(ISNUMBER(Regressions!S18),ROUND(Regressions!S18, 1), NA())</f>
        <v>#N/A</v>
      </c>
      <c r="R8" s="583" t="e">
        <f>IF(ISNUMBER(Regressions!T18),ROUND(Regressions!T18, 1), NA())</f>
        <v>#N/A</v>
      </c>
      <c r="S8" s="584" t="e">
        <f>IF(ISNUMBER(Regressions!U18),ROUND(Regressions!U18, 1), NA())</f>
        <v>#N/A</v>
      </c>
    </row>
    <row r="9" spans="1:19" x14ac:dyDescent="0.25">
      <c r="A9" s="576" t="str">
        <f>+Introduction!$C$7</f>
        <v>United Republic of Tanzania</v>
      </c>
      <c r="B9" s="577">
        <f>IF(ISBLANK(Regressions!B19), " ", Regressions!B19)</f>
        <v>2005</v>
      </c>
      <c r="C9" s="576" t="str">
        <f>HLOOKUP(Introduction!$G$4,nametranslations,24,FALSE)</f>
        <v>Total</v>
      </c>
      <c r="D9" s="579">
        <f>IF(ISBLANK(Regressions!D19), " ", Regressions!D19)</f>
        <v>14677282</v>
      </c>
      <c r="E9" s="580" t="e">
        <f>IF(ISNUMBER(Regressions!E19),ROUND(Regressions!E19, 1), NA())</f>
        <v>#N/A</v>
      </c>
      <c r="F9" s="581">
        <f>IF(ISNUMBER(Regressions!F19),ROUND(Regressions!F19, 1), NA())</f>
        <v>41.8</v>
      </c>
      <c r="G9" s="582" t="e">
        <f>IF(ISNUMBER(Regressions!G19),ROUND(Regressions!G19, 1), NA())</f>
        <v>#N/A</v>
      </c>
      <c r="H9" s="583" t="e">
        <f>IF(ISNUMBER(Regressions!H19),ROUND(Regressions!H19, 1), NA())</f>
        <v>#N/A</v>
      </c>
      <c r="I9" s="584">
        <f>IF(ISNUMBER(Regressions!I19),ROUND(Regressions!I19, 1), NA())</f>
        <v>58.2</v>
      </c>
      <c r="J9" s="585">
        <f>IF(ISNUMBER(Regressions!K19),ROUND(Regressions!K19, 1), NA())</f>
        <v>100</v>
      </c>
      <c r="K9" s="581" t="e">
        <f>IF(ISNUMBER(Regressions!L19),ROUND(Regressions!L19, 1), NA())</f>
        <v>#N/A</v>
      </c>
      <c r="L9" s="586" t="e">
        <f>IF(ISNUMBER(Regressions!M19),ROUND(Regressions!M19, 1), NA())</f>
        <v>#N/A</v>
      </c>
      <c r="M9" s="583" t="e">
        <f>IF(ISNUMBER(Regressions!N19),ROUND(Regressions!N19, 1), NA())</f>
        <v>#N/A</v>
      </c>
      <c r="N9" s="584" t="e">
        <f>IF(ISNUMBER(Regressions!O19),ROUND(Regressions!O19, 1), NA())</f>
        <v>#N/A</v>
      </c>
      <c r="O9" s="585" t="e">
        <f>IF(ISNUMBER(Regressions!Q19),ROUND(Regressions!Q19, 1), NA())</f>
        <v>#N/A</v>
      </c>
      <c r="P9" s="581" t="e">
        <f>IF(ISNUMBER(Regressions!R19),ROUND(Regressions!R19, 1), NA())</f>
        <v>#N/A</v>
      </c>
      <c r="Q9" s="587" t="e">
        <f>IF(ISNUMBER(Regressions!S19),ROUND(Regressions!S19, 1), NA())</f>
        <v>#N/A</v>
      </c>
      <c r="R9" s="583" t="e">
        <f>IF(ISNUMBER(Regressions!T19),ROUND(Regressions!T19, 1), NA())</f>
        <v>#N/A</v>
      </c>
      <c r="S9" s="584" t="e">
        <f>IF(ISNUMBER(Regressions!U19),ROUND(Regressions!U19, 1), NA())</f>
        <v>#N/A</v>
      </c>
    </row>
    <row r="10" spans="1:19" x14ac:dyDescent="0.25">
      <c r="A10" s="576" t="str">
        <f>+Introduction!$C$7</f>
        <v>United Republic of Tanzania</v>
      </c>
      <c r="B10" s="577">
        <f>IF(ISBLANK(Regressions!B20), " ", Regressions!B20)</f>
        <v>2006</v>
      </c>
      <c r="C10" s="576" t="str">
        <f>HLOOKUP(Introduction!$G$4,nametranslations,24,FALSE)</f>
        <v>Total</v>
      </c>
      <c r="D10" s="579">
        <f>IF(ISBLANK(Regressions!D20), " ", Regressions!D20)</f>
        <v>15084805</v>
      </c>
      <c r="E10" s="580" t="e">
        <f>IF(ISNUMBER(Regressions!E20),ROUND(Regressions!E20, 1), NA())</f>
        <v>#N/A</v>
      </c>
      <c r="F10" s="581">
        <f>IF(ISNUMBER(Regressions!F20),ROUND(Regressions!F20, 1), NA())</f>
        <v>41.8</v>
      </c>
      <c r="G10" s="582" t="e">
        <f>IF(ISNUMBER(Regressions!G20),ROUND(Regressions!G20, 1), NA())</f>
        <v>#N/A</v>
      </c>
      <c r="H10" s="583" t="e">
        <f>IF(ISNUMBER(Regressions!H20),ROUND(Regressions!H20, 1), NA())</f>
        <v>#N/A</v>
      </c>
      <c r="I10" s="584">
        <f>IF(ISNUMBER(Regressions!I20),ROUND(Regressions!I20, 1), NA())</f>
        <v>58.2</v>
      </c>
      <c r="J10" s="585">
        <f>IF(ISNUMBER(Regressions!K20),ROUND(Regressions!K20, 1), NA())</f>
        <v>100</v>
      </c>
      <c r="K10" s="581" t="e">
        <f>IF(ISNUMBER(Regressions!L20),ROUND(Regressions!L20, 1), NA())</f>
        <v>#N/A</v>
      </c>
      <c r="L10" s="586" t="e">
        <f>IF(ISNUMBER(Regressions!M20),ROUND(Regressions!M20, 1), NA())</f>
        <v>#N/A</v>
      </c>
      <c r="M10" s="583" t="e">
        <f>IF(ISNUMBER(Regressions!N20),ROUND(Regressions!N20, 1), NA())</f>
        <v>#N/A</v>
      </c>
      <c r="N10" s="584" t="e">
        <f>IF(ISNUMBER(Regressions!O20),ROUND(Regressions!O20, 1), NA())</f>
        <v>#N/A</v>
      </c>
      <c r="O10" s="585" t="e">
        <f>IF(ISNUMBER(Regressions!Q20),ROUND(Regressions!Q20, 1), NA())</f>
        <v>#N/A</v>
      </c>
      <c r="P10" s="581" t="e">
        <f>IF(ISNUMBER(Regressions!R20),ROUND(Regressions!R20, 1), NA())</f>
        <v>#N/A</v>
      </c>
      <c r="Q10" s="587" t="e">
        <f>IF(ISNUMBER(Regressions!S20),ROUND(Regressions!S20, 1), NA())</f>
        <v>#N/A</v>
      </c>
      <c r="R10" s="583" t="e">
        <f>IF(ISNUMBER(Regressions!T20),ROUND(Regressions!T20, 1), NA())</f>
        <v>#N/A</v>
      </c>
      <c r="S10" s="584" t="e">
        <f>IF(ISNUMBER(Regressions!U20),ROUND(Regressions!U20, 1), NA())</f>
        <v>#N/A</v>
      </c>
    </row>
    <row r="11" spans="1:19" x14ac:dyDescent="0.25">
      <c r="A11" s="576" t="str">
        <f>+Introduction!$C$7</f>
        <v>United Republic of Tanzania</v>
      </c>
      <c r="B11" s="577">
        <f>IF(ISBLANK(Regressions!B21), " ", Regressions!B21)</f>
        <v>2007</v>
      </c>
      <c r="C11" s="576" t="str">
        <f>HLOOKUP(Introduction!$G$4,nametranslations,24,FALSE)</f>
        <v>Total</v>
      </c>
      <c r="D11" s="579">
        <f>IF(ISBLANK(Regressions!D21), " ", Regressions!D21)</f>
        <v>15518140</v>
      </c>
      <c r="E11" s="580" t="e">
        <f>IF(ISNUMBER(Regressions!E21),ROUND(Regressions!E21, 1), NA())</f>
        <v>#N/A</v>
      </c>
      <c r="F11" s="581">
        <f>IF(ISNUMBER(Regressions!F21),ROUND(Regressions!F21, 1), NA())</f>
        <v>41.8</v>
      </c>
      <c r="G11" s="582" t="e">
        <f>IF(ISNUMBER(Regressions!G21),ROUND(Regressions!G21, 1), NA())</f>
        <v>#N/A</v>
      </c>
      <c r="H11" s="583" t="e">
        <f>IF(ISNUMBER(Regressions!H21),ROUND(Regressions!H21, 1), NA())</f>
        <v>#N/A</v>
      </c>
      <c r="I11" s="584">
        <f>IF(ISNUMBER(Regressions!I21),ROUND(Regressions!I21, 1), NA())</f>
        <v>58.2</v>
      </c>
      <c r="J11" s="585">
        <f>IF(ISNUMBER(Regressions!K21),ROUND(Regressions!K21, 1), NA())</f>
        <v>100</v>
      </c>
      <c r="K11" s="581" t="e">
        <f>IF(ISNUMBER(Regressions!L21),ROUND(Regressions!L21, 1), NA())</f>
        <v>#N/A</v>
      </c>
      <c r="L11" s="586" t="e">
        <f>IF(ISNUMBER(Regressions!M21),ROUND(Regressions!M21, 1), NA())</f>
        <v>#N/A</v>
      </c>
      <c r="M11" s="583" t="e">
        <f>IF(ISNUMBER(Regressions!N21),ROUND(Regressions!N21, 1), NA())</f>
        <v>#N/A</v>
      </c>
      <c r="N11" s="584" t="e">
        <f>IF(ISNUMBER(Regressions!O21),ROUND(Regressions!O21, 1), NA())</f>
        <v>#N/A</v>
      </c>
      <c r="O11" s="585" t="e">
        <f>IF(ISNUMBER(Regressions!Q21),ROUND(Regressions!Q21, 1), NA())</f>
        <v>#N/A</v>
      </c>
      <c r="P11" s="581" t="e">
        <f>IF(ISNUMBER(Regressions!R21),ROUND(Regressions!R21, 1), NA())</f>
        <v>#N/A</v>
      </c>
      <c r="Q11" s="587" t="e">
        <f>IF(ISNUMBER(Regressions!S21),ROUND(Regressions!S21, 1), NA())</f>
        <v>#N/A</v>
      </c>
      <c r="R11" s="583" t="e">
        <f>IF(ISNUMBER(Regressions!T21),ROUND(Regressions!T21, 1), NA())</f>
        <v>#N/A</v>
      </c>
      <c r="S11" s="584" t="e">
        <f>IF(ISNUMBER(Regressions!U21),ROUND(Regressions!U21, 1), NA())</f>
        <v>#N/A</v>
      </c>
    </row>
    <row r="12" spans="1:19" x14ac:dyDescent="0.25">
      <c r="A12" s="576" t="str">
        <f>+Introduction!$C$7</f>
        <v>United Republic of Tanzania</v>
      </c>
      <c r="B12" s="577">
        <f>IF(ISBLANK(Regressions!B22), " ", Regressions!B22)</f>
        <v>2008</v>
      </c>
      <c r="C12" s="576" t="str">
        <f>HLOOKUP(Introduction!$G$4,nametranslations,24,FALSE)</f>
        <v>Total</v>
      </c>
      <c r="D12" s="579">
        <f>IF(ISBLANK(Regressions!D22), " ", Regressions!D22)</f>
        <v>15970797</v>
      </c>
      <c r="E12" s="580">
        <f>IF(ISNUMBER(Regressions!E22),ROUND(Regressions!E22, 1), NA())</f>
        <v>72.8</v>
      </c>
      <c r="F12" s="581">
        <f>IF(ISNUMBER(Regressions!F22),ROUND(Regressions!F22, 1), NA())</f>
        <v>41.8</v>
      </c>
      <c r="G12" s="582" t="e">
        <f>IF(ISNUMBER(Regressions!G22),ROUND(Regressions!G22, 1), NA())</f>
        <v>#N/A</v>
      </c>
      <c r="H12" s="583" t="e">
        <f>IF(ISNUMBER(Regressions!H22),ROUND(Regressions!H22, 1), NA())</f>
        <v>#N/A</v>
      </c>
      <c r="I12" s="584">
        <f>IF(ISNUMBER(Regressions!I22),ROUND(Regressions!I22, 1), NA())</f>
        <v>58.2</v>
      </c>
      <c r="J12" s="585">
        <f>IF(ISNUMBER(Regressions!K22),ROUND(Regressions!K22, 1), NA())</f>
        <v>100</v>
      </c>
      <c r="K12" s="581">
        <f>IF(ISNUMBER(Regressions!L22),ROUND(Regressions!L22, 1), NA())</f>
        <v>67.599999999999994</v>
      </c>
      <c r="L12" s="586">
        <f>IF(ISNUMBER(Regressions!M22),ROUND(Regressions!M22, 1), NA())</f>
        <v>48</v>
      </c>
      <c r="M12" s="583">
        <f>IF(ISNUMBER(Regressions!N22),ROUND(Regressions!N22, 1), NA())</f>
        <v>19.600000000000001</v>
      </c>
      <c r="N12" s="584">
        <f>IF(ISNUMBER(Regressions!O22),ROUND(Regressions!O22, 1), NA())</f>
        <v>32.4</v>
      </c>
      <c r="O12" s="585" t="e">
        <f>IF(ISNUMBER(Regressions!Q22),ROUND(Regressions!Q22, 1), NA())</f>
        <v>#N/A</v>
      </c>
      <c r="P12" s="581" t="e">
        <f>IF(ISNUMBER(Regressions!R22),ROUND(Regressions!R22, 1), NA())</f>
        <v>#N/A</v>
      </c>
      <c r="Q12" s="587">
        <f>IF(ISNUMBER(Regressions!S22),ROUND(Regressions!S22, 1), NA())</f>
        <v>3.3</v>
      </c>
      <c r="R12" s="583" t="e">
        <f>IF(ISNUMBER(Regressions!T22),ROUND(Regressions!T22, 1), NA())</f>
        <v>#N/A</v>
      </c>
      <c r="S12" s="584" t="e">
        <f>IF(ISNUMBER(Regressions!U22),ROUND(Regressions!U22, 1), NA())</f>
        <v>#N/A</v>
      </c>
    </row>
    <row r="13" spans="1:19" x14ac:dyDescent="0.25">
      <c r="A13" s="576" t="str">
        <f>+Introduction!$C$7</f>
        <v>United Republic of Tanzania</v>
      </c>
      <c r="B13" s="577">
        <f>IF(ISBLANK(Regressions!B23), " ", Regressions!B23)</f>
        <v>2009</v>
      </c>
      <c r="C13" s="576" t="str">
        <f>HLOOKUP(Introduction!$G$4,nametranslations,24,FALSE)</f>
        <v>Total</v>
      </c>
      <c r="D13" s="579">
        <f>IF(ISBLANK(Regressions!D23), " ", Regressions!D23)</f>
        <v>16443011</v>
      </c>
      <c r="E13" s="580">
        <f>IF(ISNUMBER(Regressions!E23),ROUND(Regressions!E23, 1), NA())</f>
        <v>72.8</v>
      </c>
      <c r="F13" s="581">
        <f>IF(ISNUMBER(Regressions!F23),ROUND(Regressions!F23, 1), NA())</f>
        <v>44.7</v>
      </c>
      <c r="G13" s="582" t="e">
        <f>IF(ISNUMBER(Regressions!G23),ROUND(Regressions!G23, 1), NA())</f>
        <v>#N/A</v>
      </c>
      <c r="H13" s="583" t="e">
        <f>IF(ISNUMBER(Regressions!H23),ROUND(Regressions!H23, 1), NA())</f>
        <v>#N/A</v>
      </c>
      <c r="I13" s="584">
        <f>IF(ISNUMBER(Regressions!I23),ROUND(Regressions!I23, 1), NA())</f>
        <v>55.3</v>
      </c>
      <c r="J13" s="585">
        <f>IF(ISNUMBER(Regressions!K23),ROUND(Regressions!K23, 1), NA())</f>
        <v>99.9</v>
      </c>
      <c r="K13" s="581">
        <f>IF(ISNUMBER(Regressions!L23),ROUND(Regressions!L23, 1), NA())</f>
        <v>67.599999999999994</v>
      </c>
      <c r="L13" s="586">
        <f>IF(ISNUMBER(Regressions!M23),ROUND(Regressions!M23, 1), NA())</f>
        <v>48</v>
      </c>
      <c r="M13" s="583">
        <f>IF(ISNUMBER(Regressions!N23),ROUND(Regressions!N23, 1), NA())</f>
        <v>19.600000000000001</v>
      </c>
      <c r="N13" s="584">
        <f>IF(ISNUMBER(Regressions!O23),ROUND(Regressions!O23, 1), NA())</f>
        <v>32.4</v>
      </c>
      <c r="O13" s="585" t="e">
        <f>IF(ISNUMBER(Regressions!Q23),ROUND(Regressions!Q23, 1), NA())</f>
        <v>#N/A</v>
      </c>
      <c r="P13" s="581" t="e">
        <f>IF(ISNUMBER(Regressions!R23),ROUND(Regressions!R23, 1), NA())</f>
        <v>#N/A</v>
      </c>
      <c r="Q13" s="587">
        <f>IF(ISNUMBER(Regressions!S23),ROUND(Regressions!S23, 1), NA())</f>
        <v>3.3</v>
      </c>
      <c r="R13" s="583" t="e">
        <f>IF(ISNUMBER(Regressions!T23),ROUND(Regressions!T23, 1), NA())</f>
        <v>#N/A</v>
      </c>
      <c r="S13" s="584" t="e">
        <f>IF(ISNUMBER(Regressions!U23),ROUND(Regressions!U23, 1), NA())</f>
        <v>#N/A</v>
      </c>
    </row>
    <row r="14" spans="1:19" x14ac:dyDescent="0.25">
      <c r="A14" s="576" t="str">
        <f>+Introduction!$C$7</f>
        <v>United Republic of Tanzania</v>
      </c>
      <c r="B14" s="577">
        <f>IF(ISBLANK(Regressions!B24), " ", Regressions!B24)</f>
        <v>2010</v>
      </c>
      <c r="C14" s="576" t="str">
        <f>HLOOKUP(Introduction!$G$4,nametranslations,24,FALSE)</f>
        <v>Total</v>
      </c>
      <c r="D14" s="579">
        <f>IF(ISBLANK(Regressions!D24), " ", Regressions!D24)</f>
        <v>16933136</v>
      </c>
      <c r="E14" s="580">
        <f>IF(ISNUMBER(Regressions!E24),ROUND(Regressions!E24, 1), NA())</f>
        <v>72.8</v>
      </c>
      <c r="F14" s="581">
        <f>IF(ISNUMBER(Regressions!F24),ROUND(Regressions!F24, 1), NA())</f>
        <v>47.6</v>
      </c>
      <c r="G14" s="582" t="e">
        <f>IF(ISNUMBER(Regressions!G24),ROUND(Regressions!G24, 1), NA())</f>
        <v>#N/A</v>
      </c>
      <c r="H14" s="583" t="e">
        <f>IF(ISNUMBER(Regressions!H24),ROUND(Regressions!H24, 1), NA())</f>
        <v>#N/A</v>
      </c>
      <c r="I14" s="584">
        <f>IF(ISNUMBER(Regressions!I24),ROUND(Regressions!I24, 1), NA())</f>
        <v>52.4</v>
      </c>
      <c r="J14" s="585">
        <f>IF(ISNUMBER(Regressions!K24),ROUND(Regressions!K24, 1), NA())</f>
        <v>99.8</v>
      </c>
      <c r="K14" s="581">
        <f>IF(ISNUMBER(Regressions!L24),ROUND(Regressions!L24, 1), NA())</f>
        <v>67.599999999999994</v>
      </c>
      <c r="L14" s="586">
        <f>IF(ISNUMBER(Regressions!M24),ROUND(Regressions!M24, 1), NA())</f>
        <v>48</v>
      </c>
      <c r="M14" s="583">
        <f>IF(ISNUMBER(Regressions!N24),ROUND(Regressions!N24, 1), NA())</f>
        <v>19.600000000000001</v>
      </c>
      <c r="N14" s="584">
        <f>IF(ISNUMBER(Regressions!O24),ROUND(Regressions!O24, 1), NA())</f>
        <v>32.4</v>
      </c>
      <c r="O14" s="585" t="e">
        <f>IF(ISNUMBER(Regressions!Q24),ROUND(Regressions!Q24, 1), NA())</f>
        <v>#N/A</v>
      </c>
      <c r="P14" s="581" t="e">
        <f>IF(ISNUMBER(Regressions!R24),ROUND(Regressions!R24, 1), NA())</f>
        <v>#N/A</v>
      </c>
      <c r="Q14" s="587">
        <f>IF(ISNUMBER(Regressions!S24),ROUND(Regressions!S24, 1), NA())</f>
        <v>3.3</v>
      </c>
      <c r="R14" s="583" t="e">
        <f>IF(ISNUMBER(Regressions!T24),ROUND(Regressions!T24, 1), NA())</f>
        <v>#N/A</v>
      </c>
      <c r="S14" s="584" t="e">
        <f>IF(ISNUMBER(Regressions!U24),ROUND(Regressions!U24, 1), NA())</f>
        <v>#N/A</v>
      </c>
    </row>
    <row r="15" spans="1:19" x14ac:dyDescent="0.25">
      <c r="A15" s="576" t="str">
        <f>+Introduction!$C$7</f>
        <v>United Republic of Tanzania</v>
      </c>
      <c r="B15" s="577">
        <f>IF(ISBLANK(Regressions!B25), " ", Regressions!B25)</f>
        <v>2011</v>
      </c>
      <c r="C15" s="576" t="str">
        <f>HLOOKUP(Introduction!$G$4,nametranslations,24,FALSE)</f>
        <v>Total</v>
      </c>
      <c r="D15" s="579">
        <f>IF(ISBLANK(Regressions!D25), " ", Regressions!D25)</f>
        <v>17490232</v>
      </c>
      <c r="E15" s="580">
        <f>IF(ISNUMBER(Regressions!E25),ROUND(Regressions!E25, 1), NA())</f>
        <v>72.8</v>
      </c>
      <c r="F15" s="581">
        <f>IF(ISNUMBER(Regressions!F25),ROUND(Regressions!F25, 1), NA())</f>
        <v>50.6</v>
      </c>
      <c r="G15" s="582" t="e">
        <f>IF(ISNUMBER(Regressions!G25),ROUND(Regressions!G25, 1), NA())</f>
        <v>#N/A</v>
      </c>
      <c r="H15" s="583" t="e">
        <f>IF(ISNUMBER(Regressions!H25),ROUND(Regressions!H25, 1), NA())</f>
        <v>#N/A</v>
      </c>
      <c r="I15" s="584">
        <f>IF(ISNUMBER(Regressions!I25),ROUND(Regressions!I25, 1), NA())</f>
        <v>49.4</v>
      </c>
      <c r="J15" s="585">
        <f>IF(ISNUMBER(Regressions!K25),ROUND(Regressions!K25, 1), NA())</f>
        <v>99.7</v>
      </c>
      <c r="K15" s="581">
        <f>IF(ISNUMBER(Regressions!L25),ROUND(Regressions!L25, 1), NA())</f>
        <v>67.599999999999994</v>
      </c>
      <c r="L15" s="586">
        <f>IF(ISNUMBER(Regressions!M25),ROUND(Regressions!M25, 1), NA())</f>
        <v>48</v>
      </c>
      <c r="M15" s="583">
        <f>IF(ISNUMBER(Regressions!N25),ROUND(Regressions!N25, 1), NA())</f>
        <v>19.600000000000001</v>
      </c>
      <c r="N15" s="584">
        <f>IF(ISNUMBER(Regressions!O25),ROUND(Regressions!O25, 1), NA())</f>
        <v>32.4</v>
      </c>
      <c r="O15" s="585" t="e">
        <f>IF(ISNUMBER(Regressions!Q25),ROUND(Regressions!Q25, 1), NA())</f>
        <v>#N/A</v>
      </c>
      <c r="P15" s="581" t="e">
        <f>IF(ISNUMBER(Regressions!R25),ROUND(Regressions!R25, 1), NA())</f>
        <v>#N/A</v>
      </c>
      <c r="Q15" s="587">
        <f>IF(ISNUMBER(Regressions!S25),ROUND(Regressions!S25, 1), NA())</f>
        <v>3.3</v>
      </c>
      <c r="R15" s="583" t="e">
        <f>IF(ISNUMBER(Regressions!T25),ROUND(Regressions!T25, 1), NA())</f>
        <v>#N/A</v>
      </c>
      <c r="S15" s="584" t="e">
        <f>IF(ISNUMBER(Regressions!U25),ROUND(Regressions!U25, 1), NA())</f>
        <v>#N/A</v>
      </c>
    </row>
    <row r="16" spans="1:19" x14ac:dyDescent="0.25">
      <c r="A16" s="576" t="str">
        <f>+Introduction!$C$7</f>
        <v>United Republic of Tanzania</v>
      </c>
      <c r="B16" s="577">
        <f>IF(ISBLANK(Regressions!B26), " ", Regressions!B26)</f>
        <v>2012</v>
      </c>
      <c r="C16" s="576" t="str">
        <f>HLOOKUP(Introduction!$G$4,nametranslations,24,FALSE)</f>
        <v>Total</v>
      </c>
      <c r="D16" s="579">
        <f>IF(ISBLANK(Regressions!D26), " ", Regressions!D26)</f>
        <v>18062842</v>
      </c>
      <c r="E16" s="580">
        <f>IF(ISNUMBER(Regressions!E26),ROUND(Regressions!E26, 1), NA())</f>
        <v>72.8</v>
      </c>
      <c r="F16" s="581">
        <f>IF(ISNUMBER(Regressions!F26),ROUND(Regressions!F26, 1), NA())</f>
        <v>53.5</v>
      </c>
      <c r="G16" s="582">
        <f>IF(ISNUMBER(Regressions!G26),ROUND(Regressions!G26, 1), NA())</f>
        <v>50</v>
      </c>
      <c r="H16" s="583">
        <f>IF(ISNUMBER(Regressions!H26),ROUND(Regressions!H26, 1), NA())</f>
        <v>3.5</v>
      </c>
      <c r="I16" s="584">
        <f>IF(ISNUMBER(Regressions!I26),ROUND(Regressions!I26, 1), NA())</f>
        <v>46.5</v>
      </c>
      <c r="J16" s="585">
        <f>IF(ISNUMBER(Regressions!K26),ROUND(Regressions!K26, 1), NA())</f>
        <v>99.6</v>
      </c>
      <c r="K16" s="581">
        <f>IF(ISNUMBER(Regressions!L26),ROUND(Regressions!L26, 1), NA())</f>
        <v>67.599999999999994</v>
      </c>
      <c r="L16" s="586">
        <f>IF(ISNUMBER(Regressions!M26),ROUND(Regressions!M26, 1), NA())</f>
        <v>48</v>
      </c>
      <c r="M16" s="583">
        <f>IF(ISNUMBER(Regressions!N26),ROUND(Regressions!N26, 1), NA())</f>
        <v>19.600000000000001</v>
      </c>
      <c r="N16" s="584">
        <f>IF(ISNUMBER(Regressions!O26),ROUND(Regressions!O26, 1), NA())</f>
        <v>32.4</v>
      </c>
      <c r="O16" s="585" t="e">
        <f>IF(ISNUMBER(Regressions!Q26),ROUND(Regressions!Q26, 1), NA())</f>
        <v>#N/A</v>
      </c>
      <c r="P16" s="581" t="e">
        <f>IF(ISNUMBER(Regressions!R26),ROUND(Regressions!R26, 1), NA())</f>
        <v>#N/A</v>
      </c>
      <c r="Q16" s="587">
        <f>IF(ISNUMBER(Regressions!S26),ROUND(Regressions!S26, 1), NA())</f>
        <v>3.3</v>
      </c>
      <c r="R16" s="583" t="e">
        <f>IF(ISNUMBER(Regressions!T26),ROUND(Regressions!T26, 1), NA())</f>
        <v>#N/A</v>
      </c>
      <c r="S16" s="584" t="e">
        <f>IF(ISNUMBER(Regressions!U26),ROUND(Regressions!U26, 1), NA())</f>
        <v>#N/A</v>
      </c>
    </row>
    <row r="17" spans="1:19" x14ac:dyDescent="0.25">
      <c r="A17" s="576" t="str">
        <f>+Introduction!$C$7</f>
        <v>United Republic of Tanzania</v>
      </c>
      <c r="B17" s="577">
        <f>IF(ISBLANK(Regressions!B27), " ", Regressions!B27)</f>
        <v>2013</v>
      </c>
      <c r="C17" s="576" t="str">
        <f>HLOOKUP(Introduction!$G$4,nametranslations,24,FALSE)</f>
        <v>Total</v>
      </c>
      <c r="D17" s="579">
        <f>IF(ISBLANK(Regressions!D27), " ", Regressions!D27)</f>
        <v>18637510</v>
      </c>
      <c r="E17" s="580">
        <f>IF(ISNUMBER(Regressions!E27),ROUND(Regressions!E27, 1), NA())</f>
        <v>74.900000000000006</v>
      </c>
      <c r="F17" s="581">
        <f>IF(ISNUMBER(Regressions!F27),ROUND(Regressions!F27, 1), NA())</f>
        <v>56.4</v>
      </c>
      <c r="G17" s="582">
        <f>IF(ISNUMBER(Regressions!G27),ROUND(Regressions!G27, 1), NA())</f>
        <v>50</v>
      </c>
      <c r="H17" s="583">
        <f>IF(ISNUMBER(Regressions!H27),ROUND(Regressions!H27, 1), NA())</f>
        <v>6.4</v>
      </c>
      <c r="I17" s="584">
        <f>IF(ISNUMBER(Regressions!I27),ROUND(Regressions!I27, 1), NA())</f>
        <v>43.6</v>
      </c>
      <c r="J17" s="585">
        <f>IF(ISNUMBER(Regressions!K27),ROUND(Regressions!K27, 1), NA())</f>
        <v>99.5</v>
      </c>
      <c r="K17" s="581">
        <f>IF(ISNUMBER(Regressions!L27),ROUND(Regressions!L27, 1), NA())</f>
        <v>71.3</v>
      </c>
      <c r="L17" s="586">
        <f>IF(ISNUMBER(Regressions!M27),ROUND(Regressions!M27, 1), NA())</f>
        <v>47.6</v>
      </c>
      <c r="M17" s="583">
        <f>IF(ISNUMBER(Regressions!N27),ROUND(Regressions!N27, 1), NA())</f>
        <v>23.7</v>
      </c>
      <c r="N17" s="584">
        <f>IF(ISNUMBER(Regressions!O27),ROUND(Regressions!O27, 1), NA())</f>
        <v>28.7</v>
      </c>
      <c r="O17" s="585" t="e">
        <f>IF(ISNUMBER(Regressions!Q27),ROUND(Regressions!Q27, 1), NA())</f>
        <v>#N/A</v>
      </c>
      <c r="P17" s="581" t="e">
        <f>IF(ISNUMBER(Regressions!R27),ROUND(Regressions!R27, 1), NA())</f>
        <v>#N/A</v>
      </c>
      <c r="Q17" s="587">
        <f>IF(ISNUMBER(Regressions!S27),ROUND(Regressions!S27, 1), NA())</f>
        <v>7.9</v>
      </c>
      <c r="R17" s="583" t="e">
        <f>IF(ISNUMBER(Regressions!T27),ROUND(Regressions!T27, 1), NA())</f>
        <v>#N/A</v>
      </c>
      <c r="S17" s="584" t="e">
        <f>IF(ISNUMBER(Regressions!U27),ROUND(Regressions!U27, 1), NA())</f>
        <v>#N/A</v>
      </c>
    </row>
    <row r="18" spans="1:19" x14ac:dyDescent="0.25">
      <c r="A18" s="576" t="str">
        <f>+Introduction!$C$7</f>
        <v>United Republic of Tanzania</v>
      </c>
      <c r="B18" s="577">
        <f>IF(ISBLANK(Regressions!B28), " ", Regressions!B28)</f>
        <v>2014</v>
      </c>
      <c r="C18" s="576" t="str">
        <f>HLOOKUP(Introduction!$G$4,nametranslations,24,FALSE)</f>
        <v>Total</v>
      </c>
      <c r="D18" s="579">
        <f>IF(ISBLANK(Regressions!D28), " ", Regressions!D28)</f>
        <v>19220412</v>
      </c>
      <c r="E18" s="580">
        <f>IF(ISNUMBER(Regressions!E28),ROUND(Regressions!E28, 1), NA())</f>
        <v>77.099999999999994</v>
      </c>
      <c r="F18" s="581">
        <f>IF(ISNUMBER(Regressions!F28),ROUND(Regressions!F28, 1), NA())</f>
        <v>59.3</v>
      </c>
      <c r="G18" s="582">
        <f>IF(ISNUMBER(Regressions!G28),ROUND(Regressions!G28, 1), NA())</f>
        <v>50</v>
      </c>
      <c r="H18" s="583">
        <f>IF(ISNUMBER(Regressions!H28),ROUND(Regressions!H28, 1), NA())</f>
        <v>9.3000000000000007</v>
      </c>
      <c r="I18" s="584">
        <f>IF(ISNUMBER(Regressions!I28),ROUND(Regressions!I28, 1), NA())</f>
        <v>40.700000000000003</v>
      </c>
      <c r="J18" s="585">
        <f>IF(ISNUMBER(Regressions!K28),ROUND(Regressions!K28, 1), NA())</f>
        <v>99.4</v>
      </c>
      <c r="K18" s="581">
        <f>IF(ISNUMBER(Regressions!L28),ROUND(Regressions!L28, 1), NA())</f>
        <v>74.900000000000006</v>
      </c>
      <c r="L18" s="586">
        <f>IF(ISNUMBER(Regressions!M28),ROUND(Regressions!M28, 1), NA())</f>
        <v>47.1</v>
      </c>
      <c r="M18" s="583">
        <f>IF(ISNUMBER(Regressions!N28),ROUND(Regressions!N28, 1), NA())</f>
        <v>27.8</v>
      </c>
      <c r="N18" s="584">
        <f>IF(ISNUMBER(Regressions!O28),ROUND(Regressions!O28, 1), NA())</f>
        <v>25.1</v>
      </c>
      <c r="O18" s="585">
        <f>IF(ISNUMBER(Regressions!Q28),ROUND(Regressions!Q28, 1), NA())</f>
        <v>54.8</v>
      </c>
      <c r="P18" s="581">
        <f>IF(ISNUMBER(Regressions!R28),ROUND(Regressions!R28, 1), NA())</f>
        <v>45.2</v>
      </c>
      <c r="Q18" s="587">
        <f>IF(ISNUMBER(Regressions!S28),ROUND(Regressions!S28, 1), NA())</f>
        <v>12.6</v>
      </c>
      <c r="R18" s="583">
        <f>IF(ISNUMBER(Regressions!T28),ROUND(Regressions!T28, 1), NA())</f>
        <v>32.6</v>
      </c>
      <c r="S18" s="584">
        <f>IF(ISNUMBER(Regressions!U28),ROUND(Regressions!U28, 1), NA())</f>
        <v>54.8</v>
      </c>
    </row>
    <row r="19" spans="1:19" x14ac:dyDescent="0.25">
      <c r="A19" s="576" t="str">
        <f>+Introduction!$C$7</f>
        <v>United Republic of Tanzania</v>
      </c>
      <c r="B19" s="577">
        <f>IF(ISBLANK(Regressions!B29), " ", Regressions!B29)</f>
        <v>2015</v>
      </c>
      <c r="C19" s="576" t="str">
        <f>HLOOKUP(Introduction!$G$4,nametranslations,24,FALSE)</f>
        <v>Total</v>
      </c>
      <c r="D19" s="579">
        <f>IF(ISBLANK(Regressions!D29), " ", Regressions!D29)</f>
        <v>19790062</v>
      </c>
      <c r="E19" s="580">
        <f>IF(ISNUMBER(Regressions!E29),ROUND(Regressions!E29, 1), NA())</f>
        <v>79.3</v>
      </c>
      <c r="F19" s="581">
        <f>IF(ISNUMBER(Regressions!F29),ROUND(Regressions!F29, 1), NA())</f>
        <v>62.2</v>
      </c>
      <c r="G19" s="582">
        <f>IF(ISNUMBER(Regressions!G29),ROUND(Regressions!G29, 1), NA())</f>
        <v>50</v>
      </c>
      <c r="H19" s="583">
        <f>IF(ISNUMBER(Regressions!H29),ROUND(Regressions!H29, 1), NA())</f>
        <v>12.2</v>
      </c>
      <c r="I19" s="584">
        <f>IF(ISNUMBER(Regressions!I29),ROUND(Regressions!I29, 1), NA())</f>
        <v>37.799999999999997</v>
      </c>
      <c r="J19" s="585">
        <f>IF(ISNUMBER(Regressions!K29),ROUND(Regressions!K29, 1), NA())</f>
        <v>99.3</v>
      </c>
      <c r="K19" s="581">
        <f>IF(ISNUMBER(Regressions!L29),ROUND(Regressions!L29, 1), NA())</f>
        <v>78.599999999999994</v>
      </c>
      <c r="L19" s="586">
        <f>IF(ISNUMBER(Regressions!M29),ROUND(Regressions!M29, 1), NA())</f>
        <v>46.7</v>
      </c>
      <c r="M19" s="583">
        <f>IF(ISNUMBER(Regressions!N29),ROUND(Regressions!N29, 1), NA())</f>
        <v>32</v>
      </c>
      <c r="N19" s="584">
        <f>IF(ISNUMBER(Regressions!O29),ROUND(Regressions!O29, 1), NA())</f>
        <v>21.4</v>
      </c>
      <c r="O19" s="585">
        <f>IF(ISNUMBER(Regressions!Q29),ROUND(Regressions!Q29, 1), NA())</f>
        <v>54.8</v>
      </c>
      <c r="P19" s="581">
        <f>IF(ISNUMBER(Regressions!R29),ROUND(Regressions!R29, 1), NA())</f>
        <v>45.2</v>
      </c>
      <c r="Q19" s="587">
        <f>IF(ISNUMBER(Regressions!S29),ROUND(Regressions!S29, 1), NA())</f>
        <v>17.2</v>
      </c>
      <c r="R19" s="583">
        <f>IF(ISNUMBER(Regressions!T29),ROUND(Regressions!T29, 1), NA())</f>
        <v>27.9</v>
      </c>
      <c r="S19" s="584">
        <f>IF(ISNUMBER(Regressions!U29),ROUND(Regressions!U29, 1), NA())</f>
        <v>54.8</v>
      </c>
    </row>
    <row r="20" spans="1:19" x14ac:dyDescent="0.25">
      <c r="A20" s="576" t="str">
        <f>+Introduction!$C$7</f>
        <v>United Republic of Tanzania</v>
      </c>
      <c r="B20" s="577">
        <f>IF(ISBLANK(Regressions!B30), " ", Regressions!B30)</f>
        <v>2016</v>
      </c>
      <c r="C20" s="576" t="str">
        <f>HLOOKUP(Introduction!$G$4,nametranslations,24,FALSE)</f>
        <v>Total</v>
      </c>
      <c r="D20" s="579">
        <f>IF(ISBLANK(Regressions!D30), " ", Regressions!D30)</f>
        <v>20380170</v>
      </c>
      <c r="E20" s="580">
        <f>IF(ISNUMBER(Regressions!E30),ROUND(Regressions!E30, 1), NA())</f>
        <v>81.400000000000006</v>
      </c>
      <c r="F20" s="581">
        <f>IF(ISNUMBER(Regressions!F30),ROUND(Regressions!F30, 1), NA())</f>
        <v>65.099999999999994</v>
      </c>
      <c r="G20" s="582">
        <f>IF(ISNUMBER(Regressions!G30),ROUND(Regressions!G30, 1), NA())</f>
        <v>50</v>
      </c>
      <c r="H20" s="583">
        <f>IF(ISNUMBER(Regressions!H30),ROUND(Regressions!H30, 1), NA())</f>
        <v>15.1</v>
      </c>
      <c r="I20" s="584">
        <f>IF(ISNUMBER(Regressions!I30),ROUND(Regressions!I30, 1), NA())</f>
        <v>34.9</v>
      </c>
      <c r="J20" s="585">
        <f>IF(ISNUMBER(Regressions!K30),ROUND(Regressions!K30, 1), NA())</f>
        <v>99.2</v>
      </c>
      <c r="K20" s="581">
        <f>IF(ISNUMBER(Regressions!L30),ROUND(Regressions!L30, 1), NA())</f>
        <v>82.3</v>
      </c>
      <c r="L20" s="586">
        <f>IF(ISNUMBER(Regressions!M30),ROUND(Regressions!M30, 1), NA())</f>
        <v>46.2</v>
      </c>
      <c r="M20" s="583">
        <f>IF(ISNUMBER(Regressions!N30),ROUND(Regressions!N30, 1), NA())</f>
        <v>36.1</v>
      </c>
      <c r="N20" s="584">
        <f>IF(ISNUMBER(Regressions!O30),ROUND(Regressions!O30, 1), NA())</f>
        <v>17.7</v>
      </c>
      <c r="O20" s="585">
        <f>IF(ISNUMBER(Regressions!Q30),ROUND(Regressions!Q30, 1), NA())</f>
        <v>54.8</v>
      </c>
      <c r="P20" s="581">
        <f>IF(ISNUMBER(Regressions!R30),ROUND(Regressions!R30, 1), NA())</f>
        <v>45.2</v>
      </c>
      <c r="Q20" s="587">
        <f>IF(ISNUMBER(Regressions!S30),ROUND(Regressions!S30, 1), NA())</f>
        <v>21.9</v>
      </c>
      <c r="R20" s="583">
        <f>IF(ISNUMBER(Regressions!T30),ROUND(Regressions!T30, 1), NA())</f>
        <v>23.3</v>
      </c>
      <c r="S20" s="584">
        <f>IF(ISNUMBER(Regressions!U30),ROUND(Regressions!U30, 1), NA())</f>
        <v>54.8</v>
      </c>
    </row>
    <row r="21" spans="1:19" x14ac:dyDescent="0.25">
      <c r="A21" s="576" t="str">
        <f>+Introduction!$C$7</f>
        <v>United Republic of Tanzania</v>
      </c>
      <c r="B21" s="577">
        <f>IF(ISBLANK(Regressions!B31), " ", Regressions!B31)</f>
        <v>2017</v>
      </c>
      <c r="C21" s="576" t="str">
        <f>HLOOKUP(Introduction!$G$4,nametranslations,24,FALSE)</f>
        <v>Total</v>
      </c>
      <c r="D21" s="579">
        <f>IF(ISBLANK(Regressions!D31), " ", Regressions!D31)</f>
        <v>20940844</v>
      </c>
      <c r="E21" s="580">
        <f>IF(ISNUMBER(Regressions!E31),ROUND(Regressions!E31, 1), NA())</f>
        <v>83.6</v>
      </c>
      <c r="F21" s="581">
        <f>IF(ISNUMBER(Regressions!F31),ROUND(Regressions!F31, 1), NA())</f>
        <v>68</v>
      </c>
      <c r="G21" s="582">
        <f>IF(ISNUMBER(Regressions!G31),ROUND(Regressions!G31, 1), NA())</f>
        <v>53</v>
      </c>
      <c r="H21" s="583">
        <f>IF(ISNUMBER(Regressions!H31),ROUND(Regressions!H31, 1), NA())</f>
        <v>15</v>
      </c>
      <c r="I21" s="584">
        <f>IF(ISNUMBER(Regressions!I31),ROUND(Regressions!I31, 1), NA())</f>
        <v>32</v>
      </c>
      <c r="J21" s="585">
        <f>IF(ISNUMBER(Regressions!K31),ROUND(Regressions!K31, 1), NA())</f>
        <v>99.1</v>
      </c>
      <c r="K21" s="581">
        <f>IF(ISNUMBER(Regressions!L31),ROUND(Regressions!L31, 1), NA())</f>
        <v>86</v>
      </c>
      <c r="L21" s="586">
        <f>IF(ISNUMBER(Regressions!M31),ROUND(Regressions!M31, 1), NA())</f>
        <v>45.7</v>
      </c>
      <c r="M21" s="583">
        <f>IF(ISNUMBER(Regressions!N31),ROUND(Regressions!N31, 1), NA())</f>
        <v>40.200000000000003</v>
      </c>
      <c r="N21" s="584">
        <f>IF(ISNUMBER(Regressions!O31),ROUND(Regressions!O31, 1), NA())</f>
        <v>14</v>
      </c>
      <c r="O21" s="585">
        <f>IF(ISNUMBER(Regressions!Q31),ROUND(Regressions!Q31, 1), NA())</f>
        <v>54.8</v>
      </c>
      <c r="P21" s="581">
        <f>IF(ISNUMBER(Regressions!R31),ROUND(Regressions!R31, 1), NA())</f>
        <v>45.2</v>
      </c>
      <c r="Q21" s="587">
        <f>IF(ISNUMBER(Regressions!S31),ROUND(Regressions!S31, 1), NA())</f>
        <v>26.5</v>
      </c>
      <c r="R21" s="583">
        <f>IF(ISNUMBER(Regressions!T31),ROUND(Regressions!T31, 1), NA())</f>
        <v>18.600000000000001</v>
      </c>
      <c r="S21" s="584">
        <f>IF(ISNUMBER(Regressions!U31),ROUND(Regressions!U31, 1), NA())</f>
        <v>54.8</v>
      </c>
    </row>
    <row r="22" spans="1:19" x14ac:dyDescent="0.25">
      <c r="A22" s="576" t="str">
        <f>+Introduction!$C$7</f>
        <v>United Republic of Tanzania</v>
      </c>
      <c r="B22" s="577">
        <f>IF(ISBLANK(Regressions!B32), " ", Regressions!B32)</f>
        <v>2018</v>
      </c>
      <c r="C22" s="576" t="str">
        <f>HLOOKUP(Introduction!$G$4,nametranslations,24,FALSE)</f>
        <v>Total</v>
      </c>
      <c r="D22" s="579">
        <f>IF(ISBLANK(Regressions!D32), " ", Regressions!D32)</f>
        <v>21518360</v>
      </c>
      <c r="E22" s="580">
        <f>IF(ISNUMBER(Regressions!E32),ROUND(Regressions!E32, 1), NA())</f>
        <v>85.8</v>
      </c>
      <c r="F22" s="581">
        <f>IF(ISNUMBER(Regressions!F32),ROUND(Regressions!F32, 1), NA())</f>
        <v>70.900000000000006</v>
      </c>
      <c r="G22" s="582">
        <f>IF(ISNUMBER(Regressions!G32),ROUND(Regressions!G32, 1), NA())</f>
        <v>56.1</v>
      </c>
      <c r="H22" s="583">
        <f>IF(ISNUMBER(Regressions!H32),ROUND(Regressions!H32, 1), NA())</f>
        <v>14.8</v>
      </c>
      <c r="I22" s="584">
        <f>IF(ISNUMBER(Regressions!I32),ROUND(Regressions!I32, 1), NA())</f>
        <v>29.1</v>
      </c>
      <c r="J22" s="585">
        <f>IF(ISNUMBER(Regressions!K32),ROUND(Regressions!K32, 1), NA())</f>
        <v>99</v>
      </c>
      <c r="K22" s="581">
        <f>IF(ISNUMBER(Regressions!L32),ROUND(Regressions!L32, 1), NA())</f>
        <v>89.7</v>
      </c>
      <c r="L22" s="586">
        <f>IF(ISNUMBER(Regressions!M32),ROUND(Regressions!M32, 1), NA())</f>
        <v>45.3</v>
      </c>
      <c r="M22" s="583">
        <f>IF(ISNUMBER(Regressions!N32),ROUND(Regressions!N32, 1), NA())</f>
        <v>44.4</v>
      </c>
      <c r="N22" s="584">
        <f>IF(ISNUMBER(Regressions!O32),ROUND(Regressions!O32, 1), NA())</f>
        <v>10.3</v>
      </c>
      <c r="O22" s="585">
        <f>IF(ISNUMBER(Regressions!Q32),ROUND(Regressions!Q32, 1), NA())</f>
        <v>54.8</v>
      </c>
      <c r="P22" s="581">
        <f>IF(ISNUMBER(Regressions!R32),ROUND(Regressions!R32, 1), NA())</f>
        <v>45.2</v>
      </c>
      <c r="Q22" s="587">
        <f>IF(ISNUMBER(Regressions!S32),ROUND(Regressions!S32, 1), NA())</f>
        <v>31.2</v>
      </c>
      <c r="R22" s="583">
        <f>IF(ISNUMBER(Regressions!T32),ROUND(Regressions!T32, 1), NA())</f>
        <v>14</v>
      </c>
      <c r="S22" s="584">
        <f>IF(ISNUMBER(Regressions!U32),ROUND(Regressions!U32, 1), NA())</f>
        <v>54.8</v>
      </c>
    </row>
    <row r="23" spans="1:19" x14ac:dyDescent="0.25">
      <c r="A23" s="576" t="str">
        <f>+Introduction!$C$7</f>
        <v>United Republic of Tanzania</v>
      </c>
      <c r="B23" s="577">
        <f>IF(ISBLANK(Regressions!B33), " ", Regressions!B33)</f>
        <v>2019</v>
      </c>
      <c r="C23" s="576" t="str">
        <f>HLOOKUP(Introduction!$G$4,nametranslations,24,FALSE)</f>
        <v>Total</v>
      </c>
      <c r="D23" s="579">
        <f>IF(ISBLANK(Regressions!D33), " ", Regressions!D33)</f>
        <v>22097196</v>
      </c>
      <c r="E23" s="580">
        <f>IF(ISNUMBER(Regressions!E33),ROUND(Regressions!E33, 1), NA())</f>
        <v>88</v>
      </c>
      <c r="F23" s="581">
        <f>IF(ISNUMBER(Regressions!F33),ROUND(Regressions!F33, 1), NA())</f>
        <v>73.8</v>
      </c>
      <c r="G23" s="582">
        <f>IF(ISNUMBER(Regressions!G33),ROUND(Regressions!G33, 1), NA())</f>
        <v>59.1</v>
      </c>
      <c r="H23" s="583">
        <f>IF(ISNUMBER(Regressions!H33),ROUND(Regressions!H33, 1), NA())</f>
        <v>14.7</v>
      </c>
      <c r="I23" s="584">
        <f>IF(ISNUMBER(Regressions!I33),ROUND(Regressions!I33, 1), NA())</f>
        <v>26.2</v>
      </c>
      <c r="J23" s="585">
        <f>IF(ISNUMBER(Regressions!K33),ROUND(Regressions!K33, 1), NA())</f>
        <v>98.9</v>
      </c>
      <c r="K23" s="581">
        <f>IF(ISNUMBER(Regressions!L33),ROUND(Regressions!L33, 1), NA())</f>
        <v>93.4</v>
      </c>
      <c r="L23" s="586">
        <f>IF(ISNUMBER(Regressions!M33),ROUND(Regressions!M33, 1), NA())</f>
        <v>44.8</v>
      </c>
      <c r="M23" s="583">
        <f>IF(ISNUMBER(Regressions!N33),ROUND(Regressions!N33, 1), NA())</f>
        <v>48.5</v>
      </c>
      <c r="N23" s="584">
        <f>IF(ISNUMBER(Regressions!O33),ROUND(Regressions!O33, 1), NA())</f>
        <v>6.6</v>
      </c>
      <c r="O23" s="585">
        <f>IF(ISNUMBER(Regressions!Q33),ROUND(Regressions!Q33, 1), NA())</f>
        <v>54.8</v>
      </c>
      <c r="P23" s="581">
        <f>IF(ISNUMBER(Regressions!R33),ROUND(Regressions!R33, 1), NA())</f>
        <v>45.2</v>
      </c>
      <c r="Q23" s="587">
        <f>IF(ISNUMBER(Regressions!S33),ROUND(Regressions!S33, 1), NA())</f>
        <v>35.799999999999997</v>
      </c>
      <c r="R23" s="583">
        <f>IF(ISNUMBER(Regressions!T33),ROUND(Regressions!T33, 1), NA())</f>
        <v>9.3000000000000007</v>
      </c>
      <c r="S23" s="584">
        <f>IF(ISNUMBER(Regressions!U33),ROUND(Regressions!U33, 1), NA())</f>
        <v>54.8</v>
      </c>
    </row>
    <row r="24" spans="1:19" x14ac:dyDescent="0.25">
      <c r="A24" s="576" t="str">
        <f>+Introduction!$C$7</f>
        <v>United Republic of Tanzania</v>
      </c>
      <c r="B24" s="577">
        <f>IF(ISBLANK(Regressions!B34), " ", Regressions!B34)</f>
        <v>2020</v>
      </c>
      <c r="C24" s="576" t="str">
        <f>HLOOKUP(Introduction!$G$4,nametranslations,24,FALSE)</f>
        <v>Total</v>
      </c>
      <c r="D24" s="579">
        <f>IF(ISBLANK(Regressions!D34), " ", Regressions!D34)</f>
        <v>20875414</v>
      </c>
      <c r="E24" s="580">
        <f>IF(ISNUMBER(Regressions!E34),ROUND(Regressions!E34, 1), NA())</f>
        <v>90.1</v>
      </c>
      <c r="F24" s="581">
        <f>IF(ISNUMBER(Regressions!F34),ROUND(Regressions!F34, 1), NA())</f>
        <v>76.8</v>
      </c>
      <c r="G24" s="582">
        <f>IF(ISNUMBER(Regressions!G34),ROUND(Regressions!G34, 1), NA())</f>
        <v>62.2</v>
      </c>
      <c r="H24" s="583">
        <f>IF(ISNUMBER(Regressions!H34),ROUND(Regressions!H34, 1), NA())</f>
        <v>14.6</v>
      </c>
      <c r="I24" s="584">
        <f>IF(ISNUMBER(Regressions!I34),ROUND(Regressions!I34, 1), NA())</f>
        <v>23.2</v>
      </c>
      <c r="J24" s="585">
        <f>IF(ISNUMBER(Regressions!K34),ROUND(Regressions!K34, 1), NA())</f>
        <v>98.8</v>
      </c>
      <c r="K24" s="581">
        <f>IF(ISNUMBER(Regressions!L34),ROUND(Regressions!L34, 1), NA())</f>
        <v>97</v>
      </c>
      <c r="L24" s="586">
        <f>IF(ISNUMBER(Regressions!M34),ROUND(Regressions!M34, 1), NA())</f>
        <v>44.4</v>
      </c>
      <c r="M24" s="583">
        <f>IF(ISNUMBER(Regressions!N34),ROUND(Regressions!N34, 1), NA())</f>
        <v>52.6</v>
      </c>
      <c r="N24" s="584">
        <f>IF(ISNUMBER(Regressions!O34),ROUND(Regressions!O34, 1), NA())</f>
        <v>3</v>
      </c>
      <c r="O24" s="585">
        <f>IF(ISNUMBER(Regressions!Q34),ROUND(Regressions!Q34, 1), NA())</f>
        <v>54.8</v>
      </c>
      <c r="P24" s="581">
        <f>IF(ISNUMBER(Regressions!R34),ROUND(Regressions!R34, 1), NA())</f>
        <v>45.2</v>
      </c>
      <c r="Q24" s="587">
        <f>IF(ISNUMBER(Regressions!S34),ROUND(Regressions!S34, 1), NA())</f>
        <v>40.5</v>
      </c>
      <c r="R24" s="583">
        <f>IF(ISNUMBER(Regressions!T34),ROUND(Regressions!T34, 1), NA())</f>
        <v>4.7</v>
      </c>
      <c r="S24" s="584">
        <f>IF(ISNUMBER(Regressions!U34),ROUND(Regressions!U34, 1), NA())</f>
        <v>54.8</v>
      </c>
    </row>
    <row r="25" spans="1:19" x14ac:dyDescent="0.25">
      <c r="A25" s="576" t="str">
        <f>+Introduction!$C$7</f>
        <v>United Republic of Tanzania</v>
      </c>
      <c r="B25" s="577">
        <f>IF(ISBLANK(Regressions!B35), " ", Regressions!B35)</f>
        <v>2021</v>
      </c>
      <c r="C25" s="576" t="str">
        <f>HLOOKUP(Introduction!$G$4,nametranslations,24,FALSE)</f>
        <v>Total</v>
      </c>
      <c r="D25" s="579">
        <f>IF(ISBLANK(Regressions!D35), " ", Regressions!D35)</f>
        <v>21456132</v>
      </c>
      <c r="E25" s="585">
        <f>IF(ISNUMBER(Regressions!E35),ROUND(Regressions!E35, 1), NA())</f>
        <v>90.1</v>
      </c>
      <c r="F25" s="588">
        <f>IF(ISNUMBER(Regressions!F35),ROUND(Regressions!F35, 1), NA())</f>
        <v>76.8</v>
      </c>
      <c r="G25" s="589">
        <f>IF(ISNUMBER(Regressions!G35),ROUND(Regressions!G35, 1), NA())</f>
        <v>65.2</v>
      </c>
      <c r="H25" s="583">
        <f>IF(ISNUMBER(Regressions!H35),ROUND(Regressions!H35, 1), NA())</f>
        <v>11.5</v>
      </c>
      <c r="I25" s="584">
        <f>IF(ISNUMBER(Regressions!I35),ROUND(Regressions!I35, 1), NA())</f>
        <v>23.2</v>
      </c>
      <c r="J25" s="585">
        <f>IF(ISNUMBER(Regressions!K35),ROUND(Regressions!K35, 1), NA())</f>
        <v>98.8</v>
      </c>
      <c r="K25" s="588">
        <f>IF(ISNUMBER(Regressions!L35),ROUND(Regressions!L35, 1), NA())</f>
        <v>97</v>
      </c>
      <c r="L25" s="590">
        <f>IF(ISNUMBER(Regressions!M35),ROUND(Regressions!M35, 1), NA())</f>
        <v>44.4</v>
      </c>
      <c r="M25" s="583">
        <f>IF(ISNUMBER(Regressions!N35),ROUND(Regressions!N35, 1), NA())</f>
        <v>52.6</v>
      </c>
      <c r="N25" s="584">
        <f>IF(ISNUMBER(Regressions!O35),ROUND(Regressions!O35, 1), NA())</f>
        <v>3</v>
      </c>
      <c r="O25" s="585">
        <f>IF(ISNUMBER(Regressions!Q35),ROUND(Regressions!Q35, 1), NA())</f>
        <v>54.8</v>
      </c>
      <c r="P25" s="588">
        <f>IF(ISNUMBER(Regressions!R35),ROUND(Regressions!R35, 1), NA())</f>
        <v>45.2</v>
      </c>
      <c r="Q25" s="591">
        <f>IF(ISNUMBER(Regressions!S35),ROUND(Regressions!S35, 1), NA())</f>
        <v>45.1</v>
      </c>
      <c r="R25" s="583">
        <f>IF(ISNUMBER(Regressions!T35),ROUND(Regressions!T35, 1), NA())</f>
        <v>0</v>
      </c>
      <c r="S25" s="584">
        <f>IF(ISNUMBER(Regressions!U35),ROUND(Regressions!U35, 1), NA())</f>
        <v>54.8</v>
      </c>
    </row>
    <row r="26" spans="1:19" x14ac:dyDescent="0.25">
      <c r="A26" s="576" t="str">
        <f>+Introduction!$C$7</f>
        <v>United Republic of Tanzania</v>
      </c>
      <c r="B26" s="577">
        <f>IF(ISBLANK(Regressions!B36), " ", Regressions!B36)</f>
        <v>2022</v>
      </c>
      <c r="C26" s="576" t="str">
        <f>HLOOKUP(Introduction!$G$4,nametranslations,24,FALSE)</f>
        <v>Total</v>
      </c>
      <c r="D26" s="579">
        <f>IF(ISBLANK(Regressions!D36), " ", Regressions!D36)</f>
        <v>22030572</v>
      </c>
      <c r="E26" s="580">
        <f>IF(ISNUMBER(Regressions!E36),ROUND(Regressions!E36, 1), NA())</f>
        <v>90.1</v>
      </c>
      <c r="F26" s="581">
        <f>IF(ISNUMBER(Regressions!F36),ROUND(Regressions!F36, 1), NA())</f>
        <v>76.8</v>
      </c>
      <c r="G26" s="582">
        <f>IF(ISNUMBER(Regressions!G36),ROUND(Regressions!G36, 1), NA())</f>
        <v>68.3</v>
      </c>
      <c r="H26" s="583">
        <f>IF(ISNUMBER(Regressions!H36),ROUND(Regressions!H36, 1), NA())</f>
        <v>8.5</v>
      </c>
      <c r="I26" s="584">
        <f>IF(ISNUMBER(Regressions!I36),ROUND(Regressions!I36, 1), NA())</f>
        <v>23.2</v>
      </c>
      <c r="J26" s="585">
        <f>IF(ISNUMBER(Regressions!K36),ROUND(Regressions!K36, 1), NA())</f>
        <v>98.8</v>
      </c>
      <c r="K26" s="581">
        <f>IF(ISNUMBER(Regressions!L36),ROUND(Regressions!L36, 1), NA())</f>
        <v>97</v>
      </c>
      <c r="L26" s="586">
        <f>IF(ISNUMBER(Regressions!M36),ROUND(Regressions!M36, 1), NA())</f>
        <v>44.4</v>
      </c>
      <c r="M26" s="583">
        <f>IF(ISNUMBER(Regressions!N36),ROUND(Regressions!N36, 1), NA())</f>
        <v>52.6</v>
      </c>
      <c r="N26" s="584">
        <f>IF(ISNUMBER(Regressions!O36),ROUND(Regressions!O36, 1), NA())</f>
        <v>3</v>
      </c>
      <c r="O26" s="585">
        <f>IF(ISNUMBER(Regressions!Q36),ROUND(Regressions!Q36, 1), NA())</f>
        <v>54.8</v>
      </c>
      <c r="P26" s="581">
        <f>IF(ISNUMBER(Regressions!R36),ROUND(Regressions!R36, 1), NA())</f>
        <v>45.2</v>
      </c>
      <c r="Q26" s="587">
        <f>IF(ISNUMBER(Regressions!S36),ROUND(Regressions!S36, 1), NA())</f>
        <v>45.2</v>
      </c>
      <c r="R26" s="583">
        <f>IF(ISNUMBER(Regressions!T36),ROUND(Regressions!T36, 1), NA())</f>
        <v>0</v>
      </c>
      <c r="S26" s="584">
        <f>IF(ISNUMBER(Regressions!U36),ROUND(Regressions!U36, 1), NA())</f>
        <v>54.8</v>
      </c>
    </row>
    <row r="27" spans="1:19" x14ac:dyDescent="0.25">
      <c r="A27" s="576" t="str">
        <f>+Introduction!$C$7</f>
        <v>United Republic of Tanzania</v>
      </c>
      <c r="B27" s="577">
        <f>IF(ISBLANK(Regressions!B37), " ", Regressions!B37)</f>
        <v>2023</v>
      </c>
      <c r="C27" s="576" t="str">
        <f>HLOOKUP(Introduction!$G$4,nametranslations,24,FALSE)</f>
        <v>Total</v>
      </c>
      <c r="D27" s="579">
        <f>IF(ISBLANK(Regressions!D37), " ", Regressions!D37)</f>
        <v>22630724</v>
      </c>
      <c r="E27" s="585">
        <f>IF(ISNUMBER(Regressions!E37),ROUND(Regressions!E37, 1), NA())</f>
        <v>90.1</v>
      </c>
      <c r="F27" s="588">
        <f>IF(ISNUMBER(Regressions!F37),ROUND(Regressions!F37, 1), NA())</f>
        <v>76.8</v>
      </c>
      <c r="G27" s="589">
        <f>IF(ISNUMBER(Regressions!G37),ROUND(Regressions!G37, 1), NA())</f>
        <v>71.3</v>
      </c>
      <c r="H27" s="583">
        <f>IF(ISNUMBER(Regressions!H37),ROUND(Regressions!H37, 1), NA())</f>
        <v>5.5</v>
      </c>
      <c r="I27" s="584">
        <f>IF(ISNUMBER(Regressions!I37),ROUND(Regressions!I37, 1), NA())</f>
        <v>23.2</v>
      </c>
      <c r="J27" s="585">
        <f>IF(ISNUMBER(Regressions!K37),ROUND(Regressions!K37, 1), NA())</f>
        <v>98.8</v>
      </c>
      <c r="K27" s="588">
        <f>IF(ISNUMBER(Regressions!L37),ROUND(Regressions!L37, 1), NA())</f>
        <v>97</v>
      </c>
      <c r="L27" s="590">
        <f>IF(ISNUMBER(Regressions!M37),ROUND(Regressions!M37, 1), NA())</f>
        <v>44.4</v>
      </c>
      <c r="M27" s="583">
        <f>IF(ISNUMBER(Regressions!N37),ROUND(Regressions!N37, 1), NA())</f>
        <v>52.6</v>
      </c>
      <c r="N27" s="584">
        <f>IF(ISNUMBER(Regressions!O37),ROUND(Regressions!O37, 1), NA())</f>
        <v>3</v>
      </c>
      <c r="O27" s="585" t="e">
        <f>IF(ISNUMBER(Regressions!Q37),ROUND(Regressions!Q37, 1), NA())</f>
        <v>#N/A</v>
      </c>
      <c r="P27" s="588" t="e">
        <f>IF(ISNUMBER(Regressions!R37),ROUND(Regressions!R37, 1), NA())</f>
        <v>#N/A</v>
      </c>
      <c r="Q27" s="591">
        <f>IF(ISNUMBER(Regressions!S37),ROUND(Regressions!S37, 1), NA())</f>
        <v>54.5</v>
      </c>
      <c r="R27" s="583" t="e">
        <f>IF(ISNUMBER(Regressions!T37),ROUND(Regressions!T37, 1), NA())</f>
        <v>#N/A</v>
      </c>
      <c r="S27" s="584" t="e">
        <f>IF(ISNUMBER(Regressions!U37),ROUND(Regressions!U37, 1), NA())</f>
        <v>#N/A</v>
      </c>
    </row>
    <row r="28" spans="1:19" x14ac:dyDescent="0.25">
      <c r="A28" s="576" t="str">
        <f>+Introduction!$C$7</f>
        <v>United Republic of Tanzania</v>
      </c>
      <c r="B28" s="577">
        <f>IF(ISBLANK(Regressions!B38), " ", Regressions!B38)</f>
        <v>2024</v>
      </c>
      <c r="C28" s="576" t="str">
        <f>HLOOKUP(Introduction!$G$4,nametranslations,24,FALSE)</f>
        <v>Total</v>
      </c>
      <c r="D28" s="579">
        <f>IF(ISBLANK(Regressions!D38), " ", Regressions!D38)</f>
        <v>23246868</v>
      </c>
      <c r="E28" s="580">
        <f>IF(ISNUMBER(Regressions!E38),ROUND(Regressions!E38, 1), NA())</f>
        <v>90.1</v>
      </c>
      <c r="F28" s="581">
        <f>IF(ISNUMBER(Regressions!F38),ROUND(Regressions!F38, 1), NA())</f>
        <v>76.8</v>
      </c>
      <c r="G28" s="582">
        <f>IF(ISNUMBER(Regressions!G38),ROUND(Regressions!G38, 1), NA())</f>
        <v>74.3</v>
      </c>
      <c r="H28" s="583">
        <f>IF(ISNUMBER(Regressions!H38),ROUND(Regressions!H38, 1), NA())</f>
        <v>2.4</v>
      </c>
      <c r="I28" s="584">
        <f>IF(ISNUMBER(Regressions!I38),ROUND(Regressions!I38, 1), NA())</f>
        <v>23.2</v>
      </c>
      <c r="J28" s="585">
        <f>IF(ISNUMBER(Regressions!K38),ROUND(Regressions!K38, 1), NA())</f>
        <v>98.8</v>
      </c>
      <c r="K28" s="581">
        <f>IF(ISNUMBER(Regressions!L38),ROUND(Regressions!L38, 1), NA())</f>
        <v>97</v>
      </c>
      <c r="L28" s="586">
        <f>IF(ISNUMBER(Regressions!M38),ROUND(Regressions!M38, 1), NA())</f>
        <v>44.4</v>
      </c>
      <c r="M28" s="583">
        <f>IF(ISNUMBER(Regressions!N38),ROUND(Regressions!N38, 1), NA())</f>
        <v>52.6</v>
      </c>
      <c r="N28" s="584">
        <f>IF(ISNUMBER(Regressions!O38),ROUND(Regressions!O38, 1), NA())</f>
        <v>3</v>
      </c>
      <c r="O28" s="585" t="e">
        <f>IF(ISNUMBER(Regressions!Q38),ROUND(Regressions!Q38, 1), NA())</f>
        <v>#N/A</v>
      </c>
      <c r="P28" s="581" t="e">
        <f>IF(ISNUMBER(Regressions!R38),ROUND(Regressions!R38, 1), NA())</f>
        <v>#N/A</v>
      </c>
      <c r="Q28" s="587">
        <f>IF(ISNUMBER(Regressions!S38),ROUND(Regressions!S38, 1), NA())</f>
        <v>59.1</v>
      </c>
      <c r="R28" s="583" t="e">
        <f>IF(ISNUMBER(Regressions!T38),ROUND(Regressions!T38, 1), NA())</f>
        <v>#N/A</v>
      </c>
      <c r="S28" s="584" t="e">
        <f>IF(ISNUMBER(Regressions!U38),ROUND(Regressions!U38, 1), NA())</f>
        <v>#N/A</v>
      </c>
    </row>
    <row r="29" spans="1:19" x14ac:dyDescent="0.25">
      <c r="A29" s="592" t="str">
        <f>+Introduction!$C$7</f>
        <v>United Republic of Tanzania</v>
      </c>
      <c r="B29" s="593">
        <f>IF(ISBLANK(Regressions!B39), " ", Regressions!B39)</f>
        <v>2025</v>
      </c>
      <c r="C29" s="592" t="str">
        <f>HLOOKUP(Introduction!$G$4,nametranslations,24,FALSE)</f>
        <v>Total</v>
      </c>
      <c r="D29" s="594">
        <f>IF(ISBLANK(Regressions!D39), " ", Regressions!D39)</f>
        <v>23870134</v>
      </c>
      <c r="E29" s="595" t="e">
        <f>IF(ISNUMBER(Regressions!E39),ROUND(Regressions!E39, 1), NA())</f>
        <v>#N/A</v>
      </c>
      <c r="F29" s="596" t="e">
        <f>IF(ISNUMBER(Regressions!F39),ROUND(Regressions!F39, 1), NA())</f>
        <v>#N/A</v>
      </c>
      <c r="G29" s="597">
        <f>IF(ISNUMBER(Regressions!G39),ROUND(Regressions!G39, 1), NA())</f>
        <v>77.400000000000006</v>
      </c>
      <c r="H29" s="598" t="e">
        <f>IF(ISNUMBER(Regressions!H39),ROUND(Regressions!H39, 1), NA())</f>
        <v>#N/A</v>
      </c>
      <c r="I29" s="599" t="e">
        <f>IF(ISNUMBER(Regressions!I39),ROUND(Regressions!I39, 1), NA())</f>
        <v>#N/A</v>
      </c>
      <c r="J29" s="600" t="e">
        <f>IF(ISNUMBER(Regressions!K39),ROUND(Regressions!K39, 1), NA())</f>
        <v>#N/A</v>
      </c>
      <c r="K29" s="596" t="e">
        <f>IF(ISNUMBER(Regressions!L39),ROUND(Regressions!L39, 1), NA())</f>
        <v>#N/A</v>
      </c>
      <c r="L29" s="601" t="e">
        <f>IF(ISNUMBER(Regressions!M39),ROUND(Regressions!M39, 1), NA())</f>
        <v>#N/A</v>
      </c>
      <c r="M29" s="598" t="e">
        <f>IF(ISNUMBER(Regressions!N39),ROUND(Regressions!N39, 1), NA())</f>
        <v>#N/A</v>
      </c>
      <c r="N29" s="599" t="e">
        <f>IF(ISNUMBER(Regressions!O39),ROUND(Regressions!O39, 1), NA())</f>
        <v>#N/A</v>
      </c>
      <c r="O29" s="600" t="e">
        <f>IF(ISNUMBER(Regressions!Q39),ROUND(Regressions!Q39, 1), NA())</f>
        <v>#N/A</v>
      </c>
      <c r="P29" s="596" t="e">
        <f>IF(ISNUMBER(Regressions!R39),ROUND(Regressions!R39, 1), NA())</f>
        <v>#N/A</v>
      </c>
      <c r="Q29" s="602">
        <f>IF(ISNUMBER(Regressions!S39),ROUND(Regressions!S39, 1), NA())</f>
        <v>63.8</v>
      </c>
      <c r="R29" s="598" t="e">
        <f>IF(ISNUMBER(Regressions!T39),ROUND(Regressions!T39, 1), NA())</f>
        <v>#N/A</v>
      </c>
      <c r="S29" s="599" t="e">
        <f>IF(ISNUMBER(Regressions!U39),ROUND(Regressions!U39, 1), NA())</f>
        <v>#N/A</v>
      </c>
    </row>
    <row r="30" spans="1:19" hidden="1" x14ac:dyDescent="0.25">
      <c r="A30" s="576" t="str">
        <f>+Introduction!$C$7</f>
        <v>United Republic of Tanzania</v>
      </c>
      <c r="B30" s="577">
        <f>IF(ISBLANK(Regressions!B40), " ", Regressions!B40)</f>
        <v>2026</v>
      </c>
      <c r="C30" s="576" t="str">
        <f>HLOOKUP(Introduction!$G$4,nametranslations,24,FALSE)</f>
        <v>Total</v>
      </c>
      <c r="D30" s="579" t="str">
        <f>IF(ISBLANK(Regressions!D40), " ", Regressions!D40)</f>
        <v xml:space="preserve"> </v>
      </c>
      <c r="E30" s="580" t="e">
        <f>IF(ISNUMBER(Regressions!E40),ROUND(Regressions!E40, 1), NA())</f>
        <v>#N/A</v>
      </c>
      <c r="F30" s="581" t="e">
        <f>IF(ISNUMBER(Regressions!F40),ROUND(Regressions!F40, 1), NA())</f>
        <v>#N/A</v>
      </c>
      <c r="G30" s="582">
        <f>IF(ISNUMBER(Regressions!G40),ROUND(Regressions!G40, 1), NA())</f>
        <v>80.400000000000006</v>
      </c>
      <c r="H30" s="583" t="e">
        <f>IF(ISNUMBER(Regressions!H40),ROUND(Regressions!H40, 1), NA())</f>
        <v>#N/A</v>
      </c>
      <c r="I30" s="584" t="e">
        <f>IF(ISNUMBER(Regressions!I40),ROUND(Regressions!I40, 1), NA())</f>
        <v>#N/A</v>
      </c>
      <c r="J30" s="585" t="e">
        <f>IF(ISNUMBER(Regressions!K40),ROUND(Regressions!K40, 1), NA())</f>
        <v>#N/A</v>
      </c>
      <c r="K30" s="581" t="e">
        <f>IF(ISNUMBER(Regressions!L40),ROUND(Regressions!L40, 1), NA())</f>
        <v>#N/A</v>
      </c>
      <c r="L30" s="586" t="e">
        <f>IF(ISNUMBER(Regressions!M40),ROUND(Regressions!M40, 1), NA())</f>
        <v>#N/A</v>
      </c>
      <c r="M30" s="583" t="e">
        <f>IF(ISNUMBER(Regressions!N40),ROUND(Regressions!N40, 1), NA())</f>
        <v>#N/A</v>
      </c>
      <c r="N30" s="584" t="e">
        <f>IF(ISNUMBER(Regressions!O40),ROUND(Regressions!O40, 1), NA())</f>
        <v>#N/A</v>
      </c>
      <c r="O30" s="585" t="e">
        <f>IF(ISNUMBER(Regressions!Q40),ROUND(Regressions!Q40, 1), NA())</f>
        <v>#N/A</v>
      </c>
      <c r="P30" s="581" t="e">
        <f>IF(ISNUMBER(Regressions!R40),ROUND(Regressions!R40, 1), NA())</f>
        <v>#N/A</v>
      </c>
      <c r="Q30" s="587">
        <f>IF(ISNUMBER(Regressions!S40),ROUND(Regressions!S40, 1), NA())</f>
        <v>68.400000000000006</v>
      </c>
      <c r="R30" s="583" t="e">
        <f>IF(ISNUMBER(Regressions!T40),ROUND(Regressions!T40, 1), NA())</f>
        <v>#N/A</v>
      </c>
      <c r="S30" s="584" t="e">
        <f>IF(ISNUMBER(Regressions!U40),ROUND(Regressions!U40, 1), NA())</f>
        <v>#N/A</v>
      </c>
    </row>
    <row r="31" spans="1:19" hidden="1" x14ac:dyDescent="0.25">
      <c r="A31" s="576" t="str">
        <f>+Introduction!$C$7</f>
        <v>United Republic of Tanzania</v>
      </c>
      <c r="B31" s="577">
        <f>IF(ISBLANK(Regressions!B41), " ", Regressions!B41)</f>
        <v>2027</v>
      </c>
      <c r="C31" s="576" t="str">
        <f>HLOOKUP(Introduction!$G$4,nametranslations,24,FALSE)</f>
        <v>Total</v>
      </c>
      <c r="D31" s="579" t="str">
        <f>IF(ISBLANK(Regressions!D41), " ", Regressions!D41)</f>
        <v xml:space="preserve"> </v>
      </c>
      <c r="E31" s="580" t="e">
        <f>IF(ISNUMBER(Regressions!E41),ROUND(Regressions!E41, 1), NA())</f>
        <v>#N/A</v>
      </c>
      <c r="F31" s="581" t="e">
        <f>IF(ISNUMBER(Regressions!F41),ROUND(Regressions!F41, 1), NA())</f>
        <v>#N/A</v>
      </c>
      <c r="G31" s="582">
        <f>IF(ISNUMBER(Regressions!G41),ROUND(Regressions!G41, 1), NA())</f>
        <v>80.400000000000006</v>
      </c>
      <c r="H31" s="583" t="e">
        <f>IF(ISNUMBER(Regressions!H41),ROUND(Regressions!H41, 1), NA())</f>
        <v>#N/A</v>
      </c>
      <c r="I31" s="584" t="e">
        <f>IF(ISNUMBER(Regressions!I41),ROUND(Regressions!I41, 1), NA())</f>
        <v>#N/A</v>
      </c>
      <c r="J31" s="585" t="e">
        <f>IF(ISNUMBER(Regressions!K41),ROUND(Regressions!K41, 1), NA())</f>
        <v>#N/A</v>
      </c>
      <c r="K31" s="581" t="e">
        <f>IF(ISNUMBER(Regressions!L41),ROUND(Regressions!L41, 1), NA())</f>
        <v>#N/A</v>
      </c>
      <c r="L31" s="586" t="e">
        <f>IF(ISNUMBER(Regressions!M41),ROUND(Regressions!M41, 1), NA())</f>
        <v>#N/A</v>
      </c>
      <c r="M31" s="583" t="e">
        <f>IF(ISNUMBER(Regressions!N41),ROUND(Regressions!N41, 1), NA())</f>
        <v>#N/A</v>
      </c>
      <c r="N31" s="584" t="e">
        <f>IF(ISNUMBER(Regressions!O41),ROUND(Regressions!O41, 1), NA())</f>
        <v>#N/A</v>
      </c>
      <c r="O31" s="585" t="e">
        <f>IF(ISNUMBER(Regressions!Q41),ROUND(Regressions!Q41, 1), NA())</f>
        <v>#N/A</v>
      </c>
      <c r="P31" s="581" t="e">
        <f>IF(ISNUMBER(Regressions!R41),ROUND(Regressions!R41, 1), NA())</f>
        <v>#N/A</v>
      </c>
      <c r="Q31" s="587">
        <f>IF(ISNUMBER(Regressions!S41),ROUND(Regressions!S41, 1), NA())</f>
        <v>68.400000000000006</v>
      </c>
      <c r="R31" s="583" t="e">
        <f>IF(ISNUMBER(Regressions!T41),ROUND(Regressions!T41, 1), NA())</f>
        <v>#N/A</v>
      </c>
      <c r="S31" s="584" t="e">
        <f>IF(ISNUMBER(Regressions!U41),ROUND(Regressions!U41, 1), NA())</f>
        <v>#N/A</v>
      </c>
    </row>
    <row r="32" spans="1:19" hidden="1" x14ac:dyDescent="0.25">
      <c r="A32" s="576" t="str">
        <f>+Introduction!$C$7</f>
        <v>United Republic of Tanzania</v>
      </c>
      <c r="B32" s="577">
        <f>IF(ISBLANK(Regressions!B42), " ", Regressions!B42)</f>
        <v>2028</v>
      </c>
      <c r="C32" s="576" t="str">
        <f>HLOOKUP(Introduction!$G$4,nametranslations,24,FALSE)</f>
        <v>Total</v>
      </c>
      <c r="D32" s="579" t="str">
        <f>IF(ISBLANK(Regressions!D42), " ", Regressions!D42)</f>
        <v xml:space="preserve"> </v>
      </c>
      <c r="E32" s="580" t="e">
        <f>IF(ISNUMBER(Regressions!E42),ROUND(Regressions!E42, 1), NA())</f>
        <v>#N/A</v>
      </c>
      <c r="F32" s="581" t="e">
        <f>IF(ISNUMBER(Regressions!F42),ROUND(Regressions!F42, 1), NA())</f>
        <v>#N/A</v>
      </c>
      <c r="G32" s="582">
        <f>IF(ISNUMBER(Regressions!G42),ROUND(Regressions!G42, 1), NA())</f>
        <v>80.400000000000006</v>
      </c>
      <c r="H32" s="583" t="e">
        <f>IF(ISNUMBER(Regressions!H42),ROUND(Regressions!H42, 1), NA())</f>
        <v>#N/A</v>
      </c>
      <c r="I32" s="584" t="e">
        <f>IF(ISNUMBER(Regressions!I42),ROUND(Regressions!I42, 1), NA())</f>
        <v>#N/A</v>
      </c>
      <c r="J32" s="585" t="e">
        <f>IF(ISNUMBER(Regressions!K42),ROUND(Regressions!K42, 1), NA())</f>
        <v>#N/A</v>
      </c>
      <c r="K32" s="581" t="e">
        <f>IF(ISNUMBER(Regressions!L42),ROUND(Regressions!L42, 1), NA())</f>
        <v>#N/A</v>
      </c>
      <c r="L32" s="586" t="e">
        <f>IF(ISNUMBER(Regressions!M42),ROUND(Regressions!M42, 1), NA())</f>
        <v>#N/A</v>
      </c>
      <c r="M32" s="583" t="e">
        <f>IF(ISNUMBER(Regressions!N42),ROUND(Regressions!N42, 1), NA())</f>
        <v>#N/A</v>
      </c>
      <c r="N32" s="584" t="e">
        <f>IF(ISNUMBER(Regressions!O42),ROUND(Regressions!O42, 1), NA())</f>
        <v>#N/A</v>
      </c>
      <c r="O32" s="585" t="e">
        <f>IF(ISNUMBER(Regressions!Q42),ROUND(Regressions!Q42, 1), NA())</f>
        <v>#N/A</v>
      </c>
      <c r="P32" s="581" t="e">
        <f>IF(ISNUMBER(Regressions!R42),ROUND(Regressions!R42, 1), NA())</f>
        <v>#N/A</v>
      </c>
      <c r="Q32" s="587">
        <f>IF(ISNUMBER(Regressions!S42),ROUND(Regressions!S42, 1), NA())</f>
        <v>68.400000000000006</v>
      </c>
      <c r="R32" s="583" t="e">
        <f>IF(ISNUMBER(Regressions!T42),ROUND(Regressions!T42, 1), NA())</f>
        <v>#N/A</v>
      </c>
      <c r="S32" s="584" t="e">
        <f>IF(ISNUMBER(Regressions!U42),ROUND(Regressions!U42, 1), NA())</f>
        <v>#N/A</v>
      </c>
    </row>
    <row r="33" spans="1:19" hidden="1" x14ac:dyDescent="0.25">
      <c r="A33" s="576" t="str">
        <f>+Introduction!$C$7</f>
        <v>United Republic of Tanzania</v>
      </c>
      <c r="B33" s="577">
        <f>IF(ISBLANK(Regressions!B43), " ", Regressions!B43)</f>
        <v>2029</v>
      </c>
      <c r="C33" s="576" t="str">
        <f>HLOOKUP(Introduction!$G$4,nametranslations,24,FALSE)</f>
        <v>Total</v>
      </c>
      <c r="D33" s="579" t="str">
        <f>IF(ISBLANK(Regressions!D43), " ", Regressions!D43)</f>
        <v xml:space="preserve"> </v>
      </c>
      <c r="E33" s="580" t="e">
        <f>IF(ISNUMBER(Regressions!E43),ROUND(Regressions!E43, 1), NA())</f>
        <v>#N/A</v>
      </c>
      <c r="F33" s="581" t="e">
        <f>IF(ISNUMBER(Regressions!F43),ROUND(Regressions!F43, 1), NA())</f>
        <v>#N/A</v>
      </c>
      <c r="G33" s="582">
        <f>IF(ISNUMBER(Regressions!G43),ROUND(Regressions!G43, 1), NA())</f>
        <v>80.400000000000006</v>
      </c>
      <c r="H33" s="583" t="e">
        <f>IF(ISNUMBER(Regressions!H43),ROUND(Regressions!H43, 1), NA())</f>
        <v>#N/A</v>
      </c>
      <c r="I33" s="584" t="e">
        <f>IF(ISNUMBER(Regressions!I43),ROUND(Regressions!I43, 1), NA())</f>
        <v>#N/A</v>
      </c>
      <c r="J33" s="585" t="e">
        <f>IF(ISNUMBER(Regressions!K43),ROUND(Regressions!K43, 1), NA())</f>
        <v>#N/A</v>
      </c>
      <c r="K33" s="581" t="e">
        <f>IF(ISNUMBER(Regressions!L43),ROUND(Regressions!L43, 1), NA())</f>
        <v>#N/A</v>
      </c>
      <c r="L33" s="586" t="e">
        <f>IF(ISNUMBER(Regressions!M43),ROUND(Regressions!M43, 1), NA())</f>
        <v>#N/A</v>
      </c>
      <c r="M33" s="583" t="e">
        <f>IF(ISNUMBER(Regressions!N43),ROUND(Regressions!N43, 1), NA())</f>
        <v>#N/A</v>
      </c>
      <c r="N33" s="584" t="e">
        <f>IF(ISNUMBER(Regressions!O43),ROUND(Regressions!O43, 1), NA())</f>
        <v>#N/A</v>
      </c>
      <c r="O33" s="585" t="e">
        <f>IF(ISNUMBER(Regressions!Q43),ROUND(Regressions!Q43, 1), NA())</f>
        <v>#N/A</v>
      </c>
      <c r="P33" s="581" t="e">
        <f>IF(ISNUMBER(Regressions!R43),ROUND(Regressions!R43, 1), NA())</f>
        <v>#N/A</v>
      </c>
      <c r="Q33" s="587">
        <f>IF(ISNUMBER(Regressions!S43),ROUND(Regressions!S43, 1), NA())</f>
        <v>68.400000000000006</v>
      </c>
      <c r="R33" s="583" t="e">
        <f>IF(ISNUMBER(Regressions!T43),ROUND(Regressions!T43, 1), NA())</f>
        <v>#N/A</v>
      </c>
      <c r="S33" s="584" t="e">
        <f>IF(ISNUMBER(Regressions!U43),ROUND(Regressions!U43, 1), NA())</f>
        <v>#N/A</v>
      </c>
    </row>
    <row r="34" spans="1:19" hidden="1" x14ac:dyDescent="0.25">
      <c r="A34" s="576" t="str">
        <f>+Introduction!$C$7</f>
        <v>United Republic of Tanzania</v>
      </c>
      <c r="B34" s="577">
        <f>IF(ISBLANK(Regressions!B44), " ", Regressions!B44)</f>
        <v>2030</v>
      </c>
      <c r="C34" s="576" t="str">
        <f>HLOOKUP(Introduction!$G$4,nametranslations,24,FALSE)</f>
        <v>Total</v>
      </c>
      <c r="D34" s="579" t="str">
        <f>IF(ISBLANK(Regressions!D44), " ", Regressions!D44)</f>
        <v xml:space="preserve"> </v>
      </c>
      <c r="E34" s="580" t="e">
        <f>IF(ISNUMBER(Regressions!E44),ROUND(Regressions!E44, 1), NA())</f>
        <v>#N/A</v>
      </c>
      <c r="F34" s="581" t="e">
        <f>IF(ISNUMBER(Regressions!F44),ROUND(Regressions!F44, 1), NA())</f>
        <v>#N/A</v>
      </c>
      <c r="G34" s="582">
        <f>IF(ISNUMBER(Regressions!G44),ROUND(Regressions!G44, 1), NA())</f>
        <v>80.400000000000006</v>
      </c>
      <c r="H34" s="583" t="e">
        <f>IF(ISNUMBER(Regressions!H44),ROUND(Regressions!H44, 1), NA())</f>
        <v>#N/A</v>
      </c>
      <c r="I34" s="584" t="e">
        <f>IF(ISNUMBER(Regressions!I44),ROUND(Regressions!I44, 1), NA())</f>
        <v>#N/A</v>
      </c>
      <c r="J34" s="585" t="e">
        <f>IF(ISNUMBER(Regressions!K44),ROUND(Regressions!K44, 1), NA())</f>
        <v>#N/A</v>
      </c>
      <c r="K34" s="581" t="e">
        <f>IF(ISNUMBER(Regressions!L44),ROUND(Regressions!L44, 1), NA())</f>
        <v>#N/A</v>
      </c>
      <c r="L34" s="586" t="e">
        <f>IF(ISNUMBER(Regressions!M44),ROUND(Regressions!M44, 1), NA())</f>
        <v>#N/A</v>
      </c>
      <c r="M34" s="583" t="e">
        <f>IF(ISNUMBER(Regressions!N44),ROUND(Regressions!N44, 1), NA())</f>
        <v>#N/A</v>
      </c>
      <c r="N34" s="584" t="e">
        <f>IF(ISNUMBER(Regressions!O44),ROUND(Regressions!O44, 1), NA())</f>
        <v>#N/A</v>
      </c>
      <c r="O34" s="585" t="e">
        <f>IF(ISNUMBER(Regressions!Q44),ROUND(Regressions!Q44, 1), NA())</f>
        <v>#N/A</v>
      </c>
      <c r="P34" s="581" t="e">
        <f>IF(ISNUMBER(Regressions!R44),ROUND(Regressions!R44, 1), NA())</f>
        <v>#N/A</v>
      </c>
      <c r="Q34" s="587">
        <f>IF(ISNUMBER(Regressions!S44),ROUND(Regressions!S44, 1), NA())</f>
        <v>68.400000000000006</v>
      </c>
      <c r="R34" s="583" t="e">
        <f>IF(ISNUMBER(Regressions!T44),ROUND(Regressions!T44, 1), NA())</f>
        <v>#N/A</v>
      </c>
      <c r="S34" s="584" t="e">
        <f>IF(ISNUMBER(Regressions!U44),ROUND(Regressions!U44, 1), NA())</f>
        <v>#N/A</v>
      </c>
    </row>
    <row r="35" spans="1:19" x14ac:dyDescent="0.25">
      <c r="A35" s="576" t="str">
        <f>+Introduction!$C$7</f>
        <v>United Republic of Tanzania</v>
      </c>
      <c r="B35" s="577">
        <f>IF(ISBLANK(Regressions!B45), " ", Regressions!B45)</f>
        <v>2000</v>
      </c>
      <c r="C35" s="576" t="str">
        <f>HLOOKUP(Introduction!$G$4,nametranslations,26,FALSE)</f>
        <v>Urban</v>
      </c>
      <c r="D35" s="579">
        <f>IF(ISBLANK(Regressions!D45), " ", Regressions!D45)</f>
        <v>2882485.434581547</v>
      </c>
      <c r="E35" s="580" t="e">
        <f>IF(ISNUMBER(Regressions!E45),ROUND(Regressions!E45, 1), NA())</f>
        <v>#N/A</v>
      </c>
      <c r="F35" s="581" t="e">
        <f>IF(ISNUMBER(Regressions!F45),ROUND(Regressions!F45, 1), NA())</f>
        <v>#N/A</v>
      </c>
      <c r="G35" s="582" t="e">
        <f>IF(ISNUMBER(Regressions!G45),ROUND(Regressions!G45, 1), NA())</f>
        <v>#N/A</v>
      </c>
      <c r="H35" s="583" t="e">
        <f>IF(ISNUMBER(Regressions!H45),ROUND(Regressions!H45, 1), NA())</f>
        <v>#N/A</v>
      </c>
      <c r="I35" s="584" t="e">
        <f>IF(ISNUMBER(Regressions!I45),ROUND(Regressions!I45, 1), NA())</f>
        <v>#N/A</v>
      </c>
      <c r="J35" s="585">
        <f>IF(ISNUMBER(Regressions!K45),ROUND(Regressions!K45, 1), NA())</f>
        <v>100</v>
      </c>
      <c r="K35" s="581" t="e">
        <f>IF(ISNUMBER(Regressions!L45),ROUND(Regressions!L45, 1), NA())</f>
        <v>#N/A</v>
      </c>
      <c r="L35" s="586" t="e">
        <f>IF(ISNUMBER(Regressions!M45),ROUND(Regressions!M45, 1), NA())</f>
        <v>#N/A</v>
      </c>
      <c r="M35" s="583" t="e">
        <f>IF(ISNUMBER(Regressions!N45),ROUND(Regressions!N45, 1), NA())</f>
        <v>#N/A</v>
      </c>
      <c r="N35" s="584" t="e">
        <f>IF(ISNUMBER(Regressions!O45),ROUND(Regressions!O45, 1), NA())</f>
        <v>#N/A</v>
      </c>
      <c r="O35" s="585" t="e">
        <f>IF(ISNUMBER(Regressions!Q45),ROUND(Regressions!Q45, 1), NA())</f>
        <v>#N/A</v>
      </c>
      <c r="P35" s="581" t="e">
        <f>IF(ISNUMBER(Regressions!R45),ROUND(Regressions!R45, 1), NA())</f>
        <v>#N/A</v>
      </c>
      <c r="Q35" s="587" t="e">
        <f>IF(ISNUMBER(Regressions!S45),ROUND(Regressions!S45, 1), NA())</f>
        <v>#N/A</v>
      </c>
      <c r="R35" s="583" t="e">
        <f>IF(ISNUMBER(Regressions!T45),ROUND(Regressions!T45, 1), NA())</f>
        <v>#N/A</v>
      </c>
      <c r="S35" s="584" t="e">
        <f>IF(ISNUMBER(Regressions!U45),ROUND(Regressions!U45, 1), NA())</f>
        <v>#N/A</v>
      </c>
    </row>
    <row r="36" spans="1:19" x14ac:dyDescent="0.25">
      <c r="A36" s="576" t="str">
        <f>+Introduction!$C$7</f>
        <v>United Republic of Tanzania</v>
      </c>
      <c r="B36" s="577">
        <f>IF(ISBLANK(Regressions!B46), " ", Regressions!B46)</f>
        <v>2001</v>
      </c>
      <c r="C36" s="576" t="str">
        <f>HLOOKUP(Introduction!$G$4,nametranslations,26,FALSE)</f>
        <v>Urban</v>
      </c>
      <c r="D36" s="579">
        <f>IF(ISBLANK(Regressions!D46), " ", Regressions!D46)</f>
        <v>3003924.9554585265</v>
      </c>
      <c r="E36" s="580" t="e">
        <f>IF(ISNUMBER(Regressions!E46),ROUND(Regressions!E46, 1), NA())</f>
        <v>#N/A</v>
      </c>
      <c r="F36" s="581" t="e">
        <f>IF(ISNUMBER(Regressions!F46),ROUND(Regressions!F46, 1), NA())</f>
        <v>#N/A</v>
      </c>
      <c r="G36" s="582" t="e">
        <f>IF(ISNUMBER(Regressions!G46),ROUND(Regressions!G46, 1), NA())</f>
        <v>#N/A</v>
      </c>
      <c r="H36" s="583" t="e">
        <f>IF(ISNUMBER(Regressions!H46),ROUND(Regressions!H46, 1), NA())</f>
        <v>#N/A</v>
      </c>
      <c r="I36" s="584" t="e">
        <f>IF(ISNUMBER(Regressions!I46),ROUND(Regressions!I46, 1), NA())</f>
        <v>#N/A</v>
      </c>
      <c r="J36" s="585">
        <f>IF(ISNUMBER(Regressions!K46),ROUND(Regressions!K46, 1), NA())</f>
        <v>100</v>
      </c>
      <c r="K36" s="581" t="e">
        <f>IF(ISNUMBER(Regressions!L46),ROUND(Regressions!L46, 1), NA())</f>
        <v>#N/A</v>
      </c>
      <c r="L36" s="586" t="e">
        <f>IF(ISNUMBER(Regressions!M46),ROUND(Regressions!M46, 1), NA())</f>
        <v>#N/A</v>
      </c>
      <c r="M36" s="583" t="e">
        <f>IF(ISNUMBER(Regressions!N46),ROUND(Regressions!N46, 1), NA())</f>
        <v>#N/A</v>
      </c>
      <c r="N36" s="584" t="e">
        <f>IF(ISNUMBER(Regressions!O46),ROUND(Regressions!O46, 1), NA())</f>
        <v>#N/A</v>
      </c>
      <c r="O36" s="585" t="e">
        <f>IF(ISNUMBER(Regressions!Q46),ROUND(Regressions!Q46, 1), NA())</f>
        <v>#N/A</v>
      </c>
      <c r="P36" s="581" t="e">
        <f>IF(ISNUMBER(Regressions!R46),ROUND(Regressions!R46, 1), NA())</f>
        <v>#N/A</v>
      </c>
      <c r="Q36" s="587" t="e">
        <f>IF(ISNUMBER(Regressions!S46),ROUND(Regressions!S46, 1), NA())</f>
        <v>#N/A</v>
      </c>
      <c r="R36" s="583" t="e">
        <f>IF(ISNUMBER(Regressions!T46),ROUND(Regressions!T46, 1), NA())</f>
        <v>#N/A</v>
      </c>
      <c r="S36" s="584" t="e">
        <f>IF(ISNUMBER(Regressions!U46),ROUND(Regressions!U46, 1), NA())</f>
        <v>#N/A</v>
      </c>
    </row>
    <row r="37" spans="1:19" x14ac:dyDescent="0.25">
      <c r="A37" s="576" t="str">
        <f>+Introduction!$C$7</f>
        <v>United Republic of Tanzania</v>
      </c>
      <c r="B37" s="577">
        <f>IF(ISBLANK(Regressions!B47), " ", Regressions!B47)</f>
        <v>2002</v>
      </c>
      <c r="C37" s="576" t="str">
        <f>HLOOKUP(Introduction!$G$4,nametranslations,26,FALSE)</f>
        <v>Urban</v>
      </c>
      <c r="D37" s="579">
        <f>IF(ISBLANK(Regressions!D47), " ", Regressions!D47)</f>
        <v>3129494.1920011137</v>
      </c>
      <c r="E37" s="580" t="e">
        <f>IF(ISNUMBER(Regressions!E47),ROUND(Regressions!E47, 1), NA())</f>
        <v>#N/A</v>
      </c>
      <c r="F37" s="581" t="e">
        <f>IF(ISNUMBER(Regressions!F47),ROUND(Regressions!F47, 1), NA())</f>
        <v>#N/A</v>
      </c>
      <c r="G37" s="582" t="e">
        <f>IF(ISNUMBER(Regressions!G47),ROUND(Regressions!G47, 1), NA())</f>
        <v>#N/A</v>
      </c>
      <c r="H37" s="583" t="e">
        <f>IF(ISNUMBER(Regressions!H47),ROUND(Regressions!H47, 1), NA())</f>
        <v>#N/A</v>
      </c>
      <c r="I37" s="584" t="e">
        <f>IF(ISNUMBER(Regressions!I47),ROUND(Regressions!I47, 1), NA())</f>
        <v>#N/A</v>
      </c>
      <c r="J37" s="585">
        <f>IF(ISNUMBER(Regressions!K47),ROUND(Regressions!K47, 1), NA())</f>
        <v>100</v>
      </c>
      <c r="K37" s="581" t="e">
        <f>IF(ISNUMBER(Regressions!L47),ROUND(Regressions!L47, 1), NA())</f>
        <v>#N/A</v>
      </c>
      <c r="L37" s="586" t="e">
        <f>IF(ISNUMBER(Regressions!M47),ROUND(Regressions!M47, 1), NA())</f>
        <v>#N/A</v>
      </c>
      <c r="M37" s="583" t="e">
        <f>IF(ISNUMBER(Regressions!N47),ROUND(Regressions!N47, 1), NA())</f>
        <v>#N/A</v>
      </c>
      <c r="N37" s="584" t="e">
        <f>IF(ISNUMBER(Regressions!O47),ROUND(Regressions!O47, 1), NA())</f>
        <v>#N/A</v>
      </c>
      <c r="O37" s="585" t="e">
        <f>IF(ISNUMBER(Regressions!Q47),ROUND(Regressions!Q47, 1), NA())</f>
        <v>#N/A</v>
      </c>
      <c r="P37" s="581" t="e">
        <f>IF(ISNUMBER(Regressions!R47),ROUND(Regressions!R47, 1), NA())</f>
        <v>#N/A</v>
      </c>
      <c r="Q37" s="587" t="e">
        <f>IF(ISNUMBER(Regressions!S47),ROUND(Regressions!S47, 1), NA())</f>
        <v>#N/A</v>
      </c>
      <c r="R37" s="583" t="e">
        <f>IF(ISNUMBER(Regressions!T47),ROUND(Regressions!T47, 1), NA())</f>
        <v>#N/A</v>
      </c>
      <c r="S37" s="584" t="e">
        <f>IF(ISNUMBER(Regressions!U47),ROUND(Regressions!U47, 1), NA())</f>
        <v>#N/A</v>
      </c>
    </row>
    <row r="38" spans="1:19" x14ac:dyDescent="0.25">
      <c r="A38" s="576" t="str">
        <f>+Introduction!$C$7</f>
        <v>United Republic of Tanzania</v>
      </c>
      <c r="B38" s="577">
        <f>IF(ISBLANK(Regressions!B48), " ", Regressions!B48)</f>
        <v>2003</v>
      </c>
      <c r="C38" s="576" t="str">
        <f>HLOOKUP(Introduction!$G$4,nametranslations,26,FALSE)</f>
        <v>Urban</v>
      </c>
      <c r="D38" s="579">
        <f>IF(ISBLANK(Regressions!D48), " ", Regressions!D48)</f>
        <v>3287693.870258789</v>
      </c>
      <c r="E38" s="580" t="e">
        <f>IF(ISNUMBER(Regressions!E48),ROUND(Regressions!E48, 1), NA())</f>
        <v>#N/A</v>
      </c>
      <c r="F38" s="581" t="e">
        <f>IF(ISNUMBER(Regressions!F48),ROUND(Regressions!F48, 1), NA())</f>
        <v>#N/A</v>
      </c>
      <c r="G38" s="582" t="e">
        <f>IF(ISNUMBER(Regressions!G48),ROUND(Regressions!G48, 1), NA())</f>
        <v>#N/A</v>
      </c>
      <c r="H38" s="583" t="e">
        <f>IF(ISNUMBER(Regressions!H48),ROUND(Regressions!H48, 1), NA())</f>
        <v>#N/A</v>
      </c>
      <c r="I38" s="584" t="e">
        <f>IF(ISNUMBER(Regressions!I48),ROUND(Regressions!I48, 1), NA())</f>
        <v>#N/A</v>
      </c>
      <c r="J38" s="585">
        <f>IF(ISNUMBER(Regressions!K48),ROUND(Regressions!K48, 1), NA())</f>
        <v>100</v>
      </c>
      <c r="K38" s="581" t="e">
        <f>IF(ISNUMBER(Regressions!L48),ROUND(Regressions!L48, 1), NA())</f>
        <v>#N/A</v>
      </c>
      <c r="L38" s="586" t="e">
        <f>IF(ISNUMBER(Regressions!M48),ROUND(Regressions!M48, 1), NA())</f>
        <v>#N/A</v>
      </c>
      <c r="M38" s="583" t="e">
        <f>IF(ISNUMBER(Regressions!N48),ROUND(Regressions!N48, 1), NA())</f>
        <v>#N/A</v>
      </c>
      <c r="N38" s="584" t="e">
        <f>IF(ISNUMBER(Regressions!O48),ROUND(Regressions!O48, 1), NA())</f>
        <v>#N/A</v>
      </c>
      <c r="O38" s="585" t="e">
        <f>IF(ISNUMBER(Regressions!Q48),ROUND(Regressions!Q48, 1), NA())</f>
        <v>#N/A</v>
      </c>
      <c r="P38" s="581" t="e">
        <f>IF(ISNUMBER(Regressions!R48),ROUND(Regressions!R48, 1), NA())</f>
        <v>#N/A</v>
      </c>
      <c r="Q38" s="587" t="e">
        <f>IF(ISNUMBER(Regressions!S48),ROUND(Regressions!S48, 1), NA())</f>
        <v>#N/A</v>
      </c>
      <c r="R38" s="583" t="e">
        <f>IF(ISNUMBER(Regressions!T48),ROUND(Regressions!T48, 1), NA())</f>
        <v>#N/A</v>
      </c>
      <c r="S38" s="584" t="e">
        <f>IF(ISNUMBER(Regressions!U48),ROUND(Regressions!U48, 1), NA())</f>
        <v>#N/A</v>
      </c>
    </row>
    <row r="39" spans="1:19" x14ac:dyDescent="0.25">
      <c r="A39" s="576" t="str">
        <f>+Introduction!$C$7</f>
        <v>United Republic of Tanzania</v>
      </c>
      <c r="B39" s="577">
        <f>IF(ISBLANK(Regressions!B49), " ", Regressions!B49)</f>
        <v>2004</v>
      </c>
      <c r="C39" s="576" t="str">
        <f>HLOOKUP(Introduction!$G$4,nametranslations,26,FALSE)</f>
        <v>Urban</v>
      </c>
      <c r="D39" s="579">
        <f>IF(ISBLANK(Regressions!D49), " ", Regressions!D49)</f>
        <v>3461757.0727114105</v>
      </c>
      <c r="E39" s="580" t="e">
        <f>IF(ISNUMBER(Regressions!E49),ROUND(Regressions!E49, 1), NA())</f>
        <v>#N/A</v>
      </c>
      <c r="F39" s="581" t="e">
        <f>IF(ISNUMBER(Regressions!F49),ROUND(Regressions!F49, 1), NA())</f>
        <v>#N/A</v>
      </c>
      <c r="G39" s="582" t="e">
        <f>IF(ISNUMBER(Regressions!G49),ROUND(Regressions!G49, 1), NA())</f>
        <v>#N/A</v>
      </c>
      <c r="H39" s="583" t="e">
        <f>IF(ISNUMBER(Regressions!H49),ROUND(Regressions!H49, 1), NA())</f>
        <v>#N/A</v>
      </c>
      <c r="I39" s="584" t="e">
        <f>IF(ISNUMBER(Regressions!I49),ROUND(Regressions!I49, 1), NA())</f>
        <v>#N/A</v>
      </c>
      <c r="J39" s="585">
        <f>IF(ISNUMBER(Regressions!K49),ROUND(Regressions!K49, 1), NA())</f>
        <v>100</v>
      </c>
      <c r="K39" s="581" t="e">
        <f>IF(ISNUMBER(Regressions!L49),ROUND(Regressions!L49, 1), NA())</f>
        <v>#N/A</v>
      </c>
      <c r="L39" s="586" t="e">
        <f>IF(ISNUMBER(Regressions!M49),ROUND(Regressions!M49, 1), NA())</f>
        <v>#N/A</v>
      </c>
      <c r="M39" s="583" t="e">
        <f>IF(ISNUMBER(Regressions!N49),ROUND(Regressions!N49, 1), NA())</f>
        <v>#N/A</v>
      </c>
      <c r="N39" s="584" t="e">
        <f>IF(ISNUMBER(Regressions!O49),ROUND(Regressions!O49, 1), NA())</f>
        <v>#N/A</v>
      </c>
      <c r="O39" s="585" t="e">
        <f>IF(ISNUMBER(Regressions!Q49),ROUND(Regressions!Q49, 1), NA())</f>
        <v>#N/A</v>
      </c>
      <c r="P39" s="581" t="e">
        <f>IF(ISNUMBER(Regressions!R49),ROUND(Regressions!R49, 1), NA())</f>
        <v>#N/A</v>
      </c>
      <c r="Q39" s="587" t="e">
        <f>IF(ISNUMBER(Regressions!S49),ROUND(Regressions!S49, 1), NA())</f>
        <v>#N/A</v>
      </c>
      <c r="R39" s="583" t="e">
        <f>IF(ISNUMBER(Regressions!T49),ROUND(Regressions!T49, 1), NA())</f>
        <v>#N/A</v>
      </c>
      <c r="S39" s="584" t="e">
        <f>IF(ISNUMBER(Regressions!U49),ROUND(Regressions!U49, 1), NA())</f>
        <v>#N/A</v>
      </c>
    </row>
    <row r="40" spans="1:19" x14ac:dyDescent="0.25">
      <c r="A40" s="576" t="str">
        <f>+Introduction!$C$7</f>
        <v>United Republic of Tanzania</v>
      </c>
      <c r="B40" s="577">
        <f>IF(ISBLANK(Regressions!B50), " ", Regressions!B50)</f>
        <v>2005</v>
      </c>
      <c r="C40" s="576" t="str">
        <f>HLOOKUP(Introduction!$G$4,nametranslations,26,FALSE)</f>
        <v>Urban</v>
      </c>
      <c r="D40" s="579">
        <f>IF(ISBLANK(Regressions!D50), " ", Regressions!D50)</f>
        <v>3646570.6121191029</v>
      </c>
      <c r="E40" s="580" t="e">
        <f>IF(ISNUMBER(Regressions!E50),ROUND(Regressions!E50, 1), NA())</f>
        <v>#N/A</v>
      </c>
      <c r="F40" s="581" t="e">
        <f>IF(ISNUMBER(Regressions!F50),ROUND(Regressions!F50, 1), NA())</f>
        <v>#N/A</v>
      </c>
      <c r="G40" s="582" t="e">
        <f>IF(ISNUMBER(Regressions!G50),ROUND(Regressions!G50, 1), NA())</f>
        <v>#N/A</v>
      </c>
      <c r="H40" s="583" t="e">
        <f>IF(ISNUMBER(Regressions!H50),ROUND(Regressions!H50, 1), NA())</f>
        <v>#N/A</v>
      </c>
      <c r="I40" s="584" t="e">
        <f>IF(ISNUMBER(Regressions!I50),ROUND(Regressions!I50, 1), NA())</f>
        <v>#N/A</v>
      </c>
      <c r="J40" s="585">
        <f>IF(ISNUMBER(Regressions!K50),ROUND(Regressions!K50, 1), NA())</f>
        <v>100</v>
      </c>
      <c r="K40" s="581" t="e">
        <f>IF(ISNUMBER(Regressions!L50),ROUND(Regressions!L50, 1), NA())</f>
        <v>#N/A</v>
      </c>
      <c r="L40" s="586" t="e">
        <f>IF(ISNUMBER(Regressions!M50),ROUND(Regressions!M50, 1), NA())</f>
        <v>#N/A</v>
      </c>
      <c r="M40" s="583" t="e">
        <f>IF(ISNUMBER(Regressions!N50),ROUND(Regressions!N50, 1), NA())</f>
        <v>#N/A</v>
      </c>
      <c r="N40" s="584" t="e">
        <f>IF(ISNUMBER(Regressions!O50),ROUND(Regressions!O50, 1), NA())</f>
        <v>#N/A</v>
      </c>
      <c r="O40" s="585" t="e">
        <f>IF(ISNUMBER(Regressions!Q50),ROUND(Regressions!Q50, 1), NA())</f>
        <v>#N/A</v>
      </c>
      <c r="P40" s="581" t="e">
        <f>IF(ISNUMBER(Regressions!R50),ROUND(Regressions!R50, 1), NA())</f>
        <v>#N/A</v>
      </c>
      <c r="Q40" s="587" t="e">
        <f>IF(ISNUMBER(Regressions!S50),ROUND(Regressions!S50, 1), NA())</f>
        <v>#N/A</v>
      </c>
      <c r="R40" s="583" t="e">
        <f>IF(ISNUMBER(Regressions!T50),ROUND(Regressions!T50, 1), NA())</f>
        <v>#N/A</v>
      </c>
      <c r="S40" s="584" t="e">
        <f>IF(ISNUMBER(Regressions!U50),ROUND(Regressions!U50, 1), NA())</f>
        <v>#N/A</v>
      </c>
    </row>
    <row r="41" spans="1:19" x14ac:dyDescent="0.25">
      <c r="A41" s="576" t="str">
        <f>+Introduction!$C$7</f>
        <v>United Republic of Tanzania</v>
      </c>
      <c r="B41" s="577">
        <f>IF(ISBLANK(Regressions!B51), " ", Regressions!B51)</f>
        <v>2006</v>
      </c>
      <c r="C41" s="576" t="str">
        <f>HLOOKUP(Introduction!$G$4,nametranslations,26,FALSE)</f>
        <v>Urban</v>
      </c>
      <c r="D41" s="579">
        <f>IF(ISBLANK(Regressions!D51), " ", Regressions!D51)</f>
        <v>3843306.4268540381</v>
      </c>
      <c r="E41" s="580" t="e">
        <f>IF(ISNUMBER(Regressions!E51),ROUND(Regressions!E51, 1), NA())</f>
        <v>#N/A</v>
      </c>
      <c r="F41" s="581" t="e">
        <f>IF(ISNUMBER(Regressions!F51),ROUND(Regressions!F51, 1), NA())</f>
        <v>#N/A</v>
      </c>
      <c r="G41" s="582" t="e">
        <f>IF(ISNUMBER(Regressions!G51),ROUND(Regressions!G51, 1), NA())</f>
        <v>#N/A</v>
      </c>
      <c r="H41" s="583" t="e">
        <f>IF(ISNUMBER(Regressions!H51),ROUND(Regressions!H51, 1), NA())</f>
        <v>#N/A</v>
      </c>
      <c r="I41" s="584" t="e">
        <f>IF(ISNUMBER(Regressions!I51),ROUND(Regressions!I51, 1), NA())</f>
        <v>#N/A</v>
      </c>
      <c r="J41" s="585">
        <f>IF(ISNUMBER(Regressions!K51),ROUND(Regressions!K51, 1), NA())</f>
        <v>100</v>
      </c>
      <c r="K41" s="581" t="e">
        <f>IF(ISNUMBER(Regressions!L51),ROUND(Regressions!L51, 1), NA())</f>
        <v>#N/A</v>
      </c>
      <c r="L41" s="586" t="e">
        <f>IF(ISNUMBER(Regressions!M51),ROUND(Regressions!M51, 1), NA())</f>
        <v>#N/A</v>
      </c>
      <c r="M41" s="583" t="e">
        <f>IF(ISNUMBER(Regressions!N51),ROUND(Regressions!N51, 1), NA())</f>
        <v>#N/A</v>
      </c>
      <c r="N41" s="584" t="e">
        <f>IF(ISNUMBER(Regressions!O51),ROUND(Regressions!O51, 1), NA())</f>
        <v>#N/A</v>
      </c>
      <c r="O41" s="585" t="e">
        <f>IF(ISNUMBER(Regressions!Q51),ROUND(Regressions!Q51, 1), NA())</f>
        <v>#N/A</v>
      </c>
      <c r="P41" s="581" t="e">
        <f>IF(ISNUMBER(Regressions!R51),ROUND(Regressions!R51, 1), NA())</f>
        <v>#N/A</v>
      </c>
      <c r="Q41" s="587" t="e">
        <f>IF(ISNUMBER(Regressions!S51),ROUND(Regressions!S51, 1), NA())</f>
        <v>#N/A</v>
      </c>
      <c r="R41" s="583" t="e">
        <f>IF(ISNUMBER(Regressions!T51),ROUND(Regressions!T51, 1), NA())</f>
        <v>#N/A</v>
      </c>
      <c r="S41" s="584" t="e">
        <f>IF(ISNUMBER(Regressions!U51),ROUND(Regressions!U51, 1), NA())</f>
        <v>#N/A</v>
      </c>
    </row>
    <row r="42" spans="1:19" x14ac:dyDescent="0.25">
      <c r="A42" s="576" t="str">
        <f>+Introduction!$C$7</f>
        <v>United Republic of Tanzania</v>
      </c>
      <c r="B42" s="577">
        <f>IF(ISBLANK(Regressions!B52), " ", Regressions!B52)</f>
        <v>2007</v>
      </c>
      <c r="C42" s="576" t="str">
        <f>HLOOKUP(Introduction!$G$4,nametranslations,26,FALSE)</f>
        <v>Urban</v>
      </c>
      <c r="D42" s="579">
        <f>IF(ISBLANK(Regressions!D52), " ", Regressions!D52)</f>
        <v>4053493.3943897244</v>
      </c>
      <c r="E42" s="580" t="e">
        <f>IF(ISNUMBER(Regressions!E52),ROUND(Regressions!E52, 1), NA())</f>
        <v>#N/A</v>
      </c>
      <c r="F42" s="581" t="e">
        <f>IF(ISNUMBER(Regressions!F52),ROUND(Regressions!F52, 1), NA())</f>
        <v>#N/A</v>
      </c>
      <c r="G42" s="582" t="e">
        <f>IF(ISNUMBER(Regressions!G52),ROUND(Regressions!G52, 1), NA())</f>
        <v>#N/A</v>
      </c>
      <c r="H42" s="583" t="e">
        <f>IF(ISNUMBER(Regressions!H52),ROUND(Regressions!H52, 1), NA())</f>
        <v>#N/A</v>
      </c>
      <c r="I42" s="584" t="e">
        <f>IF(ISNUMBER(Regressions!I52),ROUND(Regressions!I52, 1), NA())</f>
        <v>#N/A</v>
      </c>
      <c r="J42" s="585">
        <f>IF(ISNUMBER(Regressions!K52),ROUND(Regressions!K52, 1), NA())</f>
        <v>100</v>
      </c>
      <c r="K42" s="581" t="e">
        <f>IF(ISNUMBER(Regressions!L52),ROUND(Regressions!L52, 1), NA())</f>
        <v>#N/A</v>
      </c>
      <c r="L42" s="586" t="e">
        <f>IF(ISNUMBER(Regressions!M52),ROUND(Regressions!M52, 1), NA())</f>
        <v>#N/A</v>
      </c>
      <c r="M42" s="583" t="e">
        <f>IF(ISNUMBER(Regressions!N52),ROUND(Regressions!N52, 1), NA())</f>
        <v>#N/A</v>
      </c>
      <c r="N42" s="584" t="e">
        <f>IF(ISNUMBER(Regressions!O52),ROUND(Regressions!O52, 1), NA())</f>
        <v>#N/A</v>
      </c>
      <c r="O42" s="585" t="e">
        <f>IF(ISNUMBER(Regressions!Q52),ROUND(Regressions!Q52, 1), NA())</f>
        <v>#N/A</v>
      </c>
      <c r="P42" s="581" t="e">
        <f>IF(ISNUMBER(Regressions!R52),ROUND(Regressions!R52, 1), NA())</f>
        <v>#N/A</v>
      </c>
      <c r="Q42" s="587" t="e">
        <f>IF(ISNUMBER(Regressions!S52),ROUND(Regressions!S52, 1), NA())</f>
        <v>#N/A</v>
      </c>
      <c r="R42" s="583" t="e">
        <f>IF(ISNUMBER(Regressions!T52),ROUND(Regressions!T52, 1), NA())</f>
        <v>#N/A</v>
      </c>
      <c r="S42" s="584" t="e">
        <f>IF(ISNUMBER(Regressions!U52),ROUND(Regressions!U52, 1), NA())</f>
        <v>#N/A</v>
      </c>
    </row>
    <row r="43" spans="1:19" x14ac:dyDescent="0.25">
      <c r="A43" s="576" t="str">
        <f>+Introduction!$C$7</f>
        <v>United Republic of Tanzania</v>
      </c>
      <c r="B43" s="577">
        <f>IF(ISBLANK(Regressions!B53), " ", Regressions!B53)</f>
        <v>2008</v>
      </c>
      <c r="C43" s="576" t="str">
        <f>HLOOKUP(Introduction!$G$4,nametranslations,26,FALSE)</f>
        <v>Urban</v>
      </c>
      <c r="D43" s="579">
        <f>IF(ISBLANK(Regressions!D53), " ", Regressions!D53)</f>
        <v>4276340.7606848143</v>
      </c>
      <c r="E43" s="580">
        <f>IF(ISNUMBER(Regressions!E53),ROUND(Regressions!E53, 1), NA())</f>
        <v>88.6</v>
      </c>
      <c r="F43" s="581">
        <f>IF(ISNUMBER(Regressions!F53),ROUND(Regressions!F53, 1), NA())</f>
        <v>68.400000000000006</v>
      </c>
      <c r="G43" s="582" t="e">
        <f>IF(ISNUMBER(Regressions!G53),ROUND(Regressions!G53, 1), NA())</f>
        <v>#N/A</v>
      </c>
      <c r="H43" s="583" t="e">
        <f>IF(ISNUMBER(Regressions!H53),ROUND(Regressions!H53, 1), NA())</f>
        <v>#N/A</v>
      </c>
      <c r="I43" s="584">
        <f>IF(ISNUMBER(Regressions!I53),ROUND(Regressions!I53, 1), NA())</f>
        <v>31.6</v>
      </c>
      <c r="J43" s="585">
        <f>IF(ISNUMBER(Regressions!K53),ROUND(Regressions!K53, 1), NA())</f>
        <v>100</v>
      </c>
      <c r="K43" s="581">
        <f>IF(ISNUMBER(Regressions!L53),ROUND(Regressions!L53, 1), NA())</f>
        <v>81.7</v>
      </c>
      <c r="L43" s="586">
        <f>IF(ISNUMBER(Regressions!M53),ROUND(Regressions!M53, 1), NA())</f>
        <v>70.599999999999994</v>
      </c>
      <c r="M43" s="583">
        <f>IF(ISNUMBER(Regressions!N53),ROUND(Regressions!N53, 1), NA())</f>
        <v>11</v>
      </c>
      <c r="N43" s="584">
        <f>IF(ISNUMBER(Regressions!O53),ROUND(Regressions!O53, 1), NA())</f>
        <v>18.3</v>
      </c>
      <c r="O43" s="585" t="e">
        <f>IF(ISNUMBER(Regressions!Q53),ROUND(Regressions!Q53, 1), NA())</f>
        <v>#N/A</v>
      </c>
      <c r="P43" s="581" t="e">
        <f>IF(ISNUMBER(Regressions!R53),ROUND(Regressions!R53, 1), NA())</f>
        <v>#N/A</v>
      </c>
      <c r="Q43" s="587">
        <f>IF(ISNUMBER(Regressions!S53),ROUND(Regressions!S53, 1), NA())</f>
        <v>66.099999999999994</v>
      </c>
      <c r="R43" s="583" t="e">
        <f>IF(ISNUMBER(Regressions!T53),ROUND(Regressions!T53, 1), NA())</f>
        <v>#N/A</v>
      </c>
      <c r="S43" s="584" t="e">
        <f>IF(ISNUMBER(Regressions!U53),ROUND(Regressions!U53, 1), NA())</f>
        <v>#N/A</v>
      </c>
    </row>
    <row r="44" spans="1:19" x14ac:dyDescent="0.25">
      <c r="A44" s="576" t="str">
        <f>+Introduction!$C$7</f>
        <v>United Republic of Tanzania</v>
      </c>
      <c r="B44" s="577">
        <f>IF(ISBLANK(Regressions!B54), " ", Regressions!B54)</f>
        <v>2009</v>
      </c>
      <c r="C44" s="576" t="str">
        <f>HLOOKUP(Introduction!$G$4,nametranslations,26,FALSE)</f>
        <v>Urban</v>
      </c>
      <c r="D44" s="579">
        <f>IF(ISBLANK(Regressions!D54), " ", Regressions!D54)</f>
        <v>4511797.9664293099</v>
      </c>
      <c r="E44" s="580">
        <f>IF(ISNUMBER(Regressions!E54),ROUND(Regressions!E54, 1), NA())</f>
        <v>88.6</v>
      </c>
      <c r="F44" s="581">
        <f>IF(ISNUMBER(Regressions!F54),ROUND(Regressions!F54, 1), NA())</f>
        <v>68.400000000000006</v>
      </c>
      <c r="G44" s="582" t="e">
        <f>IF(ISNUMBER(Regressions!G54),ROUND(Regressions!G54, 1), NA())</f>
        <v>#N/A</v>
      </c>
      <c r="H44" s="583" t="e">
        <f>IF(ISNUMBER(Regressions!H54),ROUND(Regressions!H54, 1), NA())</f>
        <v>#N/A</v>
      </c>
      <c r="I44" s="584">
        <f>IF(ISNUMBER(Regressions!I54),ROUND(Regressions!I54, 1), NA())</f>
        <v>31.6</v>
      </c>
      <c r="J44" s="585">
        <f>IF(ISNUMBER(Regressions!K54),ROUND(Regressions!K54, 1), NA())</f>
        <v>100</v>
      </c>
      <c r="K44" s="581">
        <f>IF(ISNUMBER(Regressions!L54),ROUND(Regressions!L54, 1), NA())</f>
        <v>81.7</v>
      </c>
      <c r="L44" s="586">
        <f>IF(ISNUMBER(Regressions!M54),ROUND(Regressions!M54, 1), NA())</f>
        <v>70.599999999999994</v>
      </c>
      <c r="M44" s="583">
        <f>IF(ISNUMBER(Regressions!N54),ROUND(Regressions!N54, 1), NA())</f>
        <v>11</v>
      </c>
      <c r="N44" s="584">
        <f>IF(ISNUMBER(Regressions!O54),ROUND(Regressions!O54, 1), NA())</f>
        <v>18.3</v>
      </c>
      <c r="O44" s="585" t="e">
        <f>IF(ISNUMBER(Regressions!Q54),ROUND(Regressions!Q54, 1), NA())</f>
        <v>#N/A</v>
      </c>
      <c r="P44" s="581" t="e">
        <f>IF(ISNUMBER(Regressions!R54),ROUND(Regressions!R54, 1), NA())</f>
        <v>#N/A</v>
      </c>
      <c r="Q44" s="587">
        <f>IF(ISNUMBER(Regressions!S54),ROUND(Regressions!S54, 1), NA())</f>
        <v>66.099999999999994</v>
      </c>
      <c r="R44" s="583" t="e">
        <f>IF(ISNUMBER(Regressions!T54),ROUND(Regressions!T54, 1), NA())</f>
        <v>#N/A</v>
      </c>
      <c r="S44" s="584" t="e">
        <f>IF(ISNUMBER(Regressions!U54),ROUND(Regressions!U54, 1), NA())</f>
        <v>#N/A</v>
      </c>
    </row>
    <row r="45" spans="1:19" x14ac:dyDescent="0.25">
      <c r="A45" s="576" t="str">
        <f>+Introduction!$C$7</f>
        <v>United Republic of Tanzania</v>
      </c>
      <c r="B45" s="577">
        <f>IF(ISBLANK(Regressions!B55), " ", Regressions!B55)</f>
        <v>2010</v>
      </c>
      <c r="C45" s="576" t="str">
        <f>HLOOKUP(Introduction!$G$4,nametranslations,26,FALSE)</f>
        <v>Urban</v>
      </c>
      <c r="D45" s="579">
        <f>IF(ISBLANK(Regressions!D55), " ", Regressions!D55)</f>
        <v>4760581.9092996214</v>
      </c>
      <c r="E45" s="580">
        <f>IF(ISNUMBER(Regressions!E55),ROUND(Regressions!E55, 1), NA())</f>
        <v>88.6</v>
      </c>
      <c r="F45" s="581">
        <f>IF(ISNUMBER(Regressions!F55),ROUND(Regressions!F55, 1), NA())</f>
        <v>68.400000000000006</v>
      </c>
      <c r="G45" s="582" t="e">
        <f>IF(ISNUMBER(Regressions!G55),ROUND(Regressions!G55, 1), NA())</f>
        <v>#N/A</v>
      </c>
      <c r="H45" s="583" t="e">
        <f>IF(ISNUMBER(Regressions!H55),ROUND(Regressions!H55, 1), NA())</f>
        <v>#N/A</v>
      </c>
      <c r="I45" s="584">
        <f>IF(ISNUMBER(Regressions!I55),ROUND(Regressions!I55, 1), NA())</f>
        <v>31.6</v>
      </c>
      <c r="J45" s="585">
        <f>IF(ISNUMBER(Regressions!K55),ROUND(Regressions!K55, 1), NA())</f>
        <v>100</v>
      </c>
      <c r="K45" s="581">
        <f>IF(ISNUMBER(Regressions!L55),ROUND(Regressions!L55, 1), NA())</f>
        <v>81.7</v>
      </c>
      <c r="L45" s="586">
        <f>IF(ISNUMBER(Regressions!M55),ROUND(Regressions!M55, 1), NA())</f>
        <v>70.599999999999994</v>
      </c>
      <c r="M45" s="583">
        <f>IF(ISNUMBER(Regressions!N55),ROUND(Regressions!N55, 1), NA())</f>
        <v>11</v>
      </c>
      <c r="N45" s="584">
        <f>IF(ISNUMBER(Regressions!O55),ROUND(Regressions!O55, 1), NA())</f>
        <v>18.3</v>
      </c>
      <c r="O45" s="585" t="e">
        <f>IF(ISNUMBER(Regressions!Q55),ROUND(Regressions!Q55, 1), NA())</f>
        <v>#N/A</v>
      </c>
      <c r="P45" s="581" t="e">
        <f>IF(ISNUMBER(Regressions!R55),ROUND(Regressions!R55, 1), NA())</f>
        <v>#N/A</v>
      </c>
      <c r="Q45" s="587">
        <f>IF(ISNUMBER(Regressions!S55),ROUND(Regressions!S55, 1), NA())</f>
        <v>66.099999999999994</v>
      </c>
      <c r="R45" s="583" t="e">
        <f>IF(ISNUMBER(Regressions!T55),ROUND(Regressions!T55, 1), NA())</f>
        <v>#N/A</v>
      </c>
      <c r="S45" s="584" t="e">
        <f>IF(ISNUMBER(Regressions!U55),ROUND(Regressions!U55, 1), NA())</f>
        <v>#N/A</v>
      </c>
    </row>
    <row r="46" spans="1:19" x14ac:dyDescent="0.25">
      <c r="A46" s="576" t="str">
        <f>+Introduction!$C$7</f>
        <v>United Republic of Tanzania</v>
      </c>
      <c r="B46" s="577">
        <f>IF(ISBLANK(Regressions!B56), " ", Regressions!B56)</f>
        <v>2011</v>
      </c>
      <c r="C46" s="576" t="str">
        <f>HLOOKUP(Introduction!$G$4,nametranslations,26,FALSE)</f>
        <v>Urban</v>
      </c>
      <c r="D46" s="579">
        <f>IF(ISBLANK(Regressions!D56), " ", Regressions!D56)</f>
        <v>5036836.7364738472</v>
      </c>
      <c r="E46" s="580">
        <f>IF(ISNUMBER(Regressions!E56),ROUND(Regressions!E56, 1), NA())</f>
        <v>88.6</v>
      </c>
      <c r="F46" s="581">
        <f>IF(ISNUMBER(Regressions!F56),ROUND(Regressions!F56, 1), NA())</f>
        <v>68.400000000000006</v>
      </c>
      <c r="G46" s="582" t="e">
        <f>IF(ISNUMBER(Regressions!G56),ROUND(Regressions!G56, 1), NA())</f>
        <v>#N/A</v>
      </c>
      <c r="H46" s="583" t="e">
        <f>IF(ISNUMBER(Regressions!H56),ROUND(Regressions!H56, 1), NA())</f>
        <v>#N/A</v>
      </c>
      <c r="I46" s="584">
        <f>IF(ISNUMBER(Regressions!I56),ROUND(Regressions!I56, 1), NA())</f>
        <v>31.6</v>
      </c>
      <c r="J46" s="585">
        <f>IF(ISNUMBER(Regressions!K56),ROUND(Regressions!K56, 1), NA())</f>
        <v>100</v>
      </c>
      <c r="K46" s="581">
        <f>IF(ISNUMBER(Regressions!L56),ROUND(Regressions!L56, 1), NA())</f>
        <v>81.7</v>
      </c>
      <c r="L46" s="586">
        <f>IF(ISNUMBER(Regressions!M56),ROUND(Regressions!M56, 1), NA())</f>
        <v>70.599999999999994</v>
      </c>
      <c r="M46" s="583">
        <f>IF(ISNUMBER(Regressions!N56),ROUND(Regressions!N56, 1), NA())</f>
        <v>11</v>
      </c>
      <c r="N46" s="584">
        <f>IF(ISNUMBER(Regressions!O56),ROUND(Regressions!O56, 1), NA())</f>
        <v>18.3</v>
      </c>
      <c r="O46" s="585" t="e">
        <f>IF(ISNUMBER(Regressions!Q56),ROUND(Regressions!Q56, 1), NA())</f>
        <v>#N/A</v>
      </c>
      <c r="P46" s="581" t="e">
        <f>IF(ISNUMBER(Regressions!R56),ROUND(Regressions!R56, 1), NA())</f>
        <v>#N/A</v>
      </c>
      <c r="Q46" s="587">
        <f>IF(ISNUMBER(Regressions!S56),ROUND(Regressions!S56, 1), NA())</f>
        <v>66.099999999999994</v>
      </c>
      <c r="R46" s="583" t="e">
        <f>IF(ISNUMBER(Regressions!T56),ROUND(Regressions!T56, 1), NA())</f>
        <v>#N/A</v>
      </c>
      <c r="S46" s="584" t="e">
        <f>IF(ISNUMBER(Regressions!U56),ROUND(Regressions!U56, 1), NA())</f>
        <v>#N/A</v>
      </c>
    </row>
    <row r="47" spans="1:19" x14ac:dyDescent="0.25">
      <c r="A47" s="576" t="str">
        <f>+Introduction!$C$7</f>
        <v>United Republic of Tanzania</v>
      </c>
      <c r="B47" s="577">
        <f>IF(ISBLANK(Regressions!B57), " ", Regressions!B57)</f>
        <v>2012</v>
      </c>
      <c r="C47" s="576" t="str">
        <f>HLOOKUP(Introduction!$G$4,nametranslations,26,FALSE)</f>
        <v>Urban</v>
      </c>
      <c r="D47" s="579">
        <f>IF(ISBLANK(Regressions!D57), " ", Regressions!D57)</f>
        <v>5327274.3410937116</v>
      </c>
      <c r="E47" s="580">
        <f>IF(ISNUMBER(Regressions!E57),ROUND(Regressions!E57, 1), NA())</f>
        <v>88.6</v>
      </c>
      <c r="F47" s="581">
        <f>IF(ISNUMBER(Regressions!F57),ROUND(Regressions!F57, 1), NA())</f>
        <v>68.400000000000006</v>
      </c>
      <c r="G47" s="582" t="e">
        <f>IF(ISNUMBER(Regressions!G57),ROUND(Regressions!G57, 1), NA())</f>
        <v>#N/A</v>
      </c>
      <c r="H47" s="583" t="e">
        <f>IF(ISNUMBER(Regressions!H57),ROUND(Regressions!H57, 1), NA())</f>
        <v>#N/A</v>
      </c>
      <c r="I47" s="584">
        <f>IF(ISNUMBER(Regressions!I57),ROUND(Regressions!I57, 1), NA())</f>
        <v>31.6</v>
      </c>
      <c r="J47" s="585">
        <f>IF(ISNUMBER(Regressions!K57),ROUND(Regressions!K57, 1), NA())</f>
        <v>100</v>
      </c>
      <c r="K47" s="581">
        <f>IF(ISNUMBER(Regressions!L57),ROUND(Regressions!L57, 1), NA())</f>
        <v>81.7</v>
      </c>
      <c r="L47" s="586">
        <f>IF(ISNUMBER(Regressions!M57),ROUND(Regressions!M57, 1), NA())</f>
        <v>70.599999999999994</v>
      </c>
      <c r="M47" s="583">
        <f>IF(ISNUMBER(Regressions!N57),ROUND(Regressions!N57, 1), NA())</f>
        <v>11</v>
      </c>
      <c r="N47" s="584">
        <f>IF(ISNUMBER(Regressions!O57),ROUND(Regressions!O57, 1), NA())</f>
        <v>18.3</v>
      </c>
      <c r="O47" s="585" t="e">
        <f>IF(ISNUMBER(Regressions!Q57),ROUND(Regressions!Q57, 1), NA())</f>
        <v>#N/A</v>
      </c>
      <c r="P47" s="581" t="e">
        <f>IF(ISNUMBER(Regressions!R57),ROUND(Regressions!R57, 1), NA())</f>
        <v>#N/A</v>
      </c>
      <c r="Q47" s="587">
        <f>IF(ISNUMBER(Regressions!S57),ROUND(Regressions!S57, 1), NA())</f>
        <v>66.099999999999994</v>
      </c>
      <c r="R47" s="583" t="e">
        <f>IF(ISNUMBER(Regressions!T57),ROUND(Regressions!T57, 1), NA())</f>
        <v>#N/A</v>
      </c>
      <c r="S47" s="584" t="e">
        <f>IF(ISNUMBER(Regressions!U57),ROUND(Regressions!U57, 1), NA())</f>
        <v>#N/A</v>
      </c>
    </row>
    <row r="48" spans="1:19" x14ac:dyDescent="0.25">
      <c r="A48" s="576" t="str">
        <f>+Introduction!$C$7</f>
        <v>United Republic of Tanzania</v>
      </c>
      <c r="B48" s="577">
        <f>IF(ISBLANK(Regressions!B58), " ", Regressions!B58)</f>
        <v>2013</v>
      </c>
      <c r="C48" s="576" t="str">
        <f>HLOOKUP(Introduction!$G$4,nametranslations,26,FALSE)</f>
        <v>Urban</v>
      </c>
      <c r="D48" s="579">
        <f>IF(ISBLANK(Regressions!D58), " ", Regressions!D58)</f>
        <v>5627782.3603439331</v>
      </c>
      <c r="E48" s="580">
        <f>IF(ISNUMBER(Regressions!E58),ROUND(Regressions!E58, 1), NA())</f>
        <v>89.2</v>
      </c>
      <c r="F48" s="581">
        <f>IF(ISNUMBER(Regressions!F58),ROUND(Regressions!F58, 1), NA())</f>
        <v>71.400000000000006</v>
      </c>
      <c r="G48" s="582" t="e">
        <f>IF(ISNUMBER(Regressions!G58),ROUND(Regressions!G58, 1), NA())</f>
        <v>#N/A</v>
      </c>
      <c r="H48" s="583" t="e">
        <f>IF(ISNUMBER(Regressions!H58),ROUND(Regressions!H58, 1), NA())</f>
        <v>#N/A</v>
      </c>
      <c r="I48" s="584">
        <f>IF(ISNUMBER(Regressions!I58),ROUND(Regressions!I58, 1), NA())</f>
        <v>28.6</v>
      </c>
      <c r="J48" s="585">
        <f>IF(ISNUMBER(Regressions!K58),ROUND(Regressions!K58, 1), NA())</f>
        <v>100</v>
      </c>
      <c r="K48" s="581">
        <f>IF(ISNUMBER(Regressions!L58),ROUND(Regressions!L58, 1), NA())</f>
        <v>83.9</v>
      </c>
      <c r="L48" s="586">
        <f>IF(ISNUMBER(Regressions!M58),ROUND(Regressions!M58, 1), NA())</f>
        <v>69.099999999999994</v>
      </c>
      <c r="M48" s="583">
        <f>IF(ISNUMBER(Regressions!N58),ROUND(Regressions!N58, 1), NA())</f>
        <v>14.7</v>
      </c>
      <c r="N48" s="584">
        <f>IF(ISNUMBER(Regressions!O58),ROUND(Regressions!O58, 1), NA())</f>
        <v>16.100000000000001</v>
      </c>
      <c r="O48" s="585" t="e">
        <f>IF(ISNUMBER(Regressions!Q58),ROUND(Regressions!Q58, 1), NA())</f>
        <v>#N/A</v>
      </c>
      <c r="P48" s="581" t="e">
        <f>IF(ISNUMBER(Regressions!R58),ROUND(Regressions!R58, 1), NA())</f>
        <v>#N/A</v>
      </c>
      <c r="Q48" s="587">
        <f>IF(ISNUMBER(Regressions!S58),ROUND(Regressions!S58, 1), NA())</f>
        <v>59</v>
      </c>
      <c r="R48" s="583" t="e">
        <f>IF(ISNUMBER(Regressions!T58),ROUND(Regressions!T58, 1), NA())</f>
        <v>#N/A</v>
      </c>
      <c r="S48" s="584" t="e">
        <f>IF(ISNUMBER(Regressions!U58),ROUND(Regressions!U58, 1), NA())</f>
        <v>#N/A</v>
      </c>
    </row>
    <row r="49" spans="1:19" x14ac:dyDescent="0.25">
      <c r="A49" s="576" t="str">
        <f>+Introduction!$C$7</f>
        <v>United Republic of Tanzania</v>
      </c>
      <c r="B49" s="577">
        <f>IF(ISBLANK(Regressions!B59), " ", Regressions!B59)</f>
        <v>2014</v>
      </c>
      <c r="C49" s="576" t="str">
        <f>HLOOKUP(Introduction!$G$4,nametranslations,26,FALSE)</f>
        <v>Urban</v>
      </c>
      <c r="D49" s="579">
        <f>IF(ISBLANK(Regressions!D59), " ", Regressions!D59)</f>
        <v>5939876.3620369723</v>
      </c>
      <c r="E49" s="580">
        <f>IF(ISNUMBER(Regressions!E59),ROUND(Regressions!E59, 1), NA())</f>
        <v>89.8</v>
      </c>
      <c r="F49" s="581">
        <f>IF(ISNUMBER(Regressions!F59),ROUND(Regressions!F59, 1), NA())</f>
        <v>74.400000000000006</v>
      </c>
      <c r="G49" s="582">
        <f>IF(ISNUMBER(Regressions!G59),ROUND(Regressions!G59, 1), NA())</f>
        <v>72.400000000000006</v>
      </c>
      <c r="H49" s="583">
        <f>IF(ISNUMBER(Regressions!H59),ROUND(Regressions!H59, 1), NA())</f>
        <v>2</v>
      </c>
      <c r="I49" s="584">
        <f>IF(ISNUMBER(Regressions!I59),ROUND(Regressions!I59, 1), NA())</f>
        <v>25.6</v>
      </c>
      <c r="J49" s="585">
        <f>IF(ISNUMBER(Regressions!K59),ROUND(Regressions!K59, 1), NA())</f>
        <v>100</v>
      </c>
      <c r="K49" s="581">
        <f>IF(ISNUMBER(Regressions!L59),ROUND(Regressions!L59, 1), NA())</f>
        <v>86.1</v>
      </c>
      <c r="L49" s="586">
        <f>IF(ISNUMBER(Regressions!M59),ROUND(Regressions!M59, 1), NA())</f>
        <v>67.599999999999994</v>
      </c>
      <c r="M49" s="583">
        <f>IF(ISNUMBER(Regressions!N59),ROUND(Regressions!N59, 1), NA())</f>
        <v>18.5</v>
      </c>
      <c r="N49" s="584">
        <f>IF(ISNUMBER(Regressions!O59),ROUND(Regressions!O59, 1), NA())</f>
        <v>13.9</v>
      </c>
      <c r="O49" s="585">
        <f>IF(ISNUMBER(Regressions!Q59),ROUND(Regressions!Q59, 1), NA())</f>
        <v>64.5</v>
      </c>
      <c r="P49" s="581">
        <f>IF(ISNUMBER(Regressions!R59),ROUND(Regressions!R59, 1), NA())</f>
        <v>57.1</v>
      </c>
      <c r="Q49" s="587">
        <f>IF(ISNUMBER(Regressions!S59),ROUND(Regressions!S59, 1), NA())</f>
        <v>51.8</v>
      </c>
      <c r="R49" s="583">
        <f>IF(ISNUMBER(Regressions!T59),ROUND(Regressions!T59, 1), NA())</f>
        <v>5.3</v>
      </c>
      <c r="S49" s="584">
        <f>IF(ISNUMBER(Regressions!U59),ROUND(Regressions!U59, 1), NA())</f>
        <v>42.9</v>
      </c>
    </row>
    <row r="50" spans="1:19" x14ac:dyDescent="0.25">
      <c r="A50" s="576" t="str">
        <f>+Introduction!$C$7</f>
        <v>United Republic of Tanzania</v>
      </c>
      <c r="B50" s="577">
        <f>IF(ISBLANK(Regressions!B60), " ", Regressions!B60)</f>
        <v>2015</v>
      </c>
      <c r="C50" s="576" t="str">
        <f>HLOOKUP(Introduction!$G$4,nametranslations,26,FALSE)</f>
        <v>Urban</v>
      </c>
      <c r="D50" s="579">
        <f>IF(ISBLANK(Regressions!D60), " ", Regressions!D60)</f>
        <v>6257024.0172895053</v>
      </c>
      <c r="E50" s="580">
        <f>IF(ISNUMBER(Regressions!E60),ROUND(Regressions!E60, 1), NA())</f>
        <v>90.4</v>
      </c>
      <c r="F50" s="581">
        <f>IF(ISNUMBER(Regressions!F60),ROUND(Regressions!F60, 1), NA())</f>
        <v>77.400000000000006</v>
      </c>
      <c r="G50" s="582">
        <f>IF(ISNUMBER(Regressions!G60),ROUND(Regressions!G60, 1), NA())</f>
        <v>72.400000000000006</v>
      </c>
      <c r="H50" s="583">
        <f>IF(ISNUMBER(Regressions!H60),ROUND(Regressions!H60, 1), NA())</f>
        <v>5.0999999999999996</v>
      </c>
      <c r="I50" s="584">
        <f>IF(ISNUMBER(Regressions!I60),ROUND(Regressions!I60, 1), NA())</f>
        <v>22.6</v>
      </c>
      <c r="J50" s="585">
        <f>IF(ISNUMBER(Regressions!K60),ROUND(Regressions!K60, 1), NA())</f>
        <v>100</v>
      </c>
      <c r="K50" s="581">
        <f>IF(ISNUMBER(Regressions!L60),ROUND(Regressions!L60, 1), NA())</f>
        <v>88.3</v>
      </c>
      <c r="L50" s="586">
        <f>IF(ISNUMBER(Regressions!M60),ROUND(Regressions!M60, 1), NA())</f>
        <v>66.099999999999994</v>
      </c>
      <c r="M50" s="583">
        <f>IF(ISNUMBER(Regressions!N60),ROUND(Regressions!N60, 1), NA())</f>
        <v>22.2</v>
      </c>
      <c r="N50" s="584">
        <f>IF(ISNUMBER(Regressions!O60),ROUND(Regressions!O60, 1), NA())</f>
        <v>11.7</v>
      </c>
      <c r="O50" s="585">
        <f>IF(ISNUMBER(Regressions!Q60),ROUND(Regressions!Q60, 1), NA())</f>
        <v>64.5</v>
      </c>
      <c r="P50" s="581">
        <f>IF(ISNUMBER(Regressions!R60),ROUND(Regressions!R60, 1), NA())</f>
        <v>57.1</v>
      </c>
      <c r="Q50" s="587">
        <f>IF(ISNUMBER(Regressions!S60),ROUND(Regressions!S60, 1), NA())</f>
        <v>44.7</v>
      </c>
      <c r="R50" s="583">
        <f>IF(ISNUMBER(Regressions!T60),ROUND(Regressions!T60, 1), NA())</f>
        <v>12.4</v>
      </c>
      <c r="S50" s="584">
        <f>IF(ISNUMBER(Regressions!U60),ROUND(Regressions!U60, 1), NA())</f>
        <v>42.9</v>
      </c>
    </row>
    <row r="51" spans="1:19" x14ac:dyDescent="0.25">
      <c r="A51" s="576" t="str">
        <f>+Introduction!$C$7</f>
        <v>United Republic of Tanzania</v>
      </c>
      <c r="B51" s="577">
        <f>IF(ISBLANK(Regressions!B61), " ", Regressions!B61)</f>
        <v>2016</v>
      </c>
      <c r="C51" s="576" t="str">
        <f>HLOOKUP(Introduction!$G$4,nametranslations,26,FALSE)</f>
        <v>Urban</v>
      </c>
      <c r="D51" s="579">
        <f>IF(ISBLANK(Regressions!D61), " ", Regressions!D61)</f>
        <v>6589520.4034172064</v>
      </c>
      <c r="E51" s="580">
        <f>IF(ISNUMBER(Regressions!E61),ROUND(Regressions!E61, 1), NA())</f>
        <v>91</v>
      </c>
      <c r="F51" s="581">
        <f>IF(ISNUMBER(Regressions!F61),ROUND(Regressions!F61, 1), NA())</f>
        <v>80.400000000000006</v>
      </c>
      <c r="G51" s="582">
        <f>IF(ISNUMBER(Regressions!G61),ROUND(Regressions!G61, 1), NA())</f>
        <v>72.400000000000006</v>
      </c>
      <c r="H51" s="583">
        <f>IF(ISNUMBER(Regressions!H61),ROUND(Regressions!H61, 1), NA())</f>
        <v>8.1</v>
      </c>
      <c r="I51" s="584">
        <f>IF(ISNUMBER(Regressions!I61),ROUND(Regressions!I61, 1), NA())</f>
        <v>19.600000000000001</v>
      </c>
      <c r="J51" s="585">
        <f>IF(ISNUMBER(Regressions!K61),ROUND(Regressions!K61, 1), NA())</f>
        <v>99.9</v>
      </c>
      <c r="K51" s="581">
        <f>IF(ISNUMBER(Regressions!L61),ROUND(Regressions!L61, 1), NA())</f>
        <v>90.5</v>
      </c>
      <c r="L51" s="586">
        <f>IF(ISNUMBER(Regressions!M61),ROUND(Regressions!M61, 1), NA())</f>
        <v>64.599999999999994</v>
      </c>
      <c r="M51" s="583">
        <f>IF(ISNUMBER(Regressions!N61),ROUND(Regressions!N61, 1), NA())</f>
        <v>25.9</v>
      </c>
      <c r="N51" s="584">
        <f>IF(ISNUMBER(Regressions!O61),ROUND(Regressions!O61, 1), NA())</f>
        <v>9.5</v>
      </c>
      <c r="O51" s="585">
        <f>IF(ISNUMBER(Regressions!Q61),ROUND(Regressions!Q61, 1), NA())</f>
        <v>64.5</v>
      </c>
      <c r="P51" s="581">
        <f>IF(ISNUMBER(Regressions!R61),ROUND(Regressions!R61, 1), NA())</f>
        <v>57.1</v>
      </c>
      <c r="Q51" s="587">
        <f>IF(ISNUMBER(Regressions!S61),ROUND(Regressions!S61, 1), NA())</f>
        <v>37.5</v>
      </c>
      <c r="R51" s="583">
        <f>IF(ISNUMBER(Regressions!T61),ROUND(Regressions!T61, 1), NA())</f>
        <v>19.600000000000001</v>
      </c>
      <c r="S51" s="584">
        <f>IF(ISNUMBER(Regressions!U61),ROUND(Regressions!U61, 1), NA())</f>
        <v>42.9</v>
      </c>
    </row>
    <row r="52" spans="1:19" x14ac:dyDescent="0.25">
      <c r="A52" s="576" t="str">
        <f>+Introduction!$C$7</f>
        <v>United Republic of Tanzania</v>
      </c>
      <c r="B52" s="577">
        <f>IF(ISBLANK(Regressions!B62), " ", Regressions!B62)</f>
        <v>2017</v>
      </c>
      <c r="C52" s="576" t="str">
        <f>HLOOKUP(Introduction!$G$4,nametranslations,26,FALSE)</f>
        <v>Urban</v>
      </c>
      <c r="D52" s="579">
        <f>IF(ISBLANK(Regressions!D62), " ", Regressions!D62)</f>
        <v>6921576.6624595644</v>
      </c>
      <c r="E52" s="580">
        <f>IF(ISNUMBER(Regressions!E62),ROUND(Regressions!E62, 1), NA())</f>
        <v>91.7</v>
      </c>
      <c r="F52" s="581">
        <f>IF(ISNUMBER(Regressions!F62),ROUND(Regressions!F62, 1), NA())</f>
        <v>83.4</v>
      </c>
      <c r="G52" s="582">
        <f>IF(ISNUMBER(Regressions!G62),ROUND(Regressions!G62, 1), NA())</f>
        <v>72.400000000000006</v>
      </c>
      <c r="H52" s="583">
        <f>IF(ISNUMBER(Regressions!H62),ROUND(Regressions!H62, 1), NA())</f>
        <v>11.1</v>
      </c>
      <c r="I52" s="584">
        <f>IF(ISNUMBER(Regressions!I62),ROUND(Regressions!I62, 1), NA())</f>
        <v>16.600000000000001</v>
      </c>
      <c r="J52" s="585">
        <f>IF(ISNUMBER(Regressions!K62),ROUND(Regressions!K62, 1), NA())</f>
        <v>99.9</v>
      </c>
      <c r="K52" s="581">
        <f>IF(ISNUMBER(Regressions!L62),ROUND(Regressions!L62, 1), NA())</f>
        <v>92.8</v>
      </c>
      <c r="L52" s="586">
        <f>IF(ISNUMBER(Regressions!M62),ROUND(Regressions!M62, 1), NA())</f>
        <v>63.1</v>
      </c>
      <c r="M52" s="583">
        <f>IF(ISNUMBER(Regressions!N62),ROUND(Regressions!N62, 1), NA())</f>
        <v>29.6</v>
      </c>
      <c r="N52" s="584">
        <f>IF(ISNUMBER(Regressions!O62),ROUND(Regressions!O62, 1), NA())</f>
        <v>7.2</v>
      </c>
      <c r="O52" s="585">
        <f>IF(ISNUMBER(Regressions!Q62),ROUND(Regressions!Q62, 1), NA())</f>
        <v>64.5</v>
      </c>
      <c r="P52" s="581">
        <f>IF(ISNUMBER(Regressions!R62),ROUND(Regressions!R62, 1), NA())</f>
        <v>57.1</v>
      </c>
      <c r="Q52" s="587">
        <f>IF(ISNUMBER(Regressions!S62),ROUND(Regressions!S62, 1), NA())</f>
        <v>30.3</v>
      </c>
      <c r="R52" s="583">
        <f>IF(ISNUMBER(Regressions!T62),ROUND(Regressions!T62, 1), NA())</f>
        <v>26.7</v>
      </c>
      <c r="S52" s="584">
        <f>IF(ISNUMBER(Regressions!U62),ROUND(Regressions!U62, 1), NA())</f>
        <v>42.9</v>
      </c>
    </row>
    <row r="53" spans="1:19" x14ac:dyDescent="0.25">
      <c r="A53" s="576" t="str">
        <f>+Introduction!$C$7</f>
        <v>United Republic of Tanzania</v>
      </c>
      <c r="B53" s="577">
        <f>IF(ISBLANK(Regressions!B63), " ", Regressions!B63)</f>
        <v>2018</v>
      </c>
      <c r="C53" s="576" t="str">
        <f>HLOOKUP(Introduction!$G$4,nametranslations,26,FALSE)</f>
        <v>Urban</v>
      </c>
      <c r="D53" s="579">
        <f>IF(ISBLANK(Regressions!D63), " ", Regressions!D63)</f>
        <v>7268041.4837402338</v>
      </c>
      <c r="E53" s="580">
        <f>IF(ISNUMBER(Regressions!E63),ROUND(Regressions!E63, 1), NA())</f>
        <v>92.3</v>
      </c>
      <c r="F53" s="581">
        <f>IF(ISNUMBER(Regressions!F63),ROUND(Regressions!F63, 1), NA())</f>
        <v>86.4</v>
      </c>
      <c r="G53" s="582">
        <f>IF(ISNUMBER(Regressions!G63),ROUND(Regressions!G63, 1), NA())</f>
        <v>72.400000000000006</v>
      </c>
      <c r="H53" s="583">
        <f>IF(ISNUMBER(Regressions!H63),ROUND(Regressions!H63, 1), NA())</f>
        <v>14.1</v>
      </c>
      <c r="I53" s="584">
        <f>IF(ISNUMBER(Regressions!I63),ROUND(Regressions!I63, 1), NA())</f>
        <v>13.6</v>
      </c>
      <c r="J53" s="585">
        <f>IF(ISNUMBER(Regressions!K63),ROUND(Regressions!K63, 1), NA())</f>
        <v>99.9</v>
      </c>
      <c r="K53" s="581">
        <f>IF(ISNUMBER(Regressions!L63),ROUND(Regressions!L63, 1), NA())</f>
        <v>95</v>
      </c>
      <c r="L53" s="586">
        <f>IF(ISNUMBER(Regressions!M63),ROUND(Regressions!M63, 1), NA())</f>
        <v>61.7</v>
      </c>
      <c r="M53" s="583">
        <f>IF(ISNUMBER(Regressions!N63),ROUND(Regressions!N63, 1), NA())</f>
        <v>33.299999999999997</v>
      </c>
      <c r="N53" s="584">
        <f>IF(ISNUMBER(Regressions!O63),ROUND(Regressions!O63, 1), NA())</f>
        <v>5</v>
      </c>
      <c r="O53" s="585">
        <f>IF(ISNUMBER(Regressions!Q63),ROUND(Regressions!Q63, 1), NA())</f>
        <v>64.5</v>
      </c>
      <c r="P53" s="581">
        <f>IF(ISNUMBER(Regressions!R63),ROUND(Regressions!R63, 1), NA())</f>
        <v>57.1</v>
      </c>
      <c r="Q53" s="587">
        <f>IF(ISNUMBER(Regressions!S63),ROUND(Regressions!S63, 1), NA())</f>
        <v>23.2</v>
      </c>
      <c r="R53" s="583">
        <f>IF(ISNUMBER(Regressions!T63),ROUND(Regressions!T63, 1), NA())</f>
        <v>33.9</v>
      </c>
      <c r="S53" s="584">
        <f>IF(ISNUMBER(Regressions!U63),ROUND(Regressions!U63, 1), NA())</f>
        <v>42.9</v>
      </c>
    </row>
    <row r="54" spans="1:19" x14ac:dyDescent="0.25">
      <c r="A54" s="576" t="str">
        <f>+Introduction!$C$7</f>
        <v>United Republic of Tanzania</v>
      </c>
      <c r="B54" s="577">
        <f>IF(ISBLANK(Regressions!B64), " ", Regressions!B64)</f>
        <v>2019</v>
      </c>
      <c r="C54" s="576" t="str">
        <f>HLOOKUP(Introduction!$G$4,nametranslations,26,FALSE)</f>
        <v>Urban</v>
      </c>
      <c r="D54" s="579">
        <f>IF(ISBLANK(Regressions!D64), " ", Regressions!D64)</f>
        <v>7623532.6199999992</v>
      </c>
      <c r="E54" s="580">
        <f>IF(ISNUMBER(Regressions!E64),ROUND(Regressions!E64, 1), NA())</f>
        <v>92.9</v>
      </c>
      <c r="F54" s="581">
        <f>IF(ISNUMBER(Regressions!F64),ROUND(Regressions!F64, 1), NA())</f>
        <v>89.5</v>
      </c>
      <c r="G54" s="582">
        <f>IF(ISNUMBER(Regressions!G64),ROUND(Regressions!G64, 1), NA())</f>
        <v>72.400000000000006</v>
      </c>
      <c r="H54" s="583">
        <f>IF(ISNUMBER(Regressions!H64),ROUND(Regressions!H64, 1), NA())</f>
        <v>17.100000000000001</v>
      </c>
      <c r="I54" s="584">
        <f>IF(ISNUMBER(Regressions!I64),ROUND(Regressions!I64, 1), NA())</f>
        <v>10.5</v>
      </c>
      <c r="J54" s="585">
        <f>IF(ISNUMBER(Regressions!K64),ROUND(Regressions!K64, 1), NA())</f>
        <v>99.9</v>
      </c>
      <c r="K54" s="581">
        <f>IF(ISNUMBER(Regressions!L64),ROUND(Regressions!L64, 1), NA())</f>
        <v>97.2</v>
      </c>
      <c r="L54" s="586">
        <f>IF(ISNUMBER(Regressions!M64),ROUND(Regressions!M64, 1), NA())</f>
        <v>60.2</v>
      </c>
      <c r="M54" s="583">
        <f>IF(ISNUMBER(Regressions!N64),ROUND(Regressions!N64, 1), NA())</f>
        <v>37</v>
      </c>
      <c r="N54" s="584">
        <f>IF(ISNUMBER(Regressions!O64),ROUND(Regressions!O64, 1), NA())</f>
        <v>2.8</v>
      </c>
      <c r="O54" s="585">
        <f>IF(ISNUMBER(Regressions!Q64),ROUND(Regressions!Q64, 1), NA())</f>
        <v>64.5</v>
      </c>
      <c r="P54" s="581">
        <f>IF(ISNUMBER(Regressions!R64),ROUND(Regressions!R64, 1), NA())</f>
        <v>57.1</v>
      </c>
      <c r="Q54" s="587">
        <f>IF(ISNUMBER(Regressions!S64),ROUND(Regressions!S64, 1), NA())</f>
        <v>16</v>
      </c>
      <c r="R54" s="583">
        <f>IF(ISNUMBER(Regressions!T64),ROUND(Regressions!T64, 1), NA())</f>
        <v>41.1</v>
      </c>
      <c r="S54" s="584">
        <f>IF(ISNUMBER(Regressions!U64),ROUND(Regressions!U64, 1), NA())</f>
        <v>42.9</v>
      </c>
    </row>
    <row r="55" spans="1:19" ht="13.5" customHeight="1" x14ac:dyDescent="0.25">
      <c r="A55" s="576" t="str">
        <f>+Introduction!$C$7</f>
        <v>United Republic of Tanzania</v>
      </c>
      <c r="B55" s="577">
        <f>IF(ISBLANK(Regressions!B65), " ", Regressions!B65)</f>
        <v>2020</v>
      </c>
      <c r="C55" s="576" t="str">
        <f>HLOOKUP(Introduction!$G$4,nametranslations,26,FALSE)</f>
        <v>Urban</v>
      </c>
      <c r="D55" s="579">
        <f>IF(ISBLANK(Regressions!D65), " ", Regressions!D65)</f>
        <v>7353782.3382361606</v>
      </c>
      <c r="E55" s="580">
        <f>IF(ISNUMBER(Regressions!E65),ROUND(Regressions!E65, 1), NA())</f>
        <v>93.5</v>
      </c>
      <c r="F55" s="581">
        <f>IF(ISNUMBER(Regressions!F65),ROUND(Regressions!F65, 1), NA())</f>
        <v>92.5</v>
      </c>
      <c r="G55" s="582">
        <f>IF(ISNUMBER(Regressions!G65),ROUND(Regressions!G65, 1), NA())</f>
        <v>72.400000000000006</v>
      </c>
      <c r="H55" s="583">
        <f>IF(ISNUMBER(Regressions!H65),ROUND(Regressions!H65, 1), NA())</f>
        <v>20.100000000000001</v>
      </c>
      <c r="I55" s="584">
        <f>IF(ISNUMBER(Regressions!I65),ROUND(Regressions!I65, 1), NA())</f>
        <v>7.5</v>
      </c>
      <c r="J55" s="585">
        <f>IF(ISNUMBER(Regressions!K65),ROUND(Regressions!K65, 1), NA())</f>
        <v>99.8</v>
      </c>
      <c r="K55" s="581">
        <f>IF(ISNUMBER(Regressions!L65),ROUND(Regressions!L65, 1), NA())</f>
        <v>99.4</v>
      </c>
      <c r="L55" s="586">
        <f>IF(ISNUMBER(Regressions!M65),ROUND(Regressions!M65, 1), NA())</f>
        <v>58.7</v>
      </c>
      <c r="M55" s="583">
        <f>IF(ISNUMBER(Regressions!N65),ROUND(Regressions!N65, 1), NA())</f>
        <v>40.799999999999997</v>
      </c>
      <c r="N55" s="584">
        <f>IF(ISNUMBER(Regressions!O65),ROUND(Regressions!O65, 1), NA())</f>
        <v>0.6</v>
      </c>
      <c r="O55" s="585">
        <f>IF(ISNUMBER(Regressions!Q65),ROUND(Regressions!Q65, 1), NA())</f>
        <v>64.5</v>
      </c>
      <c r="P55" s="581">
        <f>IF(ISNUMBER(Regressions!R65),ROUND(Regressions!R65, 1), NA())</f>
        <v>57.1</v>
      </c>
      <c r="Q55" s="587">
        <f>IF(ISNUMBER(Regressions!S65),ROUND(Regressions!S65, 1), NA())</f>
        <v>8.9</v>
      </c>
      <c r="R55" s="583">
        <f>IF(ISNUMBER(Regressions!T65),ROUND(Regressions!T65, 1), NA())</f>
        <v>48.2</v>
      </c>
      <c r="S55" s="584">
        <f>IF(ISNUMBER(Regressions!U65),ROUND(Regressions!U65, 1), NA())</f>
        <v>42.9</v>
      </c>
    </row>
    <row r="56" spans="1:19" x14ac:dyDescent="0.25">
      <c r="A56" s="576" t="str">
        <f>+Introduction!$C$7</f>
        <v>United Republic of Tanzania</v>
      </c>
      <c r="B56" s="577">
        <f>IF(ISBLANK(Regressions!B66), " ", Regressions!B66)</f>
        <v>2021</v>
      </c>
      <c r="C56" s="576" t="str">
        <f>HLOOKUP(Introduction!$G$4,nametranslations,26,FALSE)</f>
        <v>Urban</v>
      </c>
      <c r="D56" s="579">
        <f>IF(ISBLANK(Regressions!D66), " ", Regressions!D66)</f>
        <v>7714337.3915290833</v>
      </c>
      <c r="E56" s="585">
        <f>IF(ISNUMBER(Regressions!E66),ROUND(Regressions!E66, 1), NA())</f>
        <v>93.5</v>
      </c>
      <c r="F56" s="588">
        <f>IF(ISNUMBER(Regressions!F66),ROUND(Regressions!F66, 1), NA())</f>
        <v>92.5</v>
      </c>
      <c r="G56" s="589">
        <f>IF(ISNUMBER(Regressions!G66),ROUND(Regressions!G66, 1), NA())</f>
        <v>72.400000000000006</v>
      </c>
      <c r="H56" s="583">
        <f>IF(ISNUMBER(Regressions!H66),ROUND(Regressions!H66, 1), NA())</f>
        <v>20.100000000000001</v>
      </c>
      <c r="I56" s="584">
        <f>IF(ISNUMBER(Regressions!I66),ROUND(Regressions!I66, 1), NA())</f>
        <v>7.5</v>
      </c>
      <c r="J56" s="585">
        <f>IF(ISNUMBER(Regressions!K66),ROUND(Regressions!K66, 1), NA())</f>
        <v>99.8</v>
      </c>
      <c r="K56" s="588">
        <f>IF(ISNUMBER(Regressions!L66),ROUND(Regressions!L66, 1), NA())</f>
        <v>99.4</v>
      </c>
      <c r="L56" s="590">
        <f>IF(ISNUMBER(Regressions!M66),ROUND(Regressions!M66, 1), NA())</f>
        <v>58.7</v>
      </c>
      <c r="M56" s="583">
        <f>IF(ISNUMBER(Regressions!N66),ROUND(Regressions!N66, 1), NA())</f>
        <v>40.799999999999997</v>
      </c>
      <c r="N56" s="584">
        <f>IF(ISNUMBER(Regressions!O66),ROUND(Regressions!O66, 1), NA())</f>
        <v>0.6</v>
      </c>
      <c r="O56" s="585">
        <f>IF(ISNUMBER(Regressions!Q66),ROUND(Regressions!Q66, 1), NA())</f>
        <v>64.5</v>
      </c>
      <c r="P56" s="588">
        <f>IF(ISNUMBER(Regressions!R66),ROUND(Regressions!R66, 1), NA())</f>
        <v>57.1</v>
      </c>
      <c r="Q56" s="591">
        <f>IF(ISNUMBER(Regressions!S66),ROUND(Regressions!S66, 1), NA())</f>
        <v>8.9</v>
      </c>
      <c r="R56" s="583">
        <f>IF(ISNUMBER(Regressions!T66),ROUND(Regressions!T66, 1), NA())</f>
        <v>48.2</v>
      </c>
      <c r="S56" s="584">
        <f>IF(ISNUMBER(Regressions!U66),ROUND(Regressions!U66, 1), NA())</f>
        <v>42.9</v>
      </c>
    </row>
    <row r="57" spans="1:19" x14ac:dyDescent="0.25">
      <c r="A57" s="576" t="str">
        <f>+Introduction!$C$7</f>
        <v>United Republic of Tanzania</v>
      </c>
      <c r="B57" s="577">
        <f>IF(ISBLANK(Regressions!B67), " ", Regressions!B67)</f>
        <v>2022</v>
      </c>
      <c r="C57" s="576" t="str">
        <f>HLOOKUP(Introduction!$G$4,nametranslations,26,FALSE)</f>
        <v>Urban</v>
      </c>
      <c r="D57" s="579">
        <f>IF(ISBLANK(Regressions!D67), " ", Regressions!D67)</f>
        <v>8081254.2462368775</v>
      </c>
      <c r="E57" s="580">
        <f>IF(ISNUMBER(Regressions!E67),ROUND(Regressions!E67, 1), NA())</f>
        <v>93.5</v>
      </c>
      <c r="F57" s="581">
        <f>IF(ISNUMBER(Regressions!F67),ROUND(Regressions!F67, 1), NA())</f>
        <v>92.5</v>
      </c>
      <c r="G57" s="582">
        <f>IF(ISNUMBER(Regressions!G67),ROUND(Regressions!G67, 1), NA())</f>
        <v>72.400000000000006</v>
      </c>
      <c r="H57" s="583">
        <f>IF(ISNUMBER(Regressions!H67),ROUND(Regressions!H67, 1), NA())</f>
        <v>20.100000000000001</v>
      </c>
      <c r="I57" s="584">
        <f>IF(ISNUMBER(Regressions!I67),ROUND(Regressions!I67, 1), NA())</f>
        <v>7.5</v>
      </c>
      <c r="J57" s="585">
        <f>IF(ISNUMBER(Regressions!K67),ROUND(Regressions!K67, 1), NA())</f>
        <v>99.8</v>
      </c>
      <c r="K57" s="581">
        <f>IF(ISNUMBER(Regressions!L67),ROUND(Regressions!L67, 1), NA())</f>
        <v>99.4</v>
      </c>
      <c r="L57" s="586">
        <f>IF(ISNUMBER(Regressions!M67),ROUND(Regressions!M67, 1), NA())</f>
        <v>58.7</v>
      </c>
      <c r="M57" s="583">
        <f>IF(ISNUMBER(Regressions!N67),ROUND(Regressions!N67, 1), NA())</f>
        <v>40.799999999999997</v>
      </c>
      <c r="N57" s="584">
        <f>IF(ISNUMBER(Regressions!O67),ROUND(Regressions!O67, 1), NA())</f>
        <v>0.6</v>
      </c>
      <c r="O57" s="585">
        <f>IF(ISNUMBER(Regressions!Q67),ROUND(Regressions!Q67, 1), NA())</f>
        <v>64.5</v>
      </c>
      <c r="P57" s="581">
        <f>IF(ISNUMBER(Regressions!R67),ROUND(Regressions!R67, 1), NA())</f>
        <v>57.1</v>
      </c>
      <c r="Q57" s="587">
        <f>IF(ISNUMBER(Regressions!S67),ROUND(Regressions!S67, 1), NA())</f>
        <v>8.9</v>
      </c>
      <c r="R57" s="583">
        <f>IF(ISNUMBER(Regressions!T67),ROUND(Regressions!T67, 1), NA())</f>
        <v>48.2</v>
      </c>
      <c r="S57" s="584">
        <f>IF(ISNUMBER(Regressions!U67),ROUND(Regressions!U67, 1), NA())</f>
        <v>42.9</v>
      </c>
    </row>
    <row r="58" spans="1:19" x14ac:dyDescent="0.25">
      <c r="A58" s="576" t="str">
        <f>+Introduction!$C$7</f>
        <v>United Republic of Tanzania</v>
      </c>
      <c r="B58" s="577">
        <f>IF(ISBLANK(Regressions!B68), " ", Regressions!B68)</f>
        <v>2023</v>
      </c>
      <c r="C58" s="576" t="str">
        <f>HLOOKUP(Introduction!$G$4,nametranslations,26,FALSE)</f>
        <v>Urban</v>
      </c>
      <c r="D58" s="579">
        <f>IF(ISBLANK(Regressions!D68), " ", Regressions!D68)</f>
        <v>8465927.6309425347</v>
      </c>
      <c r="E58" s="580">
        <f>IF(ISNUMBER(Regressions!E68),ROUND(Regressions!E68, 1), NA())</f>
        <v>93.5</v>
      </c>
      <c r="F58" s="581">
        <f>IF(ISNUMBER(Regressions!F68),ROUND(Regressions!F68, 1), NA())</f>
        <v>92.5</v>
      </c>
      <c r="G58" s="582" t="e">
        <f>IF(ISNUMBER(Regressions!G68),ROUND(Regressions!G68, 1), NA())</f>
        <v>#N/A</v>
      </c>
      <c r="H58" s="583" t="e">
        <f>IF(ISNUMBER(Regressions!H68),ROUND(Regressions!H68, 1), NA())</f>
        <v>#N/A</v>
      </c>
      <c r="I58" s="584">
        <f>IF(ISNUMBER(Regressions!I68),ROUND(Regressions!I68, 1), NA())</f>
        <v>7.5</v>
      </c>
      <c r="J58" s="585">
        <f>IF(ISNUMBER(Regressions!K68),ROUND(Regressions!K68, 1), NA())</f>
        <v>99.8</v>
      </c>
      <c r="K58" s="581">
        <f>IF(ISNUMBER(Regressions!L68),ROUND(Regressions!L68, 1), NA())</f>
        <v>99.4</v>
      </c>
      <c r="L58" s="586">
        <f>IF(ISNUMBER(Regressions!M68),ROUND(Regressions!M68, 1), NA())</f>
        <v>58.7</v>
      </c>
      <c r="M58" s="583">
        <f>IF(ISNUMBER(Regressions!N68),ROUND(Regressions!N68, 1), NA())</f>
        <v>40.799999999999997</v>
      </c>
      <c r="N58" s="584">
        <f>IF(ISNUMBER(Regressions!O68),ROUND(Regressions!O68, 1), NA())</f>
        <v>0.6</v>
      </c>
      <c r="O58" s="585" t="e">
        <f>IF(ISNUMBER(Regressions!Q68),ROUND(Regressions!Q68, 1), NA())</f>
        <v>#N/A</v>
      </c>
      <c r="P58" s="581" t="e">
        <f>IF(ISNUMBER(Regressions!R68),ROUND(Regressions!R68, 1), NA())</f>
        <v>#N/A</v>
      </c>
      <c r="Q58" s="587">
        <f>IF(ISNUMBER(Regressions!S68),ROUND(Regressions!S68, 1), NA())</f>
        <v>8.9</v>
      </c>
      <c r="R58" s="583" t="e">
        <f>IF(ISNUMBER(Regressions!T68),ROUND(Regressions!T68, 1), NA())</f>
        <v>#N/A</v>
      </c>
      <c r="S58" s="584" t="e">
        <f>IF(ISNUMBER(Regressions!U68),ROUND(Regressions!U68, 1), NA())</f>
        <v>#N/A</v>
      </c>
    </row>
    <row r="59" spans="1:19" x14ac:dyDescent="0.25">
      <c r="A59" s="576" t="str">
        <f>+Introduction!$C$7</f>
        <v>United Republic of Tanzania</v>
      </c>
      <c r="B59" s="577">
        <f>IF(ISBLANK(Regressions!B69), " ", Regressions!B69)</f>
        <v>2024</v>
      </c>
      <c r="C59" s="576" t="str">
        <f>HLOOKUP(Introduction!$G$4,nametranslations,26,FALSE)</f>
        <v>Urban</v>
      </c>
      <c r="D59" s="579">
        <f>IF(ISBLANK(Regressions!D69), " ", Regressions!D69)</f>
        <v>8865425.06259018</v>
      </c>
      <c r="E59" s="580">
        <f>IF(ISNUMBER(Regressions!E69),ROUND(Regressions!E69, 1), NA())</f>
        <v>93.5</v>
      </c>
      <c r="F59" s="581">
        <f>IF(ISNUMBER(Regressions!F69),ROUND(Regressions!F69, 1), NA())</f>
        <v>92.5</v>
      </c>
      <c r="G59" s="582" t="e">
        <f>IF(ISNUMBER(Regressions!G69),ROUND(Regressions!G69, 1), NA())</f>
        <v>#N/A</v>
      </c>
      <c r="H59" s="583" t="e">
        <f>IF(ISNUMBER(Regressions!H69),ROUND(Regressions!H69, 1), NA())</f>
        <v>#N/A</v>
      </c>
      <c r="I59" s="584">
        <f>IF(ISNUMBER(Regressions!I69),ROUND(Regressions!I69, 1), NA())</f>
        <v>7.5</v>
      </c>
      <c r="J59" s="585">
        <f>IF(ISNUMBER(Regressions!K69),ROUND(Regressions!K69, 1), NA())</f>
        <v>99.8</v>
      </c>
      <c r="K59" s="581">
        <f>IF(ISNUMBER(Regressions!L69),ROUND(Regressions!L69, 1), NA())</f>
        <v>99.4</v>
      </c>
      <c r="L59" s="586">
        <f>IF(ISNUMBER(Regressions!M69),ROUND(Regressions!M69, 1), NA())</f>
        <v>58.7</v>
      </c>
      <c r="M59" s="583">
        <f>IF(ISNUMBER(Regressions!N69),ROUND(Regressions!N69, 1), NA())</f>
        <v>40.799999999999997</v>
      </c>
      <c r="N59" s="584">
        <f>IF(ISNUMBER(Regressions!O69),ROUND(Regressions!O69, 1), NA())</f>
        <v>0.6</v>
      </c>
      <c r="O59" s="585" t="e">
        <f>IF(ISNUMBER(Regressions!Q69),ROUND(Regressions!Q69, 1), NA())</f>
        <v>#N/A</v>
      </c>
      <c r="P59" s="581" t="e">
        <f>IF(ISNUMBER(Regressions!R69),ROUND(Regressions!R69, 1), NA())</f>
        <v>#N/A</v>
      </c>
      <c r="Q59" s="587">
        <f>IF(ISNUMBER(Regressions!S69),ROUND(Regressions!S69, 1), NA())</f>
        <v>8.9</v>
      </c>
      <c r="R59" s="583" t="e">
        <f>IF(ISNUMBER(Regressions!T69),ROUND(Regressions!T69, 1), NA())</f>
        <v>#N/A</v>
      </c>
      <c r="S59" s="584" t="e">
        <f>IF(ISNUMBER(Regressions!U69),ROUND(Regressions!U69, 1), NA())</f>
        <v>#N/A</v>
      </c>
    </row>
    <row r="60" spans="1:19" x14ac:dyDescent="0.25">
      <c r="A60" s="592" t="str">
        <f>+Introduction!$C$7</f>
        <v>United Republic of Tanzania</v>
      </c>
      <c r="B60" s="593">
        <f>IF(ISBLANK(Regressions!B70), " ", Regressions!B70)</f>
        <v>2025</v>
      </c>
      <c r="C60" s="592" t="str">
        <f>HLOOKUP(Introduction!$G$4,nametranslations,26,FALSE)</f>
        <v>Urban</v>
      </c>
      <c r="D60" s="594">
        <f>IF(ISBLANK(Regressions!D70), " ", Regressions!D70)</f>
        <v>9276411.3585266117</v>
      </c>
      <c r="E60" s="595" t="e">
        <f>IF(ISNUMBER(Regressions!E70),ROUND(Regressions!E70, 1), NA())</f>
        <v>#N/A</v>
      </c>
      <c r="F60" s="596" t="e">
        <f>IF(ISNUMBER(Regressions!F70),ROUND(Regressions!F70, 1), NA())</f>
        <v>#N/A</v>
      </c>
      <c r="G60" s="597" t="e">
        <f>IF(ISNUMBER(Regressions!G70),ROUND(Regressions!G70, 1), NA())</f>
        <v>#N/A</v>
      </c>
      <c r="H60" s="598" t="e">
        <f>IF(ISNUMBER(Regressions!H70),ROUND(Regressions!H70, 1), NA())</f>
        <v>#N/A</v>
      </c>
      <c r="I60" s="599" t="e">
        <f>IF(ISNUMBER(Regressions!I70),ROUND(Regressions!I70, 1), NA())</f>
        <v>#N/A</v>
      </c>
      <c r="J60" s="600">
        <f>IF(ISNUMBER(Regressions!K70),ROUND(Regressions!K70, 1), NA())</f>
        <v>99.8</v>
      </c>
      <c r="K60" s="596" t="e">
        <f>IF(ISNUMBER(Regressions!L70),ROUND(Regressions!L70, 1), NA())</f>
        <v>#N/A</v>
      </c>
      <c r="L60" s="601" t="e">
        <f>IF(ISNUMBER(Regressions!M70),ROUND(Regressions!M70, 1), NA())</f>
        <v>#N/A</v>
      </c>
      <c r="M60" s="598" t="e">
        <f>IF(ISNUMBER(Regressions!N70),ROUND(Regressions!N70, 1), NA())</f>
        <v>#N/A</v>
      </c>
      <c r="N60" s="599" t="e">
        <f>IF(ISNUMBER(Regressions!O70),ROUND(Regressions!O70, 1), NA())</f>
        <v>#N/A</v>
      </c>
      <c r="O60" s="600" t="e">
        <f>IF(ISNUMBER(Regressions!Q70),ROUND(Regressions!Q70, 1), NA())</f>
        <v>#N/A</v>
      </c>
      <c r="P60" s="596" t="e">
        <f>IF(ISNUMBER(Regressions!R70),ROUND(Regressions!R70, 1), NA())</f>
        <v>#N/A</v>
      </c>
      <c r="Q60" s="602" t="e">
        <f>IF(ISNUMBER(Regressions!S70),ROUND(Regressions!S70, 1), NA())</f>
        <v>#N/A</v>
      </c>
      <c r="R60" s="598" t="e">
        <f>IF(ISNUMBER(Regressions!T70),ROUND(Regressions!T70, 1), NA())</f>
        <v>#N/A</v>
      </c>
      <c r="S60" s="599" t="e">
        <f>IF(ISNUMBER(Regressions!U70),ROUND(Regressions!U70, 1), NA())</f>
        <v>#N/A</v>
      </c>
    </row>
    <row r="61" spans="1:19" hidden="1" x14ac:dyDescent="0.25">
      <c r="A61" s="576" t="str">
        <f>+Introduction!$C$7</f>
        <v>United Republic of Tanzania</v>
      </c>
      <c r="B61" s="577">
        <f>IF(ISBLANK(Regressions!B71), " ", Regressions!B71)</f>
        <v>2026</v>
      </c>
      <c r="C61" s="576" t="str">
        <f>HLOOKUP(Introduction!$G$4,nametranslations,26,FALSE)</f>
        <v>Urban</v>
      </c>
      <c r="D61" s="579" t="str">
        <f>IF(ISBLANK(Regressions!D71), " ", Regressions!D71)</f>
        <v xml:space="preserve"> </v>
      </c>
      <c r="E61" s="580" t="e">
        <f>IF(ISNUMBER(Regressions!E71),ROUND(Regressions!E71, 1), NA())</f>
        <v>#N/A</v>
      </c>
      <c r="F61" s="581" t="e">
        <f>IF(ISNUMBER(Regressions!F71),ROUND(Regressions!F71, 1), NA())</f>
        <v>#N/A</v>
      </c>
      <c r="G61" s="582" t="e">
        <f>IF(ISNUMBER(Regressions!G71),ROUND(Regressions!G71, 1), NA())</f>
        <v>#N/A</v>
      </c>
      <c r="H61" s="583" t="e">
        <f>IF(ISNUMBER(Regressions!H71),ROUND(Regressions!H71, 1), NA())</f>
        <v>#N/A</v>
      </c>
      <c r="I61" s="584" t="e">
        <f>IF(ISNUMBER(Regressions!I71),ROUND(Regressions!I71, 1), NA())</f>
        <v>#N/A</v>
      </c>
      <c r="J61" s="585">
        <f>IF(ISNUMBER(Regressions!K71),ROUND(Regressions!K71, 1), NA())</f>
        <v>99.8</v>
      </c>
      <c r="K61" s="581" t="e">
        <f>IF(ISNUMBER(Regressions!L71),ROUND(Regressions!L71, 1), NA())</f>
        <v>#N/A</v>
      </c>
      <c r="L61" s="586" t="e">
        <f>IF(ISNUMBER(Regressions!M71),ROUND(Regressions!M71, 1), NA())</f>
        <v>#N/A</v>
      </c>
      <c r="M61" s="583" t="e">
        <f>IF(ISNUMBER(Regressions!N71),ROUND(Regressions!N71, 1), NA())</f>
        <v>#N/A</v>
      </c>
      <c r="N61" s="584" t="e">
        <f>IF(ISNUMBER(Regressions!O71),ROUND(Regressions!O71, 1), NA())</f>
        <v>#N/A</v>
      </c>
      <c r="O61" s="585" t="e">
        <f>IF(ISNUMBER(Regressions!Q71),ROUND(Regressions!Q71, 1), NA())</f>
        <v>#N/A</v>
      </c>
      <c r="P61" s="581" t="e">
        <f>IF(ISNUMBER(Regressions!R71),ROUND(Regressions!R71, 1), NA())</f>
        <v>#N/A</v>
      </c>
      <c r="Q61" s="587" t="e">
        <f>IF(ISNUMBER(Regressions!S71),ROUND(Regressions!S71, 1), NA())</f>
        <v>#N/A</v>
      </c>
      <c r="R61" s="583" t="e">
        <f>IF(ISNUMBER(Regressions!T71),ROUND(Regressions!T71, 1), NA())</f>
        <v>#N/A</v>
      </c>
      <c r="S61" s="584" t="e">
        <f>IF(ISNUMBER(Regressions!U71),ROUND(Regressions!U71, 1), NA())</f>
        <v>#N/A</v>
      </c>
    </row>
    <row r="62" spans="1:19" hidden="1" x14ac:dyDescent="0.25">
      <c r="A62" s="576" t="str">
        <f>+Introduction!$C$7</f>
        <v>United Republic of Tanzania</v>
      </c>
      <c r="B62" s="577">
        <f>IF(ISBLANK(Regressions!B72), " ", Regressions!B72)</f>
        <v>2027</v>
      </c>
      <c r="C62" s="576" t="str">
        <f>HLOOKUP(Introduction!$G$4,nametranslations,26,FALSE)</f>
        <v>Urban</v>
      </c>
      <c r="D62" s="579" t="str">
        <f>IF(ISBLANK(Regressions!D72), " ", Regressions!D72)</f>
        <v xml:space="preserve"> </v>
      </c>
      <c r="E62" s="580" t="e">
        <f>IF(ISNUMBER(Regressions!E72),ROUND(Regressions!E72, 1), NA())</f>
        <v>#N/A</v>
      </c>
      <c r="F62" s="581" t="e">
        <f>IF(ISNUMBER(Regressions!F72),ROUND(Regressions!F72, 1), NA())</f>
        <v>#N/A</v>
      </c>
      <c r="G62" s="582" t="e">
        <f>IF(ISNUMBER(Regressions!G72),ROUND(Regressions!G72, 1), NA())</f>
        <v>#N/A</v>
      </c>
      <c r="H62" s="583" t="e">
        <f>IF(ISNUMBER(Regressions!H72),ROUND(Regressions!H72, 1), NA())</f>
        <v>#N/A</v>
      </c>
      <c r="I62" s="584" t="e">
        <f>IF(ISNUMBER(Regressions!I72),ROUND(Regressions!I72, 1), NA())</f>
        <v>#N/A</v>
      </c>
      <c r="J62" s="585">
        <f>IF(ISNUMBER(Regressions!K72),ROUND(Regressions!K72, 1), NA())</f>
        <v>99.8</v>
      </c>
      <c r="K62" s="581" t="e">
        <f>IF(ISNUMBER(Regressions!L72),ROUND(Regressions!L72, 1), NA())</f>
        <v>#N/A</v>
      </c>
      <c r="L62" s="586" t="e">
        <f>IF(ISNUMBER(Regressions!M72),ROUND(Regressions!M72, 1), NA())</f>
        <v>#N/A</v>
      </c>
      <c r="M62" s="583" t="e">
        <f>IF(ISNUMBER(Regressions!N72),ROUND(Regressions!N72, 1), NA())</f>
        <v>#N/A</v>
      </c>
      <c r="N62" s="584" t="e">
        <f>IF(ISNUMBER(Regressions!O72),ROUND(Regressions!O72, 1), NA())</f>
        <v>#N/A</v>
      </c>
      <c r="O62" s="585" t="e">
        <f>IF(ISNUMBER(Regressions!Q72),ROUND(Regressions!Q72, 1), NA())</f>
        <v>#N/A</v>
      </c>
      <c r="P62" s="581" t="e">
        <f>IF(ISNUMBER(Regressions!R72),ROUND(Regressions!R72, 1), NA())</f>
        <v>#N/A</v>
      </c>
      <c r="Q62" s="587" t="e">
        <f>IF(ISNUMBER(Regressions!S72),ROUND(Regressions!S72, 1), NA())</f>
        <v>#N/A</v>
      </c>
      <c r="R62" s="583" t="e">
        <f>IF(ISNUMBER(Regressions!T72),ROUND(Regressions!T72, 1), NA())</f>
        <v>#N/A</v>
      </c>
      <c r="S62" s="584" t="e">
        <f>IF(ISNUMBER(Regressions!U72),ROUND(Regressions!U72, 1), NA())</f>
        <v>#N/A</v>
      </c>
    </row>
    <row r="63" spans="1:19" hidden="1" x14ac:dyDescent="0.25">
      <c r="A63" s="576" t="str">
        <f>+Introduction!$C$7</f>
        <v>United Republic of Tanzania</v>
      </c>
      <c r="B63" s="577">
        <f>IF(ISBLANK(Regressions!B73), " ", Regressions!B73)</f>
        <v>2028</v>
      </c>
      <c r="C63" s="576" t="str">
        <f>HLOOKUP(Introduction!$G$4,nametranslations,26,FALSE)</f>
        <v>Urban</v>
      </c>
      <c r="D63" s="579" t="str">
        <f>IF(ISBLANK(Regressions!D73), " ", Regressions!D73)</f>
        <v xml:space="preserve"> </v>
      </c>
      <c r="E63" s="580" t="e">
        <f>IF(ISNUMBER(Regressions!E73),ROUND(Regressions!E73, 1), NA())</f>
        <v>#N/A</v>
      </c>
      <c r="F63" s="581" t="e">
        <f>IF(ISNUMBER(Regressions!F73),ROUND(Regressions!F73, 1), NA())</f>
        <v>#N/A</v>
      </c>
      <c r="G63" s="582" t="e">
        <f>IF(ISNUMBER(Regressions!G73),ROUND(Regressions!G73, 1), NA())</f>
        <v>#N/A</v>
      </c>
      <c r="H63" s="583" t="e">
        <f>IF(ISNUMBER(Regressions!H73),ROUND(Regressions!H73, 1), NA())</f>
        <v>#N/A</v>
      </c>
      <c r="I63" s="584" t="e">
        <f>IF(ISNUMBER(Regressions!I73),ROUND(Regressions!I73, 1), NA())</f>
        <v>#N/A</v>
      </c>
      <c r="J63" s="585">
        <f>IF(ISNUMBER(Regressions!K73),ROUND(Regressions!K73, 1), NA())</f>
        <v>99.8</v>
      </c>
      <c r="K63" s="581" t="e">
        <f>IF(ISNUMBER(Regressions!L73),ROUND(Regressions!L73, 1), NA())</f>
        <v>#N/A</v>
      </c>
      <c r="L63" s="586" t="e">
        <f>IF(ISNUMBER(Regressions!M73),ROUND(Regressions!M73, 1), NA())</f>
        <v>#N/A</v>
      </c>
      <c r="M63" s="583" t="e">
        <f>IF(ISNUMBER(Regressions!N73),ROUND(Regressions!N73, 1), NA())</f>
        <v>#N/A</v>
      </c>
      <c r="N63" s="584" t="e">
        <f>IF(ISNUMBER(Regressions!O73),ROUND(Regressions!O73, 1), NA())</f>
        <v>#N/A</v>
      </c>
      <c r="O63" s="585" t="e">
        <f>IF(ISNUMBER(Regressions!Q73),ROUND(Regressions!Q73, 1), NA())</f>
        <v>#N/A</v>
      </c>
      <c r="P63" s="581" t="e">
        <f>IF(ISNUMBER(Regressions!R73),ROUND(Regressions!R73, 1), NA())</f>
        <v>#N/A</v>
      </c>
      <c r="Q63" s="587" t="e">
        <f>IF(ISNUMBER(Regressions!S73),ROUND(Regressions!S73, 1), NA())</f>
        <v>#N/A</v>
      </c>
      <c r="R63" s="583" t="e">
        <f>IF(ISNUMBER(Regressions!T73),ROUND(Regressions!T73, 1), NA())</f>
        <v>#N/A</v>
      </c>
      <c r="S63" s="584" t="e">
        <f>IF(ISNUMBER(Regressions!U73),ROUND(Regressions!U73, 1), NA())</f>
        <v>#N/A</v>
      </c>
    </row>
    <row r="64" spans="1:19" hidden="1" x14ac:dyDescent="0.25">
      <c r="A64" s="576" t="str">
        <f>+Introduction!$C$7</f>
        <v>United Republic of Tanzania</v>
      </c>
      <c r="B64" s="577">
        <f>IF(ISBLANK(Regressions!B74), " ", Regressions!B74)</f>
        <v>2029</v>
      </c>
      <c r="C64" s="576" t="str">
        <f>HLOOKUP(Introduction!$G$4,nametranslations,26,FALSE)</f>
        <v>Urban</v>
      </c>
      <c r="D64" s="579" t="str">
        <f>IF(ISBLANK(Regressions!D74), " ", Regressions!D74)</f>
        <v xml:space="preserve"> </v>
      </c>
      <c r="E64" s="580" t="e">
        <f>IF(ISNUMBER(Regressions!E74),ROUND(Regressions!E74, 1), NA())</f>
        <v>#N/A</v>
      </c>
      <c r="F64" s="581" t="e">
        <f>IF(ISNUMBER(Regressions!F74),ROUND(Regressions!F74, 1), NA())</f>
        <v>#N/A</v>
      </c>
      <c r="G64" s="582" t="e">
        <f>IF(ISNUMBER(Regressions!G74),ROUND(Regressions!G74, 1), NA())</f>
        <v>#N/A</v>
      </c>
      <c r="H64" s="583" t="e">
        <f>IF(ISNUMBER(Regressions!H74),ROUND(Regressions!H74, 1), NA())</f>
        <v>#N/A</v>
      </c>
      <c r="I64" s="584" t="e">
        <f>IF(ISNUMBER(Regressions!I74),ROUND(Regressions!I74, 1), NA())</f>
        <v>#N/A</v>
      </c>
      <c r="J64" s="585">
        <f>IF(ISNUMBER(Regressions!K74),ROUND(Regressions!K74, 1), NA())</f>
        <v>99.8</v>
      </c>
      <c r="K64" s="581" t="e">
        <f>IF(ISNUMBER(Regressions!L74),ROUND(Regressions!L74, 1), NA())</f>
        <v>#N/A</v>
      </c>
      <c r="L64" s="586" t="e">
        <f>IF(ISNUMBER(Regressions!M74),ROUND(Regressions!M74, 1), NA())</f>
        <v>#N/A</v>
      </c>
      <c r="M64" s="583" t="e">
        <f>IF(ISNUMBER(Regressions!N74),ROUND(Regressions!N74, 1), NA())</f>
        <v>#N/A</v>
      </c>
      <c r="N64" s="584" t="e">
        <f>IF(ISNUMBER(Regressions!O74),ROUND(Regressions!O74, 1), NA())</f>
        <v>#N/A</v>
      </c>
      <c r="O64" s="585" t="e">
        <f>IF(ISNUMBER(Regressions!Q74),ROUND(Regressions!Q74, 1), NA())</f>
        <v>#N/A</v>
      </c>
      <c r="P64" s="581" t="e">
        <f>IF(ISNUMBER(Regressions!R74),ROUND(Regressions!R74, 1), NA())</f>
        <v>#N/A</v>
      </c>
      <c r="Q64" s="587" t="e">
        <f>IF(ISNUMBER(Regressions!S74),ROUND(Regressions!S74, 1), NA())</f>
        <v>#N/A</v>
      </c>
      <c r="R64" s="583" t="e">
        <f>IF(ISNUMBER(Regressions!T74),ROUND(Regressions!T74, 1), NA())</f>
        <v>#N/A</v>
      </c>
      <c r="S64" s="584" t="e">
        <f>IF(ISNUMBER(Regressions!U74),ROUND(Regressions!U74, 1), NA())</f>
        <v>#N/A</v>
      </c>
    </row>
    <row r="65" spans="1:19" hidden="1" x14ac:dyDescent="0.25">
      <c r="A65" s="576" t="str">
        <f>+Introduction!$C$7</f>
        <v>United Republic of Tanzania</v>
      </c>
      <c r="B65" s="577">
        <f>IF(ISBLANK(Regressions!B75), " ", Regressions!B75)</f>
        <v>2030</v>
      </c>
      <c r="C65" s="576" t="str">
        <f>HLOOKUP(Introduction!$G$4,nametranslations,26,FALSE)</f>
        <v>Urban</v>
      </c>
      <c r="D65" s="579" t="str">
        <f>IF(ISBLANK(Regressions!D75), " ", Regressions!D75)</f>
        <v xml:space="preserve"> </v>
      </c>
      <c r="E65" s="580" t="e">
        <f>IF(ISNUMBER(Regressions!E75),ROUND(Regressions!E75, 1), NA())</f>
        <v>#N/A</v>
      </c>
      <c r="F65" s="581" t="e">
        <f>IF(ISNUMBER(Regressions!F75),ROUND(Regressions!F75, 1), NA())</f>
        <v>#N/A</v>
      </c>
      <c r="G65" s="582" t="e">
        <f>IF(ISNUMBER(Regressions!G75),ROUND(Regressions!G75, 1), NA())</f>
        <v>#N/A</v>
      </c>
      <c r="H65" s="583" t="e">
        <f>IF(ISNUMBER(Regressions!H75),ROUND(Regressions!H75, 1), NA())</f>
        <v>#N/A</v>
      </c>
      <c r="I65" s="584" t="e">
        <f>IF(ISNUMBER(Regressions!I75),ROUND(Regressions!I75, 1), NA())</f>
        <v>#N/A</v>
      </c>
      <c r="J65" s="585">
        <f>IF(ISNUMBER(Regressions!K75),ROUND(Regressions!K75, 1), NA())</f>
        <v>99.8</v>
      </c>
      <c r="K65" s="581" t="e">
        <f>IF(ISNUMBER(Regressions!L75),ROUND(Regressions!L75, 1), NA())</f>
        <v>#N/A</v>
      </c>
      <c r="L65" s="586" t="e">
        <f>IF(ISNUMBER(Regressions!M75),ROUND(Regressions!M75, 1), NA())</f>
        <v>#N/A</v>
      </c>
      <c r="M65" s="583" t="e">
        <f>IF(ISNUMBER(Regressions!N75),ROUND(Regressions!N75, 1), NA())</f>
        <v>#N/A</v>
      </c>
      <c r="N65" s="584" t="e">
        <f>IF(ISNUMBER(Regressions!O75),ROUND(Regressions!O75, 1), NA())</f>
        <v>#N/A</v>
      </c>
      <c r="O65" s="585" t="e">
        <f>IF(ISNUMBER(Regressions!Q75),ROUND(Regressions!Q75, 1), NA())</f>
        <v>#N/A</v>
      </c>
      <c r="P65" s="581" t="e">
        <f>IF(ISNUMBER(Regressions!R75),ROUND(Regressions!R75, 1), NA())</f>
        <v>#N/A</v>
      </c>
      <c r="Q65" s="587" t="e">
        <f>IF(ISNUMBER(Regressions!S75),ROUND(Regressions!S75, 1), NA())</f>
        <v>#N/A</v>
      </c>
      <c r="R65" s="583" t="e">
        <f>IF(ISNUMBER(Regressions!T75),ROUND(Regressions!T75, 1), NA())</f>
        <v>#N/A</v>
      </c>
      <c r="S65" s="584" t="e">
        <f>IF(ISNUMBER(Regressions!U75),ROUND(Regressions!U75, 1), NA())</f>
        <v>#N/A</v>
      </c>
    </row>
    <row r="66" spans="1:19" x14ac:dyDescent="0.25">
      <c r="A66" s="576" t="str">
        <f>+Introduction!$C$7</f>
        <v>United Republic of Tanzania</v>
      </c>
      <c r="B66" s="577">
        <f>IF(ISBLANK(Regressions!B76), " ", Regressions!B76)</f>
        <v>2000</v>
      </c>
      <c r="C66" s="576" t="str">
        <f>HLOOKUP(Introduction!$G$4,nametranslations,25,FALSE)</f>
        <v>Rural</v>
      </c>
      <c r="D66" s="579">
        <f>IF(ISBLANK(Regressions!D76), " ", Regressions!D76)</f>
        <v>10038243.565418454</v>
      </c>
      <c r="E66" s="580" t="e">
        <f>IF(ISNUMBER(Regressions!E76),ROUND(Regressions!E76, 1), NA())</f>
        <v>#N/A</v>
      </c>
      <c r="F66" s="581" t="e">
        <f>IF(ISNUMBER(Regressions!F76),ROUND(Regressions!F76, 1), NA())</f>
        <v>#N/A</v>
      </c>
      <c r="G66" s="582" t="e">
        <f>IF(ISNUMBER(Regressions!G76),ROUND(Regressions!G76, 1), NA())</f>
        <v>#N/A</v>
      </c>
      <c r="H66" s="583" t="e">
        <f>IF(ISNUMBER(Regressions!H76),ROUND(Regressions!H76, 1), NA())</f>
        <v>#N/A</v>
      </c>
      <c r="I66" s="584" t="e">
        <f>IF(ISNUMBER(Regressions!I76),ROUND(Regressions!I76, 1), NA())</f>
        <v>#N/A</v>
      </c>
      <c r="J66" s="585" t="e">
        <f>IF(ISNUMBER(Regressions!K76),ROUND(Regressions!K76, 1), NA())</f>
        <v>#N/A</v>
      </c>
      <c r="K66" s="581" t="e">
        <f>IF(ISNUMBER(Regressions!L76),ROUND(Regressions!L76, 1), NA())</f>
        <v>#N/A</v>
      </c>
      <c r="L66" s="586" t="e">
        <f>IF(ISNUMBER(Regressions!M76),ROUND(Regressions!M76, 1), NA())</f>
        <v>#N/A</v>
      </c>
      <c r="M66" s="583" t="e">
        <f>IF(ISNUMBER(Regressions!N76),ROUND(Regressions!N76, 1), NA())</f>
        <v>#N/A</v>
      </c>
      <c r="N66" s="584" t="e">
        <f>IF(ISNUMBER(Regressions!O76),ROUND(Regressions!O76, 1), NA())</f>
        <v>#N/A</v>
      </c>
      <c r="O66" s="585" t="e">
        <f>IF(ISNUMBER(Regressions!Q76),ROUND(Regressions!Q76, 1), NA())</f>
        <v>#N/A</v>
      </c>
      <c r="P66" s="581" t="e">
        <f>IF(ISNUMBER(Regressions!R76),ROUND(Regressions!R76, 1), NA())</f>
        <v>#N/A</v>
      </c>
      <c r="Q66" s="587" t="e">
        <f>IF(ISNUMBER(Regressions!S76),ROUND(Regressions!S76, 1), NA())</f>
        <v>#N/A</v>
      </c>
      <c r="R66" s="583" t="e">
        <f>IF(ISNUMBER(Regressions!T76),ROUND(Regressions!T76, 1), NA())</f>
        <v>#N/A</v>
      </c>
      <c r="S66" s="584" t="e">
        <f>IF(ISNUMBER(Regressions!U76),ROUND(Regressions!U76, 1), NA())</f>
        <v>#N/A</v>
      </c>
    </row>
    <row r="67" spans="1:19" x14ac:dyDescent="0.25">
      <c r="A67" s="576" t="str">
        <f>+Introduction!$C$7</f>
        <v>United Republic of Tanzania</v>
      </c>
      <c r="B67" s="577">
        <f>IF(ISBLANK(Regressions!B77), " ", Regressions!B77)</f>
        <v>2001</v>
      </c>
      <c r="C67" s="576" t="str">
        <f>HLOOKUP(Introduction!$G$4,nametranslations,25,FALSE)</f>
        <v>Rural</v>
      </c>
      <c r="D67" s="579">
        <f>IF(ISBLANK(Regressions!D77), " ", Regressions!D77)</f>
        <v>10244399.044541473</v>
      </c>
      <c r="E67" s="580" t="e">
        <f>IF(ISNUMBER(Regressions!E77),ROUND(Regressions!E77, 1), NA())</f>
        <v>#N/A</v>
      </c>
      <c r="F67" s="581" t="e">
        <f>IF(ISNUMBER(Regressions!F77),ROUND(Regressions!F77, 1), NA())</f>
        <v>#N/A</v>
      </c>
      <c r="G67" s="582" t="e">
        <f>IF(ISNUMBER(Regressions!G77),ROUND(Regressions!G77, 1), NA())</f>
        <v>#N/A</v>
      </c>
      <c r="H67" s="583" t="e">
        <f>IF(ISNUMBER(Regressions!H77),ROUND(Regressions!H77, 1), NA())</f>
        <v>#N/A</v>
      </c>
      <c r="I67" s="584" t="e">
        <f>IF(ISNUMBER(Regressions!I77),ROUND(Regressions!I77, 1), NA())</f>
        <v>#N/A</v>
      </c>
      <c r="J67" s="585" t="e">
        <f>IF(ISNUMBER(Regressions!K77),ROUND(Regressions!K77, 1), NA())</f>
        <v>#N/A</v>
      </c>
      <c r="K67" s="581" t="e">
        <f>IF(ISNUMBER(Regressions!L77),ROUND(Regressions!L77, 1), NA())</f>
        <v>#N/A</v>
      </c>
      <c r="L67" s="586" t="e">
        <f>IF(ISNUMBER(Regressions!M77),ROUND(Regressions!M77, 1), NA())</f>
        <v>#N/A</v>
      </c>
      <c r="M67" s="583" t="e">
        <f>IF(ISNUMBER(Regressions!N77),ROUND(Regressions!N77, 1), NA())</f>
        <v>#N/A</v>
      </c>
      <c r="N67" s="584" t="e">
        <f>IF(ISNUMBER(Regressions!O77),ROUND(Regressions!O77, 1), NA())</f>
        <v>#N/A</v>
      </c>
      <c r="O67" s="585" t="e">
        <f>IF(ISNUMBER(Regressions!Q77),ROUND(Regressions!Q77, 1), NA())</f>
        <v>#N/A</v>
      </c>
      <c r="P67" s="581" t="e">
        <f>IF(ISNUMBER(Regressions!R77),ROUND(Regressions!R77, 1), NA())</f>
        <v>#N/A</v>
      </c>
      <c r="Q67" s="587" t="e">
        <f>IF(ISNUMBER(Regressions!S77),ROUND(Regressions!S77, 1), NA())</f>
        <v>#N/A</v>
      </c>
      <c r="R67" s="583" t="e">
        <f>IF(ISNUMBER(Regressions!T77),ROUND(Regressions!T77, 1), NA())</f>
        <v>#N/A</v>
      </c>
      <c r="S67" s="584" t="e">
        <f>IF(ISNUMBER(Regressions!U77),ROUND(Regressions!U77, 1), NA())</f>
        <v>#N/A</v>
      </c>
    </row>
    <row r="68" spans="1:19" x14ac:dyDescent="0.25">
      <c r="A68" s="576" t="str">
        <f>+Introduction!$C$7</f>
        <v>United Republic of Tanzania</v>
      </c>
      <c r="B68" s="577">
        <f>IF(ISBLANK(Regressions!B78), " ", Regressions!B78)</f>
        <v>2002</v>
      </c>
      <c r="C68" s="576" t="str">
        <f>HLOOKUP(Introduction!$G$4,nametranslations,25,FALSE)</f>
        <v>Rural</v>
      </c>
      <c r="D68" s="579">
        <f>IF(ISBLANK(Regressions!D78), " ", Regressions!D78)</f>
        <v>10451021.807998886</v>
      </c>
      <c r="E68" s="580" t="e">
        <f>IF(ISNUMBER(Regressions!E78),ROUND(Regressions!E78, 1), NA())</f>
        <v>#N/A</v>
      </c>
      <c r="F68" s="581" t="e">
        <f>IF(ISNUMBER(Regressions!F78),ROUND(Regressions!F78, 1), NA())</f>
        <v>#N/A</v>
      </c>
      <c r="G68" s="582" t="e">
        <f>IF(ISNUMBER(Regressions!G78),ROUND(Regressions!G78, 1), NA())</f>
        <v>#N/A</v>
      </c>
      <c r="H68" s="583" t="e">
        <f>IF(ISNUMBER(Regressions!H78),ROUND(Regressions!H78, 1), NA())</f>
        <v>#N/A</v>
      </c>
      <c r="I68" s="584" t="e">
        <f>IF(ISNUMBER(Regressions!I78),ROUND(Regressions!I78, 1), NA())</f>
        <v>#N/A</v>
      </c>
      <c r="J68" s="585" t="e">
        <f>IF(ISNUMBER(Regressions!K78),ROUND(Regressions!K78, 1), NA())</f>
        <v>#N/A</v>
      </c>
      <c r="K68" s="581" t="e">
        <f>IF(ISNUMBER(Regressions!L78),ROUND(Regressions!L78, 1), NA())</f>
        <v>#N/A</v>
      </c>
      <c r="L68" s="586" t="e">
        <f>IF(ISNUMBER(Regressions!M78),ROUND(Regressions!M78, 1), NA())</f>
        <v>#N/A</v>
      </c>
      <c r="M68" s="583" t="e">
        <f>IF(ISNUMBER(Regressions!N78),ROUND(Regressions!N78, 1), NA())</f>
        <v>#N/A</v>
      </c>
      <c r="N68" s="584" t="e">
        <f>IF(ISNUMBER(Regressions!O78),ROUND(Regressions!O78, 1), NA())</f>
        <v>#N/A</v>
      </c>
      <c r="O68" s="585" t="e">
        <f>IF(ISNUMBER(Regressions!Q78),ROUND(Regressions!Q78, 1), NA())</f>
        <v>#N/A</v>
      </c>
      <c r="P68" s="581" t="e">
        <f>IF(ISNUMBER(Regressions!R78),ROUND(Regressions!R78, 1), NA())</f>
        <v>#N/A</v>
      </c>
      <c r="Q68" s="587" t="e">
        <f>IF(ISNUMBER(Regressions!S78),ROUND(Regressions!S78, 1), NA())</f>
        <v>#N/A</v>
      </c>
      <c r="R68" s="583" t="e">
        <f>IF(ISNUMBER(Regressions!T78),ROUND(Regressions!T78, 1), NA())</f>
        <v>#N/A</v>
      </c>
      <c r="S68" s="584" t="e">
        <f>IF(ISNUMBER(Regressions!U78),ROUND(Regressions!U78, 1), NA())</f>
        <v>#N/A</v>
      </c>
    </row>
    <row r="69" spans="1:19" x14ac:dyDescent="0.25">
      <c r="A69" s="576" t="str">
        <f>+Introduction!$C$7</f>
        <v>United Republic of Tanzania</v>
      </c>
      <c r="B69" s="577">
        <f>IF(ISBLANK(Regressions!B79), " ", Regressions!B79)</f>
        <v>2003</v>
      </c>
      <c r="C69" s="576" t="str">
        <f>HLOOKUP(Introduction!$G$4,nametranslations,25,FALSE)</f>
        <v>Rural</v>
      </c>
      <c r="D69" s="579">
        <f>IF(ISBLANK(Regressions!D79), " ", Regressions!D79)</f>
        <v>10636722.12974121</v>
      </c>
      <c r="E69" s="580" t="e">
        <f>IF(ISNUMBER(Regressions!E79),ROUND(Regressions!E79, 1), NA())</f>
        <v>#N/A</v>
      </c>
      <c r="F69" s="581" t="e">
        <f>IF(ISNUMBER(Regressions!F79),ROUND(Regressions!F79, 1), NA())</f>
        <v>#N/A</v>
      </c>
      <c r="G69" s="582" t="e">
        <f>IF(ISNUMBER(Regressions!G79),ROUND(Regressions!G79, 1), NA())</f>
        <v>#N/A</v>
      </c>
      <c r="H69" s="583" t="e">
        <f>IF(ISNUMBER(Regressions!H79),ROUND(Regressions!H79, 1), NA())</f>
        <v>#N/A</v>
      </c>
      <c r="I69" s="584" t="e">
        <f>IF(ISNUMBER(Regressions!I79),ROUND(Regressions!I79, 1), NA())</f>
        <v>#N/A</v>
      </c>
      <c r="J69" s="585" t="e">
        <f>IF(ISNUMBER(Regressions!K79),ROUND(Regressions!K79, 1), NA())</f>
        <v>#N/A</v>
      </c>
      <c r="K69" s="581" t="e">
        <f>IF(ISNUMBER(Regressions!L79),ROUND(Regressions!L79, 1), NA())</f>
        <v>#N/A</v>
      </c>
      <c r="L69" s="586" t="e">
        <f>IF(ISNUMBER(Regressions!M79),ROUND(Regressions!M79, 1), NA())</f>
        <v>#N/A</v>
      </c>
      <c r="M69" s="583" t="e">
        <f>IF(ISNUMBER(Regressions!N79),ROUND(Regressions!N79, 1), NA())</f>
        <v>#N/A</v>
      </c>
      <c r="N69" s="584" t="e">
        <f>IF(ISNUMBER(Regressions!O79),ROUND(Regressions!O79, 1), NA())</f>
        <v>#N/A</v>
      </c>
      <c r="O69" s="585" t="e">
        <f>IF(ISNUMBER(Regressions!Q79),ROUND(Regressions!Q79, 1), NA())</f>
        <v>#N/A</v>
      </c>
      <c r="P69" s="581" t="e">
        <f>IF(ISNUMBER(Regressions!R79),ROUND(Regressions!R79, 1), NA())</f>
        <v>#N/A</v>
      </c>
      <c r="Q69" s="587" t="e">
        <f>IF(ISNUMBER(Regressions!S79),ROUND(Regressions!S79, 1), NA())</f>
        <v>#N/A</v>
      </c>
      <c r="R69" s="583" t="e">
        <f>IF(ISNUMBER(Regressions!T79),ROUND(Regressions!T79, 1), NA())</f>
        <v>#N/A</v>
      </c>
      <c r="S69" s="584" t="e">
        <f>IF(ISNUMBER(Regressions!U79),ROUND(Regressions!U79, 1), NA())</f>
        <v>#N/A</v>
      </c>
    </row>
    <row r="70" spans="1:19" x14ac:dyDescent="0.25">
      <c r="A70" s="576" t="str">
        <f>+Introduction!$C$7</f>
        <v>United Republic of Tanzania</v>
      </c>
      <c r="B70" s="577">
        <f>IF(ISBLANK(Regressions!B80), " ", Regressions!B80)</f>
        <v>2004</v>
      </c>
      <c r="C70" s="576" t="str">
        <f>HLOOKUP(Introduction!$G$4,nametranslations,25,FALSE)</f>
        <v>Rural</v>
      </c>
      <c r="D70" s="579">
        <f>IF(ISBLANK(Regressions!D80), " ", Regressions!D80)</f>
        <v>10829441.927288588</v>
      </c>
      <c r="E70" s="580" t="e">
        <f>IF(ISNUMBER(Regressions!E80),ROUND(Regressions!E80, 1), NA())</f>
        <v>#N/A</v>
      </c>
      <c r="F70" s="581" t="e">
        <f>IF(ISNUMBER(Regressions!F80),ROUND(Regressions!F80, 1), NA())</f>
        <v>#N/A</v>
      </c>
      <c r="G70" s="582" t="e">
        <f>IF(ISNUMBER(Regressions!G80),ROUND(Regressions!G80, 1), NA())</f>
        <v>#N/A</v>
      </c>
      <c r="H70" s="583" t="e">
        <f>IF(ISNUMBER(Regressions!H80),ROUND(Regressions!H80, 1), NA())</f>
        <v>#N/A</v>
      </c>
      <c r="I70" s="584" t="e">
        <f>IF(ISNUMBER(Regressions!I80),ROUND(Regressions!I80, 1), NA())</f>
        <v>#N/A</v>
      </c>
      <c r="J70" s="585" t="e">
        <f>IF(ISNUMBER(Regressions!K80),ROUND(Regressions!K80, 1), NA())</f>
        <v>#N/A</v>
      </c>
      <c r="K70" s="581" t="e">
        <f>IF(ISNUMBER(Regressions!L80),ROUND(Regressions!L80, 1), NA())</f>
        <v>#N/A</v>
      </c>
      <c r="L70" s="586" t="e">
        <f>IF(ISNUMBER(Regressions!M80),ROUND(Regressions!M80, 1), NA())</f>
        <v>#N/A</v>
      </c>
      <c r="M70" s="583" t="e">
        <f>IF(ISNUMBER(Regressions!N80),ROUND(Regressions!N80, 1), NA())</f>
        <v>#N/A</v>
      </c>
      <c r="N70" s="584" t="e">
        <f>IF(ISNUMBER(Regressions!O80),ROUND(Regressions!O80, 1), NA())</f>
        <v>#N/A</v>
      </c>
      <c r="O70" s="585" t="e">
        <f>IF(ISNUMBER(Regressions!Q80),ROUND(Regressions!Q80, 1), NA())</f>
        <v>#N/A</v>
      </c>
      <c r="P70" s="581" t="e">
        <f>IF(ISNUMBER(Regressions!R80),ROUND(Regressions!R80, 1), NA())</f>
        <v>#N/A</v>
      </c>
      <c r="Q70" s="587" t="e">
        <f>IF(ISNUMBER(Regressions!S80),ROUND(Regressions!S80, 1), NA())</f>
        <v>#N/A</v>
      </c>
      <c r="R70" s="583" t="e">
        <f>IF(ISNUMBER(Regressions!T80),ROUND(Regressions!T80, 1), NA())</f>
        <v>#N/A</v>
      </c>
      <c r="S70" s="584" t="e">
        <f>IF(ISNUMBER(Regressions!U80),ROUND(Regressions!U80, 1), NA())</f>
        <v>#N/A</v>
      </c>
    </row>
    <row r="71" spans="1:19" x14ac:dyDescent="0.25">
      <c r="A71" s="576" t="str">
        <f>+Introduction!$C$7</f>
        <v>United Republic of Tanzania</v>
      </c>
      <c r="B71" s="577">
        <f>IF(ISBLANK(Regressions!B81), " ", Regressions!B81)</f>
        <v>2005</v>
      </c>
      <c r="C71" s="576" t="str">
        <f>HLOOKUP(Introduction!$G$4,nametranslations,25,FALSE)</f>
        <v>Rural</v>
      </c>
      <c r="D71" s="579">
        <f>IF(ISBLANK(Regressions!D81), " ", Regressions!D81)</f>
        <v>11030711.387880899</v>
      </c>
      <c r="E71" s="580" t="e">
        <f>IF(ISNUMBER(Regressions!E81),ROUND(Regressions!E81, 1), NA())</f>
        <v>#N/A</v>
      </c>
      <c r="F71" s="581" t="e">
        <f>IF(ISNUMBER(Regressions!F81),ROUND(Regressions!F81, 1), NA())</f>
        <v>#N/A</v>
      </c>
      <c r="G71" s="582" t="e">
        <f>IF(ISNUMBER(Regressions!G81),ROUND(Regressions!G81, 1), NA())</f>
        <v>#N/A</v>
      </c>
      <c r="H71" s="583" t="e">
        <f>IF(ISNUMBER(Regressions!H81),ROUND(Regressions!H81, 1), NA())</f>
        <v>#N/A</v>
      </c>
      <c r="I71" s="584" t="e">
        <f>IF(ISNUMBER(Regressions!I81),ROUND(Regressions!I81, 1), NA())</f>
        <v>#N/A</v>
      </c>
      <c r="J71" s="585" t="e">
        <f>IF(ISNUMBER(Regressions!K81),ROUND(Regressions!K81, 1), NA())</f>
        <v>#N/A</v>
      </c>
      <c r="K71" s="581" t="e">
        <f>IF(ISNUMBER(Regressions!L81),ROUND(Regressions!L81, 1), NA())</f>
        <v>#N/A</v>
      </c>
      <c r="L71" s="586" t="e">
        <f>IF(ISNUMBER(Regressions!M81),ROUND(Regressions!M81, 1), NA())</f>
        <v>#N/A</v>
      </c>
      <c r="M71" s="583" t="e">
        <f>IF(ISNUMBER(Regressions!N81),ROUND(Regressions!N81, 1), NA())</f>
        <v>#N/A</v>
      </c>
      <c r="N71" s="584" t="e">
        <f>IF(ISNUMBER(Regressions!O81),ROUND(Regressions!O81, 1), NA())</f>
        <v>#N/A</v>
      </c>
      <c r="O71" s="585" t="e">
        <f>IF(ISNUMBER(Regressions!Q81),ROUND(Regressions!Q81, 1), NA())</f>
        <v>#N/A</v>
      </c>
      <c r="P71" s="581" t="e">
        <f>IF(ISNUMBER(Regressions!R81),ROUND(Regressions!R81, 1), NA())</f>
        <v>#N/A</v>
      </c>
      <c r="Q71" s="587" t="e">
        <f>IF(ISNUMBER(Regressions!S81),ROUND(Regressions!S81, 1), NA())</f>
        <v>#N/A</v>
      </c>
      <c r="R71" s="583" t="e">
        <f>IF(ISNUMBER(Regressions!T81),ROUND(Regressions!T81, 1), NA())</f>
        <v>#N/A</v>
      </c>
      <c r="S71" s="584" t="e">
        <f>IF(ISNUMBER(Regressions!U81),ROUND(Regressions!U81, 1), NA())</f>
        <v>#N/A</v>
      </c>
    </row>
    <row r="72" spans="1:19" x14ac:dyDescent="0.25">
      <c r="A72" s="576" t="str">
        <f>+Introduction!$C$7</f>
        <v>United Republic of Tanzania</v>
      </c>
      <c r="B72" s="577">
        <f>IF(ISBLANK(Regressions!B82), " ", Regressions!B82)</f>
        <v>2006</v>
      </c>
      <c r="C72" s="576" t="str">
        <f>HLOOKUP(Introduction!$G$4,nametranslations,25,FALSE)</f>
        <v>Rural</v>
      </c>
      <c r="D72" s="579">
        <f>IF(ISBLANK(Regressions!D82), " ", Regressions!D82)</f>
        <v>11241498.573145961</v>
      </c>
      <c r="E72" s="580" t="e">
        <f>IF(ISNUMBER(Regressions!E82),ROUND(Regressions!E82, 1), NA())</f>
        <v>#N/A</v>
      </c>
      <c r="F72" s="581" t="e">
        <f>IF(ISNUMBER(Regressions!F82),ROUND(Regressions!F82, 1), NA())</f>
        <v>#N/A</v>
      </c>
      <c r="G72" s="582" t="e">
        <f>IF(ISNUMBER(Regressions!G82),ROUND(Regressions!G82, 1), NA())</f>
        <v>#N/A</v>
      </c>
      <c r="H72" s="583" t="e">
        <f>IF(ISNUMBER(Regressions!H82),ROUND(Regressions!H82, 1), NA())</f>
        <v>#N/A</v>
      </c>
      <c r="I72" s="584" t="e">
        <f>IF(ISNUMBER(Regressions!I82),ROUND(Regressions!I82, 1), NA())</f>
        <v>#N/A</v>
      </c>
      <c r="J72" s="585" t="e">
        <f>IF(ISNUMBER(Regressions!K82),ROUND(Regressions!K82, 1), NA())</f>
        <v>#N/A</v>
      </c>
      <c r="K72" s="581" t="e">
        <f>IF(ISNUMBER(Regressions!L82),ROUND(Regressions!L82, 1), NA())</f>
        <v>#N/A</v>
      </c>
      <c r="L72" s="586" t="e">
        <f>IF(ISNUMBER(Regressions!M82),ROUND(Regressions!M82, 1), NA())</f>
        <v>#N/A</v>
      </c>
      <c r="M72" s="583" t="e">
        <f>IF(ISNUMBER(Regressions!N82),ROUND(Regressions!N82, 1), NA())</f>
        <v>#N/A</v>
      </c>
      <c r="N72" s="584" t="e">
        <f>IF(ISNUMBER(Regressions!O82),ROUND(Regressions!O82, 1), NA())</f>
        <v>#N/A</v>
      </c>
      <c r="O72" s="585" t="e">
        <f>IF(ISNUMBER(Regressions!Q82),ROUND(Regressions!Q82, 1), NA())</f>
        <v>#N/A</v>
      </c>
      <c r="P72" s="581" t="e">
        <f>IF(ISNUMBER(Regressions!R82),ROUND(Regressions!R82, 1), NA())</f>
        <v>#N/A</v>
      </c>
      <c r="Q72" s="587" t="e">
        <f>IF(ISNUMBER(Regressions!S82),ROUND(Regressions!S82, 1), NA())</f>
        <v>#N/A</v>
      </c>
      <c r="R72" s="583" t="e">
        <f>IF(ISNUMBER(Regressions!T82),ROUND(Regressions!T82, 1), NA())</f>
        <v>#N/A</v>
      </c>
      <c r="S72" s="584" t="e">
        <f>IF(ISNUMBER(Regressions!U82),ROUND(Regressions!U82, 1), NA())</f>
        <v>#N/A</v>
      </c>
    </row>
    <row r="73" spans="1:19" x14ac:dyDescent="0.25">
      <c r="A73" s="576" t="str">
        <f>+Introduction!$C$7</f>
        <v>United Republic of Tanzania</v>
      </c>
      <c r="B73" s="577">
        <f>IF(ISBLANK(Regressions!B83), " ", Regressions!B83)</f>
        <v>2007</v>
      </c>
      <c r="C73" s="576" t="str">
        <f>HLOOKUP(Introduction!$G$4,nametranslations,25,FALSE)</f>
        <v>Rural</v>
      </c>
      <c r="D73" s="579">
        <f>IF(ISBLANK(Regressions!D83), " ", Regressions!D83)</f>
        <v>11464646.605610276</v>
      </c>
      <c r="E73" s="580" t="e">
        <f>IF(ISNUMBER(Regressions!E83),ROUND(Regressions!E83, 1), NA())</f>
        <v>#N/A</v>
      </c>
      <c r="F73" s="581" t="e">
        <f>IF(ISNUMBER(Regressions!F83),ROUND(Regressions!F83, 1), NA())</f>
        <v>#N/A</v>
      </c>
      <c r="G73" s="582" t="e">
        <f>IF(ISNUMBER(Regressions!G83),ROUND(Regressions!G83, 1), NA())</f>
        <v>#N/A</v>
      </c>
      <c r="H73" s="583" t="e">
        <f>IF(ISNUMBER(Regressions!H83),ROUND(Regressions!H83, 1), NA())</f>
        <v>#N/A</v>
      </c>
      <c r="I73" s="584" t="e">
        <f>IF(ISNUMBER(Regressions!I83),ROUND(Regressions!I83, 1), NA())</f>
        <v>#N/A</v>
      </c>
      <c r="J73" s="585" t="e">
        <f>IF(ISNUMBER(Regressions!K83),ROUND(Regressions!K83, 1), NA())</f>
        <v>#N/A</v>
      </c>
      <c r="K73" s="581" t="e">
        <f>IF(ISNUMBER(Regressions!L83),ROUND(Regressions!L83, 1), NA())</f>
        <v>#N/A</v>
      </c>
      <c r="L73" s="586" t="e">
        <f>IF(ISNUMBER(Regressions!M83),ROUND(Regressions!M83, 1), NA())</f>
        <v>#N/A</v>
      </c>
      <c r="M73" s="583" t="e">
        <f>IF(ISNUMBER(Regressions!N83),ROUND(Regressions!N83, 1), NA())</f>
        <v>#N/A</v>
      </c>
      <c r="N73" s="584" t="e">
        <f>IF(ISNUMBER(Regressions!O83),ROUND(Regressions!O83, 1), NA())</f>
        <v>#N/A</v>
      </c>
      <c r="O73" s="585" t="e">
        <f>IF(ISNUMBER(Regressions!Q83),ROUND(Regressions!Q83, 1), NA())</f>
        <v>#N/A</v>
      </c>
      <c r="P73" s="581" t="e">
        <f>IF(ISNUMBER(Regressions!R83),ROUND(Regressions!R83, 1), NA())</f>
        <v>#N/A</v>
      </c>
      <c r="Q73" s="587" t="e">
        <f>IF(ISNUMBER(Regressions!S83),ROUND(Regressions!S83, 1), NA())</f>
        <v>#N/A</v>
      </c>
      <c r="R73" s="583" t="e">
        <f>IF(ISNUMBER(Regressions!T83),ROUND(Regressions!T83, 1), NA())</f>
        <v>#N/A</v>
      </c>
      <c r="S73" s="584" t="e">
        <f>IF(ISNUMBER(Regressions!U83),ROUND(Regressions!U83, 1), NA())</f>
        <v>#N/A</v>
      </c>
    </row>
    <row r="74" spans="1:19" x14ac:dyDescent="0.25">
      <c r="A74" s="576" t="str">
        <f>+Introduction!$C$7</f>
        <v>United Republic of Tanzania</v>
      </c>
      <c r="B74" s="577">
        <f>IF(ISBLANK(Regressions!B84), " ", Regressions!B84)</f>
        <v>2008</v>
      </c>
      <c r="C74" s="576" t="str">
        <f>HLOOKUP(Introduction!$G$4,nametranslations,25,FALSE)</f>
        <v>Rural</v>
      </c>
      <c r="D74" s="579">
        <f>IF(ISBLANK(Regressions!D84), " ", Regressions!D84)</f>
        <v>11694456.239315186</v>
      </c>
      <c r="E74" s="580">
        <f>IF(ISNUMBER(Regressions!E84),ROUND(Regressions!E84, 1), NA())</f>
        <v>70.5</v>
      </c>
      <c r="F74" s="581">
        <f>IF(ISNUMBER(Regressions!F84),ROUND(Regressions!F84, 1), NA())</f>
        <v>58.9</v>
      </c>
      <c r="G74" s="582" t="e">
        <f>IF(ISNUMBER(Regressions!G84),ROUND(Regressions!G84, 1), NA())</f>
        <v>#N/A</v>
      </c>
      <c r="H74" s="583" t="e">
        <f>IF(ISNUMBER(Regressions!H84),ROUND(Regressions!H84, 1), NA())</f>
        <v>#N/A</v>
      </c>
      <c r="I74" s="584">
        <f>IF(ISNUMBER(Regressions!I84),ROUND(Regressions!I84, 1), NA())</f>
        <v>41.1</v>
      </c>
      <c r="J74" s="585">
        <f>IF(ISNUMBER(Regressions!K84),ROUND(Regressions!K84, 1), NA())</f>
        <v>96.4</v>
      </c>
      <c r="K74" s="581">
        <f>IF(ISNUMBER(Regressions!L84),ROUND(Regressions!L84, 1), NA())</f>
        <v>65.5</v>
      </c>
      <c r="L74" s="586">
        <f>IF(ISNUMBER(Regressions!M84),ROUND(Regressions!M84, 1), NA())</f>
        <v>43.7</v>
      </c>
      <c r="M74" s="583">
        <f>IF(ISNUMBER(Regressions!N84),ROUND(Regressions!N84, 1), NA())</f>
        <v>21.8</v>
      </c>
      <c r="N74" s="584">
        <f>IF(ISNUMBER(Regressions!O84),ROUND(Regressions!O84, 1), NA())</f>
        <v>34.5</v>
      </c>
      <c r="O74" s="585" t="e">
        <f>IF(ISNUMBER(Regressions!Q84),ROUND(Regressions!Q84, 1), NA())</f>
        <v>#N/A</v>
      </c>
      <c r="P74" s="581" t="e">
        <f>IF(ISNUMBER(Regressions!R84),ROUND(Regressions!R84, 1), NA())</f>
        <v>#N/A</v>
      </c>
      <c r="Q74" s="587">
        <f>IF(ISNUMBER(Regressions!S84),ROUND(Regressions!S84, 1), NA())</f>
        <v>14.2</v>
      </c>
      <c r="R74" s="583" t="e">
        <f>IF(ISNUMBER(Regressions!T84),ROUND(Regressions!T84, 1), NA())</f>
        <v>#N/A</v>
      </c>
      <c r="S74" s="584" t="e">
        <f>IF(ISNUMBER(Regressions!U84),ROUND(Regressions!U84, 1), NA())</f>
        <v>#N/A</v>
      </c>
    </row>
    <row r="75" spans="1:19" x14ac:dyDescent="0.25">
      <c r="A75" s="576" t="str">
        <f>+Introduction!$C$7</f>
        <v>United Republic of Tanzania</v>
      </c>
      <c r="B75" s="577">
        <f>IF(ISBLANK(Regressions!B85), " ", Regressions!B85)</f>
        <v>2009</v>
      </c>
      <c r="C75" s="576" t="str">
        <f>HLOOKUP(Introduction!$G$4,nametranslations,25,FALSE)</f>
        <v>Rural</v>
      </c>
      <c r="D75" s="579">
        <f>IF(ISBLANK(Regressions!D85), " ", Regressions!D85)</f>
        <v>11931213.03357069</v>
      </c>
      <c r="E75" s="580">
        <f>IF(ISNUMBER(Regressions!E85),ROUND(Regressions!E85, 1), NA())</f>
        <v>70.5</v>
      </c>
      <c r="F75" s="581">
        <f>IF(ISNUMBER(Regressions!F85),ROUND(Regressions!F85, 1), NA())</f>
        <v>58.9</v>
      </c>
      <c r="G75" s="582" t="e">
        <f>IF(ISNUMBER(Regressions!G85),ROUND(Regressions!G85, 1), NA())</f>
        <v>#N/A</v>
      </c>
      <c r="H75" s="583" t="e">
        <f>IF(ISNUMBER(Regressions!H85),ROUND(Regressions!H85, 1), NA())</f>
        <v>#N/A</v>
      </c>
      <c r="I75" s="584">
        <f>IF(ISNUMBER(Regressions!I85),ROUND(Regressions!I85, 1), NA())</f>
        <v>41.1</v>
      </c>
      <c r="J75" s="585">
        <f>IF(ISNUMBER(Regressions!K85),ROUND(Regressions!K85, 1), NA())</f>
        <v>96.4</v>
      </c>
      <c r="K75" s="581">
        <f>IF(ISNUMBER(Regressions!L85),ROUND(Regressions!L85, 1), NA())</f>
        <v>65.5</v>
      </c>
      <c r="L75" s="586">
        <f>IF(ISNUMBER(Regressions!M85),ROUND(Regressions!M85, 1), NA())</f>
        <v>43.7</v>
      </c>
      <c r="M75" s="583">
        <f>IF(ISNUMBER(Regressions!N85),ROUND(Regressions!N85, 1), NA())</f>
        <v>21.8</v>
      </c>
      <c r="N75" s="584">
        <f>IF(ISNUMBER(Regressions!O85),ROUND(Regressions!O85, 1), NA())</f>
        <v>34.5</v>
      </c>
      <c r="O75" s="585" t="e">
        <f>IF(ISNUMBER(Regressions!Q85),ROUND(Regressions!Q85, 1), NA())</f>
        <v>#N/A</v>
      </c>
      <c r="P75" s="581" t="e">
        <f>IF(ISNUMBER(Regressions!R85),ROUND(Regressions!R85, 1), NA())</f>
        <v>#N/A</v>
      </c>
      <c r="Q75" s="587">
        <f>IF(ISNUMBER(Regressions!S85),ROUND(Regressions!S85, 1), NA())</f>
        <v>14.2</v>
      </c>
      <c r="R75" s="583" t="e">
        <f>IF(ISNUMBER(Regressions!T85),ROUND(Regressions!T85, 1), NA())</f>
        <v>#N/A</v>
      </c>
      <c r="S75" s="584" t="e">
        <f>IF(ISNUMBER(Regressions!U85),ROUND(Regressions!U85, 1), NA())</f>
        <v>#N/A</v>
      </c>
    </row>
    <row r="76" spans="1:19" x14ac:dyDescent="0.25">
      <c r="A76" s="576" t="str">
        <f>+Introduction!$C$7</f>
        <v>United Republic of Tanzania</v>
      </c>
      <c r="B76" s="577">
        <f>IF(ISBLANK(Regressions!B86), " ", Regressions!B86)</f>
        <v>2010</v>
      </c>
      <c r="C76" s="576" t="str">
        <f>HLOOKUP(Introduction!$G$4,nametranslations,25,FALSE)</f>
        <v>Rural</v>
      </c>
      <c r="D76" s="579">
        <f>IF(ISBLANK(Regressions!D86), " ", Regressions!D86)</f>
        <v>12172554.090700379</v>
      </c>
      <c r="E76" s="580">
        <f>IF(ISNUMBER(Regressions!E86),ROUND(Regressions!E86, 1), NA())</f>
        <v>70.5</v>
      </c>
      <c r="F76" s="581">
        <f>IF(ISNUMBER(Regressions!F86),ROUND(Regressions!F86, 1), NA())</f>
        <v>58.9</v>
      </c>
      <c r="G76" s="582" t="e">
        <f>IF(ISNUMBER(Regressions!G86),ROUND(Regressions!G86, 1), NA())</f>
        <v>#N/A</v>
      </c>
      <c r="H76" s="583" t="e">
        <f>IF(ISNUMBER(Regressions!H86),ROUND(Regressions!H86, 1), NA())</f>
        <v>#N/A</v>
      </c>
      <c r="I76" s="584">
        <f>IF(ISNUMBER(Regressions!I86),ROUND(Regressions!I86, 1), NA())</f>
        <v>41.1</v>
      </c>
      <c r="J76" s="585">
        <f>IF(ISNUMBER(Regressions!K86),ROUND(Regressions!K86, 1), NA())</f>
        <v>96.4</v>
      </c>
      <c r="K76" s="581">
        <f>IF(ISNUMBER(Regressions!L86),ROUND(Regressions!L86, 1), NA())</f>
        <v>65.5</v>
      </c>
      <c r="L76" s="586">
        <f>IF(ISNUMBER(Regressions!M86),ROUND(Regressions!M86, 1), NA())</f>
        <v>43.7</v>
      </c>
      <c r="M76" s="583">
        <f>IF(ISNUMBER(Regressions!N86),ROUND(Regressions!N86, 1), NA())</f>
        <v>21.8</v>
      </c>
      <c r="N76" s="584">
        <f>IF(ISNUMBER(Regressions!O86),ROUND(Regressions!O86, 1), NA())</f>
        <v>34.5</v>
      </c>
      <c r="O76" s="585" t="e">
        <f>IF(ISNUMBER(Regressions!Q86),ROUND(Regressions!Q86, 1), NA())</f>
        <v>#N/A</v>
      </c>
      <c r="P76" s="581" t="e">
        <f>IF(ISNUMBER(Regressions!R86),ROUND(Regressions!R86, 1), NA())</f>
        <v>#N/A</v>
      </c>
      <c r="Q76" s="587">
        <f>IF(ISNUMBER(Regressions!S86),ROUND(Regressions!S86, 1), NA())</f>
        <v>14.2</v>
      </c>
      <c r="R76" s="583" t="e">
        <f>IF(ISNUMBER(Regressions!T86),ROUND(Regressions!T86, 1), NA())</f>
        <v>#N/A</v>
      </c>
      <c r="S76" s="584" t="e">
        <f>IF(ISNUMBER(Regressions!U86),ROUND(Regressions!U86, 1), NA())</f>
        <v>#N/A</v>
      </c>
    </row>
    <row r="77" spans="1:19" x14ac:dyDescent="0.25">
      <c r="A77" s="576" t="str">
        <f>+Introduction!$C$7</f>
        <v>United Republic of Tanzania</v>
      </c>
      <c r="B77" s="577">
        <f>IF(ISBLANK(Regressions!B87), " ", Regressions!B87)</f>
        <v>2011</v>
      </c>
      <c r="C77" s="576" t="str">
        <f>HLOOKUP(Introduction!$G$4,nametranslations,25,FALSE)</f>
        <v>Rural</v>
      </c>
      <c r="D77" s="579">
        <f>IF(ISBLANK(Regressions!D87), " ", Regressions!D87)</f>
        <v>12453395.263526153</v>
      </c>
      <c r="E77" s="580">
        <f>IF(ISNUMBER(Regressions!E87),ROUND(Regressions!E87, 1), NA())</f>
        <v>70.5</v>
      </c>
      <c r="F77" s="581">
        <f>IF(ISNUMBER(Regressions!F87),ROUND(Regressions!F87, 1), NA())</f>
        <v>58.9</v>
      </c>
      <c r="G77" s="582" t="e">
        <f>IF(ISNUMBER(Regressions!G87),ROUND(Regressions!G87, 1), NA())</f>
        <v>#N/A</v>
      </c>
      <c r="H77" s="583" t="e">
        <f>IF(ISNUMBER(Regressions!H87),ROUND(Regressions!H87, 1), NA())</f>
        <v>#N/A</v>
      </c>
      <c r="I77" s="584">
        <f>IF(ISNUMBER(Regressions!I87),ROUND(Regressions!I87, 1), NA())</f>
        <v>41.1</v>
      </c>
      <c r="J77" s="585">
        <f>IF(ISNUMBER(Regressions!K87),ROUND(Regressions!K87, 1), NA())</f>
        <v>96.4</v>
      </c>
      <c r="K77" s="581">
        <f>IF(ISNUMBER(Regressions!L87),ROUND(Regressions!L87, 1), NA())</f>
        <v>65.5</v>
      </c>
      <c r="L77" s="586">
        <f>IF(ISNUMBER(Regressions!M87),ROUND(Regressions!M87, 1), NA())</f>
        <v>43.7</v>
      </c>
      <c r="M77" s="583">
        <f>IF(ISNUMBER(Regressions!N87),ROUND(Regressions!N87, 1), NA())</f>
        <v>21.8</v>
      </c>
      <c r="N77" s="584">
        <f>IF(ISNUMBER(Regressions!O87),ROUND(Regressions!O87, 1), NA())</f>
        <v>34.5</v>
      </c>
      <c r="O77" s="585" t="e">
        <f>IF(ISNUMBER(Regressions!Q87),ROUND(Regressions!Q87, 1), NA())</f>
        <v>#N/A</v>
      </c>
      <c r="P77" s="581" t="e">
        <f>IF(ISNUMBER(Regressions!R87),ROUND(Regressions!R87, 1), NA())</f>
        <v>#N/A</v>
      </c>
      <c r="Q77" s="587">
        <f>IF(ISNUMBER(Regressions!S87),ROUND(Regressions!S87, 1), NA())</f>
        <v>14.2</v>
      </c>
      <c r="R77" s="583" t="e">
        <f>IF(ISNUMBER(Regressions!T87),ROUND(Regressions!T87, 1), NA())</f>
        <v>#N/A</v>
      </c>
      <c r="S77" s="584" t="e">
        <f>IF(ISNUMBER(Regressions!U87),ROUND(Regressions!U87, 1), NA())</f>
        <v>#N/A</v>
      </c>
    </row>
    <row r="78" spans="1:19" x14ac:dyDescent="0.25">
      <c r="A78" s="576" t="str">
        <f>+Introduction!$C$7</f>
        <v>United Republic of Tanzania</v>
      </c>
      <c r="B78" s="577">
        <f>IF(ISBLANK(Regressions!B88), " ", Regressions!B88)</f>
        <v>2012</v>
      </c>
      <c r="C78" s="576" t="str">
        <f>HLOOKUP(Introduction!$G$4,nametranslations,25,FALSE)</f>
        <v>Rural</v>
      </c>
      <c r="D78" s="579">
        <f>IF(ISBLANK(Regressions!D88), " ", Regressions!D88)</f>
        <v>12735567.658906287</v>
      </c>
      <c r="E78" s="580">
        <f>IF(ISNUMBER(Regressions!E88),ROUND(Regressions!E88, 1), NA())</f>
        <v>70.5</v>
      </c>
      <c r="F78" s="581">
        <f>IF(ISNUMBER(Regressions!F88),ROUND(Regressions!F88, 1), NA())</f>
        <v>58.9</v>
      </c>
      <c r="G78" s="582" t="e">
        <f>IF(ISNUMBER(Regressions!G88),ROUND(Regressions!G88, 1), NA())</f>
        <v>#N/A</v>
      </c>
      <c r="H78" s="583" t="e">
        <f>IF(ISNUMBER(Regressions!H88),ROUND(Regressions!H88, 1), NA())</f>
        <v>#N/A</v>
      </c>
      <c r="I78" s="584">
        <f>IF(ISNUMBER(Regressions!I88),ROUND(Regressions!I88, 1), NA())</f>
        <v>41.1</v>
      </c>
      <c r="J78" s="585">
        <f>IF(ISNUMBER(Regressions!K88),ROUND(Regressions!K88, 1), NA())</f>
        <v>96.4</v>
      </c>
      <c r="K78" s="581">
        <f>IF(ISNUMBER(Regressions!L88),ROUND(Regressions!L88, 1), NA())</f>
        <v>65.5</v>
      </c>
      <c r="L78" s="586">
        <f>IF(ISNUMBER(Regressions!M88),ROUND(Regressions!M88, 1), NA())</f>
        <v>43.7</v>
      </c>
      <c r="M78" s="583">
        <f>IF(ISNUMBER(Regressions!N88),ROUND(Regressions!N88, 1), NA())</f>
        <v>21.8</v>
      </c>
      <c r="N78" s="584">
        <f>IF(ISNUMBER(Regressions!O88),ROUND(Regressions!O88, 1), NA())</f>
        <v>34.5</v>
      </c>
      <c r="O78" s="585" t="e">
        <f>IF(ISNUMBER(Regressions!Q88),ROUND(Regressions!Q88, 1), NA())</f>
        <v>#N/A</v>
      </c>
      <c r="P78" s="581" t="e">
        <f>IF(ISNUMBER(Regressions!R88),ROUND(Regressions!R88, 1), NA())</f>
        <v>#N/A</v>
      </c>
      <c r="Q78" s="587">
        <f>IF(ISNUMBER(Regressions!S88),ROUND(Regressions!S88, 1), NA())</f>
        <v>14.2</v>
      </c>
      <c r="R78" s="583" t="e">
        <f>IF(ISNUMBER(Regressions!T88),ROUND(Regressions!T88, 1), NA())</f>
        <v>#N/A</v>
      </c>
      <c r="S78" s="584" t="e">
        <f>IF(ISNUMBER(Regressions!U88),ROUND(Regressions!U88, 1), NA())</f>
        <v>#N/A</v>
      </c>
    </row>
    <row r="79" spans="1:19" x14ac:dyDescent="0.25">
      <c r="A79" s="576" t="str">
        <f>+Introduction!$C$7</f>
        <v>United Republic of Tanzania</v>
      </c>
      <c r="B79" s="577">
        <f>IF(ISBLANK(Regressions!B89), " ", Regressions!B89)</f>
        <v>2013</v>
      </c>
      <c r="C79" s="576" t="str">
        <f>HLOOKUP(Introduction!$G$4,nametranslations,25,FALSE)</f>
        <v>Rural</v>
      </c>
      <c r="D79" s="579">
        <f>IF(ISBLANK(Regressions!D89), " ", Regressions!D89)</f>
        <v>13009727.639656067</v>
      </c>
      <c r="E79" s="580">
        <f>IF(ISNUMBER(Regressions!E89),ROUND(Regressions!E89, 1), NA())</f>
        <v>72.8</v>
      </c>
      <c r="F79" s="581">
        <f>IF(ISNUMBER(Regressions!F89),ROUND(Regressions!F89, 1), NA())</f>
        <v>59.8</v>
      </c>
      <c r="G79" s="582" t="e">
        <f>IF(ISNUMBER(Regressions!G89),ROUND(Regressions!G89, 1), NA())</f>
        <v>#N/A</v>
      </c>
      <c r="H79" s="583" t="e">
        <f>IF(ISNUMBER(Regressions!H89),ROUND(Regressions!H89, 1), NA())</f>
        <v>#N/A</v>
      </c>
      <c r="I79" s="584">
        <f>IF(ISNUMBER(Regressions!I89),ROUND(Regressions!I89, 1), NA())</f>
        <v>40.200000000000003</v>
      </c>
      <c r="J79" s="585">
        <f>IF(ISNUMBER(Regressions!K89),ROUND(Regressions!K89, 1), NA())</f>
        <v>96.9</v>
      </c>
      <c r="K79" s="581">
        <f>IF(ISNUMBER(Regressions!L89),ROUND(Regressions!L89, 1), NA())</f>
        <v>69.3</v>
      </c>
      <c r="L79" s="586">
        <f>IF(ISNUMBER(Regressions!M89),ROUND(Regressions!M89, 1), NA())</f>
        <v>43.2</v>
      </c>
      <c r="M79" s="583">
        <f>IF(ISNUMBER(Regressions!N89),ROUND(Regressions!N89, 1), NA())</f>
        <v>26</v>
      </c>
      <c r="N79" s="584">
        <f>IF(ISNUMBER(Regressions!O89),ROUND(Regressions!O89, 1), NA())</f>
        <v>30.7</v>
      </c>
      <c r="O79" s="585" t="e">
        <f>IF(ISNUMBER(Regressions!Q89),ROUND(Regressions!Q89, 1), NA())</f>
        <v>#N/A</v>
      </c>
      <c r="P79" s="581" t="e">
        <f>IF(ISNUMBER(Regressions!R89),ROUND(Regressions!R89, 1), NA())</f>
        <v>#N/A</v>
      </c>
      <c r="Q79" s="587">
        <f>IF(ISNUMBER(Regressions!S89),ROUND(Regressions!S89, 1), NA())</f>
        <v>14.5</v>
      </c>
      <c r="R79" s="583" t="e">
        <f>IF(ISNUMBER(Regressions!T89),ROUND(Regressions!T89, 1), NA())</f>
        <v>#N/A</v>
      </c>
      <c r="S79" s="584" t="e">
        <f>IF(ISNUMBER(Regressions!U89),ROUND(Regressions!U89, 1), NA())</f>
        <v>#N/A</v>
      </c>
    </row>
    <row r="80" spans="1:19" x14ac:dyDescent="0.25">
      <c r="A80" s="576" t="str">
        <f>+Introduction!$C$7</f>
        <v>United Republic of Tanzania</v>
      </c>
      <c r="B80" s="577">
        <f>IF(ISBLANK(Regressions!B90), " ", Regressions!B90)</f>
        <v>2014</v>
      </c>
      <c r="C80" s="576" t="str">
        <f>HLOOKUP(Introduction!$G$4,nametranslations,25,FALSE)</f>
        <v>Rural</v>
      </c>
      <c r="D80" s="579">
        <f>IF(ISBLANK(Regressions!D90), " ", Regressions!D90)</f>
        <v>13280535.637963029</v>
      </c>
      <c r="E80" s="580">
        <f>IF(ISNUMBER(Regressions!E90),ROUND(Regressions!E90, 1), NA())</f>
        <v>75</v>
      </c>
      <c r="F80" s="581">
        <f>IF(ISNUMBER(Regressions!F90),ROUND(Regressions!F90, 1), NA())</f>
        <v>60.7</v>
      </c>
      <c r="G80" s="582">
        <f>IF(ISNUMBER(Regressions!G90),ROUND(Regressions!G90, 1), NA())</f>
        <v>51.5</v>
      </c>
      <c r="H80" s="583">
        <f>IF(ISNUMBER(Regressions!H90),ROUND(Regressions!H90, 1), NA())</f>
        <v>9.1999999999999993</v>
      </c>
      <c r="I80" s="584">
        <f>IF(ISNUMBER(Regressions!I90),ROUND(Regressions!I90, 1), NA())</f>
        <v>39.299999999999997</v>
      </c>
      <c r="J80" s="585">
        <f>IF(ISNUMBER(Regressions!K90),ROUND(Regressions!K90, 1), NA())</f>
        <v>97.4</v>
      </c>
      <c r="K80" s="581">
        <f>IF(ISNUMBER(Regressions!L90),ROUND(Regressions!L90, 1), NA())</f>
        <v>73.099999999999994</v>
      </c>
      <c r="L80" s="586">
        <f>IF(ISNUMBER(Regressions!M90),ROUND(Regressions!M90, 1), NA())</f>
        <v>42.7</v>
      </c>
      <c r="M80" s="583">
        <f>IF(ISNUMBER(Regressions!N90),ROUND(Regressions!N90, 1), NA())</f>
        <v>30.3</v>
      </c>
      <c r="N80" s="584">
        <f>IF(ISNUMBER(Regressions!O90),ROUND(Regressions!O90, 1), NA())</f>
        <v>26.9</v>
      </c>
      <c r="O80" s="585">
        <f>IF(ISNUMBER(Regressions!Q90),ROUND(Regressions!Q90, 1), NA())</f>
        <v>52</v>
      </c>
      <c r="P80" s="581">
        <f>IF(ISNUMBER(Regressions!R90),ROUND(Regressions!R90, 1), NA())</f>
        <v>41.8</v>
      </c>
      <c r="Q80" s="587">
        <f>IF(ISNUMBER(Regressions!S90),ROUND(Regressions!S90, 1), NA())</f>
        <v>14.8</v>
      </c>
      <c r="R80" s="583">
        <f>IF(ISNUMBER(Regressions!T90),ROUND(Regressions!T90, 1), NA())</f>
        <v>26.9</v>
      </c>
      <c r="S80" s="584">
        <f>IF(ISNUMBER(Regressions!U90),ROUND(Regressions!U90, 1), NA())</f>
        <v>58.2</v>
      </c>
    </row>
    <row r="81" spans="1:19" x14ac:dyDescent="0.25">
      <c r="A81" s="576" t="str">
        <f>+Introduction!$C$7</f>
        <v>United Republic of Tanzania</v>
      </c>
      <c r="B81" s="577">
        <f>IF(ISBLANK(Regressions!B91), " ", Regressions!B91)</f>
        <v>2015</v>
      </c>
      <c r="C81" s="576" t="str">
        <f>HLOOKUP(Introduction!$G$4,nametranslations,25,FALSE)</f>
        <v>Rural</v>
      </c>
      <c r="D81" s="579">
        <f>IF(ISBLANK(Regressions!D91), " ", Regressions!D91)</f>
        <v>13533037.982710494</v>
      </c>
      <c r="E81" s="580">
        <f>IF(ISNUMBER(Regressions!E91),ROUND(Regressions!E91, 1), NA())</f>
        <v>77.2</v>
      </c>
      <c r="F81" s="581">
        <f>IF(ISNUMBER(Regressions!F91),ROUND(Regressions!F91, 1), NA())</f>
        <v>61.6</v>
      </c>
      <c r="G81" s="582">
        <f>IF(ISNUMBER(Regressions!G91),ROUND(Regressions!G91, 1), NA())</f>
        <v>51.5</v>
      </c>
      <c r="H81" s="583">
        <f>IF(ISNUMBER(Regressions!H91),ROUND(Regressions!H91, 1), NA())</f>
        <v>10.1</v>
      </c>
      <c r="I81" s="584">
        <f>IF(ISNUMBER(Regressions!I91),ROUND(Regressions!I91, 1), NA())</f>
        <v>38.4</v>
      </c>
      <c r="J81" s="585">
        <f>IF(ISNUMBER(Regressions!K91),ROUND(Regressions!K91, 1), NA())</f>
        <v>97.9</v>
      </c>
      <c r="K81" s="581">
        <f>IF(ISNUMBER(Regressions!L91),ROUND(Regressions!L91, 1), NA())</f>
        <v>76.8</v>
      </c>
      <c r="L81" s="586">
        <f>IF(ISNUMBER(Regressions!M91),ROUND(Regressions!M91, 1), NA())</f>
        <v>42.2</v>
      </c>
      <c r="M81" s="583">
        <f>IF(ISNUMBER(Regressions!N91),ROUND(Regressions!N91, 1), NA())</f>
        <v>34.6</v>
      </c>
      <c r="N81" s="584">
        <f>IF(ISNUMBER(Regressions!O91),ROUND(Regressions!O91, 1), NA())</f>
        <v>23.2</v>
      </c>
      <c r="O81" s="585">
        <f>IF(ISNUMBER(Regressions!Q91),ROUND(Regressions!Q91, 1), NA())</f>
        <v>52</v>
      </c>
      <c r="P81" s="581">
        <f>IF(ISNUMBER(Regressions!R91),ROUND(Regressions!R91, 1), NA())</f>
        <v>41.8</v>
      </c>
      <c r="Q81" s="587">
        <f>IF(ISNUMBER(Regressions!S91),ROUND(Regressions!S91, 1), NA())</f>
        <v>15.1</v>
      </c>
      <c r="R81" s="583">
        <f>IF(ISNUMBER(Regressions!T91),ROUND(Regressions!T91, 1), NA())</f>
        <v>26.6</v>
      </c>
      <c r="S81" s="584">
        <f>IF(ISNUMBER(Regressions!U91),ROUND(Regressions!U91, 1), NA())</f>
        <v>58.2</v>
      </c>
    </row>
    <row r="82" spans="1:19" x14ac:dyDescent="0.25">
      <c r="A82" s="576" t="str">
        <f>+Introduction!$C$7</f>
        <v>United Republic of Tanzania</v>
      </c>
      <c r="B82" s="577">
        <f>IF(ISBLANK(Regressions!B92), " ", Regressions!B92)</f>
        <v>2016</v>
      </c>
      <c r="C82" s="576" t="str">
        <f>HLOOKUP(Introduction!$G$4,nametranslations,25,FALSE)</f>
        <v>Rural</v>
      </c>
      <c r="D82" s="579">
        <f>IF(ISBLANK(Regressions!D92), " ", Regressions!D92)</f>
        <v>13790649.596582795</v>
      </c>
      <c r="E82" s="580">
        <f>IF(ISNUMBER(Regressions!E92),ROUND(Regressions!E92, 1), NA())</f>
        <v>79.5</v>
      </c>
      <c r="F82" s="581">
        <f>IF(ISNUMBER(Regressions!F92),ROUND(Regressions!F92, 1), NA())</f>
        <v>62.5</v>
      </c>
      <c r="G82" s="582">
        <f>IF(ISNUMBER(Regressions!G92),ROUND(Regressions!G92, 1), NA())</f>
        <v>51.5</v>
      </c>
      <c r="H82" s="583">
        <f>IF(ISNUMBER(Regressions!H92),ROUND(Regressions!H92, 1), NA())</f>
        <v>11</v>
      </c>
      <c r="I82" s="584">
        <f>IF(ISNUMBER(Regressions!I92),ROUND(Regressions!I92, 1), NA())</f>
        <v>37.5</v>
      </c>
      <c r="J82" s="585">
        <f>IF(ISNUMBER(Regressions!K92),ROUND(Regressions!K92, 1), NA())</f>
        <v>98.4</v>
      </c>
      <c r="K82" s="581">
        <f>IF(ISNUMBER(Regressions!L92),ROUND(Regressions!L92, 1), NA())</f>
        <v>80.599999999999994</v>
      </c>
      <c r="L82" s="586">
        <f>IF(ISNUMBER(Regressions!M92),ROUND(Regressions!M92, 1), NA())</f>
        <v>41.7</v>
      </c>
      <c r="M82" s="583">
        <f>IF(ISNUMBER(Regressions!N92),ROUND(Regressions!N92, 1), NA())</f>
        <v>38.9</v>
      </c>
      <c r="N82" s="584">
        <f>IF(ISNUMBER(Regressions!O92),ROUND(Regressions!O92, 1), NA())</f>
        <v>19.399999999999999</v>
      </c>
      <c r="O82" s="585">
        <f>IF(ISNUMBER(Regressions!Q92),ROUND(Regressions!Q92, 1), NA())</f>
        <v>52</v>
      </c>
      <c r="P82" s="581">
        <f>IF(ISNUMBER(Regressions!R92),ROUND(Regressions!R92, 1), NA())</f>
        <v>41.8</v>
      </c>
      <c r="Q82" s="587">
        <f>IF(ISNUMBER(Regressions!S92),ROUND(Regressions!S92, 1), NA())</f>
        <v>15.4</v>
      </c>
      <c r="R82" s="583">
        <f>IF(ISNUMBER(Regressions!T92),ROUND(Regressions!T92, 1), NA())</f>
        <v>26.3</v>
      </c>
      <c r="S82" s="584">
        <f>IF(ISNUMBER(Regressions!U92),ROUND(Regressions!U92, 1), NA())</f>
        <v>58.2</v>
      </c>
    </row>
    <row r="83" spans="1:19" x14ac:dyDescent="0.25">
      <c r="A83" s="576" t="str">
        <f>+Introduction!$C$7</f>
        <v>United Republic of Tanzania</v>
      </c>
      <c r="B83" s="577">
        <f>IF(ISBLANK(Regressions!B93), " ", Regressions!B93)</f>
        <v>2017</v>
      </c>
      <c r="C83" s="576" t="str">
        <f>HLOOKUP(Introduction!$G$4,nametranslations,25,FALSE)</f>
        <v>Rural</v>
      </c>
      <c r="D83" s="579">
        <f>IF(ISBLANK(Regressions!D93), " ", Regressions!D93)</f>
        <v>14019267.337540435</v>
      </c>
      <c r="E83" s="580">
        <f>IF(ISNUMBER(Regressions!E93),ROUND(Regressions!E93, 1), NA())</f>
        <v>81.7</v>
      </c>
      <c r="F83" s="581">
        <f>IF(ISNUMBER(Regressions!F93),ROUND(Regressions!F93, 1), NA())</f>
        <v>63.4</v>
      </c>
      <c r="G83" s="582">
        <f>IF(ISNUMBER(Regressions!G93),ROUND(Regressions!G93, 1), NA())</f>
        <v>51.5</v>
      </c>
      <c r="H83" s="583">
        <f>IF(ISNUMBER(Regressions!H93),ROUND(Regressions!H93, 1), NA())</f>
        <v>11.9</v>
      </c>
      <c r="I83" s="584">
        <f>IF(ISNUMBER(Regressions!I93),ROUND(Regressions!I93, 1), NA())</f>
        <v>36.6</v>
      </c>
      <c r="J83" s="585">
        <f>IF(ISNUMBER(Regressions!K93),ROUND(Regressions!K93, 1), NA())</f>
        <v>98.9</v>
      </c>
      <c r="K83" s="581">
        <f>IF(ISNUMBER(Regressions!L93),ROUND(Regressions!L93, 1), NA())</f>
        <v>84.4</v>
      </c>
      <c r="L83" s="586">
        <f>IF(ISNUMBER(Regressions!M93),ROUND(Regressions!M93, 1), NA())</f>
        <v>41.2</v>
      </c>
      <c r="M83" s="583">
        <f>IF(ISNUMBER(Regressions!N93),ROUND(Regressions!N93, 1), NA())</f>
        <v>43.2</v>
      </c>
      <c r="N83" s="584">
        <f>IF(ISNUMBER(Regressions!O93),ROUND(Regressions!O93, 1), NA())</f>
        <v>15.6</v>
      </c>
      <c r="O83" s="585">
        <f>IF(ISNUMBER(Regressions!Q93),ROUND(Regressions!Q93, 1), NA())</f>
        <v>52</v>
      </c>
      <c r="P83" s="581">
        <f>IF(ISNUMBER(Regressions!R93),ROUND(Regressions!R93, 1), NA())</f>
        <v>41.8</v>
      </c>
      <c r="Q83" s="587">
        <f>IF(ISNUMBER(Regressions!S93),ROUND(Regressions!S93, 1), NA())</f>
        <v>15.7</v>
      </c>
      <c r="R83" s="583">
        <f>IF(ISNUMBER(Regressions!T93),ROUND(Regressions!T93, 1), NA())</f>
        <v>26</v>
      </c>
      <c r="S83" s="584">
        <f>IF(ISNUMBER(Regressions!U93),ROUND(Regressions!U93, 1), NA())</f>
        <v>58.2</v>
      </c>
    </row>
    <row r="84" spans="1:19" x14ac:dyDescent="0.25">
      <c r="A84" s="576" t="str">
        <f>+Introduction!$C$7</f>
        <v>United Republic of Tanzania</v>
      </c>
      <c r="B84" s="577">
        <f>IF(ISBLANK(Regressions!B94), " ", Regressions!B94)</f>
        <v>2018</v>
      </c>
      <c r="C84" s="576" t="str">
        <f>HLOOKUP(Introduction!$G$4,nametranslations,25,FALSE)</f>
        <v>Rural</v>
      </c>
      <c r="D84" s="579">
        <f>IF(ISBLANK(Regressions!D94), " ", Regressions!D94)</f>
        <v>14250318.516259765</v>
      </c>
      <c r="E84" s="580">
        <f>IF(ISNUMBER(Regressions!E94),ROUND(Regressions!E94, 1), NA())</f>
        <v>83.9</v>
      </c>
      <c r="F84" s="581">
        <f>IF(ISNUMBER(Regressions!F94),ROUND(Regressions!F94, 1), NA())</f>
        <v>64.3</v>
      </c>
      <c r="G84" s="582">
        <f>IF(ISNUMBER(Regressions!G94),ROUND(Regressions!G94, 1), NA())</f>
        <v>51.5</v>
      </c>
      <c r="H84" s="583">
        <f>IF(ISNUMBER(Regressions!H94),ROUND(Regressions!H94, 1), NA())</f>
        <v>12.8</v>
      </c>
      <c r="I84" s="584">
        <f>IF(ISNUMBER(Regressions!I94),ROUND(Regressions!I94, 1), NA())</f>
        <v>35.700000000000003</v>
      </c>
      <c r="J84" s="585">
        <f>IF(ISNUMBER(Regressions!K94),ROUND(Regressions!K94, 1), NA())</f>
        <v>99.4</v>
      </c>
      <c r="K84" s="581">
        <f>IF(ISNUMBER(Regressions!L94),ROUND(Regressions!L94, 1), NA())</f>
        <v>88.2</v>
      </c>
      <c r="L84" s="586">
        <f>IF(ISNUMBER(Regressions!M94),ROUND(Regressions!M94, 1), NA())</f>
        <v>40.700000000000003</v>
      </c>
      <c r="M84" s="583">
        <f>IF(ISNUMBER(Regressions!N94),ROUND(Regressions!N94, 1), NA())</f>
        <v>47.5</v>
      </c>
      <c r="N84" s="584">
        <f>IF(ISNUMBER(Regressions!O94),ROUND(Regressions!O94, 1), NA())</f>
        <v>11.8</v>
      </c>
      <c r="O84" s="585">
        <f>IF(ISNUMBER(Regressions!Q94),ROUND(Regressions!Q94, 1), NA())</f>
        <v>52</v>
      </c>
      <c r="P84" s="581">
        <f>IF(ISNUMBER(Regressions!R94),ROUND(Regressions!R94, 1), NA())</f>
        <v>41.8</v>
      </c>
      <c r="Q84" s="587">
        <f>IF(ISNUMBER(Regressions!S94),ROUND(Regressions!S94, 1), NA())</f>
        <v>16</v>
      </c>
      <c r="R84" s="583">
        <f>IF(ISNUMBER(Regressions!T94),ROUND(Regressions!T94, 1), NA())</f>
        <v>25.7</v>
      </c>
      <c r="S84" s="584">
        <f>IF(ISNUMBER(Regressions!U94),ROUND(Regressions!U94, 1), NA())</f>
        <v>58.2</v>
      </c>
    </row>
    <row r="85" spans="1:19" x14ac:dyDescent="0.25">
      <c r="A85" s="576" t="str">
        <f>+Introduction!$C$7</f>
        <v>United Republic of Tanzania</v>
      </c>
      <c r="B85" s="577">
        <f>IF(ISBLANK(Regressions!B95), " ", Regressions!B95)</f>
        <v>2019</v>
      </c>
      <c r="C85" s="576" t="str">
        <f>HLOOKUP(Introduction!$G$4,nametranslations,25,FALSE)</f>
        <v>Rural</v>
      </c>
      <c r="D85" s="579">
        <f>IF(ISBLANK(Regressions!D95), " ", Regressions!D95)</f>
        <v>14473663.380000001</v>
      </c>
      <c r="E85" s="580">
        <f>IF(ISNUMBER(Regressions!E95),ROUND(Regressions!E95, 1), NA())</f>
        <v>86.2</v>
      </c>
      <c r="F85" s="581">
        <f>IF(ISNUMBER(Regressions!F95),ROUND(Regressions!F95, 1), NA())</f>
        <v>65.2</v>
      </c>
      <c r="G85" s="582">
        <f>IF(ISNUMBER(Regressions!G95),ROUND(Regressions!G95, 1), NA())</f>
        <v>51.5</v>
      </c>
      <c r="H85" s="583">
        <f>IF(ISNUMBER(Regressions!H95),ROUND(Regressions!H95, 1), NA())</f>
        <v>13.7</v>
      </c>
      <c r="I85" s="584">
        <f>IF(ISNUMBER(Regressions!I95),ROUND(Regressions!I95, 1), NA())</f>
        <v>34.799999999999997</v>
      </c>
      <c r="J85" s="585">
        <f>IF(ISNUMBER(Regressions!K95),ROUND(Regressions!K95, 1), NA())</f>
        <v>99.9</v>
      </c>
      <c r="K85" s="581">
        <f>IF(ISNUMBER(Regressions!L95),ROUND(Regressions!L95, 1), NA())</f>
        <v>91.9</v>
      </c>
      <c r="L85" s="586">
        <f>IF(ISNUMBER(Regressions!M95),ROUND(Regressions!M95, 1), NA())</f>
        <v>40.1</v>
      </c>
      <c r="M85" s="583">
        <f>IF(ISNUMBER(Regressions!N95),ROUND(Regressions!N95, 1), NA())</f>
        <v>51.8</v>
      </c>
      <c r="N85" s="584">
        <f>IF(ISNUMBER(Regressions!O95),ROUND(Regressions!O95, 1), NA())</f>
        <v>8.1</v>
      </c>
      <c r="O85" s="585">
        <f>IF(ISNUMBER(Regressions!Q95),ROUND(Regressions!Q95, 1), NA())</f>
        <v>52</v>
      </c>
      <c r="P85" s="581">
        <f>IF(ISNUMBER(Regressions!R95),ROUND(Regressions!R95, 1), NA())</f>
        <v>41.8</v>
      </c>
      <c r="Q85" s="587">
        <f>IF(ISNUMBER(Regressions!S95),ROUND(Regressions!S95, 1), NA())</f>
        <v>16.3</v>
      </c>
      <c r="R85" s="583">
        <f>IF(ISNUMBER(Regressions!T95),ROUND(Regressions!T95, 1), NA())</f>
        <v>25.4</v>
      </c>
      <c r="S85" s="584">
        <f>IF(ISNUMBER(Regressions!U95),ROUND(Regressions!U95, 1), NA())</f>
        <v>58.2</v>
      </c>
    </row>
    <row r="86" spans="1:19" x14ac:dyDescent="0.25">
      <c r="A86" s="576" t="str">
        <f>+Introduction!$C$7</f>
        <v>United Republic of Tanzania</v>
      </c>
      <c r="B86" s="577">
        <f>IF(ISBLANK(Regressions!B96), " ", Regressions!B96)</f>
        <v>2020</v>
      </c>
      <c r="C86" s="576" t="str">
        <f>HLOOKUP(Introduction!$G$4,nametranslations,25,FALSE)</f>
        <v>Rural</v>
      </c>
      <c r="D86" s="579">
        <f>IF(ISBLANK(Regressions!D96), " ", Regressions!D96)</f>
        <v>13521631.661763839</v>
      </c>
      <c r="E86" s="580">
        <f>IF(ISNUMBER(Regressions!E96),ROUND(Regressions!E96, 1), NA())</f>
        <v>88.4</v>
      </c>
      <c r="F86" s="581">
        <f>IF(ISNUMBER(Regressions!F96),ROUND(Regressions!F96, 1), NA())</f>
        <v>66.099999999999994</v>
      </c>
      <c r="G86" s="582">
        <f>IF(ISNUMBER(Regressions!G96),ROUND(Regressions!G96, 1), NA())</f>
        <v>51.5</v>
      </c>
      <c r="H86" s="583">
        <f>IF(ISNUMBER(Regressions!H96),ROUND(Regressions!H96, 1), NA())</f>
        <v>14.6</v>
      </c>
      <c r="I86" s="584">
        <f>IF(ISNUMBER(Regressions!I96),ROUND(Regressions!I96, 1), NA())</f>
        <v>33.9</v>
      </c>
      <c r="J86" s="585">
        <f>IF(ISNUMBER(Regressions!K96),ROUND(Regressions!K96, 1), NA())</f>
        <v>100</v>
      </c>
      <c r="K86" s="581">
        <f>IF(ISNUMBER(Regressions!L96),ROUND(Regressions!L96, 1), NA())</f>
        <v>95.7</v>
      </c>
      <c r="L86" s="586">
        <f>IF(ISNUMBER(Regressions!M96),ROUND(Regressions!M96, 1), NA())</f>
        <v>39.6</v>
      </c>
      <c r="M86" s="583">
        <f>IF(ISNUMBER(Regressions!N96),ROUND(Regressions!N96, 1), NA())</f>
        <v>56.1</v>
      </c>
      <c r="N86" s="584">
        <f>IF(ISNUMBER(Regressions!O96),ROUND(Regressions!O96, 1), NA())</f>
        <v>4.3</v>
      </c>
      <c r="O86" s="585">
        <f>IF(ISNUMBER(Regressions!Q96),ROUND(Regressions!Q96, 1), NA())</f>
        <v>52</v>
      </c>
      <c r="P86" s="581">
        <f>IF(ISNUMBER(Regressions!R96),ROUND(Regressions!R96, 1), NA())</f>
        <v>41.8</v>
      </c>
      <c r="Q86" s="587">
        <f>IF(ISNUMBER(Regressions!S96),ROUND(Regressions!S96, 1), NA())</f>
        <v>16.600000000000001</v>
      </c>
      <c r="R86" s="583">
        <f>IF(ISNUMBER(Regressions!T96),ROUND(Regressions!T96, 1), NA())</f>
        <v>25.1</v>
      </c>
      <c r="S86" s="584">
        <f>IF(ISNUMBER(Regressions!U96),ROUND(Regressions!U96, 1), NA())</f>
        <v>58.2</v>
      </c>
    </row>
    <row r="87" spans="1:19" x14ac:dyDescent="0.25">
      <c r="A87" s="576" t="str">
        <f>+Introduction!$C$7</f>
        <v>United Republic of Tanzania</v>
      </c>
      <c r="B87" s="577">
        <f>IF(ISBLANK(Regressions!B97), " ", Regressions!B97)</f>
        <v>2021</v>
      </c>
      <c r="C87" s="576" t="str">
        <f>HLOOKUP(Introduction!$G$4,nametranslations,25,FALSE)</f>
        <v>Rural</v>
      </c>
      <c r="D87" s="579">
        <f>IF(ISBLANK(Regressions!D97), " ", Regressions!D97)</f>
        <v>13741794.608470917</v>
      </c>
      <c r="E87" s="585">
        <f>IF(ISNUMBER(Regressions!E97),ROUND(Regressions!E97, 1), NA())</f>
        <v>88.4</v>
      </c>
      <c r="F87" s="588">
        <f>IF(ISNUMBER(Regressions!F97),ROUND(Regressions!F97, 1), NA())</f>
        <v>66.099999999999994</v>
      </c>
      <c r="G87" s="589">
        <f>IF(ISNUMBER(Regressions!G97),ROUND(Regressions!G97, 1), NA())</f>
        <v>51.5</v>
      </c>
      <c r="H87" s="583">
        <f>IF(ISNUMBER(Regressions!H97),ROUND(Regressions!H97, 1), NA())</f>
        <v>14.6</v>
      </c>
      <c r="I87" s="584">
        <f>IF(ISNUMBER(Regressions!I97),ROUND(Regressions!I97, 1), NA())</f>
        <v>33.9</v>
      </c>
      <c r="J87" s="585">
        <f>IF(ISNUMBER(Regressions!K97),ROUND(Regressions!K97, 1), NA())</f>
        <v>100</v>
      </c>
      <c r="K87" s="588">
        <f>IF(ISNUMBER(Regressions!L97),ROUND(Regressions!L97, 1), NA())</f>
        <v>95.7</v>
      </c>
      <c r="L87" s="590">
        <f>IF(ISNUMBER(Regressions!M97),ROUND(Regressions!M97, 1), NA())</f>
        <v>39.6</v>
      </c>
      <c r="M87" s="583">
        <f>IF(ISNUMBER(Regressions!N97),ROUND(Regressions!N97, 1), NA())</f>
        <v>56.1</v>
      </c>
      <c r="N87" s="584">
        <f>IF(ISNUMBER(Regressions!O97),ROUND(Regressions!O97, 1), NA())</f>
        <v>4.3</v>
      </c>
      <c r="O87" s="585">
        <f>IF(ISNUMBER(Regressions!Q97),ROUND(Regressions!Q97, 1), NA())</f>
        <v>52</v>
      </c>
      <c r="P87" s="588">
        <f>IF(ISNUMBER(Regressions!R97),ROUND(Regressions!R97, 1), NA())</f>
        <v>41.8</v>
      </c>
      <c r="Q87" s="591">
        <f>IF(ISNUMBER(Regressions!S97),ROUND(Regressions!S97, 1), NA())</f>
        <v>16.600000000000001</v>
      </c>
      <c r="R87" s="583">
        <f>IF(ISNUMBER(Regressions!T97),ROUND(Regressions!T97, 1), NA())</f>
        <v>25.1</v>
      </c>
      <c r="S87" s="584">
        <f>IF(ISNUMBER(Regressions!U97),ROUND(Regressions!U97, 1), NA())</f>
        <v>58.2</v>
      </c>
    </row>
    <row r="88" spans="1:19" x14ac:dyDescent="0.25">
      <c r="A88" s="576" t="str">
        <f>+Introduction!$C$7</f>
        <v>United Republic of Tanzania</v>
      </c>
      <c r="B88" s="577">
        <f>IF(ISBLANK(Regressions!B98), " ", Regressions!B98)</f>
        <v>2022</v>
      </c>
      <c r="C88" s="576" t="str">
        <f>HLOOKUP(Introduction!$G$4,nametranslations,25,FALSE)</f>
        <v>Rural</v>
      </c>
      <c r="D88" s="579">
        <f>IF(ISBLANK(Regressions!D98), " ", Regressions!D98)</f>
        <v>13949317.753763122</v>
      </c>
      <c r="E88" s="580">
        <f>IF(ISNUMBER(Regressions!E98),ROUND(Regressions!E98, 1), NA())</f>
        <v>88.4</v>
      </c>
      <c r="F88" s="581">
        <f>IF(ISNUMBER(Regressions!F98),ROUND(Regressions!F98, 1), NA())</f>
        <v>66.099999999999994</v>
      </c>
      <c r="G88" s="582">
        <f>IF(ISNUMBER(Regressions!G98),ROUND(Regressions!G98, 1), NA())</f>
        <v>51.5</v>
      </c>
      <c r="H88" s="583">
        <f>IF(ISNUMBER(Regressions!H98),ROUND(Regressions!H98, 1), NA())</f>
        <v>14.6</v>
      </c>
      <c r="I88" s="584">
        <f>IF(ISNUMBER(Regressions!I98),ROUND(Regressions!I98, 1), NA())</f>
        <v>33.9</v>
      </c>
      <c r="J88" s="585">
        <f>IF(ISNUMBER(Regressions!K98),ROUND(Regressions!K98, 1), NA())</f>
        <v>100</v>
      </c>
      <c r="K88" s="581">
        <f>IF(ISNUMBER(Regressions!L98),ROUND(Regressions!L98, 1), NA())</f>
        <v>95.7</v>
      </c>
      <c r="L88" s="586">
        <f>IF(ISNUMBER(Regressions!M98),ROUND(Regressions!M98, 1), NA())</f>
        <v>39.6</v>
      </c>
      <c r="M88" s="583">
        <f>IF(ISNUMBER(Regressions!N98),ROUND(Regressions!N98, 1), NA())</f>
        <v>56.1</v>
      </c>
      <c r="N88" s="584">
        <f>IF(ISNUMBER(Regressions!O98),ROUND(Regressions!O98, 1), NA())</f>
        <v>4.3</v>
      </c>
      <c r="O88" s="585">
        <f>IF(ISNUMBER(Regressions!Q98),ROUND(Regressions!Q98, 1), NA())</f>
        <v>52</v>
      </c>
      <c r="P88" s="581">
        <f>IF(ISNUMBER(Regressions!R98),ROUND(Regressions!R98, 1), NA())</f>
        <v>41.8</v>
      </c>
      <c r="Q88" s="587">
        <f>IF(ISNUMBER(Regressions!S98),ROUND(Regressions!S98, 1), NA())</f>
        <v>16.600000000000001</v>
      </c>
      <c r="R88" s="583">
        <f>IF(ISNUMBER(Regressions!T98),ROUND(Regressions!T98, 1), NA())</f>
        <v>25.1</v>
      </c>
      <c r="S88" s="584">
        <f>IF(ISNUMBER(Regressions!U98),ROUND(Regressions!U98, 1), NA())</f>
        <v>58.2</v>
      </c>
    </row>
    <row r="89" spans="1:19" x14ac:dyDescent="0.25">
      <c r="A89" s="576" t="str">
        <f>+Introduction!$C$7</f>
        <v>United Republic of Tanzania</v>
      </c>
      <c r="B89" s="577">
        <f>IF(ISBLANK(Regressions!B99), " ", Regressions!B99)</f>
        <v>2023</v>
      </c>
      <c r="C89" s="576" t="str">
        <f>HLOOKUP(Introduction!$G$4,nametranslations,25,FALSE)</f>
        <v>Rural</v>
      </c>
      <c r="D89" s="579">
        <f>IF(ISBLANK(Regressions!D99), " ", Regressions!D99)</f>
        <v>14164796.369057463</v>
      </c>
      <c r="E89" s="580">
        <f>IF(ISNUMBER(Regressions!E99),ROUND(Regressions!E99, 1), NA())</f>
        <v>88.4</v>
      </c>
      <c r="F89" s="581">
        <f>IF(ISNUMBER(Regressions!F99),ROUND(Regressions!F99, 1), NA())</f>
        <v>66.099999999999994</v>
      </c>
      <c r="G89" s="582" t="e">
        <f>IF(ISNUMBER(Regressions!G99),ROUND(Regressions!G99, 1), NA())</f>
        <v>#N/A</v>
      </c>
      <c r="H89" s="583" t="e">
        <f>IF(ISNUMBER(Regressions!H99),ROUND(Regressions!H99, 1), NA())</f>
        <v>#N/A</v>
      </c>
      <c r="I89" s="584">
        <f>IF(ISNUMBER(Regressions!I99),ROUND(Regressions!I99, 1), NA())</f>
        <v>33.9</v>
      </c>
      <c r="J89" s="585">
        <f>IF(ISNUMBER(Regressions!K99),ROUND(Regressions!K99, 1), NA())</f>
        <v>100</v>
      </c>
      <c r="K89" s="581">
        <f>IF(ISNUMBER(Regressions!L99),ROUND(Regressions!L99, 1), NA())</f>
        <v>95.7</v>
      </c>
      <c r="L89" s="586">
        <f>IF(ISNUMBER(Regressions!M99),ROUND(Regressions!M99, 1), NA())</f>
        <v>39.6</v>
      </c>
      <c r="M89" s="583">
        <f>IF(ISNUMBER(Regressions!N99),ROUND(Regressions!N99, 1), NA())</f>
        <v>56.1</v>
      </c>
      <c r="N89" s="584">
        <f>IF(ISNUMBER(Regressions!O99),ROUND(Regressions!O99, 1), NA())</f>
        <v>4.3</v>
      </c>
      <c r="O89" s="585" t="e">
        <f>IF(ISNUMBER(Regressions!Q99),ROUND(Regressions!Q99, 1), NA())</f>
        <v>#N/A</v>
      </c>
      <c r="P89" s="581" t="e">
        <f>IF(ISNUMBER(Regressions!R99),ROUND(Regressions!R99, 1), NA())</f>
        <v>#N/A</v>
      </c>
      <c r="Q89" s="587">
        <f>IF(ISNUMBER(Regressions!S99),ROUND(Regressions!S99, 1), NA())</f>
        <v>16.600000000000001</v>
      </c>
      <c r="R89" s="583" t="e">
        <f>IF(ISNUMBER(Regressions!T99),ROUND(Regressions!T99, 1), NA())</f>
        <v>#N/A</v>
      </c>
      <c r="S89" s="584" t="e">
        <f>IF(ISNUMBER(Regressions!U99),ROUND(Regressions!U99, 1), NA())</f>
        <v>#N/A</v>
      </c>
    </row>
    <row r="90" spans="1:19" x14ac:dyDescent="0.25">
      <c r="A90" s="576" t="str">
        <f>+Introduction!$C$7</f>
        <v>United Republic of Tanzania</v>
      </c>
      <c r="B90" s="577">
        <f>IF(ISBLANK(Regressions!B100), " ", Regressions!B100)</f>
        <v>2024</v>
      </c>
      <c r="C90" s="576" t="str">
        <f>HLOOKUP(Introduction!$G$4,nametranslations,25,FALSE)</f>
        <v>Rural</v>
      </c>
      <c r="D90" s="579">
        <f>IF(ISBLANK(Regressions!D100), " ", Regressions!D100)</f>
        <v>14381442.93740982</v>
      </c>
      <c r="E90" s="580">
        <f>IF(ISNUMBER(Regressions!E100),ROUND(Regressions!E100, 1), NA())</f>
        <v>88.4</v>
      </c>
      <c r="F90" s="581">
        <f>IF(ISNUMBER(Regressions!F100),ROUND(Regressions!F100, 1), NA())</f>
        <v>66.099999999999994</v>
      </c>
      <c r="G90" s="582" t="e">
        <f>IF(ISNUMBER(Regressions!G100),ROUND(Regressions!G100, 1), NA())</f>
        <v>#N/A</v>
      </c>
      <c r="H90" s="583" t="e">
        <f>IF(ISNUMBER(Regressions!H100),ROUND(Regressions!H100, 1), NA())</f>
        <v>#N/A</v>
      </c>
      <c r="I90" s="584">
        <f>IF(ISNUMBER(Regressions!I100),ROUND(Regressions!I100, 1), NA())</f>
        <v>33.9</v>
      </c>
      <c r="J90" s="585">
        <f>IF(ISNUMBER(Regressions!K100),ROUND(Regressions!K100, 1), NA())</f>
        <v>100</v>
      </c>
      <c r="K90" s="581">
        <f>IF(ISNUMBER(Regressions!L100),ROUND(Regressions!L100, 1), NA())</f>
        <v>95.7</v>
      </c>
      <c r="L90" s="586">
        <f>IF(ISNUMBER(Regressions!M100),ROUND(Regressions!M100, 1), NA())</f>
        <v>39.6</v>
      </c>
      <c r="M90" s="583">
        <f>IF(ISNUMBER(Regressions!N100),ROUND(Regressions!N100, 1), NA())</f>
        <v>56.1</v>
      </c>
      <c r="N90" s="584">
        <f>IF(ISNUMBER(Regressions!O100),ROUND(Regressions!O100, 1), NA())</f>
        <v>4.3</v>
      </c>
      <c r="O90" s="585" t="e">
        <f>IF(ISNUMBER(Regressions!Q100),ROUND(Regressions!Q100, 1), NA())</f>
        <v>#N/A</v>
      </c>
      <c r="P90" s="581" t="e">
        <f>IF(ISNUMBER(Regressions!R100),ROUND(Regressions!R100, 1), NA())</f>
        <v>#N/A</v>
      </c>
      <c r="Q90" s="587">
        <f>IF(ISNUMBER(Regressions!S100),ROUND(Regressions!S100, 1), NA())</f>
        <v>16.600000000000001</v>
      </c>
      <c r="R90" s="583" t="e">
        <f>IF(ISNUMBER(Regressions!T100),ROUND(Regressions!T100, 1), NA())</f>
        <v>#N/A</v>
      </c>
      <c r="S90" s="584" t="e">
        <f>IF(ISNUMBER(Regressions!U100),ROUND(Regressions!U100, 1), NA())</f>
        <v>#N/A</v>
      </c>
    </row>
    <row r="91" spans="1:19" x14ac:dyDescent="0.25">
      <c r="A91" s="592" t="str">
        <f>+Introduction!$C$7</f>
        <v>United Republic of Tanzania</v>
      </c>
      <c r="B91" s="593">
        <f>IF(ISBLANK(Regressions!B101), " ", Regressions!B101)</f>
        <v>2025</v>
      </c>
      <c r="C91" s="592" t="str">
        <f>HLOOKUP(Introduction!$G$4,nametranslations,25,FALSE)</f>
        <v>Rural</v>
      </c>
      <c r="D91" s="594">
        <f>IF(ISBLANK(Regressions!D101), " ", Regressions!D101)</f>
        <v>14593722.641473388</v>
      </c>
      <c r="E91" s="595" t="e">
        <f>IF(ISNUMBER(Regressions!E101),ROUND(Regressions!E101, 1), NA())</f>
        <v>#N/A</v>
      </c>
      <c r="F91" s="596" t="e">
        <f>IF(ISNUMBER(Regressions!F101),ROUND(Regressions!F101, 1), NA())</f>
        <v>#N/A</v>
      </c>
      <c r="G91" s="597" t="e">
        <f>IF(ISNUMBER(Regressions!G101),ROUND(Regressions!G101, 1), NA())</f>
        <v>#N/A</v>
      </c>
      <c r="H91" s="598" t="e">
        <f>IF(ISNUMBER(Regressions!H101),ROUND(Regressions!H101, 1), NA())</f>
        <v>#N/A</v>
      </c>
      <c r="I91" s="599" t="e">
        <f>IF(ISNUMBER(Regressions!I101),ROUND(Regressions!I101, 1), NA())</f>
        <v>#N/A</v>
      </c>
      <c r="J91" s="600">
        <f>IF(ISNUMBER(Regressions!K101),ROUND(Regressions!K101, 1), NA())</f>
        <v>100</v>
      </c>
      <c r="K91" s="596" t="e">
        <f>IF(ISNUMBER(Regressions!L101),ROUND(Regressions!L101, 1), NA())</f>
        <v>#N/A</v>
      </c>
      <c r="L91" s="601" t="e">
        <f>IF(ISNUMBER(Regressions!M101),ROUND(Regressions!M101, 1), NA())</f>
        <v>#N/A</v>
      </c>
      <c r="M91" s="598" t="e">
        <f>IF(ISNUMBER(Regressions!N101),ROUND(Regressions!N101, 1), NA())</f>
        <v>#N/A</v>
      </c>
      <c r="N91" s="599" t="e">
        <f>IF(ISNUMBER(Regressions!O101),ROUND(Regressions!O101, 1), NA())</f>
        <v>#N/A</v>
      </c>
      <c r="O91" s="600" t="e">
        <f>IF(ISNUMBER(Regressions!Q101),ROUND(Regressions!Q101, 1), NA())</f>
        <v>#N/A</v>
      </c>
      <c r="P91" s="596" t="e">
        <f>IF(ISNUMBER(Regressions!R101),ROUND(Regressions!R101, 1), NA())</f>
        <v>#N/A</v>
      </c>
      <c r="Q91" s="602" t="e">
        <f>IF(ISNUMBER(Regressions!S101),ROUND(Regressions!S101, 1), NA())</f>
        <v>#N/A</v>
      </c>
      <c r="R91" s="598" t="e">
        <f>IF(ISNUMBER(Regressions!T101),ROUND(Regressions!T101, 1), NA())</f>
        <v>#N/A</v>
      </c>
      <c r="S91" s="599" t="e">
        <f>IF(ISNUMBER(Regressions!U101),ROUND(Regressions!U101, 1), NA())</f>
        <v>#N/A</v>
      </c>
    </row>
    <row r="92" spans="1:19" hidden="1" x14ac:dyDescent="0.25">
      <c r="A92" s="576" t="str">
        <f>+Introduction!$C$7</f>
        <v>United Republic of Tanzania</v>
      </c>
      <c r="B92" s="577">
        <f>IF(ISBLANK(Regressions!B102), " ", Regressions!B102)</f>
        <v>2026</v>
      </c>
      <c r="C92" s="576" t="str">
        <f>HLOOKUP(Introduction!$G$4,nametranslations,25,FALSE)</f>
        <v>Rural</v>
      </c>
      <c r="D92" s="579" t="str">
        <f>IF(ISBLANK(Regressions!D102), " ", Regressions!D102)</f>
        <v xml:space="preserve"> </v>
      </c>
      <c r="E92" s="580" t="e">
        <f>IF(ISNUMBER(Regressions!E102),ROUND(Regressions!E102, 1), NA())</f>
        <v>#N/A</v>
      </c>
      <c r="F92" s="581" t="e">
        <f>IF(ISNUMBER(Regressions!F102),ROUND(Regressions!F102, 1), NA())</f>
        <v>#N/A</v>
      </c>
      <c r="G92" s="582" t="e">
        <f>IF(ISNUMBER(Regressions!G102),ROUND(Regressions!G102, 1), NA())</f>
        <v>#N/A</v>
      </c>
      <c r="H92" s="583" t="e">
        <f>IF(ISNUMBER(Regressions!H102),ROUND(Regressions!H102, 1), NA())</f>
        <v>#N/A</v>
      </c>
      <c r="I92" s="584" t="e">
        <f>IF(ISNUMBER(Regressions!I102),ROUND(Regressions!I102, 1), NA())</f>
        <v>#N/A</v>
      </c>
      <c r="J92" s="585">
        <f>IF(ISNUMBER(Regressions!K102),ROUND(Regressions!K102, 1), NA())</f>
        <v>100</v>
      </c>
      <c r="K92" s="581" t="e">
        <f>IF(ISNUMBER(Regressions!L102),ROUND(Regressions!L102, 1), NA())</f>
        <v>#N/A</v>
      </c>
      <c r="L92" s="586" t="e">
        <f>IF(ISNUMBER(Regressions!M102),ROUND(Regressions!M102, 1), NA())</f>
        <v>#N/A</v>
      </c>
      <c r="M92" s="583" t="e">
        <f>IF(ISNUMBER(Regressions!N102),ROUND(Regressions!N102, 1), NA())</f>
        <v>#N/A</v>
      </c>
      <c r="N92" s="584" t="e">
        <f>IF(ISNUMBER(Regressions!O102),ROUND(Regressions!O102, 1), NA())</f>
        <v>#N/A</v>
      </c>
      <c r="O92" s="585" t="e">
        <f>IF(ISNUMBER(Regressions!Q102),ROUND(Regressions!Q102, 1), NA())</f>
        <v>#N/A</v>
      </c>
      <c r="P92" s="581" t="e">
        <f>IF(ISNUMBER(Regressions!R102),ROUND(Regressions!R102, 1), NA())</f>
        <v>#N/A</v>
      </c>
      <c r="Q92" s="587" t="e">
        <f>IF(ISNUMBER(Regressions!S102),ROUND(Regressions!S102, 1), NA())</f>
        <v>#N/A</v>
      </c>
      <c r="R92" s="583" t="e">
        <f>IF(ISNUMBER(Regressions!T102),ROUND(Regressions!T102, 1), NA())</f>
        <v>#N/A</v>
      </c>
      <c r="S92" s="584" t="e">
        <f>IF(ISNUMBER(Regressions!U102),ROUND(Regressions!U102, 1), NA())</f>
        <v>#N/A</v>
      </c>
    </row>
    <row r="93" spans="1:19" hidden="1" x14ac:dyDescent="0.25">
      <c r="A93" s="576" t="str">
        <f>+Introduction!$C$7</f>
        <v>United Republic of Tanzania</v>
      </c>
      <c r="B93" s="577">
        <f>IF(ISBLANK(Regressions!B103), " ", Regressions!B103)</f>
        <v>2027</v>
      </c>
      <c r="C93" s="576" t="str">
        <f>HLOOKUP(Introduction!$G$4,nametranslations,25,FALSE)</f>
        <v>Rural</v>
      </c>
      <c r="D93" s="579" t="str">
        <f>IF(ISBLANK(Regressions!D103), " ", Regressions!D103)</f>
        <v xml:space="preserve"> </v>
      </c>
      <c r="E93" s="580" t="e">
        <f>IF(ISNUMBER(Regressions!E103),ROUND(Regressions!E103, 1), NA())</f>
        <v>#N/A</v>
      </c>
      <c r="F93" s="581" t="e">
        <f>IF(ISNUMBER(Regressions!F103),ROUND(Regressions!F103, 1), NA())</f>
        <v>#N/A</v>
      </c>
      <c r="G93" s="582" t="e">
        <f>IF(ISNUMBER(Regressions!G103),ROUND(Regressions!G103, 1), NA())</f>
        <v>#N/A</v>
      </c>
      <c r="H93" s="583" t="e">
        <f>IF(ISNUMBER(Regressions!H103),ROUND(Regressions!H103, 1), NA())</f>
        <v>#N/A</v>
      </c>
      <c r="I93" s="584" t="e">
        <f>IF(ISNUMBER(Regressions!I103),ROUND(Regressions!I103, 1), NA())</f>
        <v>#N/A</v>
      </c>
      <c r="J93" s="585">
        <f>IF(ISNUMBER(Regressions!K103),ROUND(Regressions!K103, 1), NA())</f>
        <v>100</v>
      </c>
      <c r="K93" s="581" t="e">
        <f>IF(ISNUMBER(Regressions!L103),ROUND(Regressions!L103, 1), NA())</f>
        <v>#N/A</v>
      </c>
      <c r="L93" s="586" t="e">
        <f>IF(ISNUMBER(Regressions!M103),ROUND(Regressions!M103, 1), NA())</f>
        <v>#N/A</v>
      </c>
      <c r="M93" s="583" t="e">
        <f>IF(ISNUMBER(Regressions!N103),ROUND(Regressions!N103, 1), NA())</f>
        <v>#N/A</v>
      </c>
      <c r="N93" s="584" t="e">
        <f>IF(ISNUMBER(Regressions!O103),ROUND(Regressions!O103, 1), NA())</f>
        <v>#N/A</v>
      </c>
      <c r="O93" s="585" t="e">
        <f>IF(ISNUMBER(Regressions!Q103),ROUND(Regressions!Q103, 1), NA())</f>
        <v>#N/A</v>
      </c>
      <c r="P93" s="581" t="e">
        <f>IF(ISNUMBER(Regressions!R103),ROUND(Regressions!R103, 1), NA())</f>
        <v>#N/A</v>
      </c>
      <c r="Q93" s="587" t="e">
        <f>IF(ISNUMBER(Regressions!S103),ROUND(Regressions!S103, 1), NA())</f>
        <v>#N/A</v>
      </c>
      <c r="R93" s="583" t="e">
        <f>IF(ISNUMBER(Regressions!T103),ROUND(Regressions!T103, 1), NA())</f>
        <v>#N/A</v>
      </c>
      <c r="S93" s="584" t="e">
        <f>IF(ISNUMBER(Regressions!U103),ROUND(Regressions!U103, 1), NA())</f>
        <v>#N/A</v>
      </c>
    </row>
    <row r="94" spans="1:19" hidden="1" x14ac:dyDescent="0.25">
      <c r="A94" s="576" t="str">
        <f>+Introduction!$C$7</f>
        <v>United Republic of Tanzania</v>
      </c>
      <c r="B94" s="577">
        <f>IF(ISBLANK(Regressions!B104), " ", Regressions!B104)</f>
        <v>2028</v>
      </c>
      <c r="C94" s="576" t="str">
        <f>HLOOKUP(Introduction!$G$4,nametranslations,25,FALSE)</f>
        <v>Rural</v>
      </c>
      <c r="D94" s="579" t="str">
        <f>IF(ISBLANK(Regressions!D104), " ", Regressions!D104)</f>
        <v xml:space="preserve"> </v>
      </c>
      <c r="E94" s="580" t="e">
        <f>IF(ISNUMBER(Regressions!E104),ROUND(Regressions!E104, 1), NA())</f>
        <v>#N/A</v>
      </c>
      <c r="F94" s="581" t="e">
        <f>IF(ISNUMBER(Regressions!F104),ROUND(Regressions!F104, 1), NA())</f>
        <v>#N/A</v>
      </c>
      <c r="G94" s="582" t="e">
        <f>IF(ISNUMBER(Regressions!G104),ROUND(Regressions!G104, 1), NA())</f>
        <v>#N/A</v>
      </c>
      <c r="H94" s="583" t="e">
        <f>IF(ISNUMBER(Regressions!H104),ROUND(Regressions!H104, 1), NA())</f>
        <v>#N/A</v>
      </c>
      <c r="I94" s="584" t="e">
        <f>IF(ISNUMBER(Regressions!I104),ROUND(Regressions!I104, 1), NA())</f>
        <v>#N/A</v>
      </c>
      <c r="J94" s="585">
        <f>IF(ISNUMBER(Regressions!K104),ROUND(Regressions!K104, 1), NA())</f>
        <v>100</v>
      </c>
      <c r="K94" s="581" t="e">
        <f>IF(ISNUMBER(Regressions!L104),ROUND(Regressions!L104, 1), NA())</f>
        <v>#N/A</v>
      </c>
      <c r="L94" s="586" t="e">
        <f>IF(ISNUMBER(Regressions!M104),ROUND(Regressions!M104, 1), NA())</f>
        <v>#N/A</v>
      </c>
      <c r="M94" s="583" t="e">
        <f>IF(ISNUMBER(Regressions!N104),ROUND(Regressions!N104, 1), NA())</f>
        <v>#N/A</v>
      </c>
      <c r="N94" s="584" t="e">
        <f>IF(ISNUMBER(Regressions!O104),ROUND(Regressions!O104, 1), NA())</f>
        <v>#N/A</v>
      </c>
      <c r="O94" s="585" t="e">
        <f>IF(ISNUMBER(Regressions!Q104),ROUND(Regressions!Q104, 1), NA())</f>
        <v>#N/A</v>
      </c>
      <c r="P94" s="581" t="e">
        <f>IF(ISNUMBER(Regressions!R104),ROUND(Regressions!R104, 1), NA())</f>
        <v>#N/A</v>
      </c>
      <c r="Q94" s="587" t="e">
        <f>IF(ISNUMBER(Regressions!S104),ROUND(Regressions!S104, 1), NA())</f>
        <v>#N/A</v>
      </c>
      <c r="R94" s="583" t="e">
        <f>IF(ISNUMBER(Regressions!T104),ROUND(Regressions!T104, 1), NA())</f>
        <v>#N/A</v>
      </c>
      <c r="S94" s="584" t="e">
        <f>IF(ISNUMBER(Regressions!U104),ROUND(Regressions!U104, 1), NA())</f>
        <v>#N/A</v>
      </c>
    </row>
    <row r="95" spans="1:19" hidden="1" x14ac:dyDescent="0.25">
      <c r="A95" s="576" t="str">
        <f>+Introduction!$C$7</f>
        <v>United Republic of Tanzania</v>
      </c>
      <c r="B95" s="577">
        <f>IF(ISBLANK(Regressions!B105), " ", Regressions!B105)</f>
        <v>2029</v>
      </c>
      <c r="C95" s="576" t="str">
        <f>HLOOKUP(Introduction!$G$4,nametranslations,25,FALSE)</f>
        <v>Rural</v>
      </c>
      <c r="D95" s="579" t="str">
        <f>IF(ISBLANK(Regressions!D105), " ", Regressions!D105)</f>
        <v xml:space="preserve"> </v>
      </c>
      <c r="E95" s="580" t="e">
        <f>IF(ISNUMBER(Regressions!E105),ROUND(Regressions!E105, 1), NA())</f>
        <v>#N/A</v>
      </c>
      <c r="F95" s="581" t="e">
        <f>IF(ISNUMBER(Regressions!F105),ROUND(Regressions!F105, 1), NA())</f>
        <v>#N/A</v>
      </c>
      <c r="G95" s="582" t="e">
        <f>IF(ISNUMBER(Regressions!G105),ROUND(Regressions!G105, 1), NA())</f>
        <v>#N/A</v>
      </c>
      <c r="H95" s="583" t="e">
        <f>IF(ISNUMBER(Regressions!H105),ROUND(Regressions!H105, 1), NA())</f>
        <v>#N/A</v>
      </c>
      <c r="I95" s="584" t="e">
        <f>IF(ISNUMBER(Regressions!I105),ROUND(Regressions!I105, 1), NA())</f>
        <v>#N/A</v>
      </c>
      <c r="J95" s="585">
        <f>IF(ISNUMBER(Regressions!K105),ROUND(Regressions!K105, 1), NA())</f>
        <v>100</v>
      </c>
      <c r="K95" s="581" t="e">
        <f>IF(ISNUMBER(Regressions!L105),ROUND(Regressions!L105, 1), NA())</f>
        <v>#N/A</v>
      </c>
      <c r="L95" s="586" t="e">
        <f>IF(ISNUMBER(Regressions!M105),ROUND(Regressions!M105, 1), NA())</f>
        <v>#N/A</v>
      </c>
      <c r="M95" s="583" t="e">
        <f>IF(ISNUMBER(Regressions!N105),ROUND(Regressions!N105, 1), NA())</f>
        <v>#N/A</v>
      </c>
      <c r="N95" s="584" t="e">
        <f>IF(ISNUMBER(Regressions!O105),ROUND(Regressions!O105, 1), NA())</f>
        <v>#N/A</v>
      </c>
      <c r="O95" s="585" t="e">
        <f>IF(ISNUMBER(Regressions!Q105),ROUND(Regressions!Q105, 1), NA())</f>
        <v>#N/A</v>
      </c>
      <c r="P95" s="581" t="e">
        <f>IF(ISNUMBER(Regressions!R105),ROUND(Regressions!R105, 1), NA())</f>
        <v>#N/A</v>
      </c>
      <c r="Q95" s="587" t="e">
        <f>IF(ISNUMBER(Regressions!S105),ROUND(Regressions!S105, 1), NA())</f>
        <v>#N/A</v>
      </c>
      <c r="R95" s="583" t="e">
        <f>IF(ISNUMBER(Regressions!T105),ROUND(Regressions!T105, 1), NA())</f>
        <v>#N/A</v>
      </c>
      <c r="S95" s="584" t="e">
        <f>IF(ISNUMBER(Regressions!U105),ROUND(Regressions!U105, 1), NA())</f>
        <v>#N/A</v>
      </c>
    </row>
    <row r="96" spans="1:19" hidden="1" x14ac:dyDescent="0.25">
      <c r="A96" s="576" t="str">
        <f>+Introduction!$C$7</f>
        <v>United Republic of Tanzania</v>
      </c>
      <c r="B96" s="577">
        <f>IF(ISBLANK(Regressions!B106), " ", Regressions!B106)</f>
        <v>2030</v>
      </c>
      <c r="C96" s="576" t="str">
        <f>HLOOKUP(Introduction!$G$4,nametranslations,25,FALSE)</f>
        <v>Rural</v>
      </c>
      <c r="D96" s="579" t="str">
        <f>IF(ISBLANK(Regressions!D106), " ", Regressions!D106)</f>
        <v xml:space="preserve"> </v>
      </c>
      <c r="E96" s="580" t="e">
        <f>IF(ISNUMBER(Regressions!E106),ROUND(Regressions!E106, 1), NA())</f>
        <v>#N/A</v>
      </c>
      <c r="F96" s="581" t="e">
        <f>IF(ISNUMBER(Regressions!F106),ROUND(Regressions!F106, 1), NA())</f>
        <v>#N/A</v>
      </c>
      <c r="G96" s="582" t="e">
        <f>IF(ISNUMBER(Regressions!G106),ROUND(Regressions!G106, 1), NA())</f>
        <v>#N/A</v>
      </c>
      <c r="H96" s="583" t="e">
        <f>IF(ISNUMBER(Regressions!H106),ROUND(Regressions!H106, 1), NA())</f>
        <v>#N/A</v>
      </c>
      <c r="I96" s="584" t="e">
        <f>IF(ISNUMBER(Regressions!I106),ROUND(Regressions!I106, 1), NA())</f>
        <v>#N/A</v>
      </c>
      <c r="J96" s="585">
        <f>IF(ISNUMBER(Regressions!K106),ROUND(Regressions!K106, 1), NA())</f>
        <v>100</v>
      </c>
      <c r="K96" s="581" t="e">
        <f>IF(ISNUMBER(Regressions!L106),ROUND(Regressions!L106, 1), NA())</f>
        <v>#N/A</v>
      </c>
      <c r="L96" s="586" t="e">
        <f>IF(ISNUMBER(Regressions!M106),ROUND(Regressions!M106, 1), NA())</f>
        <v>#N/A</v>
      </c>
      <c r="M96" s="583" t="e">
        <f>IF(ISNUMBER(Regressions!N106),ROUND(Regressions!N106, 1), NA())</f>
        <v>#N/A</v>
      </c>
      <c r="N96" s="584" t="e">
        <f>IF(ISNUMBER(Regressions!O106),ROUND(Regressions!O106, 1), NA())</f>
        <v>#N/A</v>
      </c>
      <c r="O96" s="585" t="e">
        <f>IF(ISNUMBER(Regressions!Q106),ROUND(Regressions!Q106, 1), NA())</f>
        <v>#N/A</v>
      </c>
      <c r="P96" s="581" t="e">
        <f>IF(ISNUMBER(Regressions!R106),ROUND(Regressions!R106, 1), NA())</f>
        <v>#N/A</v>
      </c>
      <c r="Q96" s="587" t="e">
        <f>IF(ISNUMBER(Regressions!S106),ROUND(Regressions!S106, 1), NA())</f>
        <v>#N/A</v>
      </c>
      <c r="R96" s="583" t="e">
        <f>IF(ISNUMBER(Regressions!T106),ROUND(Regressions!T106, 1), NA())</f>
        <v>#N/A</v>
      </c>
      <c r="S96" s="584" t="e">
        <f>IF(ISNUMBER(Regressions!U106),ROUND(Regressions!U106, 1), NA())</f>
        <v>#N/A</v>
      </c>
    </row>
    <row r="97" spans="1:19" x14ac:dyDescent="0.25">
      <c r="A97" s="576" t="str">
        <f>+Introduction!$C$7</f>
        <v>United Republic of Tanzania</v>
      </c>
      <c r="B97" s="577">
        <f>IF(ISBLANK(Regressions!B107), " ", Regressions!B107)</f>
        <v>2000</v>
      </c>
      <c r="C97" s="576" t="str">
        <f>HLOOKUP(Introduction!$G$4,nametranslations,27,FALSE)</f>
        <v>Pre-primary</v>
      </c>
      <c r="D97" s="579">
        <f>IF(ISBLANK(Regressions!D107), " ", Regressions!D107)</f>
        <v>2024236</v>
      </c>
      <c r="E97" s="580" t="e">
        <f>IF(ISNUMBER(Regressions!E107),ROUND(Regressions!E107, 1), NA())</f>
        <v>#N/A</v>
      </c>
      <c r="F97" s="581" t="e">
        <f>IF(ISNUMBER(Regressions!F107),ROUND(Regressions!F107, 1), NA())</f>
        <v>#N/A</v>
      </c>
      <c r="G97" s="582" t="e">
        <f>IF(ISNUMBER(Regressions!G107),ROUND(Regressions!G107, 1), NA())</f>
        <v>#N/A</v>
      </c>
      <c r="H97" s="583" t="e">
        <f>IF(ISNUMBER(Regressions!H107),ROUND(Regressions!H107, 1), NA())</f>
        <v>#N/A</v>
      </c>
      <c r="I97" s="584" t="e">
        <f>IF(ISNUMBER(Regressions!I107),ROUND(Regressions!I107, 1), NA())</f>
        <v>#N/A</v>
      </c>
      <c r="J97" s="585" t="e">
        <f>IF(ISNUMBER(Regressions!K107),ROUND(Regressions!K107, 1), NA())</f>
        <v>#N/A</v>
      </c>
      <c r="K97" s="581" t="e">
        <f>IF(ISNUMBER(Regressions!L107),ROUND(Regressions!L107, 1), NA())</f>
        <v>#N/A</v>
      </c>
      <c r="L97" s="586" t="e">
        <f>IF(ISNUMBER(Regressions!M107),ROUND(Regressions!M107, 1), NA())</f>
        <v>#N/A</v>
      </c>
      <c r="M97" s="583" t="e">
        <f>IF(ISNUMBER(Regressions!N107),ROUND(Regressions!N107, 1), NA())</f>
        <v>#N/A</v>
      </c>
      <c r="N97" s="584" t="e">
        <f>IF(ISNUMBER(Regressions!O107),ROUND(Regressions!O107, 1), NA())</f>
        <v>#N/A</v>
      </c>
      <c r="O97" s="585" t="e">
        <f>IF(ISNUMBER(Regressions!Q107),ROUND(Regressions!Q107, 1), NA())</f>
        <v>#N/A</v>
      </c>
      <c r="P97" s="581" t="e">
        <f>IF(ISNUMBER(Regressions!R107),ROUND(Regressions!R107, 1), NA())</f>
        <v>#N/A</v>
      </c>
      <c r="Q97" s="587" t="e">
        <f>IF(ISNUMBER(Regressions!S107),ROUND(Regressions!S107, 1), NA())</f>
        <v>#N/A</v>
      </c>
      <c r="R97" s="583" t="e">
        <f>IF(ISNUMBER(Regressions!T107),ROUND(Regressions!T107, 1), NA())</f>
        <v>#N/A</v>
      </c>
      <c r="S97" s="584" t="e">
        <f>IF(ISNUMBER(Regressions!U107),ROUND(Regressions!U107, 1), NA())</f>
        <v>#N/A</v>
      </c>
    </row>
    <row r="98" spans="1:19" x14ac:dyDescent="0.25">
      <c r="A98" s="576" t="str">
        <f>+Introduction!$C$7</f>
        <v>United Republic of Tanzania</v>
      </c>
      <c r="B98" s="577">
        <f>IF(ISBLANK(Regressions!B108), " ", Regressions!B108)</f>
        <v>2001</v>
      </c>
      <c r="C98" s="576" t="str">
        <f>HLOOKUP(Introduction!$G$4,nametranslations,27,FALSE)</f>
        <v>Pre-primary</v>
      </c>
      <c r="D98" s="579">
        <f>IF(ISBLANK(Regressions!D108), " ", Regressions!D108)</f>
        <v>2103027</v>
      </c>
      <c r="E98" s="580" t="e">
        <f>IF(ISNUMBER(Regressions!E108),ROUND(Regressions!E108, 1), NA())</f>
        <v>#N/A</v>
      </c>
      <c r="F98" s="581" t="e">
        <f>IF(ISNUMBER(Regressions!F108),ROUND(Regressions!F108, 1), NA())</f>
        <v>#N/A</v>
      </c>
      <c r="G98" s="582" t="e">
        <f>IF(ISNUMBER(Regressions!G108),ROUND(Regressions!G108, 1), NA())</f>
        <v>#N/A</v>
      </c>
      <c r="H98" s="583" t="e">
        <f>IF(ISNUMBER(Regressions!H108),ROUND(Regressions!H108, 1), NA())</f>
        <v>#N/A</v>
      </c>
      <c r="I98" s="584" t="e">
        <f>IF(ISNUMBER(Regressions!I108),ROUND(Regressions!I108, 1), NA())</f>
        <v>#N/A</v>
      </c>
      <c r="J98" s="585" t="e">
        <f>IF(ISNUMBER(Regressions!K108),ROUND(Regressions!K108, 1), NA())</f>
        <v>#N/A</v>
      </c>
      <c r="K98" s="581" t="e">
        <f>IF(ISNUMBER(Regressions!L108),ROUND(Regressions!L108, 1), NA())</f>
        <v>#N/A</v>
      </c>
      <c r="L98" s="586" t="e">
        <f>IF(ISNUMBER(Regressions!M108),ROUND(Regressions!M108, 1), NA())</f>
        <v>#N/A</v>
      </c>
      <c r="M98" s="583" t="e">
        <f>IF(ISNUMBER(Regressions!N108),ROUND(Regressions!N108, 1), NA())</f>
        <v>#N/A</v>
      </c>
      <c r="N98" s="584" t="e">
        <f>IF(ISNUMBER(Regressions!O108),ROUND(Regressions!O108, 1), NA())</f>
        <v>#N/A</v>
      </c>
      <c r="O98" s="585" t="e">
        <f>IF(ISNUMBER(Regressions!Q108),ROUND(Regressions!Q108, 1), NA())</f>
        <v>#N/A</v>
      </c>
      <c r="P98" s="581" t="e">
        <f>IF(ISNUMBER(Regressions!R108),ROUND(Regressions!R108, 1), NA())</f>
        <v>#N/A</v>
      </c>
      <c r="Q98" s="587" t="e">
        <f>IF(ISNUMBER(Regressions!S108),ROUND(Regressions!S108, 1), NA())</f>
        <v>#N/A</v>
      </c>
      <c r="R98" s="583" t="e">
        <f>IF(ISNUMBER(Regressions!T108),ROUND(Regressions!T108, 1), NA())</f>
        <v>#N/A</v>
      </c>
      <c r="S98" s="584" t="e">
        <f>IF(ISNUMBER(Regressions!U108),ROUND(Regressions!U108, 1), NA())</f>
        <v>#N/A</v>
      </c>
    </row>
    <row r="99" spans="1:19" x14ac:dyDescent="0.25">
      <c r="A99" s="576" t="str">
        <f>+Introduction!$C$7</f>
        <v>United Republic of Tanzania</v>
      </c>
      <c r="B99" s="577">
        <f>IF(ISBLANK(Regressions!B109), " ", Regressions!B109)</f>
        <v>2002</v>
      </c>
      <c r="C99" s="576" t="str">
        <f>HLOOKUP(Introduction!$G$4,nametranslations,27,FALSE)</f>
        <v>Pre-primary</v>
      </c>
      <c r="D99" s="579">
        <f>IF(ISBLANK(Regressions!D109), " ", Regressions!D109)</f>
        <v>2184515</v>
      </c>
      <c r="E99" s="580" t="e">
        <f>IF(ISNUMBER(Regressions!E109),ROUND(Regressions!E109, 1), NA())</f>
        <v>#N/A</v>
      </c>
      <c r="F99" s="581" t="e">
        <f>IF(ISNUMBER(Regressions!F109),ROUND(Regressions!F109, 1), NA())</f>
        <v>#N/A</v>
      </c>
      <c r="G99" s="582" t="e">
        <f>IF(ISNUMBER(Regressions!G109),ROUND(Regressions!G109, 1), NA())</f>
        <v>#N/A</v>
      </c>
      <c r="H99" s="583" t="e">
        <f>IF(ISNUMBER(Regressions!H109),ROUND(Regressions!H109, 1), NA())</f>
        <v>#N/A</v>
      </c>
      <c r="I99" s="584" t="e">
        <f>IF(ISNUMBER(Regressions!I109),ROUND(Regressions!I109, 1), NA())</f>
        <v>#N/A</v>
      </c>
      <c r="J99" s="585" t="e">
        <f>IF(ISNUMBER(Regressions!K109),ROUND(Regressions!K109, 1), NA())</f>
        <v>#N/A</v>
      </c>
      <c r="K99" s="581" t="e">
        <f>IF(ISNUMBER(Regressions!L109),ROUND(Regressions!L109, 1), NA())</f>
        <v>#N/A</v>
      </c>
      <c r="L99" s="586" t="e">
        <f>IF(ISNUMBER(Regressions!M109),ROUND(Regressions!M109, 1), NA())</f>
        <v>#N/A</v>
      </c>
      <c r="M99" s="583" t="e">
        <f>IF(ISNUMBER(Regressions!N109),ROUND(Regressions!N109, 1), NA())</f>
        <v>#N/A</v>
      </c>
      <c r="N99" s="584" t="e">
        <f>IF(ISNUMBER(Regressions!O109),ROUND(Regressions!O109, 1), NA())</f>
        <v>#N/A</v>
      </c>
      <c r="O99" s="585" t="e">
        <f>IF(ISNUMBER(Regressions!Q109),ROUND(Regressions!Q109, 1), NA())</f>
        <v>#N/A</v>
      </c>
      <c r="P99" s="581" t="e">
        <f>IF(ISNUMBER(Regressions!R109),ROUND(Regressions!R109, 1), NA())</f>
        <v>#N/A</v>
      </c>
      <c r="Q99" s="587" t="e">
        <f>IF(ISNUMBER(Regressions!S109),ROUND(Regressions!S109, 1), NA())</f>
        <v>#N/A</v>
      </c>
      <c r="R99" s="583" t="e">
        <f>IF(ISNUMBER(Regressions!T109),ROUND(Regressions!T109, 1), NA())</f>
        <v>#N/A</v>
      </c>
      <c r="S99" s="584" t="e">
        <f>IF(ISNUMBER(Regressions!U109),ROUND(Regressions!U109, 1), NA())</f>
        <v>#N/A</v>
      </c>
    </row>
    <row r="100" spans="1:19" x14ac:dyDescent="0.25">
      <c r="A100" s="576" t="str">
        <f>+Introduction!$C$7</f>
        <v>United Republic of Tanzania</v>
      </c>
      <c r="B100" s="577">
        <f>IF(ISBLANK(Regressions!B110), " ", Regressions!B110)</f>
        <v>2003</v>
      </c>
      <c r="C100" s="576" t="str">
        <f>HLOOKUP(Introduction!$G$4,nametranslations,27,FALSE)</f>
        <v>Pre-primary</v>
      </c>
      <c r="D100" s="579">
        <f>IF(ISBLANK(Regressions!D110), " ", Regressions!D110)</f>
        <v>2249273</v>
      </c>
      <c r="E100" s="580" t="e">
        <f>IF(ISNUMBER(Regressions!E110),ROUND(Regressions!E110, 1), NA())</f>
        <v>#N/A</v>
      </c>
      <c r="F100" s="581" t="e">
        <f>IF(ISNUMBER(Regressions!F110),ROUND(Regressions!F110, 1), NA())</f>
        <v>#N/A</v>
      </c>
      <c r="G100" s="582" t="e">
        <f>IF(ISNUMBER(Regressions!G110),ROUND(Regressions!G110, 1), NA())</f>
        <v>#N/A</v>
      </c>
      <c r="H100" s="583" t="e">
        <f>IF(ISNUMBER(Regressions!H110),ROUND(Regressions!H110, 1), NA())</f>
        <v>#N/A</v>
      </c>
      <c r="I100" s="584" t="e">
        <f>IF(ISNUMBER(Regressions!I110),ROUND(Regressions!I110, 1), NA())</f>
        <v>#N/A</v>
      </c>
      <c r="J100" s="585" t="e">
        <f>IF(ISNUMBER(Regressions!K110),ROUND(Regressions!K110, 1), NA())</f>
        <v>#N/A</v>
      </c>
      <c r="K100" s="581" t="e">
        <f>IF(ISNUMBER(Regressions!L110),ROUND(Regressions!L110, 1), NA())</f>
        <v>#N/A</v>
      </c>
      <c r="L100" s="586" t="e">
        <f>IF(ISNUMBER(Regressions!M110),ROUND(Regressions!M110, 1), NA())</f>
        <v>#N/A</v>
      </c>
      <c r="M100" s="583" t="e">
        <f>IF(ISNUMBER(Regressions!N110),ROUND(Regressions!N110, 1), NA())</f>
        <v>#N/A</v>
      </c>
      <c r="N100" s="584" t="e">
        <f>IF(ISNUMBER(Regressions!O110),ROUND(Regressions!O110, 1), NA())</f>
        <v>#N/A</v>
      </c>
      <c r="O100" s="585" t="e">
        <f>IF(ISNUMBER(Regressions!Q110),ROUND(Regressions!Q110, 1), NA())</f>
        <v>#N/A</v>
      </c>
      <c r="P100" s="581" t="e">
        <f>IF(ISNUMBER(Regressions!R110),ROUND(Regressions!R110, 1), NA())</f>
        <v>#N/A</v>
      </c>
      <c r="Q100" s="587" t="e">
        <f>IF(ISNUMBER(Regressions!S110),ROUND(Regressions!S110, 1), NA())</f>
        <v>#N/A</v>
      </c>
      <c r="R100" s="583" t="e">
        <f>IF(ISNUMBER(Regressions!T110),ROUND(Regressions!T110, 1), NA())</f>
        <v>#N/A</v>
      </c>
      <c r="S100" s="584" t="e">
        <f>IF(ISNUMBER(Regressions!U110),ROUND(Regressions!U110, 1), NA())</f>
        <v>#N/A</v>
      </c>
    </row>
    <row r="101" spans="1:19" x14ac:dyDescent="0.25">
      <c r="A101" s="576" t="str">
        <f>+Introduction!$C$7</f>
        <v>United Republic of Tanzania</v>
      </c>
      <c r="B101" s="577">
        <f>IF(ISBLANK(Regressions!B111), " ", Regressions!B111)</f>
        <v>2004</v>
      </c>
      <c r="C101" s="576" t="str">
        <f>HLOOKUP(Introduction!$G$4,nametranslations,27,FALSE)</f>
        <v>Pre-primary</v>
      </c>
      <c r="D101" s="579">
        <f>IF(ISBLANK(Regressions!D111), " ", Regressions!D111)</f>
        <v>2316592</v>
      </c>
      <c r="E101" s="580" t="e">
        <f>IF(ISNUMBER(Regressions!E111),ROUND(Regressions!E111, 1), NA())</f>
        <v>#N/A</v>
      </c>
      <c r="F101" s="581" t="e">
        <f>IF(ISNUMBER(Regressions!F111),ROUND(Regressions!F111, 1), NA())</f>
        <v>#N/A</v>
      </c>
      <c r="G101" s="582" t="e">
        <f>IF(ISNUMBER(Regressions!G111),ROUND(Regressions!G111, 1), NA())</f>
        <v>#N/A</v>
      </c>
      <c r="H101" s="583" t="e">
        <f>IF(ISNUMBER(Regressions!H111),ROUND(Regressions!H111, 1), NA())</f>
        <v>#N/A</v>
      </c>
      <c r="I101" s="584" t="e">
        <f>IF(ISNUMBER(Regressions!I111),ROUND(Regressions!I111, 1), NA())</f>
        <v>#N/A</v>
      </c>
      <c r="J101" s="585" t="e">
        <f>IF(ISNUMBER(Regressions!K111),ROUND(Regressions!K111, 1), NA())</f>
        <v>#N/A</v>
      </c>
      <c r="K101" s="581" t="e">
        <f>IF(ISNUMBER(Regressions!L111),ROUND(Regressions!L111, 1), NA())</f>
        <v>#N/A</v>
      </c>
      <c r="L101" s="586" t="e">
        <f>IF(ISNUMBER(Regressions!M111),ROUND(Regressions!M111, 1), NA())</f>
        <v>#N/A</v>
      </c>
      <c r="M101" s="583" t="e">
        <f>IF(ISNUMBER(Regressions!N111),ROUND(Regressions!N111, 1), NA())</f>
        <v>#N/A</v>
      </c>
      <c r="N101" s="584" t="e">
        <f>IF(ISNUMBER(Regressions!O111),ROUND(Regressions!O111, 1), NA())</f>
        <v>#N/A</v>
      </c>
      <c r="O101" s="585" t="e">
        <f>IF(ISNUMBER(Regressions!Q111),ROUND(Regressions!Q111, 1), NA())</f>
        <v>#N/A</v>
      </c>
      <c r="P101" s="581" t="e">
        <f>IF(ISNUMBER(Regressions!R111),ROUND(Regressions!R111, 1), NA())</f>
        <v>#N/A</v>
      </c>
      <c r="Q101" s="587" t="e">
        <f>IF(ISNUMBER(Regressions!S111),ROUND(Regressions!S111, 1), NA())</f>
        <v>#N/A</v>
      </c>
      <c r="R101" s="583" t="e">
        <f>IF(ISNUMBER(Regressions!T111),ROUND(Regressions!T111, 1), NA())</f>
        <v>#N/A</v>
      </c>
      <c r="S101" s="584" t="e">
        <f>IF(ISNUMBER(Regressions!U111),ROUND(Regressions!U111, 1), NA())</f>
        <v>#N/A</v>
      </c>
    </row>
    <row r="102" spans="1:19" x14ac:dyDescent="0.25">
      <c r="A102" s="576" t="str">
        <f>+Introduction!$C$7</f>
        <v>United Republic of Tanzania</v>
      </c>
      <c r="B102" s="577">
        <f>IF(ISBLANK(Regressions!B112), " ", Regressions!B112)</f>
        <v>2005</v>
      </c>
      <c r="C102" s="576" t="str">
        <f>HLOOKUP(Introduction!$G$4,nametranslations,27,FALSE)</f>
        <v>Pre-primary</v>
      </c>
      <c r="D102" s="579">
        <f>IF(ISBLANK(Regressions!D112), " ", Regressions!D112)</f>
        <v>2389238</v>
      </c>
      <c r="E102" s="580" t="e">
        <f>IF(ISNUMBER(Regressions!E112),ROUND(Regressions!E112, 1), NA())</f>
        <v>#N/A</v>
      </c>
      <c r="F102" s="581" t="e">
        <f>IF(ISNUMBER(Regressions!F112),ROUND(Regressions!F112, 1), NA())</f>
        <v>#N/A</v>
      </c>
      <c r="G102" s="582" t="e">
        <f>IF(ISNUMBER(Regressions!G112),ROUND(Regressions!G112, 1), NA())</f>
        <v>#N/A</v>
      </c>
      <c r="H102" s="583" t="e">
        <f>IF(ISNUMBER(Regressions!H112),ROUND(Regressions!H112, 1), NA())</f>
        <v>#N/A</v>
      </c>
      <c r="I102" s="584" t="e">
        <f>IF(ISNUMBER(Regressions!I112),ROUND(Regressions!I112, 1), NA())</f>
        <v>#N/A</v>
      </c>
      <c r="J102" s="585" t="e">
        <f>IF(ISNUMBER(Regressions!K112),ROUND(Regressions!K112, 1), NA())</f>
        <v>#N/A</v>
      </c>
      <c r="K102" s="581" t="e">
        <f>IF(ISNUMBER(Regressions!L112),ROUND(Regressions!L112, 1), NA())</f>
        <v>#N/A</v>
      </c>
      <c r="L102" s="586" t="e">
        <f>IF(ISNUMBER(Regressions!M112),ROUND(Regressions!M112, 1), NA())</f>
        <v>#N/A</v>
      </c>
      <c r="M102" s="583" t="e">
        <f>IF(ISNUMBER(Regressions!N112),ROUND(Regressions!N112, 1), NA())</f>
        <v>#N/A</v>
      </c>
      <c r="N102" s="584" t="e">
        <f>IF(ISNUMBER(Regressions!O112),ROUND(Regressions!O112, 1), NA())</f>
        <v>#N/A</v>
      </c>
      <c r="O102" s="585" t="e">
        <f>IF(ISNUMBER(Regressions!Q112),ROUND(Regressions!Q112, 1), NA())</f>
        <v>#N/A</v>
      </c>
      <c r="P102" s="581" t="e">
        <f>IF(ISNUMBER(Regressions!R112),ROUND(Regressions!R112, 1), NA())</f>
        <v>#N/A</v>
      </c>
      <c r="Q102" s="587" t="e">
        <f>IF(ISNUMBER(Regressions!S112),ROUND(Regressions!S112, 1), NA())</f>
        <v>#N/A</v>
      </c>
      <c r="R102" s="583" t="e">
        <f>IF(ISNUMBER(Regressions!T112),ROUND(Regressions!T112, 1), NA())</f>
        <v>#N/A</v>
      </c>
      <c r="S102" s="584" t="e">
        <f>IF(ISNUMBER(Regressions!U112),ROUND(Regressions!U112, 1), NA())</f>
        <v>#N/A</v>
      </c>
    </row>
    <row r="103" spans="1:19" x14ac:dyDescent="0.25">
      <c r="A103" s="576" t="str">
        <f>+Introduction!$C$7</f>
        <v>United Republic of Tanzania</v>
      </c>
      <c r="B103" s="577">
        <f>IF(ISBLANK(Regressions!B113), " ", Regressions!B113)</f>
        <v>2006</v>
      </c>
      <c r="C103" s="576" t="str">
        <f>HLOOKUP(Introduction!$G$4,nametranslations,27,FALSE)</f>
        <v>Pre-primary</v>
      </c>
      <c r="D103" s="579">
        <f>IF(ISBLANK(Regressions!D113), " ", Regressions!D113)</f>
        <v>2456701</v>
      </c>
      <c r="E103" s="580" t="e">
        <f>IF(ISNUMBER(Regressions!E113),ROUND(Regressions!E113, 1), NA())</f>
        <v>#N/A</v>
      </c>
      <c r="F103" s="581" t="e">
        <f>IF(ISNUMBER(Regressions!F113),ROUND(Regressions!F113, 1), NA())</f>
        <v>#N/A</v>
      </c>
      <c r="G103" s="582" t="e">
        <f>IF(ISNUMBER(Regressions!G113),ROUND(Regressions!G113, 1), NA())</f>
        <v>#N/A</v>
      </c>
      <c r="H103" s="583" t="e">
        <f>IF(ISNUMBER(Regressions!H113),ROUND(Regressions!H113, 1), NA())</f>
        <v>#N/A</v>
      </c>
      <c r="I103" s="584" t="e">
        <f>IF(ISNUMBER(Regressions!I113),ROUND(Regressions!I113, 1), NA())</f>
        <v>#N/A</v>
      </c>
      <c r="J103" s="585" t="e">
        <f>IF(ISNUMBER(Regressions!K113),ROUND(Regressions!K113, 1), NA())</f>
        <v>#N/A</v>
      </c>
      <c r="K103" s="581" t="e">
        <f>IF(ISNUMBER(Regressions!L113),ROUND(Regressions!L113, 1), NA())</f>
        <v>#N/A</v>
      </c>
      <c r="L103" s="586" t="e">
        <f>IF(ISNUMBER(Regressions!M113),ROUND(Regressions!M113, 1), NA())</f>
        <v>#N/A</v>
      </c>
      <c r="M103" s="583" t="e">
        <f>IF(ISNUMBER(Regressions!N113),ROUND(Regressions!N113, 1), NA())</f>
        <v>#N/A</v>
      </c>
      <c r="N103" s="584" t="e">
        <f>IF(ISNUMBER(Regressions!O113),ROUND(Regressions!O113, 1), NA())</f>
        <v>#N/A</v>
      </c>
      <c r="O103" s="585" t="e">
        <f>IF(ISNUMBER(Regressions!Q113),ROUND(Regressions!Q113, 1), NA())</f>
        <v>#N/A</v>
      </c>
      <c r="P103" s="581" t="e">
        <f>IF(ISNUMBER(Regressions!R113),ROUND(Regressions!R113, 1), NA())</f>
        <v>#N/A</v>
      </c>
      <c r="Q103" s="587" t="e">
        <f>IF(ISNUMBER(Regressions!S113),ROUND(Regressions!S113, 1), NA())</f>
        <v>#N/A</v>
      </c>
      <c r="R103" s="583" t="e">
        <f>IF(ISNUMBER(Regressions!T113),ROUND(Regressions!T113, 1), NA())</f>
        <v>#N/A</v>
      </c>
      <c r="S103" s="584" t="e">
        <f>IF(ISNUMBER(Regressions!U113),ROUND(Regressions!U113, 1), NA())</f>
        <v>#N/A</v>
      </c>
    </row>
    <row r="104" spans="1:19" x14ac:dyDescent="0.25">
      <c r="A104" s="576" t="str">
        <f>+Introduction!$C$7</f>
        <v>United Republic of Tanzania</v>
      </c>
      <c r="B104" s="577">
        <f>IF(ISBLANK(Regressions!B114), " ", Regressions!B114)</f>
        <v>2007</v>
      </c>
      <c r="C104" s="576" t="str">
        <f>HLOOKUP(Introduction!$G$4,nametranslations,27,FALSE)</f>
        <v>Pre-primary</v>
      </c>
      <c r="D104" s="579">
        <f>IF(ISBLANK(Regressions!D114), " ", Regressions!D114)</f>
        <v>2531612</v>
      </c>
      <c r="E104" s="580" t="e">
        <f>IF(ISNUMBER(Regressions!E114),ROUND(Regressions!E114, 1), NA())</f>
        <v>#N/A</v>
      </c>
      <c r="F104" s="581" t="e">
        <f>IF(ISNUMBER(Regressions!F114),ROUND(Regressions!F114, 1), NA())</f>
        <v>#N/A</v>
      </c>
      <c r="G104" s="582" t="e">
        <f>IF(ISNUMBER(Regressions!G114),ROUND(Regressions!G114, 1), NA())</f>
        <v>#N/A</v>
      </c>
      <c r="H104" s="583" t="e">
        <f>IF(ISNUMBER(Regressions!H114),ROUND(Regressions!H114, 1), NA())</f>
        <v>#N/A</v>
      </c>
      <c r="I104" s="584" t="e">
        <f>IF(ISNUMBER(Regressions!I114),ROUND(Regressions!I114, 1), NA())</f>
        <v>#N/A</v>
      </c>
      <c r="J104" s="585" t="e">
        <f>IF(ISNUMBER(Regressions!K114),ROUND(Regressions!K114, 1), NA())</f>
        <v>#N/A</v>
      </c>
      <c r="K104" s="581" t="e">
        <f>IF(ISNUMBER(Regressions!L114),ROUND(Regressions!L114, 1), NA())</f>
        <v>#N/A</v>
      </c>
      <c r="L104" s="586" t="e">
        <f>IF(ISNUMBER(Regressions!M114),ROUND(Regressions!M114, 1), NA())</f>
        <v>#N/A</v>
      </c>
      <c r="M104" s="583" t="e">
        <f>IF(ISNUMBER(Regressions!N114),ROUND(Regressions!N114, 1), NA())</f>
        <v>#N/A</v>
      </c>
      <c r="N104" s="584" t="e">
        <f>IF(ISNUMBER(Regressions!O114),ROUND(Regressions!O114, 1), NA())</f>
        <v>#N/A</v>
      </c>
      <c r="O104" s="585" t="e">
        <f>IF(ISNUMBER(Regressions!Q114),ROUND(Regressions!Q114, 1), NA())</f>
        <v>#N/A</v>
      </c>
      <c r="P104" s="581" t="e">
        <f>IF(ISNUMBER(Regressions!R114),ROUND(Regressions!R114, 1), NA())</f>
        <v>#N/A</v>
      </c>
      <c r="Q104" s="587" t="e">
        <f>IF(ISNUMBER(Regressions!S114),ROUND(Regressions!S114, 1), NA())</f>
        <v>#N/A</v>
      </c>
      <c r="R104" s="583" t="e">
        <f>IF(ISNUMBER(Regressions!T114),ROUND(Regressions!T114, 1), NA())</f>
        <v>#N/A</v>
      </c>
      <c r="S104" s="584" t="e">
        <f>IF(ISNUMBER(Regressions!U114),ROUND(Regressions!U114, 1), NA())</f>
        <v>#N/A</v>
      </c>
    </row>
    <row r="105" spans="1:19" x14ac:dyDescent="0.25">
      <c r="A105" s="576" t="str">
        <f>+Introduction!$C$7</f>
        <v>United Republic of Tanzania</v>
      </c>
      <c r="B105" s="577">
        <f>IF(ISBLANK(Regressions!B115), " ", Regressions!B115)</f>
        <v>2008</v>
      </c>
      <c r="C105" s="576" t="str">
        <f>HLOOKUP(Introduction!$G$4,nametranslations,27,FALSE)</f>
        <v>Pre-primary</v>
      </c>
      <c r="D105" s="579">
        <f>IF(ISBLANK(Regressions!D115), " ", Regressions!D115)</f>
        <v>2608076</v>
      </c>
      <c r="E105" s="580" t="e">
        <f>IF(ISNUMBER(Regressions!E115),ROUND(Regressions!E115, 1), NA())</f>
        <v>#N/A</v>
      </c>
      <c r="F105" s="581" t="e">
        <f>IF(ISNUMBER(Regressions!F115),ROUND(Regressions!F115, 1), NA())</f>
        <v>#N/A</v>
      </c>
      <c r="G105" s="582" t="e">
        <f>IF(ISNUMBER(Regressions!G115),ROUND(Regressions!G115, 1), NA())</f>
        <v>#N/A</v>
      </c>
      <c r="H105" s="583" t="e">
        <f>IF(ISNUMBER(Regressions!H115),ROUND(Regressions!H115, 1), NA())</f>
        <v>#N/A</v>
      </c>
      <c r="I105" s="584" t="e">
        <f>IF(ISNUMBER(Regressions!I115),ROUND(Regressions!I115, 1), NA())</f>
        <v>#N/A</v>
      </c>
      <c r="J105" s="585" t="e">
        <f>IF(ISNUMBER(Regressions!K115),ROUND(Regressions!K115, 1), NA())</f>
        <v>#N/A</v>
      </c>
      <c r="K105" s="581" t="e">
        <f>IF(ISNUMBER(Regressions!L115),ROUND(Regressions!L115, 1), NA())</f>
        <v>#N/A</v>
      </c>
      <c r="L105" s="586" t="e">
        <f>IF(ISNUMBER(Regressions!M115),ROUND(Regressions!M115, 1), NA())</f>
        <v>#N/A</v>
      </c>
      <c r="M105" s="583" t="e">
        <f>IF(ISNUMBER(Regressions!N115),ROUND(Regressions!N115, 1), NA())</f>
        <v>#N/A</v>
      </c>
      <c r="N105" s="584" t="e">
        <f>IF(ISNUMBER(Regressions!O115),ROUND(Regressions!O115, 1), NA())</f>
        <v>#N/A</v>
      </c>
      <c r="O105" s="585" t="e">
        <f>IF(ISNUMBER(Regressions!Q115),ROUND(Regressions!Q115, 1), NA())</f>
        <v>#N/A</v>
      </c>
      <c r="P105" s="581" t="e">
        <f>IF(ISNUMBER(Regressions!R115),ROUND(Regressions!R115, 1), NA())</f>
        <v>#N/A</v>
      </c>
      <c r="Q105" s="587" t="e">
        <f>IF(ISNUMBER(Regressions!S115),ROUND(Regressions!S115, 1), NA())</f>
        <v>#N/A</v>
      </c>
      <c r="R105" s="583" t="e">
        <f>IF(ISNUMBER(Regressions!T115),ROUND(Regressions!T115, 1), NA())</f>
        <v>#N/A</v>
      </c>
      <c r="S105" s="584" t="e">
        <f>IF(ISNUMBER(Regressions!U115),ROUND(Regressions!U115, 1), NA())</f>
        <v>#N/A</v>
      </c>
    </row>
    <row r="106" spans="1:19" x14ac:dyDescent="0.25">
      <c r="A106" s="576" t="str">
        <f>+Introduction!$C$7</f>
        <v>United Republic of Tanzania</v>
      </c>
      <c r="B106" s="577">
        <f>IF(ISBLANK(Regressions!B116), " ", Regressions!B116)</f>
        <v>2009</v>
      </c>
      <c r="C106" s="576" t="str">
        <f>HLOOKUP(Introduction!$G$4,nametranslations,27,FALSE)</f>
        <v>Pre-primary</v>
      </c>
      <c r="D106" s="579">
        <f>IF(ISBLANK(Regressions!D116), " ", Regressions!D116)</f>
        <v>2696721</v>
      </c>
      <c r="E106" s="580" t="e">
        <f>IF(ISNUMBER(Regressions!E116),ROUND(Regressions!E116, 1), NA())</f>
        <v>#N/A</v>
      </c>
      <c r="F106" s="581" t="e">
        <f>IF(ISNUMBER(Regressions!F116),ROUND(Regressions!F116, 1), NA())</f>
        <v>#N/A</v>
      </c>
      <c r="G106" s="582" t="e">
        <f>IF(ISNUMBER(Regressions!G116),ROUND(Regressions!G116, 1), NA())</f>
        <v>#N/A</v>
      </c>
      <c r="H106" s="583" t="e">
        <f>IF(ISNUMBER(Regressions!H116),ROUND(Regressions!H116, 1), NA())</f>
        <v>#N/A</v>
      </c>
      <c r="I106" s="584" t="e">
        <f>IF(ISNUMBER(Regressions!I116),ROUND(Regressions!I116, 1), NA())</f>
        <v>#N/A</v>
      </c>
      <c r="J106" s="585" t="e">
        <f>IF(ISNUMBER(Regressions!K116),ROUND(Regressions!K116, 1), NA())</f>
        <v>#N/A</v>
      </c>
      <c r="K106" s="581" t="e">
        <f>IF(ISNUMBER(Regressions!L116),ROUND(Regressions!L116, 1), NA())</f>
        <v>#N/A</v>
      </c>
      <c r="L106" s="586" t="e">
        <f>IF(ISNUMBER(Regressions!M116),ROUND(Regressions!M116, 1), NA())</f>
        <v>#N/A</v>
      </c>
      <c r="M106" s="583" t="e">
        <f>IF(ISNUMBER(Regressions!N116),ROUND(Regressions!N116, 1), NA())</f>
        <v>#N/A</v>
      </c>
      <c r="N106" s="584" t="e">
        <f>IF(ISNUMBER(Regressions!O116),ROUND(Regressions!O116, 1), NA())</f>
        <v>#N/A</v>
      </c>
      <c r="O106" s="585" t="e">
        <f>IF(ISNUMBER(Regressions!Q116),ROUND(Regressions!Q116, 1), NA())</f>
        <v>#N/A</v>
      </c>
      <c r="P106" s="581" t="e">
        <f>IF(ISNUMBER(Regressions!R116),ROUND(Regressions!R116, 1), NA())</f>
        <v>#N/A</v>
      </c>
      <c r="Q106" s="587" t="e">
        <f>IF(ISNUMBER(Regressions!S116),ROUND(Regressions!S116, 1), NA())</f>
        <v>#N/A</v>
      </c>
      <c r="R106" s="583" t="e">
        <f>IF(ISNUMBER(Regressions!T116),ROUND(Regressions!T116, 1), NA())</f>
        <v>#N/A</v>
      </c>
      <c r="S106" s="584" t="e">
        <f>IF(ISNUMBER(Regressions!U116),ROUND(Regressions!U116, 1), NA())</f>
        <v>#N/A</v>
      </c>
    </row>
    <row r="107" spans="1:19" x14ac:dyDescent="0.25">
      <c r="A107" s="576" t="str">
        <f>+Introduction!$C$7</f>
        <v>United Republic of Tanzania</v>
      </c>
      <c r="B107" s="577">
        <f>IF(ISBLANK(Regressions!B117), " ", Regressions!B117)</f>
        <v>2010</v>
      </c>
      <c r="C107" s="576" t="str">
        <f>HLOOKUP(Introduction!$G$4,nametranslations,27,FALSE)</f>
        <v>Pre-primary</v>
      </c>
      <c r="D107" s="579">
        <f>IF(ISBLANK(Regressions!D117), " ", Regressions!D117)</f>
        <v>2800864</v>
      </c>
      <c r="E107" s="580" t="e">
        <f>IF(ISNUMBER(Regressions!E117),ROUND(Regressions!E117, 1), NA())</f>
        <v>#N/A</v>
      </c>
      <c r="F107" s="581" t="e">
        <f>IF(ISNUMBER(Regressions!F117),ROUND(Regressions!F117, 1), NA())</f>
        <v>#N/A</v>
      </c>
      <c r="G107" s="582" t="e">
        <f>IF(ISNUMBER(Regressions!G117),ROUND(Regressions!G117, 1), NA())</f>
        <v>#N/A</v>
      </c>
      <c r="H107" s="583" t="e">
        <f>IF(ISNUMBER(Regressions!H117),ROUND(Regressions!H117, 1), NA())</f>
        <v>#N/A</v>
      </c>
      <c r="I107" s="584" t="e">
        <f>IF(ISNUMBER(Regressions!I117),ROUND(Regressions!I117, 1), NA())</f>
        <v>#N/A</v>
      </c>
      <c r="J107" s="585" t="e">
        <f>IF(ISNUMBER(Regressions!K117),ROUND(Regressions!K117, 1), NA())</f>
        <v>#N/A</v>
      </c>
      <c r="K107" s="581" t="e">
        <f>IF(ISNUMBER(Regressions!L117),ROUND(Regressions!L117, 1), NA())</f>
        <v>#N/A</v>
      </c>
      <c r="L107" s="586" t="e">
        <f>IF(ISNUMBER(Regressions!M117),ROUND(Regressions!M117, 1), NA())</f>
        <v>#N/A</v>
      </c>
      <c r="M107" s="583" t="e">
        <f>IF(ISNUMBER(Regressions!N117),ROUND(Regressions!N117, 1), NA())</f>
        <v>#N/A</v>
      </c>
      <c r="N107" s="584" t="e">
        <f>IF(ISNUMBER(Regressions!O117),ROUND(Regressions!O117, 1), NA())</f>
        <v>#N/A</v>
      </c>
      <c r="O107" s="585" t="e">
        <f>IF(ISNUMBER(Regressions!Q117),ROUND(Regressions!Q117, 1), NA())</f>
        <v>#N/A</v>
      </c>
      <c r="P107" s="581" t="e">
        <f>IF(ISNUMBER(Regressions!R117),ROUND(Regressions!R117, 1), NA())</f>
        <v>#N/A</v>
      </c>
      <c r="Q107" s="587" t="e">
        <f>IF(ISNUMBER(Regressions!S117),ROUND(Regressions!S117, 1), NA())</f>
        <v>#N/A</v>
      </c>
      <c r="R107" s="583" t="e">
        <f>IF(ISNUMBER(Regressions!T117),ROUND(Regressions!T117, 1), NA())</f>
        <v>#N/A</v>
      </c>
      <c r="S107" s="584" t="e">
        <f>IF(ISNUMBER(Regressions!U117),ROUND(Regressions!U117, 1), NA())</f>
        <v>#N/A</v>
      </c>
    </row>
    <row r="108" spans="1:19" x14ac:dyDescent="0.25">
      <c r="A108" s="576" t="str">
        <f>+Introduction!$C$7</f>
        <v>United Republic of Tanzania</v>
      </c>
      <c r="B108" s="577">
        <f>IF(ISBLANK(Regressions!B118), " ", Regressions!B118)</f>
        <v>2011</v>
      </c>
      <c r="C108" s="576" t="str">
        <f>HLOOKUP(Introduction!$G$4,nametranslations,27,FALSE)</f>
        <v>Pre-primary</v>
      </c>
      <c r="D108" s="579">
        <f>IF(ISBLANK(Regressions!D118), " ", Regressions!D118)</f>
        <v>2901649</v>
      </c>
      <c r="E108" s="580" t="e">
        <f>IF(ISNUMBER(Regressions!E118),ROUND(Regressions!E118, 1), NA())</f>
        <v>#N/A</v>
      </c>
      <c r="F108" s="581" t="e">
        <f>IF(ISNUMBER(Regressions!F118),ROUND(Regressions!F118, 1), NA())</f>
        <v>#N/A</v>
      </c>
      <c r="G108" s="582" t="e">
        <f>IF(ISNUMBER(Regressions!G118),ROUND(Regressions!G118, 1), NA())</f>
        <v>#N/A</v>
      </c>
      <c r="H108" s="583" t="e">
        <f>IF(ISNUMBER(Regressions!H118),ROUND(Regressions!H118, 1), NA())</f>
        <v>#N/A</v>
      </c>
      <c r="I108" s="584" t="e">
        <f>IF(ISNUMBER(Regressions!I118),ROUND(Regressions!I118, 1), NA())</f>
        <v>#N/A</v>
      </c>
      <c r="J108" s="585" t="e">
        <f>IF(ISNUMBER(Regressions!K118),ROUND(Regressions!K118, 1), NA())</f>
        <v>#N/A</v>
      </c>
      <c r="K108" s="581" t="e">
        <f>IF(ISNUMBER(Regressions!L118),ROUND(Regressions!L118, 1), NA())</f>
        <v>#N/A</v>
      </c>
      <c r="L108" s="586" t="e">
        <f>IF(ISNUMBER(Regressions!M118),ROUND(Regressions!M118, 1), NA())</f>
        <v>#N/A</v>
      </c>
      <c r="M108" s="583" t="e">
        <f>IF(ISNUMBER(Regressions!N118),ROUND(Regressions!N118, 1), NA())</f>
        <v>#N/A</v>
      </c>
      <c r="N108" s="584" t="e">
        <f>IF(ISNUMBER(Regressions!O118),ROUND(Regressions!O118, 1), NA())</f>
        <v>#N/A</v>
      </c>
      <c r="O108" s="585" t="e">
        <f>IF(ISNUMBER(Regressions!Q118),ROUND(Regressions!Q118, 1), NA())</f>
        <v>#N/A</v>
      </c>
      <c r="P108" s="581" t="e">
        <f>IF(ISNUMBER(Regressions!R118),ROUND(Regressions!R118, 1), NA())</f>
        <v>#N/A</v>
      </c>
      <c r="Q108" s="587" t="e">
        <f>IF(ISNUMBER(Regressions!S118),ROUND(Regressions!S118, 1), NA())</f>
        <v>#N/A</v>
      </c>
      <c r="R108" s="583" t="e">
        <f>IF(ISNUMBER(Regressions!T118),ROUND(Regressions!T118, 1), NA())</f>
        <v>#N/A</v>
      </c>
      <c r="S108" s="584" t="e">
        <f>IF(ISNUMBER(Regressions!U118),ROUND(Regressions!U118, 1), NA())</f>
        <v>#N/A</v>
      </c>
    </row>
    <row r="109" spans="1:19" x14ac:dyDescent="0.25">
      <c r="A109" s="576" t="str">
        <f>+Introduction!$C$7</f>
        <v>United Republic of Tanzania</v>
      </c>
      <c r="B109" s="577">
        <f>IF(ISBLANK(Regressions!B119), " ", Regressions!B119)</f>
        <v>2012</v>
      </c>
      <c r="C109" s="576" t="str">
        <f>HLOOKUP(Introduction!$G$4,nametranslations,27,FALSE)</f>
        <v>Pre-primary</v>
      </c>
      <c r="D109" s="579">
        <f>IF(ISBLANK(Regressions!D119), " ", Regressions!D119)</f>
        <v>2980985</v>
      </c>
      <c r="E109" s="580" t="e">
        <f>IF(ISNUMBER(Regressions!E119),ROUND(Regressions!E119, 1), NA())</f>
        <v>#N/A</v>
      </c>
      <c r="F109" s="581" t="e">
        <f>IF(ISNUMBER(Regressions!F119),ROUND(Regressions!F119, 1), NA())</f>
        <v>#N/A</v>
      </c>
      <c r="G109" s="582" t="e">
        <f>IF(ISNUMBER(Regressions!G119),ROUND(Regressions!G119, 1), NA())</f>
        <v>#N/A</v>
      </c>
      <c r="H109" s="583" t="e">
        <f>IF(ISNUMBER(Regressions!H119),ROUND(Regressions!H119, 1), NA())</f>
        <v>#N/A</v>
      </c>
      <c r="I109" s="584" t="e">
        <f>IF(ISNUMBER(Regressions!I119),ROUND(Regressions!I119, 1), NA())</f>
        <v>#N/A</v>
      </c>
      <c r="J109" s="585" t="e">
        <f>IF(ISNUMBER(Regressions!K119),ROUND(Regressions!K119, 1), NA())</f>
        <v>#N/A</v>
      </c>
      <c r="K109" s="581" t="e">
        <f>IF(ISNUMBER(Regressions!L119),ROUND(Regressions!L119, 1), NA())</f>
        <v>#N/A</v>
      </c>
      <c r="L109" s="586" t="e">
        <f>IF(ISNUMBER(Regressions!M119),ROUND(Regressions!M119, 1), NA())</f>
        <v>#N/A</v>
      </c>
      <c r="M109" s="583" t="e">
        <f>IF(ISNUMBER(Regressions!N119),ROUND(Regressions!N119, 1), NA())</f>
        <v>#N/A</v>
      </c>
      <c r="N109" s="584" t="e">
        <f>IF(ISNUMBER(Regressions!O119),ROUND(Regressions!O119, 1), NA())</f>
        <v>#N/A</v>
      </c>
      <c r="O109" s="585" t="e">
        <f>IF(ISNUMBER(Regressions!Q119),ROUND(Regressions!Q119, 1), NA())</f>
        <v>#N/A</v>
      </c>
      <c r="P109" s="581" t="e">
        <f>IF(ISNUMBER(Regressions!R119),ROUND(Regressions!R119, 1), NA())</f>
        <v>#N/A</v>
      </c>
      <c r="Q109" s="587" t="e">
        <f>IF(ISNUMBER(Regressions!S119),ROUND(Regressions!S119, 1), NA())</f>
        <v>#N/A</v>
      </c>
      <c r="R109" s="583" t="e">
        <f>IF(ISNUMBER(Regressions!T119),ROUND(Regressions!T119, 1), NA())</f>
        <v>#N/A</v>
      </c>
      <c r="S109" s="584" t="e">
        <f>IF(ISNUMBER(Regressions!U119),ROUND(Regressions!U119, 1), NA())</f>
        <v>#N/A</v>
      </c>
    </row>
    <row r="110" spans="1:19" x14ac:dyDescent="0.25">
      <c r="A110" s="576" t="str">
        <f>+Introduction!$C$7</f>
        <v>United Republic of Tanzania</v>
      </c>
      <c r="B110" s="577">
        <f>IF(ISBLANK(Regressions!B120), " ", Regressions!B120)</f>
        <v>2013</v>
      </c>
      <c r="C110" s="576" t="str">
        <f>HLOOKUP(Introduction!$G$4,nametranslations,27,FALSE)</f>
        <v>Pre-primary</v>
      </c>
      <c r="D110" s="579">
        <f>IF(ISBLANK(Regressions!D120), " ", Regressions!D120)</f>
        <v>3033446</v>
      </c>
      <c r="E110" s="580" t="e">
        <f>IF(ISNUMBER(Regressions!E120),ROUND(Regressions!E120, 1), NA())</f>
        <v>#N/A</v>
      </c>
      <c r="F110" s="581" t="e">
        <f>IF(ISNUMBER(Regressions!F120),ROUND(Regressions!F120, 1), NA())</f>
        <v>#N/A</v>
      </c>
      <c r="G110" s="582" t="e">
        <f>IF(ISNUMBER(Regressions!G120),ROUND(Regressions!G120, 1), NA())</f>
        <v>#N/A</v>
      </c>
      <c r="H110" s="583" t="e">
        <f>IF(ISNUMBER(Regressions!H120),ROUND(Regressions!H120, 1), NA())</f>
        <v>#N/A</v>
      </c>
      <c r="I110" s="584" t="e">
        <f>IF(ISNUMBER(Regressions!I120),ROUND(Regressions!I120, 1), NA())</f>
        <v>#N/A</v>
      </c>
      <c r="J110" s="585" t="e">
        <f>IF(ISNUMBER(Regressions!K120),ROUND(Regressions!K120, 1), NA())</f>
        <v>#N/A</v>
      </c>
      <c r="K110" s="581" t="e">
        <f>IF(ISNUMBER(Regressions!L120),ROUND(Regressions!L120, 1), NA())</f>
        <v>#N/A</v>
      </c>
      <c r="L110" s="586" t="e">
        <f>IF(ISNUMBER(Regressions!M120),ROUND(Regressions!M120, 1), NA())</f>
        <v>#N/A</v>
      </c>
      <c r="M110" s="583" t="e">
        <f>IF(ISNUMBER(Regressions!N120),ROUND(Regressions!N120, 1), NA())</f>
        <v>#N/A</v>
      </c>
      <c r="N110" s="584" t="e">
        <f>IF(ISNUMBER(Regressions!O120),ROUND(Regressions!O120, 1), NA())</f>
        <v>#N/A</v>
      </c>
      <c r="O110" s="585" t="e">
        <f>IF(ISNUMBER(Regressions!Q120),ROUND(Regressions!Q120, 1), NA())</f>
        <v>#N/A</v>
      </c>
      <c r="P110" s="581" t="e">
        <f>IF(ISNUMBER(Regressions!R120),ROUND(Regressions!R120, 1), NA())</f>
        <v>#N/A</v>
      </c>
      <c r="Q110" s="587" t="e">
        <f>IF(ISNUMBER(Regressions!S120),ROUND(Regressions!S120, 1), NA())</f>
        <v>#N/A</v>
      </c>
      <c r="R110" s="583" t="e">
        <f>IF(ISNUMBER(Regressions!T120),ROUND(Regressions!T120, 1), NA())</f>
        <v>#N/A</v>
      </c>
      <c r="S110" s="584" t="e">
        <f>IF(ISNUMBER(Regressions!U120),ROUND(Regressions!U120, 1), NA())</f>
        <v>#N/A</v>
      </c>
    </row>
    <row r="111" spans="1:19" x14ac:dyDescent="0.25">
      <c r="A111" s="576" t="str">
        <f>+Introduction!$C$7</f>
        <v>United Republic of Tanzania</v>
      </c>
      <c r="B111" s="577">
        <f>IF(ISBLANK(Regressions!B121), " ", Regressions!B121)</f>
        <v>2014</v>
      </c>
      <c r="C111" s="576" t="str">
        <f>HLOOKUP(Introduction!$G$4,nametranslations,27,FALSE)</f>
        <v>Pre-primary</v>
      </c>
      <c r="D111" s="579">
        <f>IF(ISBLANK(Regressions!D121), " ", Regressions!D121)</f>
        <v>3080122</v>
      </c>
      <c r="E111" s="580">
        <f>IF(ISNUMBER(Regressions!E121),ROUND(Regressions!E121, 1), NA())</f>
        <v>81.900000000000006</v>
      </c>
      <c r="F111" s="581">
        <f>IF(ISNUMBER(Regressions!F121),ROUND(Regressions!F121, 1), NA())</f>
        <v>62.7</v>
      </c>
      <c r="G111" s="582">
        <f>IF(ISNUMBER(Regressions!G121),ROUND(Regressions!G121, 1), NA())</f>
        <v>49</v>
      </c>
      <c r="H111" s="583">
        <f>IF(ISNUMBER(Regressions!H121),ROUND(Regressions!H121, 1), NA())</f>
        <v>13.8</v>
      </c>
      <c r="I111" s="584">
        <f>IF(ISNUMBER(Regressions!I121),ROUND(Regressions!I121, 1), NA())</f>
        <v>37.299999999999997</v>
      </c>
      <c r="J111" s="585">
        <f>IF(ISNUMBER(Regressions!K121),ROUND(Regressions!K121, 1), NA())</f>
        <v>99.3</v>
      </c>
      <c r="K111" s="581">
        <f>IF(ISNUMBER(Regressions!L121),ROUND(Regressions!L121, 1), NA())</f>
        <v>86.9</v>
      </c>
      <c r="L111" s="586">
        <f>IF(ISNUMBER(Regressions!M121),ROUND(Regressions!M121, 1), NA())</f>
        <v>35.700000000000003</v>
      </c>
      <c r="M111" s="583">
        <f>IF(ISNUMBER(Regressions!N121),ROUND(Regressions!N121, 1), NA())</f>
        <v>51.2</v>
      </c>
      <c r="N111" s="584">
        <f>IF(ISNUMBER(Regressions!O121),ROUND(Regressions!O121, 1), NA())</f>
        <v>13.1</v>
      </c>
      <c r="O111" s="585">
        <f>IF(ISNUMBER(Regressions!Q121),ROUND(Regressions!Q121, 1), NA())</f>
        <v>52.9</v>
      </c>
      <c r="P111" s="581">
        <f>IF(ISNUMBER(Regressions!R121),ROUND(Regressions!R121, 1), NA())</f>
        <v>41.4</v>
      </c>
      <c r="Q111" s="587">
        <f>IF(ISNUMBER(Regressions!S121),ROUND(Regressions!S121, 1), NA())</f>
        <v>16.5</v>
      </c>
      <c r="R111" s="583">
        <f>IF(ISNUMBER(Regressions!T121),ROUND(Regressions!T121, 1), NA())</f>
        <v>24.9</v>
      </c>
      <c r="S111" s="584">
        <f>IF(ISNUMBER(Regressions!U121),ROUND(Regressions!U121, 1), NA())</f>
        <v>58.6</v>
      </c>
    </row>
    <row r="112" spans="1:19" x14ac:dyDescent="0.25">
      <c r="A112" s="576" t="str">
        <f>+Introduction!$C$7</f>
        <v>United Republic of Tanzania</v>
      </c>
      <c r="B112" s="577">
        <f>IF(ISBLANK(Regressions!B122), " ", Regressions!B122)</f>
        <v>2015</v>
      </c>
      <c r="C112" s="576" t="str">
        <f>HLOOKUP(Introduction!$G$4,nametranslations,27,FALSE)</f>
        <v>Pre-primary</v>
      </c>
      <c r="D112" s="579">
        <f>IF(ISBLANK(Regressions!D122), " ", Regressions!D122)</f>
        <v>3136217</v>
      </c>
      <c r="E112" s="580">
        <f>IF(ISNUMBER(Regressions!E122),ROUND(Regressions!E122, 1), NA())</f>
        <v>81.900000000000006</v>
      </c>
      <c r="F112" s="581">
        <f>IF(ISNUMBER(Regressions!F122),ROUND(Regressions!F122, 1), NA())</f>
        <v>62.7</v>
      </c>
      <c r="G112" s="582">
        <f>IF(ISNUMBER(Regressions!G122),ROUND(Regressions!G122, 1), NA())</f>
        <v>49</v>
      </c>
      <c r="H112" s="583">
        <f>IF(ISNUMBER(Regressions!H122),ROUND(Regressions!H122, 1), NA())</f>
        <v>13.8</v>
      </c>
      <c r="I112" s="584">
        <f>IF(ISNUMBER(Regressions!I122),ROUND(Regressions!I122, 1), NA())</f>
        <v>37.299999999999997</v>
      </c>
      <c r="J112" s="585">
        <f>IF(ISNUMBER(Regressions!K122),ROUND(Regressions!K122, 1), NA())</f>
        <v>99.3</v>
      </c>
      <c r="K112" s="581">
        <f>IF(ISNUMBER(Regressions!L122),ROUND(Regressions!L122, 1), NA())</f>
        <v>86.9</v>
      </c>
      <c r="L112" s="586">
        <f>IF(ISNUMBER(Regressions!M122),ROUND(Regressions!M122, 1), NA())</f>
        <v>35.700000000000003</v>
      </c>
      <c r="M112" s="583">
        <f>IF(ISNUMBER(Regressions!N122),ROUND(Regressions!N122, 1), NA())</f>
        <v>51.2</v>
      </c>
      <c r="N112" s="584">
        <f>IF(ISNUMBER(Regressions!O122),ROUND(Regressions!O122, 1), NA())</f>
        <v>13.1</v>
      </c>
      <c r="O112" s="585">
        <f>IF(ISNUMBER(Regressions!Q122),ROUND(Regressions!Q122, 1), NA())</f>
        <v>52.9</v>
      </c>
      <c r="P112" s="581">
        <f>IF(ISNUMBER(Regressions!R122),ROUND(Regressions!R122, 1), NA())</f>
        <v>41.4</v>
      </c>
      <c r="Q112" s="587">
        <f>IF(ISNUMBER(Regressions!S122),ROUND(Regressions!S122, 1), NA())</f>
        <v>16.5</v>
      </c>
      <c r="R112" s="583">
        <f>IF(ISNUMBER(Regressions!T122),ROUND(Regressions!T122, 1), NA())</f>
        <v>24.9</v>
      </c>
      <c r="S112" s="584">
        <f>IF(ISNUMBER(Regressions!U122),ROUND(Regressions!U122, 1), NA())</f>
        <v>58.6</v>
      </c>
    </row>
    <row r="113" spans="1:19" x14ac:dyDescent="0.25">
      <c r="A113" s="576" t="str">
        <f>+Introduction!$C$7</f>
        <v>United Republic of Tanzania</v>
      </c>
      <c r="B113" s="577">
        <f>IF(ISBLANK(Regressions!B123), " ", Regressions!B123)</f>
        <v>2016</v>
      </c>
      <c r="C113" s="576" t="str">
        <f>HLOOKUP(Introduction!$G$4,nametranslations,27,FALSE)</f>
        <v>Pre-primary</v>
      </c>
      <c r="D113" s="579">
        <f>IF(ISBLANK(Regressions!D123), " ", Regressions!D123)</f>
        <v>3201138</v>
      </c>
      <c r="E113" s="580">
        <f>IF(ISNUMBER(Regressions!E123),ROUND(Regressions!E123, 1), NA())</f>
        <v>81.900000000000006</v>
      </c>
      <c r="F113" s="581">
        <f>IF(ISNUMBER(Regressions!F123),ROUND(Regressions!F123, 1), NA())</f>
        <v>62.7</v>
      </c>
      <c r="G113" s="582">
        <f>IF(ISNUMBER(Regressions!G123),ROUND(Regressions!G123, 1), NA())</f>
        <v>49</v>
      </c>
      <c r="H113" s="583">
        <f>IF(ISNUMBER(Regressions!H123),ROUND(Regressions!H123, 1), NA())</f>
        <v>13.8</v>
      </c>
      <c r="I113" s="584">
        <f>IF(ISNUMBER(Regressions!I123),ROUND(Regressions!I123, 1), NA())</f>
        <v>37.299999999999997</v>
      </c>
      <c r="J113" s="585">
        <f>IF(ISNUMBER(Regressions!K123),ROUND(Regressions!K123, 1), NA())</f>
        <v>99.3</v>
      </c>
      <c r="K113" s="581">
        <f>IF(ISNUMBER(Regressions!L123),ROUND(Regressions!L123, 1), NA())</f>
        <v>86.9</v>
      </c>
      <c r="L113" s="586">
        <f>IF(ISNUMBER(Regressions!M123),ROUND(Regressions!M123, 1), NA())</f>
        <v>35.700000000000003</v>
      </c>
      <c r="M113" s="583">
        <f>IF(ISNUMBER(Regressions!N123),ROUND(Regressions!N123, 1), NA())</f>
        <v>51.2</v>
      </c>
      <c r="N113" s="584">
        <f>IF(ISNUMBER(Regressions!O123),ROUND(Regressions!O123, 1), NA())</f>
        <v>13.1</v>
      </c>
      <c r="O113" s="585">
        <f>IF(ISNUMBER(Regressions!Q123),ROUND(Regressions!Q123, 1), NA())</f>
        <v>52.9</v>
      </c>
      <c r="P113" s="581">
        <f>IF(ISNUMBER(Regressions!R123),ROUND(Regressions!R123, 1), NA())</f>
        <v>41.4</v>
      </c>
      <c r="Q113" s="587">
        <f>IF(ISNUMBER(Regressions!S123),ROUND(Regressions!S123, 1), NA())</f>
        <v>16.5</v>
      </c>
      <c r="R113" s="583">
        <f>IF(ISNUMBER(Regressions!T123),ROUND(Regressions!T123, 1), NA())</f>
        <v>24.9</v>
      </c>
      <c r="S113" s="584">
        <f>IF(ISNUMBER(Regressions!U123),ROUND(Regressions!U123, 1), NA())</f>
        <v>58.6</v>
      </c>
    </row>
    <row r="114" spans="1:19" x14ac:dyDescent="0.25">
      <c r="A114" s="576" t="str">
        <f>+Introduction!$C$7</f>
        <v>United Republic of Tanzania</v>
      </c>
      <c r="B114" s="577">
        <f>IF(ISBLANK(Regressions!B124), " ", Regressions!B124)</f>
        <v>2017</v>
      </c>
      <c r="C114" s="576" t="str">
        <f>HLOOKUP(Introduction!$G$4,nametranslations,27,FALSE)</f>
        <v>Pre-primary</v>
      </c>
      <c r="D114" s="579">
        <f>IF(ISBLANK(Regressions!D124), " ", Regressions!D124)</f>
        <v>3260860</v>
      </c>
      <c r="E114" s="580">
        <f>IF(ISNUMBER(Regressions!E124),ROUND(Regressions!E124, 1), NA())</f>
        <v>81.900000000000006</v>
      </c>
      <c r="F114" s="581">
        <f>IF(ISNUMBER(Regressions!F124),ROUND(Regressions!F124, 1), NA())</f>
        <v>62.7</v>
      </c>
      <c r="G114" s="582">
        <f>IF(ISNUMBER(Regressions!G124),ROUND(Regressions!G124, 1), NA())</f>
        <v>49</v>
      </c>
      <c r="H114" s="583">
        <f>IF(ISNUMBER(Regressions!H124),ROUND(Regressions!H124, 1), NA())</f>
        <v>13.8</v>
      </c>
      <c r="I114" s="584">
        <f>IF(ISNUMBER(Regressions!I124),ROUND(Regressions!I124, 1), NA())</f>
        <v>37.299999999999997</v>
      </c>
      <c r="J114" s="585">
        <f>IF(ISNUMBER(Regressions!K124),ROUND(Regressions!K124, 1), NA())</f>
        <v>99.3</v>
      </c>
      <c r="K114" s="581">
        <f>IF(ISNUMBER(Regressions!L124),ROUND(Regressions!L124, 1), NA())</f>
        <v>86.9</v>
      </c>
      <c r="L114" s="586">
        <f>IF(ISNUMBER(Regressions!M124),ROUND(Regressions!M124, 1), NA())</f>
        <v>35.700000000000003</v>
      </c>
      <c r="M114" s="583">
        <f>IF(ISNUMBER(Regressions!N124),ROUND(Regressions!N124, 1), NA())</f>
        <v>51.2</v>
      </c>
      <c r="N114" s="584">
        <f>IF(ISNUMBER(Regressions!O124),ROUND(Regressions!O124, 1), NA())</f>
        <v>13.1</v>
      </c>
      <c r="O114" s="585">
        <f>IF(ISNUMBER(Regressions!Q124),ROUND(Regressions!Q124, 1), NA())</f>
        <v>52.9</v>
      </c>
      <c r="P114" s="581">
        <f>IF(ISNUMBER(Regressions!R124),ROUND(Regressions!R124, 1), NA())</f>
        <v>41.4</v>
      </c>
      <c r="Q114" s="587">
        <f>IF(ISNUMBER(Regressions!S124),ROUND(Regressions!S124, 1), NA())</f>
        <v>16.5</v>
      </c>
      <c r="R114" s="583">
        <f>IF(ISNUMBER(Regressions!T124),ROUND(Regressions!T124, 1), NA())</f>
        <v>24.9</v>
      </c>
      <c r="S114" s="584">
        <f>IF(ISNUMBER(Regressions!U124),ROUND(Regressions!U124, 1), NA())</f>
        <v>58.6</v>
      </c>
    </row>
    <row r="115" spans="1:19" x14ac:dyDescent="0.25">
      <c r="A115" s="576" t="str">
        <f>+Introduction!$C$7</f>
        <v>United Republic of Tanzania</v>
      </c>
      <c r="B115" s="577">
        <f>IF(ISBLANK(Regressions!B125), " ", Regressions!B125)</f>
        <v>2018</v>
      </c>
      <c r="C115" s="576" t="str">
        <f>HLOOKUP(Introduction!$G$4,nametranslations,27,FALSE)</f>
        <v>Pre-primary</v>
      </c>
      <c r="D115" s="579">
        <f>IF(ISBLANK(Regressions!D125), " ", Regressions!D125)</f>
        <v>3341230</v>
      </c>
      <c r="E115" s="580">
        <f>IF(ISNUMBER(Regressions!E125),ROUND(Regressions!E125, 1), NA())</f>
        <v>81.900000000000006</v>
      </c>
      <c r="F115" s="581">
        <f>IF(ISNUMBER(Regressions!F125),ROUND(Regressions!F125, 1), NA())</f>
        <v>62.7</v>
      </c>
      <c r="G115" s="582">
        <f>IF(ISNUMBER(Regressions!G125),ROUND(Regressions!G125, 1), NA())</f>
        <v>49</v>
      </c>
      <c r="H115" s="583">
        <f>IF(ISNUMBER(Regressions!H125),ROUND(Regressions!H125, 1), NA())</f>
        <v>13.8</v>
      </c>
      <c r="I115" s="584">
        <f>IF(ISNUMBER(Regressions!I125),ROUND(Regressions!I125, 1), NA())</f>
        <v>37.299999999999997</v>
      </c>
      <c r="J115" s="585">
        <f>IF(ISNUMBER(Regressions!K125),ROUND(Regressions!K125, 1), NA())</f>
        <v>99.3</v>
      </c>
      <c r="K115" s="581">
        <f>IF(ISNUMBER(Regressions!L125),ROUND(Regressions!L125, 1), NA())</f>
        <v>86.9</v>
      </c>
      <c r="L115" s="586">
        <f>IF(ISNUMBER(Regressions!M125),ROUND(Regressions!M125, 1), NA())</f>
        <v>35.700000000000003</v>
      </c>
      <c r="M115" s="583">
        <f>IF(ISNUMBER(Regressions!N125),ROUND(Regressions!N125, 1), NA())</f>
        <v>51.2</v>
      </c>
      <c r="N115" s="584">
        <f>IF(ISNUMBER(Regressions!O125),ROUND(Regressions!O125, 1), NA())</f>
        <v>13.1</v>
      </c>
      <c r="O115" s="585">
        <f>IF(ISNUMBER(Regressions!Q125),ROUND(Regressions!Q125, 1), NA())</f>
        <v>52.9</v>
      </c>
      <c r="P115" s="581">
        <f>IF(ISNUMBER(Regressions!R125),ROUND(Regressions!R125, 1), NA())</f>
        <v>41.4</v>
      </c>
      <c r="Q115" s="587">
        <f>IF(ISNUMBER(Regressions!S125),ROUND(Regressions!S125, 1), NA())</f>
        <v>16.5</v>
      </c>
      <c r="R115" s="583">
        <f>IF(ISNUMBER(Regressions!T125),ROUND(Regressions!T125, 1), NA())</f>
        <v>24.9</v>
      </c>
      <c r="S115" s="584">
        <f>IF(ISNUMBER(Regressions!U125),ROUND(Regressions!U125, 1), NA())</f>
        <v>58.6</v>
      </c>
    </row>
    <row r="116" spans="1:19" x14ac:dyDescent="0.25">
      <c r="A116" s="576" t="str">
        <f>+Introduction!$C$7</f>
        <v>United Republic of Tanzania</v>
      </c>
      <c r="B116" s="577">
        <f>IF(ISBLANK(Regressions!B126), " ", Regressions!B126)</f>
        <v>2019</v>
      </c>
      <c r="C116" s="576" t="str">
        <f>HLOOKUP(Introduction!$G$4,nametranslations,27,FALSE)</f>
        <v>Pre-primary</v>
      </c>
      <c r="D116" s="579">
        <f>IF(ISBLANK(Regressions!D126), " ", Regressions!D126)</f>
        <v>3467003</v>
      </c>
      <c r="E116" s="580">
        <f>IF(ISNUMBER(Regressions!E126),ROUND(Regressions!E126, 1), NA())</f>
        <v>81.900000000000006</v>
      </c>
      <c r="F116" s="581">
        <f>IF(ISNUMBER(Regressions!F126),ROUND(Regressions!F126, 1), NA())</f>
        <v>62.7</v>
      </c>
      <c r="G116" s="582">
        <f>IF(ISNUMBER(Regressions!G126),ROUND(Regressions!G126, 1), NA())</f>
        <v>49</v>
      </c>
      <c r="H116" s="583">
        <f>IF(ISNUMBER(Regressions!H126),ROUND(Regressions!H126, 1), NA())</f>
        <v>13.8</v>
      </c>
      <c r="I116" s="584">
        <f>IF(ISNUMBER(Regressions!I126),ROUND(Regressions!I126, 1), NA())</f>
        <v>37.299999999999997</v>
      </c>
      <c r="J116" s="585">
        <f>IF(ISNUMBER(Regressions!K126),ROUND(Regressions!K126, 1), NA())</f>
        <v>99.3</v>
      </c>
      <c r="K116" s="581">
        <f>IF(ISNUMBER(Regressions!L126),ROUND(Regressions!L126, 1), NA())</f>
        <v>86.9</v>
      </c>
      <c r="L116" s="586">
        <f>IF(ISNUMBER(Regressions!M126),ROUND(Regressions!M126, 1), NA())</f>
        <v>35.700000000000003</v>
      </c>
      <c r="M116" s="583">
        <f>IF(ISNUMBER(Regressions!N126),ROUND(Regressions!N126, 1), NA())</f>
        <v>51.2</v>
      </c>
      <c r="N116" s="584">
        <f>IF(ISNUMBER(Regressions!O126),ROUND(Regressions!O126, 1), NA())</f>
        <v>13.1</v>
      </c>
      <c r="O116" s="585">
        <f>IF(ISNUMBER(Regressions!Q126),ROUND(Regressions!Q126, 1), NA())</f>
        <v>52.9</v>
      </c>
      <c r="P116" s="581">
        <f>IF(ISNUMBER(Regressions!R126),ROUND(Regressions!R126, 1), NA())</f>
        <v>41.4</v>
      </c>
      <c r="Q116" s="587">
        <f>IF(ISNUMBER(Regressions!S126),ROUND(Regressions!S126, 1), NA())</f>
        <v>16.5</v>
      </c>
      <c r="R116" s="583">
        <f>IF(ISNUMBER(Regressions!T126),ROUND(Regressions!T126, 1), NA())</f>
        <v>24.9</v>
      </c>
      <c r="S116" s="584">
        <f>IF(ISNUMBER(Regressions!U126),ROUND(Regressions!U126, 1), NA())</f>
        <v>58.6</v>
      </c>
    </row>
    <row r="117" spans="1:19" x14ac:dyDescent="0.25">
      <c r="A117" s="576" t="str">
        <f>+Introduction!$C$7</f>
        <v>United Republic of Tanzania</v>
      </c>
      <c r="B117" s="577">
        <f>IF(ISBLANK(Regressions!B127), " ", Regressions!B127)</f>
        <v>2020</v>
      </c>
      <c r="C117" s="576" t="str">
        <f>HLOOKUP(Introduction!$G$4,nametranslations,27,FALSE)</f>
        <v>Pre-primary</v>
      </c>
      <c r="D117" s="579">
        <f>IF(ISBLANK(Regressions!D127), " ", Regressions!D127)</f>
        <v>1768217</v>
      </c>
      <c r="E117" s="580">
        <f>IF(ISNUMBER(Regressions!E127),ROUND(Regressions!E127, 1), NA())</f>
        <v>81.900000000000006</v>
      </c>
      <c r="F117" s="581">
        <f>IF(ISNUMBER(Regressions!F127),ROUND(Regressions!F127, 1), NA())</f>
        <v>62.7</v>
      </c>
      <c r="G117" s="582">
        <f>IF(ISNUMBER(Regressions!G127),ROUND(Regressions!G127, 1), NA())</f>
        <v>49</v>
      </c>
      <c r="H117" s="583">
        <f>IF(ISNUMBER(Regressions!H127),ROUND(Regressions!H127, 1), NA())</f>
        <v>13.8</v>
      </c>
      <c r="I117" s="584">
        <f>IF(ISNUMBER(Regressions!I127),ROUND(Regressions!I127, 1), NA())</f>
        <v>37.299999999999997</v>
      </c>
      <c r="J117" s="585">
        <f>IF(ISNUMBER(Regressions!K127),ROUND(Regressions!K127, 1), NA())</f>
        <v>99.3</v>
      </c>
      <c r="K117" s="581">
        <f>IF(ISNUMBER(Regressions!L127),ROUND(Regressions!L127, 1), NA())</f>
        <v>86.9</v>
      </c>
      <c r="L117" s="586">
        <f>IF(ISNUMBER(Regressions!M127),ROUND(Regressions!M127, 1), NA())</f>
        <v>35.700000000000003</v>
      </c>
      <c r="M117" s="583">
        <f>IF(ISNUMBER(Regressions!N127),ROUND(Regressions!N127, 1), NA())</f>
        <v>51.2</v>
      </c>
      <c r="N117" s="584">
        <f>IF(ISNUMBER(Regressions!O127),ROUND(Regressions!O127, 1), NA())</f>
        <v>13.1</v>
      </c>
      <c r="O117" s="585">
        <f>IF(ISNUMBER(Regressions!Q127),ROUND(Regressions!Q127, 1), NA())</f>
        <v>52.9</v>
      </c>
      <c r="P117" s="581">
        <f>IF(ISNUMBER(Regressions!R127),ROUND(Regressions!R127, 1), NA())</f>
        <v>41.4</v>
      </c>
      <c r="Q117" s="587">
        <f>IF(ISNUMBER(Regressions!S127),ROUND(Regressions!S127, 1), NA())</f>
        <v>16.5</v>
      </c>
      <c r="R117" s="583">
        <f>IF(ISNUMBER(Regressions!T127),ROUND(Regressions!T127, 1), NA())</f>
        <v>24.9</v>
      </c>
      <c r="S117" s="584">
        <f>IF(ISNUMBER(Regressions!U127),ROUND(Regressions!U127, 1), NA())</f>
        <v>58.6</v>
      </c>
    </row>
    <row r="118" spans="1:19" x14ac:dyDescent="0.25">
      <c r="A118" s="576" t="str">
        <f>+Introduction!$C$7</f>
        <v>United Republic of Tanzania</v>
      </c>
      <c r="B118" s="577">
        <f>IF(ISBLANK(Regressions!B128), " ", Regressions!B128)</f>
        <v>2021</v>
      </c>
      <c r="C118" s="576" t="str">
        <f>HLOOKUP(Introduction!$G$4,nametranslations,27,FALSE)</f>
        <v>Pre-primary</v>
      </c>
      <c r="D118" s="579">
        <f>IF(ISBLANK(Regressions!D128), " ", Regressions!D128)</f>
        <v>1826256</v>
      </c>
      <c r="E118" s="585">
        <f>IF(ISNUMBER(Regressions!E128),ROUND(Regressions!E128, 1), NA())</f>
        <v>81.900000000000006</v>
      </c>
      <c r="F118" s="588">
        <f>IF(ISNUMBER(Regressions!F128),ROUND(Regressions!F128, 1), NA())</f>
        <v>62.7</v>
      </c>
      <c r="G118" s="589">
        <f>IF(ISNUMBER(Regressions!G128),ROUND(Regressions!G128, 1), NA())</f>
        <v>49</v>
      </c>
      <c r="H118" s="583">
        <f>IF(ISNUMBER(Regressions!H128),ROUND(Regressions!H128, 1), NA())</f>
        <v>13.8</v>
      </c>
      <c r="I118" s="584">
        <f>IF(ISNUMBER(Regressions!I128),ROUND(Regressions!I128, 1), NA())</f>
        <v>37.299999999999997</v>
      </c>
      <c r="J118" s="585">
        <f>IF(ISNUMBER(Regressions!K128),ROUND(Regressions!K128, 1), NA())</f>
        <v>99.3</v>
      </c>
      <c r="K118" s="588">
        <f>IF(ISNUMBER(Regressions!L128),ROUND(Regressions!L128, 1), NA())</f>
        <v>86.9</v>
      </c>
      <c r="L118" s="590">
        <f>IF(ISNUMBER(Regressions!M128),ROUND(Regressions!M128, 1), NA())</f>
        <v>35.700000000000003</v>
      </c>
      <c r="M118" s="583">
        <f>IF(ISNUMBER(Regressions!N128),ROUND(Regressions!N128, 1), NA())</f>
        <v>51.2</v>
      </c>
      <c r="N118" s="584">
        <f>IF(ISNUMBER(Regressions!O128),ROUND(Regressions!O128, 1), NA())</f>
        <v>13.1</v>
      </c>
      <c r="O118" s="585">
        <f>IF(ISNUMBER(Regressions!Q128),ROUND(Regressions!Q128, 1), NA())</f>
        <v>52.9</v>
      </c>
      <c r="P118" s="588">
        <f>IF(ISNUMBER(Regressions!R128),ROUND(Regressions!R128, 1), NA())</f>
        <v>41.4</v>
      </c>
      <c r="Q118" s="591">
        <f>IF(ISNUMBER(Regressions!S128),ROUND(Regressions!S128, 1), NA())</f>
        <v>16.5</v>
      </c>
      <c r="R118" s="583">
        <f>IF(ISNUMBER(Regressions!T128),ROUND(Regressions!T128, 1), NA())</f>
        <v>24.9</v>
      </c>
      <c r="S118" s="584">
        <f>IF(ISNUMBER(Regressions!U128),ROUND(Regressions!U128, 1), NA())</f>
        <v>58.6</v>
      </c>
    </row>
    <row r="119" spans="1:19" x14ac:dyDescent="0.25">
      <c r="A119" s="576" t="str">
        <f>+Introduction!$C$7</f>
        <v>United Republic of Tanzania</v>
      </c>
      <c r="B119" s="577">
        <f>IF(ISBLANK(Regressions!B129), " ", Regressions!B129)</f>
        <v>2022</v>
      </c>
      <c r="C119" s="576" t="str">
        <f>HLOOKUP(Introduction!$G$4,nametranslations,27,FALSE)</f>
        <v>Pre-primary</v>
      </c>
      <c r="D119" s="579">
        <f>IF(ISBLANK(Regressions!D129), " ", Regressions!D129)</f>
        <v>1856213</v>
      </c>
      <c r="E119" s="580">
        <f>IF(ISNUMBER(Regressions!E129),ROUND(Regressions!E129, 1), NA())</f>
        <v>81.900000000000006</v>
      </c>
      <c r="F119" s="581">
        <f>IF(ISNUMBER(Regressions!F129),ROUND(Regressions!F129, 1), NA())</f>
        <v>62.7</v>
      </c>
      <c r="G119" s="582">
        <f>IF(ISNUMBER(Regressions!G129),ROUND(Regressions!G129, 1), NA())</f>
        <v>49</v>
      </c>
      <c r="H119" s="583">
        <f>IF(ISNUMBER(Regressions!H129),ROUND(Regressions!H129, 1), NA())</f>
        <v>13.8</v>
      </c>
      <c r="I119" s="584">
        <f>IF(ISNUMBER(Regressions!I129),ROUND(Regressions!I129, 1), NA())</f>
        <v>37.299999999999997</v>
      </c>
      <c r="J119" s="585">
        <f>IF(ISNUMBER(Regressions!K129),ROUND(Regressions!K129, 1), NA())</f>
        <v>99.3</v>
      </c>
      <c r="K119" s="581">
        <f>IF(ISNUMBER(Regressions!L129),ROUND(Regressions!L129, 1), NA())</f>
        <v>86.9</v>
      </c>
      <c r="L119" s="586">
        <f>IF(ISNUMBER(Regressions!M129),ROUND(Regressions!M129, 1), NA())</f>
        <v>35.700000000000003</v>
      </c>
      <c r="M119" s="583">
        <f>IF(ISNUMBER(Regressions!N129),ROUND(Regressions!N129, 1), NA())</f>
        <v>51.2</v>
      </c>
      <c r="N119" s="584">
        <f>IF(ISNUMBER(Regressions!O129),ROUND(Regressions!O129, 1), NA())</f>
        <v>13.1</v>
      </c>
      <c r="O119" s="585">
        <f>IF(ISNUMBER(Regressions!Q129),ROUND(Regressions!Q129, 1), NA())</f>
        <v>52.9</v>
      </c>
      <c r="P119" s="581">
        <f>IF(ISNUMBER(Regressions!R129),ROUND(Regressions!R129, 1), NA())</f>
        <v>41.4</v>
      </c>
      <c r="Q119" s="587">
        <f>IF(ISNUMBER(Regressions!S129),ROUND(Regressions!S129, 1), NA())</f>
        <v>16.5</v>
      </c>
      <c r="R119" s="583">
        <f>IF(ISNUMBER(Regressions!T129),ROUND(Regressions!T129, 1), NA())</f>
        <v>24.9</v>
      </c>
      <c r="S119" s="584">
        <f>IF(ISNUMBER(Regressions!U129),ROUND(Regressions!U129, 1), NA())</f>
        <v>58.6</v>
      </c>
    </row>
    <row r="120" spans="1:19" x14ac:dyDescent="0.25">
      <c r="A120" s="576" t="str">
        <f>+Introduction!$C$7</f>
        <v>United Republic of Tanzania</v>
      </c>
      <c r="B120" s="577">
        <f>IF(ISBLANK(Regressions!B130), " ", Regressions!B130)</f>
        <v>2023</v>
      </c>
      <c r="C120" s="576" t="str">
        <f>HLOOKUP(Introduction!$G$4,nametranslations,27,FALSE)</f>
        <v>Pre-primary</v>
      </c>
      <c r="D120" s="579">
        <f>IF(ISBLANK(Regressions!D130), " ", Regressions!D130)</f>
        <v>1923331</v>
      </c>
      <c r="E120" s="580" t="e">
        <f>IF(ISNUMBER(Regressions!E130),ROUND(Regressions!E130, 1), NA())</f>
        <v>#N/A</v>
      </c>
      <c r="F120" s="581" t="e">
        <f>IF(ISNUMBER(Regressions!F130),ROUND(Regressions!F130, 1), NA())</f>
        <v>#N/A</v>
      </c>
      <c r="G120" s="582" t="e">
        <f>IF(ISNUMBER(Regressions!G130),ROUND(Regressions!G130, 1), NA())</f>
        <v>#N/A</v>
      </c>
      <c r="H120" s="583" t="e">
        <f>IF(ISNUMBER(Regressions!H130),ROUND(Regressions!H130, 1), NA())</f>
        <v>#N/A</v>
      </c>
      <c r="I120" s="584" t="e">
        <f>IF(ISNUMBER(Regressions!I130),ROUND(Regressions!I130, 1), NA())</f>
        <v>#N/A</v>
      </c>
      <c r="J120" s="585" t="e">
        <f>IF(ISNUMBER(Regressions!K130),ROUND(Regressions!K130, 1), NA())</f>
        <v>#N/A</v>
      </c>
      <c r="K120" s="581" t="e">
        <f>IF(ISNUMBER(Regressions!L130),ROUND(Regressions!L130, 1), NA())</f>
        <v>#N/A</v>
      </c>
      <c r="L120" s="586" t="e">
        <f>IF(ISNUMBER(Regressions!M130),ROUND(Regressions!M130, 1), NA())</f>
        <v>#N/A</v>
      </c>
      <c r="M120" s="583" t="e">
        <f>IF(ISNUMBER(Regressions!N130),ROUND(Regressions!N130, 1), NA())</f>
        <v>#N/A</v>
      </c>
      <c r="N120" s="584" t="e">
        <f>IF(ISNUMBER(Regressions!O130),ROUND(Regressions!O130, 1), NA())</f>
        <v>#N/A</v>
      </c>
      <c r="O120" s="585" t="e">
        <f>IF(ISNUMBER(Regressions!Q130),ROUND(Regressions!Q130, 1), NA())</f>
        <v>#N/A</v>
      </c>
      <c r="P120" s="581" t="e">
        <f>IF(ISNUMBER(Regressions!R130),ROUND(Regressions!R130, 1), NA())</f>
        <v>#N/A</v>
      </c>
      <c r="Q120" s="587" t="e">
        <f>IF(ISNUMBER(Regressions!S130),ROUND(Regressions!S130, 1), NA())</f>
        <v>#N/A</v>
      </c>
      <c r="R120" s="583" t="e">
        <f>IF(ISNUMBER(Regressions!T130),ROUND(Regressions!T130, 1), NA())</f>
        <v>#N/A</v>
      </c>
      <c r="S120" s="584" t="e">
        <f>IF(ISNUMBER(Regressions!U130),ROUND(Regressions!U130, 1), NA())</f>
        <v>#N/A</v>
      </c>
    </row>
    <row r="121" spans="1:19" x14ac:dyDescent="0.25">
      <c r="A121" s="576" t="str">
        <f>+Introduction!$C$7</f>
        <v>United Republic of Tanzania</v>
      </c>
      <c r="B121" s="577">
        <f>IF(ISBLANK(Regressions!B131), " ", Regressions!B131)</f>
        <v>2024</v>
      </c>
      <c r="C121" s="576" t="str">
        <f>HLOOKUP(Introduction!$G$4,nametranslations,27,FALSE)</f>
        <v>Pre-primary</v>
      </c>
      <c r="D121" s="579">
        <f>IF(ISBLANK(Regressions!D131), " ", Regressions!D131)</f>
        <v>1989953</v>
      </c>
      <c r="E121" s="580" t="e">
        <f>IF(ISNUMBER(Regressions!E131),ROUND(Regressions!E131, 1), NA())</f>
        <v>#N/A</v>
      </c>
      <c r="F121" s="581" t="e">
        <f>IF(ISNUMBER(Regressions!F131),ROUND(Regressions!F131, 1), NA())</f>
        <v>#N/A</v>
      </c>
      <c r="G121" s="582" t="e">
        <f>IF(ISNUMBER(Regressions!G131),ROUND(Regressions!G131, 1), NA())</f>
        <v>#N/A</v>
      </c>
      <c r="H121" s="583" t="e">
        <f>IF(ISNUMBER(Regressions!H131),ROUND(Regressions!H131, 1), NA())</f>
        <v>#N/A</v>
      </c>
      <c r="I121" s="584" t="e">
        <f>IF(ISNUMBER(Regressions!I131),ROUND(Regressions!I131, 1), NA())</f>
        <v>#N/A</v>
      </c>
      <c r="J121" s="585" t="e">
        <f>IF(ISNUMBER(Regressions!K131),ROUND(Regressions!K131, 1), NA())</f>
        <v>#N/A</v>
      </c>
      <c r="K121" s="581" t="e">
        <f>IF(ISNUMBER(Regressions!L131),ROUND(Regressions!L131, 1), NA())</f>
        <v>#N/A</v>
      </c>
      <c r="L121" s="586" t="e">
        <f>IF(ISNUMBER(Regressions!M131),ROUND(Regressions!M131, 1), NA())</f>
        <v>#N/A</v>
      </c>
      <c r="M121" s="583" t="e">
        <f>IF(ISNUMBER(Regressions!N131),ROUND(Regressions!N131, 1), NA())</f>
        <v>#N/A</v>
      </c>
      <c r="N121" s="584" t="e">
        <f>IF(ISNUMBER(Regressions!O131),ROUND(Regressions!O131, 1), NA())</f>
        <v>#N/A</v>
      </c>
      <c r="O121" s="585" t="e">
        <f>IF(ISNUMBER(Regressions!Q131),ROUND(Regressions!Q131, 1), NA())</f>
        <v>#N/A</v>
      </c>
      <c r="P121" s="581" t="e">
        <f>IF(ISNUMBER(Regressions!R131),ROUND(Regressions!R131, 1), NA())</f>
        <v>#N/A</v>
      </c>
      <c r="Q121" s="587" t="e">
        <f>IF(ISNUMBER(Regressions!S131),ROUND(Regressions!S131, 1), NA())</f>
        <v>#N/A</v>
      </c>
      <c r="R121" s="583" t="e">
        <f>IF(ISNUMBER(Regressions!T131),ROUND(Regressions!T131, 1), NA())</f>
        <v>#N/A</v>
      </c>
      <c r="S121" s="584" t="e">
        <f>IF(ISNUMBER(Regressions!U131),ROUND(Regressions!U131, 1), NA())</f>
        <v>#N/A</v>
      </c>
    </row>
    <row r="122" spans="1:19" x14ac:dyDescent="0.25">
      <c r="A122" s="592" t="str">
        <f>+Introduction!$C$7</f>
        <v>United Republic of Tanzania</v>
      </c>
      <c r="B122" s="593">
        <f>IF(ISBLANK(Regressions!B132), " ", Regressions!B132)</f>
        <v>2025</v>
      </c>
      <c r="C122" s="592" t="str">
        <f>HLOOKUP(Introduction!$G$4,nametranslations,27,FALSE)</f>
        <v>Pre-primary</v>
      </c>
      <c r="D122" s="594">
        <f>IF(ISBLANK(Regressions!D132), " ", Regressions!D132)</f>
        <v>2635235</v>
      </c>
      <c r="E122" s="595" t="e">
        <f>IF(ISNUMBER(Regressions!E132),ROUND(Regressions!E132, 1), NA())</f>
        <v>#N/A</v>
      </c>
      <c r="F122" s="596" t="e">
        <f>IF(ISNUMBER(Regressions!F132),ROUND(Regressions!F132, 1), NA())</f>
        <v>#N/A</v>
      </c>
      <c r="G122" s="597" t="e">
        <f>IF(ISNUMBER(Regressions!G132),ROUND(Regressions!G132, 1), NA())</f>
        <v>#N/A</v>
      </c>
      <c r="H122" s="598" t="e">
        <f>IF(ISNUMBER(Regressions!H132),ROUND(Regressions!H132, 1), NA())</f>
        <v>#N/A</v>
      </c>
      <c r="I122" s="599" t="e">
        <f>IF(ISNUMBER(Regressions!I132),ROUND(Regressions!I132, 1), NA())</f>
        <v>#N/A</v>
      </c>
      <c r="J122" s="600" t="e">
        <f>IF(ISNUMBER(Regressions!K132),ROUND(Regressions!K132, 1), NA())</f>
        <v>#N/A</v>
      </c>
      <c r="K122" s="596" t="e">
        <f>IF(ISNUMBER(Regressions!L132),ROUND(Regressions!L132, 1), NA())</f>
        <v>#N/A</v>
      </c>
      <c r="L122" s="601" t="e">
        <f>IF(ISNUMBER(Regressions!M132),ROUND(Regressions!M132, 1), NA())</f>
        <v>#N/A</v>
      </c>
      <c r="M122" s="598" t="e">
        <f>IF(ISNUMBER(Regressions!N132),ROUND(Regressions!N132, 1), NA())</f>
        <v>#N/A</v>
      </c>
      <c r="N122" s="599" t="e">
        <f>IF(ISNUMBER(Regressions!O132),ROUND(Regressions!O132, 1), NA())</f>
        <v>#N/A</v>
      </c>
      <c r="O122" s="600" t="e">
        <f>IF(ISNUMBER(Regressions!Q132),ROUND(Regressions!Q132, 1), NA())</f>
        <v>#N/A</v>
      </c>
      <c r="P122" s="596" t="e">
        <f>IF(ISNUMBER(Regressions!R132),ROUND(Regressions!R132, 1), NA())</f>
        <v>#N/A</v>
      </c>
      <c r="Q122" s="602" t="e">
        <f>IF(ISNUMBER(Regressions!S132),ROUND(Regressions!S132, 1), NA())</f>
        <v>#N/A</v>
      </c>
      <c r="R122" s="598" t="e">
        <f>IF(ISNUMBER(Regressions!T132),ROUND(Regressions!T132, 1), NA())</f>
        <v>#N/A</v>
      </c>
      <c r="S122" s="599" t="e">
        <f>IF(ISNUMBER(Regressions!U132),ROUND(Regressions!U132, 1), NA())</f>
        <v>#N/A</v>
      </c>
    </row>
    <row r="123" spans="1:19" hidden="1" x14ac:dyDescent="0.25">
      <c r="A123" s="576" t="str">
        <f>+Introduction!$C$7</f>
        <v>United Republic of Tanzania</v>
      </c>
      <c r="B123" s="577">
        <f>IF(ISBLANK(Regressions!B133), " ", Regressions!B133)</f>
        <v>2026</v>
      </c>
      <c r="C123" s="576" t="str">
        <f>HLOOKUP(Introduction!$G$4,nametranslations,27,FALSE)</f>
        <v>Pre-primary</v>
      </c>
      <c r="D123" s="579" t="str">
        <f>IF(ISBLANK(Regressions!D133), " ", Regressions!D133)</f>
        <v xml:space="preserve"> </v>
      </c>
      <c r="E123" s="580" t="e">
        <f>IF(ISNUMBER(Regressions!E133),ROUND(Regressions!E133, 1), NA())</f>
        <v>#N/A</v>
      </c>
      <c r="F123" s="581" t="e">
        <f>IF(ISNUMBER(Regressions!F133),ROUND(Regressions!F133, 1), NA())</f>
        <v>#N/A</v>
      </c>
      <c r="G123" s="582" t="e">
        <f>IF(ISNUMBER(Regressions!G133),ROUND(Regressions!G133, 1), NA())</f>
        <v>#N/A</v>
      </c>
      <c r="H123" s="583" t="e">
        <f>IF(ISNUMBER(Regressions!H133),ROUND(Regressions!H133, 1), NA())</f>
        <v>#N/A</v>
      </c>
      <c r="I123" s="584" t="e">
        <f>IF(ISNUMBER(Regressions!I133),ROUND(Regressions!I133, 1), NA())</f>
        <v>#N/A</v>
      </c>
      <c r="J123" s="585" t="e">
        <f>IF(ISNUMBER(Regressions!K133),ROUND(Regressions!K133, 1), NA())</f>
        <v>#N/A</v>
      </c>
      <c r="K123" s="581" t="e">
        <f>IF(ISNUMBER(Regressions!L133),ROUND(Regressions!L133, 1), NA())</f>
        <v>#N/A</v>
      </c>
      <c r="L123" s="586" t="e">
        <f>IF(ISNUMBER(Regressions!M133),ROUND(Regressions!M133, 1), NA())</f>
        <v>#N/A</v>
      </c>
      <c r="M123" s="583" t="e">
        <f>IF(ISNUMBER(Regressions!N133),ROUND(Regressions!N133, 1), NA())</f>
        <v>#N/A</v>
      </c>
      <c r="N123" s="584" t="e">
        <f>IF(ISNUMBER(Regressions!O133),ROUND(Regressions!O133, 1), NA())</f>
        <v>#N/A</v>
      </c>
      <c r="O123" s="585" t="e">
        <f>IF(ISNUMBER(Regressions!Q133),ROUND(Regressions!Q133, 1), NA())</f>
        <v>#N/A</v>
      </c>
      <c r="P123" s="581" t="e">
        <f>IF(ISNUMBER(Regressions!R133),ROUND(Regressions!R133, 1), NA())</f>
        <v>#N/A</v>
      </c>
      <c r="Q123" s="587" t="e">
        <f>IF(ISNUMBER(Regressions!S133),ROUND(Regressions!S133, 1), NA())</f>
        <v>#N/A</v>
      </c>
      <c r="R123" s="583" t="e">
        <f>IF(ISNUMBER(Regressions!T133),ROUND(Regressions!T133, 1), NA())</f>
        <v>#N/A</v>
      </c>
      <c r="S123" s="584" t="e">
        <f>IF(ISNUMBER(Regressions!U133),ROUND(Regressions!U133, 1), NA())</f>
        <v>#N/A</v>
      </c>
    </row>
    <row r="124" spans="1:19" hidden="1" x14ac:dyDescent="0.25">
      <c r="A124" s="576" t="str">
        <f>+Introduction!$C$7</f>
        <v>United Republic of Tanzania</v>
      </c>
      <c r="B124" s="577">
        <f>IF(ISBLANK(Regressions!B134), " ", Regressions!B134)</f>
        <v>2027</v>
      </c>
      <c r="C124" s="576" t="str">
        <f>HLOOKUP(Introduction!$G$4,nametranslations,27,FALSE)</f>
        <v>Pre-primary</v>
      </c>
      <c r="D124" s="579" t="str">
        <f>IF(ISBLANK(Regressions!D134), " ", Regressions!D134)</f>
        <v xml:space="preserve"> </v>
      </c>
      <c r="E124" s="580" t="e">
        <f>IF(ISNUMBER(Regressions!E134),ROUND(Regressions!E134, 1), NA())</f>
        <v>#N/A</v>
      </c>
      <c r="F124" s="581" t="e">
        <f>IF(ISNUMBER(Regressions!F134),ROUND(Regressions!F134, 1), NA())</f>
        <v>#N/A</v>
      </c>
      <c r="G124" s="582" t="e">
        <f>IF(ISNUMBER(Regressions!G134),ROUND(Regressions!G134, 1), NA())</f>
        <v>#N/A</v>
      </c>
      <c r="H124" s="583" t="e">
        <f>IF(ISNUMBER(Regressions!H134),ROUND(Regressions!H134, 1), NA())</f>
        <v>#N/A</v>
      </c>
      <c r="I124" s="584" t="e">
        <f>IF(ISNUMBER(Regressions!I134),ROUND(Regressions!I134, 1), NA())</f>
        <v>#N/A</v>
      </c>
      <c r="J124" s="585" t="e">
        <f>IF(ISNUMBER(Regressions!K134),ROUND(Regressions!K134, 1), NA())</f>
        <v>#N/A</v>
      </c>
      <c r="K124" s="581" t="e">
        <f>IF(ISNUMBER(Regressions!L134),ROUND(Regressions!L134, 1), NA())</f>
        <v>#N/A</v>
      </c>
      <c r="L124" s="586" t="e">
        <f>IF(ISNUMBER(Regressions!M134),ROUND(Regressions!M134, 1), NA())</f>
        <v>#N/A</v>
      </c>
      <c r="M124" s="583" t="e">
        <f>IF(ISNUMBER(Regressions!N134),ROUND(Regressions!N134, 1), NA())</f>
        <v>#N/A</v>
      </c>
      <c r="N124" s="584" t="e">
        <f>IF(ISNUMBER(Regressions!O134),ROUND(Regressions!O134, 1), NA())</f>
        <v>#N/A</v>
      </c>
      <c r="O124" s="585" t="e">
        <f>IF(ISNUMBER(Regressions!Q134),ROUND(Regressions!Q134, 1), NA())</f>
        <v>#N/A</v>
      </c>
      <c r="P124" s="581" t="e">
        <f>IF(ISNUMBER(Regressions!R134),ROUND(Regressions!R134, 1), NA())</f>
        <v>#N/A</v>
      </c>
      <c r="Q124" s="587" t="e">
        <f>IF(ISNUMBER(Regressions!S134),ROUND(Regressions!S134, 1), NA())</f>
        <v>#N/A</v>
      </c>
      <c r="R124" s="583" t="e">
        <f>IF(ISNUMBER(Regressions!T134),ROUND(Regressions!T134, 1), NA())</f>
        <v>#N/A</v>
      </c>
      <c r="S124" s="584" t="e">
        <f>IF(ISNUMBER(Regressions!U134),ROUND(Regressions!U134, 1), NA())</f>
        <v>#N/A</v>
      </c>
    </row>
    <row r="125" spans="1:19" hidden="1" x14ac:dyDescent="0.25">
      <c r="A125" s="576" t="str">
        <f>+Introduction!$C$7</f>
        <v>United Republic of Tanzania</v>
      </c>
      <c r="B125" s="577">
        <f>IF(ISBLANK(Regressions!B135), " ", Regressions!B135)</f>
        <v>2028</v>
      </c>
      <c r="C125" s="576" t="str">
        <f>HLOOKUP(Introduction!$G$4,nametranslations,27,FALSE)</f>
        <v>Pre-primary</v>
      </c>
      <c r="D125" s="579" t="str">
        <f>IF(ISBLANK(Regressions!D135), " ", Regressions!D135)</f>
        <v xml:space="preserve"> </v>
      </c>
      <c r="E125" s="580" t="e">
        <f>IF(ISNUMBER(Regressions!E135),ROUND(Regressions!E135, 1), NA())</f>
        <v>#N/A</v>
      </c>
      <c r="F125" s="581" t="e">
        <f>IF(ISNUMBER(Regressions!F135),ROUND(Regressions!F135, 1), NA())</f>
        <v>#N/A</v>
      </c>
      <c r="G125" s="582" t="e">
        <f>IF(ISNUMBER(Regressions!G135),ROUND(Regressions!G135, 1), NA())</f>
        <v>#N/A</v>
      </c>
      <c r="H125" s="583" t="e">
        <f>IF(ISNUMBER(Regressions!H135),ROUND(Regressions!H135, 1), NA())</f>
        <v>#N/A</v>
      </c>
      <c r="I125" s="584" t="e">
        <f>IF(ISNUMBER(Regressions!I135),ROUND(Regressions!I135, 1), NA())</f>
        <v>#N/A</v>
      </c>
      <c r="J125" s="585" t="e">
        <f>IF(ISNUMBER(Regressions!K135),ROUND(Regressions!K135, 1), NA())</f>
        <v>#N/A</v>
      </c>
      <c r="K125" s="581" t="e">
        <f>IF(ISNUMBER(Regressions!L135),ROUND(Regressions!L135, 1), NA())</f>
        <v>#N/A</v>
      </c>
      <c r="L125" s="586" t="e">
        <f>IF(ISNUMBER(Regressions!M135),ROUND(Regressions!M135, 1), NA())</f>
        <v>#N/A</v>
      </c>
      <c r="M125" s="583" t="e">
        <f>IF(ISNUMBER(Regressions!N135),ROUND(Regressions!N135, 1), NA())</f>
        <v>#N/A</v>
      </c>
      <c r="N125" s="584" t="e">
        <f>IF(ISNUMBER(Regressions!O135),ROUND(Regressions!O135, 1), NA())</f>
        <v>#N/A</v>
      </c>
      <c r="O125" s="585" t="e">
        <f>IF(ISNUMBER(Regressions!Q135),ROUND(Regressions!Q135, 1), NA())</f>
        <v>#N/A</v>
      </c>
      <c r="P125" s="581" t="e">
        <f>IF(ISNUMBER(Regressions!R135),ROUND(Regressions!R135, 1), NA())</f>
        <v>#N/A</v>
      </c>
      <c r="Q125" s="587" t="e">
        <f>IF(ISNUMBER(Regressions!S135),ROUND(Regressions!S135, 1), NA())</f>
        <v>#N/A</v>
      </c>
      <c r="R125" s="583" t="e">
        <f>IF(ISNUMBER(Regressions!T135),ROUND(Regressions!T135, 1), NA())</f>
        <v>#N/A</v>
      </c>
      <c r="S125" s="584" t="e">
        <f>IF(ISNUMBER(Regressions!U135),ROUND(Regressions!U135, 1), NA())</f>
        <v>#N/A</v>
      </c>
    </row>
    <row r="126" spans="1:19" hidden="1" x14ac:dyDescent="0.25">
      <c r="A126" s="576" t="str">
        <f>+Introduction!$C$7</f>
        <v>United Republic of Tanzania</v>
      </c>
      <c r="B126" s="577">
        <f>IF(ISBLANK(Regressions!B136), " ", Regressions!B136)</f>
        <v>2029</v>
      </c>
      <c r="C126" s="576" t="str">
        <f>HLOOKUP(Introduction!$G$4,nametranslations,27,FALSE)</f>
        <v>Pre-primary</v>
      </c>
      <c r="D126" s="579" t="str">
        <f>IF(ISBLANK(Regressions!D136), " ", Regressions!D136)</f>
        <v xml:space="preserve"> </v>
      </c>
      <c r="E126" s="580" t="e">
        <f>IF(ISNUMBER(Regressions!E136),ROUND(Regressions!E136, 1), NA())</f>
        <v>#N/A</v>
      </c>
      <c r="F126" s="581" t="e">
        <f>IF(ISNUMBER(Regressions!F136),ROUND(Regressions!F136, 1), NA())</f>
        <v>#N/A</v>
      </c>
      <c r="G126" s="582" t="e">
        <f>IF(ISNUMBER(Regressions!G136),ROUND(Regressions!G136, 1), NA())</f>
        <v>#N/A</v>
      </c>
      <c r="H126" s="583" t="e">
        <f>IF(ISNUMBER(Regressions!H136),ROUND(Regressions!H136, 1), NA())</f>
        <v>#N/A</v>
      </c>
      <c r="I126" s="584" t="e">
        <f>IF(ISNUMBER(Regressions!I136),ROUND(Regressions!I136, 1), NA())</f>
        <v>#N/A</v>
      </c>
      <c r="J126" s="585" t="e">
        <f>IF(ISNUMBER(Regressions!K136),ROUND(Regressions!K136, 1), NA())</f>
        <v>#N/A</v>
      </c>
      <c r="K126" s="581" t="e">
        <f>IF(ISNUMBER(Regressions!L136),ROUND(Regressions!L136, 1), NA())</f>
        <v>#N/A</v>
      </c>
      <c r="L126" s="586" t="e">
        <f>IF(ISNUMBER(Regressions!M136),ROUND(Regressions!M136, 1), NA())</f>
        <v>#N/A</v>
      </c>
      <c r="M126" s="583" t="e">
        <f>IF(ISNUMBER(Regressions!N136),ROUND(Regressions!N136, 1), NA())</f>
        <v>#N/A</v>
      </c>
      <c r="N126" s="584" t="e">
        <f>IF(ISNUMBER(Regressions!O136),ROUND(Regressions!O136, 1), NA())</f>
        <v>#N/A</v>
      </c>
      <c r="O126" s="585" t="e">
        <f>IF(ISNUMBER(Regressions!Q136),ROUND(Regressions!Q136, 1), NA())</f>
        <v>#N/A</v>
      </c>
      <c r="P126" s="581" t="e">
        <f>IF(ISNUMBER(Regressions!R136),ROUND(Regressions!R136, 1), NA())</f>
        <v>#N/A</v>
      </c>
      <c r="Q126" s="587" t="e">
        <f>IF(ISNUMBER(Regressions!S136),ROUND(Regressions!S136, 1), NA())</f>
        <v>#N/A</v>
      </c>
      <c r="R126" s="583" t="e">
        <f>IF(ISNUMBER(Regressions!T136),ROUND(Regressions!T136, 1), NA())</f>
        <v>#N/A</v>
      </c>
      <c r="S126" s="584" t="e">
        <f>IF(ISNUMBER(Regressions!U136),ROUND(Regressions!U136, 1), NA())</f>
        <v>#N/A</v>
      </c>
    </row>
    <row r="127" spans="1:19" hidden="1" x14ac:dyDescent="0.25">
      <c r="A127" s="576" t="str">
        <f>+Introduction!$C$7</f>
        <v>United Republic of Tanzania</v>
      </c>
      <c r="B127" s="577">
        <f>IF(ISBLANK(Regressions!B137), " ", Regressions!B137)</f>
        <v>2030</v>
      </c>
      <c r="C127" s="576" t="str">
        <f>HLOOKUP(Introduction!$G$4,nametranslations,27,FALSE)</f>
        <v>Pre-primary</v>
      </c>
      <c r="D127" s="579" t="str">
        <f>IF(ISBLANK(Regressions!D137), " ", Regressions!D137)</f>
        <v xml:space="preserve"> </v>
      </c>
      <c r="E127" s="580" t="e">
        <f>IF(ISNUMBER(Regressions!E137),ROUND(Regressions!E137, 1), NA())</f>
        <v>#N/A</v>
      </c>
      <c r="F127" s="581" t="e">
        <f>IF(ISNUMBER(Regressions!F137),ROUND(Regressions!F137, 1), NA())</f>
        <v>#N/A</v>
      </c>
      <c r="G127" s="582" t="e">
        <f>IF(ISNUMBER(Regressions!G137),ROUND(Regressions!G137, 1), NA())</f>
        <v>#N/A</v>
      </c>
      <c r="H127" s="583" t="e">
        <f>IF(ISNUMBER(Regressions!H137),ROUND(Regressions!H137, 1), NA())</f>
        <v>#N/A</v>
      </c>
      <c r="I127" s="584" t="e">
        <f>IF(ISNUMBER(Regressions!I137),ROUND(Regressions!I137, 1), NA())</f>
        <v>#N/A</v>
      </c>
      <c r="J127" s="585" t="e">
        <f>IF(ISNUMBER(Regressions!K137),ROUND(Regressions!K137, 1), NA())</f>
        <v>#N/A</v>
      </c>
      <c r="K127" s="581" t="e">
        <f>IF(ISNUMBER(Regressions!L137),ROUND(Regressions!L137, 1), NA())</f>
        <v>#N/A</v>
      </c>
      <c r="L127" s="586" t="e">
        <f>IF(ISNUMBER(Regressions!M137),ROUND(Regressions!M137, 1), NA())</f>
        <v>#N/A</v>
      </c>
      <c r="M127" s="583" t="e">
        <f>IF(ISNUMBER(Regressions!N137),ROUND(Regressions!N137, 1), NA())</f>
        <v>#N/A</v>
      </c>
      <c r="N127" s="584" t="e">
        <f>IF(ISNUMBER(Regressions!O137),ROUND(Regressions!O137, 1), NA())</f>
        <v>#N/A</v>
      </c>
      <c r="O127" s="585" t="e">
        <f>IF(ISNUMBER(Regressions!Q137),ROUND(Regressions!Q137, 1), NA())</f>
        <v>#N/A</v>
      </c>
      <c r="P127" s="581" t="e">
        <f>IF(ISNUMBER(Regressions!R137),ROUND(Regressions!R137, 1), NA())</f>
        <v>#N/A</v>
      </c>
      <c r="Q127" s="587" t="e">
        <f>IF(ISNUMBER(Regressions!S137),ROUND(Regressions!S137, 1), NA())</f>
        <v>#N/A</v>
      </c>
      <c r="R127" s="583" t="e">
        <f>IF(ISNUMBER(Regressions!T137),ROUND(Regressions!T137, 1), NA())</f>
        <v>#N/A</v>
      </c>
      <c r="S127" s="584" t="e">
        <f>IF(ISNUMBER(Regressions!U137),ROUND(Regressions!U137, 1), NA())</f>
        <v>#N/A</v>
      </c>
    </row>
    <row r="128" spans="1:19" x14ac:dyDescent="0.25">
      <c r="A128" s="576" t="str">
        <f>+Introduction!$C$7</f>
        <v>United Republic of Tanzania</v>
      </c>
      <c r="B128" s="577">
        <f>IF(ISBLANK(Regressions!B138), " ", Regressions!B138)</f>
        <v>2000</v>
      </c>
      <c r="C128" s="576" t="str">
        <f>HLOOKUP(Introduction!$G$4,nametranslations,28,FALSE)</f>
        <v>Primary</v>
      </c>
      <c r="D128" s="579">
        <f>IF(ISBLANK(Regressions!D138), " ", Regressions!D138)</f>
        <v>6306313</v>
      </c>
      <c r="E128" s="580" t="e">
        <f>IF(ISNUMBER(Regressions!E138),ROUND(Regressions!E138, 1), NA())</f>
        <v>#N/A</v>
      </c>
      <c r="F128" s="581" t="e">
        <f>IF(ISNUMBER(Regressions!F138),ROUND(Regressions!F138, 1), NA())</f>
        <v>#N/A</v>
      </c>
      <c r="G128" s="582" t="e">
        <f>IF(ISNUMBER(Regressions!G138),ROUND(Regressions!G138, 1), NA())</f>
        <v>#N/A</v>
      </c>
      <c r="H128" s="583" t="e">
        <f>IF(ISNUMBER(Regressions!H138),ROUND(Regressions!H138, 1), NA())</f>
        <v>#N/A</v>
      </c>
      <c r="I128" s="584" t="e">
        <f>IF(ISNUMBER(Regressions!I138),ROUND(Regressions!I138, 1), NA())</f>
        <v>#N/A</v>
      </c>
      <c r="J128" s="585">
        <f>IF(ISNUMBER(Regressions!K138),ROUND(Regressions!K138, 1), NA())</f>
        <v>100</v>
      </c>
      <c r="K128" s="581" t="e">
        <f>IF(ISNUMBER(Regressions!L138),ROUND(Regressions!L138, 1), NA())</f>
        <v>#N/A</v>
      </c>
      <c r="L128" s="586" t="e">
        <f>IF(ISNUMBER(Regressions!M138),ROUND(Regressions!M138, 1), NA())</f>
        <v>#N/A</v>
      </c>
      <c r="M128" s="583" t="e">
        <f>IF(ISNUMBER(Regressions!N138),ROUND(Regressions!N138, 1), NA())</f>
        <v>#N/A</v>
      </c>
      <c r="N128" s="584" t="e">
        <f>IF(ISNUMBER(Regressions!O138),ROUND(Regressions!O138, 1), NA())</f>
        <v>#N/A</v>
      </c>
      <c r="O128" s="585" t="e">
        <f>IF(ISNUMBER(Regressions!Q138),ROUND(Regressions!Q138, 1), NA())</f>
        <v>#N/A</v>
      </c>
      <c r="P128" s="581" t="e">
        <f>IF(ISNUMBER(Regressions!R138),ROUND(Regressions!R138, 1), NA())</f>
        <v>#N/A</v>
      </c>
      <c r="Q128" s="587" t="e">
        <f>IF(ISNUMBER(Regressions!S138),ROUND(Regressions!S138, 1), NA())</f>
        <v>#N/A</v>
      </c>
      <c r="R128" s="583" t="e">
        <f>IF(ISNUMBER(Regressions!T138),ROUND(Regressions!T138, 1), NA())</f>
        <v>#N/A</v>
      </c>
      <c r="S128" s="584" t="e">
        <f>IF(ISNUMBER(Regressions!U138),ROUND(Regressions!U138, 1), NA())</f>
        <v>#N/A</v>
      </c>
    </row>
    <row r="129" spans="1:19" x14ac:dyDescent="0.25">
      <c r="A129" s="576" t="str">
        <f>+Introduction!$C$7</f>
        <v>United Republic of Tanzania</v>
      </c>
      <c r="B129" s="577">
        <f>IF(ISBLANK(Regressions!B139), " ", Regressions!B139)</f>
        <v>2001</v>
      </c>
      <c r="C129" s="576" t="str">
        <f>HLOOKUP(Introduction!$G$4,nametranslations,28,FALSE)</f>
        <v>Primary</v>
      </c>
      <c r="D129" s="579">
        <f>IF(ISBLANK(Regressions!D139), " ", Regressions!D139)</f>
        <v>6447054</v>
      </c>
      <c r="E129" s="580" t="e">
        <f>IF(ISNUMBER(Regressions!E139),ROUND(Regressions!E139, 1), NA())</f>
        <v>#N/A</v>
      </c>
      <c r="F129" s="581" t="e">
        <f>IF(ISNUMBER(Regressions!F139),ROUND(Regressions!F139, 1), NA())</f>
        <v>#N/A</v>
      </c>
      <c r="G129" s="582" t="e">
        <f>IF(ISNUMBER(Regressions!G139),ROUND(Regressions!G139, 1), NA())</f>
        <v>#N/A</v>
      </c>
      <c r="H129" s="583" t="e">
        <f>IF(ISNUMBER(Regressions!H139),ROUND(Regressions!H139, 1), NA())</f>
        <v>#N/A</v>
      </c>
      <c r="I129" s="584" t="e">
        <f>IF(ISNUMBER(Regressions!I139),ROUND(Regressions!I139, 1), NA())</f>
        <v>#N/A</v>
      </c>
      <c r="J129" s="585">
        <f>IF(ISNUMBER(Regressions!K139),ROUND(Regressions!K139, 1), NA())</f>
        <v>100</v>
      </c>
      <c r="K129" s="581" t="e">
        <f>IF(ISNUMBER(Regressions!L139),ROUND(Regressions!L139, 1), NA())</f>
        <v>#N/A</v>
      </c>
      <c r="L129" s="586" t="e">
        <f>IF(ISNUMBER(Regressions!M139),ROUND(Regressions!M139, 1), NA())</f>
        <v>#N/A</v>
      </c>
      <c r="M129" s="583" t="e">
        <f>IF(ISNUMBER(Regressions!N139),ROUND(Regressions!N139, 1), NA())</f>
        <v>#N/A</v>
      </c>
      <c r="N129" s="584" t="e">
        <f>IF(ISNUMBER(Regressions!O139),ROUND(Regressions!O139, 1), NA())</f>
        <v>#N/A</v>
      </c>
      <c r="O129" s="585" t="e">
        <f>IF(ISNUMBER(Regressions!Q139),ROUND(Regressions!Q139, 1), NA())</f>
        <v>#N/A</v>
      </c>
      <c r="P129" s="581" t="e">
        <f>IF(ISNUMBER(Regressions!R139),ROUND(Regressions!R139, 1), NA())</f>
        <v>#N/A</v>
      </c>
      <c r="Q129" s="587" t="e">
        <f>IF(ISNUMBER(Regressions!S139),ROUND(Regressions!S139, 1), NA())</f>
        <v>#N/A</v>
      </c>
      <c r="R129" s="583" t="e">
        <f>IF(ISNUMBER(Regressions!T139),ROUND(Regressions!T139, 1), NA())</f>
        <v>#N/A</v>
      </c>
      <c r="S129" s="584" t="e">
        <f>IF(ISNUMBER(Regressions!U139),ROUND(Regressions!U139, 1), NA())</f>
        <v>#N/A</v>
      </c>
    </row>
    <row r="130" spans="1:19" x14ac:dyDescent="0.25">
      <c r="A130" s="576" t="str">
        <f>+Introduction!$C$7</f>
        <v>United Republic of Tanzania</v>
      </c>
      <c r="B130" s="577">
        <f>IF(ISBLANK(Regressions!B140), " ", Regressions!B140)</f>
        <v>2002</v>
      </c>
      <c r="C130" s="576" t="str">
        <f>HLOOKUP(Introduction!$G$4,nametranslations,28,FALSE)</f>
        <v>Primary</v>
      </c>
      <c r="D130" s="579">
        <f>IF(ISBLANK(Regressions!D140), " ", Regressions!D140)</f>
        <v>6601172</v>
      </c>
      <c r="E130" s="580" t="e">
        <f>IF(ISNUMBER(Regressions!E140),ROUND(Regressions!E140, 1), NA())</f>
        <v>#N/A</v>
      </c>
      <c r="F130" s="581" t="e">
        <f>IF(ISNUMBER(Regressions!F140),ROUND(Regressions!F140, 1), NA())</f>
        <v>#N/A</v>
      </c>
      <c r="G130" s="582" t="e">
        <f>IF(ISNUMBER(Regressions!G140),ROUND(Regressions!G140, 1), NA())</f>
        <v>#N/A</v>
      </c>
      <c r="H130" s="583" t="e">
        <f>IF(ISNUMBER(Regressions!H140),ROUND(Regressions!H140, 1), NA())</f>
        <v>#N/A</v>
      </c>
      <c r="I130" s="584" t="e">
        <f>IF(ISNUMBER(Regressions!I140),ROUND(Regressions!I140, 1), NA())</f>
        <v>#N/A</v>
      </c>
      <c r="J130" s="585">
        <f>IF(ISNUMBER(Regressions!K140),ROUND(Regressions!K140, 1), NA())</f>
        <v>100</v>
      </c>
      <c r="K130" s="581" t="e">
        <f>IF(ISNUMBER(Regressions!L140),ROUND(Regressions!L140, 1), NA())</f>
        <v>#N/A</v>
      </c>
      <c r="L130" s="586" t="e">
        <f>IF(ISNUMBER(Regressions!M140),ROUND(Regressions!M140, 1), NA())</f>
        <v>#N/A</v>
      </c>
      <c r="M130" s="583" t="e">
        <f>IF(ISNUMBER(Regressions!N140),ROUND(Regressions!N140, 1), NA())</f>
        <v>#N/A</v>
      </c>
      <c r="N130" s="584" t="e">
        <f>IF(ISNUMBER(Regressions!O140),ROUND(Regressions!O140, 1), NA())</f>
        <v>#N/A</v>
      </c>
      <c r="O130" s="585" t="e">
        <f>IF(ISNUMBER(Regressions!Q140),ROUND(Regressions!Q140, 1), NA())</f>
        <v>#N/A</v>
      </c>
      <c r="P130" s="581" t="e">
        <f>IF(ISNUMBER(Regressions!R140),ROUND(Regressions!R140, 1), NA())</f>
        <v>#N/A</v>
      </c>
      <c r="Q130" s="587" t="e">
        <f>IF(ISNUMBER(Regressions!S140),ROUND(Regressions!S140, 1), NA())</f>
        <v>#N/A</v>
      </c>
      <c r="R130" s="583" t="e">
        <f>IF(ISNUMBER(Regressions!T140),ROUND(Regressions!T140, 1), NA())</f>
        <v>#N/A</v>
      </c>
      <c r="S130" s="584" t="e">
        <f>IF(ISNUMBER(Regressions!U140),ROUND(Regressions!U140, 1), NA())</f>
        <v>#N/A</v>
      </c>
    </row>
    <row r="131" spans="1:19" x14ac:dyDescent="0.25">
      <c r="A131" s="576" t="str">
        <f>+Introduction!$C$7</f>
        <v>United Republic of Tanzania</v>
      </c>
      <c r="B131" s="577">
        <f>IF(ISBLANK(Regressions!B141), " ", Regressions!B141)</f>
        <v>2003</v>
      </c>
      <c r="C131" s="576" t="str">
        <f>HLOOKUP(Introduction!$G$4,nametranslations,28,FALSE)</f>
        <v>Primary</v>
      </c>
      <c r="D131" s="579">
        <f>IF(ISBLANK(Regressions!D141), " ", Regressions!D141)</f>
        <v>6775448</v>
      </c>
      <c r="E131" s="580" t="e">
        <f>IF(ISNUMBER(Regressions!E141),ROUND(Regressions!E141, 1), NA())</f>
        <v>#N/A</v>
      </c>
      <c r="F131" s="581" t="e">
        <f>IF(ISNUMBER(Regressions!F141),ROUND(Regressions!F141, 1), NA())</f>
        <v>#N/A</v>
      </c>
      <c r="G131" s="582" t="e">
        <f>IF(ISNUMBER(Regressions!G141),ROUND(Regressions!G141, 1), NA())</f>
        <v>#N/A</v>
      </c>
      <c r="H131" s="583" t="e">
        <f>IF(ISNUMBER(Regressions!H141),ROUND(Regressions!H141, 1), NA())</f>
        <v>#N/A</v>
      </c>
      <c r="I131" s="584" t="e">
        <f>IF(ISNUMBER(Regressions!I141),ROUND(Regressions!I141, 1), NA())</f>
        <v>#N/A</v>
      </c>
      <c r="J131" s="585">
        <f>IF(ISNUMBER(Regressions!K141),ROUND(Regressions!K141, 1), NA())</f>
        <v>100</v>
      </c>
      <c r="K131" s="581" t="e">
        <f>IF(ISNUMBER(Regressions!L141),ROUND(Regressions!L141, 1), NA())</f>
        <v>#N/A</v>
      </c>
      <c r="L131" s="586" t="e">
        <f>IF(ISNUMBER(Regressions!M141),ROUND(Regressions!M141, 1), NA())</f>
        <v>#N/A</v>
      </c>
      <c r="M131" s="583" t="e">
        <f>IF(ISNUMBER(Regressions!N141),ROUND(Regressions!N141, 1), NA())</f>
        <v>#N/A</v>
      </c>
      <c r="N131" s="584" t="e">
        <f>IF(ISNUMBER(Regressions!O141),ROUND(Regressions!O141, 1), NA())</f>
        <v>#N/A</v>
      </c>
      <c r="O131" s="585" t="e">
        <f>IF(ISNUMBER(Regressions!Q141),ROUND(Regressions!Q141, 1), NA())</f>
        <v>#N/A</v>
      </c>
      <c r="P131" s="581" t="e">
        <f>IF(ISNUMBER(Regressions!R141),ROUND(Regressions!R141, 1), NA())</f>
        <v>#N/A</v>
      </c>
      <c r="Q131" s="587" t="e">
        <f>IF(ISNUMBER(Regressions!S141),ROUND(Regressions!S141, 1), NA())</f>
        <v>#N/A</v>
      </c>
      <c r="R131" s="583" t="e">
        <f>IF(ISNUMBER(Regressions!T141),ROUND(Regressions!T141, 1), NA())</f>
        <v>#N/A</v>
      </c>
      <c r="S131" s="584" t="e">
        <f>IF(ISNUMBER(Regressions!U141),ROUND(Regressions!U141, 1), NA())</f>
        <v>#N/A</v>
      </c>
    </row>
    <row r="132" spans="1:19" x14ac:dyDescent="0.25">
      <c r="A132" s="576" t="str">
        <f>+Introduction!$C$7</f>
        <v>United Republic of Tanzania</v>
      </c>
      <c r="B132" s="577">
        <f>IF(ISBLANK(Regressions!B142), " ", Regressions!B142)</f>
        <v>2004</v>
      </c>
      <c r="C132" s="576" t="str">
        <f>HLOOKUP(Introduction!$G$4,nametranslations,28,FALSE)</f>
        <v>Primary</v>
      </c>
      <c r="D132" s="579">
        <f>IF(ISBLANK(Regressions!D142), " ", Regressions!D142)</f>
        <v>6972035</v>
      </c>
      <c r="E132" s="580" t="e">
        <f>IF(ISNUMBER(Regressions!E142),ROUND(Regressions!E142, 1), NA())</f>
        <v>#N/A</v>
      </c>
      <c r="F132" s="581">
        <f>IF(ISNUMBER(Regressions!F142),ROUND(Regressions!F142, 1), NA())</f>
        <v>41.5</v>
      </c>
      <c r="G132" s="582" t="e">
        <f>IF(ISNUMBER(Regressions!G142),ROUND(Regressions!G142, 1), NA())</f>
        <v>#N/A</v>
      </c>
      <c r="H132" s="583" t="e">
        <f>IF(ISNUMBER(Regressions!H142),ROUND(Regressions!H142, 1), NA())</f>
        <v>#N/A</v>
      </c>
      <c r="I132" s="584">
        <f>IF(ISNUMBER(Regressions!I142),ROUND(Regressions!I142, 1), NA())</f>
        <v>58.5</v>
      </c>
      <c r="J132" s="585">
        <f>IF(ISNUMBER(Regressions!K142),ROUND(Regressions!K142, 1), NA())</f>
        <v>100</v>
      </c>
      <c r="K132" s="581" t="e">
        <f>IF(ISNUMBER(Regressions!L142),ROUND(Regressions!L142, 1), NA())</f>
        <v>#N/A</v>
      </c>
      <c r="L132" s="586" t="e">
        <f>IF(ISNUMBER(Regressions!M142),ROUND(Regressions!M142, 1), NA())</f>
        <v>#N/A</v>
      </c>
      <c r="M132" s="583" t="e">
        <f>IF(ISNUMBER(Regressions!N142),ROUND(Regressions!N142, 1), NA())</f>
        <v>#N/A</v>
      </c>
      <c r="N132" s="584" t="e">
        <f>IF(ISNUMBER(Regressions!O142),ROUND(Regressions!O142, 1), NA())</f>
        <v>#N/A</v>
      </c>
      <c r="O132" s="585" t="e">
        <f>IF(ISNUMBER(Regressions!Q142),ROUND(Regressions!Q142, 1), NA())</f>
        <v>#N/A</v>
      </c>
      <c r="P132" s="581" t="e">
        <f>IF(ISNUMBER(Regressions!R142),ROUND(Regressions!R142, 1), NA())</f>
        <v>#N/A</v>
      </c>
      <c r="Q132" s="587" t="e">
        <f>IF(ISNUMBER(Regressions!S142),ROUND(Regressions!S142, 1), NA())</f>
        <v>#N/A</v>
      </c>
      <c r="R132" s="583" t="e">
        <f>IF(ISNUMBER(Regressions!T142),ROUND(Regressions!T142, 1), NA())</f>
        <v>#N/A</v>
      </c>
      <c r="S132" s="584" t="e">
        <f>IF(ISNUMBER(Regressions!U142),ROUND(Regressions!U142, 1), NA())</f>
        <v>#N/A</v>
      </c>
    </row>
    <row r="133" spans="1:19" x14ac:dyDescent="0.25">
      <c r="A133" s="576" t="str">
        <f>+Introduction!$C$7</f>
        <v>United Republic of Tanzania</v>
      </c>
      <c r="B133" s="577">
        <f>IF(ISBLANK(Regressions!B143), " ", Regressions!B143)</f>
        <v>2005</v>
      </c>
      <c r="C133" s="576" t="str">
        <f>HLOOKUP(Introduction!$G$4,nametranslations,28,FALSE)</f>
        <v>Primary</v>
      </c>
      <c r="D133" s="579">
        <f>IF(ISBLANK(Regressions!D143), " ", Regressions!D143)</f>
        <v>7179547</v>
      </c>
      <c r="E133" s="580" t="e">
        <f>IF(ISNUMBER(Regressions!E143),ROUND(Regressions!E143, 1), NA())</f>
        <v>#N/A</v>
      </c>
      <c r="F133" s="581">
        <f>IF(ISNUMBER(Regressions!F143),ROUND(Regressions!F143, 1), NA())</f>
        <v>41.5</v>
      </c>
      <c r="G133" s="582" t="e">
        <f>IF(ISNUMBER(Regressions!G143),ROUND(Regressions!G143, 1), NA())</f>
        <v>#N/A</v>
      </c>
      <c r="H133" s="583" t="e">
        <f>IF(ISNUMBER(Regressions!H143),ROUND(Regressions!H143, 1), NA())</f>
        <v>#N/A</v>
      </c>
      <c r="I133" s="584">
        <f>IF(ISNUMBER(Regressions!I143),ROUND(Regressions!I143, 1), NA())</f>
        <v>58.5</v>
      </c>
      <c r="J133" s="585">
        <f>IF(ISNUMBER(Regressions!K143),ROUND(Regressions!K143, 1), NA())</f>
        <v>100</v>
      </c>
      <c r="K133" s="581" t="e">
        <f>IF(ISNUMBER(Regressions!L143),ROUND(Regressions!L143, 1), NA())</f>
        <v>#N/A</v>
      </c>
      <c r="L133" s="586" t="e">
        <f>IF(ISNUMBER(Regressions!M143),ROUND(Regressions!M143, 1), NA())</f>
        <v>#N/A</v>
      </c>
      <c r="M133" s="583" t="e">
        <f>IF(ISNUMBER(Regressions!N143),ROUND(Regressions!N143, 1), NA())</f>
        <v>#N/A</v>
      </c>
      <c r="N133" s="584" t="e">
        <f>IF(ISNUMBER(Regressions!O143),ROUND(Regressions!O143, 1), NA())</f>
        <v>#N/A</v>
      </c>
      <c r="O133" s="585" t="e">
        <f>IF(ISNUMBER(Regressions!Q143),ROUND(Regressions!Q143, 1), NA())</f>
        <v>#N/A</v>
      </c>
      <c r="P133" s="581" t="e">
        <f>IF(ISNUMBER(Regressions!R143),ROUND(Regressions!R143, 1), NA())</f>
        <v>#N/A</v>
      </c>
      <c r="Q133" s="587" t="e">
        <f>IF(ISNUMBER(Regressions!S143),ROUND(Regressions!S143, 1), NA())</f>
        <v>#N/A</v>
      </c>
      <c r="R133" s="583" t="e">
        <f>IF(ISNUMBER(Regressions!T143),ROUND(Regressions!T143, 1), NA())</f>
        <v>#N/A</v>
      </c>
      <c r="S133" s="584" t="e">
        <f>IF(ISNUMBER(Regressions!U143),ROUND(Regressions!U143, 1), NA())</f>
        <v>#N/A</v>
      </c>
    </row>
    <row r="134" spans="1:19" x14ac:dyDescent="0.25">
      <c r="A134" s="576" t="str">
        <f>+Introduction!$C$7</f>
        <v>United Republic of Tanzania</v>
      </c>
      <c r="B134" s="577">
        <f>IF(ISBLANK(Regressions!B144), " ", Regressions!B144)</f>
        <v>2006</v>
      </c>
      <c r="C134" s="576" t="str">
        <f>HLOOKUP(Introduction!$G$4,nametranslations,28,FALSE)</f>
        <v>Primary</v>
      </c>
      <c r="D134" s="579">
        <f>IF(ISBLANK(Regressions!D144), " ", Regressions!D144)</f>
        <v>7407591</v>
      </c>
      <c r="E134" s="580" t="e">
        <f>IF(ISNUMBER(Regressions!E144),ROUND(Regressions!E144, 1), NA())</f>
        <v>#N/A</v>
      </c>
      <c r="F134" s="581">
        <f>IF(ISNUMBER(Regressions!F144),ROUND(Regressions!F144, 1), NA())</f>
        <v>41.5</v>
      </c>
      <c r="G134" s="582" t="e">
        <f>IF(ISNUMBER(Regressions!G144),ROUND(Regressions!G144, 1), NA())</f>
        <v>#N/A</v>
      </c>
      <c r="H134" s="583" t="e">
        <f>IF(ISNUMBER(Regressions!H144),ROUND(Regressions!H144, 1), NA())</f>
        <v>#N/A</v>
      </c>
      <c r="I134" s="584">
        <f>IF(ISNUMBER(Regressions!I144),ROUND(Regressions!I144, 1), NA())</f>
        <v>58.5</v>
      </c>
      <c r="J134" s="585">
        <f>IF(ISNUMBER(Regressions!K144),ROUND(Regressions!K144, 1), NA())</f>
        <v>100</v>
      </c>
      <c r="K134" s="581" t="e">
        <f>IF(ISNUMBER(Regressions!L144),ROUND(Regressions!L144, 1), NA())</f>
        <v>#N/A</v>
      </c>
      <c r="L134" s="586" t="e">
        <f>IF(ISNUMBER(Regressions!M144),ROUND(Regressions!M144, 1), NA())</f>
        <v>#N/A</v>
      </c>
      <c r="M134" s="583" t="e">
        <f>IF(ISNUMBER(Regressions!N144),ROUND(Regressions!N144, 1), NA())</f>
        <v>#N/A</v>
      </c>
      <c r="N134" s="584" t="e">
        <f>IF(ISNUMBER(Regressions!O144),ROUND(Regressions!O144, 1), NA())</f>
        <v>#N/A</v>
      </c>
      <c r="O134" s="585" t="e">
        <f>IF(ISNUMBER(Regressions!Q144),ROUND(Regressions!Q144, 1), NA())</f>
        <v>#N/A</v>
      </c>
      <c r="P134" s="581" t="e">
        <f>IF(ISNUMBER(Regressions!R144),ROUND(Regressions!R144, 1), NA())</f>
        <v>#N/A</v>
      </c>
      <c r="Q134" s="587" t="e">
        <f>IF(ISNUMBER(Regressions!S144),ROUND(Regressions!S144, 1), NA())</f>
        <v>#N/A</v>
      </c>
      <c r="R134" s="583" t="e">
        <f>IF(ISNUMBER(Regressions!T144),ROUND(Regressions!T144, 1), NA())</f>
        <v>#N/A</v>
      </c>
      <c r="S134" s="584" t="e">
        <f>IF(ISNUMBER(Regressions!U144),ROUND(Regressions!U144, 1), NA())</f>
        <v>#N/A</v>
      </c>
    </row>
    <row r="135" spans="1:19" x14ac:dyDescent="0.25">
      <c r="A135" s="576" t="str">
        <f>+Introduction!$C$7</f>
        <v>United Republic of Tanzania</v>
      </c>
      <c r="B135" s="577">
        <f>IF(ISBLANK(Regressions!B145), " ", Regressions!B145)</f>
        <v>2007</v>
      </c>
      <c r="C135" s="576" t="str">
        <f>HLOOKUP(Introduction!$G$4,nametranslations,28,FALSE)</f>
        <v>Primary</v>
      </c>
      <c r="D135" s="579">
        <f>IF(ISBLANK(Regressions!D145), " ", Regressions!D145)</f>
        <v>7647607</v>
      </c>
      <c r="E135" s="580" t="e">
        <f>IF(ISNUMBER(Regressions!E145),ROUND(Regressions!E145, 1), NA())</f>
        <v>#N/A</v>
      </c>
      <c r="F135" s="581">
        <f>IF(ISNUMBER(Regressions!F145),ROUND(Regressions!F145, 1), NA())</f>
        <v>41.5</v>
      </c>
      <c r="G135" s="582" t="e">
        <f>IF(ISNUMBER(Regressions!G145),ROUND(Regressions!G145, 1), NA())</f>
        <v>#N/A</v>
      </c>
      <c r="H135" s="583" t="e">
        <f>IF(ISNUMBER(Regressions!H145),ROUND(Regressions!H145, 1), NA())</f>
        <v>#N/A</v>
      </c>
      <c r="I135" s="584">
        <f>IF(ISNUMBER(Regressions!I145),ROUND(Regressions!I145, 1), NA())</f>
        <v>58.5</v>
      </c>
      <c r="J135" s="585">
        <f>IF(ISNUMBER(Regressions!K145),ROUND(Regressions!K145, 1), NA())</f>
        <v>100</v>
      </c>
      <c r="K135" s="581" t="e">
        <f>IF(ISNUMBER(Regressions!L145),ROUND(Regressions!L145, 1), NA())</f>
        <v>#N/A</v>
      </c>
      <c r="L135" s="586" t="e">
        <f>IF(ISNUMBER(Regressions!M145),ROUND(Regressions!M145, 1), NA())</f>
        <v>#N/A</v>
      </c>
      <c r="M135" s="583" t="e">
        <f>IF(ISNUMBER(Regressions!N145),ROUND(Regressions!N145, 1), NA())</f>
        <v>#N/A</v>
      </c>
      <c r="N135" s="584" t="e">
        <f>IF(ISNUMBER(Regressions!O145),ROUND(Regressions!O145, 1), NA())</f>
        <v>#N/A</v>
      </c>
      <c r="O135" s="585" t="e">
        <f>IF(ISNUMBER(Regressions!Q145),ROUND(Regressions!Q145, 1), NA())</f>
        <v>#N/A</v>
      </c>
      <c r="P135" s="581" t="e">
        <f>IF(ISNUMBER(Regressions!R145),ROUND(Regressions!R145, 1), NA())</f>
        <v>#N/A</v>
      </c>
      <c r="Q135" s="587" t="e">
        <f>IF(ISNUMBER(Regressions!S145),ROUND(Regressions!S145, 1), NA())</f>
        <v>#N/A</v>
      </c>
      <c r="R135" s="583" t="e">
        <f>IF(ISNUMBER(Regressions!T145),ROUND(Regressions!T145, 1), NA())</f>
        <v>#N/A</v>
      </c>
      <c r="S135" s="584" t="e">
        <f>IF(ISNUMBER(Regressions!U145),ROUND(Regressions!U145, 1), NA())</f>
        <v>#N/A</v>
      </c>
    </row>
    <row r="136" spans="1:19" x14ac:dyDescent="0.25">
      <c r="A136" s="576" t="str">
        <f>+Introduction!$C$7</f>
        <v>United Republic of Tanzania</v>
      </c>
      <c r="B136" s="577">
        <f>IF(ISBLANK(Regressions!B146), " ", Regressions!B146)</f>
        <v>2008</v>
      </c>
      <c r="C136" s="576" t="str">
        <f>HLOOKUP(Introduction!$G$4,nametranslations,28,FALSE)</f>
        <v>Primary</v>
      </c>
      <c r="D136" s="579">
        <f>IF(ISBLANK(Regressions!D146), " ", Regressions!D146)</f>
        <v>7901707</v>
      </c>
      <c r="E136" s="580">
        <f>IF(ISNUMBER(Regressions!E146),ROUND(Regressions!E146, 1), NA())</f>
        <v>74.400000000000006</v>
      </c>
      <c r="F136" s="581">
        <f>IF(ISNUMBER(Regressions!F146),ROUND(Regressions!F146, 1), NA())</f>
        <v>41.5</v>
      </c>
      <c r="G136" s="582" t="e">
        <f>IF(ISNUMBER(Regressions!G146),ROUND(Regressions!G146, 1), NA())</f>
        <v>#N/A</v>
      </c>
      <c r="H136" s="583" t="e">
        <f>IF(ISNUMBER(Regressions!H146),ROUND(Regressions!H146, 1), NA())</f>
        <v>#N/A</v>
      </c>
      <c r="I136" s="584">
        <f>IF(ISNUMBER(Regressions!I146),ROUND(Regressions!I146, 1), NA())</f>
        <v>58.5</v>
      </c>
      <c r="J136" s="585">
        <f>IF(ISNUMBER(Regressions!K146),ROUND(Regressions!K146, 1), NA())</f>
        <v>100</v>
      </c>
      <c r="K136" s="581">
        <f>IF(ISNUMBER(Regressions!L146),ROUND(Regressions!L146, 1), NA())</f>
        <v>69</v>
      </c>
      <c r="L136" s="586">
        <f>IF(ISNUMBER(Regressions!M146),ROUND(Regressions!M146, 1), NA())</f>
        <v>52.5</v>
      </c>
      <c r="M136" s="583">
        <f>IF(ISNUMBER(Regressions!N146),ROUND(Regressions!N146, 1), NA())</f>
        <v>16.5</v>
      </c>
      <c r="N136" s="584">
        <f>IF(ISNUMBER(Regressions!O146),ROUND(Regressions!O146, 1), NA())</f>
        <v>31</v>
      </c>
      <c r="O136" s="585" t="e">
        <f>IF(ISNUMBER(Regressions!Q146),ROUND(Regressions!Q146, 1), NA())</f>
        <v>#N/A</v>
      </c>
      <c r="P136" s="581" t="e">
        <f>IF(ISNUMBER(Regressions!R146),ROUND(Regressions!R146, 1), NA())</f>
        <v>#N/A</v>
      </c>
      <c r="Q136" s="587">
        <f>IF(ISNUMBER(Regressions!S146),ROUND(Regressions!S146, 1), NA())</f>
        <v>3.7</v>
      </c>
      <c r="R136" s="583" t="e">
        <f>IF(ISNUMBER(Regressions!T146),ROUND(Regressions!T146, 1), NA())</f>
        <v>#N/A</v>
      </c>
      <c r="S136" s="584" t="e">
        <f>IF(ISNUMBER(Regressions!U146),ROUND(Regressions!U146, 1), NA())</f>
        <v>#N/A</v>
      </c>
    </row>
    <row r="137" spans="1:19" x14ac:dyDescent="0.25">
      <c r="A137" s="576" t="str">
        <f>+Introduction!$C$7</f>
        <v>United Republic of Tanzania</v>
      </c>
      <c r="B137" s="577">
        <f>IF(ISBLANK(Regressions!B147), " ", Regressions!B147)</f>
        <v>2009</v>
      </c>
      <c r="C137" s="576" t="str">
        <f>HLOOKUP(Introduction!$G$4,nametranslations,28,FALSE)</f>
        <v>Primary</v>
      </c>
      <c r="D137" s="579">
        <f>IF(ISBLANK(Regressions!D147), " ", Regressions!D147)</f>
        <v>8158951</v>
      </c>
      <c r="E137" s="580">
        <f>IF(ISNUMBER(Regressions!E147),ROUND(Regressions!E147, 1), NA())</f>
        <v>74.400000000000006</v>
      </c>
      <c r="F137" s="581">
        <f>IF(ISNUMBER(Regressions!F147),ROUND(Regressions!F147, 1), NA())</f>
        <v>44</v>
      </c>
      <c r="G137" s="582" t="e">
        <f>IF(ISNUMBER(Regressions!G147),ROUND(Regressions!G147, 1), NA())</f>
        <v>#N/A</v>
      </c>
      <c r="H137" s="583" t="e">
        <f>IF(ISNUMBER(Regressions!H147),ROUND(Regressions!H147, 1), NA())</f>
        <v>#N/A</v>
      </c>
      <c r="I137" s="584">
        <f>IF(ISNUMBER(Regressions!I147),ROUND(Regressions!I147, 1), NA())</f>
        <v>56</v>
      </c>
      <c r="J137" s="585">
        <f>IF(ISNUMBER(Regressions!K147),ROUND(Regressions!K147, 1), NA())</f>
        <v>100</v>
      </c>
      <c r="K137" s="581">
        <f>IF(ISNUMBER(Regressions!L147),ROUND(Regressions!L147, 1), NA())</f>
        <v>69</v>
      </c>
      <c r="L137" s="586">
        <f>IF(ISNUMBER(Regressions!M147),ROUND(Regressions!M147, 1), NA())</f>
        <v>52.5</v>
      </c>
      <c r="M137" s="583">
        <f>IF(ISNUMBER(Regressions!N147),ROUND(Regressions!N147, 1), NA())</f>
        <v>16.5</v>
      </c>
      <c r="N137" s="584">
        <f>IF(ISNUMBER(Regressions!O147),ROUND(Regressions!O147, 1), NA())</f>
        <v>31</v>
      </c>
      <c r="O137" s="585" t="e">
        <f>IF(ISNUMBER(Regressions!Q147),ROUND(Regressions!Q147, 1), NA())</f>
        <v>#N/A</v>
      </c>
      <c r="P137" s="581" t="e">
        <f>IF(ISNUMBER(Regressions!R147),ROUND(Regressions!R147, 1), NA())</f>
        <v>#N/A</v>
      </c>
      <c r="Q137" s="587">
        <f>IF(ISNUMBER(Regressions!S147),ROUND(Regressions!S147, 1), NA())</f>
        <v>3.7</v>
      </c>
      <c r="R137" s="583" t="e">
        <f>IF(ISNUMBER(Regressions!T147),ROUND(Regressions!T147, 1), NA())</f>
        <v>#N/A</v>
      </c>
      <c r="S137" s="584" t="e">
        <f>IF(ISNUMBER(Regressions!U147),ROUND(Regressions!U147, 1), NA())</f>
        <v>#N/A</v>
      </c>
    </row>
    <row r="138" spans="1:19" x14ac:dyDescent="0.25">
      <c r="A138" s="576" t="str">
        <f>+Introduction!$C$7</f>
        <v>United Republic of Tanzania</v>
      </c>
      <c r="B138" s="577">
        <f>IF(ISBLANK(Regressions!B148), " ", Regressions!B148)</f>
        <v>2010</v>
      </c>
      <c r="C138" s="576" t="str">
        <f>HLOOKUP(Introduction!$G$4,nametranslations,28,FALSE)</f>
        <v>Primary</v>
      </c>
      <c r="D138" s="579">
        <f>IF(ISBLANK(Regressions!D148), " ", Regressions!D148)</f>
        <v>8406846</v>
      </c>
      <c r="E138" s="580">
        <f>IF(ISNUMBER(Regressions!E148),ROUND(Regressions!E148, 1), NA())</f>
        <v>74.400000000000006</v>
      </c>
      <c r="F138" s="581">
        <f>IF(ISNUMBER(Regressions!F148),ROUND(Regressions!F148, 1), NA())</f>
        <v>46.6</v>
      </c>
      <c r="G138" s="582" t="e">
        <f>IF(ISNUMBER(Regressions!G148),ROUND(Regressions!G148, 1), NA())</f>
        <v>#N/A</v>
      </c>
      <c r="H138" s="583" t="e">
        <f>IF(ISNUMBER(Regressions!H148),ROUND(Regressions!H148, 1), NA())</f>
        <v>#N/A</v>
      </c>
      <c r="I138" s="584">
        <f>IF(ISNUMBER(Regressions!I148),ROUND(Regressions!I148, 1), NA())</f>
        <v>53.4</v>
      </c>
      <c r="J138" s="585">
        <f>IF(ISNUMBER(Regressions!K148),ROUND(Regressions!K148, 1), NA())</f>
        <v>100</v>
      </c>
      <c r="K138" s="581">
        <f>IF(ISNUMBER(Regressions!L148),ROUND(Regressions!L148, 1), NA())</f>
        <v>69</v>
      </c>
      <c r="L138" s="586">
        <f>IF(ISNUMBER(Regressions!M148),ROUND(Regressions!M148, 1), NA())</f>
        <v>52.5</v>
      </c>
      <c r="M138" s="583">
        <f>IF(ISNUMBER(Regressions!N148),ROUND(Regressions!N148, 1), NA())</f>
        <v>16.5</v>
      </c>
      <c r="N138" s="584">
        <f>IF(ISNUMBER(Regressions!O148),ROUND(Regressions!O148, 1), NA())</f>
        <v>31</v>
      </c>
      <c r="O138" s="585" t="e">
        <f>IF(ISNUMBER(Regressions!Q148),ROUND(Regressions!Q148, 1), NA())</f>
        <v>#N/A</v>
      </c>
      <c r="P138" s="581" t="e">
        <f>IF(ISNUMBER(Regressions!R148),ROUND(Regressions!R148, 1), NA())</f>
        <v>#N/A</v>
      </c>
      <c r="Q138" s="587">
        <f>IF(ISNUMBER(Regressions!S148),ROUND(Regressions!S148, 1), NA())</f>
        <v>3.7</v>
      </c>
      <c r="R138" s="583" t="e">
        <f>IF(ISNUMBER(Regressions!T148),ROUND(Regressions!T148, 1), NA())</f>
        <v>#N/A</v>
      </c>
      <c r="S138" s="584" t="e">
        <f>IF(ISNUMBER(Regressions!U148),ROUND(Regressions!U148, 1), NA())</f>
        <v>#N/A</v>
      </c>
    </row>
    <row r="139" spans="1:19" x14ac:dyDescent="0.25">
      <c r="A139" s="576" t="str">
        <f>+Introduction!$C$7</f>
        <v>United Republic of Tanzania</v>
      </c>
      <c r="B139" s="577">
        <f>IF(ISBLANK(Regressions!B149), " ", Regressions!B149)</f>
        <v>2011</v>
      </c>
      <c r="C139" s="576" t="str">
        <f>HLOOKUP(Introduction!$G$4,nametranslations,28,FALSE)</f>
        <v>Primary</v>
      </c>
      <c r="D139" s="579">
        <f>IF(ISBLANK(Regressions!D149), " ", Regressions!D149)</f>
        <v>8673157</v>
      </c>
      <c r="E139" s="580">
        <f>IF(ISNUMBER(Regressions!E149),ROUND(Regressions!E149, 1), NA())</f>
        <v>74.400000000000006</v>
      </c>
      <c r="F139" s="581">
        <f>IF(ISNUMBER(Regressions!F149),ROUND(Regressions!F149, 1), NA())</f>
        <v>49.1</v>
      </c>
      <c r="G139" s="582" t="e">
        <f>IF(ISNUMBER(Regressions!G149),ROUND(Regressions!G149, 1), NA())</f>
        <v>#N/A</v>
      </c>
      <c r="H139" s="583" t="e">
        <f>IF(ISNUMBER(Regressions!H149),ROUND(Regressions!H149, 1), NA())</f>
        <v>#N/A</v>
      </c>
      <c r="I139" s="584">
        <f>IF(ISNUMBER(Regressions!I149),ROUND(Regressions!I149, 1), NA())</f>
        <v>50.9</v>
      </c>
      <c r="J139" s="585">
        <f>IF(ISNUMBER(Regressions!K149),ROUND(Regressions!K149, 1), NA())</f>
        <v>100</v>
      </c>
      <c r="K139" s="581">
        <f>IF(ISNUMBER(Regressions!L149),ROUND(Regressions!L149, 1), NA())</f>
        <v>69</v>
      </c>
      <c r="L139" s="586">
        <f>IF(ISNUMBER(Regressions!M149),ROUND(Regressions!M149, 1), NA())</f>
        <v>52.5</v>
      </c>
      <c r="M139" s="583">
        <f>IF(ISNUMBER(Regressions!N149),ROUND(Regressions!N149, 1), NA())</f>
        <v>16.5</v>
      </c>
      <c r="N139" s="584">
        <f>IF(ISNUMBER(Regressions!O149),ROUND(Regressions!O149, 1), NA())</f>
        <v>31</v>
      </c>
      <c r="O139" s="585" t="e">
        <f>IF(ISNUMBER(Regressions!Q149),ROUND(Regressions!Q149, 1), NA())</f>
        <v>#N/A</v>
      </c>
      <c r="P139" s="581" t="e">
        <f>IF(ISNUMBER(Regressions!R149),ROUND(Regressions!R149, 1), NA())</f>
        <v>#N/A</v>
      </c>
      <c r="Q139" s="587">
        <f>IF(ISNUMBER(Regressions!S149),ROUND(Regressions!S149, 1), NA())</f>
        <v>3.7</v>
      </c>
      <c r="R139" s="583" t="e">
        <f>IF(ISNUMBER(Regressions!T149),ROUND(Regressions!T149, 1), NA())</f>
        <v>#N/A</v>
      </c>
      <c r="S139" s="584" t="e">
        <f>IF(ISNUMBER(Regressions!U149),ROUND(Regressions!U149, 1), NA())</f>
        <v>#N/A</v>
      </c>
    </row>
    <row r="140" spans="1:19" x14ac:dyDescent="0.25">
      <c r="A140" s="576" t="str">
        <f>+Introduction!$C$7</f>
        <v>United Republic of Tanzania</v>
      </c>
      <c r="B140" s="577">
        <f>IF(ISBLANK(Regressions!B150), " ", Regressions!B150)</f>
        <v>2012</v>
      </c>
      <c r="C140" s="576" t="str">
        <f>HLOOKUP(Introduction!$G$4,nametranslations,28,FALSE)</f>
        <v>Primary</v>
      </c>
      <c r="D140" s="579">
        <f>IF(ISBLANK(Regressions!D150), " ", Regressions!D150)</f>
        <v>8966900</v>
      </c>
      <c r="E140" s="580">
        <f>IF(ISNUMBER(Regressions!E150),ROUND(Regressions!E150, 1), NA())</f>
        <v>74.400000000000006</v>
      </c>
      <c r="F140" s="581">
        <f>IF(ISNUMBER(Regressions!F150),ROUND(Regressions!F150, 1), NA())</f>
        <v>51.7</v>
      </c>
      <c r="G140" s="582">
        <f>IF(ISNUMBER(Regressions!G150),ROUND(Regressions!G150, 1), NA())</f>
        <v>42.1</v>
      </c>
      <c r="H140" s="583">
        <f>IF(ISNUMBER(Regressions!H150),ROUND(Regressions!H150, 1), NA())</f>
        <v>9.6</v>
      </c>
      <c r="I140" s="584">
        <f>IF(ISNUMBER(Regressions!I150),ROUND(Regressions!I150, 1), NA())</f>
        <v>48.3</v>
      </c>
      <c r="J140" s="585">
        <f>IF(ISNUMBER(Regressions!K150),ROUND(Regressions!K150, 1), NA())</f>
        <v>100</v>
      </c>
      <c r="K140" s="581">
        <f>IF(ISNUMBER(Regressions!L150),ROUND(Regressions!L150, 1), NA())</f>
        <v>69</v>
      </c>
      <c r="L140" s="586">
        <f>IF(ISNUMBER(Regressions!M150),ROUND(Regressions!M150, 1), NA())</f>
        <v>52.5</v>
      </c>
      <c r="M140" s="583">
        <f>IF(ISNUMBER(Regressions!N150),ROUND(Regressions!N150, 1), NA())</f>
        <v>16.5</v>
      </c>
      <c r="N140" s="584">
        <f>IF(ISNUMBER(Regressions!O150),ROUND(Regressions!O150, 1), NA())</f>
        <v>31</v>
      </c>
      <c r="O140" s="585" t="e">
        <f>IF(ISNUMBER(Regressions!Q150),ROUND(Regressions!Q150, 1), NA())</f>
        <v>#N/A</v>
      </c>
      <c r="P140" s="581" t="e">
        <f>IF(ISNUMBER(Regressions!R150),ROUND(Regressions!R150, 1), NA())</f>
        <v>#N/A</v>
      </c>
      <c r="Q140" s="587">
        <f>IF(ISNUMBER(Regressions!S150),ROUND(Regressions!S150, 1), NA())</f>
        <v>3.7</v>
      </c>
      <c r="R140" s="583" t="e">
        <f>IF(ISNUMBER(Regressions!T150),ROUND(Regressions!T150, 1), NA())</f>
        <v>#N/A</v>
      </c>
      <c r="S140" s="584" t="e">
        <f>IF(ISNUMBER(Regressions!U150),ROUND(Regressions!U150, 1), NA())</f>
        <v>#N/A</v>
      </c>
    </row>
    <row r="141" spans="1:19" x14ac:dyDescent="0.25">
      <c r="A141" s="576" t="str">
        <f>+Introduction!$C$7</f>
        <v>United Republic of Tanzania</v>
      </c>
      <c r="B141" s="577">
        <f>IF(ISBLANK(Regressions!B151), " ", Regressions!B151)</f>
        <v>2013</v>
      </c>
      <c r="C141" s="576" t="str">
        <f>HLOOKUP(Introduction!$G$4,nametranslations,28,FALSE)</f>
        <v>Primary</v>
      </c>
      <c r="D141" s="579">
        <f>IF(ISBLANK(Regressions!D151), " ", Regressions!D151)</f>
        <v>9267032</v>
      </c>
      <c r="E141" s="580">
        <f>IF(ISNUMBER(Regressions!E151),ROUND(Regressions!E151, 1), NA())</f>
        <v>75.7</v>
      </c>
      <c r="F141" s="581">
        <f>IF(ISNUMBER(Regressions!F151),ROUND(Regressions!F151, 1), NA())</f>
        <v>54.3</v>
      </c>
      <c r="G141" s="582">
        <f>IF(ISNUMBER(Regressions!G151),ROUND(Regressions!G151, 1), NA())</f>
        <v>42.1</v>
      </c>
      <c r="H141" s="583">
        <f>IF(ISNUMBER(Regressions!H151),ROUND(Regressions!H151, 1), NA())</f>
        <v>12.2</v>
      </c>
      <c r="I141" s="584">
        <f>IF(ISNUMBER(Regressions!I151),ROUND(Regressions!I151, 1), NA())</f>
        <v>45.7</v>
      </c>
      <c r="J141" s="585">
        <f>IF(ISNUMBER(Regressions!K151),ROUND(Regressions!K151, 1), NA())</f>
        <v>99.2</v>
      </c>
      <c r="K141" s="581">
        <f>IF(ISNUMBER(Regressions!L151),ROUND(Regressions!L151, 1), NA())</f>
        <v>72</v>
      </c>
      <c r="L141" s="586">
        <f>IF(ISNUMBER(Regressions!M151),ROUND(Regressions!M151, 1), NA())</f>
        <v>49.8</v>
      </c>
      <c r="M141" s="583">
        <f>IF(ISNUMBER(Regressions!N151),ROUND(Regressions!N151, 1), NA())</f>
        <v>22.2</v>
      </c>
      <c r="N141" s="584">
        <f>IF(ISNUMBER(Regressions!O151),ROUND(Regressions!O151, 1), NA())</f>
        <v>28</v>
      </c>
      <c r="O141" s="585" t="e">
        <f>IF(ISNUMBER(Regressions!Q151),ROUND(Regressions!Q151, 1), NA())</f>
        <v>#N/A</v>
      </c>
      <c r="P141" s="581" t="e">
        <f>IF(ISNUMBER(Regressions!R151),ROUND(Regressions!R151, 1), NA())</f>
        <v>#N/A</v>
      </c>
      <c r="Q141" s="587">
        <f>IF(ISNUMBER(Regressions!S151),ROUND(Regressions!S151, 1), NA())</f>
        <v>8.3000000000000007</v>
      </c>
      <c r="R141" s="583" t="e">
        <f>IF(ISNUMBER(Regressions!T151),ROUND(Regressions!T151, 1), NA())</f>
        <v>#N/A</v>
      </c>
      <c r="S141" s="584" t="e">
        <f>IF(ISNUMBER(Regressions!U151),ROUND(Regressions!U151, 1), NA())</f>
        <v>#N/A</v>
      </c>
    </row>
    <row r="142" spans="1:19" x14ac:dyDescent="0.25">
      <c r="A142" s="576" t="str">
        <f>+Introduction!$C$7</f>
        <v>United Republic of Tanzania</v>
      </c>
      <c r="B142" s="577">
        <f>IF(ISBLANK(Regressions!B152), " ", Regressions!B152)</f>
        <v>2014</v>
      </c>
      <c r="C142" s="576" t="str">
        <f>HLOOKUP(Introduction!$G$4,nametranslations,28,FALSE)</f>
        <v>Primary</v>
      </c>
      <c r="D142" s="579">
        <f>IF(ISBLANK(Regressions!D152), " ", Regressions!D152)</f>
        <v>9568308</v>
      </c>
      <c r="E142" s="580">
        <f>IF(ISNUMBER(Regressions!E152),ROUND(Regressions!E152, 1), NA())</f>
        <v>77.099999999999994</v>
      </c>
      <c r="F142" s="581">
        <f>IF(ISNUMBER(Regressions!F152),ROUND(Regressions!F152, 1), NA())</f>
        <v>56.8</v>
      </c>
      <c r="G142" s="582">
        <f>IF(ISNUMBER(Regressions!G152),ROUND(Regressions!G152, 1), NA())</f>
        <v>42.1</v>
      </c>
      <c r="H142" s="583">
        <f>IF(ISNUMBER(Regressions!H152),ROUND(Regressions!H152, 1), NA())</f>
        <v>14.8</v>
      </c>
      <c r="I142" s="584">
        <f>IF(ISNUMBER(Regressions!I152),ROUND(Regressions!I152, 1), NA())</f>
        <v>43.2</v>
      </c>
      <c r="J142" s="585">
        <f>IF(ISNUMBER(Regressions!K152),ROUND(Regressions!K152, 1), NA())</f>
        <v>98.1</v>
      </c>
      <c r="K142" s="581">
        <f>IF(ISNUMBER(Regressions!L152),ROUND(Regressions!L152, 1), NA())</f>
        <v>75</v>
      </c>
      <c r="L142" s="586">
        <f>IF(ISNUMBER(Regressions!M152),ROUND(Regressions!M152, 1), NA())</f>
        <v>47.1</v>
      </c>
      <c r="M142" s="583">
        <f>IF(ISNUMBER(Regressions!N152),ROUND(Regressions!N152, 1), NA())</f>
        <v>27.8</v>
      </c>
      <c r="N142" s="584">
        <f>IF(ISNUMBER(Regressions!O152),ROUND(Regressions!O152, 1), NA())</f>
        <v>25</v>
      </c>
      <c r="O142" s="585">
        <f>IF(ISNUMBER(Regressions!Q152),ROUND(Regressions!Q152, 1), NA())</f>
        <v>53.6</v>
      </c>
      <c r="P142" s="581">
        <f>IF(ISNUMBER(Regressions!R152),ROUND(Regressions!R152, 1), NA())</f>
        <v>42.5</v>
      </c>
      <c r="Q142" s="587">
        <f>IF(ISNUMBER(Regressions!S152),ROUND(Regressions!S152, 1), NA())</f>
        <v>12.8</v>
      </c>
      <c r="R142" s="583">
        <f>IF(ISNUMBER(Regressions!T152),ROUND(Regressions!T152, 1), NA())</f>
        <v>29.8</v>
      </c>
      <c r="S142" s="584">
        <f>IF(ISNUMBER(Regressions!U152),ROUND(Regressions!U152, 1), NA())</f>
        <v>57.5</v>
      </c>
    </row>
    <row r="143" spans="1:19" x14ac:dyDescent="0.25">
      <c r="A143" s="576" t="str">
        <f>+Introduction!$C$7</f>
        <v>United Republic of Tanzania</v>
      </c>
      <c r="B143" s="577">
        <f>IF(ISBLANK(Regressions!B153), " ", Regressions!B153)</f>
        <v>2015</v>
      </c>
      <c r="C143" s="576" t="str">
        <f>HLOOKUP(Introduction!$G$4,nametranslations,28,FALSE)</f>
        <v>Primary</v>
      </c>
      <c r="D143" s="579">
        <f>IF(ISBLANK(Regressions!D153), " ", Regressions!D153)</f>
        <v>9853011</v>
      </c>
      <c r="E143" s="580">
        <f>IF(ISNUMBER(Regressions!E153),ROUND(Regressions!E153, 1), NA())</f>
        <v>78.5</v>
      </c>
      <c r="F143" s="581">
        <f>IF(ISNUMBER(Regressions!F153),ROUND(Regressions!F153, 1), NA())</f>
        <v>59.4</v>
      </c>
      <c r="G143" s="582">
        <f>IF(ISNUMBER(Regressions!G153),ROUND(Regressions!G153, 1), NA())</f>
        <v>42.1</v>
      </c>
      <c r="H143" s="583">
        <f>IF(ISNUMBER(Regressions!H153),ROUND(Regressions!H153, 1), NA())</f>
        <v>17.3</v>
      </c>
      <c r="I143" s="584">
        <f>IF(ISNUMBER(Regressions!I153),ROUND(Regressions!I153, 1), NA())</f>
        <v>40.6</v>
      </c>
      <c r="J143" s="585">
        <f>IF(ISNUMBER(Regressions!K153),ROUND(Regressions!K153, 1), NA())</f>
        <v>96.9</v>
      </c>
      <c r="K143" s="581">
        <f>IF(ISNUMBER(Regressions!L153),ROUND(Regressions!L153, 1), NA())</f>
        <v>77.900000000000006</v>
      </c>
      <c r="L143" s="586">
        <f>IF(ISNUMBER(Regressions!M153),ROUND(Regressions!M153, 1), NA())</f>
        <v>44.4</v>
      </c>
      <c r="M143" s="583">
        <f>IF(ISNUMBER(Regressions!N153),ROUND(Regressions!N153, 1), NA())</f>
        <v>33.5</v>
      </c>
      <c r="N143" s="584">
        <f>IF(ISNUMBER(Regressions!O153),ROUND(Regressions!O153, 1), NA())</f>
        <v>22.1</v>
      </c>
      <c r="O143" s="585">
        <f>IF(ISNUMBER(Regressions!Q153),ROUND(Regressions!Q153, 1), NA())</f>
        <v>53.6</v>
      </c>
      <c r="P143" s="581">
        <f>IF(ISNUMBER(Regressions!R153),ROUND(Regressions!R153, 1), NA())</f>
        <v>42.5</v>
      </c>
      <c r="Q143" s="587">
        <f>IF(ISNUMBER(Regressions!S153),ROUND(Regressions!S153, 1), NA())</f>
        <v>17.3</v>
      </c>
      <c r="R143" s="583">
        <f>IF(ISNUMBER(Regressions!T153),ROUND(Regressions!T153, 1), NA())</f>
        <v>25.2</v>
      </c>
      <c r="S143" s="584">
        <f>IF(ISNUMBER(Regressions!U153),ROUND(Regressions!U153, 1), NA())</f>
        <v>57.5</v>
      </c>
    </row>
    <row r="144" spans="1:19" x14ac:dyDescent="0.25">
      <c r="A144" s="576" t="str">
        <f>+Introduction!$C$7</f>
        <v>United Republic of Tanzania</v>
      </c>
      <c r="B144" s="577">
        <f>IF(ISBLANK(Regressions!B154), " ", Regressions!B154)</f>
        <v>2016</v>
      </c>
      <c r="C144" s="576" t="str">
        <f>HLOOKUP(Introduction!$G$4,nametranslations,28,FALSE)</f>
        <v>Primary</v>
      </c>
      <c r="D144" s="579">
        <f>IF(ISBLANK(Regressions!D154), " ", Regressions!D154)</f>
        <v>10129646</v>
      </c>
      <c r="E144" s="580">
        <f>IF(ISNUMBER(Regressions!E154),ROUND(Regressions!E154, 1), NA())</f>
        <v>79.8</v>
      </c>
      <c r="F144" s="581">
        <f>IF(ISNUMBER(Regressions!F154),ROUND(Regressions!F154, 1), NA())</f>
        <v>61.9</v>
      </c>
      <c r="G144" s="582">
        <f>IF(ISNUMBER(Regressions!G154),ROUND(Regressions!G154, 1), NA())</f>
        <v>42.1</v>
      </c>
      <c r="H144" s="583">
        <f>IF(ISNUMBER(Regressions!H154),ROUND(Regressions!H154, 1), NA())</f>
        <v>19.899999999999999</v>
      </c>
      <c r="I144" s="584">
        <f>IF(ISNUMBER(Regressions!I154),ROUND(Regressions!I154, 1), NA())</f>
        <v>38.1</v>
      </c>
      <c r="J144" s="585">
        <f>IF(ISNUMBER(Regressions!K154),ROUND(Regressions!K154, 1), NA())</f>
        <v>95.8</v>
      </c>
      <c r="K144" s="581">
        <f>IF(ISNUMBER(Regressions!L154),ROUND(Regressions!L154, 1), NA())</f>
        <v>80.900000000000006</v>
      </c>
      <c r="L144" s="586">
        <f>IF(ISNUMBER(Regressions!M154),ROUND(Regressions!M154, 1), NA())</f>
        <v>41.7</v>
      </c>
      <c r="M144" s="583">
        <f>IF(ISNUMBER(Regressions!N154),ROUND(Regressions!N154, 1), NA())</f>
        <v>39.200000000000003</v>
      </c>
      <c r="N144" s="584">
        <f>IF(ISNUMBER(Regressions!O154),ROUND(Regressions!O154, 1), NA())</f>
        <v>19.100000000000001</v>
      </c>
      <c r="O144" s="585">
        <f>IF(ISNUMBER(Regressions!Q154),ROUND(Regressions!Q154, 1), NA())</f>
        <v>53.6</v>
      </c>
      <c r="P144" s="581">
        <f>IF(ISNUMBER(Regressions!R154),ROUND(Regressions!R154, 1), NA())</f>
        <v>42.5</v>
      </c>
      <c r="Q144" s="587">
        <f>IF(ISNUMBER(Regressions!S154),ROUND(Regressions!S154, 1), NA())</f>
        <v>21.8</v>
      </c>
      <c r="R144" s="583">
        <f>IF(ISNUMBER(Regressions!T154),ROUND(Regressions!T154, 1), NA())</f>
        <v>20.7</v>
      </c>
      <c r="S144" s="584">
        <f>IF(ISNUMBER(Regressions!U154),ROUND(Regressions!U154, 1), NA())</f>
        <v>57.5</v>
      </c>
    </row>
    <row r="145" spans="1:19" x14ac:dyDescent="0.25">
      <c r="A145" s="576" t="str">
        <f>+Introduction!$C$7</f>
        <v>United Republic of Tanzania</v>
      </c>
      <c r="B145" s="577">
        <f>IF(ISBLANK(Regressions!B155), " ", Regressions!B155)</f>
        <v>2017</v>
      </c>
      <c r="C145" s="576" t="str">
        <f>HLOOKUP(Introduction!$G$4,nametranslations,28,FALSE)</f>
        <v>Primary</v>
      </c>
      <c r="D145" s="579">
        <f>IF(ISBLANK(Regressions!D155), " ", Regressions!D155)</f>
        <v>10397318</v>
      </c>
      <c r="E145" s="580">
        <f>IF(ISNUMBER(Regressions!E155),ROUND(Regressions!E155, 1), NA())</f>
        <v>81.2</v>
      </c>
      <c r="F145" s="581">
        <f>IF(ISNUMBER(Regressions!F155),ROUND(Regressions!F155, 1), NA())</f>
        <v>64.5</v>
      </c>
      <c r="G145" s="582">
        <f>IF(ISNUMBER(Regressions!G155),ROUND(Regressions!G155, 1), NA())</f>
        <v>46.2</v>
      </c>
      <c r="H145" s="583">
        <f>IF(ISNUMBER(Regressions!H155),ROUND(Regressions!H155, 1), NA())</f>
        <v>18.3</v>
      </c>
      <c r="I145" s="584">
        <f>IF(ISNUMBER(Regressions!I155),ROUND(Regressions!I155, 1), NA())</f>
        <v>35.5</v>
      </c>
      <c r="J145" s="585">
        <f>IF(ISNUMBER(Regressions!K155),ROUND(Regressions!K155, 1), NA())</f>
        <v>94.7</v>
      </c>
      <c r="K145" s="581">
        <f>IF(ISNUMBER(Regressions!L155),ROUND(Regressions!L155, 1), NA())</f>
        <v>83.9</v>
      </c>
      <c r="L145" s="586">
        <f>IF(ISNUMBER(Regressions!M155),ROUND(Regressions!M155, 1), NA())</f>
        <v>38.9</v>
      </c>
      <c r="M145" s="583">
        <f>IF(ISNUMBER(Regressions!N155),ROUND(Regressions!N155, 1), NA())</f>
        <v>44.9</v>
      </c>
      <c r="N145" s="584">
        <f>IF(ISNUMBER(Regressions!O155),ROUND(Regressions!O155, 1), NA())</f>
        <v>16.100000000000001</v>
      </c>
      <c r="O145" s="585">
        <f>IF(ISNUMBER(Regressions!Q155),ROUND(Regressions!Q155, 1), NA())</f>
        <v>53.6</v>
      </c>
      <c r="P145" s="581">
        <f>IF(ISNUMBER(Regressions!R155),ROUND(Regressions!R155, 1), NA())</f>
        <v>42.5</v>
      </c>
      <c r="Q145" s="587">
        <f>IF(ISNUMBER(Regressions!S155),ROUND(Regressions!S155, 1), NA())</f>
        <v>26.3</v>
      </c>
      <c r="R145" s="583">
        <f>IF(ISNUMBER(Regressions!T155),ROUND(Regressions!T155, 1), NA())</f>
        <v>16.2</v>
      </c>
      <c r="S145" s="584">
        <f>IF(ISNUMBER(Regressions!U155),ROUND(Regressions!U155, 1), NA())</f>
        <v>57.5</v>
      </c>
    </row>
    <row r="146" spans="1:19" x14ac:dyDescent="0.25">
      <c r="A146" s="576" t="str">
        <f>+Introduction!$C$7</f>
        <v>United Republic of Tanzania</v>
      </c>
      <c r="B146" s="577">
        <f>IF(ISBLANK(Regressions!B156), " ", Regressions!B156)</f>
        <v>2018</v>
      </c>
      <c r="C146" s="576" t="str">
        <f>HLOOKUP(Introduction!$G$4,nametranslations,28,FALSE)</f>
        <v>Primary</v>
      </c>
      <c r="D146" s="579">
        <f>IF(ISBLANK(Regressions!D156), " ", Regressions!D156)</f>
        <v>10645654</v>
      </c>
      <c r="E146" s="580">
        <f>IF(ISNUMBER(Regressions!E156),ROUND(Regressions!E156, 1), NA())</f>
        <v>82.6</v>
      </c>
      <c r="F146" s="581">
        <f>IF(ISNUMBER(Regressions!F156),ROUND(Regressions!F156, 1), NA())</f>
        <v>67.099999999999994</v>
      </c>
      <c r="G146" s="582">
        <f>IF(ISNUMBER(Regressions!G156),ROUND(Regressions!G156, 1), NA())</f>
        <v>50.2</v>
      </c>
      <c r="H146" s="583">
        <f>IF(ISNUMBER(Regressions!H156),ROUND(Regressions!H156, 1), NA())</f>
        <v>16.8</v>
      </c>
      <c r="I146" s="584">
        <f>IF(ISNUMBER(Regressions!I156),ROUND(Regressions!I156, 1), NA())</f>
        <v>32.9</v>
      </c>
      <c r="J146" s="585">
        <f>IF(ISNUMBER(Regressions!K156),ROUND(Regressions!K156, 1), NA())</f>
        <v>93.6</v>
      </c>
      <c r="K146" s="581">
        <f>IF(ISNUMBER(Regressions!L156),ROUND(Regressions!L156, 1), NA())</f>
        <v>86.8</v>
      </c>
      <c r="L146" s="586">
        <f>IF(ISNUMBER(Regressions!M156),ROUND(Regressions!M156, 1), NA())</f>
        <v>36.200000000000003</v>
      </c>
      <c r="M146" s="583">
        <f>IF(ISNUMBER(Regressions!N156),ROUND(Regressions!N156, 1), NA())</f>
        <v>50.6</v>
      </c>
      <c r="N146" s="584">
        <f>IF(ISNUMBER(Regressions!O156),ROUND(Regressions!O156, 1), NA())</f>
        <v>13.2</v>
      </c>
      <c r="O146" s="585">
        <f>IF(ISNUMBER(Regressions!Q156),ROUND(Regressions!Q156, 1), NA())</f>
        <v>53.6</v>
      </c>
      <c r="P146" s="581">
        <f>IF(ISNUMBER(Regressions!R156),ROUND(Regressions!R156, 1), NA())</f>
        <v>42.5</v>
      </c>
      <c r="Q146" s="587">
        <f>IF(ISNUMBER(Regressions!S156),ROUND(Regressions!S156, 1), NA())</f>
        <v>30.8</v>
      </c>
      <c r="R146" s="583">
        <f>IF(ISNUMBER(Regressions!T156),ROUND(Regressions!T156, 1), NA())</f>
        <v>11.7</v>
      </c>
      <c r="S146" s="584">
        <f>IF(ISNUMBER(Regressions!U156),ROUND(Regressions!U156, 1), NA())</f>
        <v>57.5</v>
      </c>
    </row>
    <row r="147" spans="1:19" x14ac:dyDescent="0.25">
      <c r="A147" s="576" t="str">
        <f>+Introduction!$C$7</f>
        <v>United Republic of Tanzania</v>
      </c>
      <c r="B147" s="577">
        <f>IF(ISBLANK(Regressions!B157), " ", Regressions!B157)</f>
        <v>2019</v>
      </c>
      <c r="C147" s="576" t="str">
        <f>HLOOKUP(Introduction!$G$4,nametranslations,28,FALSE)</f>
        <v>Primary</v>
      </c>
      <c r="D147" s="579">
        <f>IF(ISBLANK(Regressions!D157), " ", Regressions!D157)</f>
        <v>10861139</v>
      </c>
      <c r="E147" s="580">
        <f>IF(ISNUMBER(Regressions!E157),ROUND(Regressions!E157, 1), NA())</f>
        <v>84</v>
      </c>
      <c r="F147" s="581">
        <f>IF(ISNUMBER(Regressions!F157),ROUND(Regressions!F157, 1), NA())</f>
        <v>69.599999999999994</v>
      </c>
      <c r="G147" s="582">
        <f>IF(ISNUMBER(Regressions!G157),ROUND(Regressions!G157, 1), NA())</f>
        <v>54.3</v>
      </c>
      <c r="H147" s="583">
        <f>IF(ISNUMBER(Regressions!H157),ROUND(Regressions!H157, 1), NA())</f>
        <v>15.3</v>
      </c>
      <c r="I147" s="584">
        <f>IF(ISNUMBER(Regressions!I157),ROUND(Regressions!I157, 1), NA())</f>
        <v>30.4</v>
      </c>
      <c r="J147" s="585">
        <f>IF(ISNUMBER(Regressions!K157),ROUND(Regressions!K157, 1), NA())</f>
        <v>92.5</v>
      </c>
      <c r="K147" s="581">
        <f>IF(ISNUMBER(Regressions!L157),ROUND(Regressions!L157, 1), NA())</f>
        <v>89.8</v>
      </c>
      <c r="L147" s="586">
        <f>IF(ISNUMBER(Regressions!M157),ROUND(Regressions!M157, 1), NA())</f>
        <v>33.5</v>
      </c>
      <c r="M147" s="583">
        <f>IF(ISNUMBER(Regressions!N157),ROUND(Regressions!N157, 1), NA())</f>
        <v>56.3</v>
      </c>
      <c r="N147" s="584">
        <f>IF(ISNUMBER(Regressions!O157),ROUND(Regressions!O157, 1), NA())</f>
        <v>10.199999999999999</v>
      </c>
      <c r="O147" s="585">
        <f>IF(ISNUMBER(Regressions!Q157),ROUND(Regressions!Q157, 1), NA())</f>
        <v>53.6</v>
      </c>
      <c r="P147" s="581">
        <f>IF(ISNUMBER(Regressions!R157),ROUND(Regressions!R157, 1), NA())</f>
        <v>42.5</v>
      </c>
      <c r="Q147" s="587">
        <f>IF(ISNUMBER(Regressions!S157),ROUND(Regressions!S157, 1), NA())</f>
        <v>35.4</v>
      </c>
      <c r="R147" s="583">
        <f>IF(ISNUMBER(Regressions!T157),ROUND(Regressions!T157, 1), NA())</f>
        <v>7.2</v>
      </c>
      <c r="S147" s="584">
        <f>IF(ISNUMBER(Regressions!U157),ROUND(Regressions!U157, 1), NA())</f>
        <v>57.5</v>
      </c>
    </row>
    <row r="148" spans="1:19" x14ac:dyDescent="0.25">
      <c r="A148" s="576" t="str">
        <f>+Introduction!$C$7</f>
        <v>United Republic of Tanzania</v>
      </c>
      <c r="B148" s="577">
        <f>IF(ISBLANK(Regressions!B158), " ", Regressions!B158)</f>
        <v>2020</v>
      </c>
      <c r="C148" s="576" t="str">
        <f>HLOOKUP(Introduction!$G$4,nametranslations,28,FALSE)</f>
        <v>Primary</v>
      </c>
      <c r="D148" s="579">
        <f>IF(ISBLANK(Regressions!D158), " ", Regressions!D158)</f>
        <v>11083800</v>
      </c>
      <c r="E148" s="580">
        <f>IF(ISNUMBER(Regressions!E158),ROUND(Regressions!E158, 1), NA())</f>
        <v>85.3</v>
      </c>
      <c r="F148" s="581">
        <f>IF(ISNUMBER(Regressions!F158),ROUND(Regressions!F158, 1), NA())</f>
        <v>72.2</v>
      </c>
      <c r="G148" s="582">
        <f>IF(ISNUMBER(Regressions!G158),ROUND(Regressions!G158, 1), NA())</f>
        <v>58.4</v>
      </c>
      <c r="H148" s="583">
        <f>IF(ISNUMBER(Regressions!H158),ROUND(Regressions!H158, 1), NA())</f>
        <v>13.8</v>
      </c>
      <c r="I148" s="584">
        <f>IF(ISNUMBER(Regressions!I158),ROUND(Regressions!I158, 1), NA())</f>
        <v>27.8</v>
      </c>
      <c r="J148" s="585">
        <f>IF(ISNUMBER(Regressions!K158),ROUND(Regressions!K158, 1), NA())</f>
        <v>91.3</v>
      </c>
      <c r="K148" s="581">
        <f>IF(ISNUMBER(Regressions!L158),ROUND(Regressions!L158, 1), NA())</f>
        <v>91.3</v>
      </c>
      <c r="L148" s="586">
        <f>IF(ISNUMBER(Regressions!M158),ROUND(Regressions!M158, 1), NA())</f>
        <v>30.8</v>
      </c>
      <c r="M148" s="583">
        <f>IF(ISNUMBER(Regressions!N158),ROUND(Regressions!N158, 1), NA())</f>
        <v>60.6</v>
      </c>
      <c r="N148" s="584">
        <f>IF(ISNUMBER(Regressions!O158),ROUND(Regressions!O158, 1), NA())</f>
        <v>8.6999999999999993</v>
      </c>
      <c r="O148" s="585">
        <f>IF(ISNUMBER(Regressions!Q158),ROUND(Regressions!Q158, 1), NA())</f>
        <v>53.6</v>
      </c>
      <c r="P148" s="581">
        <f>IF(ISNUMBER(Regressions!R158),ROUND(Regressions!R158, 1), NA())</f>
        <v>42.5</v>
      </c>
      <c r="Q148" s="587">
        <f>IF(ISNUMBER(Regressions!S158),ROUND(Regressions!S158, 1), NA())</f>
        <v>39.9</v>
      </c>
      <c r="R148" s="583">
        <f>IF(ISNUMBER(Regressions!T158),ROUND(Regressions!T158, 1), NA())</f>
        <v>2.7</v>
      </c>
      <c r="S148" s="584">
        <f>IF(ISNUMBER(Regressions!U158),ROUND(Regressions!U158, 1), NA())</f>
        <v>57.5</v>
      </c>
    </row>
    <row r="149" spans="1:19" x14ac:dyDescent="0.25">
      <c r="A149" s="576" t="str">
        <f>+Introduction!$C$7</f>
        <v>United Republic of Tanzania</v>
      </c>
      <c r="B149" s="577">
        <f>IF(ISBLANK(Regressions!B159), " ", Regressions!B159)</f>
        <v>2021</v>
      </c>
      <c r="C149" s="576" t="str">
        <f>HLOOKUP(Introduction!$G$4,nametranslations,28,FALSE)</f>
        <v>Primary</v>
      </c>
      <c r="D149" s="579">
        <f>IF(ISBLANK(Regressions!D159), " ", Regressions!D159)</f>
        <v>11346677</v>
      </c>
      <c r="E149" s="585">
        <f>IF(ISNUMBER(Regressions!E159),ROUND(Regressions!E159, 1), NA())</f>
        <v>85.3</v>
      </c>
      <c r="F149" s="588">
        <f>IF(ISNUMBER(Regressions!F159),ROUND(Regressions!F159, 1), NA())</f>
        <v>72.2</v>
      </c>
      <c r="G149" s="589">
        <f>IF(ISNUMBER(Regressions!G159),ROUND(Regressions!G159, 1), NA())</f>
        <v>62.5</v>
      </c>
      <c r="H149" s="583">
        <f>IF(ISNUMBER(Regressions!H159),ROUND(Regressions!H159, 1), NA())</f>
        <v>9.6999999999999993</v>
      </c>
      <c r="I149" s="584">
        <f>IF(ISNUMBER(Regressions!I159),ROUND(Regressions!I159, 1), NA())</f>
        <v>27.8</v>
      </c>
      <c r="J149" s="585">
        <f>IF(ISNUMBER(Regressions!K159),ROUND(Regressions!K159, 1), NA())</f>
        <v>90.2</v>
      </c>
      <c r="K149" s="588">
        <f>IF(ISNUMBER(Regressions!L159),ROUND(Regressions!L159, 1), NA())</f>
        <v>90.2</v>
      </c>
      <c r="L149" s="590">
        <f>IF(ISNUMBER(Regressions!M159),ROUND(Regressions!M159, 1), NA())</f>
        <v>30.8</v>
      </c>
      <c r="M149" s="583">
        <f>IF(ISNUMBER(Regressions!N159),ROUND(Regressions!N159, 1), NA())</f>
        <v>59.5</v>
      </c>
      <c r="N149" s="584">
        <f>IF(ISNUMBER(Regressions!O159),ROUND(Regressions!O159, 1), NA())</f>
        <v>9.8000000000000007</v>
      </c>
      <c r="O149" s="585">
        <f>IF(ISNUMBER(Regressions!Q159),ROUND(Regressions!Q159, 1), NA())</f>
        <v>53.6</v>
      </c>
      <c r="P149" s="588">
        <f>IF(ISNUMBER(Regressions!R159),ROUND(Regressions!R159, 1), NA())</f>
        <v>42.5</v>
      </c>
      <c r="Q149" s="591">
        <f>IF(ISNUMBER(Regressions!S159),ROUND(Regressions!S159, 1), NA())</f>
        <v>42.5</v>
      </c>
      <c r="R149" s="583">
        <f>IF(ISNUMBER(Regressions!T159),ROUND(Regressions!T159, 1), NA())</f>
        <v>0</v>
      </c>
      <c r="S149" s="584">
        <f>IF(ISNUMBER(Regressions!U159),ROUND(Regressions!U159, 1), NA())</f>
        <v>57.5</v>
      </c>
    </row>
    <row r="150" spans="1:19" x14ac:dyDescent="0.25">
      <c r="A150" s="576" t="str">
        <f>+Introduction!$C$7</f>
        <v>United Republic of Tanzania</v>
      </c>
      <c r="B150" s="577">
        <f>IF(ISBLANK(Regressions!B160), " ", Regressions!B160)</f>
        <v>2022</v>
      </c>
      <c r="C150" s="576" t="str">
        <f>HLOOKUP(Introduction!$G$4,nametranslations,28,FALSE)</f>
        <v>Primary</v>
      </c>
      <c r="D150" s="579">
        <f>IF(ISBLANK(Regressions!D160), " ", Regressions!D160)</f>
        <v>11647183</v>
      </c>
      <c r="E150" s="580">
        <f>IF(ISNUMBER(Regressions!E160),ROUND(Regressions!E160, 1), NA())</f>
        <v>85.3</v>
      </c>
      <c r="F150" s="581">
        <f>IF(ISNUMBER(Regressions!F160),ROUND(Regressions!F160, 1), NA())</f>
        <v>72.2</v>
      </c>
      <c r="G150" s="582">
        <f>IF(ISNUMBER(Regressions!G160),ROUND(Regressions!G160, 1), NA())</f>
        <v>66.599999999999994</v>
      </c>
      <c r="H150" s="583">
        <f>IF(ISNUMBER(Regressions!H160),ROUND(Regressions!H160, 1), NA())</f>
        <v>5.6</v>
      </c>
      <c r="I150" s="584">
        <f>IF(ISNUMBER(Regressions!I160),ROUND(Regressions!I160, 1), NA())</f>
        <v>27.8</v>
      </c>
      <c r="J150" s="585">
        <f>IF(ISNUMBER(Regressions!K160),ROUND(Regressions!K160, 1), NA())</f>
        <v>89.1</v>
      </c>
      <c r="K150" s="581">
        <f>IF(ISNUMBER(Regressions!L160),ROUND(Regressions!L160, 1), NA())</f>
        <v>89.1</v>
      </c>
      <c r="L150" s="586">
        <f>IF(ISNUMBER(Regressions!M160),ROUND(Regressions!M160, 1), NA())</f>
        <v>30.8</v>
      </c>
      <c r="M150" s="583">
        <f>IF(ISNUMBER(Regressions!N160),ROUND(Regressions!N160, 1), NA())</f>
        <v>58.3</v>
      </c>
      <c r="N150" s="584">
        <f>IF(ISNUMBER(Regressions!O160),ROUND(Regressions!O160, 1), NA())</f>
        <v>10.9</v>
      </c>
      <c r="O150" s="585">
        <f>IF(ISNUMBER(Regressions!Q160),ROUND(Regressions!Q160, 1), NA())</f>
        <v>53.6</v>
      </c>
      <c r="P150" s="581">
        <f>IF(ISNUMBER(Regressions!R160),ROUND(Regressions!R160, 1), NA())</f>
        <v>42.5</v>
      </c>
      <c r="Q150" s="587">
        <f>IF(ISNUMBER(Regressions!S160),ROUND(Regressions!S160, 1), NA())</f>
        <v>42.5</v>
      </c>
      <c r="R150" s="583">
        <f>IF(ISNUMBER(Regressions!T160),ROUND(Regressions!T160, 1), NA())</f>
        <v>0</v>
      </c>
      <c r="S150" s="584">
        <f>IF(ISNUMBER(Regressions!U160),ROUND(Regressions!U160, 1), NA())</f>
        <v>57.5</v>
      </c>
    </row>
    <row r="151" spans="1:19" x14ac:dyDescent="0.25">
      <c r="A151" s="576" t="str">
        <f>+Introduction!$C$7</f>
        <v>United Republic of Tanzania</v>
      </c>
      <c r="B151" s="577">
        <f>IF(ISBLANK(Regressions!B161), " ", Regressions!B161)</f>
        <v>2023</v>
      </c>
      <c r="C151" s="576" t="str">
        <f>HLOOKUP(Introduction!$G$4,nametranslations,28,FALSE)</f>
        <v>Primary</v>
      </c>
      <c r="D151" s="579">
        <f>IF(ISBLANK(Regressions!D161), " ", Regressions!D161)</f>
        <v>11949866</v>
      </c>
      <c r="E151" s="580">
        <f>IF(ISNUMBER(Regressions!E161),ROUND(Regressions!E161, 1), NA())</f>
        <v>85.3</v>
      </c>
      <c r="F151" s="581">
        <f>IF(ISNUMBER(Regressions!F161),ROUND(Regressions!F161, 1), NA())</f>
        <v>72.2</v>
      </c>
      <c r="G151" s="582">
        <f>IF(ISNUMBER(Regressions!G161),ROUND(Regressions!G161, 1), NA())</f>
        <v>70.7</v>
      </c>
      <c r="H151" s="583">
        <f>IF(ISNUMBER(Regressions!H161),ROUND(Regressions!H161, 1), NA())</f>
        <v>1.5</v>
      </c>
      <c r="I151" s="584">
        <f>IF(ISNUMBER(Regressions!I161),ROUND(Regressions!I161, 1), NA())</f>
        <v>27.8</v>
      </c>
      <c r="J151" s="585">
        <f>IF(ISNUMBER(Regressions!K161),ROUND(Regressions!K161, 1), NA())</f>
        <v>88</v>
      </c>
      <c r="K151" s="581">
        <f>IF(ISNUMBER(Regressions!L161),ROUND(Regressions!L161, 1), NA())</f>
        <v>88</v>
      </c>
      <c r="L151" s="586">
        <f>IF(ISNUMBER(Regressions!M161),ROUND(Regressions!M161, 1), NA())</f>
        <v>30.8</v>
      </c>
      <c r="M151" s="583">
        <f>IF(ISNUMBER(Regressions!N161),ROUND(Regressions!N161, 1), NA())</f>
        <v>57.2</v>
      </c>
      <c r="N151" s="584">
        <f>IF(ISNUMBER(Regressions!O161),ROUND(Regressions!O161, 1), NA())</f>
        <v>12</v>
      </c>
      <c r="O151" s="585" t="e">
        <f>IF(ISNUMBER(Regressions!Q161),ROUND(Regressions!Q161, 1), NA())</f>
        <v>#N/A</v>
      </c>
      <c r="P151" s="581" t="e">
        <f>IF(ISNUMBER(Regressions!R161),ROUND(Regressions!R161, 1), NA())</f>
        <v>#N/A</v>
      </c>
      <c r="Q151" s="587">
        <f>IF(ISNUMBER(Regressions!S161),ROUND(Regressions!S161, 1), NA())</f>
        <v>53.4</v>
      </c>
      <c r="R151" s="583" t="e">
        <f>IF(ISNUMBER(Regressions!T161),ROUND(Regressions!T161, 1), NA())</f>
        <v>#N/A</v>
      </c>
      <c r="S151" s="584" t="e">
        <f>IF(ISNUMBER(Regressions!U161),ROUND(Regressions!U161, 1), NA())</f>
        <v>#N/A</v>
      </c>
    </row>
    <row r="152" spans="1:19" x14ac:dyDescent="0.25">
      <c r="A152" s="576" t="str">
        <f>+Introduction!$C$7</f>
        <v>United Republic of Tanzania</v>
      </c>
      <c r="B152" s="577">
        <f>IF(ISBLANK(Regressions!B162), " ", Regressions!B162)</f>
        <v>2024</v>
      </c>
      <c r="C152" s="576" t="str">
        <f>HLOOKUP(Introduction!$G$4,nametranslations,28,FALSE)</f>
        <v>Primary</v>
      </c>
      <c r="D152" s="579">
        <f>IF(ISBLANK(Regressions!D162), " ", Regressions!D162)</f>
        <v>12289516</v>
      </c>
      <c r="E152" s="580">
        <f>IF(ISNUMBER(Regressions!E162),ROUND(Regressions!E162, 1), NA())</f>
        <v>85.3</v>
      </c>
      <c r="F152" s="581">
        <f>IF(ISNUMBER(Regressions!F162),ROUND(Regressions!F162, 1), NA())</f>
        <v>72.2</v>
      </c>
      <c r="G152" s="582">
        <f>IF(ISNUMBER(Regressions!G162),ROUND(Regressions!G162, 1), NA())</f>
        <v>72.2</v>
      </c>
      <c r="H152" s="583">
        <f>IF(ISNUMBER(Regressions!H162),ROUND(Regressions!H162, 1), NA())</f>
        <v>0</v>
      </c>
      <c r="I152" s="584">
        <f>IF(ISNUMBER(Regressions!I162),ROUND(Regressions!I162, 1), NA())</f>
        <v>27.8</v>
      </c>
      <c r="J152" s="585">
        <f>IF(ISNUMBER(Regressions!K162),ROUND(Regressions!K162, 1), NA())</f>
        <v>86.9</v>
      </c>
      <c r="K152" s="581">
        <f>IF(ISNUMBER(Regressions!L162),ROUND(Regressions!L162, 1), NA())</f>
        <v>86.9</v>
      </c>
      <c r="L152" s="586">
        <f>IF(ISNUMBER(Regressions!M162),ROUND(Regressions!M162, 1), NA())</f>
        <v>30.8</v>
      </c>
      <c r="M152" s="583">
        <f>IF(ISNUMBER(Regressions!N162),ROUND(Regressions!N162, 1), NA())</f>
        <v>56.1</v>
      </c>
      <c r="N152" s="584">
        <f>IF(ISNUMBER(Regressions!O162),ROUND(Regressions!O162, 1), NA())</f>
        <v>13.1</v>
      </c>
      <c r="O152" s="585" t="e">
        <f>IF(ISNUMBER(Regressions!Q162),ROUND(Regressions!Q162, 1), NA())</f>
        <v>#N/A</v>
      </c>
      <c r="P152" s="581" t="e">
        <f>IF(ISNUMBER(Regressions!R162),ROUND(Regressions!R162, 1), NA())</f>
        <v>#N/A</v>
      </c>
      <c r="Q152" s="587">
        <f>IF(ISNUMBER(Regressions!S162),ROUND(Regressions!S162, 1), NA())</f>
        <v>57.9</v>
      </c>
      <c r="R152" s="583" t="e">
        <f>IF(ISNUMBER(Regressions!T162),ROUND(Regressions!T162, 1), NA())</f>
        <v>#N/A</v>
      </c>
      <c r="S152" s="584" t="e">
        <f>IF(ISNUMBER(Regressions!U162),ROUND(Regressions!U162, 1), NA())</f>
        <v>#N/A</v>
      </c>
    </row>
    <row r="153" spans="1:19" x14ac:dyDescent="0.25">
      <c r="A153" s="592" t="str">
        <f>+Introduction!$C$7</f>
        <v>United Republic of Tanzania</v>
      </c>
      <c r="B153" s="593">
        <f>IF(ISBLANK(Regressions!B163), " ", Regressions!B163)</f>
        <v>2025</v>
      </c>
      <c r="C153" s="592" t="str">
        <f>HLOOKUP(Introduction!$G$4,nametranslations,28,FALSE)</f>
        <v>Primary</v>
      </c>
      <c r="D153" s="594">
        <f>IF(ISBLANK(Regressions!D163), " ", Regressions!D163)</f>
        <v>12386174</v>
      </c>
      <c r="E153" s="595" t="e">
        <f>IF(ISNUMBER(Regressions!E163),ROUND(Regressions!E163, 1), NA())</f>
        <v>#N/A</v>
      </c>
      <c r="F153" s="596" t="e">
        <f>IF(ISNUMBER(Regressions!F163),ROUND(Regressions!F163, 1), NA())</f>
        <v>#N/A</v>
      </c>
      <c r="G153" s="597">
        <f>IF(ISNUMBER(Regressions!G163),ROUND(Regressions!G163, 1), NA())</f>
        <v>78.900000000000006</v>
      </c>
      <c r="H153" s="598" t="e">
        <f>IF(ISNUMBER(Regressions!H163),ROUND(Regressions!H163, 1), NA())</f>
        <v>#N/A</v>
      </c>
      <c r="I153" s="599" t="e">
        <f>IF(ISNUMBER(Regressions!I163),ROUND(Regressions!I163, 1), NA())</f>
        <v>#N/A</v>
      </c>
      <c r="J153" s="600">
        <f>IF(ISNUMBER(Regressions!K163),ROUND(Regressions!K163, 1), NA())</f>
        <v>85.7</v>
      </c>
      <c r="K153" s="596" t="e">
        <f>IF(ISNUMBER(Regressions!L163),ROUND(Regressions!L163, 1), NA())</f>
        <v>#N/A</v>
      </c>
      <c r="L153" s="601" t="e">
        <f>IF(ISNUMBER(Regressions!M163),ROUND(Regressions!M163, 1), NA())</f>
        <v>#N/A</v>
      </c>
      <c r="M153" s="598" t="e">
        <f>IF(ISNUMBER(Regressions!N163),ROUND(Regressions!N163, 1), NA())</f>
        <v>#N/A</v>
      </c>
      <c r="N153" s="599" t="e">
        <f>IF(ISNUMBER(Regressions!O163),ROUND(Regressions!O163, 1), NA())</f>
        <v>#N/A</v>
      </c>
      <c r="O153" s="600" t="e">
        <f>IF(ISNUMBER(Regressions!Q163),ROUND(Regressions!Q163, 1), NA())</f>
        <v>#N/A</v>
      </c>
      <c r="P153" s="596" t="e">
        <f>IF(ISNUMBER(Regressions!R163),ROUND(Regressions!R163, 1), NA())</f>
        <v>#N/A</v>
      </c>
      <c r="Q153" s="602">
        <f>IF(ISNUMBER(Regressions!S163),ROUND(Regressions!S163, 1), NA())</f>
        <v>62.5</v>
      </c>
      <c r="R153" s="598" t="e">
        <f>IF(ISNUMBER(Regressions!T163),ROUND(Regressions!T163, 1), NA())</f>
        <v>#N/A</v>
      </c>
      <c r="S153" s="599" t="e">
        <f>IF(ISNUMBER(Regressions!U163),ROUND(Regressions!U163, 1), NA())</f>
        <v>#N/A</v>
      </c>
    </row>
    <row r="154" spans="1:19" hidden="1" x14ac:dyDescent="0.25">
      <c r="A154" s="576" t="str">
        <f>+Introduction!$C$7</f>
        <v>United Republic of Tanzania</v>
      </c>
      <c r="B154" s="577">
        <f>IF(ISBLANK(Regressions!B164), " ", Regressions!B164)</f>
        <v>2026</v>
      </c>
      <c r="C154" s="576" t="str">
        <f>HLOOKUP(Introduction!$G$4,nametranslations,28,FALSE)</f>
        <v>Primary</v>
      </c>
      <c r="D154" s="579" t="str">
        <f>IF(ISBLANK(Regressions!D164), " ", Regressions!D164)</f>
        <v xml:space="preserve"> </v>
      </c>
      <c r="E154" s="580" t="e">
        <f>IF(ISNUMBER(Regressions!E164),ROUND(Regressions!E164, 1), NA())</f>
        <v>#N/A</v>
      </c>
      <c r="F154" s="581" t="e">
        <f>IF(ISNUMBER(Regressions!F164),ROUND(Regressions!F164, 1), NA())</f>
        <v>#N/A</v>
      </c>
      <c r="G154" s="582">
        <f>IF(ISNUMBER(Regressions!G164),ROUND(Regressions!G164, 1), NA())</f>
        <v>82.9</v>
      </c>
      <c r="H154" s="583" t="e">
        <f>IF(ISNUMBER(Regressions!H164),ROUND(Regressions!H164, 1), NA())</f>
        <v>#N/A</v>
      </c>
      <c r="I154" s="584" t="e">
        <f>IF(ISNUMBER(Regressions!I164),ROUND(Regressions!I164, 1), NA())</f>
        <v>#N/A</v>
      </c>
      <c r="J154" s="585">
        <f>IF(ISNUMBER(Regressions!K164),ROUND(Regressions!K164, 1), NA())</f>
        <v>84.6</v>
      </c>
      <c r="K154" s="581" t="e">
        <f>IF(ISNUMBER(Regressions!L164),ROUND(Regressions!L164, 1), NA())</f>
        <v>#N/A</v>
      </c>
      <c r="L154" s="586" t="e">
        <f>IF(ISNUMBER(Regressions!M164),ROUND(Regressions!M164, 1), NA())</f>
        <v>#N/A</v>
      </c>
      <c r="M154" s="583" t="e">
        <f>IF(ISNUMBER(Regressions!N164),ROUND(Regressions!N164, 1), NA())</f>
        <v>#N/A</v>
      </c>
      <c r="N154" s="584" t="e">
        <f>IF(ISNUMBER(Regressions!O164),ROUND(Regressions!O164, 1), NA())</f>
        <v>#N/A</v>
      </c>
      <c r="O154" s="585" t="e">
        <f>IF(ISNUMBER(Regressions!Q164),ROUND(Regressions!Q164, 1), NA())</f>
        <v>#N/A</v>
      </c>
      <c r="P154" s="581" t="e">
        <f>IF(ISNUMBER(Regressions!R164),ROUND(Regressions!R164, 1), NA())</f>
        <v>#N/A</v>
      </c>
      <c r="Q154" s="587">
        <f>IF(ISNUMBER(Regressions!S164),ROUND(Regressions!S164, 1), NA())</f>
        <v>67</v>
      </c>
      <c r="R154" s="583" t="e">
        <f>IF(ISNUMBER(Regressions!T164),ROUND(Regressions!T164, 1), NA())</f>
        <v>#N/A</v>
      </c>
      <c r="S154" s="584" t="e">
        <f>IF(ISNUMBER(Regressions!U164),ROUND(Regressions!U164, 1), NA())</f>
        <v>#N/A</v>
      </c>
    </row>
    <row r="155" spans="1:19" hidden="1" x14ac:dyDescent="0.25">
      <c r="A155" s="576" t="str">
        <f>+Introduction!$C$7</f>
        <v>United Republic of Tanzania</v>
      </c>
      <c r="B155" s="577">
        <f>IF(ISBLANK(Regressions!B165), " ", Regressions!B165)</f>
        <v>2027</v>
      </c>
      <c r="C155" s="576" t="str">
        <f>HLOOKUP(Introduction!$G$4,nametranslations,28,FALSE)</f>
        <v>Primary</v>
      </c>
      <c r="D155" s="579" t="str">
        <f>IF(ISBLANK(Regressions!D165), " ", Regressions!D165)</f>
        <v xml:space="preserve"> </v>
      </c>
      <c r="E155" s="580" t="e">
        <f>IF(ISNUMBER(Regressions!E165),ROUND(Regressions!E165, 1), NA())</f>
        <v>#N/A</v>
      </c>
      <c r="F155" s="581" t="e">
        <f>IF(ISNUMBER(Regressions!F165),ROUND(Regressions!F165, 1), NA())</f>
        <v>#N/A</v>
      </c>
      <c r="G155" s="582">
        <f>IF(ISNUMBER(Regressions!G165),ROUND(Regressions!G165, 1), NA())</f>
        <v>82.9</v>
      </c>
      <c r="H155" s="583" t="e">
        <f>IF(ISNUMBER(Regressions!H165),ROUND(Regressions!H165, 1), NA())</f>
        <v>#N/A</v>
      </c>
      <c r="I155" s="584" t="e">
        <f>IF(ISNUMBER(Regressions!I165),ROUND(Regressions!I165, 1), NA())</f>
        <v>#N/A</v>
      </c>
      <c r="J155" s="585">
        <f>IF(ISNUMBER(Regressions!K165),ROUND(Regressions!K165, 1), NA())</f>
        <v>84.6</v>
      </c>
      <c r="K155" s="581" t="e">
        <f>IF(ISNUMBER(Regressions!L165),ROUND(Regressions!L165, 1), NA())</f>
        <v>#N/A</v>
      </c>
      <c r="L155" s="586" t="e">
        <f>IF(ISNUMBER(Regressions!M165),ROUND(Regressions!M165, 1), NA())</f>
        <v>#N/A</v>
      </c>
      <c r="M155" s="583" t="e">
        <f>IF(ISNUMBER(Regressions!N165),ROUND(Regressions!N165, 1), NA())</f>
        <v>#N/A</v>
      </c>
      <c r="N155" s="584" t="e">
        <f>IF(ISNUMBER(Regressions!O165),ROUND(Regressions!O165, 1), NA())</f>
        <v>#N/A</v>
      </c>
      <c r="O155" s="585" t="e">
        <f>IF(ISNUMBER(Regressions!Q165),ROUND(Regressions!Q165, 1), NA())</f>
        <v>#N/A</v>
      </c>
      <c r="P155" s="581" t="e">
        <f>IF(ISNUMBER(Regressions!R165),ROUND(Regressions!R165, 1), NA())</f>
        <v>#N/A</v>
      </c>
      <c r="Q155" s="587">
        <f>IF(ISNUMBER(Regressions!S165),ROUND(Regressions!S165, 1), NA())</f>
        <v>67</v>
      </c>
      <c r="R155" s="583" t="e">
        <f>IF(ISNUMBER(Regressions!T165),ROUND(Regressions!T165, 1), NA())</f>
        <v>#N/A</v>
      </c>
      <c r="S155" s="584" t="e">
        <f>IF(ISNUMBER(Regressions!U165),ROUND(Regressions!U165, 1), NA())</f>
        <v>#N/A</v>
      </c>
    </row>
    <row r="156" spans="1:19" hidden="1" x14ac:dyDescent="0.25">
      <c r="A156" s="576" t="str">
        <f>+Introduction!$C$7</f>
        <v>United Republic of Tanzania</v>
      </c>
      <c r="B156" s="577">
        <f>IF(ISBLANK(Regressions!B166), " ", Regressions!B166)</f>
        <v>2028</v>
      </c>
      <c r="C156" s="576" t="str">
        <f>HLOOKUP(Introduction!$G$4,nametranslations,28,FALSE)</f>
        <v>Primary</v>
      </c>
      <c r="D156" s="579" t="str">
        <f>IF(ISBLANK(Regressions!D166), " ", Regressions!D166)</f>
        <v xml:space="preserve"> </v>
      </c>
      <c r="E156" s="580" t="e">
        <f>IF(ISNUMBER(Regressions!E166),ROUND(Regressions!E166, 1), NA())</f>
        <v>#N/A</v>
      </c>
      <c r="F156" s="581" t="e">
        <f>IF(ISNUMBER(Regressions!F166),ROUND(Regressions!F166, 1), NA())</f>
        <v>#N/A</v>
      </c>
      <c r="G156" s="582">
        <f>IF(ISNUMBER(Regressions!G166),ROUND(Regressions!G166, 1), NA())</f>
        <v>82.9</v>
      </c>
      <c r="H156" s="583" t="e">
        <f>IF(ISNUMBER(Regressions!H166),ROUND(Regressions!H166, 1), NA())</f>
        <v>#N/A</v>
      </c>
      <c r="I156" s="584" t="e">
        <f>IF(ISNUMBER(Regressions!I166),ROUND(Regressions!I166, 1), NA())</f>
        <v>#N/A</v>
      </c>
      <c r="J156" s="585">
        <f>IF(ISNUMBER(Regressions!K166),ROUND(Regressions!K166, 1), NA())</f>
        <v>84.6</v>
      </c>
      <c r="K156" s="581" t="e">
        <f>IF(ISNUMBER(Regressions!L166),ROUND(Regressions!L166, 1), NA())</f>
        <v>#N/A</v>
      </c>
      <c r="L156" s="586" t="e">
        <f>IF(ISNUMBER(Regressions!M166),ROUND(Regressions!M166, 1), NA())</f>
        <v>#N/A</v>
      </c>
      <c r="M156" s="583" t="e">
        <f>IF(ISNUMBER(Regressions!N166),ROUND(Regressions!N166, 1), NA())</f>
        <v>#N/A</v>
      </c>
      <c r="N156" s="584" t="e">
        <f>IF(ISNUMBER(Regressions!O166),ROUND(Regressions!O166, 1), NA())</f>
        <v>#N/A</v>
      </c>
      <c r="O156" s="585" t="e">
        <f>IF(ISNUMBER(Regressions!Q166),ROUND(Regressions!Q166, 1), NA())</f>
        <v>#N/A</v>
      </c>
      <c r="P156" s="581" t="e">
        <f>IF(ISNUMBER(Regressions!R166),ROUND(Regressions!R166, 1), NA())</f>
        <v>#N/A</v>
      </c>
      <c r="Q156" s="587">
        <f>IF(ISNUMBER(Regressions!S166),ROUND(Regressions!S166, 1), NA())</f>
        <v>67</v>
      </c>
      <c r="R156" s="583" t="e">
        <f>IF(ISNUMBER(Regressions!T166),ROUND(Regressions!T166, 1), NA())</f>
        <v>#N/A</v>
      </c>
      <c r="S156" s="584" t="e">
        <f>IF(ISNUMBER(Regressions!U166),ROUND(Regressions!U166, 1), NA())</f>
        <v>#N/A</v>
      </c>
    </row>
    <row r="157" spans="1:19" hidden="1" x14ac:dyDescent="0.25">
      <c r="A157" s="576" t="str">
        <f>+Introduction!$C$7</f>
        <v>United Republic of Tanzania</v>
      </c>
      <c r="B157" s="577">
        <f>IF(ISBLANK(Regressions!B167), " ", Regressions!B167)</f>
        <v>2029</v>
      </c>
      <c r="C157" s="576" t="str">
        <f>HLOOKUP(Introduction!$G$4,nametranslations,28,FALSE)</f>
        <v>Primary</v>
      </c>
      <c r="D157" s="579" t="str">
        <f>IF(ISBLANK(Regressions!D167), " ", Regressions!D167)</f>
        <v xml:space="preserve"> </v>
      </c>
      <c r="E157" s="580" t="e">
        <f>IF(ISNUMBER(Regressions!E167),ROUND(Regressions!E167, 1), NA())</f>
        <v>#N/A</v>
      </c>
      <c r="F157" s="581" t="e">
        <f>IF(ISNUMBER(Regressions!F167),ROUND(Regressions!F167, 1), NA())</f>
        <v>#N/A</v>
      </c>
      <c r="G157" s="582">
        <f>IF(ISNUMBER(Regressions!G167),ROUND(Regressions!G167, 1), NA())</f>
        <v>82.9</v>
      </c>
      <c r="H157" s="583" t="e">
        <f>IF(ISNUMBER(Regressions!H167),ROUND(Regressions!H167, 1), NA())</f>
        <v>#N/A</v>
      </c>
      <c r="I157" s="584" t="e">
        <f>IF(ISNUMBER(Regressions!I167),ROUND(Regressions!I167, 1), NA())</f>
        <v>#N/A</v>
      </c>
      <c r="J157" s="585">
        <f>IF(ISNUMBER(Regressions!K167),ROUND(Regressions!K167, 1), NA())</f>
        <v>84.6</v>
      </c>
      <c r="K157" s="581" t="e">
        <f>IF(ISNUMBER(Regressions!L167),ROUND(Regressions!L167, 1), NA())</f>
        <v>#N/A</v>
      </c>
      <c r="L157" s="586" t="e">
        <f>IF(ISNUMBER(Regressions!M167),ROUND(Regressions!M167, 1), NA())</f>
        <v>#N/A</v>
      </c>
      <c r="M157" s="583" t="e">
        <f>IF(ISNUMBER(Regressions!N167),ROUND(Regressions!N167, 1), NA())</f>
        <v>#N/A</v>
      </c>
      <c r="N157" s="584" t="e">
        <f>IF(ISNUMBER(Regressions!O167),ROUND(Regressions!O167, 1), NA())</f>
        <v>#N/A</v>
      </c>
      <c r="O157" s="585" t="e">
        <f>IF(ISNUMBER(Regressions!Q167),ROUND(Regressions!Q167, 1), NA())</f>
        <v>#N/A</v>
      </c>
      <c r="P157" s="581" t="e">
        <f>IF(ISNUMBER(Regressions!R167),ROUND(Regressions!R167, 1), NA())</f>
        <v>#N/A</v>
      </c>
      <c r="Q157" s="587">
        <f>IF(ISNUMBER(Regressions!S167),ROUND(Regressions!S167, 1), NA())</f>
        <v>67</v>
      </c>
      <c r="R157" s="583" t="e">
        <f>IF(ISNUMBER(Regressions!T167),ROUND(Regressions!T167, 1), NA())</f>
        <v>#N/A</v>
      </c>
      <c r="S157" s="584" t="e">
        <f>IF(ISNUMBER(Regressions!U167),ROUND(Regressions!U167, 1), NA())</f>
        <v>#N/A</v>
      </c>
    </row>
    <row r="158" spans="1:19" hidden="1" x14ac:dyDescent="0.25">
      <c r="A158" s="576" t="str">
        <f>+Introduction!$C$7</f>
        <v>United Republic of Tanzania</v>
      </c>
      <c r="B158" s="577">
        <f>IF(ISBLANK(Regressions!B168), " ", Regressions!B168)</f>
        <v>2030</v>
      </c>
      <c r="C158" s="576" t="str">
        <f>HLOOKUP(Introduction!$G$4,nametranslations,28,FALSE)</f>
        <v>Primary</v>
      </c>
      <c r="D158" s="579" t="str">
        <f>IF(ISBLANK(Regressions!D168), " ", Regressions!D168)</f>
        <v xml:space="preserve"> </v>
      </c>
      <c r="E158" s="580" t="e">
        <f>IF(ISNUMBER(Regressions!E168),ROUND(Regressions!E168, 1), NA())</f>
        <v>#N/A</v>
      </c>
      <c r="F158" s="581" t="e">
        <f>IF(ISNUMBER(Regressions!F168),ROUND(Regressions!F168, 1), NA())</f>
        <v>#N/A</v>
      </c>
      <c r="G158" s="582">
        <f>IF(ISNUMBER(Regressions!G168),ROUND(Regressions!G168, 1), NA())</f>
        <v>82.9</v>
      </c>
      <c r="H158" s="583" t="e">
        <f>IF(ISNUMBER(Regressions!H168),ROUND(Regressions!H168, 1), NA())</f>
        <v>#N/A</v>
      </c>
      <c r="I158" s="584" t="e">
        <f>IF(ISNUMBER(Regressions!I168),ROUND(Regressions!I168, 1), NA())</f>
        <v>#N/A</v>
      </c>
      <c r="J158" s="585">
        <f>IF(ISNUMBER(Regressions!K168),ROUND(Regressions!K168, 1), NA())</f>
        <v>84.6</v>
      </c>
      <c r="K158" s="581" t="e">
        <f>IF(ISNUMBER(Regressions!L168),ROUND(Regressions!L168, 1), NA())</f>
        <v>#N/A</v>
      </c>
      <c r="L158" s="586" t="e">
        <f>IF(ISNUMBER(Regressions!M168),ROUND(Regressions!M168, 1), NA())</f>
        <v>#N/A</v>
      </c>
      <c r="M158" s="583" t="e">
        <f>IF(ISNUMBER(Regressions!N168),ROUND(Regressions!N168, 1), NA())</f>
        <v>#N/A</v>
      </c>
      <c r="N158" s="584" t="e">
        <f>IF(ISNUMBER(Regressions!O168),ROUND(Regressions!O168, 1), NA())</f>
        <v>#N/A</v>
      </c>
      <c r="O158" s="585" t="e">
        <f>IF(ISNUMBER(Regressions!Q168),ROUND(Regressions!Q168, 1), NA())</f>
        <v>#N/A</v>
      </c>
      <c r="P158" s="581" t="e">
        <f>IF(ISNUMBER(Regressions!R168),ROUND(Regressions!R168, 1), NA())</f>
        <v>#N/A</v>
      </c>
      <c r="Q158" s="587">
        <f>IF(ISNUMBER(Regressions!S168),ROUND(Regressions!S168, 1), NA())</f>
        <v>67</v>
      </c>
      <c r="R158" s="583" t="e">
        <f>IF(ISNUMBER(Regressions!T168),ROUND(Regressions!T168, 1), NA())</f>
        <v>#N/A</v>
      </c>
      <c r="S158" s="584" t="e">
        <f>IF(ISNUMBER(Regressions!U168),ROUND(Regressions!U168, 1), NA())</f>
        <v>#N/A</v>
      </c>
    </row>
    <row r="159" spans="1:19" x14ac:dyDescent="0.25">
      <c r="A159" s="576" t="str">
        <f>+Introduction!$C$7</f>
        <v>United Republic of Tanzania</v>
      </c>
      <c r="B159" s="577">
        <f>IF(ISBLANK(Regressions!B169), " ", Regressions!B169)</f>
        <v>2000</v>
      </c>
      <c r="C159" s="576" t="str">
        <f>HLOOKUP(Introduction!$G$4,nametranslations,29,FALSE)</f>
        <v>Secondary</v>
      </c>
      <c r="D159" s="579">
        <f>IF(ISBLANK(Regressions!D169), " ", Regressions!D169)</f>
        <v>4590180</v>
      </c>
      <c r="E159" s="580" t="e">
        <f>IF(ISNUMBER(Regressions!E169),ROUND(Regressions!E169, 1), NA())</f>
        <v>#N/A</v>
      </c>
      <c r="F159" s="581" t="e">
        <f>IF(ISNUMBER(Regressions!F169),ROUND(Regressions!F169, 1), NA())</f>
        <v>#N/A</v>
      </c>
      <c r="G159" s="582" t="e">
        <f>IF(ISNUMBER(Regressions!G169),ROUND(Regressions!G169, 1), NA())</f>
        <v>#N/A</v>
      </c>
      <c r="H159" s="583" t="e">
        <f>IF(ISNUMBER(Regressions!H169),ROUND(Regressions!H169, 1), NA())</f>
        <v>#N/A</v>
      </c>
      <c r="I159" s="584" t="e">
        <f>IF(ISNUMBER(Regressions!I169),ROUND(Regressions!I169, 1), NA())</f>
        <v>#N/A</v>
      </c>
      <c r="J159" s="585">
        <f>IF(ISNUMBER(Regressions!K169),ROUND(Regressions!K169, 1), NA())</f>
        <v>100</v>
      </c>
      <c r="K159" s="581" t="e">
        <f>IF(ISNUMBER(Regressions!L169),ROUND(Regressions!L169, 1), NA())</f>
        <v>#N/A</v>
      </c>
      <c r="L159" s="586" t="e">
        <f>IF(ISNUMBER(Regressions!M169),ROUND(Regressions!M169, 1), NA())</f>
        <v>#N/A</v>
      </c>
      <c r="M159" s="583" t="e">
        <f>IF(ISNUMBER(Regressions!N169),ROUND(Regressions!N169, 1), NA())</f>
        <v>#N/A</v>
      </c>
      <c r="N159" s="584" t="e">
        <f>IF(ISNUMBER(Regressions!O169),ROUND(Regressions!O169, 1), NA())</f>
        <v>#N/A</v>
      </c>
      <c r="O159" s="585" t="e">
        <f>IF(ISNUMBER(Regressions!Q169),ROUND(Regressions!Q169, 1), NA())</f>
        <v>#N/A</v>
      </c>
      <c r="P159" s="581" t="e">
        <f>IF(ISNUMBER(Regressions!R169),ROUND(Regressions!R169, 1), NA())</f>
        <v>#N/A</v>
      </c>
      <c r="Q159" s="587" t="e">
        <f>IF(ISNUMBER(Regressions!S169),ROUND(Regressions!S169, 1), NA())</f>
        <v>#N/A</v>
      </c>
      <c r="R159" s="583" t="e">
        <f>IF(ISNUMBER(Regressions!T169),ROUND(Regressions!T169, 1), NA())</f>
        <v>#N/A</v>
      </c>
      <c r="S159" s="584" t="e">
        <f>IF(ISNUMBER(Regressions!U169),ROUND(Regressions!U169, 1), NA())</f>
        <v>#N/A</v>
      </c>
    </row>
    <row r="160" spans="1:19" x14ac:dyDescent="0.25">
      <c r="A160" s="576" t="str">
        <f>+Introduction!$C$7</f>
        <v>United Republic of Tanzania</v>
      </c>
      <c r="B160" s="577">
        <f>IF(ISBLANK(Regressions!B170), " ", Regressions!B170)</f>
        <v>2001</v>
      </c>
      <c r="C160" s="576" t="str">
        <f>HLOOKUP(Introduction!$G$4,nametranslations,29,FALSE)</f>
        <v>Secondary</v>
      </c>
      <c r="D160" s="579">
        <f>IF(ISBLANK(Regressions!D170), " ", Regressions!D170)</f>
        <v>4698243</v>
      </c>
      <c r="E160" s="580" t="e">
        <f>IF(ISNUMBER(Regressions!E170),ROUND(Regressions!E170, 1), NA())</f>
        <v>#N/A</v>
      </c>
      <c r="F160" s="581" t="e">
        <f>IF(ISNUMBER(Regressions!F170),ROUND(Regressions!F170, 1), NA())</f>
        <v>#N/A</v>
      </c>
      <c r="G160" s="582" t="e">
        <f>IF(ISNUMBER(Regressions!G170),ROUND(Regressions!G170, 1), NA())</f>
        <v>#N/A</v>
      </c>
      <c r="H160" s="583" t="e">
        <f>IF(ISNUMBER(Regressions!H170),ROUND(Regressions!H170, 1), NA())</f>
        <v>#N/A</v>
      </c>
      <c r="I160" s="584" t="e">
        <f>IF(ISNUMBER(Regressions!I170),ROUND(Regressions!I170, 1), NA())</f>
        <v>#N/A</v>
      </c>
      <c r="J160" s="585">
        <f>IF(ISNUMBER(Regressions!K170),ROUND(Regressions!K170, 1), NA())</f>
        <v>100</v>
      </c>
      <c r="K160" s="581" t="e">
        <f>IF(ISNUMBER(Regressions!L170),ROUND(Regressions!L170, 1), NA())</f>
        <v>#N/A</v>
      </c>
      <c r="L160" s="586" t="e">
        <f>IF(ISNUMBER(Regressions!M170),ROUND(Regressions!M170, 1), NA())</f>
        <v>#N/A</v>
      </c>
      <c r="M160" s="583" t="e">
        <f>IF(ISNUMBER(Regressions!N170),ROUND(Regressions!N170, 1), NA())</f>
        <v>#N/A</v>
      </c>
      <c r="N160" s="584" t="e">
        <f>IF(ISNUMBER(Regressions!O170),ROUND(Regressions!O170, 1), NA())</f>
        <v>#N/A</v>
      </c>
      <c r="O160" s="585" t="e">
        <f>IF(ISNUMBER(Regressions!Q170),ROUND(Regressions!Q170, 1), NA())</f>
        <v>#N/A</v>
      </c>
      <c r="P160" s="581" t="e">
        <f>IF(ISNUMBER(Regressions!R170),ROUND(Regressions!R170, 1), NA())</f>
        <v>#N/A</v>
      </c>
      <c r="Q160" s="587" t="e">
        <f>IF(ISNUMBER(Regressions!S170),ROUND(Regressions!S170, 1), NA())</f>
        <v>#N/A</v>
      </c>
      <c r="R160" s="583" t="e">
        <f>IF(ISNUMBER(Regressions!T170),ROUND(Regressions!T170, 1), NA())</f>
        <v>#N/A</v>
      </c>
      <c r="S160" s="584" t="e">
        <f>IF(ISNUMBER(Regressions!U170),ROUND(Regressions!U170, 1), NA())</f>
        <v>#N/A</v>
      </c>
    </row>
    <row r="161" spans="1:19" x14ac:dyDescent="0.25">
      <c r="A161" s="576" t="str">
        <f>+Introduction!$C$7</f>
        <v>United Republic of Tanzania</v>
      </c>
      <c r="B161" s="577">
        <f>IF(ISBLANK(Regressions!B171), " ", Regressions!B171)</f>
        <v>2002</v>
      </c>
      <c r="C161" s="576" t="str">
        <f>HLOOKUP(Introduction!$G$4,nametranslations,29,FALSE)</f>
        <v>Secondary</v>
      </c>
      <c r="D161" s="579">
        <f>IF(ISBLANK(Regressions!D171), " ", Regressions!D171)</f>
        <v>4794829</v>
      </c>
      <c r="E161" s="580" t="e">
        <f>IF(ISNUMBER(Regressions!E171),ROUND(Regressions!E171, 1), NA())</f>
        <v>#N/A</v>
      </c>
      <c r="F161" s="581" t="e">
        <f>IF(ISNUMBER(Regressions!F171),ROUND(Regressions!F171, 1), NA())</f>
        <v>#N/A</v>
      </c>
      <c r="G161" s="582" t="e">
        <f>IF(ISNUMBER(Regressions!G171),ROUND(Regressions!G171, 1), NA())</f>
        <v>#N/A</v>
      </c>
      <c r="H161" s="583" t="e">
        <f>IF(ISNUMBER(Regressions!H171),ROUND(Regressions!H171, 1), NA())</f>
        <v>#N/A</v>
      </c>
      <c r="I161" s="584" t="e">
        <f>IF(ISNUMBER(Regressions!I171),ROUND(Regressions!I171, 1), NA())</f>
        <v>#N/A</v>
      </c>
      <c r="J161" s="585">
        <f>IF(ISNUMBER(Regressions!K171),ROUND(Regressions!K171, 1), NA())</f>
        <v>100</v>
      </c>
      <c r="K161" s="581" t="e">
        <f>IF(ISNUMBER(Regressions!L171),ROUND(Regressions!L171, 1), NA())</f>
        <v>#N/A</v>
      </c>
      <c r="L161" s="586" t="e">
        <f>IF(ISNUMBER(Regressions!M171),ROUND(Regressions!M171, 1), NA())</f>
        <v>#N/A</v>
      </c>
      <c r="M161" s="583" t="e">
        <f>IF(ISNUMBER(Regressions!N171),ROUND(Regressions!N171, 1), NA())</f>
        <v>#N/A</v>
      </c>
      <c r="N161" s="584" t="e">
        <f>IF(ISNUMBER(Regressions!O171),ROUND(Regressions!O171, 1), NA())</f>
        <v>#N/A</v>
      </c>
      <c r="O161" s="585" t="e">
        <f>IF(ISNUMBER(Regressions!Q171),ROUND(Regressions!Q171, 1), NA())</f>
        <v>#N/A</v>
      </c>
      <c r="P161" s="581" t="e">
        <f>IF(ISNUMBER(Regressions!R171),ROUND(Regressions!R171, 1), NA())</f>
        <v>#N/A</v>
      </c>
      <c r="Q161" s="587" t="e">
        <f>IF(ISNUMBER(Regressions!S171),ROUND(Regressions!S171, 1), NA())</f>
        <v>#N/A</v>
      </c>
      <c r="R161" s="583" t="e">
        <f>IF(ISNUMBER(Regressions!T171),ROUND(Regressions!T171, 1), NA())</f>
        <v>#N/A</v>
      </c>
      <c r="S161" s="584" t="e">
        <f>IF(ISNUMBER(Regressions!U171),ROUND(Regressions!U171, 1), NA())</f>
        <v>#N/A</v>
      </c>
    </row>
    <row r="162" spans="1:19" x14ac:dyDescent="0.25">
      <c r="A162" s="576" t="str">
        <f>+Introduction!$C$7</f>
        <v>United Republic of Tanzania</v>
      </c>
      <c r="B162" s="577">
        <f>IF(ISBLANK(Regressions!B172), " ", Regressions!B172)</f>
        <v>2003</v>
      </c>
      <c r="C162" s="576" t="str">
        <f>HLOOKUP(Introduction!$G$4,nametranslations,29,FALSE)</f>
        <v>Secondary</v>
      </c>
      <c r="D162" s="579">
        <f>IF(ISBLANK(Regressions!D172), " ", Regressions!D172)</f>
        <v>4899695</v>
      </c>
      <c r="E162" s="580" t="e">
        <f>IF(ISNUMBER(Regressions!E172),ROUND(Regressions!E172, 1), NA())</f>
        <v>#N/A</v>
      </c>
      <c r="F162" s="581" t="e">
        <f>IF(ISNUMBER(Regressions!F172),ROUND(Regressions!F172, 1), NA())</f>
        <v>#N/A</v>
      </c>
      <c r="G162" s="582" t="e">
        <f>IF(ISNUMBER(Regressions!G172),ROUND(Regressions!G172, 1), NA())</f>
        <v>#N/A</v>
      </c>
      <c r="H162" s="583" t="e">
        <f>IF(ISNUMBER(Regressions!H172),ROUND(Regressions!H172, 1), NA())</f>
        <v>#N/A</v>
      </c>
      <c r="I162" s="584" t="e">
        <f>IF(ISNUMBER(Regressions!I172),ROUND(Regressions!I172, 1), NA())</f>
        <v>#N/A</v>
      </c>
      <c r="J162" s="585">
        <f>IF(ISNUMBER(Regressions!K172),ROUND(Regressions!K172, 1), NA())</f>
        <v>100</v>
      </c>
      <c r="K162" s="581" t="e">
        <f>IF(ISNUMBER(Regressions!L172),ROUND(Regressions!L172, 1), NA())</f>
        <v>#N/A</v>
      </c>
      <c r="L162" s="586" t="e">
        <f>IF(ISNUMBER(Regressions!M172),ROUND(Regressions!M172, 1), NA())</f>
        <v>#N/A</v>
      </c>
      <c r="M162" s="583" t="e">
        <f>IF(ISNUMBER(Regressions!N172),ROUND(Regressions!N172, 1), NA())</f>
        <v>#N/A</v>
      </c>
      <c r="N162" s="584" t="e">
        <f>IF(ISNUMBER(Regressions!O172),ROUND(Regressions!O172, 1), NA())</f>
        <v>#N/A</v>
      </c>
      <c r="O162" s="585" t="e">
        <f>IF(ISNUMBER(Regressions!Q172),ROUND(Regressions!Q172, 1), NA())</f>
        <v>#N/A</v>
      </c>
      <c r="P162" s="581" t="e">
        <f>IF(ISNUMBER(Regressions!R172),ROUND(Regressions!R172, 1), NA())</f>
        <v>#N/A</v>
      </c>
      <c r="Q162" s="587" t="e">
        <f>IF(ISNUMBER(Regressions!S172),ROUND(Regressions!S172, 1), NA())</f>
        <v>#N/A</v>
      </c>
      <c r="R162" s="583" t="e">
        <f>IF(ISNUMBER(Regressions!T172),ROUND(Regressions!T172, 1), NA())</f>
        <v>#N/A</v>
      </c>
      <c r="S162" s="584" t="e">
        <f>IF(ISNUMBER(Regressions!U172),ROUND(Regressions!U172, 1), NA())</f>
        <v>#N/A</v>
      </c>
    </row>
    <row r="163" spans="1:19" x14ac:dyDescent="0.25">
      <c r="A163" s="576" t="str">
        <f>+Introduction!$C$7</f>
        <v>United Republic of Tanzania</v>
      </c>
      <c r="B163" s="577">
        <f>IF(ISBLANK(Regressions!B173), " ", Regressions!B173)</f>
        <v>2004</v>
      </c>
      <c r="C163" s="576" t="str">
        <f>HLOOKUP(Introduction!$G$4,nametranslations,29,FALSE)</f>
        <v>Secondary</v>
      </c>
      <c r="D163" s="579">
        <f>IF(ISBLANK(Regressions!D173), " ", Regressions!D173)</f>
        <v>5002572</v>
      </c>
      <c r="E163" s="580" t="e">
        <f>IF(ISNUMBER(Regressions!E173),ROUND(Regressions!E173, 1), NA())</f>
        <v>#N/A</v>
      </c>
      <c r="F163" s="581">
        <f>IF(ISNUMBER(Regressions!F173),ROUND(Regressions!F173, 1), NA())</f>
        <v>47.6</v>
      </c>
      <c r="G163" s="582" t="e">
        <f>IF(ISNUMBER(Regressions!G173),ROUND(Regressions!G173, 1), NA())</f>
        <v>#N/A</v>
      </c>
      <c r="H163" s="583" t="e">
        <f>IF(ISNUMBER(Regressions!H173),ROUND(Regressions!H173, 1), NA())</f>
        <v>#N/A</v>
      </c>
      <c r="I163" s="584">
        <f>IF(ISNUMBER(Regressions!I173),ROUND(Regressions!I173, 1), NA())</f>
        <v>52.4</v>
      </c>
      <c r="J163" s="585">
        <f>IF(ISNUMBER(Regressions!K173),ROUND(Regressions!K173, 1), NA())</f>
        <v>100</v>
      </c>
      <c r="K163" s="581" t="e">
        <f>IF(ISNUMBER(Regressions!L173),ROUND(Regressions!L173, 1), NA())</f>
        <v>#N/A</v>
      </c>
      <c r="L163" s="586" t="e">
        <f>IF(ISNUMBER(Regressions!M173),ROUND(Regressions!M173, 1), NA())</f>
        <v>#N/A</v>
      </c>
      <c r="M163" s="583" t="e">
        <f>IF(ISNUMBER(Regressions!N173),ROUND(Regressions!N173, 1), NA())</f>
        <v>#N/A</v>
      </c>
      <c r="N163" s="584" t="e">
        <f>IF(ISNUMBER(Regressions!O173),ROUND(Regressions!O173, 1), NA())</f>
        <v>#N/A</v>
      </c>
      <c r="O163" s="585" t="e">
        <f>IF(ISNUMBER(Regressions!Q173),ROUND(Regressions!Q173, 1), NA())</f>
        <v>#N/A</v>
      </c>
      <c r="P163" s="581" t="e">
        <f>IF(ISNUMBER(Regressions!R173),ROUND(Regressions!R173, 1), NA())</f>
        <v>#N/A</v>
      </c>
      <c r="Q163" s="587" t="e">
        <f>IF(ISNUMBER(Regressions!S173),ROUND(Regressions!S173, 1), NA())</f>
        <v>#N/A</v>
      </c>
      <c r="R163" s="583" t="e">
        <f>IF(ISNUMBER(Regressions!T173),ROUND(Regressions!T173, 1), NA())</f>
        <v>#N/A</v>
      </c>
      <c r="S163" s="584" t="e">
        <f>IF(ISNUMBER(Regressions!U173),ROUND(Regressions!U173, 1), NA())</f>
        <v>#N/A</v>
      </c>
    </row>
    <row r="164" spans="1:19" x14ac:dyDescent="0.25">
      <c r="A164" s="576" t="str">
        <f>+Introduction!$C$7</f>
        <v>United Republic of Tanzania</v>
      </c>
      <c r="B164" s="577">
        <f>IF(ISBLANK(Regressions!B174), " ", Regressions!B174)</f>
        <v>2005</v>
      </c>
      <c r="C164" s="576" t="str">
        <f>HLOOKUP(Introduction!$G$4,nametranslations,29,FALSE)</f>
        <v>Secondary</v>
      </c>
      <c r="D164" s="579">
        <f>IF(ISBLANK(Regressions!D174), " ", Regressions!D174)</f>
        <v>5108497</v>
      </c>
      <c r="E164" s="580" t="e">
        <f>IF(ISNUMBER(Regressions!E174),ROUND(Regressions!E174, 1), NA())</f>
        <v>#N/A</v>
      </c>
      <c r="F164" s="581">
        <f>IF(ISNUMBER(Regressions!F174),ROUND(Regressions!F174, 1), NA())</f>
        <v>47.6</v>
      </c>
      <c r="G164" s="582" t="e">
        <f>IF(ISNUMBER(Regressions!G174),ROUND(Regressions!G174, 1), NA())</f>
        <v>#N/A</v>
      </c>
      <c r="H164" s="583" t="e">
        <f>IF(ISNUMBER(Regressions!H174),ROUND(Regressions!H174, 1), NA())</f>
        <v>#N/A</v>
      </c>
      <c r="I164" s="584">
        <f>IF(ISNUMBER(Regressions!I174),ROUND(Regressions!I174, 1), NA())</f>
        <v>52.4</v>
      </c>
      <c r="J164" s="585">
        <f>IF(ISNUMBER(Regressions!K174),ROUND(Regressions!K174, 1), NA())</f>
        <v>100</v>
      </c>
      <c r="K164" s="581" t="e">
        <f>IF(ISNUMBER(Regressions!L174),ROUND(Regressions!L174, 1), NA())</f>
        <v>#N/A</v>
      </c>
      <c r="L164" s="586" t="e">
        <f>IF(ISNUMBER(Regressions!M174),ROUND(Regressions!M174, 1), NA())</f>
        <v>#N/A</v>
      </c>
      <c r="M164" s="583" t="e">
        <f>IF(ISNUMBER(Regressions!N174),ROUND(Regressions!N174, 1), NA())</f>
        <v>#N/A</v>
      </c>
      <c r="N164" s="584" t="e">
        <f>IF(ISNUMBER(Regressions!O174),ROUND(Regressions!O174, 1), NA())</f>
        <v>#N/A</v>
      </c>
      <c r="O164" s="585" t="e">
        <f>IF(ISNUMBER(Regressions!Q174),ROUND(Regressions!Q174, 1), NA())</f>
        <v>#N/A</v>
      </c>
      <c r="P164" s="581" t="e">
        <f>IF(ISNUMBER(Regressions!R174),ROUND(Regressions!R174, 1), NA())</f>
        <v>#N/A</v>
      </c>
      <c r="Q164" s="587" t="e">
        <f>IF(ISNUMBER(Regressions!S174),ROUND(Regressions!S174, 1), NA())</f>
        <v>#N/A</v>
      </c>
      <c r="R164" s="583" t="e">
        <f>IF(ISNUMBER(Regressions!T174),ROUND(Regressions!T174, 1), NA())</f>
        <v>#N/A</v>
      </c>
      <c r="S164" s="584" t="e">
        <f>IF(ISNUMBER(Regressions!U174),ROUND(Regressions!U174, 1), NA())</f>
        <v>#N/A</v>
      </c>
    </row>
    <row r="165" spans="1:19" x14ac:dyDescent="0.25">
      <c r="A165" s="576" t="str">
        <f>+Introduction!$C$7</f>
        <v>United Republic of Tanzania</v>
      </c>
      <c r="B165" s="577">
        <f>IF(ISBLANK(Regressions!B175), " ", Regressions!B175)</f>
        <v>2006</v>
      </c>
      <c r="C165" s="576" t="str">
        <f>HLOOKUP(Introduction!$G$4,nametranslations,29,FALSE)</f>
        <v>Secondary</v>
      </c>
      <c r="D165" s="579">
        <f>IF(ISBLANK(Regressions!D175), " ", Regressions!D175)</f>
        <v>5220513</v>
      </c>
      <c r="E165" s="580" t="e">
        <f>IF(ISNUMBER(Regressions!E175),ROUND(Regressions!E175, 1), NA())</f>
        <v>#N/A</v>
      </c>
      <c r="F165" s="581">
        <f>IF(ISNUMBER(Regressions!F175),ROUND(Regressions!F175, 1), NA())</f>
        <v>47.6</v>
      </c>
      <c r="G165" s="582" t="e">
        <f>IF(ISNUMBER(Regressions!G175),ROUND(Regressions!G175, 1), NA())</f>
        <v>#N/A</v>
      </c>
      <c r="H165" s="583" t="e">
        <f>IF(ISNUMBER(Regressions!H175),ROUND(Regressions!H175, 1), NA())</f>
        <v>#N/A</v>
      </c>
      <c r="I165" s="584">
        <f>IF(ISNUMBER(Regressions!I175),ROUND(Regressions!I175, 1), NA())</f>
        <v>52.4</v>
      </c>
      <c r="J165" s="585">
        <f>IF(ISNUMBER(Regressions!K175),ROUND(Regressions!K175, 1), NA())</f>
        <v>100</v>
      </c>
      <c r="K165" s="581" t="e">
        <f>IF(ISNUMBER(Regressions!L175),ROUND(Regressions!L175, 1), NA())</f>
        <v>#N/A</v>
      </c>
      <c r="L165" s="586" t="e">
        <f>IF(ISNUMBER(Regressions!M175),ROUND(Regressions!M175, 1), NA())</f>
        <v>#N/A</v>
      </c>
      <c r="M165" s="583" t="e">
        <f>IF(ISNUMBER(Regressions!N175),ROUND(Regressions!N175, 1), NA())</f>
        <v>#N/A</v>
      </c>
      <c r="N165" s="584" t="e">
        <f>IF(ISNUMBER(Regressions!O175),ROUND(Regressions!O175, 1), NA())</f>
        <v>#N/A</v>
      </c>
      <c r="O165" s="585" t="e">
        <f>IF(ISNUMBER(Regressions!Q175),ROUND(Regressions!Q175, 1), NA())</f>
        <v>#N/A</v>
      </c>
      <c r="P165" s="581" t="e">
        <f>IF(ISNUMBER(Regressions!R175),ROUND(Regressions!R175, 1), NA())</f>
        <v>#N/A</v>
      </c>
      <c r="Q165" s="587" t="e">
        <f>IF(ISNUMBER(Regressions!S175),ROUND(Regressions!S175, 1), NA())</f>
        <v>#N/A</v>
      </c>
      <c r="R165" s="583" t="e">
        <f>IF(ISNUMBER(Regressions!T175),ROUND(Regressions!T175, 1), NA())</f>
        <v>#N/A</v>
      </c>
      <c r="S165" s="584" t="e">
        <f>IF(ISNUMBER(Regressions!U175),ROUND(Regressions!U175, 1), NA())</f>
        <v>#N/A</v>
      </c>
    </row>
    <row r="166" spans="1:19" x14ac:dyDescent="0.25">
      <c r="A166" s="576" t="str">
        <f>+Introduction!$C$7</f>
        <v>United Republic of Tanzania</v>
      </c>
      <c r="B166" s="577">
        <f>IF(ISBLANK(Regressions!B176), " ", Regressions!B176)</f>
        <v>2007</v>
      </c>
      <c r="C166" s="576" t="str">
        <f>HLOOKUP(Introduction!$G$4,nametranslations,29,FALSE)</f>
        <v>Secondary</v>
      </c>
      <c r="D166" s="579">
        <f>IF(ISBLANK(Regressions!D176), " ", Regressions!D176)</f>
        <v>5338921</v>
      </c>
      <c r="E166" s="580" t="e">
        <f>IF(ISNUMBER(Regressions!E176),ROUND(Regressions!E176, 1), NA())</f>
        <v>#N/A</v>
      </c>
      <c r="F166" s="581">
        <f>IF(ISNUMBER(Regressions!F176),ROUND(Regressions!F176, 1), NA())</f>
        <v>47.6</v>
      </c>
      <c r="G166" s="582" t="e">
        <f>IF(ISNUMBER(Regressions!G176),ROUND(Regressions!G176, 1), NA())</f>
        <v>#N/A</v>
      </c>
      <c r="H166" s="583" t="e">
        <f>IF(ISNUMBER(Regressions!H176),ROUND(Regressions!H176, 1), NA())</f>
        <v>#N/A</v>
      </c>
      <c r="I166" s="584">
        <f>IF(ISNUMBER(Regressions!I176),ROUND(Regressions!I176, 1), NA())</f>
        <v>52.4</v>
      </c>
      <c r="J166" s="585">
        <f>IF(ISNUMBER(Regressions!K176),ROUND(Regressions!K176, 1), NA())</f>
        <v>100</v>
      </c>
      <c r="K166" s="581" t="e">
        <f>IF(ISNUMBER(Regressions!L176),ROUND(Regressions!L176, 1), NA())</f>
        <v>#N/A</v>
      </c>
      <c r="L166" s="586" t="e">
        <f>IF(ISNUMBER(Regressions!M176),ROUND(Regressions!M176, 1), NA())</f>
        <v>#N/A</v>
      </c>
      <c r="M166" s="583" t="e">
        <f>IF(ISNUMBER(Regressions!N176),ROUND(Regressions!N176, 1), NA())</f>
        <v>#N/A</v>
      </c>
      <c r="N166" s="584" t="e">
        <f>IF(ISNUMBER(Regressions!O176),ROUND(Regressions!O176, 1), NA())</f>
        <v>#N/A</v>
      </c>
      <c r="O166" s="585" t="e">
        <f>IF(ISNUMBER(Regressions!Q176),ROUND(Regressions!Q176, 1), NA())</f>
        <v>#N/A</v>
      </c>
      <c r="P166" s="581" t="e">
        <f>IF(ISNUMBER(Regressions!R176),ROUND(Regressions!R176, 1), NA())</f>
        <v>#N/A</v>
      </c>
      <c r="Q166" s="587" t="e">
        <f>IF(ISNUMBER(Regressions!S176),ROUND(Regressions!S176, 1), NA())</f>
        <v>#N/A</v>
      </c>
      <c r="R166" s="583" t="e">
        <f>IF(ISNUMBER(Regressions!T176),ROUND(Regressions!T176, 1), NA())</f>
        <v>#N/A</v>
      </c>
      <c r="S166" s="584" t="e">
        <f>IF(ISNUMBER(Regressions!U176),ROUND(Regressions!U176, 1), NA())</f>
        <v>#N/A</v>
      </c>
    </row>
    <row r="167" spans="1:19" x14ac:dyDescent="0.25">
      <c r="A167" s="576" t="str">
        <f>+Introduction!$C$7</f>
        <v>United Republic of Tanzania</v>
      </c>
      <c r="B167" s="577">
        <f>IF(ISBLANK(Regressions!B177), " ", Regressions!B177)</f>
        <v>2008</v>
      </c>
      <c r="C167" s="576" t="str">
        <f>HLOOKUP(Introduction!$G$4,nametranslations,29,FALSE)</f>
        <v>Secondary</v>
      </c>
      <c r="D167" s="579">
        <f>IF(ISBLANK(Regressions!D177), " ", Regressions!D177)</f>
        <v>5461014</v>
      </c>
      <c r="E167" s="580" t="e">
        <f>IF(ISNUMBER(Regressions!E177),ROUND(Regressions!E177, 1), NA())</f>
        <v>#N/A</v>
      </c>
      <c r="F167" s="581">
        <f>IF(ISNUMBER(Regressions!F177),ROUND(Regressions!F177, 1), NA())</f>
        <v>47.6</v>
      </c>
      <c r="G167" s="582" t="e">
        <f>IF(ISNUMBER(Regressions!G177),ROUND(Regressions!G177, 1), NA())</f>
        <v>#N/A</v>
      </c>
      <c r="H167" s="583" t="e">
        <f>IF(ISNUMBER(Regressions!H177),ROUND(Regressions!H177, 1), NA())</f>
        <v>#N/A</v>
      </c>
      <c r="I167" s="584">
        <f>IF(ISNUMBER(Regressions!I177),ROUND(Regressions!I177, 1), NA())</f>
        <v>52.4</v>
      </c>
      <c r="J167" s="585">
        <f>IF(ISNUMBER(Regressions!K177),ROUND(Regressions!K177, 1), NA())</f>
        <v>100</v>
      </c>
      <c r="K167" s="581" t="e">
        <f>IF(ISNUMBER(Regressions!L177),ROUND(Regressions!L177, 1), NA())</f>
        <v>#N/A</v>
      </c>
      <c r="L167" s="586" t="e">
        <f>IF(ISNUMBER(Regressions!M177),ROUND(Regressions!M177, 1), NA())</f>
        <v>#N/A</v>
      </c>
      <c r="M167" s="583" t="e">
        <f>IF(ISNUMBER(Regressions!N177),ROUND(Regressions!N177, 1), NA())</f>
        <v>#N/A</v>
      </c>
      <c r="N167" s="584" t="e">
        <f>IF(ISNUMBER(Regressions!O177),ROUND(Regressions!O177, 1), NA())</f>
        <v>#N/A</v>
      </c>
      <c r="O167" s="585" t="e">
        <f>IF(ISNUMBER(Regressions!Q177),ROUND(Regressions!Q177, 1), NA())</f>
        <v>#N/A</v>
      </c>
      <c r="P167" s="581" t="e">
        <f>IF(ISNUMBER(Regressions!R177),ROUND(Regressions!R177, 1), NA())</f>
        <v>#N/A</v>
      </c>
      <c r="Q167" s="587" t="e">
        <f>IF(ISNUMBER(Regressions!S177),ROUND(Regressions!S177, 1), NA())</f>
        <v>#N/A</v>
      </c>
      <c r="R167" s="583" t="e">
        <f>IF(ISNUMBER(Regressions!T177),ROUND(Regressions!T177, 1), NA())</f>
        <v>#N/A</v>
      </c>
      <c r="S167" s="584" t="e">
        <f>IF(ISNUMBER(Regressions!U177),ROUND(Regressions!U177, 1), NA())</f>
        <v>#N/A</v>
      </c>
    </row>
    <row r="168" spans="1:19" x14ac:dyDescent="0.25">
      <c r="A168" s="576" t="str">
        <f>+Introduction!$C$7</f>
        <v>United Republic of Tanzania</v>
      </c>
      <c r="B168" s="577">
        <f>IF(ISBLANK(Regressions!B178), " ", Regressions!B178)</f>
        <v>2009</v>
      </c>
      <c r="C168" s="576" t="str">
        <f>HLOOKUP(Introduction!$G$4,nametranslations,29,FALSE)</f>
        <v>Secondary</v>
      </c>
      <c r="D168" s="579">
        <f>IF(ISBLANK(Regressions!D178), " ", Regressions!D178)</f>
        <v>5587339</v>
      </c>
      <c r="E168" s="580" t="e">
        <f>IF(ISNUMBER(Regressions!E178),ROUND(Regressions!E178, 1), NA())</f>
        <v>#N/A</v>
      </c>
      <c r="F168" s="581">
        <f>IF(ISNUMBER(Regressions!F178),ROUND(Regressions!F178, 1), NA())</f>
        <v>51</v>
      </c>
      <c r="G168" s="582" t="e">
        <f>IF(ISNUMBER(Regressions!G178),ROUND(Regressions!G178, 1), NA())</f>
        <v>#N/A</v>
      </c>
      <c r="H168" s="583" t="e">
        <f>IF(ISNUMBER(Regressions!H178),ROUND(Regressions!H178, 1), NA())</f>
        <v>#N/A</v>
      </c>
      <c r="I168" s="584">
        <f>IF(ISNUMBER(Regressions!I178),ROUND(Regressions!I178, 1), NA())</f>
        <v>49</v>
      </c>
      <c r="J168" s="585">
        <f>IF(ISNUMBER(Regressions!K178),ROUND(Regressions!K178, 1), NA())</f>
        <v>100</v>
      </c>
      <c r="K168" s="581" t="e">
        <f>IF(ISNUMBER(Regressions!L178),ROUND(Regressions!L178, 1), NA())</f>
        <v>#N/A</v>
      </c>
      <c r="L168" s="586" t="e">
        <f>IF(ISNUMBER(Regressions!M178),ROUND(Regressions!M178, 1), NA())</f>
        <v>#N/A</v>
      </c>
      <c r="M168" s="583" t="e">
        <f>IF(ISNUMBER(Regressions!N178),ROUND(Regressions!N178, 1), NA())</f>
        <v>#N/A</v>
      </c>
      <c r="N168" s="584" t="e">
        <f>IF(ISNUMBER(Regressions!O178),ROUND(Regressions!O178, 1), NA())</f>
        <v>#N/A</v>
      </c>
      <c r="O168" s="585" t="e">
        <f>IF(ISNUMBER(Regressions!Q178),ROUND(Regressions!Q178, 1), NA())</f>
        <v>#N/A</v>
      </c>
      <c r="P168" s="581" t="e">
        <f>IF(ISNUMBER(Regressions!R178),ROUND(Regressions!R178, 1), NA())</f>
        <v>#N/A</v>
      </c>
      <c r="Q168" s="587" t="e">
        <f>IF(ISNUMBER(Regressions!S178),ROUND(Regressions!S178, 1), NA())</f>
        <v>#N/A</v>
      </c>
      <c r="R168" s="583" t="e">
        <f>IF(ISNUMBER(Regressions!T178),ROUND(Regressions!T178, 1), NA())</f>
        <v>#N/A</v>
      </c>
      <c r="S168" s="584" t="e">
        <f>IF(ISNUMBER(Regressions!U178),ROUND(Regressions!U178, 1), NA())</f>
        <v>#N/A</v>
      </c>
    </row>
    <row r="169" spans="1:19" x14ac:dyDescent="0.25">
      <c r="A169" s="576" t="str">
        <f>+Introduction!$C$7</f>
        <v>United Republic of Tanzania</v>
      </c>
      <c r="B169" s="577">
        <f>IF(ISBLANK(Regressions!B179), " ", Regressions!B179)</f>
        <v>2010</v>
      </c>
      <c r="C169" s="576" t="str">
        <f>HLOOKUP(Introduction!$G$4,nametranslations,29,FALSE)</f>
        <v>Secondary</v>
      </c>
      <c r="D169" s="579">
        <f>IF(ISBLANK(Regressions!D179), " ", Regressions!D179)</f>
        <v>5725427</v>
      </c>
      <c r="E169" s="580" t="e">
        <f>IF(ISNUMBER(Regressions!E179),ROUND(Regressions!E179, 1), NA())</f>
        <v>#N/A</v>
      </c>
      <c r="F169" s="581">
        <f>IF(ISNUMBER(Regressions!F179),ROUND(Regressions!F179, 1), NA())</f>
        <v>54.4</v>
      </c>
      <c r="G169" s="582" t="e">
        <f>IF(ISNUMBER(Regressions!G179),ROUND(Regressions!G179, 1), NA())</f>
        <v>#N/A</v>
      </c>
      <c r="H169" s="583" t="e">
        <f>IF(ISNUMBER(Regressions!H179),ROUND(Regressions!H179, 1), NA())</f>
        <v>#N/A</v>
      </c>
      <c r="I169" s="584">
        <f>IF(ISNUMBER(Regressions!I179),ROUND(Regressions!I179, 1), NA())</f>
        <v>45.6</v>
      </c>
      <c r="J169" s="585">
        <f>IF(ISNUMBER(Regressions!K179),ROUND(Regressions!K179, 1), NA())</f>
        <v>100</v>
      </c>
      <c r="K169" s="581" t="e">
        <f>IF(ISNUMBER(Regressions!L179),ROUND(Regressions!L179, 1), NA())</f>
        <v>#N/A</v>
      </c>
      <c r="L169" s="586" t="e">
        <f>IF(ISNUMBER(Regressions!M179),ROUND(Regressions!M179, 1), NA())</f>
        <v>#N/A</v>
      </c>
      <c r="M169" s="583" t="e">
        <f>IF(ISNUMBER(Regressions!N179),ROUND(Regressions!N179, 1), NA())</f>
        <v>#N/A</v>
      </c>
      <c r="N169" s="584" t="e">
        <f>IF(ISNUMBER(Regressions!O179),ROUND(Regressions!O179, 1), NA())</f>
        <v>#N/A</v>
      </c>
      <c r="O169" s="585" t="e">
        <f>IF(ISNUMBER(Regressions!Q179),ROUND(Regressions!Q179, 1), NA())</f>
        <v>#N/A</v>
      </c>
      <c r="P169" s="581" t="e">
        <f>IF(ISNUMBER(Regressions!R179),ROUND(Regressions!R179, 1), NA())</f>
        <v>#N/A</v>
      </c>
      <c r="Q169" s="587" t="e">
        <f>IF(ISNUMBER(Regressions!S179),ROUND(Regressions!S179, 1), NA())</f>
        <v>#N/A</v>
      </c>
      <c r="R169" s="583" t="e">
        <f>IF(ISNUMBER(Regressions!T179),ROUND(Regressions!T179, 1), NA())</f>
        <v>#N/A</v>
      </c>
      <c r="S169" s="584" t="e">
        <f>IF(ISNUMBER(Regressions!U179),ROUND(Regressions!U179, 1), NA())</f>
        <v>#N/A</v>
      </c>
    </row>
    <row r="170" spans="1:19" x14ac:dyDescent="0.25">
      <c r="A170" s="576" t="str">
        <f>+Introduction!$C$7</f>
        <v>United Republic of Tanzania</v>
      </c>
      <c r="B170" s="577">
        <f>IF(ISBLANK(Regressions!B180), " ", Regressions!B180)</f>
        <v>2011</v>
      </c>
      <c r="C170" s="576" t="str">
        <f>HLOOKUP(Introduction!$G$4,nametranslations,29,FALSE)</f>
        <v>Secondary</v>
      </c>
      <c r="D170" s="579">
        <f>IF(ISBLANK(Regressions!D180), " ", Regressions!D180)</f>
        <v>5915425</v>
      </c>
      <c r="E170" s="580" t="e">
        <f>IF(ISNUMBER(Regressions!E180),ROUND(Regressions!E180, 1), NA())</f>
        <v>#N/A</v>
      </c>
      <c r="F170" s="581">
        <f>IF(ISNUMBER(Regressions!F180),ROUND(Regressions!F180, 1), NA())</f>
        <v>57.8</v>
      </c>
      <c r="G170" s="582" t="e">
        <f>IF(ISNUMBER(Regressions!G180),ROUND(Regressions!G180, 1), NA())</f>
        <v>#N/A</v>
      </c>
      <c r="H170" s="583" t="e">
        <f>IF(ISNUMBER(Regressions!H180),ROUND(Regressions!H180, 1), NA())</f>
        <v>#N/A</v>
      </c>
      <c r="I170" s="584">
        <f>IF(ISNUMBER(Regressions!I180),ROUND(Regressions!I180, 1), NA())</f>
        <v>42.2</v>
      </c>
      <c r="J170" s="585">
        <f>IF(ISNUMBER(Regressions!K180),ROUND(Regressions!K180, 1), NA())</f>
        <v>100</v>
      </c>
      <c r="K170" s="581" t="e">
        <f>IF(ISNUMBER(Regressions!L180),ROUND(Regressions!L180, 1), NA())</f>
        <v>#N/A</v>
      </c>
      <c r="L170" s="586" t="e">
        <f>IF(ISNUMBER(Regressions!M180),ROUND(Regressions!M180, 1), NA())</f>
        <v>#N/A</v>
      </c>
      <c r="M170" s="583" t="e">
        <f>IF(ISNUMBER(Regressions!N180),ROUND(Regressions!N180, 1), NA())</f>
        <v>#N/A</v>
      </c>
      <c r="N170" s="584" t="e">
        <f>IF(ISNUMBER(Regressions!O180),ROUND(Regressions!O180, 1), NA())</f>
        <v>#N/A</v>
      </c>
      <c r="O170" s="585" t="e">
        <f>IF(ISNUMBER(Regressions!Q180),ROUND(Regressions!Q180, 1), NA())</f>
        <v>#N/A</v>
      </c>
      <c r="P170" s="581" t="e">
        <f>IF(ISNUMBER(Regressions!R180),ROUND(Regressions!R180, 1), NA())</f>
        <v>#N/A</v>
      </c>
      <c r="Q170" s="587" t="e">
        <f>IF(ISNUMBER(Regressions!S180),ROUND(Regressions!S180, 1), NA())</f>
        <v>#N/A</v>
      </c>
      <c r="R170" s="583" t="e">
        <f>IF(ISNUMBER(Regressions!T180),ROUND(Regressions!T180, 1), NA())</f>
        <v>#N/A</v>
      </c>
      <c r="S170" s="584" t="e">
        <f>IF(ISNUMBER(Regressions!U180),ROUND(Regressions!U180, 1), NA())</f>
        <v>#N/A</v>
      </c>
    </row>
    <row r="171" spans="1:19" x14ac:dyDescent="0.25">
      <c r="A171" s="576" t="str">
        <f>+Introduction!$C$7</f>
        <v>United Republic of Tanzania</v>
      </c>
      <c r="B171" s="577">
        <f>IF(ISBLANK(Regressions!B181), " ", Regressions!B181)</f>
        <v>2012</v>
      </c>
      <c r="C171" s="576" t="str">
        <f>HLOOKUP(Introduction!$G$4,nametranslations,29,FALSE)</f>
        <v>Secondary</v>
      </c>
      <c r="D171" s="579">
        <f>IF(ISBLANK(Regressions!D181), " ", Regressions!D181)</f>
        <v>6114957</v>
      </c>
      <c r="E171" s="580" t="e">
        <f>IF(ISNUMBER(Regressions!E181),ROUND(Regressions!E181, 1), NA())</f>
        <v>#N/A</v>
      </c>
      <c r="F171" s="581">
        <f>IF(ISNUMBER(Regressions!F181),ROUND(Regressions!F181, 1), NA())</f>
        <v>61.2</v>
      </c>
      <c r="G171" s="582">
        <f>IF(ISNUMBER(Regressions!G181),ROUND(Regressions!G181, 1), NA())</f>
        <v>61.2</v>
      </c>
      <c r="H171" s="583">
        <f>IF(ISNUMBER(Regressions!H181),ROUND(Regressions!H181, 1), NA())</f>
        <v>0</v>
      </c>
      <c r="I171" s="584">
        <f>IF(ISNUMBER(Regressions!I181),ROUND(Regressions!I181, 1), NA())</f>
        <v>38.799999999999997</v>
      </c>
      <c r="J171" s="585">
        <f>IF(ISNUMBER(Regressions!K181),ROUND(Regressions!K181, 1), NA())</f>
        <v>100</v>
      </c>
      <c r="K171" s="581">
        <f>IF(ISNUMBER(Regressions!L181),ROUND(Regressions!L181, 1), NA())</f>
        <v>97.5</v>
      </c>
      <c r="L171" s="586" t="e">
        <f>IF(ISNUMBER(Regressions!M181),ROUND(Regressions!M181, 1), NA())</f>
        <v>#N/A</v>
      </c>
      <c r="M171" s="583" t="e">
        <f>IF(ISNUMBER(Regressions!N181),ROUND(Regressions!N181, 1), NA())</f>
        <v>#N/A</v>
      </c>
      <c r="N171" s="584">
        <f>IF(ISNUMBER(Regressions!O181),ROUND(Regressions!O181, 1), NA())</f>
        <v>2.5</v>
      </c>
      <c r="O171" s="585" t="e">
        <f>IF(ISNUMBER(Regressions!Q181),ROUND(Regressions!Q181, 1), NA())</f>
        <v>#N/A</v>
      </c>
      <c r="P171" s="581">
        <f>IF(ISNUMBER(Regressions!R181),ROUND(Regressions!R181, 1), NA())</f>
        <v>44.7</v>
      </c>
      <c r="Q171" s="587">
        <f>IF(ISNUMBER(Regressions!S181),ROUND(Regressions!S181, 1), NA())</f>
        <v>2.2000000000000002</v>
      </c>
      <c r="R171" s="583">
        <f>IF(ISNUMBER(Regressions!T181),ROUND(Regressions!T181, 1), NA())</f>
        <v>42.5</v>
      </c>
      <c r="S171" s="584">
        <f>IF(ISNUMBER(Regressions!U181),ROUND(Regressions!U181, 1), NA())</f>
        <v>55.3</v>
      </c>
    </row>
    <row r="172" spans="1:19" x14ac:dyDescent="0.25">
      <c r="A172" s="576" t="str">
        <f>+Introduction!$C$7</f>
        <v>United Republic of Tanzania</v>
      </c>
      <c r="B172" s="577">
        <f>IF(ISBLANK(Regressions!B182), " ", Regressions!B182)</f>
        <v>2013</v>
      </c>
      <c r="C172" s="576" t="str">
        <f>HLOOKUP(Introduction!$G$4,nametranslations,29,FALSE)</f>
        <v>Secondary</v>
      </c>
      <c r="D172" s="579">
        <f>IF(ISBLANK(Regressions!D182), " ", Regressions!D182)</f>
        <v>6337032</v>
      </c>
      <c r="E172" s="580" t="e">
        <f>IF(ISNUMBER(Regressions!E182),ROUND(Regressions!E182, 1), NA())</f>
        <v>#N/A</v>
      </c>
      <c r="F172" s="581">
        <f>IF(ISNUMBER(Regressions!F182),ROUND(Regressions!F182, 1), NA())</f>
        <v>64.599999999999994</v>
      </c>
      <c r="G172" s="582">
        <f>IF(ISNUMBER(Regressions!G182),ROUND(Regressions!G182, 1), NA())</f>
        <v>64.599999999999994</v>
      </c>
      <c r="H172" s="583">
        <f>IF(ISNUMBER(Regressions!H182),ROUND(Regressions!H182, 1), NA())</f>
        <v>0</v>
      </c>
      <c r="I172" s="584">
        <f>IF(ISNUMBER(Regressions!I182),ROUND(Regressions!I182, 1), NA())</f>
        <v>35.4</v>
      </c>
      <c r="J172" s="585">
        <f>IF(ISNUMBER(Regressions!K182),ROUND(Regressions!K182, 1), NA())</f>
        <v>100</v>
      </c>
      <c r="K172" s="581">
        <f>IF(ISNUMBER(Regressions!L182),ROUND(Regressions!L182, 1), NA())</f>
        <v>97.5</v>
      </c>
      <c r="L172" s="586" t="e">
        <f>IF(ISNUMBER(Regressions!M182),ROUND(Regressions!M182, 1), NA())</f>
        <v>#N/A</v>
      </c>
      <c r="M172" s="583" t="e">
        <f>IF(ISNUMBER(Regressions!N182),ROUND(Regressions!N182, 1), NA())</f>
        <v>#N/A</v>
      </c>
      <c r="N172" s="584">
        <f>IF(ISNUMBER(Regressions!O182),ROUND(Regressions!O182, 1), NA())</f>
        <v>2.5</v>
      </c>
      <c r="O172" s="585" t="e">
        <f>IF(ISNUMBER(Regressions!Q182),ROUND(Regressions!Q182, 1), NA())</f>
        <v>#N/A</v>
      </c>
      <c r="P172" s="581">
        <f>IF(ISNUMBER(Regressions!R182),ROUND(Regressions!R182, 1), NA())</f>
        <v>44.7</v>
      </c>
      <c r="Q172" s="587">
        <f>IF(ISNUMBER(Regressions!S182),ROUND(Regressions!S182, 1), NA())</f>
        <v>2.2000000000000002</v>
      </c>
      <c r="R172" s="583">
        <f>IF(ISNUMBER(Regressions!T182),ROUND(Regressions!T182, 1), NA())</f>
        <v>42.5</v>
      </c>
      <c r="S172" s="584">
        <f>IF(ISNUMBER(Regressions!U182),ROUND(Regressions!U182, 1), NA())</f>
        <v>55.3</v>
      </c>
    </row>
    <row r="173" spans="1:19" x14ac:dyDescent="0.25">
      <c r="A173" s="576" t="str">
        <f>+Introduction!$C$7</f>
        <v>United Republic of Tanzania</v>
      </c>
      <c r="B173" s="577">
        <f>IF(ISBLANK(Regressions!B183), " ", Regressions!B183)</f>
        <v>2014</v>
      </c>
      <c r="C173" s="576" t="str">
        <f>HLOOKUP(Introduction!$G$4,nametranslations,29,FALSE)</f>
        <v>Secondary</v>
      </c>
      <c r="D173" s="579">
        <f>IF(ISBLANK(Regressions!D183), " ", Regressions!D183)</f>
        <v>6571981</v>
      </c>
      <c r="E173" s="580">
        <f>IF(ISNUMBER(Regressions!E183),ROUND(Regressions!E183, 1), NA())</f>
        <v>93.4</v>
      </c>
      <c r="F173" s="581">
        <f>IF(ISNUMBER(Regressions!F183),ROUND(Regressions!F183, 1), NA())</f>
        <v>68</v>
      </c>
      <c r="G173" s="582">
        <f>IF(ISNUMBER(Regressions!G183),ROUND(Regressions!G183, 1), NA())</f>
        <v>68</v>
      </c>
      <c r="H173" s="583">
        <f>IF(ISNUMBER(Regressions!H183),ROUND(Regressions!H183, 1), NA())</f>
        <v>0</v>
      </c>
      <c r="I173" s="584">
        <f>IF(ISNUMBER(Regressions!I183),ROUND(Regressions!I183, 1), NA())</f>
        <v>32</v>
      </c>
      <c r="J173" s="585">
        <f>IF(ISNUMBER(Regressions!K183),ROUND(Regressions!K183, 1), NA())</f>
        <v>100</v>
      </c>
      <c r="K173" s="581">
        <f>IF(ISNUMBER(Regressions!L183),ROUND(Regressions!L183, 1), NA())</f>
        <v>97.5</v>
      </c>
      <c r="L173" s="586">
        <f>IF(ISNUMBER(Regressions!M183),ROUND(Regressions!M183, 1), NA())</f>
        <v>66.3</v>
      </c>
      <c r="M173" s="583">
        <f>IF(ISNUMBER(Regressions!N183),ROUND(Regressions!N183, 1), NA())</f>
        <v>31.2</v>
      </c>
      <c r="N173" s="584">
        <f>IF(ISNUMBER(Regressions!O183),ROUND(Regressions!O183, 1), NA())</f>
        <v>2.5</v>
      </c>
      <c r="O173" s="585">
        <f>IF(ISNUMBER(Regressions!Q183),ROUND(Regressions!Q183, 1), NA())</f>
        <v>57.8</v>
      </c>
      <c r="P173" s="581">
        <f>IF(ISNUMBER(Regressions!R183),ROUND(Regressions!R183, 1), NA())</f>
        <v>44.7</v>
      </c>
      <c r="Q173" s="587">
        <f>IF(ISNUMBER(Regressions!S183),ROUND(Regressions!S183, 1), NA())</f>
        <v>2.2000000000000002</v>
      </c>
      <c r="R173" s="583">
        <f>IF(ISNUMBER(Regressions!T183),ROUND(Regressions!T183, 1), NA())</f>
        <v>42.5</v>
      </c>
      <c r="S173" s="584">
        <f>IF(ISNUMBER(Regressions!U183),ROUND(Regressions!U183, 1), NA())</f>
        <v>55.3</v>
      </c>
    </row>
    <row r="174" spans="1:19" x14ac:dyDescent="0.25">
      <c r="A174" s="576" t="str">
        <f>+Introduction!$C$7</f>
        <v>United Republic of Tanzania</v>
      </c>
      <c r="B174" s="577">
        <f>IF(ISBLANK(Regressions!B184), " ", Regressions!B184)</f>
        <v>2015</v>
      </c>
      <c r="C174" s="576" t="str">
        <f>HLOOKUP(Introduction!$G$4,nametranslations,29,FALSE)</f>
        <v>Secondary</v>
      </c>
      <c r="D174" s="579">
        <f>IF(ISBLANK(Regressions!D184), " ", Regressions!D184)</f>
        <v>6800834</v>
      </c>
      <c r="E174" s="580">
        <f>IF(ISNUMBER(Regressions!E184),ROUND(Regressions!E184, 1), NA())</f>
        <v>93.4</v>
      </c>
      <c r="F174" s="581">
        <f>IF(ISNUMBER(Regressions!F184),ROUND(Regressions!F184, 1), NA())</f>
        <v>71.400000000000006</v>
      </c>
      <c r="G174" s="582">
        <f>IF(ISNUMBER(Regressions!G184),ROUND(Regressions!G184, 1), NA())</f>
        <v>68.5</v>
      </c>
      <c r="H174" s="583">
        <f>IF(ISNUMBER(Regressions!H184),ROUND(Regressions!H184, 1), NA())</f>
        <v>2.9</v>
      </c>
      <c r="I174" s="584">
        <f>IF(ISNUMBER(Regressions!I184),ROUND(Regressions!I184, 1), NA())</f>
        <v>28.6</v>
      </c>
      <c r="J174" s="585">
        <f>IF(ISNUMBER(Regressions!K184),ROUND(Regressions!K184, 1), NA())</f>
        <v>100</v>
      </c>
      <c r="K174" s="581">
        <f>IF(ISNUMBER(Regressions!L184),ROUND(Regressions!L184, 1), NA())</f>
        <v>97.5</v>
      </c>
      <c r="L174" s="586">
        <f>IF(ISNUMBER(Regressions!M184),ROUND(Regressions!M184, 1), NA())</f>
        <v>66.3</v>
      </c>
      <c r="M174" s="583">
        <f>IF(ISNUMBER(Regressions!N184),ROUND(Regressions!N184, 1), NA())</f>
        <v>31.2</v>
      </c>
      <c r="N174" s="584">
        <f>IF(ISNUMBER(Regressions!O184),ROUND(Regressions!O184, 1), NA())</f>
        <v>2.5</v>
      </c>
      <c r="O174" s="585">
        <f>IF(ISNUMBER(Regressions!Q184),ROUND(Regressions!Q184, 1), NA())</f>
        <v>57.8</v>
      </c>
      <c r="P174" s="581">
        <f>IF(ISNUMBER(Regressions!R184),ROUND(Regressions!R184, 1), NA())</f>
        <v>44.7</v>
      </c>
      <c r="Q174" s="587">
        <f>IF(ISNUMBER(Regressions!S184),ROUND(Regressions!S184, 1), NA())</f>
        <v>2.2000000000000002</v>
      </c>
      <c r="R174" s="583">
        <f>IF(ISNUMBER(Regressions!T184),ROUND(Regressions!T184, 1), NA())</f>
        <v>42.5</v>
      </c>
      <c r="S174" s="584">
        <f>IF(ISNUMBER(Regressions!U184),ROUND(Regressions!U184, 1), NA())</f>
        <v>55.3</v>
      </c>
    </row>
    <row r="175" spans="1:19" x14ac:dyDescent="0.25">
      <c r="A175" s="576" t="str">
        <f>+Introduction!$C$7</f>
        <v>United Republic of Tanzania</v>
      </c>
      <c r="B175" s="577">
        <f>IF(ISBLANK(Regressions!B185), " ", Regressions!B185)</f>
        <v>2016</v>
      </c>
      <c r="C175" s="576" t="str">
        <f>HLOOKUP(Introduction!$G$4,nametranslations,29,FALSE)</f>
        <v>Secondary</v>
      </c>
      <c r="D175" s="579">
        <f>IF(ISBLANK(Regressions!D185), " ", Regressions!D185)</f>
        <v>7049386</v>
      </c>
      <c r="E175" s="580">
        <f>IF(ISNUMBER(Regressions!E185),ROUND(Regressions!E185, 1), NA())</f>
        <v>93.4</v>
      </c>
      <c r="F175" s="581">
        <f>IF(ISNUMBER(Regressions!F185),ROUND(Regressions!F185, 1), NA())</f>
        <v>74.8</v>
      </c>
      <c r="G175" s="582">
        <f>IF(ISNUMBER(Regressions!G185),ROUND(Regressions!G185, 1), NA())</f>
        <v>68.5</v>
      </c>
      <c r="H175" s="583">
        <f>IF(ISNUMBER(Regressions!H185),ROUND(Regressions!H185, 1), NA())</f>
        <v>6.3</v>
      </c>
      <c r="I175" s="584">
        <f>IF(ISNUMBER(Regressions!I185),ROUND(Regressions!I185, 1), NA())</f>
        <v>25.2</v>
      </c>
      <c r="J175" s="585">
        <f>IF(ISNUMBER(Regressions!K185),ROUND(Regressions!K185, 1), NA())</f>
        <v>100</v>
      </c>
      <c r="K175" s="581">
        <f>IF(ISNUMBER(Regressions!L185),ROUND(Regressions!L185, 1), NA())</f>
        <v>97.5</v>
      </c>
      <c r="L175" s="586">
        <f>IF(ISNUMBER(Regressions!M185),ROUND(Regressions!M185, 1), NA())</f>
        <v>66.3</v>
      </c>
      <c r="M175" s="583">
        <f>IF(ISNUMBER(Regressions!N185),ROUND(Regressions!N185, 1), NA())</f>
        <v>31.2</v>
      </c>
      <c r="N175" s="584">
        <f>IF(ISNUMBER(Regressions!O185),ROUND(Regressions!O185, 1), NA())</f>
        <v>2.5</v>
      </c>
      <c r="O175" s="585">
        <f>IF(ISNUMBER(Regressions!Q185),ROUND(Regressions!Q185, 1), NA())</f>
        <v>57.8</v>
      </c>
      <c r="P175" s="581">
        <f>IF(ISNUMBER(Regressions!R185),ROUND(Regressions!R185, 1), NA())</f>
        <v>44.7</v>
      </c>
      <c r="Q175" s="587">
        <f>IF(ISNUMBER(Regressions!S185),ROUND(Regressions!S185, 1), NA())</f>
        <v>2.2000000000000002</v>
      </c>
      <c r="R175" s="583">
        <f>IF(ISNUMBER(Regressions!T185),ROUND(Regressions!T185, 1), NA())</f>
        <v>42.5</v>
      </c>
      <c r="S175" s="584">
        <f>IF(ISNUMBER(Regressions!U185),ROUND(Regressions!U185, 1), NA())</f>
        <v>55.3</v>
      </c>
    </row>
    <row r="176" spans="1:19" x14ac:dyDescent="0.25">
      <c r="A176" s="576" t="str">
        <f>+Introduction!$C$7</f>
        <v>United Republic of Tanzania</v>
      </c>
      <c r="B176" s="577">
        <f>IF(ISBLANK(Regressions!B186), " ", Regressions!B186)</f>
        <v>2017</v>
      </c>
      <c r="C176" s="576" t="str">
        <f>HLOOKUP(Introduction!$G$4,nametranslations,29,FALSE)</f>
        <v>Secondary</v>
      </c>
      <c r="D176" s="579">
        <f>IF(ISBLANK(Regressions!D186), " ", Regressions!D186)</f>
        <v>7282667</v>
      </c>
      <c r="E176" s="580">
        <f>IF(ISNUMBER(Regressions!E186),ROUND(Regressions!E186, 1), NA())</f>
        <v>93.4</v>
      </c>
      <c r="F176" s="581">
        <f>IF(ISNUMBER(Regressions!F186),ROUND(Regressions!F186, 1), NA())</f>
        <v>78.2</v>
      </c>
      <c r="G176" s="582">
        <f>IF(ISNUMBER(Regressions!G186),ROUND(Regressions!G186, 1), NA())</f>
        <v>69.2</v>
      </c>
      <c r="H176" s="583">
        <f>IF(ISNUMBER(Regressions!H186),ROUND(Regressions!H186, 1), NA())</f>
        <v>9</v>
      </c>
      <c r="I176" s="584">
        <f>IF(ISNUMBER(Regressions!I186),ROUND(Regressions!I186, 1), NA())</f>
        <v>21.8</v>
      </c>
      <c r="J176" s="585">
        <f>IF(ISNUMBER(Regressions!K186),ROUND(Regressions!K186, 1), NA())</f>
        <v>100</v>
      </c>
      <c r="K176" s="581">
        <f>IF(ISNUMBER(Regressions!L186),ROUND(Regressions!L186, 1), NA())</f>
        <v>96.9</v>
      </c>
      <c r="L176" s="586">
        <f>IF(ISNUMBER(Regressions!M186),ROUND(Regressions!M186, 1), NA())</f>
        <v>66.3</v>
      </c>
      <c r="M176" s="583">
        <f>IF(ISNUMBER(Regressions!N186),ROUND(Regressions!N186, 1), NA())</f>
        <v>30.6</v>
      </c>
      <c r="N176" s="584">
        <f>IF(ISNUMBER(Regressions!O186),ROUND(Regressions!O186, 1), NA())</f>
        <v>3.1</v>
      </c>
      <c r="O176" s="585">
        <f>IF(ISNUMBER(Regressions!Q186),ROUND(Regressions!Q186, 1), NA())</f>
        <v>57.8</v>
      </c>
      <c r="P176" s="581">
        <f>IF(ISNUMBER(Regressions!R186),ROUND(Regressions!R186, 1), NA())</f>
        <v>48.2</v>
      </c>
      <c r="Q176" s="587">
        <f>IF(ISNUMBER(Regressions!S186),ROUND(Regressions!S186, 1), NA())</f>
        <v>10.199999999999999</v>
      </c>
      <c r="R176" s="583">
        <f>IF(ISNUMBER(Regressions!T186),ROUND(Regressions!T186, 1), NA())</f>
        <v>37.9</v>
      </c>
      <c r="S176" s="584">
        <f>IF(ISNUMBER(Regressions!U186),ROUND(Regressions!U186, 1), NA())</f>
        <v>51.8</v>
      </c>
    </row>
    <row r="177" spans="1:19" x14ac:dyDescent="0.25">
      <c r="A177" s="576" t="str">
        <f>+Introduction!$C$7</f>
        <v>United Republic of Tanzania</v>
      </c>
      <c r="B177" s="577">
        <f>IF(ISBLANK(Regressions!B187), " ", Regressions!B187)</f>
        <v>2018</v>
      </c>
      <c r="C177" s="576" t="str">
        <f>HLOOKUP(Introduction!$G$4,nametranslations,29,FALSE)</f>
        <v>Secondary</v>
      </c>
      <c r="D177" s="579">
        <f>IF(ISBLANK(Regressions!D187), " ", Regressions!D187)</f>
        <v>7531475</v>
      </c>
      <c r="E177" s="580">
        <f>IF(ISNUMBER(Regressions!E187),ROUND(Regressions!E187, 1), NA())</f>
        <v>93.4</v>
      </c>
      <c r="F177" s="581">
        <f>IF(ISNUMBER(Regressions!F187),ROUND(Regressions!F187, 1), NA())</f>
        <v>81.599999999999994</v>
      </c>
      <c r="G177" s="582">
        <f>IF(ISNUMBER(Regressions!G187),ROUND(Regressions!G187, 1), NA())</f>
        <v>69.900000000000006</v>
      </c>
      <c r="H177" s="583">
        <f>IF(ISNUMBER(Regressions!H187),ROUND(Regressions!H187, 1), NA())</f>
        <v>11.8</v>
      </c>
      <c r="I177" s="584">
        <f>IF(ISNUMBER(Regressions!I187),ROUND(Regressions!I187, 1), NA())</f>
        <v>18.399999999999999</v>
      </c>
      <c r="J177" s="585">
        <f>IF(ISNUMBER(Regressions!K187),ROUND(Regressions!K187, 1), NA())</f>
        <v>100</v>
      </c>
      <c r="K177" s="581">
        <f>IF(ISNUMBER(Regressions!L187),ROUND(Regressions!L187, 1), NA())</f>
        <v>96.3</v>
      </c>
      <c r="L177" s="586">
        <f>IF(ISNUMBER(Regressions!M187),ROUND(Regressions!M187, 1), NA())</f>
        <v>66.3</v>
      </c>
      <c r="M177" s="583">
        <f>IF(ISNUMBER(Regressions!N187),ROUND(Regressions!N187, 1), NA())</f>
        <v>30</v>
      </c>
      <c r="N177" s="584">
        <f>IF(ISNUMBER(Regressions!O187),ROUND(Regressions!O187, 1), NA())</f>
        <v>3.7</v>
      </c>
      <c r="O177" s="585">
        <f>IF(ISNUMBER(Regressions!Q187),ROUND(Regressions!Q187, 1), NA())</f>
        <v>57.8</v>
      </c>
      <c r="P177" s="581">
        <f>IF(ISNUMBER(Regressions!R187),ROUND(Regressions!R187, 1), NA())</f>
        <v>51.6</v>
      </c>
      <c r="Q177" s="587">
        <f>IF(ISNUMBER(Regressions!S187),ROUND(Regressions!S187, 1), NA())</f>
        <v>18.3</v>
      </c>
      <c r="R177" s="583">
        <f>IF(ISNUMBER(Regressions!T187),ROUND(Regressions!T187, 1), NA())</f>
        <v>33.4</v>
      </c>
      <c r="S177" s="584">
        <f>IF(ISNUMBER(Regressions!U187),ROUND(Regressions!U187, 1), NA())</f>
        <v>48.4</v>
      </c>
    </row>
    <row r="178" spans="1:19" x14ac:dyDescent="0.25">
      <c r="A178" s="576" t="str">
        <f>+Introduction!$C$7</f>
        <v>United Republic of Tanzania</v>
      </c>
      <c r="B178" s="577">
        <f>IF(ISBLANK(Regressions!B188), " ", Regressions!B188)</f>
        <v>2019</v>
      </c>
      <c r="C178" s="576" t="str">
        <f>HLOOKUP(Introduction!$G$4,nametranslations,29,FALSE)</f>
        <v>Secondary</v>
      </c>
      <c r="D178" s="579">
        <f>IF(ISBLANK(Regressions!D188), " ", Regressions!D188)</f>
        <v>7769054</v>
      </c>
      <c r="E178" s="580">
        <f>IF(ISNUMBER(Regressions!E188),ROUND(Regressions!E188, 1), NA())</f>
        <v>93.4</v>
      </c>
      <c r="F178" s="581">
        <f>IF(ISNUMBER(Regressions!F188),ROUND(Regressions!F188, 1), NA())</f>
        <v>85</v>
      </c>
      <c r="G178" s="582">
        <f>IF(ISNUMBER(Regressions!G188),ROUND(Regressions!G188, 1), NA())</f>
        <v>70.5</v>
      </c>
      <c r="H178" s="583">
        <f>IF(ISNUMBER(Regressions!H188),ROUND(Regressions!H188, 1), NA())</f>
        <v>14.5</v>
      </c>
      <c r="I178" s="584">
        <f>IF(ISNUMBER(Regressions!I188),ROUND(Regressions!I188, 1), NA())</f>
        <v>15</v>
      </c>
      <c r="J178" s="585">
        <f>IF(ISNUMBER(Regressions!K188),ROUND(Regressions!K188, 1), NA())</f>
        <v>100</v>
      </c>
      <c r="K178" s="581">
        <f>IF(ISNUMBER(Regressions!L188),ROUND(Regressions!L188, 1), NA())</f>
        <v>95.7</v>
      </c>
      <c r="L178" s="586">
        <f>IF(ISNUMBER(Regressions!M188),ROUND(Regressions!M188, 1), NA())</f>
        <v>66.3</v>
      </c>
      <c r="M178" s="583">
        <f>IF(ISNUMBER(Regressions!N188),ROUND(Regressions!N188, 1), NA())</f>
        <v>29.3</v>
      </c>
      <c r="N178" s="584">
        <f>IF(ISNUMBER(Regressions!O188),ROUND(Regressions!O188, 1), NA())</f>
        <v>4.3</v>
      </c>
      <c r="O178" s="585">
        <f>IF(ISNUMBER(Regressions!Q188),ROUND(Regressions!Q188, 1), NA())</f>
        <v>57.8</v>
      </c>
      <c r="P178" s="581">
        <f>IF(ISNUMBER(Regressions!R188),ROUND(Regressions!R188, 1), NA())</f>
        <v>55.1</v>
      </c>
      <c r="Q178" s="587">
        <f>IF(ISNUMBER(Regressions!S188),ROUND(Regressions!S188, 1), NA())</f>
        <v>26.3</v>
      </c>
      <c r="R178" s="583">
        <f>IF(ISNUMBER(Regressions!T188),ROUND(Regressions!T188, 1), NA())</f>
        <v>28.8</v>
      </c>
      <c r="S178" s="584">
        <f>IF(ISNUMBER(Regressions!U188),ROUND(Regressions!U188, 1), NA())</f>
        <v>44.9</v>
      </c>
    </row>
    <row r="179" spans="1:19" x14ac:dyDescent="0.25">
      <c r="A179" s="576" t="str">
        <f>+Introduction!$C$7</f>
        <v>United Republic of Tanzania</v>
      </c>
      <c r="B179" s="577">
        <f>IF(ISBLANK(Regressions!B189), " ", Regressions!B189)</f>
        <v>2020</v>
      </c>
      <c r="C179" s="576" t="str">
        <f>HLOOKUP(Introduction!$G$4,nametranslations,29,FALSE)</f>
        <v>Secondary</v>
      </c>
      <c r="D179" s="579">
        <f>IF(ISBLANK(Regressions!D189), " ", Regressions!D189)</f>
        <v>8023397</v>
      </c>
      <c r="E179" s="580">
        <f>IF(ISNUMBER(Regressions!E189),ROUND(Regressions!E189, 1), NA())</f>
        <v>93.4</v>
      </c>
      <c r="F179" s="581">
        <f>IF(ISNUMBER(Regressions!F189),ROUND(Regressions!F189, 1), NA())</f>
        <v>88.4</v>
      </c>
      <c r="G179" s="582">
        <f>IF(ISNUMBER(Regressions!G189),ROUND(Regressions!G189, 1), NA())</f>
        <v>71.2</v>
      </c>
      <c r="H179" s="583">
        <f>IF(ISNUMBER(Regressions!H189),ROUND(Regressions!H189, 1), NA())</f>
        <v>17.2</v>
      </c>
      <c r="I179" s="584">
        <f>IF(ISNUMBER(Regressions!I189),ROUND(Regressions!I189, 1), NA())</f>
        <v>11.6</v>
      </c>
      <c r="J179" s="585">
        <f>IF(ISNUMBER(Regressions!K189),ROUND(Regressions!K189, 1), NA())</f>
        <v>100</v>
      </c>
      <c r="K179" s="581">
        <f>IF(ISNUMBER(Regressions!L189),ROUND(Regressions!L189, 1), NA())</f>
        <v>95.1</v>
      </c>
      <c r="L179" s="586">
        <f>IF(ISNUMBER(Regressions!M189),ROUND(Regressions!M189, 1), NA())</f>
        <v>66.3</v>
      </c>
      <c r="M179" s="583">
        <f>IF(ISNUMBER(Regressions!N189),ROUND(Regressions!N189, 1), NA())</f>
        <v>28.7</v>
      </c>
      <c r="N179" s="584">
        <f>IF(ISNUMBER(Regressions!O189),ROUND(Regressions!O189, 1), NA())</f>
        <v>4.9000000000000004</v>
      </c>
      <c r="O179" s="585">
        <f>IF(ISNUMBER(Regressions!Q189),ROUND(Regressions!Q189, 1), NA())</f>
        <v>57.8</v>
      </c>
      <c r="P179" s="581">
        <f>IF(ISNUMBER(Regressions!R189),ROUND(Regressions!R189, 1), NA())</f>
        <v>57.8</v>
      </c>
      <c r="Q179" s="587">
        <f>IF(ISNUMBER(Regressions!S189),ROUND(Regressions!S189, 1), NA())</f>
        <v>34.299999999999997</v>
      </c>
      <c r="R179" s="583">
        <f>IF(ISNUMBER(Regressions!T189),ROUND(Regressions!T189, 1), NA())</f>
        <v>23.6</v>
      </c>
      <c r="S179" s="584">
        <f>IF(ISNUMBER(Regressions!U189),ROUND(Regressions!U189, 1), NA())</f>
        <v>42.2</v>
      </c>
    </row>
    <row r="180" spans="1:19" x14ac:dyDescent="0.25">
      <c r="A180" s="576" t="str">
        <f>+Introduction!$C$7</f>
        <v>United Republic of Tanzania</v>
      </c>
      <c r="B180" s="577">
        <f>IF(ISBLANK(Regressions!B190), " ", Regressions!B190)</f>
        <v>2021</v>
      </c>
      <c r="C180" s="576" t="str">
        <f>HLOOKUP(Introduction!$G$4,nametranslations,29,FALSE)</f>
        <v>Secondary</v>
      </c>
      <c r="D180" s="579">
        <f>IF(ISBLANK(Regressions!D190), " ", Regressions!D190)</f>
        <v>8283199</v>
      </c>
      <c r="E180" s="585">
        <f>IF(ISNUMBER(Regressions!E190),ROUND(Regressions!E190, 1), NA())</f>
        <v>93.4</v>
      </c>
      <c r="F180" s="588">
        <f>IF(ISNUMBER(Regressions!F190),ROUND(Regressions!F190, 1), NA())</f>
        <v>88.4</v>
      </c>
      <c r="G180" s="589">
        <f>IF(ISNUMBER(Regressions!G190),ROUND(Regressions!G190, 1), NA())</f>
        <v>71.900000000000006</v>
      </c>
      <c r="H180" s="583">
        <f>IF(ISNUMBER(Regressions!H190),ROUND(Regressions!H190, 1), NA())</f>
        <v>16.600000000000001</v>
      </c>
      <c r="I180" s="584">
        <f>IF(ISNUMBER(Regressions!I190),ROUND(Regressions!I190, 1), NA())</f>
        <v>11.6</v>
      </c>
      <c r="J180" s="585">
        <f>IF(ISNUMBER(Regressions!K190),ROUND(Regressions!K190, 1), NA())</f>
        <v>100</v>
      </c>
      <c r="K180" s="588">
        <f>IF(ISNUMBER(Regressions!L190),ROUND(Regressions!L190, 1), NA())</f>
        <v>94.4</v>
      </c>
      <c r="L180" s="590">
        <f>IF(ISNUMBER(Regressions!M190),ROUND(Regressions!M190, 1), NA())</f>
        <v>66.3</v>
      </c>
      <c r="M180" s="583">
        <f>IF(ISNUMBER(Regressions!N190),ROUND(Regressions!N190, 1), NA())</f>
        <v>28.1</v>
      </c>
      <c r="N180" s="584">
        <f>IF(ISNUMBER(Regressions!O190),ROUND(Regressions!O190, 1), NA())</f>
        <v>5.6</v>
      </c>
      <c r="O180" s="585">
        <f>IF(ISNUMBER(Regressions!Q190),ROUND(Regressions!Q190, 1), NA())</f>
        <v>57.8</v>
      </c>
      <c r="P180" s="588">
        <f>IF(ISNUMBER(Regressions!R190),ROUND(Regressions!R190, 1), NA())</f>
        <v>57.8</v>
      </c>
      <c r="Q180" s="591">
        <f>IF(ISNUMBER(Regressions!S190),ROUND(Regressions!S190, 1), NA())</f>
        <v>42.3</v>
      </c>
      <c r="R180" s="583">
        <f>IF(ISNUMBER(Regressions!T190),ROUND(Regressions!T190, 1), NA())</f>
        <v>15.6</v>
      </c>
      <c r="S180" s="584">
        <f>IF(ISNUMBER(Regressions!U190),ROUND(Regressions!U190, 1), NA())</f>
        <v>42.2</v>
      </c>
    </row>
    <row r="181" spans="1:19" x14ac:dyDescent="0.25">
      <c r="A181" s="576" t="str">
        <f>+Introduction!$C$7</f>
        <v>United Republic of Tanzania</v>
      </c>
      <c r="B181" s="577">
        <f>IF(ISBLANK(Regressions!B191), " ", Regressions!B191)</f>
        <v>2022</v>
      </c>
      <c r="C181" s="576" t="str">
        <f>HLOOKUP(Introduction!$G$4,nametranslations,29,FALSE)</f>
        <v>Secondary</v>
      </c>
      <c r="D181" s="579">
        <f>IF(ISBLANK(Regressions!D191), " ", Regressions!D191)</f>
        <v>8527175</v>
      </c>
      <c r="E181" s="580">
        <f>IF(ISNUMBER(Regressions!E191),ROUND(Regressions!E191, 1), NA())</f>
        <v>93.4</v>
      </c>
      <c r="F181" s="581">
        <f>IF(ISNUMBER(Regressions!F191),ROUND(Regressions!F191, 1), NA())</f>
        <v>88.4</v>
      </c>
      <c r="G181" s="582">
        <f>IF(ISNUMBER(Regressions!G191),ROUND(Regressions!G191, 1), NA())</f>
        <v>72.599999999999994</v>
      </c>
      <c r="H181" s="583">
        <f>IF(ISNUMBER(Regressions!H191),ROUND(Regressions!H191, 1), NA())</f>
        <v>15.9</v>
      </c>
      <c r="I181" s="584">
        <f>IF(ISNUMBER(Regressions!I191),ROUND(Regressions!I191, 1), NA())</f>
        <v>11.6</v>
      </c>
      <c r="J181" s="585">
        <f>IF(ISNUMBER(Regressions!K191),ROUND(Regressions!K191, 1), NA())</f>
        <v>100</v>
      </c>
      <c r="K181" s="581">
        <f>IF(ISNUMBER(Regressions!L191),ROUND(Regressions!L191, 1), NA())</f>
        <v>93.8</v>
      </c>
      <c r="L181" s="586">
        <f>IF(ISNUMBER(Regressions!M191),ROUND(Regressions!M191, 1), NA())</f>
        <v>66.3</v>
      </c>
      <c r="M181" s="583">
        <f>IF(ISNUMBER(Regressions!N191),ROUND(Regressions!N191, 1), NA())</f>
        <v>27.5</v>
      </c>
      <c r="N181" s="584">
        <f>IF(ISNUMBER(Regressions!O191),ROUND(Regressions!O191, 1), NA())</f>
        <v>6.2</v>
      </c>
      <c r="O181" s="585">
        <f>IF(ISNUMBER(Regressions!Q191),ROUND(Regressions!Q191, 1), NA())</f>
        <v>57.8</v>
      </c>
      <c r="P181" s="581">
        <f>IF(ISNUMBER(Regressions!R191),ROUND(Regressions!R191, 1), NA())</f>
        <v>57.8</v>
      </c>
      <c r="Q181" s="587">
        <f>IF(ISNUMBER(Regressions!S191),ROUND(Regressions!S191, 1), NA())</f>
        <v>50.3</v>
      </c>
      <c r="R181" s="583">
        <f>IF(ISNUMBER(Regressions!T191),ROUND(Regressions!T191, 1), NA())</f>
        <v>7.5</v>
      </c>
      <c r="S181" s="584">
        <f>IF(ISNUMBER(Regressions!U191),ROUND(Regressions!U191, 1), NA())</f>
        <v>42.2</v>
      </c>
    </row>
    <row r="182" spans="1:19" x14ac:dyDescent="0.25">
      <c r="A182" s="576" t="str">
        <f>+Introduction!$C$7</f>
        <v>United Republic of Tanzania</v>
      </c>
      <c r="B182" s="577">
        <f>IF(ISBLANK(Regressions!B192), " ", Regressions!B192)</f>
        <v>2023</v>
      </c>
      <c r="C182" s="576" t="str">
        <f>HLOOKUP(Introduction!$G$4,nametranslations,29,FALSE)</f>
        <v>Secondary</v>
      </c>
      <c r="D182" s="579">
        <f>IF(ISBLANK(Regressions!D192), " ", Regressions!D192)</f>
        <v>8757528</v>
      </c>
      <c r="E182" s="580" t="e">
        <f>IF(ISNUMBER(Regressions!E192),ROUND(Regressions!E192, 1), NA())</f>
        <v>#N/A</v>
      </c>
      <c r="F182" s="581">
        <f>IF(ISNUMBER(Regressions!F192),ROUND(Regressions!F192, 1), NA())</f>
        <v>88.4</v>
      </c>
      <c r="G182" s="582">
        <f>IF(ISNUMBER(Regressions!G192),ROUND(Regressions!G192, 1), NA())</f>
        <v>73.2</v>
      </c>
      <c r="H182" s="583">
        <f>IF(ISNUMBER(Regressions!H192),ROUND(Regressions!H192, 1), NA())</f>
        <v>15.2</v>
      </c>
      <c r="I182" s="584">
        <f>IF(ISNUMBER(Regressions!I192),ROUND(Regressions!I192, 1), NA())</f>
        <v>11.6</v>
      </c>
      <c r="J182" s="585">
        <f>IF(ISNUMBER(Regressions!K192),ROUND(Regressions!K192, 1), NA())</f>
        <v>100</v>
      </c>
      <c r="K182" s="581">
        <f>IF(ISNUMBER(Regressions!L192),ROUND(Regressions!L192, 1), NA())</f>
        <v>93.2</v>
      </c>
      <c r="L182" s="586" t="e">
        <f>IF(ISNUMBER(Regressions!M192),ROUND(Regressions!M192, 1), NA())</f>
        <v>#N/A</v>
      </c>
      <c r="M182" s="583" t="e">
        <f>IF(ISNUMBER(Regressions!N192),ROUND(Regressions!N192, 1), NA())</f>
        <v>#N/A</v>
      </c>
      <c r="N182" s="584">
        <f>IF(ISNUMBER(Regressions!O192),ROUND(Regressions!O192, 1), NA())</f>
        <v>6.8</v>
      </c>
      <c r="O182" s="585" t="e">
        <f>IF(ISNUMBER(Regressions!Q192),ROUND(Regressions!Q192, 1), NA())</f>
        <v>#N/A</v>
      </c>
      <c r="P182" s="581">
        <f>IF(ISNUMBER(Regressions!R192),ROUND(Regressions!R192, 1), NA())</f>
        <v>68.900000000000006</v>
      </c>
      <c r="Q182" s="587">
        <f>IF(ISNUMBER(Regressions!S192),ROUND(Regressions!S192, 1), NA())</f>
        <v>58.3</v>
      </c>
      <c r="R182" s="583">
        <f>IF(ISNUMBER(Regressions!T192),ROUND(Regressions!T192, 1), NA())</f>
        <v>10.6</v>
      </c>
      <c r="S182" s="584">
        <f>IF(ISNUMBER(Regressions!U192),ROUND(Regressions!U192, 1), NA())</f>
        <v>31.1</v>
      </c>
    </row>
    <row r="183" spans="1:19" x14ac:dyDescent="0.25">
      <c r="A183" s="576" t="str">
        <f>+Introduction!$C$7</f>
        <v>United Republic of Tanzania</v>
      </c>
      <c r="B183" s="577">
        <f>IF(ISBLANK(Regressions!B193), " ", Regressions!B193)</f>
        <v>2024</v>
      </c>
      <c r="C183" s="576" t="str">
        <f>HLOOKUP(Introduction!$G$4,nametranslations,29,FALSE)</f>
        <v>Secondary</v>
      </c>
      <c r="D183" s="579">
        <f>IF(ISBLANK(Regressions!D193), " ", Regressions!D193)</f>
        <v>8967400</v>
      </c>
      <c r="E183" s="580" t="e">
        <f>IF(ISNUMBER(Regressions!E193),ROUND(Regressions!E193, 1), NA())</f>
        <v>#N/A</v>
      </c>
      <c r="F183" s="581">
        <f>IF(ISNUMBER(Regressions!F193),ROUND(Regressions!F193, 1), NA())</f>
        <v>88.4</v>
      </c>
      <c r="G183" s="582">
        <f>IF(ISNUMBER(Regressions!G193),ROUND(Regressions!G193, 1), NA())</f>
        <v>73.900000000000006</v>
      </c>
      <c r="H183" s="583">
        <f>IF(ISNUMBER(Regressions!H193),ROUND(Regressions!H193, 1), NA())</f>
        <v>14.5</v>
      </c>
      <c r="I183" s="584">
        <f>IF(ISNUMBER(Regressions!I193),ROUND(Regressions!I193, 1), NA())</f>
        <v>11.6</v>
      </c>
      <c r="J183" s="585">
        <f>IF(ISNUMBER(Regressions!K193),ROUND(Regressions!K193, 1), NA())</f>
        <v>100</v>
      </c>
      <c r="K183" s="581">
        <f>IF(ISNUMBER(Regressions!L193),ROUND(Regressions!L193, 1), NA())</f>
        <v>92.6</v>
      </c>
      <c r="L183" s="586" t="e">
        <f>IF(ISNUMBER(Regressions!M193),ROUND(Regressions!M193, 1), NA())</f>
        <v>#N/A</v>
      </c>
      <c r="M183" s="583" t="e">
        <f>IF(ISNUMBER(Regressions!N193),ROUND(Regressions!N193, 1), NA())</f>
        <v>#N/A</v>
      </c>
      <c r="N183" s="584">
        <f>IF(ISNUMBER(Regressions!O193),ROUND(Regressions!O193, 1), NA())</f>
        <v>7.4</v>
      </c>
      <c r="O183" s="585" t="e">
        <f>IF(ISNUMBER(Regressions!Q193),ROUND(Regressions!Q193, 1), NA())</f>
        <v>#N/A</v>
      </c>
      <c r="P183" s="581">
        <f>IF(ISNUMBER(Regressions!R193),ROUND(Regressions!R193, 1), NA())</f>
        <v>72.400000000000006</v>
      </c>
      <c r="Q183" s="587">
        <f>IF(ISNUMBER(Regressions!S193),ROUND(Regressions!S193, 1), NA())</f>
        <v>66.3</v>
      </c>
      <c r="R183" s="583">
        <f>IF(ISNUMBER(Regressions!T193),ROUND(Regressions!T193, 1), NA())</f>
        <v>6.1</v>
      </c>
      <c r="S183" s="584">
        <f>IF(ISNUMBER(Regressions!U193),ROUND(Regressions!U193, 1), NA())</f>
        <v>27.6</v>
      </c>
    </row>
    <row r="184" spans="1:19" x14ac:dyDescent="0.25">
      <c r="A184" s="592" t="str">
        <f>+Introduction!$C$7</f>
        <v>United Republic of Tanzania</v>
      </c>
      <c r="B184" s="593">
        <f>IF(ISBLANK(Regressions!B194), " ", Regressions!B194)</f>
        <v>2025</v>
      </c>
      <c r="C184" s="592" t="str">
        <f>HLOOKUP(Introduction!$G$4,nametranslations,29,FALSE)</f>
        <v>Secondary</v>
      </c>
      <c r="D184" s="594">
        <f>IF(ISBLANK(Regressions!D194), " ", Regressions!D194)</f>
        <v>8848724</v>
      </c>
      <c r="E184" s="595" t="e">
        <f>IF(ISNUMBER(Regressions!E194),ROUND(Regressions!E194, 1), NA())</f>
        <v>#N/A</v>
      </c>
      <c r="F184" s="596" t="e">
        <f>IF(ISNUMBER(Regressions!F194),ROUND(Regressions!F194, 1), NA())</f>
        <v>#N/A</v>
      </c>
      <c r="G184" s="597">
        <f>IF(ISNUMBER(Regressions!G194),ROUND(Regressions!G194, 1), NA())</f>
        <v>74.599999999999994</v>
      </c>
      <c r="H184" s="598" t="e">
        <f>IF(ISNUMBER(Regressions!H194),ROUND(Regressions!H194, 1), NA())</f>
        <v>#N/A</v>
      </c>
      <c r="I184" s="599" t="e">
        <f>IF(ISNUMBER(Regressions!I194),ROUND(Regressions!I194, 1), NA())</f>
        <v>#N/A</v>
      </c>
      <c r="J184" s="600">
        <f>IF(ISNUMBER(Regressions!K194),ROUND(Regressions!K194, 1), NA())</f>
        <v>100</v>
      </c>
      <c r="K184" s="596">
        <f>IF(ISNUMBER(Regressions!L194),ROUND(Regressions!L194, 1), NA())</f>
        <v>92</v>
      </c>
      <c r="L184" s="601" t="e">
        <f>IF(ISNUMBER(Regressions!M194),ROUND(Regressions!M194, 1), NA())</f>
        <v>#N/A</v>
      </c>
      <c r="M184" s="598" t="e">
        <f>IF(ISNUMBER(Regressions!N194),ROUND(Regressions!N194, 1), NA())</f>
        <v>#N/A</v>
      </c>
      <c r="N184" s="599">
        <f>IF(ISNUMBER(Regressions!O194),ROUND(Regressions!O194, 1), NA())</f>
        <v>8</v>
      </c>
      <c r="O184" s="600" t="e">
        <f>IF(ISNUMBER(Regressions!Q194),ROUND(Regressions!Q194, 1), NA())</f>
        <v>#N/A</v>
      </c>
      <c r="P184" s="596">
        <f>IF(ISNUMBER(Regressions!R194),ROUND(Regressions!R194, 1), NA())</f>
        <v>75.8</v>
      </c>
      <c r="Q184" s="602">
        <f>IF(ISNUMBER(Regressions!S194),ROUND(Regressions!S194, 1), NA())</f>
        <v>74.3</v>
      </c>
      <c r="R184" s="598">
        <f>IF(ISNUMBER(Regressions!T194),ROUND(Regressions!T194, 1), NA())</f>
        <v>1.6</v>
      </c>
      <c r="S184" s="599">
        <f>IF(ISNUMBER(Regressions!U194),ROUND(Regressions!U194, 1), NA())</f>
        <v>24.2</v>
      </c>
    </row>
    <row r="185" spans="1:19" hidden="1" x14ac:dyDescent="0.25">
      <c r="A185" s="576" t="str">
        <f>+Introduction!$C$7</f>
        <v>United Republic of Tanzania</v>
      </c>
      <c r="B185" s="577">
        <f>IF(ISBLANK(Regressions!B195), " ", Regressions!B195)</f>
        <v>2026</v>
      </c>
      <c r="C185" s="576" t="str">
        <f>HLOOKUP(Introduction!$G$4,nametranslations,29,FALSE)</f>
        <v>Secondary</v>
      </c>
      <c r="D185" s="579" t="str">
        <f>IF(ISBLANK(Regressions!D195), " ", Regressions!D195)</f>
        <v xml:space="preserve"> </v>
      </c>
      <c r="E185" s="580" t="e">
        <f>IF(ISNUMBER(Regressions!E195),ROUND(Regressions!E195, 1), NA())</f>
        <v>#N/A</v>
      </c>
      <c r="F185" s="581" t="e">
        <f>IF(ISNUMBER(Regressions!F195),ROUND(Regressions!F195, 1), NA())</f>
        <v>#N/A</v>
      </c>
      <c r="G185" s="582">
        <f>IF(ISNUMBER(Regressions!G195),ROUND(Regressions!G195, 1), NA())</f>
        <v>75.2</v>
      </c>
      <c r="H185" s="583" t="e">
        <f>IF(ISNUMBER(Regressions!H195),ROUND(Regressions!H195, 1), NA())</f>
        <v>#N/A</v>
      </c>
      <c r="I185" s="584" t="e">
        <f>IF(ISNUMBER(Regressions!I195),ROUND(Regressions!I195, 1), NA())</f>
        <v>#N/A</v>
      </c>
      <c r="J185" s="585">
        <f>IF(ISNUMBER(Regressions!K195),ROUND(Regressions!K195, 1), NA())</f>
        <v>100</v>
      </c>
      <c r="K185" s="581">
        <f>IF(ISNUMBER(Regressions!L195),ROUND(Regressions!L195, 1), NA())</f>
        <v>91.4</v>
      </c>
      <c r="L185" s="586" t="e">
        <f>IF(ISNUMBER(Regressions!M195),ROUND(Regressions!M195, 1), NA())</f>
        <v>#N/A</v>
      </c>
      <c r="M185" s="583" t="e">
        <f>IF(ISNUMBER(Regressions!N195),ROUND(Regressions!N195, 1), NA())</f>
        <v>#N/A</v>
      </c>
      <c r="N185" s="584">
        <f>IF(ISNUMBER(Regressions!O195),ROUND(Regressions!O195, 1), NA())</f>
        <v>8.6</v>
      </c>
      <c r="O185" s="585" t="e">
        <f>IF(ISNUMBER(Regressions!Q195),ROUND(Regressions!Q195, 1), NA())</f>
        <v>#N/A</v>
      </c>
      <c r="P185" s="581">
        <f>IF(ISNUMBER(Regressions!R195),ROUND(Regressions!R195, 1), NA())</f>
        <v>79.3</v>
      </c>
      <c r="Q185" s="587">
        <f>IF(ISNUMBER(Regressions!S195),ROUND(Regressions!S195, 1), NA())</f>
        <v>79.3</v>
      </c>
      <c r="R185" s="583">
        <f>IF(ISNUMBER(Regressions!T195),ROUND(Regressions!T195, 1), NA())</f>
        <v>0</v>
      </c>
      <c r="S185" s="584">
        <f>IF(ISNUMBER(Regressions!U195),ROUND(Regressions!U195, 1), NA())</f>
        <v>20.7</v>
      </c>
    </row>
    <row r="186" spans="1:19" hidden="1" x14ac:dyDescent="0.25">
      <c r="A186" s="576" t="str">
        <f>+Introduction!$C$7</f>
        <v>United Republic of Tanzania</v>
      </c>
      <c r="B186" s="577">
        <f>IF(ISBLANK(Regressions!B196), " ", Regressions!B196)</f>
        <v>2027</v>
      </c>
      <c r="C186" s="576" t="str">
        <f>HLOOKUP(Introduction!$G$4,nametranslations,29,FALSE)</f>
        <v>Secondary</v>
      </c>
      <c r="D186" s="579" t="str">
        <f>IF(ISBLANK(Regressions!D196), " ", Regressions!D196)</f>
        <v xml:space="preserve"> </v>
      </c>
      <c r="E186" s="580" t="e">
        <f>IF(ISNUMBER(Regressions!E196),ROUND(Regressions!E196, 1), NA())</f>
        <v>#N/A</v>
      </c>
      <c r="F186" s="581" t="e">
        <f>IF(ISNUMBER(Regressions!F196),ROUND(Regressions!F196, 1), NA())</f>
        <v>#N/A</v>
      </c>
      <c r="G186" s="582">
        <f>IF(ISNUMBER(Regressions!G196),ROUND(Regressions!G196, 1), NA())</f>
        <v>75.2</v>
      </c>
      <c r="H186" s="583" t="e">
        <f>IF(ISNUMBER(Regressions!H196),ROUND(Regressions!H196, 1), NA())</f>
        <v>#N/A</v>
      </c>
      <c r="I186" s="584" t="e">
        <f>IF(ISNUMBER(Regressions!I196),ROUND(Regressions!I196, 1), NA())</f>
        <v>#N/A</v>
      </c>
      <c r="J186" s="585">
        <f>IF(ISNUMBER(Regressions!K196),ROUND(Regressions!K196, 1), NA())</f>
        <v>100</v>
      </c>
      <c r="K186" s="581">
        <f>IF(ISNUMBER(Regressions!L196),ROUND(Regressions!L196, 1), NA())</f>
        <v>91.4</v>
      </c>
      <c r="L186" s="586" t="e">
        <f>IF(ISNUMBER(Regressions!M196),ROUND(Regressions!M196, 1), NA())</f>
        <v>#N/A</v>
      </c>
      <c r="M186" s="583" t="e">
        <f>IF(ISNUMBER(Regressions!N196),ROUND(Regressions!N196, 1), NA())</f>
        <v>#N/A</v>
      </c>
      <c r="N186" s="584">
        <f>IF(ISNUMBER(Regressions!O196),ROUND(Regressions!O196, 1), NA())</f>
        <v>8.6</v>
      </c>
      <c r="O186" s="585" t="e">
        <f>IF(ISNUMBER(Regressions!Q196),ROUND(Regressions!Q196, 1), NA())</f>
        <v>#N/A</v>
      </c>
      <c r="P186" s="581">
        <f>IF(ISNUMBER(Regressions!R196),ROUND(Regressions!R196, 1), NA())</f>
        <v>79.3</v>
      </c>
      <c r="Q186" s="587">
        <f>IF(ISNUMBER(Regressions!S196),ROUND(Regressions!S196, 1), NA())</f>
        <v>79.3</v>
      </c>
      <c r="R186" s="583">
        <f>IF(ISNUMBER(Regressions!T196),ROUND(Regressions!T196, 1), NA())</f>
        <v>0</v>
      </c>
      <c r="S186" s="584">
        <f>IF(ISNUMBER(Regressions!U196),ROUND(Regressions!U196, 1), NA())</f>
        <v>20.7</v>
      </c>
    </row>
    <row r="187" spans="1:19" hidden="1" x14ac:dyDescent="0.25">
      <c r="A187" s="576" t="str">
        <f>+Introduction!$C$7</f>
        <v>United Republic of Tanzania</v>
      </c>
      <c r="B187" s="577">
        <f>IF(ISBLANK(Regressions!B197), " ", Regressions!B197)</f>
        <v>2028</v>
      </c>
      <c r="C187" s="576" t="str">
        <f>HLOOKUP(Introduction!$G$4,nametranslations,29,FALSE)</f>
        <v>Secondary</v>
      </c>
      <c r="D187" s="579" t="str">
        <f>IF(ISBLANK(Regressions!D197), " ", Regressions!D197)</f>
        <v xml:space="preserve"> </v>
      </c>
      <c r="E187" s="580" t="e">
        <f>IF(ISNUMBER(Regressions!E197),ROUND(Regressions!E197, 1), NA())</f>
        <v>#N/A</v>
      </c>
      <c r="F187" s="581" t="e">
        <f>IF(ISNUMBER(Regressions!F197),ROUND(Regressions!F197, 1), NA())</f>
        <v>#N/A</v>
      </c>
      <c r="G187" s="582">
        <f>IF(ISNUMBER(Regressions!G197),ROUND(Regressions!G197, 1), NA())</f>
        <v>75.2</v>
      </c>
      <c r="H187" s="583" t="e">
        <f>IF(ISNUMBER(Regressions!H197),ROUND(Regressions!H197, 1), NA())</f>
        <v>#N/A</v>
      </c>
      <c r="I187" s="584" t="e">
        <f>IF(ISNUMBER(Regressions!I197),ROUND(Regressions!I197, 1), NA())</f>
        <v>#N/A</v>
      </c>
      <c r="J187" s="585">
        <f>IF(ISNUMBER(Regressions!K197),ROUND(Regressions!K197, 1), NA())</f>
        <v>100</v>
      </c>
      <c r="K187" s="581">
        <f>IF(ISNUMBER(Regressions!L197),ROUND(Regressions!L197, 1), NA())</f>
        <v>91.4</v>
      </c>
      <c r="L187" s="586" t="e">
        <f>IF(ISNUMBER(Regressions!M197),ROUND(Regressions!M197, 1), NA())</f>
        <v>#N/A</v>
      </c>
      <c r="M187" s="583" t="e">
        <f>IF(ISNUMBER(Regressions!N197),ROUND(Regressions!N197, 1), NA())</f>
        <v>#N/A</v>
      </c>
      <c r="N187" s="584">
        <f>IF(ISNUMBER(Regressions!O197),ROUND(Regressions!O197, 1), NA())</f>
        <v>8.6</v>
      </c>
      <c r="O187" s="585" t="e">
        <f>IF(ISNUMBER(Regressions!Q197),ROUND(Regressions!Q197, 1), NA())</f>
        <v>#N/A</v>
      </c>
      <c r="P187" s="581">
        <f>IF(ISNUMBER(Regressions!R197),ROUND(Regressions!R197, 1), NA())</f>
        <v>79.3</v>
      </c>
      <c r="Q187" s="587">
        <f>IF(ISNUMBER(Regressions!S197),ROUND(Regressions!S197, 1), NA())</f>
        <v>79.3</v>
      </c>
      <c r="R187" s="583">
        <f>IF(ISNUMBER(Regressions!T197),ROUND(Regressions!T197, 1), NA())</f>
        <v>0</v>
      </c>
      <c r="S187" s="584">
        <f>IF(ISNUMBER(Regressions!U197),ROUND(Regressions!U197, 1), NA())</f>
        <v>20.7</v>
      </c>
    </row>
    <row r="188" spans="1:19" hidden="1" x14ac:dyDescent="0.25">
      <c r="A188" s="576" t="str">
        <f>+Introduction!$C$7</f>
        <v>United Republic of Tanzania</v>
      </c>
      <c r="B188" s="577">
        <f>IF(ISBLANK(Regressions!B198), " ", Regressions!B198)</f>
        <v>2029</v>
      </c>
      <c r="C188" s="576" t="str">
        <f>HLOOKUP(Introduction!$G$4,nametranslations,29,FALSE)</f>
        <v>Secondary</v>
      </c>
      <c r="D188" s="579" t="str">
        <f>IF(ISBLANK(Regressions!D198), " ", Regressions!D198)</f>
        <v xml:space="preserve"> </v>
      </c>
      <c r="E188" s="580" t="e">
        <f>IF(ISNUMBER(Regressions!E198),ROUND(Regressions!E198, 1), NA())</f>
        <v>#N/A</v>
      </c>
      <c r="F188" s="581" t="e">
        <f>IF(ISNUMBER(Regressions!F198),ROUND(Regressions!F198, 1), NA())</f>
        <v>#N/A</v>
      </c>
      <c r="G188" s="582">
        <f>IF(ISNUMBER(Regressions!G198),ROUND(Regressions!G198, 1), NA())</f>
        <v>75.2</v>
      </c>
      <c r="H188" s="583" t="e">
        <f>IF(ISNUMBER(Regressions!H198),ROUND(Regressions!H198, 1), NA())</f>
        <v>#N/A</v>
      </c>
      <c r="I188" s="584" t="e">
        <f>IF(ISNUMBER(Regressions!I198),ROUND(Regressions!I198, 1), NA())</f>
        <v>#N/A</v>
      </c>
      <c r="J188" s="585">
        <f>IF(ISNUMBER(Regressions!K198),ROUND(Regressions!K198, 1), NA())</f>
        <v>100</v>
      </c>
      <c r="K188" s="581">
        <f>IF(ISNUMBER(Regressions!L198),ROUND(Regressions!L198, 1), NA())</f>
        <v>91.4</v>
      </c>
      <c r="L188" s="586" t="e">
        <f>IF(ISNUMBER(Regressions!M198),ROUND(Regressions!M198, 1), NA())</f>
        <v>#N/A</v>
      </c>
      <c r="M188" s="583" t="e">
        <f>IF(ISNUMBER(Regressions!N198),ROUND(Regressions!N198, 1), NA())</f>
        <v>#N/A</v>
      </c>
      <c r="N188" s="584">
        <f>IF(ISNUMBER(Regressions!O198),ROUND(Regressions!O198, 1), NA())</f>
        <v>8.6</v>
      </c>
      <c r="O188" s="585" t="e">
        <f>IF(ISNUMBER(Regressions!Q198),ROUND(Regressions!Q198, 1), NA())</f>
        <v>#N/A</v>
      </c>
      <c r="P188" s="581">
        <f>IF(ISNUMBER(Regressions!R198),ROUND(Regressions!R198, 1), NA())</f>
        <v>79.3</v>
      </c>
      <c r="Q188" s="587">
        <f>IF(ISNUMBER(Regressions!S198),ROUND(Regressions!S198, 1), NA())</f>
        <v>79.3</v>
      </c>
      <c r="R188" s="583">
        <f>IF(ISNUMBER(Regressions!T198),ROUND(Regressions!T198, 1), NA())</f>
        <v>0</v>
      </c>
      <c r="S188" s="584">
        <f>IF(ISNUMBER(Regressions!U198),ROUND(Regressions!U198, 1), NA())</f>
        <v>20.7</v>
      </c>
    </row>
    <row r="189" spans="1:19" hidden="1" x14ac:dyDescent="0.25">
      <c r="A189" s="576" t="str">
        <f>+Introduction!$C$7</f>
        <v>United Republic of Tanzania</v>
      </c>
      <c r="B189" s="577">
        <f>IF(ISBLANK(Regressions!B199), " ", Regressions!B199)</f>
        <v>2030</v>
      </c>
      <c r="C189" s="576" t="str">
        <f>HLOOKUP(Introduction!$G$4,nametranslations,29,FALSE)</f>
        <v>Secondary</v>
      </c>
      <c r="D189" s="579" t="str">
        <f>IF(ISBLANK(Regressions!D199), " ", Regressions!D199)</f>
        <v xml:space="preserve"> </v>
      </c>
      <c r="E189" s="580" t="e">
        <f>IF(ISNUMBER(Regressions!E199),ROUND(Regressions!E199, 1), NA())</f>
        <v>#N/A</v>
      </c>
      <c r="F189" s="581" t="e">
        <f>IF(ISNUMBER(Regressions!F199),ROUND(Regressions!F199, 1), NA())</f>
        <v>#N/A</v>
      </c>
      <c r="G189" s="582">
        <f>IF(ISNUMBER(Regressions!G199),ROUND(Regressions!G199, 1), NA())</f>
        <v>75.2</v>
      </c>
      <c r="H189" s="583" t="e">
        <f>IF(ISNUMBER(Regressions!H199),ROUND(Regressions!H199, 1), NA())</f>
        <v>#N/A</v>
      </c>
      <c r="I189" s="584" t="e">
        <f>IF(ISNUMBER(Regressions!I199),ROUND(Regressions!I199, 1), NA())</f>
        <v>#N/A</v>
      </c>
      <c r="J189" s="585">
        <f>IF(ISNUMBER(Regressions!K199),ROUND(Regressions!K199, 1), NA())</f>
        <v>100</v>
      </c>
      <c r="K189" s="581">
        <f>IF(ISNUMBER(Regressions!L199),ROUND(Regressions!L199, 1), NA())</f>
        <v>91.4</v>
      </c>
      <c r="L189" s="586" t="e">
        <f>IF(ISNUMBER(Regressions!M199),ROUND(Regressions!M199, 1), NA())</f>
        <v>#N/A</v>
      </c>
      <c r="M189" s="583" t="e">
        <f>IF(ISNUMBER(Regressions!N199),ROUND(Regressions!N199, 1), NA())</f>
        <v>#N/A</v>
      </c>
      <c r="N189" s="584">
        <f>IF(ISNUMBER(Regressions!O199),ROUND(Regressions!O199, 1), NA())</f>
        <v>8.6</v>
      </c>
      <c r="O189" s="585" t="e">
        <f>IF(ISNUMBER(Regressions!Q199),ROUND(Regressions!Q199, 1), NA())</f>
        <v>#N/A</v>
      </c>
      <c r="P189" s="581">
        <f>IF(ISNUMBER(Regressions!R199),ROUND(Regressions!R199, 1), NA())</f>
        <v>79.3</v>
      </c>
      <c r="Q189" s="587">
        <f>IF(ISNUMBER(Regressions!S199),ROUND(Regressions!S199, 1), NA())</f>
        <v>79.3</v>
      </c>
      <c r="R189" s="583">
        <f>IF(ISNUMBER(Regressions!T199),ROUND(Regressions!T199, 1), NA())</f>
        <v>0</v>
      </c>
      <c r="S189" s="584">
        <f>IF(ISNUMBER(Regressions!U199),ROUND(Regressions!U199, 1), NA())</f>
        <v>20.7</v>
      </c>
    </row>
    <row r="211" spans="5:13" x14ac:dyDescent="0.25">
      <c r="E211" s="606"/>
      <c r="G211" s="553"/>
      <c r="K211" s="607"/>
      <c r="M211" s="60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6B9D0-C666-4103-BF91-2536BD108BF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404" customWidth="1"/>
    <col min="2" max="2" width="13.59765625" style="404" customWidth="1"/>
    <col min="3" max="3" width="5" style="404" customWidth="1"/>
    <col min="4" max="21" width="3.8984375" style="404" customWidth="1"/>
    <col min="22" max="25" width="3.8984375" style="510" customWidth="1"/>
    <col min="26" max="26" width="6.5" style="510" customWidth="1"/>
    <col min="27" max="30" width="3.8984375" style="510" customWidth="1"/>
    <col min="31" max="31" width="6.5" style="510" customWidth="1"/>
    <col min="32" max="35" width="3.8984375" style="510" customWidth="1"/>
    <col min="36" max="36" width="6.5" style="510" customWidth="1"/>
    <col min="37" max="40" width="3.8984375" style="510" customWidth="1"/>
    <col min="41" max="41" width="6.5" style="510" customWidth="1"/>
    <col min="42" max="45" width="3.8984375" style="510" customWidth="1"/>
    <col min="46" max="46" width="6.5" style="510" customWidth="1"/>
    <col min="47" max="50" width="3.8984375" style="510" customWidth="1"/>
    <col min="51" max="51" width="6.5" style="510" customWidth="1"/>
    <col min="52" max="52" width="3.8984375" style="511" customWidth="1"/>
    <col min="53" max="53" width="6.5" style="620" customWidth="1"/>
    <col min="54" max="55" width="3.8984375" style="511" customWidth="1"/>
    <col min="56" max="56" width="6.5" style="511" customWidth="1"/>
    <col min="57" max="58" width="3.8984375" style="511" customWidth="1"/>
    <col min="59" max="59" width="6.5" style="511" customWidth="1"/>
    <col min="60" max="60" width="3.8984375" style="511" customWidth="1"/>
    <col min="61" max="61" width="6.09765625" style="511" customWidth="1"/>
    <col min="62" max="62" width="6.5" style="511" customWidth="1"/>
    <col min="63" max="63" width="8.8984375" style="511" customWidth="1"/>
    <col min="64" max="64" width="3.8984375" style="511" customWidth="1"/>
    <col min="65" max="65" width="6.5" style="511" customWidth="1"/>
    <col min="66" max="67" width="3.8984375" style="511" customWidth="1"/>
    <col min="68" max="68" width="6.5" style="511" customWidth="1"/>
    <col min="69" max="69" width="3.8984375" style="511" customWidth="1"/>
    <col min="70" max="70" width="9" style="404" customWidth="1"/>
    <col min="71" max="136" width="3.8984375" style="404" hidden="1" customWidth="1"/>
    <col min="137" max="137" width="9" style="404" customWidth="1"/>
    <col min="138" max="16384" width="9" style="404"/>
  </cols>
  <sheetData>
    <row r="1" spans="1:136" ht="17.399999999999999" x14ac:dyDescent="0.3">
      <c r="A1" s="512" t="str">
        <f>HLOOKUP(Introduction!$G$4,nametranslations,83,FALSE)</f>
        <v>Summary of data from national surveys and censuses</v>
      </c>
      <c r="B1" s="513"/>
      <c r="C1" s="513"/>
      <c r="D1" s="513"/>
      <c r="E1" s="513"/>
      <c r="F1" s="513"/>
      <c r="G1" s="513"/>
      <c r="H1" s="513"/>
      <c r="I1" s="513"/>
      <c r="J1" s="513"/>
      <c r="K1" s="513"/>
      <c r="L1" s="513"/>
      <c r="M1" s="513"/>
      <c r="N1" s="513"/>
      <c r="O1" s="513"/>
      <c r="P1" s="513"/>
      <c r="Q1" s="513"/>
      <c r="R1" s="513"/>
      <c r="S1" s="513"/>
      <c r="T1" s="513"/>
      <c r="U1" s="513"/>
      <c r="V1" s="513"/>
      <c r="W1" s="513"/>
      <c r="X1" s="513"/>
      <c r="Y1" s="513"/>
      <c r="Z1" s="513"/>
      <c r="AA1" s="513"/>
      <c r="AB1" s="513"/>
      <c r="AC1" s="513"/>
      <c r="AD1" s="513"/>
      <c r="AE1" s="513"/>
      <c r="AF1" s="513"/>
      <c r="AG1" s="513"/>
      <c r="AH1" s="513"/>
      <c r="AI1" s="513"/>
      <c r="AJ1" s="513"/>
      <c r="AK1" s="513"/>
      <c r="AL1" s="513"/>
      <c r="AM1" s="513"/>
      <c r="AN1" s="513"/>
      <c r="AO1" s="513"/>
      <c r="AP1" s="513"/>
      <c r="AQ1" s="513"/>
      <c r="AR1" s="513"/>
      <c r="AS1" s="513"/>
      <c r="AT1" s="513"/>
      <c r="AU1" s="513"/>
      <c r="AV1" s="513"/>
      <c r="AW1" s="513"/>
      <c r="AX1" s="513"/>
      <c r="AY1" s="513"/>
      <c r="AZ1" s="513"/>
      <c r="BA1" s="525"/>
      <c r="BB1" s="513"/>
      <c r="BC1" s="513"/>
      <c r="BD1" s="513"/>
      <c r="BE1" s="513"/>
      <c r="BF1" s="513"/>
      <c r="BG1" s="513"/>
      <c r="BH1" s="513"/>
      <c r="BI1" s="513"/>
      <c r="BJ1" s="513"/>
      <c r="BK1" s="513"/>
      <c r="BL1" s="513"/>
      <c r="BM1" s="513"/>
      <c r="BN1" s="513"/>
      <c r="BO1" s="513"/>
      <c r="BP1" s="513"/>
      <c r="BQ1" s="513"/>
      <c r="BR1" s="513"/>
      <c r="BS1" s="513"/>
    </row>
    <row r="2" spans="1:136" ht="15.6" x14ac:dyDescent="0.3">
      <c r="A2" s="514" t="str">
        <f>HLOOKUP(Introduction!$G$4,nametranslations,84,FALSE)</f>
        <v>[values in square brackets not used]</v>
      </c>
      <c r="B2" s="514"/>
      <c r="C2" s="514"/>
      <c r="D2" s="515" t="str">
        <f>HLOOKUP(Introduction!$G$4,nametranslations,85,FALSE)</f>
        <v>Drinking Water</v>
      </c>
      <c r="E2" s="513"/>
      <c r="F2" s="513"/>
      <c r="G2" s="516"/>
      <c r="H2" s="513"/>
      <c r="I2" s="513"/>
      <c r="J2" s="516"/>
      <c r="K2" s="517"/>
      <c r="L2" s="517"/>
      <c r="M2" s="516"/>
      <c r="N2" s="517"/>
      <c r="O2" s="517"/>
      <c r="P2" s="516"/>
      <c r="Q2" s="517"/>
      <c r="R2" s="517"/>
      <c r="S2" s="516"/>
      <c r="T2" s="517"/>
      <c r="U2" s="517"/>
      <c r="V2" s="518" t="str">
        <f>HLOOKUP(Introduction!$G$4,nametranslations,86,FALSE)</f>
        <v>Sanitation</v>
      </c>
      <c r="W2" s="403"/>
      <c r="X2" s="517"/>
      <c r="Y2" s="517"/>
      <c r="Z2" s="517"/>
      <c r="AA2" s="519"/>
      <c r="AB2" s="517"/>
      <c r="AC2" s="517"/>
      <c r="AD2" s="517"/>
      <c r="AE2" s="517"/>
      <c r="AF2" s="519"/>
      <c r="AG2" s="517"/>
      <c r="AH2" s="517"/>
      <c r="AI2" s="517"/>
      <c r="AJ2" s="517"/>
      <c r="AK2" s="519"/>
      <c r="AL2" s="517"/>
      <c r="AM2" s="517"/>
      <c r="AN2" s="517"/>
      <c r="AO2" s="517"/>
      <c r="AP2" s="519"/>
      <c r="AQ2" s="517"/>
      <c r="AR2" s="517"/>
      <c r="AS2" s="517"/>
      <c r="AT2" s="517"/>
      <c r="AU2" s="519"/>
      <c r="AV2" s="517"/>
      <c r="AW2" s="517"/>
      <c r="AX2" s="517"/>
      <c r="AY2" s="517"/>
      <c r="AZ2" s="520" t="str">
        <f>HLOOKUP(Introduction!$G$4,nametranslations,87,FALSE)</f>
        <v>Hygiene</v>
      </c>
      <c r="BA2" s="521"/>
      <c r="BB2" s="522"/>
      <c r="BC2" s="522"/>
      <c r="BD2" s="523"/>
      <c r="BE2" s="523"/>
      <c r="BF2" s="523"/>
      <c r="BG2" s="523"/>
      <c r="BH2" s="523"/>
      <c r="BI2" s="523"/>
      <c r="BJ2" s="523"/>
      <c r="BK2" s="523"/>
      <c r="BL2" s="523"/>
      <c r="BM2" s="523"/>
      <c r="BN2" s="523"/>
      <c r="BO2" s="523"/>
      <c r="BP2" s="523"/>
      <c r="BQ2" s="523"/>
      <c r="BS2" s="515" t="str">
        <f>HLOOKUP(Introduction!$G$4,nametranslations,85,FALSE)</f>
        <v>Drinking Water</v>
      </c>
      <c r="CK2" s="518" t="str">
        <f>HLOOKUP(Introduction!$G$4,nametranslations,86,FALSE)</f>
        <v>Sanitation</v>
      </c>
      <c r="DO2" s="520" t="str">
        <f>HLOOKUP(Introduction!$G$4,nametranslations,87,FALSE)</f>
        <v>Hygiene</v>
      </c>
    </row>
    <row r="3" spans="1:136" ht="13.8" x14ac:dyDescent="0.25">
      <c r="A3" s="524"/>
      <c r="B3" s="513"/>
      <c r="C3" s="513"/>
      <c r="D3" s="513" t="str">
        <f>+Key!$I$26</f>
        <v>Total</v>
      </c>
      <c r="E3" s="513"/>
      <c r="F3" s="513"/>
      <c r="G3" s="513" t="str">
        <f>+Key!$I$28</f>
        <v>Urban</v>
      </c>
      <c r="I3" s="513"/>
      <c r="J3" s="513" t="str">
        <f>+Key!$I$27</f>
        <v>Rural</v>
      </c>
      <c r="L3" s="513"/>
      <c r="M3" s="513" t="str">
        <f>+Key!$I$29</f>
        <v>Pre-primary</v>
      </c>
      <c r="O3" s="513"/>
      <c r="P3" s="513" t="str">
        <f>+Key!$I$30</f>
        <v>Primary</v>
      </c>
      <c r="Q3" s="513"/>
      <c r="R3" s="513"/>
      <c r="S3" s="513" t="str">
        <f>+Key!$I$31</f>
        <v>Secondary</v>
      </c>
      <c r="U3" s="513"/>
      <c r="V3" s="513" t="str">
        <f>+Key!$I$26</f>
        <v>Total</v>
      </c>
      <c r="W3" s="513"/>
      <c r="X3" s="513"/>
      <c r="Y3" s="513"/>
      <c r="Z3" s="404"/>
      <c r="AA3" s="513" t="str">
        <f>+Key!$I$28</f>
        <v>Urban</v>
      </c>
      <c r="AB3" s="513"/>
      <c r="AC3" s="404"/>
      <c r="AD3" s="513"/>
      <c r="AE3" s="513"/>
      <c r="AF3" s="513" t="str">
        <f>+Key!$I$27</f>
        <v>Rural</v>
      </c>
      <c r="AG3" s="513"/>
      <c r="AH3" s="513"/>
      <c r="AI3" s="513"/>
      <c r="AJ3" s="513"/>
      <c r="AK3" s="513" t="str">
        <f>+Key!$I$29</f>
        <v>Pre-primary</v>
      </c>
      <c r="AL3" s="513"/>
      <c r="AM3" s="513"/>
      <c r="AN3" s="513"/>
      <c r="AO3" s="513"/>
      <c r="AP3" s="513" t="str">
        <f>+Key!$I$30</f>
        <v>Primary</v>
      </c>
      <c r="AQ3" s="513"/>
      <c r="AR3" s="513"/>
      <c r="AS3" s="513"/>
      <c r="AT3" s="513"/>
      <c r="AU3" s="513" t="str">
        <f>+Key!$I$31</f>
        <v>Secondary</v>
      </c>
      <c r="AV3" s="513"/>
      <c r="AW3" s="513"/>
      <c r="AX3" s="513"/>
      <c r="AY3" s="513"/>
      <c r="AZ3" s="513" t="str">
        <f>+Key!$I$26</f>
        <v>Total</v>
      </c>
      <c r="BA3" s="525"/>
      <c r="BB3" s="513"/>
      <c r="BC3" s="513" t="str">
        <f>+Key!$I$28</f>
        <v>Urban</v>
      </c>
      <c r="BD3" s="404"/>
      <c r="BE3" s="513"/>
      <c r="BF3" s="513" t="str">
        <f>+Key!$I$27</f>
        <v>Rural</v>
      </c>
      <c r="BG3" s="404"/>
      <c r="BH3" s="513"/>
      <c r="BI3" s="513" t="str">
        <f>+Key!$I$29</f>
        <v>Pre-primary</v>
      </c>
      <c r="BJ3" s="404"/>
      <c r="BK3" s="513"/>
      <c r="BL3" s="513" t="str">
        <f>+Key!$I$30</f>
        <v>Primary</v>
      </c>
      <c r="BM3" s="513"/>
      <c r="BN3" s="513"/>
      <c r="BO3" s="513" t="str">
        <f>+Key!$I$31</f>
        <v>Secondary</v>
      </c>
      <c r="BP3" s="403"/>
      <c r="BQ3" s="513"/>
      <c r="BS3" s="513" t="str">
        <f>+Key!$I$26</f>
        <v>Total</v>
      </c>
      <c r="BT3" s="513"/>
      <c r="BU3" s="513"/>
      <c r="BV3" s="513" t="str">
        <f>+Key!$I$28</f>
        <v>Urban</v>
      </c>
      <c r="BX3" s="513"/>
      <c r="BY3" s="513" t="str">
        <f>+Key!$I$27</f>
        <v>Rural</v>
      </c>
      <c r="CA3" s="513"/>
      <c r="CB3" s="513" t="str">
        <f>+Key!$I$29</f>
        <v>Pre-primary</v>
      </c>
      <c r="CD3" s="513"/>
      <c r="CE3" s="513" t="str">
        <f>+Key!$I$30</f>
        <v>Primary</v>
      </c>
      <c r="CF3" s="513"/>
      <c r="CG3" s="513"/>
      <c r="CH3" s="513" t="str">
        <f>+Key!$I$31</f>
        <v>Secondary</v>
      </c>
      <c r="CJ3" s="513"/>
      <c r="CK3" s="513" t="str">
        <f>+Key!$I$26</f>
        <v>Total</v>
      </c>
      <c r="CL3" s="513"/>
      <c r="CM3" s="513"/>
      <c r="CN3" s="513"/>
      <c r="CP3" s="513" t="str">
        <f>+Key!$I$28</f>
        <v>Urban</v>
      </c>
      <c r="CQ3" s="513"/>
      <c r="CS3" s="513"/>
      <c r="CT3" s="513"/>
      <c r="CU3" s="513" t="str">
        <f>+Key!$I$27</f>
        <v>Rural</v>
      </c>
      <c r="CV3" s="513"/>
      <c r="CW3" s="513"/>
      <c r="CX3" s="513"/>
      <c r="CY3" s="513"/>
      <c r="CZ3" s="513" t="str">
        <f>+Key!$I$29</f>
        <v>Pre-primary</v>
      </c>
      <c r="DA3" s="513"/>
      <c r="DB3" s="513"/>
      <c r="DC3" s="513"/>
      <c r="DD3" s="513"/>
      <c r="DE3" s="513" t="str">
        <f>+Key!$I$30</f>
        <v>Primary</v>
      </c>
      <c r="DF3" s="513"/>
      <c r="DG3" s="513"/>
      <c r="DH3" s="513"/>
      <c r="DI3" s="513"/>
      <c r="DJ3" s="513" t="s">
        <v>18</v>
      </c>
      <c r="DK3" s="513"/>
      <c r="DL3" s="513"/>
      <c r="DM3" s="513"/>
      <c r="DN3" s="513"/>
      <c r="DO3" s="513" t="str">
        <f>+Key!$I$26</f>
        <v>Total</v>
      </c>
      <c r="DP3" s="525"/>
      <c r="DQ3" s="513"/>
      <c r="DR3" s="513" t="str">
        <f>+Key!$I$28</f>
        <v>Urban</v>
      </c>
      <c r="DT3" s="513"/>
      <c r="DU3" s="513" t="str">
        <f>+Key!$I$27</f>
        <v>Rural</v>
      </c>
      <c r="DW3" s="513"/>
      <c r="DX3" s="513" t="str">
        <f>+Key!$I$29</f>
        <v>Pre-primary</v>
      </c>
      <c r="DZ3" s="513"/>
      <c r="EA3" s="513" t="str">
        <f>+Key!$I$30</f>
        <v>Primary</v>
      </c>
      <c r="EB3" s="513"/>
      <c r="EC3" s="513"/>
      <c r="ED3" s="513" t="str">
        <f>+Key!$I$31</f>
        <v>Secondary</v>
      </c>
      <c r="EE3" s="403"/>
      <c r="EF3" s="513"/>
    </row>
    <row r="4" spans="1:136" s="617" customFormat="1" ht="160.5" customHeight="1" x14ac:dyDescent="0.25">
      <c r="A4" s="526" t="str">
        <f>HLOOKUP(Introduction!$G$4,nametranslations,89,FALSE)</f>
        <v>Source</v>
      </c>
      <c r="B4" s="526" t="str">
        <f>HLOOKUP(Introduction!$G$4,nametranslations,88,FALSE)</f>
        <v>Type</v>
      </c>
      <c r="C4" s="526" t="str">
        <f>HLOOKUP(Introduction!$G$4,nametranslations,72,FALSE)</f>
        <v>Year</v>
      </c>
      <c r="D4" s="527" t="str">
        <f>HLOOKUP(Introduction!$G$4,nametranslations,74,FALSE)</f>
        <v>Facility</v>
      </c>
      <c r="E4" s="612" t="str">
        <f>HLOOKUP(Introduction!$G$4,nametranslations,75,FALSE)</f>
        <v>Improved</v>
      </c>
      <c r="F4" s="613" t="str">
        <f>HLOOKUP(Introduction!$G$4,nametranslations,76,FALSE)</f>
        <v>Basic (improved &amp; available)</v>
      </c>
      <c r="G4" s="527" t="str">
        <f>HLOOKUP(Introduction!$G$4,nametranslations,74,FALSE)</f>
        <v>Facility</v>
      </c>
      <c r="H4" s="612" t="str">
        <f>HLOOKUP(Introduction!$G$4,nametranslations,75,FALSE)</f>
        <v>Improved</v>
      </c>
      <c r="I4" s="613" t="str">
        <f>HLOOKUP(Introduction!$G$4,nametranslations,76,FALSE)</f>
        <v>Basic (improved &amp; available)</v>
      </c>
      <c r="J4" s="527" t="str">
        <f>HLOOKUP(Introduction!$G$4,nametranslations,74,FALSE)</f>
        <v>Facility</v>
      </c>
      <c r="K4" s="612" t="str">
        <f>HLOOKUP(Introduction!$G$4,nametranslations,75,FALSE)</f>
        <v>Improved</v>
      </c>
      <c r="L4" s="613" t="str">
        <f>HLOOKUP(Introduction!$G$4,nametranslations,76,FALSE)</f>
        <v>Basic (improved &amp; available)</v>
      </c>
      <c r="M4" s="527" t="str">
        <f>HLOOKUP(Introduction!$G$4,nametranslations,74,FALSE)</f>
        <v>Facility</v>
      </c>
      <c r="N4" s="612" t="str">
        <f>HLOOKUP(Introduction!$G$4,nametranslations,75,FALSE)</f>
        <v>Improved</v>
      </c>
      <c r="O4" s="613" t="str">
        <f>HLOOKUP(Introduction!$G$4,nametranslations,76,FALSE)</f>
        <v>Basic (improved &amp; available)</v>
      </c>
      <c r="P4" s="527" t="str">
        <f>HLOOKUP(Introduction!$G$4,nametranslations,74,FALSE)</f>
        <v>Facility</v>
      </c>
      <c r="Q4" s="612" t="str">
        <f>HLOOKUP(Introduction!$G$4,nametranslations,75,FALSE)</f>
        <v>Improved</v>
      </c>
      <c r="R4" s="613" t="str">
        <f>HLOOKUP(Introduction!$G$4,nametranslations,76,FALSE)</f>
        <v>Basic (improved &amp; available)</v>
      </c>
      <c r="S4" s="527" t="str">
        <f>HLOOKUP(Introduction!$G$4,nametranslations,74,FALSE)</f>
        <v>Facility</v>
      </c>
      <c r="T4" s="612" t="str">
        <f>HLOOKUP(Introduction!$G$4,nametranslations,75,FALSE)</f>
        <v>Improved</v>
      </c>
      <c r="U4" s="613" t="str">
        <f>HLOOKUP(Introduction!$G$4,nametranslations,76,FALSE)</f>
        <v>Basic (improved &amp; available)</v>
      </c>
      <c r="V4" s="531" t="str">
        <f>HLOOKUP(Introduction!$G$4,nametranslations,74,FALSE)</f>
        <v>Facility</v>
      </c>
      <c r="W4" s="532" t="str">
        <f>HLOOKUP(Introduction!$G$4,nametranslations,75,FALSE)</f>
        <v>Improved</v>
      </c>
      <c r="X4" s="614" t="str">
        <f>HLOOKUP(Introduction!$G$4,nametranslations,90,FALSE)</f>
        <v>Improved &amp; usable</v>
      </c>
      <c r="Y4" s="614" t="str">
        <f>HLOOKUP(Introduction!$G$4,nametranslations,91,FALSE)</f>
        <v>Improved &amp; single-sex</v>
      </c>
      <c r="Z4" s="615" t="str">
        <f>HLOOKUP(Introduction!$G$4,nametranslations,79,FALSE)</f>
        <v>Basic
(improved, usable &amp; single-sex)</v>
      </c>
      <c r="AA4" s="531" t="str">
        <f>HLOOKUP(Introduction!$G$4,nametranslations,74,FALSE)</f>
        <v>Facility</v>
      </c>
      <c r="AB4" s="532" t="str">
        <f>HLOOKUP(Introduction!$G$4,nametranslations,75,FALSE)</f>
        <v>Improved</v>
      </c>
      <c r="AC4" s="614" t="str">
        <f>HLOOKUP(Introduction!$G$4,nametranslations,90,FALSE)</f>
        <v>Improved &amp; usable</v>
      </c>
      <c r="AD4" s="614" t="str">
        <f>HLOOKUP(Introduction!$G$4,nametranslations,91,FALSE)</f>
        <v>Improved &amp; single-sex</v>
      </c>
      <c r="AE4" s="615" t="str">
        <f>HLOOKUP(Introduction!$G$4,nametranslations,79,FALSE)</f>
        <v>Basic
(improved, usable &amp; single-sex)</v>
      </c>
      <c r="AF4" s="531" t="str">
        <f>HLOOKUP(Introduction!$G$4,nametranslations,74,FALSE)</f>
        <v>Facility</v>
      </c>
      <c r="AG4" s="532" t="str">
        <f>HLOOKUP(Introduction!$G$4,nametranslations,75,FALSE)</f>
        <v>Improved</v>
      </c>
      <c r="AH4" s="614" t="str">
        <f>HLOOKUP(Introduction!$G$4,nametranslations,90,FALSE)</f>
        <v>Improved &amp; usable</v>
      </c>
      <c r="AI4" s="614" t="str">
        <f>HLOOKUP(Introduction!$G$4,nametranslations,91,FALSE)</f>
        <v>Improved &amp; single-sex</v>
      </c>
      <c r="AJ4" s="615" t="str">
        <f>HLOOKUP(Introduction!$G$4,nametranslations,79,FALSE)</f>
        <v>Basic
(improved, usable &amp; single-sex)</v>
      </c>
      <c r="AK4" s="531" t="str">
        <f>HLOOKUP(Introduction!$G$4,nametranslations,74,FALSE)</f>
        <v>Facility</v>
      </c>
      <c r="AL4" s="532" t="str">
        <f>HLOOKUP(Introduction!$G$4,nametranslations,75,FALSE)</f>
        <v>Improved</v>
      </c>
      <c r="AM4" s="614" t="str">
        <f>HLOOKUP(Introduction!$G$4,nametranslations,90,FALSE)</f>
        <v>Improved &amp; usable</v>
      </c>
      <c r="AN4" s="614" t="str">
        <f>HLOOKUP(Introduction!$G$4,nametranslations,91,FALSE)</f>
        <v>Improved &amp; single-sex</v>
      </c>
      <c r="AO4" s="615" t="str">
        <f>HLOOKUP(Introduction!$G$4,nametranslations,79,FALSE)</f>
        <v>Basic
(improved, usable &amp; single-sex)</v>
      </c>
      <c r="AP4" s="531" t="str">
        <f>HLOOKUP(Introduction!$G$4,nametranslations,74,FALSE)</f>
        <v>Facility</v>
      </c>
      <c r="AQ4" s="532" t="str">
        <f>HLOOKUP(Introduction!$G$4,nametranslations,75,FALSE)</f>
        <v>Improved</v>
      </c>
      <c r="AR4" s="614" t="str">
        <f>HLOOKUP(Introduction!$G$4,nametranslations,90,FALSE)</f>
        <v>Improved &amp; usable</v>
      </c>
      <c r="AS4" s="614" t="str">
        <f>HLOOKUP(Introduction!$G$4,nametranslations,91,FALSE)</f>
        <v>Improved &amp; single-sex</v>
      </c>
      <c r="AT4" s="615" t="str">
        <f>HLOOKUP(Introduction!$G$4,nametranslations,79,FALSE)</f>
        <v>Basic
(improved, usable &amp; single-sex)</v>
      </c>
      <c r="AU4" s="531" t="str">
        <f>HLOOKUP(Introduction!$G$4,nametranslations,74,FALSE)</f>
        <v>Facility</v>
      </c>
      <c r="AV4" s="532" t="str">
        <f>HLOOKUP(Introduction!$G$4,nametranslations,75,FALSE)</f>
        <v>Improved</v>
      </c>
      <c r="AW4" s="614" t="str">
        <f>HLOOKUP(Introduction!$G$4,nametranslations,90,FALSE)</f>
        <v>Improved &amp; usable</v>
      </c>
      <c r="AX4" s="614" t="str">
        <f>HLOOKUP(Introduction!$G$4,nametranslations,91,FALSE)</f>
        <v>Improved &amp; single-sex</v>
      </c>
      <c r="AY4" s="615" t="str">
        <f>HLOOKUP(Introduction!$G$4,nametranslations,79,FALSE)</f>
        <v>Basic
(improved, usable &amp; single-sex)</v>
      </c>
      <c r="AZ4" s="535" t="str">
        <f>HLOOKUP(Introduction!$G$4,nametranslations,92,FALSE)</f>
        <v>Handwashing facility</v>
      </c>
      <c r="BA4" s="616" t="str">
        <f>HLOOKUP(Introduction!$G$4,nametranslations,93,FALSE)</f>
        <v>Handwashing facility with water</v>
      </c>
      <c r="BB4" s="616" t="str">
        <f>HLOOKUP(Introduction!$G$4,nametranslations,81,FALSE)</f>
        <v>Basic  
(facility with water &amp; soap)</v>
      </c>
      <c r="BC4" s="535" t="str">
        <f>HLOOKUP(Introduction!$G$4,nametranslations,92,FALSE)</f>
        <v>Handwashing facility</v>
      </c>
      <c r="BD4" s="616" t="str">
        <f>HLOOKUP(Introduction!$G$4,nametranslations,93,FALSE)</f>
        <v>Handwashing facility with water</v>
      </c>
      <c r="BE4" s="616" t="str">
        <f>HLOOKUP(Introduction!$G$4,nametranslations,81,FALSE)</f>
        <v>Basic  
(facility with water &amp; soap)</v>
      </c>
      <c r="BF4" s="535" t="str">
        <f>HLOOKUP(Introduction!$G$4,nametranslations,92,FALSE)</f>
        <v>Handwashing facility</v>
      </c>
      <c r="BG4" s="616" t="str">
        <f>HLOOKUP(Introduction!$G$4,nametranslations,93,FALSE)</f>
        <v>Handwashing facility with water</v>
      </c>
      <c r="BH4" s="616" t="str">
        <f>HLOOKUP(Introduction!$G$4,nametranslations,81,FALSE)</f>
        <v>Basic  
(facility with water &amp; soap)</v>
      </c>
      <c r="BI4" s="535" t="str">
        <f>HLOOKUP(Introduction!$G$4,nametranslations,92,FALSE)</f>
        <v>Handwashing facility</v>
      </c>
      <c r="BJ4" s="616" t="str">
        <f>HLOOKUP(Introduction!$G$4,nametranslations,93,FALSE)</f>
        <v>Handwashing facility with water</v>
      </c>
      <c r="BK4" s="616" t="str">
        <f>HLOOKUP(Introduction!$G$4,nametranslations,81,FALSE)</f>
        <v>Basic  
(facility with water &amp; soap)</v>
      </c>
      <c r="BL4" s="535" t="str">
        <f>HLOOKUP(Introduction!$G$4,nametranslations,92,FALSE)</f>
        <v>Handwashing facility</v>
      </c>
      <c r="BM4" s="616" t="str">
        <f>HLOOKUP(Introduction!$G$4,nametranslations,93,FALSE)</f>
        <v>Handwashing facility with water</v>
      </c>
      <c r="BN4" s="616" t="str">
        <f>HLOOKUP(Introduction!$G$4,nametranslations,81,FALSE)</f>
        <v>Basic  
(facility with water &amp; soap)</v>
      </c>
      <c r="BO4" s="535" t="str">
        <f>HLOOKUP(Introduction!$G$4,nametranslations,92,FALSE)</f>
        <v>Handwashing facility</v>
      </c>
      <c r="BP4" s="616" t="str">
        <f>HLOOKUP(Introduction!$G$4,nametranslations,93,FALSE)</f>
        <v>Handwashing facility with water</v>
      </c>
      <c r="BQ4" s="616" t="str">
        <f>HLOOKUP(Introduction!$G$4,nametranslations,81,FALSE)</f>
        <v>Basic  
(facility with water &amp; soap)</v>
      </c>
      <c r="BS4" s="527" t="str">
        <f>HLOOKUP(Introduction!$G$4,nametranslations,74,FALSE)</f>
        <v>Facility</v>
      </c>
      <c r="BT4" s="612" t="str">
        <f>HLOOKUP(Introduction!$G$4,nametranslations,75,FALSE)</f>
        <v>Improved</v>
      </c>
      <c r="BU4" s="618" t="str">
        <f>HLOOKUP(Introduction!$G$4,nametranslations,76,FALSE)</f>
        <v>Basic (improved &amp; available)</v>
      </c>
      <c r="BV4" s="527" t="str">
        <f>HLOOKUP(Introduction!$G$4,nametranslations,74,FALSE)</f>
        <v>Facility</v>
      </c>
      <c r="BW4" s="612" t="str">
        <f>HLOOKUP(Introduction!$G$4,nametranslations,75,FALSE)</f>
        <v>Improved</v>
      </c>
      <c r="BX4" s="618" t="str">
        <f>HLOOKUP(Introduction!$G$4,nametranslations,76,FALSE)</f>
        <v>Basic (improved &amp; available)</v>
      </c>
      <c r="BY4" s="527" t="str">
        <f>HLOOKUP(Introduction!$G$4,nametranslations,74,FALSE)</f>
        <v>Facility</v>
      </c>
      <c r="BZ4" s="612" t="str">
        <f>HLOOKUP(Introduction!$G$4,nametranslations,75,FALSE)</f>
        <v>Improved</v>
      </c>
      <c r="CA4" s="618" t="str">
        <f>HLOOKUP(Introduction!$G$4,nametranslations,76,FALSE)</f>
        <v>Basic (improved &amp; available)</v>
      </c>
      <c r="CB4" s="527" t="str">
        <f>HLOOKUP(Introduction!$G$4,nametranslations,74,FALSE)</f>
        <v>Facility</v>
      </c>
      <c r="CC4" s="612" t="str">
        <f>HLOOKUP(Introduction!$G$4,nametranslations,75,FALSE)</f>
        <v>Improved</v>
      </c>
      <c r="CD4" s="618" t="str">
        <f>HLOOKUP(Introduction!$G$4,nametranslations,76,FALSE)</f>
        <v>Basic (improved &amp; available)</v>
      </c>
      <c r="CE4" s="527" t="str">
        <f>HLOOKUP(Introduction!$G$4,nametranslations,74,FALSE)</f>
        <v>Facility</v>
      </c>
      <c r="CF4" s="612" t="str">
        <f>HLOOKUP(Introduction!$G$4,nametranslations,75,FALSE)</f>
        <v>Improved</v>
      </c>
      <c r="CG4" s="618" t="str">
        <f>HLOOKUP(Introduction!$G$4,nametranslations,76,FALSE)</f>
        <v>Basic (improved &amp; available)</v>
      </c>
      <c r="CH4" s="527" t="str">
        <f>HLOOKUP(Introduction!$G$4,nametranslations,74,FALSE)</f>
        <v>Facility</v>
      </c>
      <c r="CI4" s="612" t="str">
        <f>HLOOKUP(Introduction!$G$4,nametranslations,75,FALSE)</f>
        <v>Improved</v>
      </c>
      <c r="CJ4" s="618" t="str">
        <f>HLOOKUP(Introduction!$G$4,nametranslations,76,FALSE)</f>
        <v>Basic (improved &amp; available)</v>
      </c>
      <c r="CK4" s="531" t="str">
        <f>HLOOKUP(Introduction!$G$4,nametranslations,74,FALSE)</f>
        <v>Facility</v>
      </c>
      <c r="CL4" s="532" t="str">
        <f>HLOOKUP(Introduction!$G$4,nametranslations,75,FALSE)</f>
        <v>Improved</v>
      </c>
      <c r="CM4" s="532" t="str">
        <f>HLOOKUP(Introduction!$G$4,nametranslations,90,FALSE)</f>
        <v>Improved &amp; usable</v>
      </c>
      <c r="CN4" s="532" t="str">
        <f>HLOOKUP(Introduction!$G$4,nametranslations,91,FALSE)</f>
        <v>Improved &amp; single-sex</v>
      </c>
      <c r="CO4" s="615" t="str">
        <f>HLOOKUP(Introduction!$G$4,nametranslations,79,FALSE)</f>
        <v>Basic
(improved, usable &amp; single-sex)</v>
      </c>
      <c r="CP4" s="531" t="str">
        <f>HLOOKUP(Introduction!$G$4,nametranslations,74,FALSE)</f>
        <v>Facility</v>
      </c>
      <c r="CQ4" s="532" t="str">
        <f>HLOOKUP(Introduction!$G$4,nametranslations,75,FALSE)</f>
        <v>Improved</v>
      </c>
      <c r="CR4" s="532" t="str">
        <f>HLOOKUP(Introduction!$G$4,nametranslations,90,FALSE)</f>
        <v>Improved &amp; usable</v>
      </c>
      <c r="CS4" s="532" t="str">
        <f>HLOOKUP(Introduction!$G$4,nametranslations,91,FALSE)</f>
        <v>Improved &amp; single-sex</v>
      </c>
      <c r="CT4" s="615" t="str">
        <f>HLOOKUP(Introduction!$G$4,nametranslations,79,FALSE)</f>
        <v>Basic
(improved, usable &amp; single-sex)</v>
      </c>
      <c r="CU4" s="531" t="str">
        <f>HLOOKUP(Introduction!$G$4,nametranslations,74,FALSE)</f>
        <v>Facility</v>
      </c>
      <c r="CV4" s="532" t="str">
        <f>HLOOKUP(Introduction!$G$4,nametranslations,75,FALSE)</f>
        <v>Improved</v>
      </c>
      <c r="CW4" s="532" t="str">
        <f>HLOOKUP(Introduction!$G$4,nametranslations,90,FALSE)</f>
        <v>Improved &amp; usable</v>
      </c>
      <c r="CX4" s="532" t="str">
        <f>HLOOKUP(Introduction!$G$4,nametranslations,91,FALSE)</f>
        <v>Improved &amp; single-sex</v>
      </c>
      <c r="CY4" s="615" t="str">
        <f>HLOOKUP(Introduction!$G$4,nametranslations,79,FALSE)</f>
        <v>Basic
(improved, usable &amp; single-sex)</v>
      </c>
      <c r="CZ4" s="531" t="str">
        <f>HLOOKUP(Introduction!$G$4,nametranslations,74,FALSE)</f>
        <v>Facility</v>
      </c>
      <c r="DA4" s="532" t="str">
        <f>HLOOKUP(Introduction!$G$4,nametranslations,75,FALSE)</f>
        <v>Improved</v>
      </c>
      <c r="DB4" s="532" t="str">
        <f>HLOOKUP(Introduction!$G$4,nametranslations,90,FALSE)</f>
        <v>Improved &amp; usable</v>
      </c>
      <c r="DC4" s="532" t="str">
        <f>HLOOKUP(Introduction!$G$4,nametranslations,91,FALSE)</f>
        <v>Improved &amp; single-sex</v>
      </c>
      <c r="DD4" s="615" t="str">
        <f>HLOOKUP(Introduction!$G$4,nametranslations,79,FALSE)</f>
        <v>Basic
(improved, usable &amp; single-sex)</v>
      </c>
      <c r="DE4" s="531" t="str">
        <f>HLOOKUP(Introduction!$G$4,nametranslations,74,FALSE)</f>
        <v>Facility</v>
      </c>
      <c r="DF4" s="532" t="str">
        <f>HLOOKUP(Introduction!$G$4,nametranslations,75,FALSE)</f>
        <v>Improved</v>
      </c>
      <c r="DG4" s="532" t="str">
        <f>HLOOKUP(Introduction!$G$4,nametranslations,90,FALSE)</f>
        <v>Improved &amp; usable</v>
      </c>
      <c r="DH4" s="532" t="str">
        <f>HLOOKUP(Introduction!$G$4,nametranslations,91,FALSE)</f>
        <v>Improved &amp; single-sex</v>
      </c>
      <c r="DI4" s="615" t="str">
        <f>HLOOKUP(Introduction!$G$4,nametranslations,79,FALSE)</f>
        <v>Basic
(improved, usable &amp; single-sex)</v>
      </c>
      <c r="DJ4" s="531" t="str">
        <f>HLOOKUP(Introduction!$G$4,nametranslations,74,FALSE)</f>
        <v>Facility</v>
      </c>
      <c r="DK4" s="532" t="str">
        <f>HLOOKUP(Introduction!$G$4,nametranslations,75,FALSE)</f>
        <v>Improved</v>
      </c>
      <c r="DL4" s="532" t="str">
        <f>HLOOKUP(Introduction!$G$4,nametranslations,90,FALSE)</f>
        <v>Improved &amp; usable</v>
      </c>
      <c r="DM4" s="532" t="str">
        <f>HLOOKUP(Introduction!$G$4,nametranslations,91,FALSE)</f>
        <v>Improved &amp; single-sex</v>
      </c>
      <c r="DN4" s="615" t="str">
        <f>HLOOKUP(Introduction!$G$4,nametranslations,79,FALSE)</f>
        <v>Basic
(improved, usable &amp; single-sex)</v>
      </c>
      <c r="DO4" s="535" t="str">
        <f>HLOOKUP(Introduction!$G$4,nametranslations,92,FALSE)</f>
        <v>Handwashing facility</v>
      </c>
      <c r="DP4" s="616" t="str">
        <f>HLOOKUP(Introduction!$G$4,nametranslations,93,FALSE)</f>
        <v>Handwashing facility with water</v>
      </c>
      <c r="DQ4" s="616" t="str">
        <f>HLOOKUP(Introduction!$G$4,nametranslations,81,FALSE)</f>
        <v>Basic  
(facility with water &amp; soap)</v>
      </c>
      <c r="DR4" s="535" t="str">
        <f>HLOOKUP(Introduction!$G$4,nametranslations,92,FALSE)</f>
        <v>Handwashing facility</v>
      </c>
      <c r="DS4" s="616" t="str">
        <f>HLOOKUP(Introduction!$G$4,nametranslations,93,FALSE)</f>
        <v>Handwashing facility with water</v>
      </c>
      <c r="DT4" s="616" t="str">
        <f>HLOOKUP(Introduction!$G$4,nametranslations,81,FALSE)</f>
        <v>Basic  
(facility with water &amp; soap)</v>
      </c>
      <c r="DU4" s="535" t="str">
        <f>HLOOKUP(Introduction!$G$4,nametranslations,92,FALSE)</f>
        <v>Handwashing facility</v>
      </c>
      <c r="DV4" s="616" t="str">
        <f>HLOOKUP(Introduction!$G$4,nametranslations,93,FALSE)</f>
        <v>Handwashing facility with water</v>
      </c>
      <c r="DW4" s="616" t="str">
        <f>HLOOKUP(Introduction!$G$4,nametranslations,81,FALSE)</f>
        <v>Basic  
(facility with water &amp; soap)</v>
      </c>
      <c r="DX4" s="535" t="str">
        <f>HLOOKUP(Introduction!$G$4,nametranslations,92,FALSE)</f>
        <v>Handwashing facility</v>
      </c>
      <c r="DY4" s="616" t="str">
        <f>HLOOKUP(Introduction!$G$4,nametranslations,93,FALSE)</f>
        <v>Handwashing facility with water</v>
      </c>
      <c r="DZ4" s="616" t="str">
        <f>HLOOKUP(Introduction!$G$4,nametranslations,81,FALSE)</f>
        <v>Basic  
(facility with water &amp; soap)</v>
      </c>
      <c r="EA4" s="535" t="str">
        <f>HLOOKUP(Introduction!$G$4,nametranslations,92,FALSE)</f>
        <v>Handwashing facility</v>
      </c>
      <c r="EB4" s="616" t="str">
        <f>HLOOKUP(Introduction!$G$4,nametranslations,93,FALSE)</f>
        <v>Handwashing facility with water</v>
      </c>
      <c r="EC4" s="616" t="str">
        <f>HLOOKUP(Introduction!$G$4,nametranslations,81,FALSE)</f>
        <v>Basic  
(facility with water &amp; soap)</v>
      </c>
      <c r="ED4" s="535" t="str">
        <f>HLOOKUP(Introduction!$G$4,nametranslations,92,FALSE)</f>
        <v>Handwashing facility</v>
      </c>
      <c r="EE4" s="616" t="str">
        <f>HLOOKUP(Introduction!$G$4,nametranslations,93,FALSE)</f>
        <v>Handwashing facility with water</v>
      </c>
      <c r="EF4" s="616" t="str">
        <f>HLOOKUP(Introduction!$G$4,nametranslations,81,FALSE)</f>
        <v>Basic  
(facility with water &amp; soap)</v>
      </c>
    </row>
    <row r="5" spans="1:136" ht="43.2" hidden="1" x14ac:dyDescent="0.25">
      <c r="A5" s="526" t="s">
        <v>38</v>
      </c>
      <c r="B5" s="526" t="s">
        <v>39</v>
      </c>
      <c r="C5" s="526" t="s">
        <v>40</v>
      </c>
      <c r="D5" s="527" t="s">
        <v>106</v>
      </c>
      <c r="E5" s="528" t="s">
        <v>41</v>
      </c>
      <c r="F5" s="529" t="s">
        <v>168</v>
      </c>
      <c r="G5" s="527" t="s">
        <v>107</v>
      </c>
      <c r="H5" s="528" t="s">
        <v>42</v>
      </c>
      <c r="I5" s="529" t="s">
        <v>169</v>
      </c>
      <c r="J5" s="527" t="s">
        <v>108</v>
      </c>
      <c r="K5" s="528" t="s">
        <v>43</v>
      </c>
      <c r="L5" s="529" t="s">
        <v>170</v>
      </c>
      <c r="M5" s="527" t="s">
        <v>109</v>
      </c>
      <c r="N5" s="528" t="s">
        <v>77</v>
      </c>
      <c r="O5" s="529" t="s">
        <v>171</v>
      </c>
      <c r="P5" s="527" t="s">
        <v>110</v>
      </c>
      <c r="Q5" s="528" t="s">
        <v>78</v>
      </c>
      <c r="R5" s="529" t="s">
        <v>172</v>
      </c>
      <c r="S5" s="527" t="s">
        <v>111</v>
      </c>
      <c r="T5" s="528" t="s">
        <v>79</v>
      </c>
      <c r="U5" s="530" t="s">
        <v>173</v>
      </c>
      <c r="V5" s="531" t="s">
        <v>100</v>
      </c>
      <c r="W5" s="532" t="s">
        <v>44</v>
      </c>
      <c r="X5" s="538" t="s">
        <v>56</v>
      </c>
      <c r="Y5" s="538" t="s">
        <v>57</v>
      </c>
      <c r="Z5" s="533" t="s">
        <v>174</v>
      </c>
      <c r="AA5" s="531" t="s">
        <v>101</v>
      </c>
      <c r="AB5" s="532" t="s">
        <v>45</v>
      </c>
      <c r="AC5" s="538" t="s">
        <v>58</v>
      </c>
      <c r="AD5" s="538" t="s">
        <v>59</v>
      </c>
      <c r="AE5" s="533" t="s">
        <v>175</v>
      </c>
      <c r="AF5" s="531" t="s">
        <v>102</v>
      </c>
      <c r="AG5" s="532" t="s">
        <v>46</v>
      </c>
      <c r="AH5" s="538" t="s">
        <v>60</v>
      </c>
      <c r="AI5" s="538" t="s">
        <v>61</v>
      </c>
      <c r="AJ5" s="533" t="s">
        <v>176</v>
      </c>
      <c r="AK5" s="531" t="s">
        <v>103</v>
      </c>
      <c r="AL5" s="532" t="s">
        <v>62</v>
      </c>
      <c r="AM5" s="538" t="s">
        <v>63</v>
      </c>
      <c r="AN5" s="538" t="s">
        <v>64</v>
      </c>
      <c r="AO5" s="533" t="s">
        <v>177</v>
      </c>
      <c r="AP5" s="531" t="s">
        <v>104</v>
      </c>
      <c r="AQ5" s="532" t="s">
        <v>65</v>
      </c>
      <c r="AR5" s="538" t="s">
        <v>66</v>
      </c>
      <c r="AS5" s="538" t="s">
        <v>67</v>
      </c>
      <c r="AT5" s="533" t="s">
        <v>178</v>
      </c>
      <c r="AU5" s="531" t="s">
        <v>105</v>
      </c>
      <c r="AV5" s="532" t="s">
        <v>68</v>
      </c>
      <c r="AW5" s="538" t="s">
        <v>69</v>
      </c>
      <c r="AX5" s="538" t="s">
        <v>70</v>
      </c>
      <c r="AY5" s="534" t="s">
        <v>179</v>
      </c>
      <c r="AZ5" s="535" t="s">
        <v>71</v>
      </c>
      <c r="BA5" s="616" t="s">
        <v>86</v>
      </c>
      <c r="BB5" s="537" t="s">
        <v>180</v>
      </c>
      <c r="BC5" s="535" t="s">
        <v>76</v>
      </c>
      <c r="BD5" s="536" t="s">
        <v>87</v>
      </c>
      <c r="BE5" s="537" t="s">
        <v>181</v>
      </c>
      <c r="BF5" s="535" t="s">
        <v>75</v>
      </c>
      <c r="BG5" s="536" t="s">
        <v>88</v>
      </c>
      <c r="BH5" s="537" t="s">
        <v>182</v>
      </c>
      <c r="BI5" s="535" t="s">
        <v>74</v>
      </c>
      <c r="BJ5" s="536" t="s">
        <v>89</v>
      </c>
      <c r="BK5" s="537" t="s">
        <v>183</v>
      </c>
      <c r="BL5" s="535" t="s">
        <v>73</v>
      </c>
      <c r="BM5" s="536" t="s">
        <v>90</v>
      </c>
      <c r="BN5" s="537" t="s">
        <v>184</v>
      </c>
      <c r="BO5" s="535" t="s">
        <v>72</v>
      </c>
      <c r="BP5" s="536" t="s">
        <v>91</v>
      </c>
      <c r="BQ5" s="537" t="s">
        <v>185</v>
      </c>
    </row>
    <row r="6" spans="1:136" x14ac:dyDescent="0.25">
      <c r="A6" s="513" t="str">
        <f>IF('Water Data'!$B$2="","",'Water Data'!$B$2)</f>
        <v>TZA_2010_UIS</v>
      </c>
      <c r="B6" s="513" t="str">
        <f>IF('Water Data'!C2="Census",Key!I111,IF('Water Data'!C2="Survey with microdata",Key!I113,IF('Water Data'!C2="Survey",Key!I110,IF('Water Data'!C2="Admin",Key!I114,IF('Water Data'!C2="EMIS",Key!I109,IF('Water Data'!C2="Other",Key!I112))))))</f>
        <v>Other</v>
      </c>
      <c r="C6" s="540">
        <f>+IF(ISNUMBER(VALUE(MID(A6,5,4))), VALUE(MID(A6, 5,4)),"")</f>
        <v>2010</v>
      </c>
      <c r="D6" s="541" t="e">
        <f>+IF(AND(ISTEXT('Water Data'!B2),BS6="Yes"),100-'Water Data'!D4,IF(AND(ISTEXT('Water Data'!B2),BS6="No",ISNUMBER('Water Data'!D4)),CONCATENATE("[",ROUND(100-'Water Data'!D4,0),"]"),NA()))</f>
        <v>#N/A</v>
      </c>
      <c r="E6" s="541">
        <f>+IF(AND(ISTEXT('Water Data'!B2),BT6="Yes"),'Water Data'!D6,IF(AND(ISTEXT('Water Data'!B2),BT6="No",ISNUMBER('Water Data'!D6)),CONCATENATE("[",ROUND('Water Data'!D6,0),"]"),NA()))</f>
        <v>45.894233642067519</v>
      </c>
      <c r="F6" s="541" t="e">
        <f>+IF(AND(ISTEXT('Water Data'!B2),BU6="Yes"),'Water Data'!D9,IF(AND(ISTEXT('Water Data'!B2),BU6="No",ISNUMBER('Water Data'!D9)),CONCATENATE("[",ROUND('Water Data'!D9,0),"]"),NA()))</f>
        <v>#N/A</v>
      </c>
      <c r="G6" s="541" t="e">
        <f>+IF(AND(ISTEXT('Water Data'!B2),BV6="Yes"),100-'Water Data'!E4,IF(AND(ISTEXT('Water Data'!B2),BV6="No",ISNUMBER('Water Data'!E4)),CONCATENATE("[",ROUND(100-'Water Data'!E4,0),"]"),NA()))</f>
        <v>#N/A</v>
      </c>
      <c r="H6" s="541" t="e">
        <f>+IF(AND(ISTEXT('Water Data'!B2),BW6="Yes"),'Water Data'!E6,IF(AND(ISTEXT('Water Data'!B2),BW6="No",ISNUMBER('Water Data'!E6)),CONCATENATE("[",ROUND('Water Data'!E6,0),"]"),NA()))</f>
        <v>#N/A</v>
      </c>
      <c r="I6" s="541" t="e">
        <f>+IF(AND(ISTEXT('Water Data'!B2),BX6="Yes"),'Water Data'!E9,IF(AND(ISTEXT('Water Data'!B2),BX6="No",ISNUMBER('Water Data'!E9)),CONCATENATE("[",ROUND('Water Data'!E9,0),"]"),NA()))</f>
        <v>#N/A</v>
      </c>
      <c r="J6" s="541" t="e">
        <f>+IF(AND(ISTEXT('Water Data'!B2),BY6="Yes"),100-'Water Data'!F4,IF(AND(ISTEXT('Water Data'!B2),BY6="No",ISNUMBER('Water Data'!F4)),CONCATENATE("[",ROUND(100-'Water Data'!F4,0),"]"),NA()))</f>
        <v>#N/A</v>
      </c>
      <c r="K6" s="541" t="e">
        <f>+IF(AND(ISTEXT('Water Data'!B2),BZ6="Yes"),'Water Data'!F6,IF(AND(ISTEXT('Water Data'!B2),BZ6="No",ISNUMBER('Water Data'!F6)),CONCATENATE("[",ROUND('Water Data'!F6,0),"]"),NA()))</f>
        <v>#N/A</v>
      </c>
      <c r="L6" s="541" t="e">
        <f>+IF(AND(ISTEXT('Water Data'!B2),CA6="Yes"),'Water Data'!F9,IF(AND(ISTEXT('Water Data'!B2),CA6="No",ISNUMBER('Water Data'!F9)),CONCATENATE("[",ROUND('Water Data'!F9,0),"]"),NA()))</f>
        <v>#N/A</v>
      </c>
      <c r="M6" s="541" t="e">
        <f>+IF(AND(ISTEXT('Water Data'!B2),CB6="Yes"),100-'Water Data'!G4,IF(AND(ISTEXT('Water Data'!B2),CB6="No",ISNUMBER('Water Data'!G4)),CONCATENATE("[",ROUND(100-'Water Data'!G4,0),"]"),NA()))</f>
        <v>#N/A</v>
      </c>
      <c r="N6" s="541" t="e">
        <f>+IF(AND(ISTEXT('Water Data'!B2),CC6="Yes"),'Water Data'!G6,IF(AND(ISTEXT('Water Data'!B2),CC6="No",ISNUMBER('Water Data'!G6)),CONCATENATE("[",ROUND('Water Data'!G6,0),"]"),NA()))</f>
        <v>#N/A</v>
      </c>
      <c r="O6" s="541" t="e">
        <f>+IF(AND(ISTEXT('Water Data'!B2),CD6="Yes"),'Water Data'!G9,IF(AND(ISTEXT('Water Data'!B2),CD6="No",ISNUMBER('Water Data'!G9)),CONCATENATE("[",ROUND('Water Data'!G9,0),"]"),NA()))</f>
        <v>#N/A</v>
      </c>
      <c r="P6" s="541" t="e">
        <f>+IF(AND(ISTEXT('Water Data'!B2),CE6="Yes"),100-'Water Data'!H4,IF(AND(ISTEXT('Water Data'!B2),CE6="No",ISNUMBER('Water Data'!H4)),CONCATENATE("[",ROUND(100-'Water Data'!H4,0),"]"),NA()))</f>
        <v>#N/A</v>
      </c>
      <c r="Q6" s="541">
        <f>+IF(AND(ISTEXT('Water Data'!B2),CF6="Yes"),'Water Data'!H6,IF(AND(ISTEXT('Water Data'!B2),CF6="No",ISNUMBER('Water Data'!H6)),CONCATENATE("[",ROUND('Water Data'!H6,0),"]"),NA()))</f>
        <v>43.6</v>
      </c>
      <c r="R6" s="541" t="e">
        <f>+IF(AND(ISTEXT('Water Data'!B2),CG6="Yes"),'Water Data'!H9,IF(AND(ISTEXT('Water Data'!B2),CG6="No",ISNUMBER('Water Data'!H9)),CONCATENATE("[",ROUND('Water Data'!H9,0),"]"),NA()))</f>
        <v>#N/A</v>
      </c>
      <c r="S6" s="541" t="e">
        <f>+IF(AND(ISTEXT('Water Data'!B2),CH6="Yes"),100-'Water Data'!I4,IF(AND(ISTEXT('Water Data'!B2),CH6="No",ISNUMBER('Water Data'!I4)),CONCATENATE("[",ROUND(100-'Water Data'!I4,0),"]"),NA()))</f>
        <v>#N/A</v>
      </c>
      <c r="T6" s="541">
        <f>+IF(AND(ISTEXT('Water Data'!B2),CI6="Yes"),'Water Data'!I6,IF(AND(ISTEXT('Water Data'!B2),CI6="No",ISNUMBER('Water Data'!I6)),CONCATENATE("[",ROUND('Water Data'!I6,0),"]"),NA()))</f>
        <v>54.4</v>
      </c>
      <c r="U6" s="541" t="e">
        <f>+IF(AND(ISTEXT('Water Data'!B2),CJ6="Yes"),'Water Data'!I9,IF(AND(ISTEXT('Water Data'!B2),CJ6="No",ISNUMBER('Water Data'!I9)),CONCATENATE("[",ROUND('Water Data'!I9,0),"]"),NA()))</f>
        <v>#N/A</v>
      </c>
      <c r="V6" s="542">
        <f>+IF(AND(ISTEXT('Sanitation Data'!B2),CK6="Yes"),100-'Sanitation Data'!D4,IF(AND(ISTEXT('Sanitation Data'!B2),CK6="No",ISNUMBER('Sanitation Data'!D4)),CONCATENATE("[",ROUND(100-'Sanitation Data'!D4,0),"]"),NA()))</f>
        <v>100</v>
      </c>
      <c r="W6" s="542" t="e">
        <f>+IF(AND(ISTEXT('Sanitation Data'!B2),CL6="Yes"),'Sanitation Data'!D6,IF(AND(ISTEXT('Sanitation Data'!B2),CL6="No",ISNUMBER('Sanitation Data'!D6)),CONCATENATE("[",ROUND('Sanitation Data'!D6,0),"]"),NA()))</f>
        <v>#N/A</v>
      </c>
      <c r="X6" s="542" t="e">
        <f>+IF(AND(ISTEXT('Sanitation Data'!B2),CM6="Yes"),'Sanitation Data'!D10,IF(AND(ISTEXT('Sanitation Data'!B2),CM6="No",ISNUMBER('Sanitation Data'!D10)),CONCATENATE("[",ROUND('Sanitation Data'!D10,0),"]"),NA()))</f>
        <v>#N/A</v>
      </c>
      <c r="Y6" s="542" t="e">
        <f>+IF(AND(ISTEXT('Sanitation Data'!B2),CN6="Yes"),'Sanitation Data'!D11,IF(AND(ISTEXT('Sanitation Data'!B2),CN6="No",ISNUMBER('Sanitation Data'!D11)),CONCATENATE("[",ROUND('Sanitation Data'!D11,0),"]"),NA()))</f>
        <v>#N/A</v>
      </c>
      <c r="Z6" s="542" t="e">
        <f>+IF(AND(ISTEXT('Sanitation Data'!B2),CO6="Yes"),'Sanitation Data'!D12,IF(AND(ISTEXT('Sanitation Data'!B2),CO6="No",ISNUMBER('Sanitation Data'!D12)),CONCATENATE("[",ROUND('Sanitation Data'!D12,0),"]"),NA()))</f>
        <v>#N/A</v>
      </c>
      <c r="AA6" s="542" t="e">
        <f>+IF(AND(ISTEXT('Sanitation Data'!B2),CP6="Yes"),100-'Sanitation Data'!E4,IF(AND(ISTEXT('Sanitation Data'!B2),CP6="No",ISNUMBER('Sanitation Data'!E4)),CONCATENATE("[",ROUND(100-'Sanitation Data'!E4,0),"]"),NA()))</f>
        <v>#N/A</v>
      </c>
      <c r="AB6" s="542" t="e">
        <f>+IF(AND(ISTEXT('Sanitation Data'!B2),CQ6="Yes"),'Sanitation Data'!E6,IF(AND(ISTEXT('Sanitation Data'!B2),CQ6="No",ISNUMBER('Sanitation Data'!E6)),CONCATENATE("[",ROUND('Sanitation Data'!E6,0),"]"),NA()))</f>
        <v>#N/A</v>
      </c>
      <c r="AC6" s="542" t="e">
        <f>+IF(AND(ISTEXT('Sanitation Data'!B2),CR6="Yes"),'Sanitation Data'!E10,IF(AND(ISTEXT('Sanitation Data'!B2),CR6="No",ISNUMBER('Sanitation Data'!E10)),CONCATENATE("[",ROUND('Sanitation Data'!E10,0),"]"),NA()))</f>
        <v>#N/A</v>
      </c>
      <c r="AD6" s="542" t="e">
        <f>+IF(AND(ISTEXT('Sanitation Data'!B2),CS6="Yes"),'Sanitation Data'!E11,IF(AND(ISTEXT('Sanitation Data'!B2),CS6="No",ISNUMBER('Sanitation Data'!E11)),CONCATENATE("[",ROUND('Sanitation Data'!E11,0),"]"),NA()))</f>
        <v>#N/A</v>
      </c>
      <c r="AE6" s="542" t="e">
        <f>+IF(AND(ISTEXT('Sanitation Data'!B2),CT6="Yes"),'Sanitation Data'!E12,IF(AND(ISTEXT('Sanitation Data'!B2),CT6="No",ISNUMBER('Sanitation Data'!E12)),CONCATENATE("[",ROUND('Sanitation Data'!E12,0),"]"),NA()))</f>
        <v>#N/A</v>
      </c>
      <c r="AF6" s="542" t="e">
        <f>+IF(AND(ISTEXT('Sanitation Data'!B2),CU6="Yes"),100-'Sanitation Data'!F4,IF(AND(ISTEXT('Sanitation Data'!B2),CU6="No",ISNUMBER('Sanitation Data'!F4)),CONCATENATE("[",ROUND(100-'Sanitation Data'!F4,0),"]"),NA()))</f>
        <v>#N/A</v>
      </c>
      <c r="AG6" s="542" t="e">
        <f>+IF(AND(ISTEXT('Sanitation Data'!B2),CV6="Yes"),'Sanitation Data'!F6,IF(AND(ISTEXT('Sanitation Data'!B2),CV6="No",ISNUMBER('Sanitation Data'!F6)),CONCATENATE("[",ROUND('Sanitation Data'!F6,0),"]"),NA()))</f>
        <v>#N/A</v>
      </c>
      <c r="AH6" s="542" t="e">
        <f>+IF(AND(ISTEXT('Sanitation Data'!B2),CW6="Yes"),'Sanitation Data'!F10,IF(AND(ISTEXT('Sanitation Data'!B2),CW6="No",ISNUMBER('Sanitation Data'!F10)),CONCATENATE("[",ROUND('Sanitation Data'!F10,0),"]"),NA()))</f>
        <v>#N/A</v>
      </c>
      <c r="AI6" s="542" t="e">
        <f>+IF(AND(ISTEXT('Sanitation Data'!B2),CX6="Yes"),'Sanitation Data'!F11,IF(AND(ISTEXT('Sanitation Data'!B2),CX6="No",ISNUMBER('Sanitation Data'!F11)),CONCATENATE("[",ROUND('Sanitation Data'!F11,0),"]"),NA()))</f>
        <v>#N/A</v>
      </c>
      <c r="AJ6" s="542" t="e">
        <f>+IF(AND(ISTEXT('Sanitation Data'!B2),CY6="Yes"),'Sanitation Data'!F12,IF(AND(ISTEXT('Sanitation Data'!B2),CY6="No",ISNUMBER('Sanitation Data'!F12)),CONCATENATE("[",ROUND('Sanitation Data'!F12,0),"]"),NA()))</f>
        <v>#N/A</v>
      </c>
      <c r="AK6" s="542" t="e">
        <f>+IF(AND(ISTEXT('Sanitation Data'!B2),CZ6="Yes"),100-'Sanitation Data'!G4,IF(AND(ISTEXT('Sanitation Data'!B2),CZ6="No",ISNUMBER('Sanitation Data'!G4)),CONCATENATE("[",ROUND(100-'Sanitation Data'!G4,0),"]"),NA()))</f>
        <v>#N/A</v>
      </c>
      <c r="AL6" s="542" t="e">
        <f>+IF(AND(ISTEXT('Sanitation Data'!B2),DA6="Yes"),'Sanitation Data'!G6,IF(AND(ISTEXT('Sanitation Data'!B2),DA6="No",ISNUMBER('Sanitation Data'!G6)),CONCATENATE("[",ROUND('Sanitation Data'!G6,0),"]"),NA()))</f>
        <v>#N/A</v>
      </c>
      <c r="AM6" s="542" t="e">
        <f>+IF(AND(ISTEXT('Sanitation Data'!B2),DB6="Yes"),'Sanitation Data'!G10,IF(AND(ISTEXT('Sanitation Data'!B2),DB6="No",ISNUMBER('Sanitation Data'!G10)),CONCATENATE("[",ROUND('Sanitation Data'!G10,0),"]"),NA()))</f>
        <v>#N/A</v>
      </c>
      <c r="AN6" s="542" t="e">
        <f>+IF(AND(ISTEXT('Sanitation Data'!B2),DC6="Yes"),'Sanitation Data'!G11,IF(AND(ISTEXT('Sanitation Data'!B2),DC6="No",ISNUMBER('Sanitation Data'!G11)),CONCATENATE("[",ROUND('Sanitation Data'!G11,0),"]"),NA()))</f>
        <v>#N/A</v>
      </c>
      <c r="AO6" s="542" t="e">
        <f>+IF(AND(ISTEXT('Sanitation Data'!B2),DD6="Yes"),'Sanitation Data'!G12,IF(AND(ISTEXT('Sanitation Data'!B2),DD6="No",ISNUMBER('Sanitation Data'!G12)),CONCATENATE("[",ROUND('Sanitation Data'!G12,0),"]"),NA()))</f>
        <v>#N/A</v>
      </c>
      <c r="AP6" s="542">
        <f>+IF(AND(ISTEXT('Sanitation Data'!B2),DE6="Yes"),100-'Sanitation Data'!H4,IF(AND(ISTEXT('Sanitation Data'!B2),DE6="No",ISNUMBER('Sanitation Data'!H4)),CONCATENATE("[",ROUND(100-'Sanitation Data'!H4,0),"]"),NA()))</f>
        <v>100</v>
      </c>
      <c r="AQ6" s="542" t="e">
        <f>+IF(AND(ISTEXT('Sanitation Data'!B2),DF6="Yes"),'Sanitation Data'!H6,IF(AND(ISTEXT('Sanitation Data'!B2),DF6="No",ISTEXT('Sanitation Data'!H6)),CONCATENATE("[",ROUND('Sanitation Data'!H6,0),"]"),NA()))</f>
        <v>#N/A</v>
      </c>
      <c r="AR6" s="542" t="e">
        <f>+IF(AND(ISTEXT('Sanitation Data'!B2),DG6="Yes"),'Sanitation Data'!H10,IF(AND(ISTEXT('Sanitation Data'!B2),DG6="No",ISNUMBER('Sanitation Data'!H10)),CONCATENATE("[",ROUND('Sanitation Data'!H10,0),"]"),NA()))</f>
        <v>#N/A</v>
      </c>
      <c r="AS6" s="542" t="e">
        <f>+IF(AND(ISTEXT('Sanitation Data'!B2),DH6="Yes"),'Sanitation Data'!H11,IF(AND(ISTEXT('Sanitation Data'!B2),DH6="No",ISNUMBER('Sanitation Data'!H11)),CONCATENATE("[",ROUND('Sanitation Data'!H11,0),"]"),NA()))</f>
        <v>#N/A</v>
      </c>
      <c r="AT6" s="542" t="e">
        <f>+IF(AND(ISTEXT('Sanitation Data'!B2),DI6="Yes"),'Sanitation Data'!H12,IF(AND(ISTEXT('Sanitation Data'!B2),DI6="No",ISNUMBER('Sanitation Data'!H12)),CONCATENATE("[",ROUND('Sanitation Data'!H12,0),"]"),NA()))</f>
        <v>#N/A</v>
      </c>
      <c r="AU6" s="542">
        <f>+IF(AND(ISTEXT('Sanitation Data'!B2),DJ6="Yes"),100-'Sanitation Data'!I4,IF(AND(ISTEXT('Sanitation Data'!B2),DJ6="No",ISNUMBER('Sanitation Data'!I4)),CONCATENATE("[",ROUND(100-'Sanitation Data'!I4,0),"]"),NA()))</f>
        <v>100</v>
      </c>
      <c r="AV6" s="542" t="e">
        <f>+IF(AND(ISTEXT('Sanitation Data'!B2),DK6="Yes"),'Sanitation Data'!I6,IF(AND(ISTEXT('Sanitation Data'!B2),DK6="No",ISNUMBER('Sanitation Data'!I6)),CONCATENATE("[",ROUND('Sanitation Data'!I6,0),"]"),NA()))</f>
        <v>#N/A</v>
      </c>
      <c r="AW6" s="542" t="e">
        <f>+IF(AND(ISTEXT('Sanitation Data'!B2),DL6="Yes"),'Sanitation Data'!I10,IF(AND(ISTEXT('Sanitation Data'!B2),DL6="No",ISNUMBER('Sanitation Data'!I10)),CONCATENATE("[",ROUND('Sanitation Data'!I10,0),"]"),NA()))</f>
        <v>#N/A</v>
      </c>
      <c r="AX6" s="542" t="e">
        <f>+IF(AND(ISTEXT('Sanitation Data'!B2),DM6="Yes"),'Sanitation Data'!I11,IF(AND(ISTEXT('Sanitation Data'!B2),DM6="No",ISNUMBER('Sanitation Data'!I11)),CONCATENATE("[",ROUND('Sanitation Data'!I11,0),"]"),NA()))</f>
        <v>#N/A</v>
      </c>
      <c r="AY6" s="542" t="e">
        <f>+IF(AND(ISTEXT('Sanitation Data'!B2),DN6="Yes"),'Sanitation Data'!I12,IF(AND(ISTEXT('Sanitation Data'!B2),DN6="No",ISNUMBER('Sanitation Data'!I12)),CONCATENATE("[",ROUND('Sanitation Data'!I12,0),"]"),NA()))</f>
        <v>#N/A</v>
      </c>
      <c r="AZ6" s="543" t="e">
        <f>+IF(AND(ISTEXT('Hygiene Data'!B2),DO6="Yes"),'Hygiene Data'!D5,IF(AND(ISTEXT('Hygiene Data'!B2),DO6="No",ISNUMBER('Hygiene Data'!D5)),CONCATENATE("[",ROUND('Hygiene Data'!D5,0),"]"),NA()))</f>
        <v>#N/A</v>
      </c>
      <c r="BA6" s="619" t="e">
        <f>+IF(AND(ISTEXT('Hygiene Data'!B2),DP6="Yes"),'Hygiene Data'!D7,IF(AND(ISTEXT('Hygiene Data'!B2),DP6="No",ISNUMBER('Hygiene Data'!D7)),CONCATENATE("[",ROUND('Hygiene Data'!D7,0),"]"),NA()))</f>
        <v>#N/A</v>
      </c>
      <c r="BB6" s="543" t="e">
        <f>+IF(AND(ISTEXT('Hygiene Data'!B2),DQ6="Yes"),'Hygiene Data'!D9,IF(AND(ISTEXT('Hygiene Data'!B2),DQ6="No",ISNUMBER('Hygiene Data'!D9)),CONCATENATE("[",ROUND('Hygiene Data'!D9,0),"]"),NA()))</f>
        <v>#N/A</v>
      </c>
      <c r="BC6" s="543" t="e">
        <f>+IF(AND(ISTEXT('Hygiene Data'!B2),DR6="Yes"),'Hygiene Data'!E5,IF(AND(ISTEXT('Hygiene Data'!B2),DR6="No",ISNUMBER('Hygiene Data'!E5)),CONCATENATE("[",ROUND('Hygiene Data'!E5,0),"]"),NA()))</f>
        <v>#N/A</v>
      </c>
      <c r="BD6" s="543" t="e">
        <f>+IF(AND(ISTEXT('Hygiene Data'!B2),DS6="Yes"),'Hygiene Data'!E7,IF(AND(ISTEXT('Hygiene Data'!B2),DS6="No",ISNUMBER('Hygiene Data'!E7)),CONCATENATE("[",ROUND('Hygiene Data'!E7,0),"]"),NA()))</f>
        <v>#N/A</v>
      </c>
      <c r="BE6" s="543" t="e">
        <f>+IF(AND(ISTEXT('Hygiene Data'!B2),DT6="Yes"),'Hygiene Data'!E9,IF(AND(ISTEXT('Hygiene Data'!B2),DT6="No",ISNUMBER('Hygiene Data'!E9)),CONCATENATE("[",ROUND('Hygiene Data'!E9,0),"]"),NA()))</f>
        <v>#N/A</v>
      </c>
      <c r="BF6" s="543" t="e">
        <f>+IF(AND(ISTEXT('Hygiene Data'!B2),DU6="Yes"),'Hygiene Data'!F5,IF(AND(ISTEXT('Hygiene Data'!B2),DU6="No",ISNUMBER('Hygiene Data'!F5)),CONCATENATE("[",ROUND('Hygiene Data'!F5,0),"]"),NA()))</f>
        <v>#N/A</v>
      </c>
      <c r="BG6" s="543" t="e">
        <f>+IF(AND(ISTEXT('Hygiene Data'!B2),DV6="Yes"),'Hygiene Data'!F7,IF(AND(ISTEXT('Hygiene Data'!B2),DV6="No",ISNUMBER('Hygiene Data'!F7)),CONCATENATE("[",ROUND('Hygiene Data'!F7,0),"]"),NA()))</f>
        <v>#N/A</v>
      </c>
      <c r="BH6" s="543" t="e">
        <f>+IF(AND(ISTEXT('Hygiene Data'!B2),DW6="Yes"),'Hygiene Data'!F9,IF(AND(ISTEXT('Hygiene Data'!B2),DW6="No",ISNUMBER('Hygiene Data'!F9)),CONCATENATE("[",ROUND('Hygiene Data'!F9,0),"]"),NA()))</f>
        <v>#N/A</v>
      </c>
      <c r="BI6" s="543" t="e">
        <f>+IF(AND(ISTEXT('Hygiene Data'!B2),DX6="Yes"),'Hygiene Data'!G5,IF(AND(ISTEXT('Hygiene Data'!B2),DX6="No",ISNUMBER('Hygiene Data'!G5)),CONCATENATE("[",ROUND('Hygiene Data'!G5,0),"]"),NA()))</f>
        <v>#N/A</v>
      </c>
      <c r="BJ6" s="543" t="e">
        <f>+IF(AND(ISTEXT('Hygiene Data'!B2),DY6="Yes"),'Hygiene Data'!G7,IF(AND(ISTEXT('Hygiene Data'!B2),DY6="No",ISNUMBER('Hygiene Data'!G7)),CONCATENATE("[",ROUND('Hygiene Data'!G7,0),"]"),NA()))</f>
        <v>#N/A</v>
      </c>
      <c r="BK6" s="543" t="e">
        <f>+IF(AND(ISTEXT('Hygiene Data'!B2),DZ6="Yes"),'Hygiene Data'!G9,IF(AND(ISTEXT('Hygiene Data'!B2),DZ6="No",ISNUMBER('Hygiene Data'!G9)),CONCATENATE("[",ROUND('Hygiene Data'!G9,0),"]"),NA()))</f>
        <v>#N/A</v>
      </c>
      <c r="BL6" s="543" t="e">
        <f>+IF(AND(ISTEXT('Hygiene Data'!B2),EA6="Yes"),'Hygiene Data'!H5,IF(AND(ISTEXT('Hygiene Data'!B2),EA6="No",ISNUMBER('Hygiene Data'!H5)),CONCATENATE("[",ROUND('Hygiene Data'!H5,0),"]"),NA()))</f>
        <v>#N/A</v>
      </c>
      <c r="BM6" s="543" t="e">
        <f>+IF(AND(ISTEXT('Hygiene Data'!B2),EB6="Yes"),'Hygiene Data'!H7,IF(AND(ISTEXT('Hygiene Data'!B2),EB6="No",ISNUMBER('Hygiene Data'!H7)),CONCATENATE("[",ROUND('Hygiene Data'!H7,0),"]"),NA()))</f>
        <v>#N/A</v>
      </c>
      <c r="BN6" s="543" t="e">
        <f>+IF(AND(ISTEXT('Hygiene Data'!B2),EC6="Yes"),'Hygiene Data'!H9,IF(AND(ISTEXT('Hygiene Data'!B2),EC6="No",ISNUMBER('Hygiene Data'!H9)),CONCATENATE("[",ROUND('Hygiene Data'!H9,0),"]"),NA()))</f>
        <v>#N/A</v>
      </c>
      <c r="BO6" s="543" t="e">
        <f>+IF(AND(ISTEXT('Hygiene Data'!B2),ED6="Yes"),'Hygiene Data'!I5,IF(AND(ISTEXT('Hygiene Data'!B2),ED6="No",ISNUMBER('Hygiene Data'!I5)),CONCATENATE("[",ROUND('Hygiene Data'!I5,0),"]"),NA()))</f>
        <v>#N/A</v>
      </c>
      <c r="BP6" s="543" t="e">
        <f>+IF(AND(ISTEXT('Hygiene Data'!B2),EE6="Yes"),'Hygiene Data'!I7,IF(AND(ISTEXT('Hygiene Data'!B2),EE6="No",ISNUMBER('Hygiene Data'!I7)),CONCATENATE("[",ROUND('Hygiene Data'!I7,0),"]"),NA()))</f>
        <v>#N/A</v>
      </c>
      <c r="BQ6" s="543" t="e">
        <f>+IF(AND(ISTEXT('Hygiene Data'!B2),EF6="Yes"),'Hygiene Data'!I9,IF(AND(ISTEXT('Hygiene Data'!B2),EF6="No",ISNUMBER('Hygiene Data'!I9)),CONCATENATE("[",ROUND('Hygiene Data'!I9,0),"]"),NA()))</f>
        <v>#N/A</v>
      </c>
      <c r="BS6" s="404">
        <f>+'Water Data'!D27</f>
        <v>0</v>
      </c>
      <c r="BT6" s="404" t="str">
        <f>+'Water Data'!D28</f>
        <v>Yes</v>
      </c>
      <c r="BU6" s="404">
        <f>+'Water Data'!D29</f>
        <v>0</v>
      </c>
      <c r="BV6" s="404">
        <f>+'Water Data'!E27</f>
        <v>0</v>
      </c>
      <c r="BW6" s="404">
        <f>+'Water Data'!E28</f>
        <v>0</v>
      </c>
      <c r="BX6" s="404">
        <f>+'Water Data'!E29</f>
        <v>0</v>
      </c>
      <c r="BY6" s="404">
        <f>+'Water Data'!F27</f>
        <v>0</v>
      </c>
      <c r="BZ6" s="404">
        <f>+'Water Data'!F28</f>
        <v>0</v>
      </c>
      <c r="CA6" s="404">
        <f>+'Water Data'!F29</f>
        <v>0</v>
      </c>
      <c r="CB6" s="404">
        <f>+'Water Data'!G27</f>
        <v>0</v>
      </c>
      <c r="CC6" s="404">
        <f>+'Water Data'!G28</f>
        <v>0</v>
      </c>
      <c r="CD6" s="404">
        <f>+'Water Data'!G29</f>
        <v>0</v>
      </c>
      <c r="CE6" s="404">
        <f>+'Water Data'!H27</f>
        <v>0</v>
      </c>
      <c r="CF6" s="404" t="str">
        <f>+'Water Data'!H28</f>
        <v>Yes</v>
      </c>
      <c r="CG6" s="404">
        <f>+'Water Data'!H29</f>
        <v>0</v>
      </c>
      <c r="CH6" s="404">
        <f>+'Water Data'!I27</f>
        <v>0</v>
      </c>
      <c r="CI6" s="404" t="str">
        <f>+'Water Data'!I28</f>
        <v>Yes</v>
      </c>
      <c r="CJ6" s="404">
        <f>+'Water Data'!I29</f>
        <v>0</v>
      </c>
      <c r="CK6" s="404" t="str">
        <f>+'Sanitation Data'!D28</f>
        <v>Yes</v>
      </c>
      <c r="CL6" s="404">
        <f>+'Sanitation Data'!D29</f>
        <v>0</v>
      </c>
      <c r="CM6" s="404">
        <f>+'Sanitation Data'!D30</f>
        <v>0</v>
      </c>
      <c r="CN6" s="404">
        <f>+'Sanitation Data'!D31</f>
        <v>0</v>
      </c>
      <c r="CO6" s="404">
        <f>+'Sanitation Data'!D32</f>
        <v>0</v>
      </c>
      <c r="CP6" s="404">
        <f>+'Sanitation Data'!E28</f>
        <v>0</v>
      </c>
      <c r="CQ6" s="404">
        <f>+'Sanitation Data'!E29</f>
        <v>0</v>
      </c>
      <c r="CR6" s="404">
        <f>+'Sanitation Data'!E30</f>
        <v>0</v>
      </c>
      <c r="CS6" s="404">
        <f>+'Sanitation Data'!E31</f>
        <v>0</v>
      </c>
      <c r="CT6" s="404">
        <f>+'Sanitation Data'!E32</f>
        <v>0</v>
      </c>
      <c r="CU6" s="404">
        <f>+'Sanitation Data'!F28</f>
        <v>0</v>
      </c>
      <c r="CV6" s="404">
        <f>+'Sanitation Data'!F29</f>
        <v>0</v>
      </c>
      <c r="CW6" s="404">
        <f>+'Sanitation Data'!F30</f>
        <v>0</v>
      </c>
      <c r="CX6" s="404">
        <f>+'Sanitation Data'!F31</f>
        <v>0</v>
      </c>
      <c r="CY6" s="404">
        <f>+'Sanitation Data'!F32</f>
        <v>0</v>
      </c>
      <c r="CZ6" s="404">
        <f>+'Sanitation Data'!G28</f>
        <v>0</v>
      </c>
      <c r="DA6" s="404">
        <f>+'Sanitation Data'!G29</f>
        <v>0</v>
      </c>
      <c r="DB6" s="404">
        <f>+'Sanitation Data'!G30</f>
        <v>0</v>
      </c>
      <c r="DC6" s="404">
        <f>+'Sanitation Data'!G31</f>
        <v>0</v>
      </c>
      <c r="DD6" s="404">
        <f>+'Sanitation Data'!G32</f>
        <v>0</v>
      </c>
      <c r="DE6" s="404" t="str">
        <f>+'Sanitation Data'!H28</f>
        <v>Yes</v>
      </c>
      <c r="DF6" s="404">
        <f>+'Sanitation Data'!H29</f>
        <v>0</v>
      </c>
      <c r="DG6" s="404">
        <f>+'Sanitation Data'!H30</f>
        <v>0</v>
      </c>
      <c r="DH6" s="404">
        <f>+'Sanitation Data'!H31</f>
        <v>0</v>
      </c>
      <c r="DI6" s="404">
        <f>+'Sanitation Data'!H32</f>
        <v>0</v>
      </c>
      <c r="DJ6" s="404" t="str">
        <f>+'Sanitation Data'!I28</f>
        <v>Yes</v>
      </c>
      <c r="DK6" s="404">
        <f>+'Sanitation Data'!I29</f>
        <v>0</v>
      </c>
      <c r="DL6" s="404">
        <f>+'Sanitation Data'!I30</f>
        <v>0</v>
      </c>
      <c r="DM6" s="404">
        <f>+'Sanitation Data'!I31</f>
        <v>0</v>
      </c>
      <c r="DN6" s="404">
        <f>+'Sanitation Data'!I32</f>
        <v>0</v>
      </c>
      <c r="DO6" s="404">
        <f>+'Hygiene Data'!D11</f>
        <v>0</v>
      </c>
      <c r="DP6" s="404">
        <f>+'Hygiene Data'!D12</f>
        <v>0</v>
      </c>
      <c r="DQ6" s="404">
        <f>+'Hygiene Data'!D13</f>
        <v>0</v>
      </c>
      <c r="DR6" s="404">
        <f>+'Hygiene Data'!E11</f>
        <v>0</v>
      </c>
      <c r="DS6" s="404">
        <f>+'Hygiene Data'!E12</f>
        <v>0</v>
      </c>
      <c r="DT6" s="404">
        <f>+'Hygiene Data'!E13</f>
        <v>0</v>
      </c>
      <c r="DU6" s="404">
        <f>+'Hygiene Data'!F11</f>
        <v>0</v>
      </c>
      <c r="DV6" s="404">
        <f>+'Hygiene Data'!F12</f>
        <v>0</v>
      </c>
      <c r="DW6" s="404">
        <f>+'Hygiene Data'!F13</f>
        <v>0</v>
      </c>
      <c r="DX6" s="404">
        <f>+'Hygiene Data'!G11</f>
        <v>0</v>
      </c>
      <c r="DY6" s="404">
        <f>+'Hygiene Data'!G12</f>
        <v>0</v>
      </c>
      <c r="DZ6" s="404">
        <f>+'Hygiene Data'!G13</f>
        <v>0</v>
      </c>
      <c r="EA6" s="404">
        <f>+'Hygiene Data'!H11</f>
        <v>0</v>
      </c>
      <c r="EB6" s="404">
        <f>+'Hygiene Data'!H12</f>
        <v>0</v>
      </c>
      <c r="EC6" s="404">
        <f>+'Hygiene Data'!H13</f>
        <v>0</v>
      </c>
      <c r="ED6" s="404">
        <f>+'Hygiene Data'!I11</f>
        <v>0</v>
      </c>
      <c r="EE6" s="404">
        <f>+'Hygiene Data'!I12</f>
        <v>0</v>
      </c>
      <c r="EF6" s="404">
        <f>+'Hygiene Data'!I13</f>
        <v>0</v>
      </c>
    </row>
    <row r="7" spans="1:136" x14ac:dyDescent="0.25">
      <c r="A7" s="513" t="str">
        <f ca="1">+IF(OFFSET('Water Data'!$B$2,0,10*ROW('Water Data'!E1))="","",OFFSET('Water Data'!$B$2,0,10*ROW('Water Data'!E1)))</f>
        <v>TZA_2012_UIS</v>
      </c>
      <c r="B7" s="51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40">
        <f t="shared" ref="C7:C70" ca="1" si="0">+IF(ISNUMBER(VALUE(MID(A7,5,4))), VALUE(MID(A7, 5,4)),"")</f>
        <v>2012</v>
      </c>
      <c r="D7" s="541"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41"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41"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4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4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4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4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4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4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4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4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4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41"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41"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41"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41"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41"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41"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4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4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4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4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42"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4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4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4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4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4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4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4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4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4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4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4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4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4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4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4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4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4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4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4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42"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4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4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4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4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42"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43"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19"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43"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4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4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4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4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4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4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4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4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4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43"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43"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43"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43"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43"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43"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404" t="str">
        <f ca="1">+IF(OFFSET('Water Data'!$D$27,0,10*ROW('Water Data'!D1))="","",OFFSET('Water Data'!$D$27,0,10*ROW('Water Data'!D1)))</f>
        <v/>
      </c>
      <c r="BT7" s="404" t="str">
        <f ca="1">+IF(OFFSET('Water Data'!$D$28,0,10*ROW('Water Data'!D1))="","",OFFSET('Water Data'!$D$28,0,10*ROW('Water Data'!D1)))</f>
        <v/>
      </c>
      <c r="BU7" s="404" t="str">
        <f ca="1">+IF(OFFSET('Water Data'!$D$29,0,10*ROW('Water Data'!D1))="","",OFFSET('Water Data'!$D$29,0,10*ROW('Water Data'!D1)))</f>
        <v/>
      </c>
      <c r="BV7" s="404" t="str">
        <f ca="1">+IF(OFFSET('Water Data'!$E$27,0,10*ROW('Water Data'!E1))="","",OFFSET('Water Data'!$E$27,0,10*ROW('Water Data'!E1)))</f>
        <v/>
      </c>
      <c r="BW7" s="404" t="str">
        <f ca="1">+IF(OFFSET('Water Data'!$E$28,0,10*ROW('Water Data'!E1))="","",OFFSET('Water Data'!$E$28,0,10*ROW('Water Data'!E1)))</f>
        <v/>
      </c>
      <c r="BX7" s="404" t="str">
        <f ca="1">+IF(OFFSET('Water Data'!$E$29,0,10*ROW('Water Data'!E1))="","",OFFSET('Water Data'!$E$29,0,10*ROW('Water Data'!E1)))</f>
        <v/>
      </c>
      <c r="BY7" s="404" t="str">
        <f ca="1">+IF(OFFSET('Water Data'!$F$27,0,10*ROW('Water Data'!F1))="","",OFFSET('Water Data'!$F$27,0,10*ROW('Water Data'!F1)))</f>
        <v/>
      </c>
      <c r="BZ7" s="404" t="str">
        <f ca="1">+IF(OFFSET('Water Data'!$F$28,0,10*ROW('Water Data'!F1))="","",OFFSET('Water Data'!$F$28,0,10*ROW('Water Data'!F1)))</f>
        <v/>
      </c>
      <c r="CA7" s="404" t="str">
        <f ca="1">+IF(OFFSET('Water Data'!$F$29,0,10*ROW('Water Data'!F1))="","",OFFSET('Water Data'!$F$29,0,10*ROW('Water Data'!F1)))</f>
        <v/>
      </c>
      <c r="CB7" s="404" t="str">
        <f ca="1">+IF(OFFSET('Water Data'!$G$27,0,10*ROW('Water Data'!G1))="","",OFFSET('Water Data'!$G$27,0,10*ROW('Water Data'!G1)))</f>
        <v/>
      </c>
      <c r="CC7" s="404" t="str">
        <f ca="1">+IF(OFFSET('Water Data'!$G$28,0,10*ROW('Water Data'!G1))="","",OFFSET('Water Data'!$G$28,0,10*ROW('Water Data'!G1)))</f>
        <v/>
      </c>
      <c r="CD7" s="404" t="str">
        <f ca="1">+IF(OFFSET('Water Data'!$G$29,0,10*ROW('Water Data'!G1))="","",OFFSET('Water Data'!$G$29,0,10*ROW('Water Data'!G1)))</f>
        <v/>
      </c>
      <c r="CE7" s="404" t="str">
        <f ca="1">+IF(OFFSET('Water Data'!$H$27,0,10*ROW('Water Data'!H1))="","",OFFSET('Water Data'!$H$27,0,10*ROW('Water Data'!H1)))</f>
        <v/>
      </c>
      <c r="CF7" s="404" t="str">
        <f ca="1">+IF(OFFSET('Water Data'!$H$28,0,10*ROW('Water Data'!H1))="","",OFFSET('Water Data'!$H$28,0,10*ROW('Water Data'!H1)))</f>
        <v/>
      </c>
      <c r="CG7" s="404" t="str">
        <f ca="1">+IF(OFFSET('Water Data'!$H$29,0,10*ROW('Water Data'!H1))="","",OFFSET('Water Data'!$H$29,0,10*ROW('Water Data'!H1)))</f>
        <v/>
      </c>
      <c r="CH7" s="404" t="str">
        <f ca="1">+IF(OFFSET('Water Data'!$I$27,0,10*ROW('Water Data'!I1))="","",OFFSET('Water Data'!$I$27,0,10*ROW('Water Data'!I1)))</f>
        <v/>
      </c>
      <c r="CI7" s="404" t="str">
        <f ca="1">+IF(OFFSET('Water Data'!$I$28,0,10*ROW('Water Data'!I1))="","",OFFSET('Water Data'!$I$28,0,10*ROW('Water Data'!I1)))</f>
        <v/>
      </c>
      <c r="CJ7" s="404" t="str">
        <f ca="1">+IF(OFFSET('Water Data'!$I$29,0,10*ROW('Water Data'!I1))="","",OFFSET('Water Data'!$I$29,0,10*ROW('Water Data'!I1)))</f>
        <v/>
      </c>
      <c r="CK7" s="404" t="str">
        <f ca="1">+IF(OFFSET('Sanitation Data'!$D$28,0,10*ROW('Sanitation Data'!D1))="","",OFFSET('Sanitation Data'!$D$28,0,10*ROW('Sanitation Data'!D1)))</f>
        <v>Yes</v>
      </c>
      <c r="CL7" s="404" t="str">
        <f ca="1">+IF(OFFSET('Sanitation Data'!$D$29,0,10*ROW('Sanitation Data'!D1))="","",OFFSET('Sanitation Data'!$D$29,0,10*ROW('Sanitation Data'!D1)))</f>
        <v/>
      </c>
      <c r="CM7" s="404" t="str">
        <f ca="1">+IF(OFFSET('Sanitation Data'!$D$30,0,10*ROW('Sanitation Data'!D1))="","",OFFSET('Sanitation Data'!$D$30,0,10*ROW('Sanitation Data'!D1)))</f>
        <v/>
      </c>
      <c r="CN7" s="404" t="str">
        <f ca="1">+IF(OFFSET('Sanitation Data'!$D$31,0,10*ROW('Sanitation Data'!D1))="","",OFFSET('Sanitation Data'!$D$31,0,10*ROW('Sanitation Data'!D1)))</f>
        <v/>
      </c>
      <c r="CO7" s="404" t="str">
        <f ca="1">+IF(OFFSET('Sanitation Data'!$D$32,0,10*ROW('Sanitation Data'!D1))="","",OFFSET('Sanitation Data'!$D$32,0,10*ROW('Sanitation Data'!D1)))</f>
        <v/>
      </c>
      <c r="CP7" s="404" t="str">
        <f ca="1">+IF(OFFSET('Sanitation Data'!$E$28,0,10*ROW('Sanitation Data'!E1))="","",OFFSET('Sanitation Data'!$E$28,0,10*ROW('Sanitation Data'!E1)))</f>
        <v/>
      </c>
      <c r="CQ7" s="404" t="str">
        <f ca="1">+IF(OFFSET('Sanitation Data'!$E$29,0,10*ROW('Sanitation Data'!E1))="","",OFFSET('Sanitation Data'!$E$29,0,10*ROW('Sanitation Data'!E1)))</f>
        <v/>
      </c>
      <c r="CR7" s="404" t="str">
        <f ca="1">+IF(OFFSET('Sanitation Data'!$E$30,0,10*ROW('Sanitation Data'!E1))="","",OFFSET('Sanitation Data'!$E$30,0,10*ROW('Sanitation Data'!E1)))</f>
        <v/>
      </c>
      <c r="CS7" s="404" t="str">
        <f ca="1">+IF(OFFSET('Sanitation Data'!$E$31,0,10*ROW('Sanitation Data'!E1))="","",OFFSET('Sanitation Data'!$E$31,0,10*ROW('Sanitation Data'!E1)))</f>
        <v/>
      </c>
      <c r="CT7" s="404" t="str">
        <f ca="1">+IF(OFFSET('Sanitation Data'!$E$32,0,10*ROW('Sanitation Data'!E1))="","",OFFSET('Sanitation Data'!$E$32,0,10*ROW('Sanitation Data'!E1)))</f>
        <v/>
      </c>
      <c r="CU7" s="404" t="str">
        <f ca="1">+IF(OFFSET('Sanitation Data'!$F$28,0,10*ROW('Sanitation Data'!F1))="","",OFFSET('Sanitation Data'!$F$28,0,10*ROW('Sanitation Data'!F1)))</f>
        <v/>
      </c>
      <c r="CV7" s="404" t="str">
        <f ca="1">+IF(OFFSET('Sanitation Data'!$F$29,0,10*ROW('Sanitation Data'!F1))="","",OFFSET('Sanitation Data'!$F$29,0,10*ROW('Sanitation Data'!F1)))</f>
        <v/>
      </c>
      <c r="CW7" s="404" t="str">
        <f ca="1">+IF(OFFSET('Sanitation Data'!$F$30,0,10*ROW('Sanitation Data'!F1))="","",OFFSET('Sanitation Data'!$F$30,0,10*ROW('Sanitation Data'!F1)))</f>
        <v/>
      </c>
      <c r="CX7" s="404" t="str">
        <f ca="1">+IF(OFFSET('Sanitation Data'!$F$31,0,10*ROW('Sanitation Data'!F1))="","",OFFSET('Sanitation Data'!$F$31,0,10*ROW('Sanitation Data'!F1)))</f>
        <v/>
      </c>
      <c r="CY7" s="404" t="str">
        <f ca="1">+IF(OFFSET('Sanitation Data'!$F$32,0,10*ROW('Sanitation Data'!F1))="","",OFFSET('Sanitation Data'!$F$32,0,10*ROW('Sanitation Data'!F1)))</f>
        <v/>
      </c>
      <c r="CZ7" s="404" t="str">
        <f ca="1">+IF(OFFSET('Sanitation Data'!$G$28,0,10*ROW('Sanitation Data'!G1))="","",OFFSET('Sanitation Data'!$G$28,0,10*ROW('Sanitation Data'!G1)))</f>
        <v/>
      </c>
      <c r="DA7" s="404" t="str">
        <f ca="1">+IF(OFFSET('Sanitation Data'!$G$29,0,10*ROW('Sanitation Data'!G1))="","",OFFSET('Sanitation Data'!$G$29,0,10*ROW('Sanitation Data'!G1)))</f>
        <v/>
      </c>
      <c r="DB7" s="404" t="str">
        <f ca="1">+IF(OFFSET('Sanitation Data'!$G$30,0,10*ROW('Sanitation Data'!G1))="","",OFFSET('Sanitation Data'!$G$30,0,10*ROW('Sanitation Data'!G1)))</f>
        <v/>
      </c>
      <c r="DC7" s="404" t="str">
        <f ca="1">+IF(OFFSET('Sanitation Data'!$G$31,0,10*ROW('Sanitation Data'!G1))="","",OFFSET('Sanitation Data'!$G$31,0,10*ROW('Sanitation Data'!G1)))</f>
        <v/>
      </c>
      <c r="DD7" s="404" t="str">
        <f ca="1">+IF(OFFSET('Sanitation Data'!$G$32,0,10*ROW('Sanitation Data'!G1))="","",OFFSET('Sanitation Data'!$G$32,0,10*ROW('Sanitation Data'!G1)))</f>
        <v/>
      </c>
      <c r="DE7" s="404" t="str">
        <f ca="1">+IF(OFFSET('Sanitation Data'!$H$28,0,10*ROW('Sanitation Data'!H1))="","",OFFSET('Sanitation Data'!$H$28,0,10*ROW('Sanitation Data'!H1)))</f>
        <v>Yes</v>
      </c>
      <c r="DF7" s="404" t="str">
        <f ca="1">+IF(OFFSET('Sanitation Data'!$H$29,0,10*ROW('Sanitation Data'!H1))="","",OFFSET('Sanitation Data'!$H$29,0,10*ROW('Sanitation Data'!H1)))</f>
        <v/>
      </c>
      <c r="DG7" s="404" t="str">
        <f ca="1">+IF(OFFSET('Sanitation Data'!$H$30,0,10*ROW('Sanitation Data'!H1))="","",OFFSET('Sanitation Data'!$H$30,0,10*ROW('Sanitation Data'!H1)))</f>
        <v/>
      </c>
      <c r="DH7" s="404" t="str">
        <f ca="1">+IF(OFFSET('Sanitation Data'!$H$31,0,10*ROW('Sanitation Data'!H1))="","",OFFSET('Sanitation Data'!$H$31,0,10*ROW('Sanitation Data'!H1)))</f>
        <v/>
      </c>
      <c r="DI7" s="404" t="str">
        <f ca="1">+IF(OFFSET('Sanitation Data'!$H$32,0,10*ROW('Sanitation Data'!H1))="","",OFFSET('Sanitation Data'!$H$32,0,10*ROW('Sanitation Data'!H1)))</f>
        <v/>
      </c>
      <c r="DJ7" s="404" t="str">
        <f ca="1">+IF(OFFSET('Sanitation Data'!$I$28,0,10*ROW('Sanitation Data'!I1))="","",OFFSET('Sanitation Data'!$I$28,0,10*ROW('Sanitation Data'!I1)))</f>
        <v>Yes</v>
      </c>
      <c r="DK7" s="404" t="str">
        <f ca="1">+IF(OFFSET('Sanitation Data'!$I$29,0,10*ROW('Sanitation Data'!I1))="","",OFFSET('Sanitation Data'!$I$29,0,10*ROW('Sanitation Data'!I1)))</f>
        <v/>
      </c>
      <c r="DL7" s="404" t="str">
        <f ca="1">+IF(OFFSET('Sanitation Data'!$I$30,0,10*ROW('Sanitation Data'!I1))="","",OFFSET('Sanitation Data'!$I$30,0,10*ROW('Sanitation Data'!I1)))</f>
        <v/>
      </c>
      <c r="DM7" s="404" t="str">
        <f ca="1">+IF(OFFSET('Sanitation Data'!$I$31,0,10*ROW('Sanitation Data'!I1))="","",OFFSET('Sanitation Data'!$I$31,0,10*ROW('Sanitation Data'!I1)))</f>
        <v/>
      </c>
      <c r="DN7" s="404" t="str">
        <f ca="1">+IF(OFFSET('Sanitation Data'!$I$32,0,10*ROW('Sanitation Data'!I1))="","",OFFSET('Sanitation Data'!$I$32,0,10*ROW('Sanitation Data'!I1)))</f>
        <v/>
      </c>
      <c r="DO7" s="404" t="str">
        <f ca="1">+IF(OFFSET('Hygiene Data'!$D$11,0,10*ROW('Hygiene Data'!D1))="","",OFFSET('Hygiene Data'!$D$11,0,10*ROW('Hygiene Data'!D1)))</f>
        <v/>
      </c>
      <c r="DP7" s="404" t="str">
        <f ca="1">+IF(OFFSET('Hygiene Data'!$D$12,0,10*ROW('Hygiene Data'!D1))="","",OFFSET('Hygiene Data'!$D$12,0,10*ROW('Hygiene Data'!D1)))</f>
        <v/>
      </c>
      <c r="DQ7" s="404" t="str">
        <f ca="1">+IF(OFFSET('Hygiene Data'!$D$13,0,10*ROW('Hygiene Data'!D1))="","",OFFSET('Hygiene Data'!$D$13,0,10*ROW('Hygiene Data'!D1)))</f>
        <v/>
      </c>
      <c r="DR7" s="404" t="str">
        <f ca="1">+IF(OFFSET('Hygiene Data'!$E$11,0,10*ROW('Hygiene Data'!E1))="","",OFFSET('Hygiene Data'!$E$11,0,10*ROW('Hygiene Data'!E1)))</f>
        <v/>
      </c>
      <c r="DS7" s="404" t="str">
        <f ca="1">+IF(OFFSET('Hygiene Data'!$E$12,0,10*ROW('Hygiene Data'!E1))="","",OFFSET('Hygiene Data'!$E$12,0,10*ROW('Hygiene Data'!E1)))</f>
        <v/>
      </c>
      <c r="DT7" s="404" t="str">
        <f ca="1">+IF(OFFSET('Hygiene Data'!$E$13,0,10*ROW('Hygiene Data'!E1))="","",OFFSET('Hygiene Data'!$E$13,0,10*ROW('Hygiene Data'!E1)))</f>
        <v/>
      </c>
      <c r="DU7" s="404" t="str">
        <f ca="1">+IF(OFFSET('Hygiene Data'!$F$11,0,10*ROW('Hygiene Data'!F1))="","",OFFSET('Hygiene Data'!$F$11,0,10*ROW('Hygiene Data'!F1)))</f>
        <v/>
      </c>
      <c r="DV7" s="404" t="str">
        <f ca="1">+IF(OFFSET('Hygiene Data'!$F$12,0,10*ROW('Hygiene Data'!F1))="","",OFFSET('Hygiene Data'!$F$12,0,10*ROW('Hygiene Data'!F1)))</f>
        <v/>
      </c>
      <c r="DW7" s="404" t="str">
        <f ca="1">+IF(OFFSET('Hygiene Data'!$F$13,0,10*ROW('Hygiene Data'!F1))="","",OFFSET('Hygiene Data'!$F$13,0,10*ROW('Hygiene Data'!F1)))</f>
        <v/>
      </c>
      <c r="DX7" s="404" t="str">
        <f ca="1">+IF(OFFSET('Hygiene Data'!$G$11,0,10*ROW('Hygiene Data'!G1))="","",OFFSET('Hygiene Data'!$G$11,0,10*ROW('Hygiene Data'!G1)))</f>
        <v/>
      </c>
      <c r="DY7" s="404" t="str">
        <f ca="1">+IF(OFFSET('Hygiene Data'!$G$12,0,10*ROW('Hygiene Data'!G1))="","",OFFSET('Hygiene Data'!$G$12,0,10*ROW('Hygiene Data'!G1)))</f>
        <v/>
      </c>
      <c r="DZ7" s="404" t="str">
        <f ca="1">+IF(OFFSET('Hygiene Data'!$G$13,0,10*ROW('Hygiene Data'!G1))="","",OFFSET('Hygiene Data'!$G$13,0,10*ROW('Hygiene Data'!G1)))</f>
        <v/>
      </c>
      <c r="EA7" s="404" t="str">
        <f ca="1">+IF(OFFSET('Hygiene Data'!$H$11,0,10*ROW('Hygiene Data'!H1))="","",OFFSET('Hygiene Data'!$H$11,0,10*ROW('Hygiene Data'!H1)))</f>
        <v/>
      </c>
      <c r="EB7" s="404" t="str">
        <f ca="1">+IF(OFFSET('Hygiene Data'!$H$12,0,10*ROW('Hygiene Data'!H1))="","",OFFSET('Hygiene Data'!$H$12,0,10*ROW('Hygiene Data'!H1)))</f>
        <v/>
      </c>
      <c r="EC7" s="404" t="str">
        <f ca="1">+IF(OFFSET('Hygiene Data'!$H$13,0,10*ROW('Hygiene Data'!H1))="","",OFFSET('Hygiene Data'!$H$13,0,10*ROW('Hygiene Data'!H1)))</f>
        <v/>
      </c>
      <c r="ED7" s="404" t="str">
        <f ca="1">+IF(OFFSET('Hygiene Data'!$I$11,0,10*ROW('Hygiene Data'!I1))="","",OFFSET('Hygiene Data'!$I$11,0,10*ROW('Hygiene Data'!I1)))</f>
        <v/>
      </c>
      <c r="EE7" s="404" t="str">
        <f ca="1">+IF(OFFSET('Hygiene Data'!$I$12,0,10*ROW('Hygiene Data'!I1))="","",OFFSET('Hygiene Data'!$I$12,0,10*ROW('Hygiene Data'!I1)))</f>
        <v/>
      </c>
      <c r="EF7" s="404" t="str">
        <f ca="1">+IF(OFFSET('Hygiene Data'!$I$13,0,10*ROW('Hygiene Data'!I1))="","",OFFSET('Hygiene Data'!$I$13,0,10*ROW('Hygiene Data'!I1)))</f>
        <v/>
      </c>
    </row>
    <row r="8" spans="1:136" x14ac:dyDescent="0.25">
      <c r="A8" s="513" t="str">
        <f ca="1">+IF(OFFSET('Water Data'!$B$2,0,10*ROW('Water Data'!E2))="","",OFFSET('Water Data'!$B$2,0,10*ROW('Water Data'!E2)))</f>
        <v>TZA_2013_UIS</v>
      </c>
      <c r="B8" s="51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40">
        <f t="shared" ca="1" si="0"/>
        <v>2013</v>
      </c>
      <c r="D8" s="541"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41"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41"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4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4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4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4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4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4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4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4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4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41"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41"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41"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4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4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41"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42">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4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4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4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4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4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4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4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4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4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4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4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4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4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4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4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4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4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4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4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42">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4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4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4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4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42">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4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4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4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4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43"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1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43"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4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4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4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4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4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4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4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4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4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4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4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43"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4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4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43"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404" t="str">
        <f ca="1">+IF(OFFSET('Water Data'!$D$27,0,10*ROW('Water Data'!D2))="","",OFFSET('Water Data'!$D$27,0,10*ROW('Water Data'!D2)))</f>
        <v/>
      </c>
      <c r="BT8" s="404" t="str">
        <f ca="1">+IF(OFFSET('Water Data'!$D$28,0,10*ROW('Water Data'!D2))="","",OFFSET('Water Data'!$D$28,0,10*ROW('Water Data'!D2)))</f>
        <v/>
      </c>
      <c r="BU8" s="404" t="str">
        <f ca="1">+IF(OFFSET('Water Data'!$D$29,0,10*ROW('Water Data'!D2))="","",OFFSET('Water Data'!$D$29,0,10*ROW('Water Data'!D2)))</f>
        <v/>
      </c>
      <c r="BV8" s="404" t="str">
        <f ca="1">+IF(OFFSET('Water Data'!$E$27,0,10*ROW('Water Data'!E2))="","",OFFSET('Water Data'!$E$27,0,10*ROW('Water Data'!E2)))</f>
        <v/>
      </c>
      <c r="BW8" s="404" t="str">
        <f ca="1">+IF(OFFSET('Water Data'!$E$28,0,10*ROW('Water Data'!E2))="","",OFFSET('Water Data'!$E$28,0,10*ROW('Water Data'!E2)))</f>
        <v/>
      </c>
      <c r="BX8" s="404" t="str">
        <f ca="1">+IF(OFFSET('Water Data'!$E$29,0,10*ROW('Water Data'!E2))="","",OFFSET('Water Data'!$E$29,0,10*ROW('Water Data'!E2)))</f>
        <v/>
      </c>
      <c r="BY8" s="404" t="str">
        <f ca="1">+IF(OFFSET('Water Data'!$F$27,0,10*ROW('Water Data'!F2))="","",OFFSET('Water Data'!$F$27,0,10*ROW('Water Data'!F2)))</f>
        <v/>
      </c>
      <c r="BZ8" s="404" t="str">
        <f ca="1">+IF(OFFSET('Water Data'!$F$28,0,10*ROW('Water Data'!F2))="","",OFFSET('Water Data'!$F$28,0,10*ROW('Water Data'!F2)))</f>
        <v/>
      </c>
      <c r="CA8" s="404" t="str">
        <f ca="1">+IF(OFFSET('Water Data'!$F$29,0,10*ROW('Water Data'!F2))="","",OFFSET('Water Data'!$F$29,0,10*ROW('Water Data'!F2)))</f>
        <v/>
      </c>
      <c r="CB8" s="404" t="str">
        <f ca="1">+IF(OFFSET('Water Data'!$G$27,0,10*ROW('Water Data'!G2))="","",OFFSET('Water Data'!$G$27,0,10*ROW('Water Data'!G2)))</f>
        <v/>
      </c>
      <c r="CC8" s="404" t="str">
        <f ca="1">+IF(OFFSET('Water Data'!$G$28,0,10*ROW('Water Data'!G2))="","",OFFSET('Water Data'!$G$28,0,10*ROW('Water Data'!G2)))</f>
        <v/>
      </c>
      <c r="CD8" s="404" t="str">
        <f ca="1">+IF(OFFSET('Water Data'!$G$29,0,10*ROW('Water Data'!G2))="","",OFFSET('Water Data'!$G$29,0,10*ROW('Water Data'!G2)))</f>
        <v/>
      </c>
      <c r="CE8" s="404" t="str">
        <f ca="1">+IF(OFFSET('Water Data'!$H$27,0,10*ROW('Water Data'!H2))="","",OFFSET('Water Data'!$H$27,0,10*ROW('Water Data'!H2)))</f>
        <v/>
      </c>
      <c r="CF8" s="404" t="str">
        <f ca="1">+IF(OFFSET('Water Data'!$H$28,0,10*ROW('Water Data'!H2))="","",OFFSET('Water Data'!$H$28,0,10*ROW('Water Data'!H2)))</f>
        <v/>
      </c>
      <c r="CG8" s="404" t="str">
        <f ca="1">+IF(OFFSET('Water Data'!$H$29,0,10*ROW('Water Data'!H2))="","",OFFSET('Water Data'!$H$29,0,10*ROW('Water Data'!H2)))</f>
        <v/>
      </c>
      <c r="CH8" s="404" t="str">
        <f ca="1">+IF(OFFSET('Water Data'!$I$27,0,10*ROW('Water Data'!I2))="","",OFFSET('Water Data'!$I$27,0,10*ROW('Water Data'!I2)))</f>
        <v/>
      </c>
      <c r="CI8" s="404" t="str">
        <f ca="1">+IF(OFFSET('Water Data'!$I$28,0,10*ROW('Water Data'!I2))="","",OFFSET('Water Data'!$I$28,0,10*ROW('Water Data'!I2)))</f>
        <v/>
      </c>
      <c r="CJ8" s="404" t="str">
        <f ca="1">+IF(OFFSET('Water Data'!$I$29,0,10*ROW('Water Data'!I2))="","",OFFSET('Water Data'!$I$29,0,10*ROW('Water Data'!I2)))</f>
        <v/>
      </c>
      <c r="CK8" s="404" t="str">
        <f ca="1">+IF(OFFSET('Sanitation Data'!$D$28,0,10*ROW('Sanitation Data'!D2))="","",OFFSET('Sanitation Data'!$D$28,0,10*ROW('Sanitation Data'!D2)))</f>
        <v>Yes</v>
      </c>
      <c r="CL8" s="404" t="str">
        <f ca="1">+IF(OFFSET('Sanitation Data'!$D$29,0,10*ROW('Sanitation Data'!D2))="","",OFFSET('Sanitation Data'!$D$29,0,10*ROW('Sanitation Data'!D2)))</f>
        <v/>
      </c>
      <c r="CM8" s="404" t="str">
        <f ca="1">+IF(OFFSET('Sanitation Data'!$D$30,0,10*ROW('Sanitation Data'!D2))="","",OFFSET('Sanitation Data'!$D$30,0,10*ROW('Sanitation Data'!D2)))</f>
        <v/>
      </c>
      <c r="CN8" s="404" t="str">
        <f ca="1">+IF(OFFSET('Sanitation Data'!$D$31,0,10*ROW('Sanitation Data'!D2))="","",OFFSET('Sanitation Data'!$D$31,0,10*ROW('Sanitation Data'!D2)))</f>
        <v/>
      </c>
      <c r="CO8" s="404" t="str">
        <f ca="1">+IF(OFFSET('Sanitation Data'!$D$32,0,10*ROW('Sanitation Data'!D2))="","",OFFSET('Sanitation Data'!$D$32,0,10*ROW('Sanitation Data'!D2)))</f>
        <v/>
      </c>
      <c r="CP8" s="404" t="str">
        <f ca="1">+IF(OFFSET('Sanitation Data'!$E$28,0,10*ROW('Sanitation Data'!E2))="","",OFFSET('Sanitation Data'!$E$28,0,10*ROW('Sanitation Data'!E2)))</f>
        <v/>
      </c>
      <c r="CQ8" s="404" t="str">
        <f ca="1">+IF(OFFSET('Sanitation Data'!$E$29,0,10*ROW('Sanitation Data'!E2))="","",OFFSET('Sanitation Data'!$E$29,0,10*ROW('Sanitation Data'!E2)))</f>
        <v/>
      </c>
      <c r="CR8" s="404" t="str">
        <f ca="1">+IF(OFFSET('Sanitation Data'!$E$30,0,10*ROW('Sanitation Data'!E2))="","",OFFSET('Sanitation Data'!$E$30,0,10*ROW('Sanitation Data'!E2)))</f>
        <v/>
      </c>
      <c r="CS8" s="404" t="str">
        <f ca="1">+IF(OFFSET('Sanitation Data'!$E$31,0,10*ROW('Sanitation Data'!E2))="","",OFFSET('Sanitation Data'!$E$31,0,10*ROW('Sanitation Data'!E2)))</f>
        <v/>
      </c>
      <c r="CT8" s="404" t="str">
        <f ca="1">+IF(OFFSET('Sanitation Data'!$E$32,0,10*ROW('Sanitation Data'!E2))="","",OFFSET('Sanitation Data'!$E$32,0,10*ROW('Sanitation Data'!E2)))</f>
        <v/>
      </c>
      <c r="CU8" s="404" t="str">
        <f ca="1">+IF(OFFSET('Sanitation Data'!$F$28,0,10*ROW('Sanitation Data'!F2))="","",OFFSET('Sanitation Data'!$F$28,0,10*ROW('Sanitation Data'!F2)))</f>
        <v/>
      </c>
      <c r="CV8" s="404" t="str">
        <f ca="1">+IF(OFFSET('Sanitation Data'!$F$29,0,10*ROW('Sanitation Data'!F2))="","",OFFSET('Sanitation Data'!$F$29,0,10*ROW('Sanitation Data'!F2)))</f>
        <v/>
      </c>
      <c r="CW8" s="404" t="str">
        <f ca="1">+IF(OFFSET('Sanitation Data'!$F$30,0,10*ROW('Sanitation Data'!F2))="","",OFFSET('Sanitation Data'!$F$30,0,10*ROW('Sanitation Data'!F2)))</f>
        <v/>
      </c>
      <c r="CX8" s="404" t="str">
        <f ca="1">+IF(OFFSET('Sanitation Data'!$F$31,0,10*ROW('Sanitation Data'!F2))="","",OFFSET('Sanitation Data'!$F$31,0,10*ROW('Sanitation Data'!F2)))</f>
        <v/>
      </c>
      <c r="CY8" s="404" t="str">
        <f ca="1">+IF(OFFSET('Sanitation Data'!$F$32,0,10*ROW('Sanitation Data'!F2))="","",OFFSET('Sanitation Data'!$F$32,0,10*ROW('Sanitation Data'!F2)))</f>
        <v/>
      </c>
      <c r="CZ8" s="404" t="str">
        <f ca="1">+IF(OFFSET('Sanitation Data'!$G$28,0,10*ROW('Sanitation Data'!G2))="","",OFFSET('Sanitation Data'!$G$28,0,10*ROW('Sanitation Data'!G2)))</f>
        <v/>
      </c>
      <c r="DA8" s="404" t="str">
        <f ca="1">+IF(OFFSET('Sanitation Data'!$G$29,0,10*ROW('Sanitation Data'!G2))="","",OFFSET('Sanitation Data'!$G$29,0,10*ROW('Sanitation Data'!G2)))</f>
        <v/>
      </c>
      <c r="DB8" s="404" t="str">
        <f ca="1">+IF(OFFSET('Sanitation Data'!$G$30,0,10*ROW('Sanitation Data'!G2))="","",OFFSET('Sanitation Data'!$G$30,0,10*ROW('Sanitation Data'!G2)))</f>
        <v/>
      </c>
      <c r="DC8" s="404" t="str">
        <f ca="1">+IF(OFFSET('Sanitation Data'!$G$31,0,10*ROW('Sanitation Data'!G2))="","",OFFSET('Sanitation Data'!$G$31,0,10*ROW('Sanitation Data'!G2)))</f>
        <v/>
      </c>
      <c r="DD8" s="404" t="str">
        <f ca="1">+IF(OFFSET('Sanitation Data'!$G$32,0,10*ROW('Sanitation Data'!G2))="","",OFFSET('Sanitation Data'!$G$32,0,10*ROW('Sanitation Data'!G2)))</f>
        <v/>
      </c>
      <c r="DE8" s="404" t="str">
        <f ca="1">+IF(OFFSET('Sanitation Data'!$H$28,0,10*ROW('Sanitation Data'!H2))="","",OFFSET('Sanitation Data'!$H$28,0,10*ROW('Sanitation Data'!H2)))</f>
        <v>Yes</v>
      </c>
      <c r="DF8" s="404" t="str">
        <f ca="1">+IF(OFFSET('Sanitation Data'!$H$29,0,10*ROW('Sanitation Data'!H2))="","",OFFSET('Sanitation Data'!$H$29,0,10*ROW('Sanitation Data'!H2)))</f>
        <v/>
      </c>
      <c r="DG8" s="404" t="str">
        <f ca="1">+IF(OFFSET('Sanitation Data'!$H$30,0,10*ROW('Sanitation Data'!H2))="","",OFFSET('Sanitation Data'!$H$30,0,10*ROW('Sanitation Data'!H2)))</f>
        <v/>
      </c>
      <c r="DH8" s="404" t="str">
        <f ca="1">+IF(OFFSET('Sanitation Data'!$H$31,0,10*ROW('Sanitation Data'!H2))="","",OFFSET('Sanitation Data'!$H$31,0,10*ROW('Sanitation Data'!H2)))</f>
        <v/>
      </c>
      <c r="DI8" s="404" t="str">
        <f ca="1">+IF(OFFSET('Sanitation Data'!$H$32,0,10*ROW('Sanitation Data'!H2))="","",OFFSET('Sanitation Data'!$H$32,0,10*ROW('Sanitation Data'!H2)))</f>
        <v/>
      </c>
      <c r="DJ8" s="404" t="str">
        <f ca="1">+IF(OFFSET('Sanitation Data'!$I$28,0,10*ROW('Sanitation Data'!I2))="","",OFFSET('Sanitation Data'!$I$28,0,10*ROW('Sanitation Data'!I2)))</f>
        <v>Yes</v>
      </c>
      <c r="DK8" s="404" t="str">
        <f ca="1">+IF(OFFSET('Sanitation Data'!$I$29,0,10*ROW('Sanitation Data'!I2))="","",OFFSET('Sanitation Data'!$I$29,0,10*ROW('Sanitation Data'!I2)))</f>
        <v/>
      </c>
      <c r="DL8" s="404" t="str">
        <f ca="1">+IF(OFFSET('Sanitation Data'!$I$30,0,10*ROW('Sanitation Data'!I2))="","",OFFSET('Sanitation Data'!$I$30,0,10*ROW('Sanitation Data'!I2)))</f>
        <v/>
      </c>
      <c r="DM8" s="404" t="str">
        <f ca="1">+IF(OFFSET('Sanitation Data'!$I$31,0,10*ROW('Sanitation Data'!I2))="","",OFFSET('Sanitation Data'!$I$31,0,10*ROW('Sanitation Data'!I2)))</f>
        <v/>
      </c>
      <c r="DN8" s="404" t="str">
        <f ca="1">+IF(OFFSET('Sanitation Data'!$I$32,0,10*ROW('Sanitation Data'!I2))="","",OFFSET('Sanitation Data'!$I$32,0,10*ROW('Sanitation Data'!I2)))</f>
        <v/>
      </c>
      <c r="DO8" s="404" t="str">
        <f ca="1">+IF(OFFSET('Hygiene Data'!$D$11,0,10*ROW('Hygiene Data'!D2))="","",OFFSET('Hygiene Data'!$D$11,0,10*ROW('Hygiene Data'!D2)))</f>
        <v/>
      </c>
      <c r="DP8" s="404" t="str">
        <f ca="1">+IF(OFFSET('Hygiene Data'!$D$12,0,10*ROW('Hygiene Data'!D2))="","",OFFSET('Hygiene Data'!$D$12,0,10*ROW('Hygiene Data'!D2)))</f>
        <v/>
      </c>
      <c r="DQ8" s="404" t="str">
        <f ca="1">+IF(OFFSET('Hygiene Data'!$D$13,0,10*ROW('Hygiene Data'!D2))="","",OFFSET('Hygiene Data'!$D$13,0,10*ROW('Hygiene Data'!D2)))</f>
        <v/>
      </c>
      <c r="DR8" s="404" t="str">
        <f ca="1">+IF(OFFSET('Hygiene Data'!$E$11,0,10*ROW('Hygiene Data'!E2))="","",OFFSET('Hygiene Data'!$E$11,0,10*ROW('Hygiene Data'!E2)))</f>
        <v/>
      </c>
      <c r="DS8" s="404" t="str">
        <f ca="1">+IF(OFFSET('Hygiene Data'!$E$12,0,10*ROW('Hygiene Data'!E2))="","",OFFSET('Hygiene Data'!$E$12,0,10*ROW('Hygiene Data'!E2)))</f>
        <v/>
      </c>
      <c r="DT8" s="404" t="str">
        <f ca="1">+IF(OFFSET('Hygiene Data'!$E$13,0,10*ROW('Hygiene Data'!E2))="","",OFFSET('Hygiene Data'!$E$13,0,10*ROW('Hygiene Data'!E2)))</f>
        <v/>
      </c>
      <c r="DU8" s="404" t="str">
        <f ca="1">+IF(OFFSET('Hygiene Data'!$F$11,0,10*ROW('Hygiene Data'!F2))="","",OFFSET('Hygiene Data'!$F$11,0,10*ROW('Hygiene Data'!F2)))</f>
        <v/>
      </c>
      <c r="DV8" s="404" t="str">
        <f ca="1">+IF(OFFSET('Hygiene Data'!$F$12,0,10*ROW('Hygiene Data'!F2))="","",OFFSET('Hygiene Data'!$F$12,0,10*ROW('Hygiene Data'!F2)))</f>
        <v/>
      </c>
      <c r="DW8" s="404" t="str">
        <f ca="1">+IF(OFFSET('Hygiene Data'!$F$13,0,10*ROW('Hygiene Data'!F2))="","",OFFSET('Hygiene Data'!$F$13,0,10*ROW('Hygiene Data'!F2)))</f>
        <v/>
      </c>
      <c r="DX8" s="404" t="str">
        <f ca="1">+IF(OFFSET('Hygiene Data'!$G$11,0,10*ROW('Hygiene Data'!G2))="","",OFFSET('Hygiene Data'!$G$11,0,10*ROW('Hygiene Data'!G2)))</f>
        <v/>
      </c>
      <c r="DY8" s="404" t="str">
        <f ca="1">+IF(OFFSET('Hygiene Data'!$G$12,0,10*ROW('Hygiene Data'!G2))="","",OFFSET('Hygiene Data'!$G$12,0,10*ROW('Hygiene Data'!G2)))</f>
        <v/>
      </c>
      <c r="DZ8" s="404" t="str">
        <f ca="1">+IF(OFFSET('Hygiene Data'!$G$13,0,10*ROW('Hygiene Data'!G2))="","",OFFSET('Hygiene Data'!$G$13,0,10*ROW('Hygiene Data'!G2)))</f>
        <v/>
      </c>
      <c r="EA8" s="404" t="str">
        <f ca="1">+IF(OFFSET('Hygiene Data'!$H$11,0,10*ROW('Hygiene Data'!H2))="","",OFFSET('Hygiene Data'!$H$11,0,10*ROW('Hygiene Data'!H2)))</f>
        <v/>
      </c>
      <c r="EB8" s="404" t="str">
        <f ca="1">+IF(OFFSET('Hygiene Data'!$H$12,0,10*ROW('Hygiene Data'!H2))="","",OFFSET('Hygiene Data'!$H$12,0,10*ROW('Hygiene Data'!H2)))</f>
        <v/>
      </c>
      <c r="EC8" s="404" t="str">
        <f ca="1">+IF(OFFSET('Hygiene Data'!$H$13,0,10*ROW('Hygiene Data'!H2))="","",OFFSET('Hygiene Data'!$H$13,0,10*ROW('Hygiene Data'!H2)))</f>
        <v/>
      </c>
      <c r="ED8" s="404" t="str">
        <f ca="1">+IF(OFFSET('Hygiene Data'!$I$11,0,10*ROW('Hygiene Data'!I2))="","",OFFSET('Hygiene Data'!$I$11,0,10*ROW('Hygiene Data'!I2)))</f>
        <v/>
      </c>
      <c r="EE8" s="404" t="str">
        <f ca="1">+IF(OFFSET('Hygiene Data'!$I$12,0,10*ROW('Hygiene Data'!I2))="","",OFFSET('Hygiene Data'!$I$12,0,10*ROW('Hygiene Data'!I2)))</f>
        <v/>
      </c>
      <c r="EF8" s="404" t="str">
        <f ca="1">+IF(OFFSET('Hygiene Data'!$I$13,0,10*ROW('Hygiene Data'!I2))="","",OFFSET('Hygiene Data'!$I$13,0,10*ROW('Hygiene Data'!I2)))</f>
        <v/>
      </c>
    </row>
    <row r="9" spans="1:136" x14ac:dyDescent="0.25">
      <c r="A9" s="513" t="str">
        <f ca="1">+IF(OFFSET('Water Data'!$B$2,0,10*ROW('Water Data'!E3))="","",OFFSET('Water Data'!$B$2,0,10*ROW('Water Data'!E3)))</f>
        <v>TZA_2013_SUR</v>
      </c>
      <c r="B9" s="51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40">
        <f t="shared" ca="1" si="0"/>
        <v>2013</v>
      </c>
      <c r="D9" s="541" t="str">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[94]</v>
      </c>
      <c r="E9" s="541"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[74]</v>
      </c>
      <c r="F9" s="541"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[31]</v>
      </c>
      <c r="G9" s="54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4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4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4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4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4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4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4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4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41"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41"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41"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41"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41"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41"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42" t="str">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42"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[97]</v>
      </c>
      <c r="X9" s="54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4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4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4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4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4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4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4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4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4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4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4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4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4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4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4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4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4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4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4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4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4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4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4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4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4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4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4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43" t="str">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[98]</v>
      </c>
      <c r="BA9" s="619" t="str">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[54]</v>
      </c>
      <c r="BB9" s="543"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4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4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4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4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4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4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4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4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4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43"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43"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43"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4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4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43"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404" t="str">
        <f ca="1">+IF(OFFSET('Water Data'!$D$27,0,10*ROW('Water Data'!D3))="","",OFFSET('Water Data'!$D$27,0,10*ROW('Water Data'!D3)))</f>
        <v>No</v>
      </c>
      <c r="BT9" s="404" t="str">
        <f ca="1">+IF(OFFSET('Water Data'!$D$28,0,10*ROW('Water Data'!D3))="","",OFFSET('Water Data'!$D$28,0,10*ROW('Water Data'!D3)))</f>
        <v>No</v>
      </c>
      <c r="BU9" s="404" t="str">
        <f ca="1">+IF(OFFSET('Water Data'!$D$29,0,10*ROW('Water Data'!D3))="","",OFFSET('Water Data'!$D$29,0,10*ROW('Water Data'!D3)))</f>
        <v>No</v>
      </c>
      <c r="BV9" s="404" t="str">
        <f ca="1">+IF(OFFSET('Water Data'!$E$27,0,10*ROW('Water Data'!E3))="","",OFFSET('Water Data'!$E$27,0,10*ROW('Water Data'!E3)))</f>
        <v/>
      </c>
      <c r="BW9" s="404" t="str">
        <f ca="1">+IF(OFFSET('Water Data'!$E$28,0,10*ROW('Water Data'!E3))="","",OFFSET('Water Data'!$E$28,0,10*ROW('Water Data'!E3)))</f>
        <v/>
      </c>
      <c r="BX9" s="404" t="str">
        <f ca="1">+IF(OFFSET('Water Data'!$E$29,0,10*ROW('Water Data'!E3))="","",OFFSET('Water Data'!$E$29,0,10*ROW('Water Data'!E3)))</f>
        <v/>
      </c>
      <c r="BY9" s="404" t="str">
        <f ca="1">+IF(OFFSET('Water Data'!$F$27,0,10*ROW('Water Data'!F3))="","",OFFSET('Water Data'!$F$27,0,10*ROW('Water Data'!F3)))</f>
        <v/>
      </c>
      <c r="BZ9" s="404" t="str">
        <f ca="1">+IF(OFFSET('Water Data'!$F$28,0,10*ROW('Water Data'!F3))="","",OFFSET('Water Data'!$F$28,0,10*ROW('Water Data'!F3)))</f>
        <v/>
      </c>
      <c r="CA9" s="404" t="str">
        <f ca="1">+IF(OFFSET('Water Data'!$F$29,0,10*ROW('Water Data'!F3))="","",OFFSET('Water Data'!$F$29,0,10*ROW('Water Data'!F3)))</f>
        <v/>
      </c>
      <c r="CB9" s="404" t="str">
        <f ca="1">+IF(OFFSET('Water Data'!$G$27,0,10*ROW('Water Data'!G3))="","",OFFSET('Water Data'!$G$27,0,10*ROW('Water Data'!G3)))</f>
        <v/>
      </c>
      <c r="CC9" s="404" t="str">
        <f ca="1">+IF(OFFSET('Water Data'!$G$28,0,10*ROW('Water Data'!G3))="","",OFFSET('Water Data'!$G$28,0,10*ROW('Water Data'!G3)))</f>
        <v/>
      </c>
      <c r="CD9" s="404" t="str">
        <f ca="1">+IF(OFFSET('Water Data'!$G$29,0,10*ROW('Water Data'!G3))="","",OFFSET('Water Data'!$G$29,0,10*ROW('Water Data'!G3)))</f>
        <v/>
      </c>
      <c r="CE9" s="404" t="str">
        <f ca="1">+IF(OFFSET('Water Data'!$H$27,0,10*ROW('Water Data'!H3))="","",OFFSET('Water Data'!$H$27,0,10*ROW('Water Data'!H3)))</f>
        <v/>
      </c>
      <c r="CF9" s="404" t="str">
        <f ca="1">+IF(OFFSET('Water Data'!$H$28,0,10*ROW('Water Data'!H3))="","",OFFSET('Water Data'!$H$28,0,10*ROW('Water Data'!H3)))</f>
        <v/>
      </c>
      <c r="CG9" s="404" t="str">
        <f ca="1">+IF(OFFSET('Water Data'!$H$29,0,10*ROW('Water Data'!H3))="","",OFFSET('Water Data'!$H$29,0,10*ROW('Water Data'!H3)))</f>
        <v/>
      </c>
      <c r="CH9" s="404" t="str">
        <f ca="1">+IF(OFFSET('Water Data'!$I$27,0,10*ROW('Water Data'!I3))="","",OFFSET('Water Data'!$I$27,0,10*ROW('Water Data'!I3)))</f>
        <v/>
      </c>
      <c r="CI9" s="404" t="str">
        <f ca="1">+IF(OFFSET('Water Data'!$I$28,0,10*ROW('Water Data'!I3))="","",OFFSET('Water Data'!$I$28,0,10*ROW('Water Data'!I3)))</f>
        <v/>
      </c>
      <c r="CJ9" s="404" t="str">
        <f ca="1">+IF(OFFSET('Water Data'!$I$29,0,10*ROW('Water Data'!I3))="","",OFFSET('Water Data'!$I$29,0,10*ROW('Water Data'!I3)))</f>
        <v/>
      </c>
      <c r="CK9" s="404" t="str">
        <f ca="1">+IF(OFFSET('Sanitation Data'!$D$28,0,10*ROW('Sanitation Data'!D3))="","",OFFSET('Sanitation Data'!$D$28,0,10*ROW('Sanitation Data'!D3)))</f>
        <v>No</v>
      </c>
      <c r="CL9" s="404" t="str">
        <f ca="1">+IF(OFFSET('Sanitation Data'!$D$29,0,10*ROW('Sanitation Data'!D3))="","",OFFSET('Sanitation Data'!$D$29,0,10*ROW('Sanitation Data'!D3)))</f>
        <v>No</v>
      </c>
      <c r="CM9" s="404" t="str">
        <f ca="1">+IF(OFFSET('Sanitation Data'!$D$30,0,10*ROW('Sanitation Data'!D3))="","",OFFSET('Sanitation Data'!$D$30,0,10*ROW('Sanitation Data'!D3)))</f>
        <v/>
      </c>
      <c r="CN9" s="404" t="str">
        <f ca="1">+IF(OFFSET('Sanitation Data'!$D$31,0,10*ROW('Sanitation Data'!D3))="","",OFFSET('Sanitation Data'!$D$31,0,10*ROW('Sanitation Data'!D3)))</f>
        <v/>
      </c>
      <c r="CO9" s="404" t="str">
        <f ca="1">+IF(OFFSET('Sanitation Data'!$D$32,0,10*ROW('Sanitation Data'!D3))="","",OFFSET('Sanitation Data'!$D$32,0,10*ROW('Sanitation Data'!D3)))</f>
        <v/>
      </c>
      <c r="CP9" s="404" t="str">
        <f ca="1">+IF(OFFSET('Sanitation Data'!$E$28,0,10*ROW('Sanitation Data'!E3))="","",OFFSET('Sanitation Data'!$E$28,0,10*ROW('Sanitation Data'!E3)))</f>
        <v/>
      </c>
      <c r="CQ9" s="404" t="str">
        <f ca="1">+IF(OFFSET('Sanitation Data'!$E$29,0,10*ROW('Sanitation Data'!E3))="","",OFFSET('Sanitation Data'!$E$29,0,10*ROW('Sanitation Data'!E3)))</f>
        <v/>
      </c>
      <c r="CR9" s="404" t="str">
        <f ca="1">+IF(OFFSET('Sanitation Data'!$E$30,0,10*ROW('Sanitation Data'!E3))="","",OFFSET('Sanitation Data'!$E$30,0,10*ROW('Sanitation Data'!E3)))</f>
        <v/>
      </c>
      <c r="CS9" s="404" t="str">
        <f ca="1">+IF(OFFSET('Sanitation Data'!$E$31,0,10*ROW('Sanitation Data'!E3))="","",OFFSET('Sanitation Data'!$E$31,0,10*ROW('Sanitation Data'!E3)))</f>
        <v/>
      </c>
      <c r="CT9" s="404" t="str">
        <f ca="1">+IF(OFFSET('Sanitation Data'!$E$32,0,10*ROW('Sanitation Data'!E3))="","",OFFSET('Sanitation Data'!$E$32,0,10*ROW('Sanitation Data'!E3)))</f>
        <v/>
      </c>
      <c r="CU9" s="404" t="str">
        <f ca="1">+IF(OFFSET('Sanitation Data'!$F$28,0,10*ROW('Sanitation Data'!F3))="","",OFFSET('Sanitation Data'!$F$28,0,10*ROW('Sanitation Data'!F3)))</f>
        <v/>
      </c>
      <c r="CV9" s="404" t="str">
        <f ca="1">+IF(OFFSET('Sanitation Data'!$F$29,0,10*ROW('Sanitation Data'!F3))="","",OFFSET('Sanitation Data'!$F$29,0,10*ROW('Sanitation Data'!F3)))</f>
        <v/>
      </c>
      <c r="CW9" s="404" t="str">
        <f ca="1">+IF(OFFSET('Sanitation Data'!$F$30,0,10*ROW('Sanitation Data'!F3))="","",OFFSET('Sanitation Data'!$F$30,0,10*ROW('Sanitation Data'!F3)))</f>
        <v/>
      </c>
      <c r="CX9" s="404" t="str">
        <f ca="1">+IF(OFFSET('Sanitation Data'!$F$31,0,10*ROW('Sanitation Data'!F3))="","",OFFSET('Sanitation Data'!$F$31,0,10*ROW('Sanitation Data'!F3)))</f>
        <v/>
      </c>
      <c r="CY9" s="404" t="str">
        <f ca="1">+IF(OFFSET('Sanitation Data'!$F$32,0,10*ROW('Sanitation Data'!F3))="","",OFFSET('Sanitation Data'!$F$32,0,10*ROW('Sanitation Data'!F3)))</f>
        <v/>
      </c>
      <c r="CZ9" s="404" t="str">
        <f ca="1">+IF(OFFSET('Sanitation Data'!$G$28,0,10*ROW('Sanitation Data'!G3))="","",OFFSET('Sanitation Data'!$G$28,0,10*ROW('Sanitation Data'!G3)))</f>
        <v/>
      </c>
      <c r="DA9" s="404" t="str">
        <f ca="1">+IF(OFFSET('Sanitation Data'!$G$29,0,10*ROW('Sanitation Data'!G3))="","",OFFSET('Sanitation Data'!$G$29,0,10*ROW('Sanitation Data'!G3)))</f>
        <v/>
      </c>
      <c r="DB9" s="404" t="str">
        <f ca="1">+IF(OFFSET('Sanitation Data'!$G$30,0,10*ROW('Sanitation Data'!G3))="","",OFFSET('Sanitation Data'!$G$30,0,10*ROW('Sanitation Data'!G3)))</f>
        <v/>
      </c>
      <c r="DC9" s="404" t="str">
        <f ca="1">+IF(OFFSET('Sanitation Data'!$G$31,0,10*ROW('Sanitation Data'!G3))="","",OFFSET('Sanitation Data'!$G$31,0,10*ROW('Sanitation Data'!G3)))</f>
        <v/>
      </c>
      <c r="DD9" s="404" t="str">
        <f ca="1">+IF(OFFSET('Sanitation Data'!$G$32,0,10*ROW('Sanitation Data'!G3))="","",OFFSET('Sanitation Data'!$G$32,0,10*ROW('Sanitation Data'!G3)))</f>
        <v/>
      </c>
      <c r="DE9" s="404" t="str">
        <f ca="1">+IF(OFFSET('Sanitation Data'!$H$28,0,10*ROW('Sanitation Data'!H3))="","",OFFSET('Sanitation Data'!$H$28,0,10*ROW('Sanitation Data'!H3)))</f>
        <v/>
      </c>
      <c r="DF9" s="404" t="str">
        <f ca="1">+IF(OFFSET('Sanitation Data'!$H$29,0,10*ROW('Sanitation Data'!H3))="","",OFFSET('Sanitation Data'!$H$29,0,10*ROW('Sanitation Data'!H3)))</f>
        <v/>
      </c>
      <c r="DG9" s="404" t="str">
        <f ca="1">+IF(OFFSET('Sanitation Data'!$H$30,0,10*ROW('Sanitation Data'!H3))="","",OFFSET('Sanitation Data'!$H$30,0,10*ROW('Sanitation Data'!H3)))</f>
        <v/>
      </c>
      <c r="DH9" s="404" t="str">
        <f ca="1">+IF(OFFSET('Sanitation Data'!$H$31,0,10*ROW('Sanitation Data'!H3))="","",OFFSET('Sanitation Data'!$H$31,0,10*ROW('Sanitation Data'!H3)))</f>
        <v/>
      </c>
      <c r="DI9" s="404" t="str">
        <f ca="1">+IF(OFFSET('Sanitation Data'!$H$32,0,10*ROW('Sanitation Data'!H3))="","",OFFSET('Sanitation Data'!$H$32,0,10*ROW('Sanitation Data'!H3)))</f>
        <v/>
      </c>
      <c r="DJ9" s="404" t="str">
        <f ca="1">+IF(OFFSET('Sanitation Data'!$I$28,0,10*ROW('Sanitation Data'!I3))="","",OFFSET('Sanitation Data'!$I$28,0,10*ROW('Sanitation Data'!I3)))</f>
        <v/>
      </c>
      <c r="DK9" s="404" t="str">
        <f ca="1">+IF(OFFSET('Sanitation Data'!$I$29,0,10*ROW('Sanitation Data'!I3))="","",OFFSET('Sanitation Data'!$I$29,0,10*ROW('Sanitation Data'!I3)))</f>
        <v/>
      </c>
      <c r="DL9" s="404" t="str">
        <f ca="1">+IF(OFFSET('Sanitation Data'!$I$30,0,10*ROW('Sanitation Data'!I3))="","",OFFSET('Sanitation Data'!$I$30,0,10*ROW('Sanitation Data'!I3)))</f>
        <v/>
      </c>
      <c r="DM9" s="404" t="str">
        <f ca="1">+IF(OFFSET('Sanitation Data'!$I$31,0,10*ROW('Sanitation Data'!I3))="","",OFFSET('Sanitation Data'!$I$31,0,10*ROW('Sanitation Data'!I3)))</f>
        <v/>
      </c>
      <c r="DN9" s="404" t="str">
        <f ca="1">+IF(OFFSET('Sanitation Data'!$I$32,0,10*ROW('Sanitation Data'!I3))="","",OFFSET('Sanitation Data'!$I$32,0,10*ROW('Sanitation Data'!I3)))</f>
        <v/>
      </c>
      <c r="DO9" s="404" t="str">
        <f ca="1">+IF(OFFSET('Hygiene Data'!$D$11,0,10*ROW('Hygiene Data'!D3))="","",OFFSET('Hygiene Data'!$D$11,0,10*ROW('Hygiene Data'!D3)))</f>
        <v>No</v>
      </c>
      <c r="DP9" s="404" t="str">
        <f ca="1">+IF(OFFSET('Hygiene Data'!$D$12,0,10*ROW('Hygiene Data'!D3))="","",OFFSET('Hygiene Data'!$D$12,0,10*ROW('Hygiene Data'!D3)))</f>
        <v>No</v>
      </c>
      <c r="DQ9" s="404" t="str">
        <f ca="1">+IF(OFFSET('Hygiene Data'!$D$13,0,10*ROW('Hygiene Data'!D3))="","",OFFSET('Hygiene Data'!$D$13,0,10*ROW('Hygiene Data'!D3)))</f>
        <v/>
      </c>
      <c r="DR9" s="404" t="str">
        <f ca="1">+IF(OFFSET('Hygiene Data'!$E$11,0,10*ROW('Hygiene Data'!E3))="","",OFFSET('Hygiene Data'!$E$11,0,10*ROW('Hygiene Data'!E3)))</f>
        <v/>
      </c>
      <c r="DS9" s="404" t="str">
        <f ca="1">+IF(OFFSET('Hygiene Data'!$E$12,0,10*ROW('Hygiene Data'!E3))="","",OFFSET('Hygiene Data'!$E$12,0,10*ROW('Hygiene Data'!E3)))</f>
        <v/>
      </c>
      <c r="DT9" s="404" t="str">
        <f ca="1">+IF(OFFSET('Hygiene Data'!$E$13,0,10*ROW('Hygiene Data'!E3))="","",OFFSET('Hygiene Data'!$E$13,0,10*ROW('Hygiene Data'!E3)))</f>
        <v/>
      </c>
      <c r="DU9" s="404" t="str">
        <f ca="1">+IF(OFFSET('Hygiene Data'!$F$11,0,10*ROW('Hygiene Data'!F3))="","",OFFSET('Hygiene Data'!$F$11,0,10*ROW('Hygiene Data'!F3)))</f>
        <v/>
      </c>
      <c r="DV9" s="404" t="str">
        <f ca="1">+IF(OFFSET('Hygiene Data'!$F$12,0,10*ROW('Hygiene Data'!F3))="","",OFFSET('Hygiene Data'!$F$12,0,10*ROW('Hygiene Data'!F3)))</f>
        <v/>
      </c>
      <c r="DW9" s="404" t="str">
        <f ca="1">+IF(OFFSET('Hygiene Data'!$F$13,0,10*ROW('Hygiene Data'!F3))="","",OFFSET('Hygiene Data'!$F$13,0,10*ROW('Hygiene Data'!F3)))</f>
        <v/>
      </c>
      <c r="DX9" s="404" t="str">
        <f ca="1">+IF(OFFSET('Hygiene Data'!$G$11,0,10*ROW('Hygiene Data'!G3))="","",OFFSET('Hygiene Data'!$G$11,0,10*ROW('Hygiene Data'!G3)))</f>
        <v/>
      </c>
      <c r="DY9" s="404" t="str">
        <f ca="1">+IF(OFFSET('Hygiene Data'!$G$12,0,10*ROW('Hygiene Data'!G3))="","",OFFSET('Hygiene Data'!$G$12,0,10*ROW('Hygiene Data'!G3)))</f>
        <v/>
      </c>
      <c r="DZ9" s="404" t="str">
        <f ca="1">+IF(OFFSET('Hygiene Data'!$G$13,0,10*ROW('Hygiene Data'!G3))="","",OFFSET('Hygiene Data'!$G$13,0,10*ROW('Hygiene Data'!G3)))</f>
        <v/>
      </c>
      <c r="EA9" s="404" t="str">
        <f ca="1">+IF(OFFSET('Hygiene Data'!$H$11,0,10*ROW('Hygiene Data'!H3))="","",OFFSET('Hygiene Data'!$H$11,0,10*ROW('Hygiene Data'!H3)))</f>
        <v/>
      </c>
      <c r="EB9" s="404" t="str">
        <f ca="1">+IF(OFFSET('Hygiene Data'!$H$12,0,10*ROW('Hygiene Data'!H3))="","",OFFSET('Hygiene Data'!$H$12,0,10*ROW('Hygiene Data'!H3)))</f>
        <v/>
      </c>
      <c r="EC9" s="404" t="str">
        <f ca="1">+IF(OFFSET('Hygiene Data'!$H$13,0,10*ROW('Hygiene Data'!H3))="","",OFFSET('Hygiene Data'!$H$13,0,10*ROW('Hygiene Data'!H3)))</f>
        <v/>
      </c>
      <c r="ED9" s="404" t="str">
        <f ca="1">+IF(OFFSET('Hygiene Data'!$I$11,0,10*ROW('Hygiene Data'!I3))="","",OFFSET('Hygiene Data'!$I$11,0,10*ROW('Hygiene Data'!I3)))</f>
        <v/>
      </c>
      <c r="EE9" s="404" t="str">
        <f ca="1">+IF(OFFSET('Hygiene Data'!$I$12,0,10*ROW('Hygiene Data'!I3))="","",OFFSET('Hygiene Data'!$I$12,0,10*ROW('Hygiene Data'!I3)))</f>
        <v/>
      </c>
      <c r="EF9" s="404" t="str">
        <f ca="1">+IF(OFFSET('Hygiene Data'!$I$13,0,10*ROW('Hygiene Data'!I3))="","",OFFSET('Hygiene Data'!$I$13,0,10*ROW('Hygiene Data'!I3)))</f>
        <v/>
      </c>
    </row>
    <row r="10" spans="1:136" x14ac:dyDescent="0.25">
      <c r="A10" s="513" t="str">
        <f ca="1">+IF(OFFSET('Water Data'!$B$2,0,10*ROW('Water Data'!E4))="","",OFFSET('Water Data'!$B$2,0,10*ROW('Water Data'!E4)))</f>
        <v>TZA_2014_SDI</v>
      </c>
      <c r="B10" s="51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Survey</v>
      </c>
      <c r="C10" s="540">
        <f t="shared" ca="1" si="0"/>
        <v>2014</v>
      </c>
      <c r="D10" s="541">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77.099999999999994</v>
      </c>
      <c r="E10" s="541">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62.800000000000004</v>
      </c>
      <c r="F10" s="54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41">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89.8</v>
      </c>
      <c r="H10" s="541">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74.399999999999991</v>
      </c>
      <c r="I10" s="54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41">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75</v>
      </c>
      <c r="K10" s="541">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60.699999999999996</v>
      </c>
      <c r="L10" s="54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4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4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4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4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77.099999999999994</v>
      </c>
      <c r="Q10" s="541">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62.800000000000004</v>
      </c>
      <c r="R10" s="54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4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4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4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42">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97.7</v>
      </c>
      <c r="W10" s="542">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74.949999999999989</v>
      </c>
      <c r="X10" s="54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4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42">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47.103428352098256</v>
      </c>
      <c r="AA10" s="542">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542">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86.1</v>
      </c>
      <c r="AC10" s="54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4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42">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67.640179997096794</v>
      </c>
      <c r="AF10" s="542">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97.4</v>
      </c>
      <c r="AG10" s="542">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73.05</v>
      </c>
      <c r="AH10" s="54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4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42">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42.707659544825802</v>
      </c>
      <c r="AK10" s="54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4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4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4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4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42">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97.7</v>
      </c>
      <c r="AQ10" s="542">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74.949999999999989</v>
      </c>
      <c r="AR10" s="54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4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42">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47.103428352098256</v>
      </c>
      <c r="AU10" s="54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4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4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4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4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4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1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4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22.5</v>
      </c>
      <c r="BC10" s="54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4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43">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51.807228915662648</v>
      </c>
      <c r="BF10" s="54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4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43">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14.826498422712934</v>
      </c>
      <c r="BI10" s="54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4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4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4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4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4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22.5</v>
      </c>
      <c r="BO10" s="54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4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43"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404" t="str">
        <f ca="1">+IF(OFFSET('Water Data'!$D$27,0,10*ROW('Water Data'!D4))="","",OFFSET('Water Data'!$D$27,0,10*ROW('Water Data'!D4)))</f>
        <v>Yes</v>
      </c>
      <c r="BT10" s="404" t="str">
        <f ca="1">+IF(OFFSET('Water Data'!$D$28,0,10*ROW('Water Data'!D4))="","",OFFSET('Water Data'!$D$28,0,10*ROW('Water Data'!D4)))</f>
        <v>Yes</v>
      </c>
      <c r="BU10" s="404" t="str">
        <f ca="1">+IF(OFFSET('Water Data'!$D$29,0,10*ROW('Water Data'!D4))="","",OFFSET('Water Data'!$D$29,0,10*ROW('Water Data'!D4)))</f>
        <v/>
      </c>
      <c r="BV10" s="404" t="str">
        <f ca="1">+IF(OFFSET('Water Data'!$E$27,0,10*ROW('Water Data'!E4))="","",OFFSET('Water Data'!$E$27,0,10*ROW('Water Data'!E4)))</f>
        <v>Yes</v>
      </c>
      <c r="BW10" s="404" t="str">
        <f ca="1">+IF(OFFSET('Water Data'!$E$28,0,10*ROW('Water Data'!E4))="","",OFFSET('Water Data'!$E$28,0,10*ROW('Water Data'!E4)))</f>
        <v>Yes</v>
      </c>
      <c r="BX10" s="404" t="str">
        <f ca="1">+IF(OFFSET('Water Data'!$E$29,0,10*ROW('Water Data'!E4))="","",OFFSET('Water Data'!$E$29,0,10*ROW('Water Data'!E4)))</f>
        <v/>
      </c>
      <c r="BY10" s="404" t="str">
        <f ca="1">+IF(OFFSET('Water Data'!$F$27,0,10*ROW('Water Data'!F4))="","",OFFSET('Water Data'!$F$27,0,10*ROW('Water Data'!F4)))</f>
        <v>Yes</v>
      </c>
      <c r="BZ10" s="404" t="str">
        <f ca="1">+IF(OFFSET('Water Data'!$F$28,0,10*ROW('Water Data'!F4))="","",OFFSET('Water Data'!$F$28,0,10*ROW('Water Data'!F4)))</f>
        <v>Yes</v>
      </c>
      <c r="CA10" s="404" t="str">
        <f ca="1">+IF(OFFSET('Water Data'!$F$29,0,10*ROW('Water Data'!F4))="","",OFFSET('Water Data'!$F$29,0,10*ROW('Water Data'!F4)))</f>
        <v/>
      </c>
      <c r="CB10" s="404" t="str">
        <f ca="1">+IF(OFFSET('Water Data'!$G$27,0,10*ROW('Water Data'!G4))="","",OFFSET('Water Data'!$G$27,0,10*ROW('Water Data'!G4)))</f>
        <v/>
      </c>
      <c r="CC10" s="404" t="str">
        <f ca="1">+IF(OFFSET('Water Data'!$G$28,0,10*ROW('Water Data'!G4))="","",OFFSET('Water Data'!$G$28,0,10*ROW('Water Data'!G4)))</f>
        <v/>
      </c>
      <c r="CD10" s="404" t="str">
        <f ca="1">+IF(OFFSET('Water Data'!$G$29,0,10*ROW('Water Data'!G4))="","",OFFSET('Water Data'!$G$29,0,10*ROW('Water Data'!G4)))</f>
        <v/>
      </c>
      <c r="CE10" s="404" t="str">
        <f ca="1">+IF(OFFSET('Water Data'!$H$27,0,10*ROW('Water Data'!H4))="","",OFFSET('Water Data'!$H$27,0,10*ROW('Water Data'!H4)))</f>
        <v>Yes</v>
      </c>
      <c r="CF10" s="404" t="str">
        <f ca="1">+IF(OFFSET('Water Data'!$H$28,0,10*ROW('Water Data'!H4))="","",OFFSET('Water Data'!$H$28,0,10*ROW('Water Data'!H4)))</f>
        <v>Yes</v>
      </c>
      <c r="CG10" s="404" t="str">
        <f ca="1">+IF(OFFSET('Water Data'!$H$29,0,10*ROW('Water Data'!H4))="","",OFFSET('Water Data'!$H$29,0,10*ROW('Water Data'!H4)))</f>
        <v/>
      </c>
      <c r="CH10" s="404" t="str">
        <f ca="1">+IF(OFFSET('Water Data'!$I$27,0,10*ROW('Water Data'!I4))="","",OFFSET('Water Data'!$I$27,0,10*ROW('Water Data'!I4)))</f>
        <v/>
      </c>
      <c r="CI10" s="404" t="str">
        <f ca="1">+IF(OFFSET('Water Data'!$I$28,0,10*ROW('Water Data'!I4))="","",OFFSET('Water Data'!$I$28,0,10*ROW('Water Data'!I4)))</f>
        <v/>
      </c>
      <c r="CJ10" s="404" t="str">
        <f ca="1">+IF(OFFSET('Water Data'!$I$29,0,10*ROW('Water Data'!I4))="","",OFFSET('Water Data'!$I$29,0,10*ROW('Water Data'!I4)))</f>
        <v/>
      </c>
      <c r="CK10" s="404" t="str">
        <f ca="1">+IF(OFFSET('Sanitation Data'!$D$28,0,10*ROW('Sanitation Data'!D4))="","",OFFSET('Sanitation Data'!$D$28,0,10*ROW('Sanitation Data'!D4)))</f>
        <v>Yes</v>
      </c>
      <c r="CL10" s="404" t="str">
        <f ca="1">+IF(OFFSET('Sanitation Data'!$D$29,0,10*ROW('Sanitation Data'!D4))="","",OFFSET('Sanitation Data'!$D$29,0,10*ROW('Sanitation Data'!D4)))</f>
        <v>Yes</v>
      </c>
      <c r="CM10" s="404" t="str">
        <f ca="1">+IF(OFFSET('Sanitation Data'!$D$30,0,10*ROW('Sanitation Data'!D4))="","",OFFSET('Sanitation Data'!$D$30,0,10*ROW('Sanitation Data'!D4)))</f>
        <v/>
      </c>
      <c r="CN10" s="404" t="str">
        <f ca="1">+IF(OFFSET('Sanitation Data'!$D$31,0,10*ROW('Sanitation Data'!D4))="","",OFFSET('Sanitation Data'!$D$31,0,10*ROW('Sanitation Data'!D4)))</f>
        <v/>
      </c>
      <c r="CO10" s="404" t="str">
        <f ca="1">+IF(OFFSET('Sanitation Data'!$D$32,0,10*ROW('Sanitation Data'!D4))="","",OFFSET('Sanitation Data'!$D$32,0,10*ROW('Sanitation Data'!D4)))</f>
        <v>Yes</v>
      </c>
      <c r="CP10" s="404" t="str">
        <f ca="1">+IF(OFFSET('Sanitation Data'!$E$28,0,10*ROW('Sanitation Data'!E4))="","",OFFSET('Sanitation Data'!$E$28,0,10*ROW('Sanitation Data'!E4)))</f>
        <v>Yes</v>
      </c>
      <c r="CQ10" s="404" t="str">
        <f ca="1">+IF(OFFSET('Sanitation Data'!$E$29,0,10*ROW('Sanitation Data'!E4))="","",OFFSET('Sanitation Data'!$E$29,0,10*ROW('Sanitation Data'!E4)))</f>
        <v>Yes</v>
      </c>
      <c r="CR10" s="404" t="str">
        <f ca="1">+IF(OFFSET('Sanitation Data'!$E$30,0,10*ROW('Sanitation Data'!E4))="","",OFFSET('Sanitation Data'!$E$30,0,10*ROW('Sanitation Data'!E4)))</f>
        <v/>
      </c>
      <c r="CS10" s="404" t="str">
        <f ca="1">+IF(OFFSET('Sanitation Data'!$E$31,0,10*ROW('Sanitation Data'!E4))="","",OFFSET('Sanitation Data'!$E$31,0,10*ROW('Sanitation Data'!E4)))</f>
        <v/>
      </c>
      <c r="CT10" s="404" t="str">
        <f ca="1">+IF(OFFSET('Sanitation Data'!$E$32,0,10*ROW('Sanitation Data'!E4))="","",OFFSET('Sanitation Data'!$E$32,0,10*ROW('Sanitation Data'!E4)))</f>
        <v>Yes</v>
      </c>
      <c r="CU10" s="404" t="str">
        <f ca="1">+IF(OFFSET('Sanitation Data'!$F$28,0,10*ROW('Sanitation Data'!F4))="","",OFFSET('Sanitation Data'!$F$28,0,10*ROW('Sanitation Data'!F4)))</f>
        <v>Yes</v>
      </c>
      <c r="CV10" s="404" t="str">
        <f ca="1">+IF(OFFSET('Sanitation Data'!$F$29,0,10*ROW('Sanitation Data'!F4))="","",OFFSET('Sanitation Data'!$F$29,0,10*ROW('Sanitation Data'!F4)))</f>
        <v>Yes</v>
      </c>
      <c r="CW10" s="404" t="str">
        <f ca="1">+IF(OFFSET('Sanitation Data'!$F$30,0,10*ROW('Sanitation Data'!F4))="","",OFFSET('Sanitation Data'!$F$30,0,10*ROW('Sanitation Data'!F4)))</f>
        <v/>
      </c>
      <c r="CX10" s="404" t="str">
        <f ca="1">+IF(OFFSET('Sanitation Data'!$F$31,0,10*ROW('Sanitation Data'!F4))="","",OFFSET('Sanitation Data'!$F$31,0,10*ROW('Sanitation Data'!F4)))</f>
        <v/>
      </c>
      <c r="CY10" s="404" t="str">
        <f ca="1">+IF(OFFSET('Sanitation Data'!$F$32,0,10*ROW('Sanitation Data'!F4))="","",OFFSET('Sanitation Data'!$F$32,0,10*ROW('Sanitation Data'!F4)))</f>
        <v>Yes</v>
      </c>
      <c r="CZ10" s="404" t="str">
        <f ca="1">+IF(OFFSET('Sanitation Data'!$G$28,0,10*ROW('Sanitation Data'!G4))="","",OFFSET('Sanitation Data'!$G$28,0,10*ROW('Sanitation Data'!G4)))</f>
        <v/>
      </c>
      <c r="DA10" s="404" t="str">
        <f ca="1">+IF(OFFSET('Sanitation Data'!$G$29,0,10*ROW('Sanitation Data'!G4))="","",OFFSET('Sanitation Data'!$G$29,0,10*ROW('Sanitation Data'!G4)))</f>
        <v/>
      </c>
      <c r="DB10" s="404" t="str">
        <f ca="1">+IF(OFFSET('Sanitation Data'!$G$30,0,10*ROW('Sanitation Data'!G4))="","",OFFSET('Sanitation Data'!$G$30,0,10*ROW('Sanitation Data'!G4)))</f>
        <v/>
      </c>
      <c r="DC10" s="404" t="str">
        <f ca="1">+IF(OFFSET('Sanitation Data'!$G$31,0,10*ROW('Sanitation Data'!G4))="","",OFFSET('Sanitation Data'!$G$31,0,10*ROW('Sanitation Data'!G4)))</f>
        <v/>
      </c>
      <c r="DD10" s="404" t="str">
        <f ca="1">+IF(OFFSET('Sanitation Data'!$G$32,0,10*ROW('Sanitation Data'!G4))="","",OFFSET('Sanitation Data'!$G$32,0,10*ROW('Sanitation Data'!G4)))</f>
        <v/>
      </c>
      <c r="DE10" s="404" t="str">
        <f ca="1">+IF(OFFSET('Sanitation Data'!$H$28,0,10*ROW('Sanitation Data'!H4))="","",OFFSET('Sanitation Data'!$H$28,0,10*ROW('Sanitation Data'!H4)))</f>
        <v>Yes</v>
      </c>
      <c r="DF10" s="404" t="str">
        <f ca="1">+IF(OFFSET('Sanitation Data'!$H$29,0,10*ROW('Sanitation Data'!H4))="","",OFFSET('Sanitation Data'!$H$29,0,10*ROW('Sanitation Data'!H4)))</f>
        <v>Yes</v>
      </c>
      <c r="DG10" s="404" t="str">
        <f ca="1">+IF(OFFSET('Sanitation Data'!$H$30,0,10*ROW('Sanitation Data'!H4))="","",OFFSET('Sanitation Data'!$H$30,0,10*ROW('Sanitation Data'!H4)))</f>
        <v/>
      </c>
      <c r="DH10" s="404" t="str">
        <f ca="1">+IF(OFFSET('Sanitation Data'!$H$31,0,10*ROW('Sanitation Data'!H4))="","",OFFSET('Sanitation Data'!$H$31,0,10*ROW('Sanitation Data'!H4)))</f>
        <v/>
      </c>
      <c r="DI10" s="404" t="str">
        <f ca="1">+IF(OFFSET('Sanitation Data'!$H$32,0,10*ROW('Sanitation Data'!H4))="","",OFFSET('Sanitation Data'!$H$32,0,10*ROW('Sanitation Data'!H4)))</f>
        <v>Yes</v>
      </c>
      <c r="DJ10" s="404" t="str">
        <f ca="1">+IF(OFFSET('Sanitation Data'!$I$28,0,10*ROW('Sanitation Data'!I4))="","",OFFSET('Sanitation Data'!$I$28,0,10*ROW('Sanitation Data'!I4)))</f>
        <v/>
      </c>
      <c r="DK10" s="404" t="str">
        <f ca="1">+IF(OFFSET('Sanitation Data'!$I$29,0,10*ROW('Sanitation Data'!I4))="","",OFFSET('Sanitation Data'!$I$29,0,10*ROW('Sanitation Data'!I4)))</f>
        <v/>
      </c>
      <c r="DL10" s="404" t="str">
        <f ca="1">+IF(OFFSET('Sanitation Data'!$I$30,0,10*ROW('Sanitation Data'!I4))="","",OFFSET('Sanitation Data'!$I$30,0,10*ROW('Sanitation Data'!I4)))</f>
        <v/>
      </c>
      <c r="DM10" s="404" t="str">
        <f ca="1">+IF(OFFSET('Sanitation Data'!$I$31,0,10*ROW('Sanitation Data'!I4))="","",OFFSET('Sanitation Data'!$I$31,0,10*ROW('Sanitation Data'!I4)))</f>
        <v/>
      </c>
      <c r="DN10" s="404" t="str">
        <f ca="1">+IF(OFFSET('Sanitation Data'!$I$32,0,10*ROW('Sanitation Data'!I4))="","",OFFSET('Sanitation Data'!$I$32,0,10*ROW('Sanitation Data'!I4)))</f>
        <v/>
      </c>
      <c r="DO10" s="404" t="str">
        <f ca="1">+IF(OFFSET('Hygiene Data'!$D$11,0,10*ROW('Hygiene Data'!D4))="","",OFFSET('Hygiene Data'!$D$11,0,10*ROW('Hygiene Data'!D4)))</f>
        <v/>
      </c>
      <c r="DP10" s="404" t="str">
        <f ca="1">+IF(OFFSET('Hygiene Data'!$D$12,0,10*ROW('Hygiene Data'!D4))="","",OFFSET('Hygiene Data'!$D$12,0,10*ROW('Hygiene Data'!D4)))</f>
        <v/>
      </c>
      <c r="DQ10" s="404" t="str">
        <f ca="1">+IF(OFFSET('Hygiene Data'!$D$13,0,10*ROW('Hygiene Data'!D4))="","",OFFSET('Hygiene Data'!$D$13,0,10*ROW('Hygiene Data'!D4)))</f>
        <v>Yes</v>
      </c>
      <c r="DR10" s="404" t="str">
        <f ca="1">+IF(OFFSET('Hygiene Data'!$E$11,0,10*ROW('Hygiene Data'!E4))="","",OFFSET('Hygiene Data'!$E$11,0,10*ROW('Hygiene Data'!E4)))</f>
        <v/>
      </c>
      <c r="DS10" s="404" t="str">
        <f ca="1">+IF(OFFSET('Hygiene Data'!$E$12,0,10*ROW('Hygiene Data'!E4))="","",OFFSET('Hygiene Data'!$E$12,0,10*ROW('Hygiene Data'!E4)))</f>
        <v/>
      </c>
      <c r="DT10" s="404" t="str">
        <f ca="1">+IF(OFFSET('Hygiene Data'!$E$13,0,10*ROW('Hygiene Data'!E4))="","",OFFSET('Hygiene Data'!$E$13,0,10*ROW('Hygiene Data'!E4)))</f>
        <v>Yes</v>
      </c>
      <c r="DU10" s="404" t="str">
        <f ca="1">+IF(OFFSET('Hygiene Data'!$F$11,0,10*ROW('Hygiene Data'!F4))="","",OFFSET('Hygiene Data'!$F$11,0,10*ROW('Hygiene Data'!F4)))</f>
        <v/>
      </c>
      <c r="DV10" s="404" t="str">
        <f ca="1">+IF(OFFSET('Hygiene Data'!$F$12,0,10*ROW('Hygiene Data'!F4))="","",OFFSET('Hygiene Data'!$F$12,0,10*ROW('Hygiene Data'!F4)))</f>
        <v/>
      </c>
      <c r="DW10" s="404" t="str">
        <f ca="1">+IF(OFFSET('Hygiene Data'!$F$13,0,10*ROW('Hygiene Data'!F4))="","",OFFSET('Hygiene Data'!$F$13,0,10*ROW('Hygiene Data'!F4)))</f>
        <v>Yes</v>
      </c>
      <c r="DX10" s="404" t="str">
        <f ca="1">+IF(OFFSET('Hygiene Data'!$G$11,0,10*ROW('Hygiene Data'!G4))="","",OFFSET('Hygiene Data'!$G$11,0,10*ROW('Hygiene Data'!G4)))</f>
        <v/>
      </c>
      <c r="DY10" s="404" t="str">
        <f ca="1">+IF(OFFSET('Hygiene Data'!$G$12,0,10*ROW('Hygiene Data'!G4))="","",OFFSET('Hygiene Data'!$G$12,0,10*ROW('Hygiene Data'!G4)))</f>
        <v/>
      </c>
      <c r="DZ10" s="404" t="str">
        <f ca="1">+IF(OFFSET('Hygiene Data'!$G$13,0,10*ROW('Hygiene Data'!G4))="","",OFFSET('Hygiene Data'!$G$13,0,10*ROW('Hygiene Data'!G4)))</f>
        <v/>
      </c>
      <c r="EA10" s="404" t="str">
        <f ca="1">+IF(OFFSET('Hygiene Data'!$H$11,0,10*ROW('Hygiene Data'!H4))="","",OFFSET('Hygiene Data'!$H$11,0,10*ROW('Hygiene Data'!H4)))</f>
        <v/>
      </c>
      <c r="EB10" s="404" t="str">
        <f ca="1">+IF(OFFSET('Hygiene Data'!$H$12,0,10*ROW('Hygiene Data'!H4))="","",OFFSET('Hygiene Data'!$H$12,0,10*ROW('Hygiene Data'!H4)))</f>
        <v/>
      </c>
      <c r="EC10" s="404" t="str">
        <f ca="1">+IF(OFFSET('Hygiene Data'!$H$13,0,10*ROW('Hygiene Data'!H4))="","",OFFSET('Hygiene Data'!$H$13,0,10*ROW('Hygiene Data'!H4)))</f>
        <v>Yes</v>
      </c>
      <c r="ED10" s="404" t="str">
        <f ca="1">+IF(OFFSET('Hygiene Data'!$I$11,0,10*ROW('Hygiene Data'!I4))="","",OFFSET('Hygiene Data'!$I$11,0,10*ROW('Hygiene Data'!I4)))</f>
        <v/>
      </c>
      <c r="EE10" s="404" t="str">
        <f ca="1">+IF(OFFSET('Hygiene Data'!$I$12,0,10*ROW('Hygiene Data'!I4))="","",OFFSET('Hygiene Data'!$I$12,0,10*ROW('Hygiene Data'!I4)))</f>
        <v/>
      </c>
      <c r="EF10" s="404" t="str">
        <f ca="1">+IF(OFFSET('Hygiene Data'!$I$13,0,10*ROW('Hygiene Data'!I4))="","",OFFSET('Hygiene Data'!$I$13,0,10*ROW('Hygiene Data'!I4)))</f>
        <v/>
      </c>
    </row>
    <row r="11" spans="1:136" x14ac:dyDescent="0.25">
      <c r="A11" s="513" t="str">
        <f ca="1">+IF(OFFSET('Water Data'!$B$2,0,10*ROW('Water Data'!E5))="","",OFFSET('Water Data'!$B$2,0,10*ROW('Water Data'!E5)))</f>
        <v>TZA_2016_UIS</v>
      </c>
      <c r="B11" s="51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40">
        <f t="shared" ca="1" si="0"/>
        <v>2016</v>
      </c>
      <c r="D11" s="54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4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4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4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4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4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4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4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4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4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4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4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4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4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4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4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4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4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4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4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4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4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4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4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4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4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4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4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4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4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4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4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4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4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4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4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4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4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4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4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4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4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4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4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4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4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4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4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4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1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43">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19.649239999999999</v>
      </c>
      <c r="BC11" s="54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4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4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4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4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4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4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4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4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4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4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43">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19.649239999999999</v>
      </c>
      <c r="BO11" s="54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4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4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404" t="str">
        <f ca="1">+IF(OFFSET('Water Data'!$D$27,0,10*ROW('Water Data'!D5))="","",OFFSET('Water Data'!$D$27,0,10*ROW('Water Data'!D5)))</f>
        <v/>
      </c>
      <c r="BT11" s="404" t="str">
        <f ca="1">+IF(OFFSET('Water Data'!$D$28,0,10*ROW('Water Data'!D5))="","",OFFSET('Water Data'!$D$28,0,10*ROW('Water Data'!D5)))</f>
        <v/>
      </c>
      <c r="BU11" s="404" t="str">
        <f ca="1">+IF(OFFSET('Water Data'!$D$29,0,10*ROW('Water Data'!D5))="","",OFFSET('Water Data'!$D$29,0,10*ROW('Water Data'!D5)))</f>
        <v/>
      </c>
      <c r="BV11" s="404" t="str">
        <f ca="1">+IF(OFFSET('Water Data'!$E$27,0,10*ROW('Water Data'!E5))="","",OFFSET('Water Data'!$E$27,0,10*ROW('Water Data'!E5)))</f>
        <v/>
      </c>
      <c r="BW11" s="404" t="str">
        <f ca="1">+IF(OFFSET('Water Data'!$E$28,0,10*ROW('Water Data'!E5))="","",OFFSET('Water Data'!$E$28,0,10*ROW('Water Data'!E5)))</f>
        <v/>
      </c>
      <c r="BX11" s="404" t="str">
        <f ca="1">+IF(OFFSET('Water Data'!$E$29,0,10*ROW('Water Data'!E5))="","",OFFSET('Water Data'!$E$29,0,10*ROW('Water Data'!E5)))</f>
        <v/>
      </c>
      <c r="BY11" s="404" t="str">
        <f ca="1">+IF(OFFSET('Water Data'!$F$27,0,10*ROW('Water Data'!F5))="","",OFFSET('Water Data'!$F$27,0,10*ROW('Water Data'!F5)))</f>
        <v/>
      </c>
      <c r="BZ11" s="404" t="str">
        <f ca="1">+IF(OFFSET('Water Data'!$F$28,0,10*ROW('Water Data'!F5))="","",OFFSET('Water Data'!$F$28,0,10*ROW('Water Data'!F5)))</f>
        <v/>
      </c>
      <c r="CA11" s="404" t="str">
        <f ca="1">+IF(OFFSET('Water Data'!$F$29,0,10*ROW('Water Data'!F5))="","",OFFSET('Water Data'!$F$29,0,10*ROW('Water Data'!F5)))</f>
        <v/>
      </c>
      <c r="CB11" s="404" t="str">
        <f ca="1">+IF(OFFSET('Water Data'!$G$27,0,10*ROW('Water Data'!G5))="","",OFFSET('Water Data'!$G$27,0,10*ROW('Water Data'!G5)))</f>
        <v/>
      </c>
      <c r="CC11" s="404" t="str">
        <f ca="1">+IF(OFFSET('Water Data'!$G$28,0,10*ROW('Water Data'!G5))="","",OFFSET('Water Data'!$G$28,0,10*ROW('Water Data'!G5)))</f>
        <v/>
      </c>
      <c r="CD11" s="404" t="str">
        <f ca="1">+IF(OFFSET('Water Data'!$G$29,0,10*ROW('Water Data'!G5))="","",OFFSET('Water Data'!$G$29,0,10*ROW('Water Data'!G5)))</f>
        <v/>
      </c>
      <c r="CE11" s="404" t="str">
        <f ca="1">+IF(OFFSET('Water Data'!$H$27,0,10*ROW('Water Data'!H5))="","",OFFSET('Water Data'!$H$27,0,10*ROW('Water Data'!H5)))</f>
        <v/>
      </c>
      <c r="CF11" s="404" t="str">
        <f ca="1">+IF(OFFSET('Water Data'!$H$28,0,10*ROW('Water Data'!H5))="","",OFFSET('Water Data'!$H$28,0,10*ROW('Water Data'!H5)))</f>
        <v/>
      </c>
      <c r="CG11" s="404" t="str">
        <f ca="1">+IF(OFFSET('Water Data'!$H$29,0,10*ROW('Water Data'!H5))="","",OFFSET('Water Data'!$H$29,0,10*ROW('Water Data'!H5)))</f>
        <v/>
      </c>
      <c r="CH11" s="404" t="str">
        <f ca="1">+IF(OFFSET('Water Data'!$I$27,0,10*ROW('Water Data'!I5))="","",OFFSET('Water Data'!$I$27,0,10*ROW('Water Data'!I5)))</f>
        <v/>
      </c>
      <c r="CI11" s="404" t="str">
        <f ca="1">+IF(OFFSET('Water Data'!$I$28,0,10*ROW('Water Data'!I5))="","",OFFSET('Water Data'!$I$28,0,10*ROW('Water Data'!I5)))</f>
        <v/>
      </c>
      <c r="CJ11" s="404" t="str">
        <f ca="1">+IF(OFFSET('Water Data'!$I$29,0,10*ROW('Water Data'!I5))="","",OFFSET('Water Data'!$I$29,0,10*ROW('Water Data'!I5)))</f>
        <v/>
      </c>
      <c r="CK11" s="404" t="str">
        <f ca="1">+IF(OFFSET('Sanitation Data'!$D$28,0,10*ROW('Sanitation Data'!D5))="","",OFFSET('Sanitation Data'!$D$28,0,10*ROW('Sanitation Data'!D5)))</f>
        <v/>
      </c>
      <c r="CL11" s="404" t="str">
        <f ca="1">+IF(OFFSET('Sanitation Data'!$D$29,0,10*ROW('Sanitation Data'!D5))="","",OFFSET('Sanitation Data'!$D$29,0,10*ROW('Sanitation Data'!D5)))</f>
        <v/>
      </c>
      <c r="CM11" s="404" t="str">
        <f ca="1">+IF(OFFSET('Sanitation Data'!$D$30,0,10*ROW('Sanitation Data'!D5))="","",OFFSET('Sanitation Data'!$D$30,0,10*ROW('Sanitation Data'!D5)))</f>
        <v/>
      </c>
      <c r="CN11" s="404" t="str">
        <f ca="1">+IF(OFFSET('Sanitation Data'!$D$31,0,10*ROW('Sanitation Data'!D5))="","",OFFSET('Sanitation Data'!$D$31,0,10*ROW('Sanitation Data'!D5)))</f>
        <v/>
      </c>
      <c r="CO11" s="404" t="str">
        <f ca="1">+IF(OFFSET('Sanitation Data'!$D$32,0,10*ROW('Sanitation Data'!D5))="","",OFFSET('Sanitation Data'!$D$32,0,10*ROW('Sanitation Data'!D5)))</f>
        <v/>
      </c>
      <c r="CP11" s="404" t="str">
        <f ca="1">+IF(OFFSET('Sanitation Data'!$E$28,0,10*ROW('Sanitation Data'!E5))="","",OFFSET('Sanitation Data'!$E$28,0,10*ROW('Sanitation Data'!E5)))</f>
        <v/>
      </c>
      <c r="CQ11" s="404" t="str">
        <f ca="1">+IF(OFFSET('Sanitation Data'!$E$29,0,10*ROW('Sanitation Data'!E5))="","",OFFSET('Sanitation Data'!$E$29,0,10*ROW('Sanitation Data'!E5)))</f>
        <v/>
      </c>
      <c r="CR11" s="404" t="str">
        <f ca="1">+IF(OFFSET('Sanitation Data'!$E$30,0,10*ROW('Sanitation Data'!E5))="","",OFFSET('Sanitation Data'!$E$30,0,10*ROW('Sanitation Data'!E5)))</f>
        <v/>
      </c>
      <c r="CS11" s="404" t="str">
        <f ca="1">+IF(OFFSET('Sanitation Data'!$E$31,0,10*ROW('Sanitation Data'!E5))="","",OFFSET('Sanitation Data'!$E$31,0,10*ROW('Sanitation Data'!E5)))</f>
        <v/>
      </c>
      <c r="CT11" s="404" t="str">
        <f ca="1">+IF(OFFSET('Sanitation Data'!$E$32,0,10*ROW('Sanitation Data'!E5))="","",OFFSET('Sanitation Data'!$E$32,0,10*ROW('Sanitation Data'!E5)))</f>
        <v/>
      </c>
      <c r="CU11" s="404" t="str">
        <f ca="1">+IF(OFFSET('Sanitation Data'!$F$28,0,10*ROW('Sanitation Data'!F5))="","",OFFSET('Sanitation Data'!$F$28,0,10*ROW('Sanitation Data'!F5)))</f>
        <v/>
      </c>
      <c r="CV11" s="404" t="str">
        <f ca="1">+IF(OFFSET('Sanitation Data'!$F$29,0,10*ROW('Sanitation Data'!F5))="","",OFFSET('Sanitation Data'!$F$29,0,10*ROW('Sanitation Data'!F5)))</f>
        <v/>
      </c>
      <c r="CW11" s="404" t="str">
        <f ca="1">+IF(OFFSET('Sanitation Data'!$F$30,0,10*ROW('Sanitation Data'!F5))="","",OFFSET('Sanitation Data'!$F$30,0,10*ROW('Sanitation Data'!F5)))</f>
        <v/>
      </c>
      <c r="CX11" s="404" t="str">
        <f ca="1">+IF(OFFSET('Sanitation Data'!$F$31,0,10*ROW('Sanitation Data'!F5))="","",OFFSET('Sanitation Data'!$F$31,0,10*ROW('Sanitation Data'!F5)))</f>
        <v/>
      </c>
      <c r="CY11" s="404" t="str">
        <f ca="1">+IF(OFFSET('Sanitation Data'!$F$32,0,10*ROW('Sanitation Data'!F5))="","",OFFSET('Sanitation Data'!$F$32,0,10*ROW('Sanitation Data'!F5)))</f>
        <v/>
      </c>
      <c r="CZ11" s="404" t="str">
        <f ca="1">+IF(OFFSET('Sanitation Data'!$G$28,0,10*ROW('Sanitation Data'!G5))="","",OFFSET('Sanitation Data'!$G$28,0,10*ROW('Sanitation Data'!G5)))</f>
        <v/>
      </c>
      <c r="DA11" s="404" t="str">
        <f ca="1">+IF(OFFSET('Sanitation Data'!$G$29,0,10*ROW('Sanitation Data'!G5))="","",OFFSET('Sanitation Data'!$G$29,0,10*ROW('Sanitation Data'!G5)))</f>
        <v/>
      </c>
      <c r="DB11" s="404" t="str">
        <f ca="1">+IF(OFFSET('Sanitation Data'!$G$30,0,10*ROW('Sanitation Data'!G5))="","",OFFSET('Sanitation Data'!$G$30,0,10*ROW('Sanitation Data'!G5)))</f>
        <v/>
      </c>
      <c r="DC11" s="404" t="str">
        <f ca="1">+IF(OFFSET('Sanitation Data'!$G$31,0,10*ROW('Sanitation Data'!G5))="","",OFFSET('Sanitation Data'!$G$31,0,10*ROW('Sanitation Data'!G5)))</f>
        <v/>
      </c>
      <c r="DD11" s="404" t="str">
        <f ca="1">+IF(OFFSET('Sanitation Data'!$G$32,0,10*ROW('Sanitation Data'!G5))="","",OFFSET('Sanitation Data'!$G$32,0,10*ROW('Sanitation Data'!G5)))</f>
        <v/>
      </c>
      <c r="DE11" s="404" t="str">
        <f ca="1">+IF(OFFSET('Sanitation Data'!$H$28,0,10*ROW('Sanitation Data'!H5))="","",OFFSET('Sanitation Data'!$H$28,0,10*ROW('Sanitation Data'!H5)))</f>
        <v/>
      </c>
      <c r="DF11" s="404" t="str">
        <f ca="1">+IF(OFFSET('Sanitation Data'!$H$29,0,10*ROW('Sanitation Data'!H5))="","",OFFSET('Sanitation Data'!$H$29,0,10*ROW('Sanitation Data'!H5)))</f>
        <v/>
      </c>
      <c r="DG11" s="404" t="str">
        <f ca="1">+IF(OFFSET('Sanitation Data'!$H$30,0,10*ROW('Sanitation Data'!H5))="","",OFFSET('Sanitation Data'!$H$30,0,10*ROW('Sanitation Data'!H5)))</f>
        <v/>
      </c>
      <c r="DH11" s="404" t="str">
        <f ca="1">+IF(OFFSET('Sanitation Data'!$H$31,0,10*ROW('Sanitation Data'!H5))="","",OFFSET('Sanitation Data'!$H$31,0,10*ROW('Sanitation Data'!H5)))</f>
        <v/>
      </c>
      <c r="DI11" s="404" t="str">
        <f ca="1">+IF(OFFSET('Sanitation Data'!$H$32,0,10*ROW('Sanitation Data'!H5))="","",OFFSET('Sanitation Data'!$H$32,0,10*ROW('Sanitation Data'!H5)))</f>
        <v/>
      </c>
      <c r="DJ11" s="404" t="str">
        <f ca="1">+IF(OFFSET('Sanitation Data'!$I$28,0,10*ROW('Sanitation Data'!I5))="","",OFFSET('Sanitation Data'!$I$28,0,10*ROW('Sanitation Data'!I5)))</f>
        <v/>
      </c>
      <c r="DK11" s="404" t="str">
        <f ca="1">+IF(OFFSET('Sanitation Data'!$I$29,0,10*ROW('Sanitation Data'!I5))="","",OFFSET('Sanitation Data'!$I$29,0,10*ROW('Sanitation Data'!I5)))</f>
        <v/>
      </c>
      <c r="DL11" s="404" t="str">
        <f ca="1">+IF(OFFSET('Sanitation Data'!$I$30,0,10*ROW('Sanitation Data'!I5))="","",OFFSET('Sanitation Data'!$I$30,0,10*ROW('Sanitation Data'!I5)))</f>
        <v/>
      </c>
      <c r="DM11" s="404" t="str">
        <f ca="1">+IF(OFFSET('Sanitation Data'!$I$31,0,10*ROW('Sanitation Data'!I5))="","",OFFSET('Sanitation Data'!$I$31,0,10*ROW('Sanitation Data'!I5)))</f>
        <v/>
      </c>
      <c r="DN11" s="404" t="str">
        <f ca="1">+IF(OFFSET('Sanitation Data'!$I$32,0,10*ROW('Sanitation Data'!I5))="","",OFFSET('Sanitation Data'!$I$32,0,10*ROW('Sanitation Data'!I5)))</f>
        <v/>
      </c>
      <c r="DO11" s="404" t="str">
        <f ca="1">+IF(OFFSET('Hygiene Data'!$D$11,0,10*ROW('Hygiene Data'!D5))="","",OFFSET('Hygiene Data'!$D$11,0,10*ROW('Hygiene Data'!D5)))</f>
        <v/>
      </c>
      <c r="DP11" s="404" t="str">
        <f ca="1">+IF(OFFSET('Hygiene Data'!$D$12,0,10*ROW('Hygiene Data'!D5))="","",OFFSET('Hygiene Data'!$D$12,0,10*ROW('Hygiene Data'!D5)))</f>
        <v/>
      </c>
      <c r="DQ11" s="404" t="str">
        <f ca="1">+IF(OFFSET('Hygiene Data'!$D$13,0,10*ROW('Hygiene Data'!D5))="","",OFFSET('Hygiene Data'!$D$13,0,10*ROW('Hygiene Data'!D5)))</f>
        <v>Yes</v>
      </c>
      <c r="DR11" s="404" t="str">
        <f ca="1">+IF(OFFSET('Hygiene Data'!$E$11,0,10*ROW('Hygiene Data'!E5))="","",OFFSET('Hygiene Data'!$E$11,0,10*ROW('Hygiene Data'!E5)))</f>
        <v/>
      </c>
      <c r="DS11" s="404" t="str">
        <f ca="1">+IF(OFFSET('Hygiene Data'!$E$12,0,10*ROW('Hygiene Data'!E5))="","",OFFSET('Hygiene Data'!$E$12,0,10*ROW('Hygiene Data'!E5)))</f>
        <v/>
      </c>
      <c r="DT11" s="404" t="str">
        <f ca="1">+IF(OFFSET('Hygiene Data'!$E$13,0,10*ROW('Hygiene Data'!E5))="","",OFFSET('Hygiene Data'!$E$13,0,10*ROW('Hygiene Data'!E5)))</f>
        <v/>
      </c>
      <c r="DU11" s="404" t="str">
        <f ca="1">+IF(OFFSET('Hygiene Data'!$F$11,0,10*ROW('Hygiene Data'!F5))="","",OFFSET('Hygiene Data'!$F$11,0,10*ROW('Hygiene Data'!F5)))</f>
        <v/>
      </c>
      <c r="DV11" s="404" t="str">
        <f ca="1">+IF(OFFSET('Hygiene Data'!$F$12,0,10*ROW('Hygiene Data'!F5))="","",OFFSET('Hygiene Data'!$F$12,0,10*ROW('Hygiene Data'!F5)))</f>
        <v/>
      </c>
      <c r="DW11" s="404" t="str">
        <f ca="1">+IF(OFFSET('Hygiene Data'!$F$13,0,10*ROW('Hygiene Data'!F5))="","",OFFSET('Hygiene Data'!$F$13,0,10*ROW('Hygiene Data'!F5)))</f>
        <v/>
      </c>
      <c r="DX11" s="404" t="str">
        <f ca="1">+IF(OFFSET('Hygiene Data'!$G$11,0,10*ROW('Hygiene Data'!G5))="","",OFFSET('Hygiene Data'!$G$11,0,10*ROW('Hygiene Data'!G5)))</f>
        <v/>
      </c>
      <c r="DY11" s="404" t="str">
        <f ca="1">+IF(OFFSET('Hygiene Data'!$G$12,0,10*ROW('Hygiene Data'!G5))="","",OFFSET('Hygiene Data'!$G$12,0,10*ROW('Hygiene Data'!G5)))</f>
        <v/>
      </c>
      <c r="DZ11" s="404" t="str">
        <f ca="1">+IF(OFFSET('Hygiene Data'!$G$13,0,10*ROW('Hygiene Data'!G5))="","",OFFSET('Hygiene Data'!$G$13,0,10*ROW('Hygiene Data'!G5)))</f>
        <v/>
      </c>
      <c r="EA11" s="404" t="str">
        <f ca="1">+IF(OFFSET('Hygiene Data'!$H$11,0,10*ROW('Hygiene Data'!H5))="","",OFFSET('Hygiene Data'!$H$11,0,10*ROW('Hygiene Data'!H5)))</f>
        <v/>
      </c>
      <c r="EB11" s="404" t="str">
        <f ca="1">+IF(OFFSET('Hygiene Data'!$H$12,0,10*ROW('Hygiene Data'!H5))="","",OFFSET('Hygiene Data'!$H$12,0,10*ROW('Hygiene Data'!H5)))</f>
        <v/>
      </c>
      <c r="EC11" s="404" t="str">
        <f ca="1">+IF(OFFSET('Hygiene Data'!$H$13,0,10*ROW('Hygiene Data'!H5))="","",OFFSET('Hygiene Data'!$H$13,0,10*ROW('Hygiene Data'!H5)))</f>
        <v>Yes</v>
      </c>
      <c r="ED11" s="404" t="str">
        <f ca="1">+IF(OFFSET('Hygiene Data'!$I$11,0,10*ROW('Hygiene Data'!I5))="","",OFFSET('Hygiene Data'!$I$11,0,10*ROW('Hygiene Data'!I5)))</f>
        <v/>
      </c>
      <c r="EE11" s="404" t="str">
        <f ca="1">+IF(OFFSET('Hygiene Data'!$I$12,0,10*ROW('Hygiene Data'!I5))="","",OFFSET('Hygiene Data'!$I$12,0,10*ROW('Hygiene Data'!I5)))</f>
        <v/>
      </c>
      <c r="EF11" s="404" t="str">
        <f ca="1">+IF(OFFSET('Hygiene Data'!$I$13,0,10*ROW('Hygiene Data'!I5))="","",OFFSET('Hygiene Data'!$I$13,0,10*ROW('Hygiene Data'!I5)))</f>
        <v/>
      </c>
    </row>
    <row r="12" spans="1:136" x14ac:dyDescent="0.25">
      <c r="A12" s="513" t="str">
        <f ca="1">+IF(OFFSET('Water Data'!$B$2,0,10*ROW('Water Data'!E6))="","",OFFSET('Water Data'!$B$2,0,10*ROW('Water Data'!E6)))</f>
        <v>TZA_2017_WV</v>
      </c>
      <c r="B12" s="51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Survey</v>
      </c>
      <c r="C12" s="540">
        <f t="shared" ca="1" si="0"/>
        <v>2017</v>
      </c>
      <c r="D12" s="54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4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4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4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4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4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41" t="str">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[68]</v>
      </c>
      <c r="K12" s="541" t="str">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[46]</v>
      </c>
      <c r="L12" s="541" t="str">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[34]</v>
      </c>
      <c r="M12" s="54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4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4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4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4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4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4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4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4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4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4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4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4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4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4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4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4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4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4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42" t="str">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[100]</v>
      </c>
      <c r="AG12" s="542" t="str">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[92]</v>
      </c>
      <c r="AH12" s="542" t="str">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[39]</v>
      </c>
      <c r="AI12" s="542" t="str">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[85]</v>
      </c>
      <c r="AJ12" s="542" t="str">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[36]</v>
      </c>
      <c r="AK12" s="54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4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4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4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4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4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4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4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4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4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4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4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4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4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4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4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1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4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4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4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4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43" t="str">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[18]</v>
      </c>
      <c r="BG12" s="543" t="str">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[12]</v>
      </c>
      <c r="BH12" s="543" t="str">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[3]</v>
      </c>
      <c r="BI12" s="54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4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4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4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4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4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4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4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4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404" t="str">
        <f ca="1">+IF(OFFSET('Water Data'!$D$27,0,10*ROW('Water Data'!D6))="","",OFFSET('Water Data'!$D$27,0,10*ROW('Water Data'!D6)))</f>
        <v/>
      </c>
      <c r="BT12" s="404" t="str">
        <f ca="1">+IF(OFFSET('Water Data'!$D$28,0,10*ROW('Water Data'!D6))="","",OFFSET('Water Data'!$D$28,0,10*ROW('Water Data'!D6)))</f>
        <v/>
      </c>
      <c r="BU12" s="404" t="str">
        <f ca="1">+IF(OFFSET('Water Data'!$D$29,0,10*ROW('Water Data'!D6))="","",OFFSET('Water Data'!$D$29,0,10*ROW('Water Data'!D6)))</f>
        <v/>
      </c>
      <c r="BV12" s="404" t="str">
        <f ca="1">+IF(OFFSET('Water Data'!$E$27,0,10*ROW('Water Data'!E6))="","",OFFSET('Water Data'!$E$27,0,10*ROW('Water Data'!E6)))</f>
        <v/>
      </c>
      <c r="BW12" s="404" t="str">
        <f ca="1">+IF(OFFSET('Water Data'!$E$28,0,10*ROW('Water Data'!E6))="","",OFFSET('Water Data'!$E$28,0,10*ROW('Water Data'!E6)))</f>
        <v/>
      </c>
      <c r="BX12" s="404" t="str">
        <f ca="1">+IF(OFFSET('Water Data'!$E$29,0,10*ROW('Water Data'!E6))="","",OFFSET('Water Data'!$E$29,0,10*ROW('Water Data'!E6)))</f>
        <v/>
      </c>
      <c r="BY12" s="404" t="str">
        <f ca="1">+IF(OFFSET('Water Data'!$F$27,0,10*ROW('Water Data'!F6))="","",OFFSET('Water Data'!$F$27,0,10*ROW('Water Data'!F6)))</f>
        <v>No</v>
      </c>
      <c r="BZ12" s="404" t="str">
        <f ca="1">+IF(OFFSET('Water Data'!$F$28,0,10*ROW('Water Data'!F6))="","",OFFSET('Water Data'!$F$28,0,10*ROW('Water Data'!F6)))</f>
        <v>No</v>
      </c>
      <c r="CA12" s="404" t="str">
        <f ca="1">+IF(OFFSET('Water Data'!$F$29,0,10*ROW('Water Data'!F6))="","",OFFSET('Water Data'!$F$29,0,10*ROW('Water Data'!F6)))</f>
        <v>No</v>
      </c>
      <c r="CB12" s="404" t="str">
        <f ca="1">+IF(OFFSET('Water Data'!$G$27,0,10*ROW('Water Data'!G6))="","",OFFSET('Water Data'!$G$27,0,10*ROW('Water Data'!G6)))</f>
        <v/>
      </c>
      <c r="CC12" s="404" t="str">
        <f ca="1">+IF(OFFSET('Water Data'!$G$28,0,10*ROW('Water Data'!G6))="","",OFFSET('Water Data'!$G$28,0,10*ROW('Water Data'!G6)))</f>
        <v/>
      </c>
      <c r="CD12" s="404" t="str">
        <f ca="1">+IF(OFFSET('Water Data'!$G$29,0,10*ROW('Water Data'!G6))="","",OFFSET('Water Data'!$G$29,0,10*ROW('Water Data'!G6)))</f>
        <v/>
      </c>
      <c r="CE12" s="404" t="str">
        <f ca="1">+IF(OFFSET('Water Data'!$H$27,0,10*ROW('Water Data'!H6))="","",OFFSET('Water Data'!$H$27,0,10*ROW('Water Data'!H6)))</f>
        <v/>
      </c>
      <c r="CF12" s="404" t="str">
        <f ca="1">+IF(OFFSET('Water Data'!$H$28,0,10*ROW('Water Data'!H6))="","",OFFSET('Water Data'!$H$28,0,10*ROW('Water Data'!H6)))</f>
        <v/>
      </c>
      <c r="CG12" s="404" t="str">
        <f ca="1">+IF(OFFSET('Water Data'!$H$29,0,10*ROW('Water Data'!H6))="","",OFFSET('Water Data'!$H$29,0,10*ROW('Water Data'!H6)))</f>
        <v/>
      </c>
      <c r="CH12" s="404" t="str">
        <f ca="1">+IF(OFFSET('Water Data'!$I$27,0,10*ROW('Water Data'!I6))="","",OFFSET('Water Data'!$I$27,0,10*ROW('Water Data'!I6)))</f>
        <v/>
      </c>
      <c r="CI12" s="404" t="str">
        <f ca="1">+IF(OFFSET('Water Data'!$I$28,0,10*ROW('Water Data'!I6))="","",OFFSET('Water Data'!$I$28,0,10*ROW('Water Data'!I6)))</f>
        <v/>
      </c>
      <c r="CJ12" s="404" t="str">
        <f ca="1">+IF(OFFSET('Water Data'!$I$29,0,10*ROW('Water Data'!I6))="","",OFFSET('Water Data'!$I$29,0,10*ROW('Water Data'!I6)))</f>
        <v/>
      </c>
      <c r="CK12" s="404" t="str">
        <f ca="1">+IF(OFFSET('Sanitation Data'!$D$28,0,10*ROW('Sanitation Data'!D6))="","",OFFSET('Sanitation Data'!$D$28,0,10*ROW('Sanitation Data'!D6)))</f>
        <v/>
      </c>
      <c r="CL12" s="404" t="str">
        <f ca="1">+IF(OFFSET('Sanitation Data'!$D$29,0,10*ROW('Sanitation Data'!D6))="","",OFFSET('Sanitation Data'!$D$29,0,10*ROW('Sanitation Data'!D6)))</f>
        <v/>
      </c>
      <c r="CM12" s="404" t="str">
        <f ca="1">+IF(OFFSET('Sanitation Data'!$D$30,0,10*ROW('Sanitation Data'!D6))="","",OFFSET('Sanitation Data'!$D$30,0,10*ROW('Sanitation Data'!D6)))</f>
        <v/>
      </c>
      <c r="CN12" s="404" t="str">
        <f ca="1">+IF(OFFSET('Sanitation Data'!$D$31,0,10*ROW('Sanitation Data'!D6))="","",OFFSET('Sanitation Data'!$D$31,0,10*ROW('Sanitation Data'!D6)))</f>
        <v/>
      </c>
      <c r="CO12" s="404" t="str">
        <f ca="1">+IF(OFFSET('Sanitation Data'!$D$32,0,10*ROW('Sanitation Data'!D6))="","",OFFSET('Sanitation Data'!$D$32,0,10*ROW('Sanitation Data'!D6)))</f>
        <v/>
      </c>
      <c r="CP12" s="404" t="str">
        <f ca="1">+IF(OFFSET('Sanitation Data'!$E$28,0,10*ROW('Sanitation Data'!E6))="","",OFFSET('Sanitation Data'!$E$28,0,10*ROW('Sanitation Data'!E6)))</f>
        <v/>
      </c>
      <c r="CQ12" s="404" t="str">
        <f ca="1">+IF(OFFSET('Sanitation Data'!$E$29,0,10*ROW('Sanitation Data'!E6))="","",OFFSET('Sanitation Data'!$E$29,0,10*ROW('Sanitation Data'!E6)))</f>
        <v/>
      </c>
      <c r="CR12" s="404" t="str">
        <f ca="1">+IF(OFFSET('Sanitation Data'!$E$30,0,10*ROW('Sanitation Data'!E6))="","",OFFSET('Sanitation Data'!$E$30,0,10*ROW('Sanitation Data'!E6)))</f>
        <v/>
      </c>
      <c r="CS12" s="404" t="str">
        <f ca="1">+IF(OFFSET('Sanitation Data'!$E$31,0,10*ROW('Sanitation Data'!E6))="","",OFFSET('Sanitation Data'!$E$31,0,10*ROW('Sanitation Data'!E6)))</f>
        <v/>
      </c>
      <c r="CT12" s="404" t="str">
        <f ca="1">+IF(OFFSET('Sanitation Data'!$E$32,0,10*ROW('Sanitation Data'!E6))="","",OFFSET('Sanitation Data'!$E$32,0,10*ROW('Sanitation Data'!E6)))</f>
        <v/>
      </c>
      <c r="CU12" s="404" t="str">
        <f ca="1">+IF(OFFSET('Sanitation Data'!$F$28,0,10*ROW('Sanitation Data'!F6))="","",OFFSET('Sanitation Data'!$F$28,0,10*ROW('Sanitation Data'!F6)))</f>
        <v>No</v>
      </c>
      <c r="CV12" s="404" t="str">
        <f ca="1">+IF(OFFSET('Sanitation Data'!$F$29,0,10*ROW('Sanitation Data'!F6))="","",OFFSET('Sanitation Data'!$F$29,0,10*ROW('Sanitation Data'!F6)))</f>
        <v>No</v>
      </c>
      <c r="CW12" s="404" t="str">
        <f ca="1">+IF(OFFSET('Sanitation Data'!$F$30,0,10*ROW('Sanitation Data'!F6))="","",OFFSET('Sanitation Data'!$F$30,0,10*ROW('Sanitation Data'!F6)))</f>
        <v>No</v>
      </c>
      <c r="CX12" s="404" t="str">
        <f ca="1">+IF(OFFSET('Sanitation Data'!$F$31,0,10*ROW('Sanitation Data'!F6))="","",OFFSET('Sanitation Data'!$F$31,0,10*ROW('Sanitation Data'!F6)))</f>
        <v>No</v>
      </c>
      <c r="CY12" s="404" t="str">
        <f ca="1">+IF(OFFSET('Sanitation Data'!$F$32,0,10*ROW('Sanitation Data'!F6))="","",OFFSET('Sanitation Data'!$F$32,0,10*ROW('Sanitation Data'!F6)))</f>
        <v>No</v>
      </c>
      <c r="CZ12" s="404" t="str">
        <f ca="1">+IF(OFFSET('Sanitation Data'!$G$28,0,10*ROW('Sanitation Data'!G6))="","",OFFSET('Sanitation Data'!$G$28,0,10*ROW('Sanitation Data'!G6)))</f>
        <v/>
      </c>
      <c r="DA12" s="404" t="str">
        <f ca="1">+IF(OFFSET('Sanitation Data'!$G$29,0,10*ROW('Sanitation Data'!G6))="","",OFFSET('Sanitation Data'!$G$29,0,10*ROW('Sanitation Data'!G6)))</f>
        <v/>
      </c>
      <c r="DB12" s="404" t="str">
        <f ca="1">+IF(OFFSET('Sanitation Data'!$G$30,0,10*ROW('Sanitation Data'!G6))="","",OFFSET('Sanitation Data'!$G$30,0,10*ROW('Sanitation Data'!G6)))</f>
        <v/>
      </c>
      <c r="DC12" s="404" t="str">
        <f ca="1">+IF(OFFSET('Sanitation Data'!$G$31,0,10*ROW('Sanitation Data'!G6))="","",OFFSET('Sanitation Data'!$G$31,0,10*ROW('Sanitation Data'!G6)))</f>
        <v/>
      </c>
      <c r="DD12" s="404" t="str">
        <f ca="1">+IF(OFFSET('Sanitation Data'!$G$32,0,10*ROW('Sanitation Data'!G6))="","",OFFSET('Sanitation Data'!$G$32,0,10*ROW('Sanitation Data'!G6)))</f>
        <v/>
      </c>
      <c r="DE12" s="404" t="str">
        <f ca="1">+IF(OFFSET('Sanitation Data'!$H$28,0,10*ROW('Sanitation Data'!H6))="","",OFFSET('Sanitation Data'!$H$28,0,10*ROW('Sanitation Data'!H6)))</f>
        <v/>
      </c>
      <c r="DF12" s="404" t="str">
        <f ca="1">+IF(OFFSET('Sanitation Data'!$H$29,0,10*ROW('Sanitation Data'!H6))="","",OFFSET('Sanitation Data'!$H$29,0,10*ROW('Sanitation Data'!H6)))</f>
        <v/>
      </c>
      <c r="DG12" s="404" t="str">
        <f ca="1">+IF(OFFSET('Sanitation Data'!$H$30,0,10*ROW('Sanitation Data'!H6))="","",OFFSET('Sanitation Data'!$H$30,0,10*ROW('Sanitation Data'!H6)))</f>
        <v/>
      </c>
      <c r="DH12" s="404" t="str">
        <f ca="1">+IF(OFFSET('Sanitation Data'!$H$31,0,10*ROW('Sanitation Data'!H6))="","",OFFSET('Sanitation Data'!$H$31,0,10*ROW('Sanitation Data'!H6)))</f>
        <v/>
      </c>
      <c r="DI12" s="404" t="str">
        <f ca="1">+IF(OFFSET('Sanitation Data'!$H$32,0,10*ROW('Sanitation Data'!H6))="","",OFFSET('Sanitation Data'!$H$32,0,10*ROW('Sanitation Data'!H6)))</f>
        <v/>
      </c>
      <c r="DJ12" s="404" t="str">
        <f ca="1">+IF(OFFSET('Sanitation Data'!$I$28,0,10*ROW('Sanitation Data'!I6))="","",OFFSET('Sanitation Data'!$I$28,0,10*ROW('Sanitation Data'!I6)))</f>
        <v/>
      </c>
      <c r="DK12" s="404" t="str">
        <f ca="1">+IF(OFFSET('Sanitation Data'!$I$29,0,10*ROW('Sanitation Data'!I6))="","",OFFSET('Sanitation Data'!$I$29,0,10*ROW('Sanitation Data'!I6)))</f>
        <v/>
      </c>
      <c r="DL12" s="404" t="str">
        <f ca="1">+IF(OFFSET('Sanitation Data'!$I$30,0,10*ROW('Sanitation Data'!I6))="","",OFFSET('Sanitation Data'!$I$30,0,10*ROW('Sanitation Data'!I6)))</f>
        <v/>
      </c>
      <c r="DM12" s="404" t="str">
        <f ca="1">+IF(OFFSET('Sanitation Data'!$I$31,0,10*ROW('Sanitation Data'!I6))="","",OFFSET('Sanitation Data'!$I$31,0,10*ROW('Sanitation Data'!I6)))</f>
        <v/>
      </c>
      <c r="DN12" s="404" t="str">
        <f ca="1">+IF(OFFSET('Sanitation Data'!$I$32,0,10*ROW('Sanitation Data'!I6))="","",OFFSET('Sanitation Data'!$I$32,0,10*ROW('Sanitation Data'!I6)))</f>
        <v/>
      </c>
      <c r="DO12" s="404" t="str">
        <f ca="1">+IF(OFFSET('Hygiene Data'!$D$11,0,10*ROW('Hygiene Data'!D6))="","",OFFSET('Hygiene Data'!$D$11,0,10*ROW('Hygiene Data'!D6)))</f>
        <v/>
      </c>
      <c r="DP12" s="404" t="str">
        <f ca="1">+IF(OFFSET('Hygiene Data'!$D$12,0,10*ROW('Hygiene Data'!D6))="","",OFFSET('Hygiene Data'!$D$12,0,10*ROW('Hygiene Data'!D6)))</f>
        <v/>
      </c>
      <c r="DQ12" s="404" t="str">
        <f ca="1">+IF(OFFSET('Hygiene Data'!$D$13,0,10*ROW('Hygiene Data'!D6))="","",OFFSET('Hygiene Data'!$D$13,0,10*ROW('Hygiene Data'!D6)))</f>
        <v/>
      </c>
      <c r="DR12" s="404" t="str">
        <f ca="1">+IF(OFFSET('Hygiene Data'!$E$11,0,10*ROW('Hygiene Data'!E6))="","",OFFSET('Hygiene Data'!$E$11,0,10*ROW('Hygiene Data'!E6)))</f>
        <v/>
      </c>
      <c r="DS12" s="404" t="str">
        <f ca="1">+IF(OFFSET('Hygiene Data'!$E$12,0,10*ROW('Hygiene Data'!E6))="","",OFFSET('Hygiene Data'!$E$12,0,10*ROW('Hygiene Data'!E6)))</f>
        <v/>
      </c>
      <c r="DT12" s="404" t="str">
        <f ca="1">+IF(OFFSET('Hygiene Data'!$E$13,0,10*ROW('Hygiene Data'!E6))="","",OFFSET('Hygiene Data'!$E$13,0,10*ROW('Hygiene Data'!E6)))</f>
        <v/>
      </c>
      <c r="DU12" s="404" t="str">
        <f ca="1">+IF(OFFSET('Hygiene Data'!$F$11,0,10*ROW('Hygiene Data'!F6))="","",OFFSET('Hygiene Data'!$F$11,0,10*ROW('Hygiene Data'!F6)))</f>
        <v>No</v>
      </c>
      <c r="DV12" s="404" t="str">
        <f ca="1">+IF(OFFSET('Hygiene Data'!$F$12,0,10*ROW('Hygiene Data'!F6))="","",OFFSET('Hygiene Data'!$F$12,0,10*ROW('Hygiene Data'!F6)))</f>
        <v>No</v>
      </c>
      <c r="DW12" s="404" t="str">
        <f ca="1">+IF(OFFSET('Hygiene Data'!$F$13,0,10*ROW('Hygiene Data'!F6))="","",OFFSET('Hygiene Data'!$F$13,0,10*ROW('Hygiene Data'!F6)))</f>
        <v>No</v>
      </c>
      <c r="DX12" s="404" t="str">
        <f ca="1">+IF(OFFSET('Hygiene Data'!$G$11,0,10*ROW('Hygiene Data'!G6))="","",OFFSET('Hygiene Data'!$G$11,0,10*ROW('Hygiene Data'!G6)))</f>
        <v/>
      </c>
      <c r="DY12" s="404" t="str">
        <f ca="1">+IF(OFFSET('Hygiene Data'!$G$12,0,10*ROW('Hygiene Data'!G6))="","",OFFSET('Hygiene Data'!$G$12,0,10*ROW('Hygiene Data'!G6)))</f>
        <v/>
      </c>
      <c r="DZ12" s="404" t="str">
        <f ca="1">+IF(OFFSET('Hygiene Data'!$G$13,0,10*ROW('Hygiene Data'!G6))="","",OFFSET('Hygiene Data'!$G$13,0,10*ROW('Hygiene Data'!G6)))</f>
        <v/>
      </c>
      <c r="EA12" s="404" t="str">
        <f ca="1">+IF(OFFSET('Hygiene Data'!$H$11,0,10*ROW('Hygiene Data'!H6))="","",OFFSET('Hygiene Data'!$H$11,0,10*ROW('Hygiene Data'!H6)))</f>
        <v/>
      </c>
      <c r="EB12" s="404" t="str">
        <f ca="1">+IF(OFFSET('Hygiene Data'!$H$12,0,10*ROW('Hygiene Data'!H6))="","",OFFSET('Hygiene Data'!$H$12,0,10*ROW('Hygiene Data'!H6)))</f>
        <v/>
      </c>
      <c r="EC12" s="404" t="str">
        <f ca="1">+IF(OFFSET('Hygiene Data'!$H$13,0,10*ROW('Hygiene Data'!H6))="","",OFFSET('Hygiene Data'!$H$13,0,10*ROW('Hygiene Data'!H6)))</f>
        <v/>
      </c>
      <c r="ED12" s="404" t="str">
        <f ca="1">+IF(OFFSET('Hygiene Data'!$I$11,0,10*ROW('Hygiene Data'!I6))="","",OFFSET('Hygiene Data'!$I$11,0,10*ROW('Hygiene Data'!I6)))</f>
        <v/>
      </c>
      <c r="EE12" s="404" t="str">
        <f ca="1">+IF(OFFSET('Hygiene Data'!$I$12,0,10*ROW('Hygiene Data'!I6))="","",OFFSET('Hygiene Data'!$I$12,0,10*ROW('Hygiene Data'!I6)))</f>
        <v/>
      </c>
      <c r="EF12" s="404" t="str">
        <f ca="1">+IF(OFFSET('Hygiene Data'!$I$13,0,10*ROW('Hygiene Data'!I6))="","",OFFSET('Hygiene Data'!$I$13,0,10*ROW('Hygiene Data'!I6)))</f>
        <v/>
      </c>
    </row>
    <row r="13" spans="1:136" x14ac:dyDescent="0.25">
      <c r="A13" s="513" t="str">
        <f ca="1">+IF(OFFSET('Water Data'!$B$2,0,10*ROW('Water Data'!E7))="","",OFFSET('Water Data'!$B$2,0,10*ROW('Water Data'!E7)))</f>
        <v>TZA_2018_SUR</v>
      </c>
      <c r="B13" s="51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40">
        <f t="shared" ca="1" si="0"/>
        <v>2018</v>
      </c>
      <c r="D13" s="541">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85.783619999999999</v>
      </c>
      <c r="E13" s="541">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69.179359999999988</v>
      </c>
      <c r="F13" s="541">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56.088700000000003</v>
      </c>
      <c r="G13" s="541">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92.267039999999994</v>
      </c>
      <c r="H13" s="541">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86.442030000000003</v>
      </c>
      <c r="I13" s="541">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72.350830000000002</v>
      </c>
      <c r="J13" s="541">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83.941609999999997</v>
      </c>
      <c r="K13" s="541">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64.274850000000015</v>
      </c>
      <c r="L13" s="541">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51.46846</v>
      </c>
      <c r="M13" s="541">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81.884256381846342</v>
      </c>
      <c r="N13" s="541">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62.739780229296073</v>
      </c>
      <c r="O13" s="541">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48.984966630334725</v>
      </c>
      <c r="P13" s="541">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82.593371133136571</v>
      </c>
      <c r="Q13" s="541">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64.066278382825118</v>
      </c>
      <c r="R13" s="541">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50.241096619140478</v>
      </c>
      <c r="S13" s="541">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93.3832122950203</v>
      </c>
      <c r="T13" s="541">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81.623268220301995</v>
      </c>
      <c r="U13" s="541">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69.855067071946891</v>
      </c>
      <c r="V13" s="542">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99.518649999999994</v>
      </c>
      <c r="W13" s="542">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89.674440000000004</v>
      </c>
      <c r="X13" s="542">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48.450940000000003</v>
      </c>
      <c r="Y13" s="542">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82.575500000000005</v>
      </c>
      <c r="Z13" s="542">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45.29862</v>
      </c>
      <c r="AA13" s="542">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99.891059999999996</v>
      </c>
      <c r="AB13" s="542">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94.975310000000007</v>
      </c>
      <c r="AC13" s="542">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66.307760000000002</v>
      </c>
      <c r="AD13" s="542">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88.572929999999999</v>
      </c>
      <c r="AE13" s="542">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61.651820000000001</v>
      </c>
      <c r="AF13" s="542">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99.412840000000003</v>
      </c>
      <c r="AG13" s="542">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88.168430000000001</v>
      </c>
      <c r="AH13" s="542">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43.37762</v>
      </c>
      <c r="AI13" s="542">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80.871570000000006</v>
      </c>
      <c r="AJ13" s="542">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40.652500000000003</v>
      </c>
      <c r="AK13" s="542">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99.262883691747149</v>
      </c>
      <c r="AL13" s="542">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86.877912954538658</v>
      </c>
      <c r="AM13" s="542">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37.752906751594196</v>
      </c>
      <c r="AN13" s="542">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80.311274098523157</v>
      </c>
      <c r="AO13" s="542">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35.724072969486507</v>
      </c>
      <c r="AP13" s="542">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99.31042535055694</v>
      </c>
      <c r="AQ13" s="542">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86.846013844359305</v>
      </c>
      <c r="AR13" s="542">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38.734284767605608</v>
      </c>
      <c r="AS13" s="542">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79.597282310227044</v>
      </c>
      <c r="AT13" s="542">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36.213728465349185</v>
      </c>
      <c r="AU13" s="542">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42">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96.286399469557736</v>
      </c>
      <c r="AW13" s="542">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71.449598680848823</v>
      </c>
      <c r="AX13" s="542">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89.095973233126585</v>
      </c>
      <c r="AY13" s="542">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66.328820616739947</v>
      </c>
      <c r="AZ13" s="543">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54.791670000000003</v>
      </c>
      <c r="BA13" s="619">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45.159759999999999</v>
      </c>
      <c r="BB13" s="543">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17.609909999999999</v>
      </c>
      <c r="BC13" s="543">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64.500529999999998</v>
      </c>
      <c r="BD13" s="543">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57.086919999999999</v>
      </c>
      <c r="BE13" s="543">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23.188610000000001</v>
      </c>
      <c r="BF13" s="543">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52.033279999999998</v>
      </c>
      <c r="BG13" s="543">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41.771120000000003</v>
      </c>
      <c r="BH13" s="543">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16.024940000000001</v>
      </c>
      <c r="BI13" s="543">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52.906601966707576</v>
      </c>
      <c r="BJ13" s="543">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41.404526927689894</v>
      </c>
      <c r="BK13" s="543">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16.524790806292884</v>
      </c>
      <c r="BL13" s="543">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53.629468022120186</v>
      </c>
      <c r="BM13" s="543">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42.524674775272125</v>
      </c>
      <c r="BN13" s="543">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17.506062334738573</v>
      </c>
      <c r="BO13" s="543">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57.816188881248941</v>
      </c>
      <c r="BP13" s="543">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51.61620253261615</v>
      </c>
      <c r="BQ13" s="543">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18.250834844089017</v>
      </c>
      <c r="BS13" s="404" t="str">
        <f ca="1">+IF(OFFSET('Water Data'!$D$27,0,10*ROW('Water Data'!D7))="","",OFFSET('Water Data'!$D$27,0,10*ROW('Water Data'!D7)))</f>
        <v>Yes</v>
      </c>
      <c r="BT13" s="404" t="str">
        <f ca="1">+IF(OFFSET('Water Data'!$D$28,0,10*ROW('Water Data'!D7))="","",OFFSET('Water Data'!$D$28,0,10*ROW('Water Data'!D7)))</f>
        <v>Yes</v>
      </c>
      <c r="BU13" s="404" t="str">
        <f ca="1">+IF(OFFSET('Water Data'!$D$29,0,10*ROW('Water Data'!D7))="","",OFFSET('Water Data'!$D$29,0,10*ROW('Water Data'!D7)))</f>
        <v>Yes</v>
      </c>
      <c r="BV13" s="404" t="str">
        <f ca="1">+IF(OFFSET('Water Data'!$E$27,0,10*ROW('Water Data'!E7))="","",OFFSET('Water Data'!$E$27,0,10*ROW('Water Data'!E7)))</f>
        <v>Yes</v>
      </c>
      <c r="BW13" s="404" t="str">
        <f ca="1">+IF(OFFSET('Water Data'!$E$28,0,10*ROW('Water Data'!E7))="","",OFFSET('Water Data'!$E$28,0,10*ROW('Water Data'!E7)))</f>
        <v>Yes</v>
      </c>
      <c r="BX13" s="404" t="str">
        <f ca="1">+IF(OFFSET('Water Data'!$E$29,0,10*ROW('Water Data'!E7))="","",OFFSET('Water Data'!$E$29,0,10*ROW('Water Data'!E7)))</f>
        <v>Yes</v>
      </c>
      <c r="BY13" s="404" t="str">
        <f ca="1">+IF(OFFSET('Water Data'!$F$27,0,10*ROW('Water Data'!F7))="","",OFFSET('Water Data'!$F$27,0,10*ROW('Water Data'!F7)))</f>
        <v>Yes</v>
      </c>
      <c r="BZ13" s="404" t="str">
        <f ca="1">+IF(OFFSET('Water Data'!$F$28,0,10*ROW('Water Data'!F7))="","",OFFSET('Water Data'!$F$28,0,10*ROW('Water Data'!F7)))</f>
        <v>Yes</v>
      </c>
      <c r="CA13" s="404" t="str">
        <f ca="1">+IF(OFFSET('Water Data'!$F$29,0,10*ROW('Water Data'!F7))="","",OFFSET('Water Data'!$F$29,0,10*ROW('Water Data'!F7)))</f>
        <v>Yes</v>
      </c>
      <c r="CB13" s="404" t="str">
        <f ca="1">+IF(OFFSET('Water Data'!$G$27,0,10*ROW('Water Data'!G7))="","",OFFSET('Water Data'!$G$27,0,10*ROW('Water Data'!G7)))</f>
        <v>Yes</v>
      </c>
      <c r="CC13" s="404" t="str">
        <f ca="1">+IF(OFFSET('Water Data'!$G$28,0,10*ROW('Water Data'!G7))="","",OFFSET('Water Data'!$G$28,0,10*ROW('Water Data'!G7)))</f>
        <v>Yes</v>
      </c>
      <c r="CD13" s="404" t="str">
        <f ca="1">+IF(OFFSET('Water Data'!$G$29,0,10*ROW('Water Data'!G7))="","",OFFSET('Water Data'!$G$29,0,10*ROW('Water Data'!G7)))</f>
        <v>Yes</v>
      </c>
      <c r="CE13" s="404" t="str">
        <f ca="1">+IF(OFFSET('Water Data'!$H$27,0,10*ROW('Water Data'!H7))="","",OFFSET('Water Data'!$H$27,0,10*ROW('Water Data'!H7)))</f>
        <v>Yes</v>
      </c>
      <c r="CF13" s="404" t="str">
        <f ca="1">+IF(OFFSET('Water Data'!$H$28,0,10*ROW('Water Data'!H7))="","",OFFSET('Water Data'!$H$28,0,10*ROW('Water Data'!H7)))</f>
        <v>Yes</v>
      </c>
      <c r="CG13" s="404" t="str">
        <f ca="1">+IF(OFFSET('Water Data'!$H$29,0,10*ROW('Water Data'!H7))="","",OFFSET('Water Data'!$H$29,0,10*ROW('Water Data'!H7)))</f>
        <v>Yes</v>
      </c>
      <c r="CH13" s="404" t="str">
        <f ca="1">+IF(OFFSET('Water Data'!$I$27,0,10*ROW('Water Data'!I7))="","",OFFSET('Water Data'!$I$27,0,10*ROW('Water Data'!I7)))</f>
        <v>Yes</v>
      </c>
      <c r="CI13" s="404" t="str">
        <f ca="1">+IF(OFFSET('Water Data'!$I$28,0,10*ROW('Water Data'!I7))="","",OFFSET('Water Data'!$I$28,0,10*ROW('Water Data'!I7)))</f>
        <v>Yes</v>
      </c>
      <c r="CJ13" s="404" t="str">
        <f ca="1">+IF(OFFSET('Water Data'!$I$29,0,10*ROW('Water Data'!I7))="","",OFFSET('Water Data'!$I$29,0,10*ROW('Water Data'!I7)))</f>
        <v>Yes</v>
      </c>
      <c r="CK13" s="404" t="str">
        <f ca="1">+IF(OFFSET('Sanitation Data'!$D$28,0,10*ROW('Sanitation Data'!D7))="","",OFFSET('Sanitation Data'!$D$28,0,10*ROW('Sanitation Data'!D7)))</f>
        <v>Yes</v>
      </c>
      <c r="CL13" s="404" t="str">
        <f ca="1">+IF(OFFSET('Sanitation Data'!$D$29,0,10*ROW('Sanitation Data'!D7))="","",OFFSET('Sanitation Data'!$D$29,0,10*ROW('Sanitation Data'!D7)))</f>
        <v>Yes</v>
      </c>
      <c r="CM13" s="404" t="str">
        <f ca="1">+IF(OFFSET('Sanitation Data'!$D$30,0,10*ROW('Sanitation Data'!D7))="","",OFFSET('Sanitation Data'!$D$30,0,10*ROW('Sanitation Data'!D7)))</f>
        <v>Yes</v>
      </c>
      <c r="CN13" s="404" t="str">
        <f ca="1">+IF(OFFSET('Sanitation Data'!$D$31,0,10*ROW('Sanitation Data'!D7))="","",OFFSET('Sanitation Data'!$D$31,0,10*ROW('Sanitation Data'!D7)))</f>
        <v>Yes</v>
      </c>
      <c r="CO13" s="404" t="str">
        <f ca="1">+IF(OFFSET('Sanitation Data'!$D$32,0,10*ROW('Sanitation Data'!D7))="","",OFFSET('Sanitation Data'!$D$32,0,10*ROW('Sanitation Data'!D7)))</f>
        <v>Yes</v>
      </c>
      <c r="CP13" s="404" t="str">
        <f ca="1">+IF(OFFSET('Sanitation Data'!$E$28,0,10*ROW('Sanitation Data'!E7))="","",OFFSET('Sanitation Data'!$E$28,0,10*ROW('Sanitation Data'!E7)))</f>
        <v>Yes</v>
      </c>
      <c r="CQ13" s="404" t="str">
        <f ca="1">+IF(OFFSET('Sanitation Data'!$E$29,0,10*ROW('Sanitation Data'!E7))="","",OFFSET('Sanitation Data'!$E$29,0,10*ROW('Sanitation Data'!E7)))</f>
        <v>Yes</v>
      </c>
      <c r="CR13" s="404" t="str">
        <f ca="1">+IF(OFFSET('Sanitation Data'!$E$30,0,10*ROW('Sanitation Data'!E7))="","",OFFSET('Sanitation Data'!$E$30,0,10*ROW('Sanitation Data'!E7)))</f>
        <v>Yes</v>
      </c>
      <c r="CS13" s="404" t="str">
        <f ca="1">+IF(OFFSET('Sanitation Data'!$E$31,0,10*ROW('Sanitation Data'!E7))="","",OFFSET('Sanitation Data'!$E$31,0,10*ROW('Sanitation Data'!E7)))</f>
        <v>Yes</v>
      </c>
      <c r="CT13" s="404" t="str">
        <f ca="1">+IF(OFFSET('Sanitation Data'!$E$32,0,10*ROW('Sanitation Data'!E7))="","",OFFSET('Sanitation Data'!$E$32,0,10*ROW('Sanitation Data'!E7)))</f>
        <v>Yes</v>
      </c>
      <c r="CU13" s="404" t="str">
        <f ca="1">+IF(OFFSET('Sanitation Data'!$F$28,0,10*ROW('Sanitation Data'!F7))="","",OFFSET('Sanitation Data'!$F$28,0,10*ROW('Sanitation Data'!F7)))</f>
        <v>Yes</v>
      </c>
      <c r="CV13" s="404" t="str">
        <f ca="1">+IF(OFFSET('Sanitation Data'!$F$29,0,10*ROW('Sanitation Data'!F7))="","",OFFSET('Sanitation Data'!$F$29,0,10*ROW('Sanitation Data'!F7)))</f>
        <v>Yes</v>
      </c>
      <c r="CW13" s="404" t="str">
        <f ca="1">+IF(OFFSET('Sanitation Data'!$F$30,0,10*ROW('Sanitation Data'!F7))="","",OFFSET('Sanitation Data'!$F$30,0,10*ROW('Sanitation Data'!F7)))</f>
        <v>Yes</v>
      </c>
      <c r="CX13" s="404" t="str">
        <f ca="1">+IF(OFFSET('Sanitation Data'!$F$31,0,10*ROW('Sanitation Data'!F7))="","",OFFSET('Sanitation Data'!$F$31,0,10*ROW('Sanitation Data'!F7)))</f>
        <v>Yes</v>
      </c>
      <c r="CY13" s="404" t="str">
        <f ca="1">+IF(OFFSET('Sanitation Data'!$F$32,0,10*ROW('Sanitation Data'!F7))="","",OFFSET('Sanitation Data'!$F$32,0,10*ROW('Sanitation Data'!F7)))</f>
        <v>Yes</v>
      </c>
      <c r="CZ13" s="404" t="str">
        <f ca="1">+IF(OFFSET('Sanitation Data'!$G$28,0,10*ROW('Sanitation Data'!G7))="","",OFFSET('Sanitation Data'!$G$28,0,10*ROW('Sanitation Data'!G7)))</f>
        <v>Yes</v>
      </c>
      <c r="DA13" s="404" t="str">
        <f ca="1">+IF(OFFSET('Sanitation Data'!$G$29,0,10*ROW('Sanitation Data'!G7))="","",OFFSET('Sanitation Data'!$G$29,0,10*ROW('Sanitation Data'!G7)))</f>
        <v>Yes</v>
      </c>
      <c r="DB13" s="404" t="str">
        <f ca="1">+IF(OFFSET('Sanitation Data'!$G$30,0,10*ROW('Sanitation Data'!G7))="","",OFFSET('Sanitation Data'!$G$30,0,10*ROW('Sanitation Data'!G7)))</f>
        <v>Yes</v>
      </c>
      <c r="DC13" s="404" t="str">
        <f ca="1">+IF(OFFSET('Sanitation Data'!$G$31,0,10*ROW('Sanitation Data'!G7))="","",OFFSET('Sanitation Data'!$G$31,0,10*ROW('Sanitation Data'!G7)))</f>
        <v>Yes</v>
      </c>
      <c r="DD13" s="404" t="str">
        <f ca="1">+IF(OFFSET('Sanitation Data'!$G$32,0,10*ROW('Sanitation Data'!G7))="","",OFFSET('Sanitation Data'!$G$32,0,10*ROW('Sanitation Data'!G7)))</f>
        <v>Yes</v>
      </c>
      <c r="DE13" s="404" t="str">
        <f ca="1">+IF(OFFSET('Sanitation Data'!$H$28,0,10*ROW('Sanitation Data'!H7))="","",OFFSET('Sanitation Data'!$H$28,0,10*ROW('Sanitation Data'!H7)))</f>
        <v>Yes</v>
      </c>
      <c r="DF13" s="404" t="str">
        <f ca="1">+IF(OFFSET('Sanitation Data'!$H$29,0,10*ROW('Sanitation Data'!H7))="","",OFFSET('Sanitation Data'!$H$29,0,10*ROW('Sanitation Data'!H7)))</f>
        <v>Yes</v>
      </c>
      <c r="DG13" s="404" t="str">
        <f ca="1">+IF(OFFSET('Sanitation Data'!$H$30,0,10*ROW('Sanitation Data'!H7))="","",OFFSET('Sanitation Data'!$H$30,0,10*ROW('Sanitation Data'!H7)))</f>
        <v>Yes</v>
      </c>
      <c r="DH13" s="404" t="str">
        <f ca="1">+IF(OFFSET('Sanitation Data'!$H$31,0,10*ROW('Sanitation Data'!H7))="","",OFFSET('Sanitation Data'!$H$31,0,10*ROW('Sanitation Data'!H7)))</f>
        <v>Yes</v>
      </c>
      <c r="DI13" s="404" t="str">
        <f ca="1">+IF(OFFSET('Sanitation Data'!$H$32,0,10*ROW('Sanitation Data'!H7))="","",OFFSET('Sanitation Data'!$H$32,0,10*ROW('Sanitation Data'!H7)))</f>
        <v>Yes</v>
      </c>
      <c r="DJ13" s="404" t="str">
        <f ca="1">+IF(OFFSET('Sanitation Data'!$I$28,0,10*ROW('Sanitation Data'!I7))="","",OFFSET('Sanitation Data'!$I$28,0,10*ROW('Sanitation Data'!I7)))</f>
        <v>Yes</v>
      </c>
      <c r="DK13" s="404" t="str">
        <f ca="1">+IF(OFFSET('Sanitation Data'!$I$29,0,10*ROW('Sanitation Data'!I7))="","",OFFSET('Sanitation Data'!$I$29,0,10*ROW('Sanitation Data'!I7)))</f>
        <v>Yes</v>
      </c>
      <c r="DL13" s="404" t="str">
        <f ca="1">+IF(OFFSET('Sanitation Data'!$I$30,0,10*ROW('Sanitation Data'!I7))="","",OFFSET('Sanitation Data'!$I$30,0,10*ROW('Sanitation Data'!I7)))</f>
        <v>Yes</v>
      </c>
      <c r="DM13" s="404" t="str">
        <f ca="1">+IF(OFFSET('Sanitation Data'!$I$31,0,10*ROW('Sanitation Data'!I7))="","",OFFSET('Sanitation Data'!$I$31,0,10*ROW('Sanitation Data'!I7)))</f>
        <v>Yes</v>
      </c>
      <c r="DN13" s="404" t="str">
        <f ca="1">+IF(OFFSET('Sanitation Data'!$I$32,0,10*ROW('Sanitation Data'!I7))="","",OFFSET('Sanitation Data'!$I$32,0,10*ROW('Sanitation Data'!I7)))</f>
        <v>Yes</v>
      </c>
      <c r="DO13" s="404" t="str">
        <f ca="1">+IF(OFFSET('Hygiene Data'!$D$11,0,10*ROW('Hygiene Data'!D7))="","",OFFSET('Hygiene Data'!$D$11,0,10*ROW('Hygiene Data'!D7)))</f>
        <v>Yes</v>
      </c>
      <c r="DP13" s="404" t="str">
        <f ca="1">+IF(OFFSET('Hygiene Data'!$D$12,0,10*ROW('Hygiene Data'!D7))="","",OFFSET('Hygiene Data'!$D$12,0,10*ROW('Hygiene Data'!D7)))</f>
        <v>Yes</v>
      </c>
      <c r="DQ13" s="404" t="str">
        <f ca="1">+IF(OFFSET('Hygiene Data'!$D$13,0,10*ROW('Hygiene Data'!D7))="","",OFFSET('Hygiene Data'!$D$13,0,10*ROW('Hygiene Data'!D7)))</f>
        <v>Yes</v>
      </c>
      <c r="DR13" s="404" t="str">
        <f ca="1">+IF(OFFSET('Hygiene Data'!$E$11,0,10*ROW('Hygiene Data'!E7))="","",OFFSET('Hygiene Data'!$E$11,0,10*ROW('Hygiene Data'!E7)))</f>
        <v>Yes</v>
      </c>
      <c r="DS13" s="404" t="str">
        <f ca="1">+IF(OFFSET('Hygiene Data'!$E$12,0,10*ROW('Hygiene Data'!E7))="","",OFFSET('Hygiene Data'!$E$12,0,10*ROW('Hygiene Data'!E7)))</f>
        <v>Yes</v>
      </c>
      <c r="DT13" s="404" t="str">
        <f ca="1">+IF(OFFSET('Hygiene Data'!$E$13,0,10*ROW('Hygiene Data'!E7))="","",OFFSET('Hygiene Data'!$E$13,0,10*ROW('Hygiene Data'!E7)))</f>
        <v>Yes</v>
      </c>
      <c r="DU13" s="404" t="str">
        <f ca="1">+IF(OFFSET('Hygiene Data'!$F$11,0,10*ROW('Hygiene Data'!F7))="","",OFFSET('Hygiene Data'!$F$11,0,10*ROW('Hygiene Data'!F7)))</f>
        <v>Yes</v>
      </c>
      <c r="DV13" s="404" t="str">
        <f ca="1">+IF(OFFSET('Hygiene Data'!$F$12,0,10*ROW('Hygiene Data'!F7))="","",OFFSET('Hygiene Data'!$F$12,0,10*ROW('Hygiene Data'!F7)))</f>
        <v>Yes</v>
      </c>
      <c r="DW13" s="404" t="str">
        <f ca="1">+IF(OFFSET('Hygiene Data'!$F$13,0,10*ROW('Hygiene Data'!F7))="","",OFFSET('Hygiene Data'!$F$13,0,10*ROW('Hygiene Data'!F7)))</f>
        <v>Yes</v>
      </c>
      <c r="DX13" s="404" t="str">
        <f ca="1">+IF(OFFSET('Hygiene Data'!$G$11,0,10*ROW('Hygiene Data'!G7))="","",OFFSET('Hygiene Data'!$G$11,0,10*ROW('Hygiene Data'!G7)))</f>
        <v>Yes</v>
      </c>
      <c r="DY13" s="404" t="str">
        <f ca="1">+IF(OFFSET('Hygiene Data'!$G$12,0,10*ROW('Hygiene Data'!G7))="","",OFFSET('Hygiene Data'!$G$12,0,10*ROW('Hygiene Data'!G7)))</f>
        <v>Yes</v>
      </c>
      <c r="DZ13" s="404" t="str">
        <f ca="1">+IF(OFFSET('Hygiene Data'!$G$13,0,10*ROW('Hygiene Data'!G7))="","",OFFSET('Hygiene Data'!$G$13,0,10*ROW('Hygiene Data'!G7)))</f>
        <v>Yes</v>
      </c>
      <c r="EA13" s="404" t="str">
        <f ca="1">+IF(OFFSET('Hygiene Data'!$H$11,0,10*ROW('Hygiene Data'!H7))="","",OFFSET('Hygiene Data'!$H$11,0,10*ROW('Hygiene Data'!H7)))</f>
        <v>Yes</v>
      </c>
      <c r="EB13" s="404" t="str">
        <f ca="1">+IF(OFFSET('Hygiene Data'!$H$12,0,10*ROW('Hygiene Data'!H7))="","",OFFSET('Hygiene Data'!$H$12,0,10*ROW('Hygiene Data'!H7)))</f>
        <v>Yes</v>
      </c>
      <c r="EC13" s="404" t="str">
        <f ca="1">+IF(OFFSET('Hygiene Data'!$H$13,0,10*ROW('Hygiene Data'!H7))="","",OFFSET('Hygiene Data'!$H$13,0,10*ROW('Hygiene Data'!H7)))</f>
        <v>Yes</v>
      </c>
      <c r="ED13" s="404" t="str">
        <f ca="1">+IF(OFFSET('Hygiene Data'!$I$11,0,10*ROW('Hygiene Data'!I7))="","",OFFSET('Hygiene Data'!$I$11,0,10*ROW('Hygiene Data'!I7)))</f>
        <v>Yes</v>
      </c>
      <c r="EE13" s="404" t="str">
        <f ca="1">+IF(OFFSET('Hygiene Data'!$I$12,0,10*ROW('Hygiene Data'!I7))="","",OFFSET('Hygiene Data'!$I$12,0,10*ROW('Hygiene Data'!I7)))</f>
        <v>Yes</v>
      </c>
      <c r="EF13" s="404" t="str">
        <f ca="1">+IF(OFFSET('Hygiene Data'!$I$13,0,10*ROW('Hygiene Data'!I7))="","",OFFSET('Hygiene Data'!$I$13,0,10*ROW('Hygiene Data'!I7)))</f>
        <v>Yes</v>
      </c>
    </row>
    <row r="14" spans="1:136" x14ac:dyDescent="0.25">
      <c r="A14" s="513" t="str">
        <f ca="1">+IF(OFFSET('Water Data'!$B$2,0,10*ROW('Water Data'!E8))="","",OFFSET('Water Data'!$B$2,0,10*ROW('Water Data'!E8)))</f>
        <v>TZA_2024_EMIS</v>
      </c>
      <c r="B14" s="51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40">
        <f t="shared" ca="1" si="0"/>
        <v>2024</v>
      </c>
      <c r="D14" s="54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4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41">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74.33250000000001</v>
      </c>
      <c r="G14" s="54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4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4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4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4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4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4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4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4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4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4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41">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74.765000000000001</v>
      </c>
      <c r="S14" s="54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4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41">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73.900000000000006</v>
      </c>
      <c r="V14" s="54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4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4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4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4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4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4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4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4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4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4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4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4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4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4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4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4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4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4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4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42">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83.567499999999995</v>
      </c>
      <c r="AQ14" s="54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4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4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4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4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42">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92.594999999999999</v>
      </c>
      <c r="AW14" s="54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4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4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4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1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43">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64.987499999999997</v>
      </c>
      <c r="BC14" s="54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4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4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4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4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4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4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4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4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4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4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43">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63.7</v>
      </c>
      <c r="BO14" s="54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43">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72.375</v>
      </c>
      <c r="BQ14" s="543">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66.274999999999991</v>
      </c>
      <c r="BS14" s="404" t="str">
        <f ca="1">+IF(OFFSET('Water Data'!$D$27,0,10*ROW('Water Data'!D8))="","",OFFSET('Water Data'!$D$27,0,10*ROW('Water Data'!D8)))</f>
        <v/>
      </c>
      <c r="BT14" s="404" t="str">
        <f ca="1">+IF(OFFSET('Water Data'!$D$28,0,10*ROW('Water Data'!D8))="","",OFFSET('Water Data'!$D$28,0,10*ROW('Water Data'!D8)))</f>
        <v/>
      </c>
      <c r="BU14" s="404" t="str">
        <f ca="1">+IF(OFFSET('Water Data'!$D$29,0,10*ROW('Water Data'!D8))="","",OFFSET('Water Data'!$D$29,0,10*ROW('Water Data'!D8)))</f>
        <v>Yes</v>
      </c>
      <c r="BV14" s="404" t="str">
        <f ca="1">+IF(OFFSET('Water Data'!$E$27,0,10*ROW('Water Data'!E8))="","",OFFSET('Water Data'!$E$27,0,10*ROW('Water Data'!E8)))</f>
        <v/>
      </c>
      <c r="BW14" s="404" t="str">
        <f ca="1">+IF(OFFSET('Water Data'!$E$28,0,10*ROW('Water Data'!E8))="","",OFFSET('Water Data'!$E$28,0,10*ROW('Water Data'!E8)))</f>
        <v/>
      </c>
      <c r="BX14" s="404" t="str">
        <f ca="1">+IF(OFFSET('Water Data'!$E$29,0,10*ROW('Water Data'!E8))="","",OFFSET('Water Data'!$E$29,0,10*ROW('Water Data'!E8)))</f>
        <v/>
      </c>
      <c r="BY14" s="404" t="str">
        <f ca="1">+IF(OFFSET('Water Data'!$F$27,0,10*ROW('Water Data'!F8))="","",OFFSET('Water Data'!$F$27,0,10*ROW('Water Data'!F8)))</f>
        <v/>
      </c>
      <c r="BZ14" s="404" t="str">
        <f ca="1">+IF(OFFSET('Water Data'!$F$28,0,10*ROW('Water Data'!F8))="","",OFFSET('Water Data'!$F$28,0,10*ROW('Water Data'!F8)))</f>
        <v/>
      </c>
      <c r="CA14" s="404" t="str">
        <f ca="1">+IF(OFFSET('Water Data'!$F$29,0,10*ROW('Water Data'!F8))="","",OFFSET('Water Data'!$F$29,0,10*ROW('Water Data'!F8)))</f>
        <v/>
      </c>
      <c r="CB14" s="404" t="str">
        <f ca="1">+IF(OFFSET('Water Data'!$G$27,0,10*ROW('Water Data'!G8))="","",OFFSET('Water Data'!$G$27,0,10*ROW('Water Data'!G8)))</f>
        <v/>
      </c>
      <c r="CC14" s="404" t="str">
        <f ca="1">+IF(OFFSET('Water Data'!$G$28,0,10*ROW('Water Data'!G8))="","",OFFSET('Water Data'!$G$28,0,10*ROW('Water Data'!G8)))</f>
        <v/>
      </c>
      <c r="CD14" s="404" t="str">
        <f ca="1">+IF(OFFSET('Water Data'!$G$29,0,10*ROW('Water Data'!G8))="","",OFFSET('Water Data'!$G$29,0,10*ROW('Water Data'!G8)))</f>
        <v/>
      </c>
      <c r="CE14" s="404" t="str">
        <f ca="1">+IF(OFFSET('Water Data'!$H$27,0,10*ROW('Water Data'!H8))="","",OFFSET('Water Data'!$H$27,0,10*ROW('Water Data'!H8)))</f>
        <v/>
      </c>
      <c r="CF14" s="404" t="str">
        <f ca="1">+IF(OFFSET('Water Data'!$H$28,0,10*ROW('Water Data'!H8))="","",OFFSET('Water Data'!$H$28,0,10*ROW('Water Data'!H8)))</f>
        <v/>
      </c>
      <c r="CG14" s="404" t="str">
        <f ca="1">+IF(OFFSET('Water Data'!$H$29,0,10*ROW('Water Data'!H8))="","",OFFSET('Water Data'!$H$29,0,10*ROW('Water Data'!H8)))</f>
        <v>Yes</v>
      </c>
      <c r="CH14" s="404" t="str">
        <f ca="1">+IF(OFFSET('Water Data'!$I$27,0,10*ROW('Water Data'!I8))="","",OFFSET('Water Data'!$I$27,0,10*ROW('Water Data'!I8)))</f>
        <v/>
      </c>
      <c r="CI14" s="404" t="str">
        <f ca="1">+IF(OFFSET('Water Data'!$I$28,0,10*ROW('Water Data'!I8))="","",OFFSET('Water Data'!$I$28,0,10*ROW('Water Data'!I8)))</f>
        <v/>
      </c>
      <c r="CJ14" s="404" t="str">
        <f ca="1">+IF(OFFSET('Water Data'!$I$29,0,10*ROW('Water Data'!I8))="","",OFFSET('Water Data'!$I$29,0,10*ROW('Water Data'!I8)))</f>
        <v>Yes</v>
      </c>
      <c r="CK14" s="404" t="str">
        <f ca="1">+IF(OFFSET('Sanitation Data'!$D$28,0,10*ROW('Sanitation Data'!D8))="","",OFFSET('Sanitation Data'!$D$28,0,10*ROW('Sanitation Data'!D8)))</f>
        <v/>
      </c>
      <c r="CL14" s="404" t="str">
        <f ca="1">+IF(OFFSET('Sanitation Data'!$D$29,0,10*ROW('Sanitation Data'!D8))="","",OFFSET('Sanitation Data'!$D$29,0,10*ROW('Sanitation Data'!D8)))</f>
        <v/>
      </c>
      <c r="CM14" s="404" t="str">
        <f ca="1">+IF(OFFSET('Sanitation Data'!$D$30,0,10*ROW('Sanitation Data'!D8))="","",OFFSET('Sanitation Data'!$D$30,0,10*ROW('Sanitation Data'!D8)))</f>
        <v/>
      </c>
      <c r="CN14" s="404" t="str">
        <f ca="1">+IF(OFFSET('Sanitation Data'!$D$31,0,10*ROW('Sanitation Data'!D8))="","",OFFSET('Sanitation Data'!$D$31,0,10*ROW('Sanitation Data'!D8)))</f>
        <v/>
      </c>
      <c r="CO14" s="404" t="str">
        <f ca="1">+IF(OFFSET('Sanitation Data'!$D$32,0,10*ROW('Sanitation Data'!D8))="","",OFFSET('Sanitation Data'!$D$32,0,10*ROW('Sanitation Data'!D8)))</f>
        <v/>
      </c>
      <c r="CP14" s="404" t="str">
        <f ca="1">+IF(OFFSET('Sanitation Data'!$E$28,0,10*ROW('Sanitation Data'!E8))="","",OFFSET('Sanitation Data'!$E$28,0,10*ROW('Sanitation Data'!E8)))</f>
        <v/>
      </c>
      <c r="CQ14" s="404" t="str">
        <f ca="1">+IF(OFFSET('Sanitation Data'!$E$29,0,10*ROW('Sanitation Data'!E8))="","",OFFSET('Sanitation Data'!$E$29,0,10*ROW('Sanitation Data'!E8)))</f>
        <v/>
      </c>
      <c r="CR14" s="404" t="str">
        <f ca="1">+IF(OFFSET('Sanitation Data'!$E$30,0,10*ROW('Sanitation Data'!E8))="","",OFFSET('Sanitation Data'!$E$30,0,10*ROW('Sanitation Data'!E8)))</f>
        <v/>
      </c>
      <c r="CS14" s="404" t="str">
        <f ca="1">+IF(OFFSET('Sanitation Data'!$E$31,0,10*ROW('Sanitation Data'!E8))="","",OFFSET('Sanitation Data'!$E$31,0,10*ROW('Sanitation Data'!E8)))</f>
        <v/>
      </c>
      <c r="CT14" s="404" t="str">
        <f ca="1">+IF(OFFSET('Sanitation Data'!$E$32,0,10*ROW('Sanitation Data'!E8))="","",OFFSET('Sanitation Data'!$E$32,0,10*ROW('Sanitation Data'!E8)))</f>
        <v/>
      </c>
      <c r="CU14" s="404" t="str">
        <f ca="1">+IF(OFFSET('Sanitation Data'!$F$28,0,10*ROW('Sanitation Data'!F8))="","",OFFSET('Sanitation Data'!$F$28,0,10*ROW('Sanitation Data'!F8)))</f>
        <v/>
      </c>
      <c r="CV14" s="404" t="str">
        <f ca="1">+IF(OFFSET('Sanitation Data'!$F$29,0,10*ROW('Sanitation Data'!F8))="","",OFFSET('Sanitation Data'!$F$29,0,10*ROW('Sanitation Data'!F8)))</f>
        <v/>
      </c>
      <c r="CW14" s="404" t="str">
        <f ca="1">+IF(OFFSET('Sanitation Data'!$F$30,0,10*ROW('Sanitation Data'!F8))="","",OFFSET('Sanitation Data'!$F$30,0,10*ROW('Sanitation Data'!F8)))</f>
        <v/>
      </c>
      <c r="CX14" s="404" t="str">
        <f ca="1">+IF(OFFSET('Sanitation Data'!$F$31,0,10*ROW('Sanitation Data'!F8))="","",OFFSET('Sanitation Data'!$F$31,0,10*ROW('Sanitation Data'!F8)))</f>
        <v/>
      </c>
      <c r="CY14" s="404" t="str">
        <f ca="1">+IF(OFFSET('Sanitation Data'!$F$32,0,10*ROW('Sanitation Data'!F8))="","",OFFSET('Sanitation Data'!$F$32,0,10*ROW('Sanitation Data'!F8)))</f>
        <v/>
      </c>
      <c r="CZ14" s="404" t="str">
        <f ca="1">+IF(OFFSET('Sanitation Data'!$G$28,0,10*ROW('Sanitation Data'!G8))="","",OFFSET('Sanitation Data'!$G$28,0,10*ROW('Sanitation Data'!G8)))</f>
        <v/>
      </c>
      <c r="DA14" s="404" t="str">
        <f ca="1">+IF(OFFSET('Sanitation Data'!$G$29,0,10*ROW('Sanitation Data'!G8))="","",OFFSET('Sanitation Data'!$G$29,0,10*ROW('Sanitation Data'!G8)))</f>
        <v/>
      </c>
      <c r="DB14" s="404" t="str">
        <f ca="1">+IF(OFFSET('Sanitation Data'!$G$30,0,10*ROW('Sanitation Data'!G8))="","",OFFSET('Sanitation Data'!$G$30,0,10*ROW('Sanitation Data'!G8)))</f>
        <v/>
      </c>
      <c r="DC14" s="404" t="str">
        <f ca="1">+IF(OFFSET('Sanitation Data'!$G$31,0,10*ROW('Sanitation Data'!G8))="","",OFFSET('Sanitation Data'!$G$31,0,10*ROW('Sanitation Data'!G8)))</f>
        <v/>
      </c>
      <c r="DD14" s="404" t="str">
        <f ca="1">+IF(OFFSET('Sanitation Data'!$G$32,0,10*ROW('Sanitation Data'!G8))="","",OFFSET('Sanitation Data'!$G$32,0,10*ROW('Sanitation Data'!G8)))</f>
        <v/>
      </c>
      <c r="DE14" s="404" t="str">
        <f ca="1">+IF(OFFSET('Sanitation Data'!$H$28,0,10*ROW('Sanitation Data'!H8))="","",OFFSET('Sanitation Data'!$H$28,0,10*ROW('Sanitation Data'!H8)))</f>
        <v>Yes</v>
      </c>
      <c r="DF14" s="404" t="str">
        <f ca="1">+IF(OFFSET('Sanitation Data'!$H$29,0,10*ROW('Sanitation Data'!H8))="","",OFFSET('Sanitation Data'!$H$29,0,10*ROW('Sanitation Data'!H8)))</f>
        <v/>
      </c>
      <c r="DG14" s="404" t="str">
        <f ca="1">+IF(OFFSET('Sanitation Data'!$H$30,0,10*ROW('Sanitation Data'!H8))="","",OFFSET('Sanitation Data'!$H$30,0,10*ROW('Sanitation Data'!H8)))</f>
        <v/>
      </c>
      <c r="DH14" s="404" t="str">
        <f ca="1">+IF(OFFSET('Sanitation Data'!$H$31,0,10*ROW('Sanitation Data'!H8))="","",OFFSET('Sanitation Data'!$H$31,0,10*ROW('Sanitation Data'!H8)))</f>
        <v/>
      </c>
      <c r="DI14" s="404" t="str">
        <f ca="1">+IF(OFFSET('Sanitation Data'!$H$32,0,10*ROW('Sanitation Data'!H8))="","",OFFSET('Sanitation Data'!$H$32,0,10*ROW('Sanitation Data'!H8)))</f>
        <v/>
      </c>
      <c r="DJ14" s="404" t="str">
        <f ca="1">+IF(OFFSET('Sanitation Data'!$I$28,0,10*ROW('Sanitation Data'!I8))="","",OFFSET('Sanitation Data'!$I$28,0,10*ROW('Sanitation Data'!I8)))</f>
        <v/>
      </c>
      <c r="DK14" s="404" t="str">
        <f ca="1">+IF(OFFSET('Sanitation Data'!$I$29,0,10*ROW('Sanitation Data'!I8))="","",OFFSET('Sanitation Data'!$I$29,0,10*ROW('Sanitation Data'!I8)))</f>
        <v>Yes</v>
      </c>
      <c r="DL14" s="404" t="str">
        <f ca="1">+IF(OFFSET('Sanitation Data'!$I$30,0,10*ROW('Sanitation Data'!I8))="","",OFFSET('Sanitation Data'!$I$30,0,10*ROW('Sanitation Data'!I8)))</f>
        <v/>
      </c>
      <c r="DM14" s="404" t="str">
        <f ca="1">+IF(OFFSET('Sanitation Data'!$I$31,0,10*ROW('Sanitation Data'!I8))="","",OFFSET('Sanitation Data'!$I$31,0,10*ROW('Sanitation Data'!I8)))</f>
        <v/>
      </c>
      <c r="DN14" s="404" t="str">
        <f ca="1">+IF(OFFSET('Sanitation Data'!$I$32,0,10*ROW('Sanitation Data'!I8))="","",OFFSET('Sanitation Data'!$I$32,0,10*ROW('Sanitation Data'!I8)))</f>
        <v/>
      </c>
      <c r="DO14" s="404" t="str">
        <f ca="1">+IF(OFFSET('Hygiene Data'!$D$11,0,10*ROW('Hygiene Data'!D8))="","",OFFSET('Hygiene Data'!$D$11,0,10*ROW('Hygiene Data'!D8)))</f>
        <v/>
      </c>
      <c r="DP14" s="404" t="str">
        <f ca="1">+IF(OFFSET('Hygiene Data'!$D$12,0,10*ROW('Hygiene Data'!D8))="","",OFFSET('Hygiene Data'!$D$12,0,10*ROW('Hygiene Data'!D8)))</f>
        <v/>
      </c>
      <c r="DQ14" s="404" t="str">
        <f ca="1">+IF(OFFSET('Hygiene Data'!$D$13,0,10*ROW('Hygiene Data'!D8))="","",OFFSET('Hygiene Data'!$D$13,0,10*ROW('Hygiene Data'!D8)))</f>
        <v>Yes</v>
      </c>
      <c r="DR14" s="404" t="str">
        <f ca="1">+IF(OFFSET('Hygiene Data'!$E$11,0,10*ROW('Hygiene Data'!E8))="","",OFFSET('Hygiene Data'!$E$11,0,10*ROW('Hygiene Data'!E8)))</f>
        <v/>
      </c>
      <c r="DS14" s="404" t="str">
        <f ca="1">+IF(OFFSET('Hygiene Data'!$E$12,0,10*ROW('Hygiene Data'!E8))="","",OFFSET('Hygiene Data'!$E$12,0,10*ROW('Hygiene Data'!E8)))</f>
        <v/>
      </c>
      <c r="DT14" s="404" t="str">
        <f ca="1">+IF(OFFSET('Hygiene Data'!$E$13,0,10*ROW('Hygiene Data'!E8))="","",OFFSET('Hygiene Data'!$E$13,0,10*ROW('Hygiene Data'!E8)))</f>
        <v/>
      </c>
      <c r="DU14" s="404" t="str">
        <f ca="1">+IF(OFFSET('Hygiene Data'!$F$11,0,10*ROW('Hygiene Data'!F8))="","",OFFSET('Hygiene Data'!$F$11,0,10*ROW('Hygiene Data'!F8)))</f>
        <v/>
      </c>
      <c r="DV14" s="404" t="str">
        <f ca="1">+IF(OFFSET('Hygiene Data'!$F$12,0,10*ROW('Hygiene Data'!F8))="","",OFFSET('Hygiene Data'!$F$12,0,10*ROW('Hygiene Data'!F8)))</f>
        <v/>
      </c>
      <c r="DW14" s="404" t="str">
        <f ca="1">+IF(OFFSET('Hygiene Data'!$F$13,0,10*ROW('Hygiene Data'!F8))="","",OFFSET('Hygiene Data'!$F$13,0,10*ROW('Hygiene Data'!F8)))</f>
        <v/>
      </c>
      <c r="DX14" s="404" t="str">
        <f ca="1">+IF(OFFSET('Hygiene Data'!$G$11,0,10*ROW('Hygiene Data'!G8))="","",OFFSET('Hygiene Data'!$G$11,0,10*ROW('Hygiene Data'!G8)))</f>
        <v/>
      </c>
      <c r="DY14" s="404" t="str">
        <f ca="1">+IF(OFFSET('Hygiene Data'!$G$12,0,10*ROW('Hygiene Data'!G8))="","",OFFSET('Hygiene Data'!$G$12,0,10*ROW('Hygiene Data'!G8)))</f>
        <v/>
      </c>
      <c r="DZ14" s="404" t="str">
        <f ca="1">+IF(OFFSET('Hygiene Data'!$G$13,0,10*ROW('Hygiene Data'!G8))="","",OFFSET('Hygiene Data'!$G$13,0,10*ROW('Hygiene Data'!G8)))</f>
        <v/>
      </c>
      <c r="EA14" s="404" t="str">
        <f ca="1">+IF(OFFSET('Hygiene Data'!$H$11,0,10*ROW('Hygiene Data'!H8))="","",OFFSET('Hygiene Data'!$H$11,0,10*ROW('Hygiene Data'!H8)))</f>
        <v/>
      </c>
      <c r="EB14" s="404" t="str">
        <f ca="1">+IF(OFFSET('Hygiene Data'!$H$12,0,10*ROW('Hygiene Data'!H8))="","",OFFSET('Hygiene Data'!$H$12,0,10*ROW('Hygiene Data'!H8)))</f>
        <v/>
      </c>
      <c r="EC14" s="404" t="str">
        <f ca="1">+IF(OFFSET('Hygiene Data'!$H$13,0,10*ROW('Hygiene Data'!H8))="","",OFFSET('Hygiene Data'!$H$13,0,10*ROW('Hygiene Data'!H8)))</f>
        <v>Yes</v>
      </c>
      <c r="ED14" s="404" t="str">
        <f ca="1">+IF(OFFSET('Hygiene Data'!$I$11,0,10*ROW('Hygiene Data'!I8))="","",OFFSET('Hygiene Data'!$I$11,0,10*ROW('Hygiene Data'!I8)))</f>
        <v/>
      </c>
      <c r="EE14" s="404" t="str">
        <f ca="1">+IF(OFFSET('Hygiene Data'!$I$12,0,10*ROW('Hygiene Data'!I8))="","",OFFSET('Hygiene Data'!$I$12,0,10*ROW('Hygiene Data'!I8)))</f>
        <v>Yes</v>
      </c>
      <c r="EF14" s="404" t="str">
        <f ca="1">+IF(OFFSET('Hygiene Data'!$I$13,0,10*ROW('Hygiene Data'!I8))="","",OFFSET('Hygiene Data'!$I$13,0,10*ROW('Hygiene Data'!I8)))</f>
        <v>Yes</v>
      </c>
    </row>
    <row r="15" spans="1:136" x14ac:dyDescent="0.25">
      <c r="A15" s="513" t="str">
        <f ca="1">+IF(OFFSET('Water Data'!$B$2,0,10*ROW('Water Data'!E9))="","",OFFSET('Water Data'!$B$2,0,10*ROW('Water Data'!E9)))</f>
        <v/>
      </c>
      <c r="B15" s="51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40" t="str">
        <f t="shared" ca="1" si="0"/>
        <v/>
      </c>
      <c r="D15" s="54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4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4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4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4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4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4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4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4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4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4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4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4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4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4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4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4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4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4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4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4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4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4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4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4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4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4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4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4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4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4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4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4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4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4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4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4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4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4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4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4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4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4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4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4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4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4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4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4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1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4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4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4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4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4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4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4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4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4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4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4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4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4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4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4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4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404" t="str">
        <f ca="1">+IF(OFFSET('Water Data'!$D$27,0,10*ROW('Water Data'!D9))="","",OFFSET('Water Data'!$D$27,0,10*ROW('Water Data'!D9)))</f>
        <v/>
      </c>
      <c r="BT15" s="404" t="str">
        <f ca="1">+IF(OFFSET('Water Data'!$D$28,0,10*ROW('Water Data'!D9))="","",OFFSET('Water Data'!$D$28,0,10*ROW('Water Data'!D9)))</f>
        <v/>
      </c>
      <c r="BU15" s="404" t="str">
        <f ca="1">+IF(OFFSET('Water Data'!$D$29,0,10*ROW('Water Data'!D9))="","",OFFSET('Water Data'!$D$29,0,10*ROW('Water Data'!D9)))</f>
        <v/>
      </c>
      <c r="BV15" s="404" t="str">
        <f ca="1">+IF(OFFSET('Water Data'!$E$27,0,10*ROW('Water Data'!E9))="","",OFFSET('Water Data'!$E$27,0,10*ROW('Water Data'!E9)))</f>
        <v/>
      </c>
      <c r="BW15" s="404" t="str">
        <f ca="1">+IF(OFFSET('Water Data'!$E$28,0,10*ROW('Water Data'!E9))="","",OFFSET('Water Data'!$E$28,0,10*ROW('Water Data'!E9)))</f>
        <v/>
      </c>
      <c r="BX15" s="404" t="str">
        <f ca="1">+IF(OFFSET('Water Data'!$E$29,0,10*ROW('Water Data'!E9))="","",OFFSET('Water Data'!$E$29,0,10*ROW('Water Data'!E9)))</f>
        <v/>
      </c>
      <c r="BY15" s="404" t="str">
        <f ca="1">+IF(OFFSET('Water Data'!$F$27,0,10*ROW('Water Data'!F9))="","",OFFSET('Water Data'!$F$27,0,10*ROW('Water Data'!F9)))</f>
        <v/>
      </c>
      <c r="BZ15" s="404" t="str">
        <f ca="1">+IF(OFFSET('Water Data'!$F$28,0,10*ROW('Water Data'!F9))="","",OFFSET('Water Data'!$F$28,0,10*ROW('Water Data'!F9)))</f>
        <v/>
      </c>
      <c r="CA15" s="404" t="str">
        <f ca="1">+IF(OFFSET('Water Data'!$F$29,0,10*ROW('Water Data'!F9))="","",OFFSET('Water Data'!$F$29,0,10*ROW('Water Data'!F9)))</f>
        <v/>
      </c>
      <c r="CB15" s="404" t="str">
        <f ca="1">+IF(OFFSET('Water Data'!$G$27,0,10*ROW('Water Data'!G9))="","",OFFSET('Water Data'!$G$27,0,10*ROW('Water Data'!G9)))</f>
        <v/>
      </c>
      <c r="CC15" s="404" t="str">
        <f ca="1">+IF(OFFSET('Water Data'!$G$28,0,10*ROW('Water Data'!G9))="","",OFFSET('Water Data'!$G$28,0,10*ROW('Water Data'!G9)))</f>
        <v/>
      </c>
      <c r="CD15" s="404" t="str">
        <f ca="1">+IF(OFFSET('Water Data'!$G$29,0,10*ROW('Water Data'!G9))="","",OFFSET('Water Data'!$G$29,0,10*ROW('Water Data'!G9)))</f>
        <v/>
      </c>
      <c r="CE15" s="404" t="str">
        <f ca="1">+IF(OFFSET('Water Data'!$H$27,0,10*ROW('Water Data'!H9))="","",OFFSET('Water Data'!$H$27,0,10*ROW('Water Data'!H9)))</f>
        <v/>
      </c>
      <c r="CF15" s="404" t="str">
        <f ca="1">+IF(OFFSET('Water Data'!$H$28,0,10*ROW('Water Data'!H9))="","",OFFSET('Water Data'!$H$28,0,10*ROW('Water Data'!H9)))</f>
        <v/>
      </c>
      <c r="CG15" s="404" t="str">
        <f ca="1">+IF(OFFSET('Water Data'!$H$29,0,10*ROW('Water Data'!H9))="","",OFFSET('Water Data'!$H$29,0,10*ROW('Water Data'!H9)))</f>
        <v/>
      </c>
      <c r="CH15" s="404" t="str">
        <f ca="1">+IF(OFFSET('Water Data'!$I$27,0,10*ROW('Water Data'!I9))="","",OFFSET('Water Data'!$I$27,0,10*ROW('Water Data'!I9)))</f>
        <v/>
      </c>
      <c r="CI15" s="404" t="str">
        <f ca="1">+IF(OFFSET('Water Data'!$I$28,0,10*ROW('Water Data'!I9))="","",OFFSET('Water Data'!$I$28,0,10*ROW('Water Data'!I9)))</f>
        <v/>
      </c>
      <c r="CJ15" s="404" t="str">
        <f ca="1">+IF(OFFSET('Water Data'!$I$29,0,10*ROW('Water Data'!I9))="","",OFFSET('Water Data'!$I$29,0,10*ROW('Water Data'!I9)))</f>
        <v/>
      </c>
      <c r="CK15" s="404" t="str">
        <f ca="1">+IF(OFFSET('Sanitation Data'!$D$28,0,10*ROW('Sanitation Data'!D9))="","",OFFSET('Sanitation Data'!$D$28,0,10*ROW('Sanitation Data'!D9)))</f>
        <v/>
      </c>
      <c r="CL15" s="404" t="str">
        <f ca="1">+IF(OFFSET('Sanitation Data'!$D$29,0,10*ROW('Sanitation Data'!D9))="","",OFFSET('Sanitation Data'!$D$29,0,10*ROW('Sanitation Data'!D9)))</f>
        <v/>
      </c>
      <c r="CM15" s="404" t="str">
        <f ca="1">+IF(OFFSET('Sanitation Data'!$D$30,0,10*ROW('Sanitation Data'!D9))="","",OFFSET('Sanitation Data'!$D$30,0,10*ROW('Sanitation Data'!D9)))</f>
        <v/>
      </c>
      <c r="CN15" s="404" t="str">
        <f ca="1">+IF(OFFSET('Sanitation Data'!$D$31,0,10*ROW('Sanitation Data'!D9))="","",OFFSET('Sanitation Data'!$D$31,0,10*ROW('Sanitation Data'!D9)))</f>
        <v/>
      </c>
      <c r="CO15" s="404" t="str">
        <f ca="1">+IF(OFFSET('Sanitation Data'!$D$32,0,10*ROW('Sanitation Data'!D9))="","",OFFSET('Sanitation Data'!$D$32,0,10*ROW('Sanitation Data'!D9)))</f>
        <v/>
      </c>
      <c r="CP15" s="404" t="str">
        <f ca="1">+IF(OFFSET('Sanitation Data'!$E$28,0,10*ROW('Sanitation Data'!E9))="","",OFFSET('Sanitation Data'!$E$28,0,10*ROW('Sanitation Data'!E9)))</f>
        <v/>
      </c>
      <c r="CQ15" s="404" t="str">
        <f ca="1">+IF(OFFSET('Sanitation Data'!$E$29,0,10*ROW('Sanitation Data'!E9))="","",OFFSET('Sanitation Data'!$E$29,0,10*ROW('Sanitation Data'!E9)))</f>
        <v/>
      </c>
      <c r="CR15" s="404" t="str">
        <f ca="1">+IF(OFFSET('Sanitation Data'!$E$30,0,10*ROW('Sanitation Data'!E9))="","",OFFSET('Sanitation Data'!$E$30,0,10*ROW('Sanitation Data'!E9)))</f>
        <v/>
      </c>
      <c r="CS15" s="404" t="str">
        <f ca="1">+IF(OFFSET('Sanitation Data'!$E$31,0,10*ROW('Sanitation Data'!E9))="","",OFFSET('Sanitation Data'!$E$31,0,10*ROW('Sanitation Data'!E9)))</f>
        <v/>
      </c>
      <c r="CT15" s="404" t="str">
        <f ca="1">+IF(OFFSET('Sanitation Data'!$E$32,0,10*ROW('Sanitation Data'!E9))="","",OFFSET('Sanitation Data'!$E$32,0,10*ROW('Sanitation Data'!E9)))</f>
        <v/>
      </c>
      <c r="CU15" s="404" t="str">
        <f ca="1">+IF(OFFSET('Sanitation Data'!$F$28,0,10*ROW('Sanitation Data'!F9))="","",OFFSET('Sanitation Data'!$F$28,0,10*ROW('Sanitation Data'!F9)))</f>
        <v/>
      </c>
      <c r="CV15" s="404" t="str">
        <f ca="1">+IF(OFFSET('Sanitation Data'!$F$29,0,10*ROW('Sanitation Data'!F9))="","",OFFSET('Sanitation Data'!$F$29,0,10*ROW('Sanitation Data'!F9)))</f>
        <v/>
      </c>
      <c r="CW15" s="404" t="str">
        <f ca="1">+IF(OFFSET('Sanitation Data'!$F$30,0,10*ROW('Sanitation Data'!F9))="","",OFFSET('Sanitation Data'!$F$30,0,10*ROW('Sanitation Data'!F9)))</f>
        <v/>
      </c>
      <c r="CX15" s="404" t="str">
        <f ca="1">+IF(OFFSET('Sanitation Data'!$F$31,0,10*ROW('Sanitation Data'!F9))="","",OFFSET('Sanitation Data'!$F$31,0,10*ROW('Sanitation Data'!F9)))</f>
        <v/>
      </c>
      <c r="CY15" s="404" t="str">
        <f ca="1">+IF(OFFSET('Sanitation Data'!$F$32,0,10*ROW('Sanitation Data'!F9))="","",OFFSET('Sanitation Data'!$F$32,0,10*ROW('Sanitation Data'!F9)))</f>
        <v/>
      </c>
      <c r="CZ15" s="404" t="str">
        <f ca="1">+IF(OFFSET('Sanitation Data'!$G$28,0,10*ROW('Sanitation Data'!G9))="","",OFFSET('Sanitation Data'!$G$28,0,10*ROW('Sanitation Data'!G9)))</f>
        <v/>
      </c>
      <c r="DA15" s="404" t="str">
        <f ca="1">+IF(OFFSET('Sanitation Data'!$G$29,0,10*ROW('Sanitation Data'!G9))="","",OFFSET('Sanitation Data'!$G$29,0,10*ROW('Sanitation Data'!G9)))</f>
        <v/>
      </c>
      <c r="DB15" s="404" t="str">
        <f ca="1">+IF(OFFSET('Sanitation Data'!$G$30,0,10*ROW('Sanitation Data'!G9))="","",OFFSET('Sanitation Data'!$G$30,0,10*ROW('Sanitation Data'!G9)))</f>
        <v/>
      </c>
      <c r="DC15" s="404" t="str">
        <f ca="1">+IF(OFFSET('Sanitation Data'!$G$31,0,10*ROW('Sanitation Data'!G9))="","",OFFSET('Sanitation Data'!$G$31,0,10*ROW('Sanitation Data'!G9)))</f>
        <v/>
      </c>
      <c r="DD15" s="404" t="str">
        <f ca="1">+IF(OFFSET('Sanitation Data'!$G$32,0,10*ROW('Sanitation Data'!G9))="","",OFFSET('Sanitation Data'!$G$32,0,10*ROW('Sanitation Data'!G9)))</f>
        <v/>
      </c>
      <c r="DE15" s="404" t="str">
        <f ca="1">+IF(OFFSET('Sanitation Data'!$H$28,0,10*ROW('Sanitation Data'!H9))="","",OFFSET('Sanitation Data'!$H$28,0,10*ROW('Sanitation Data'!H9)))</f>
        <v/>
      </c>
      <c r="DF15" s="404" t="str">
        <f ca="1">+IF(OFFSET('Sanitation Data'!$H$29,0,10*ROW('Sanitation Data'!H9))="","",OFFSET('Sanitation Data'!$H$29,0,10*ROW('Sanitation Data'!H9)))</f>
        <v/>
      </c>
      <c r="DG15" s="404" t="str">
        <f ca="1">+IF(OFFSET('Sanitation Data'!$H$30,0,10*ROW('Sanitation Data'!H9))="","",OFFSET('Sanitation Data'!$H$30,0,10*ROW('Sanitation Data'!H9)))</f>
        <v/>
      </c>
      <c r="DH15" s="404" t="str">
        <f ca="1">+IF(OFFSET('Sanitation Data'!$H$31,0,10*ROW('Sanitation Data'!H9))="","",OFFSET('Sanitation Data'!$H$31,0,10*ROW('Sanitation Data'!H9)))</f>
        <v/>
      </c>
      <c r="DI15" s="404" t="str">
        <f ca="1">+IF(OFFSET('Sanitation Data'!$H$32,0,10*ROW('Sanitation Data'!H9))="","",OFFSET('Sanitation Data'!$H$32,0,10*ROW('Sanitation Data'!H9)))</f>
        <v/>
      </c>
      <c r="DJ15" s="404" t="str">
        <f ca="1">+IF(OFFSET('Sanitation Data'!$I$28,0,10*ROW('Sanitation Data'!I9))="","",OFFSET('Sanitation Data'!$I$28,0,10*ROW('Sanitation Data'!I9)))</f>
        <v/>
      </c>
      <c r="DK15" s="404" t="str">
        <f ca="1">+IF(OFFSET('Sanitation Data'!$I$29,0,10*ROW('Sanitation Data'!I9))="","",OFFSET('Sanitation Data'!$I$29,0,10*ROW('Sanitation Data'!I9)))</f>
        <v/>
      </c>
      <c r="DL15" s="404" t="str">
        <f ca="1">+IF(OFFSET('Sanitation Data'!$I$30,0,10*ROW('Sanitation Data'!I9))="","",OFFSET('Sanitation Data'!$I$30,0,10*ROW('Sanitation Data'!I9)))</f>
        <v/>
      </c>
      <c r="DM15" s="404" t="str">
        <f ca="1">+IF(OFFSET('Sanitation Data'!$I$31,0,10*ROW('Sanitation Data'!I9))="","",OFFSET('Sanitation Data'!$I$31,0,10*ROW('Sanitation Data'!I9)))</f>
        <v/>
      </c>
      <c r="DN15" s="404" t="str">
        <f ca="1">+IF(OFFSET('Sanitation Data'!$I$32,0,10*ROW('Sanitation Data'!I9))="","",OFFSET('Sanitation Data'!$I$32,0,10*ROW('Sanitation Data'!I9)))</f>
        <v/>
      </c>
      <c r="DO15" s="404" t="str">
        <f ca="1">+IF(OFFSET('Hygiene Data'!$D$11,0,10*ROW('Hygiene Data'!D9))="","",OFFSET('Hygiene Data'!$D$11,0,10*ROW('Hygiene Data'!D9)))</f>
        <v/>
      </c>
      <c r="DP15" s="404" t="str">
        <f ca="1">+IF(OFFSET('Hygiene Data'!$D$12,0,10*ROW('Hygiene Data'!D9))="","",OFFSET('Hygiene Data'!$D$12,0,10*ROW('Hygiene Data'!D9)))</f>
        <v/>
      </c>
      <c r="DQ15" s="404" t="str">
        <f ca="1">+IF(OFFSET('Hygiene Data'!$D$13,0,10*ROW('Hygiene Data'!D9))="","",OFFSET('Hygiene Data'!$D$13,0,10*ROW('Hygiene Data'!D9)))</f>
        <v/>
      </c>
      <c r="DR15" s="404" t="str">
        <f ca="1">+IF(OFFSET('Hygiene Data'!$E$11,0,10*ROW('Hygiene Data'!E9))="","",OFFSET('Hygiene Data'!$E$11,0,10*ROW('Hygiene Data'!E9)))</f>
        <v/>
      </c>
      <c r="DS15" s="404" t="str">
        <f ca="1">+IF(OFFSET('Hygiene Data'!$E$12,0,10*ROW('Hygiene Data'!E9))="","",OFFSET('Hygiene Data'!$E$12,0,10*ROW('Hygiene Data'!E9)))</f>
        <v/>
      </c>
      <c r="DT15" s="404" t="str">
        <f ca="1">+IF(OFFSET('Hygiene Data'!$E$13,0,10*ROW('Hygiene Data'!E9))="","",OFFSET('Hygiene Data'!$E$13,0,10*ROW('Hygiene Data'!E9)))</f>
        <v/>
      </c>
      <c r="DU15" s="404" t="str">
        <f ca="1">+IF(OFFSET('Hygiene Data'!$F$11,0,10*ROW('Hygiene Data'!F9))="","",OFFSET('Hygiene Data'!$F$11,0,10*ROW('Hygiene Data'!F9)))</f>
        <v/>
      </c>
      <c r="DV15" s="404" t="str">
        <f ca="1">+IF(OFFSET('Hygiene Data'!$F$12,0,10*ROW('Hygiene Data'!F9))="","",OFFSET('Hygiene Data'!$F$12,0,10*ROW('Hygiene Data'!F9)))</f>
        <v/>
      </c>
      <c r="DW15" s="404" t="str">
        <f ca="1">+IF(OFFSET('Hygiene Data'!$F$13,0,10*ROW('Hygiene Data'!F9))="","",OFFSET('Hygiene Data'!$F$13,0,10*ROW('Hygiene Data'!F9)))</f>
        <v/>
      </c>
      <c r="DX15" s="404" t="str">
        <f ca="1">+IF(OFFSET('Hygiene Data'!$G$11,0,10*ROW('Hygiene Data'!G9))="","",OFFSET('Hygiene Data'!$G$11,0,10*ROW('Hygiene Data'!G9)))</f>
        <v/>
      </c>
      <c r="DY15" s="404" t="str">
        <f ca="1">+IF(OFFSET('Hygiene Data'!$G$12,0,10*ROW('Hygiene Data'!G9))="","",OFFSET('Hygiene Data'!$G$12,0,10*ROW('Hygiene Data'!G9)))</f>
        <v/>
      </c>
      <c r="DZ15" s="404" t="str">
        <f ca="1">+IF(OFFSET('Hygiene Data'!$G$13,0,10*ROW('Hygiene Data'!G9))="","",OFFSET('Hygiene Data'!$G$13,0,10*ROW('Hygiene Data'!G9)))</f>
        <v/>
      </c>
      <c r="EA15" s="404" t="str">
        <f ca="1">+IF(OFFSET('Hygiene Data'!$H$11,0,10*ROW('Hygiene Data'!H9))="","",OFFSET('Hygiene Data'!$H$11,0,10*ROW('Hygiene Data'!H9)))</f>
        <v/>
      </c>
      <c r="EB15" s="404" t="str">
        <f ca="1">+IF(OFFSET('Hygiene Data'!$H$12,0,10*ROW('Hygiene Data'!H9))="","",OFFSET('Hygiene Data'!$H$12,0,10*ROW('Hygiene Data'!H9)))</f>
        <v/>
      </c>
      <c r="EC15" s="404" t="str">
        <f ca="1">+IF(OFFSET('Hygiene Data'!$H$13,0,10*ROW('Hygiene Data'!H9))="","",OFFSET('Hygiene Data'!$H$13,0,10*ROW('Hygiene Data'!H9)))</f>
        <v/>
      </c>
      <c r="ED15" s="404" t="str">
        <f ca="1">+IF(OFFSET('Hygiene Data'!$I$11,0,10*ROW('Hygiene Data'!I9))="","",OFFSET('Hygiene Data'!$I$11,0,10*ROW('Hygiene Data'!I9)))</f>
        <v/>
      </c>
      <c r="EE15" s="404" t="str">
        <f ca="1">+IF(OFFSET('Hygiene Data'!$I$12,0,10*ROW('Hygiene Data'!I9))="","",OFFSET('Hygiene Data'!$I$12,0,10*ROW('Hygiene Data'!I9)))</f>
        <v/>
      </c>
      <c r="EF15" s="404" t="str">
        <f ca="1">+IF(OFFSET('Hygiene Data'!$I$13,0,10*ROW('Hygiene Data'!I9))="","",OFFSET('Hygiene Data'!$I$13,0,10*ROW('Hygiene Data'!I9)))</f>
        <v/>
      </c>
    </row>
    <row r="16" spans="1:136" x14ac:dyDescent="0.25">
      <c r="A16" s="513" t="str">
        <f ca="1">+IF(OFFSET('Water Data'!$B$2,0,10*ROW('Water Data'!E10))="","",OFFSET('Water Data'!$B$2,0,10*ROW('Water Data'!E10)))</f>
        <v/>
      </c>
      <c r="B16" s="51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40" t="str">
        <f t="shared" ca="1" si="0"/>
        <v/>
      </c>
      <c r="D16" s="54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4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4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4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4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4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4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4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4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4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4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4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4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4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4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4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4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4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4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4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4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4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4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4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4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4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4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4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4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4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4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4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4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4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4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4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4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4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4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4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4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4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4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4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4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4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4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4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4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1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4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4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4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4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4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4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4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4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4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4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4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4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4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4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4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4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404" t="str">
        <f ca="1">+IF(OFFSET('Water Data'!$D$27,0,10*ROW('Water Data'!D10))="","",OFFSET('Water Data'!$D$27,0,10*ROW('Water Data'!D10)))</f>
        <v/>
      </c>
      <c r="BT16" s="404" t="str">
        <f ca="1">+IF(OFFSET('Water Data'!$D$28,0,10*ROW('Water Data'!D10))="","",OFFSET('Water Data'!$D$28,0,10*ROW('Water Data'!D10)))</f>
        <v/>
      </c>
      <c r="BU16" s="404" t="str">
        <f ca="1">+IF(OFFSET('Water Data'!$D$29,0,10*ROW('Water Data'!D10))="","",OFFSET('Water Data'!$D$29,0,10*ROW('Water Data'!D10)))</f>
        <v/>
      </c>
      <c r="BV16" s="404" t="str">
        <f ca="1">+IF(OFFSET('Water Data'!$E$27,0,10*ROW('Water Data'!E10))="","",OFFSET('Water Data'!$E$27,0,10*ROW('Water Data'!E10)))</f>
        <v/>
      </c>
      <c r="BW16" s="404" t="str">
        <f ca="1">+IF(OFFSET('Water Data'!$E$28,0,10*ROW('Water Data'!E10))="","",OFFSET('Water Data'!$E$28,0,10*ROW('Water Data'!E10)))</f>
        <v/>
      </c>
      <c r="BX16" s="404" t="str">
        <f ca="1">+IF(OFFSET('Water Data'!$E$29,0,10*ROW('Water Data'!E10))="","",OFFSET('Water Data'!$E$29,0,10*ROW('Water Data'!E10)))</f>
        <v/>
      </c>
      <c r="BY16" s="404" t="str">
        <f ca="1">+IF(OFFSET('Water Data'!$F$27,0,10*ROW('Water Data'!F10))="","",OFFSET('Water Data'!$F$27,0,10*ROW('Water Data'!F10)))</f>
        <v/>
      </c>
      <c r="BZ16" s="404" t="str">
        <f ca="1">+IF(OFFSET('Water Data'!$F$28,0,10*ROW('Water Data'!F10))="","",OFFSET('Water Data'!$F$28,0,10*ROW('Water Data'!F10)))</f>
        <v/>
      </c>
      <c r="CA16" s="404" t="str">
        <f ca="1">+IF(OFFSET('Water Data'!$F$29,0,10*ROW('Water Data'!F10))="","",OFFSET('Water Data'!$F$29,0,10*ROW('Water Data'!F10)))</f>
        <v/>
      </c>
      <c r="CB16" s="404" t="str">
        <f ca="1">+IF(OFFSET('Water Data'!$G$27,0,10*ROW('Water Data'!G10))="","",OFFSET('Water Data'!$G$27,0,10*ROW('Water Data'!G10)))</f>
        <v/>
      </c>
      <c r="CC16" s="404" t="str">
        <f ca="1">+IF(OFFSET('Water Data'!$G$28,0,10*ROW('Water Data'!G10))="","",OFFSET('Water Data'!$G$28,0,10*ROW('Water Data'!G10)))</f>
        <v/>
      </c>
      <c r="CD16" s="404" t="str">
        <f ca="1">+IF(OFFSET('Water Data'!$G$29,0,10*ROW('Water Data'!G10))="","",OFFSET('Water Data'!$G$29,0,10*ROW('Water Data'!G10)))</f>
        <v/>
      </c>
      <c r="CE16" s="404" t="str">
        <f ca="1">+IF(OFFSET('Water Data'!$H$27,0,10*ROW('Water Data'!H10))="","",OFFSET('Water Data'!$H$27,0,10*ROW('Water Data'!H10)))</f>
        <v/>
      </c>
      <c r="CF16" s="404" t="str">
        <f ca="1">+IF(OFFSET('Water Data'!$H$28,0,10*ROW('Water Data'!H10))="","",OFFSET('Water Data'!$H$28,0,10*ROW('Water Data'!H10)))</f>
        <v/>
      </c>
      <c r="CG16" s="404" t="str">
        <f ca="1">+IF(OFFSET('Water Data'!$H$29,0,10*ROW('Water Data'!H10))="","",OFFSET('Water Data'!$H$29,0,10*ROW('Water Data'!H10)))</f>
        <v/>
      </c>
      <c r="CH16" s="404" t="str">
        <f ca="1">+IF(OFFSET('Water Data'!$I$27,0,10*ROW('Water Data'!I10))="","",OFFSET('Water Data'!$I$27,0,10*ROW('Water Data'!I10)))</f>
        <v/>
      </c>
      <c r="CI16" s="404" t="str">
        <f ca="1">+IF(OFFSET('Water Data'!$I$28,0,10*ROW('Water Data'!I10))="","",OFFSET('Water Data'!$I$28,0,10*ROW('Water Data'!I10)))</f>
        <v/>
      </c>
      <c r="CJ16" s="404" t="str">
        <f ca="1">+IF(OFFSET('Water Data'!$I$29,0,10*ROW('Water Data'!I10))="","",OFFSET('Water Data'!$I$29,0,10*ROW('Water Data'!I10)))</f>
        <v/>
      </c>
      <c r="CK16" s="404" t="str">
        <f ca="1">+IF(OFFSET('Sanitation Data'!$D$28,0,10*ROW('Sanitation Data'!D10))="","",OFFSET('Sanitation Data'!$D$28,0,10*ROW('Sanitation Data'!D10)))</f>
        <v/>
      </c>
      <c r="CL16" s="404" t="str">
        <f ca="1">+IF(OFFSET('Sanitation Data'!$D$29,0,10*ROW('Sanitation Data'!D10))="","",OFFSET('Sanitation Data'!$D$29,0,10*ROW('Sanitation Data'!D10)))</f>
        <v/>
      </c>
      <c r="CM16" s="404" t="str">
        <f ca="1">+IF(OFFSET('Sanitation Data'!$D$30,0,10*ROW('Sanitation Data'!D10))="","",OFFSET('Sanitation Data'!$D$30,0,10*ROW('Sanitation Data'!D10)))</f>
        <v/>
      </c>
      <c r="CN16" s="404" t="str">
        <f ca="1">+IF(OFFSET('Sanitation Data'!$D$31,0,10*ROW('Sanitation Data'!D10))="","",OFFSET('Sanitation Data'!$D$31,0,10*ROW('Sanitation Data'!D10)))</f>
        <v/>
      </c>
      <c r="CO16" s="404" t="str">
        <f ca="1">+IF(OFFSET('Sanitation Data'!$D$32,0,10*ROW('Sanitation Data'!D10))="","",OFFSET('Sanitation Data'!$D$32,0,10*ROW('Sanitation Data'!D10)))</f>
        <v/>
      </c>
      <c r="CP16" s="404" t="str">
        <f ca="1">+IF(OFFSET('Sanitation Data'!$E$28,0,10*ROW('Sanitation Data'!E10))="","",OFFSET('Sanitation Data'!$E$28,0,10*ROW('Sanitation Data'!E10)))</f>
        <v/>
      </c>
      <c r="CQ16" s="404" t="str">
        <f ca="1">+IF(OFFSET('Sanitation Data'!$E$29,0,10*ROW('Sanitation Data'!E10))="","",OFFSET('Sanitation Data'!$E$29,0,10*ROW('Sanitation Data'!E10)))</f>
        <v/>
      </c>
      <c r="CR16" s="404" t="str">
        <f ca="1">+IF(OFFSET('Sanitation Data'!$E$30,0,10*ROW('Sanitation Data'!E10))="","",OFFSET('Sanitation Data'!$E$30,0,10*ROW('Sanitation Data'!E10)))</f>
        <v/>
      </c>
      <c r="CS16" s="404" t="str">
        <f ca="1">+IF(OFFSET('Sanitation Data'!$E$31,0,10*ROW('Sanitation Data'!E10))="","",OFFSET('Sanitation Data'!$E$31,0,10*ROW('Sanitation Data'!E10)))</f>
        <v/>
      </c>
      <c r="CT16" s="404" t="str">
        <f ca="1">+IF(OFFSET('Sanitation Data'!$E$32,0,10*ROW('Sanitation Data'!E10))="","",OFFSET('Sanitation Data'!$E$32,0,10*ROW('Sanitation Data'!E10)))</f>
        <v/>
      </c>
      <c r="CU16" s="404" t="str">
        <f ca="1">+IF(OFFSET('Sanitation Data'!$F$28,0,10*ROW('Sanitation Data'!F10))="","",OFFSET('Sanitation Data'!$F$28,0,10*ROW('Sanitation Data'!F10)))</f>
        <v/>
      </c>
      <c r="CV16" s="404" t="str">
        <f ca="1">+IF(OFFSET('Sanitation Data'!$F$29,0,10*ROW('Sanitation Data'!F10))="","",OFFSET('Sanitation Data'!$F$29,0,10*ROW('Sanitation Data'!F10)))</f>
        <v/>
      </c>
      <c r="CW16" s="404" t="str">
        <f ca="1">+IF(OFFSET('Sanitation Data'!$F$30,0,10*ROW('Sanitation Data'!F10))="","",OFFSET('Sanitation Data'!$F$30,0,10*ROW('Sanitation Data'!F10)))</f>
        <v/>
      </c>
      <c r="CX16" s="404" t="str">
        <f ca="1">+IF(OFFSET('Sanitation Data'!$F$31,0,10*ROW('Sanitation Data'!F10))="","",OFFSET('Sanitation Data'!$F$31,0,10*ROW('Sanitation Data'!F10)))</f>
        <v/>
      </c>
      <c r="CY16" s="404" t="str">
        <f ca="1">+IF(OFFSET('Sanitation Data'!$F$32,0,10*ROW('Sanitation Data'!F10))="","",OFFSET('Sanitation Data'!$F$32,0,10*ROW('Sanitation Data'!F10)))</f>
        <v/>
      </c>
      <c r="CZ16" s="404" t="str">
        <f ca="1">+IF(OFFSET('Sanitation Data'!$G$28,0,10*ROW('Sanitation Data'!G10))="","",OFFSET('Sanitation Data'!$G$28,0,10*ROW('Sanitation Data'!G10)))</f>
        <v/>
      </c>
      <c r="DA16" s="404" t="str">
        <f ca="1">+IF(OFFSET('Sanitation Data'!$G$29,0,10*ROW('Sanitation Data'!G10))="","",OFFSET('Sanitation Data'!$G$29,0,10*ROW('Sanitation Data'!G10)))</f>
        <v/>
      </c>
      <c r="DB16" s="404" t="str">
        <f ca="1">+IF(OFFSET('Sanitation Data'!$G$30,0,10*ROW('Sanitation Data'!G10))="","",OFFSET('Sanitation Data'!$G$30,0,10*ROW('Sanitation Data'!G10)))</f>
        <v/>
      </c>
      <c r="DC16" s="404" t="str">
        <f ca="1">+IF(OFFSET('Sanitation Data'!$G$31,0,10*ROW('Sanitation Data'!G10))="","",OFFSET('Sanitation Data'!$G$31,0,10*ROW('Sanitation Data'!G10)))</f>
        <v/>
      </c>
      <c r="DD16" s="404" t="str">
        <f ca="1">+IF(OFFSET('Sanitation Data'!$G$32,0,10*ROW('Sanitation Data'!G10))="","",OFFSET('Sanitation Data'!$G$32,0,10*ROW('Sanitation Data'!G10)))</f>
        <v/>
      </c>
      <c r="DE16" s="404" t="str">
        <f ca="1">+IF(OFFSET('Sanitation Data'!$H$28,0,10*ROW('Sanitation Data'!H10))="","",OFFSET('Sanitation Data'!$H$28,0,10*ROW('Sanitation Data'!H10)))</f>
        <v/>
      </c>
      <c r="DF16" s="404" t="str">
        <f ca="1">+IF(OFFSET('Sanitation Data'!$H$29,0,10*ROW('Sanitation Data'!H10))="","",OFFSET('Sanitation Data'!$H$29,0,10*ROW('Sanitation Data'!H10)))</f>
        <v/>
      </c>
      <c r="DG16" s="404" t="str">
        <f ca="1">+IF(OFFSET('Sanitation Data'!$H$30,0,10*ROW('Sanitation Data'!H10))="","",OFFSET('Sanitation Data'!$H$30,0,10*ROW('Sanitation Data'!H10)))</f>
        <v/>
      </c>
      <c r="DH16" s="404" t="str">
        <f ca="1">+IF(OFFSET('Sanitation Data'!$H$31,0,10*ROW('Sanitation Data'!H10))="","",OFFSET('Sanitation Data'!$H$31,0,10*ROW('Sanitation Data'!H10)))</f>
        <v/>
      </c>
      <c r="DI16" s="404" t="str">
        <f ca="1">+IF(OFFSET('Sanitation Data'!$H$32,0,10*ROW('Sanitation Data'!H10))="","",OFFSET('Sanitation Data'!$H$32,0,10*ROW('Sanitation Data'!H10)))</f>
        <v/>
      </c>
      <c r="DJ16" s="404" t="str">
        <f ca="1">+IF(OFFSET('Sanitation Data'!$I$28,0,10*ROW('Sanitation Data'!I10))="","",OFFSET('Sanitation Data'!$I$28,0,10*ROW('Sanitation Data'!I10)))</f>
        <v/>
      </c>
      <c r="DK16" s="404" t="str">
        <f ca="1">+IF(OFFSET('Sanitation Data'!$I$29,0,10*ROW('Sanitation Data'!I10))="","",OFFSET('Sanitation Data'!$I$29,0,10*ROW('Sanitation Data'!I10)))</f>
        <v/>
      </c>
      <c r="DL16" s="404" t="str">
        <f ca="1">+IF(OFFSET('Sanitation Data'!$I$30,0,10*ROW('Sanitation Data'!I10))="","",OFFSET('Sanitation Data'!$I$30,0,10*ROW('Sanitation Data'!I10)))</f>
        <v/>
      </c>
      <c r="DM16" s="404" t="str">
        <f ca="1">+IF(OFFSET('Sanitation Data'!$I$31,0,10*ROW('Sanitation Data'!I10))="","",OFFSET('Sanitation Data'!$I$31,0,10*ROW('Sanitation Data'!I10)))</f>
        <v/>
      </c>
      <c r="DN16" s="404" t="str">
        <f ca="1">+IF(OFFSET('Sanitation Data'!$I$32,0,10*ROW('Sanitation Data'!I10))="","",OFFSET('Sanitation Data'!$I$32,0,10*ROW('Sanitation Data'!I10)))</f>
        <v/>
      </c>
      <c r="DO16" s="404" t="str">
        <f ca="1">+IF(OFFSET('Hygiene Data'!$D$11,0,10*ROW('Hygiene Data'!D10))="","",OFFSET('Hygiene Data'!$D$11,0,10*ROW('Hygiene Data'!D10)))</f>
        <v/>
      </c>
      <c r="DP16" s="404" t="str">
        <f ca="1">+IF(OFFSET('Hygiene Data'!$D$12,0,10*ROW('Hygiene Data'!D10))="","",OFFSET('Hygiene Data'!$D$12,0,10*ROW('Hygiene Data'!D10)))</f>
        <v/>
      </c>
      <c r="DQ16" s="404" t="str">
        <f ca="1">+IF(OFFSET('Hygiene Data'!$D$13,0,10*ROW('Hygiene Data'!D10))="","",OFFSET('Hygiene Data'!$D$13,0,10*ROW('Hygiene Data'!D10)))</f>
        <v/>
      </c>
      <c r="DR16" s="404" t="str">
        <f ca="1">+IF(OFFSET('Hygiene Data'!$E$11,0,10*ROW('Hygiene Data'!E10))="","",OFFSET('Hygiene Data'!$E$11,0,10*ROW('Hygiene Data'!E10)))</f>
        <v/>
      </c>
      <c r="DS16" s="404" t="str">
        <f ca="1">+IF(OFFSET('Hygiene Data'!$E$12,0,10*ROW('Hygiene Data'!E10))="","",OFFSET('Hygiene Data'!$E$12,0,10*ROW('Hygiene Data'!E10)))</f>
        <v/>
      </c>
      <c r="DT16" s="404" t="str">
        <f ca="1">+IF(OFFSET('Hygiene Data'!$E$13,0,10*ROW('Hygiene Data'!E10))="","",OFFSET('Hygiene Data'!$E$13,0,10*ROW('Hygiene Data'!E10)))</f>
        <v/>
      </c>
      <c r="DU16" s="404" t="str">
        <f ca="1">+IF(OFFSET('Hygiene Data'!$F$11,0,10*ROW('Hygiene Data'!F10))="","",OFFSET('Hygiene Data'!$F$11,0,10*ROW('Hygiene Data'!F10)))</f>
        <v/>
      </c>
      <c r="DV16" s="404" t="str">
        <f ca="1">+IF(OFFSET('Hygiene Data'!$F$12,0,10*ROW('Hygiene Data'!F10))="","",OFFSET('Hygiene Data'!$F$12,0,10*ROW('Hygiene Data'!F10)))</f>
        <v/>
      </c>
      <c r="DW16" s="404" t="str">
        <f ca="1">+IF(OFFSET('Hygiene Data'!$F$13,0,10*ROW('Hygiene Data'!F10))="","",OFFSET('Hygiene Data'!$F$13,0,10*ROW('Hygiene Data'!F10)))</f>
        <v/>
      </c>
      <c r="DX16" s="404" t="str">
        <f ca="1">+IF(OFFSET('Hygiene Data'!$G$11,0,10*ROW('Hygiene Data'!G10))="","",OFFSET('Hygiene Data'!$G$11,0,10*ROW('Hygiene Data'!G10)))</f>
        <v/>
      </c>
      <c r="DY16" s="404" t="str">
        <f ca="1">+IF(OFFSET('Hygiene Data'!$G$12,0,10*ROW('Hygiene Data'!G10))="","",OFFSET('Hygiene Data'!$G$12,0,10*ROW('Hygiene Data'!G10)))</f>
        <v/>
      </c>
      <c r="DZ16" s="404" t="str">
        <f ca="1">+IF(OFFSET('Hygiene Data'!$G$13,0,10*ROW('Hygiene Data'!G10))="","",OFFSET('Hygiene Data'!$G$13,0,10*ROW('Hygiene Data'!G10)))</f>
        <v/>
      </c>
      <c r="EA16" s="404" t="str">
        <f ca="1">+IF(OFFSET('Hygiene Data'!$H$11,0,10*ROW('Hygiene Data'!H10))="","",OFFSET('Hygiene Data'!$H$11,0,10*ROW('Hygiene Data'!H10)))</f>
        <v/>
      </c>
      <c r="EB16" s="404" t="str">
        <f ca="1">+IF(OFFSET('Hygiene Data'!$H$12,0,10*ROW('Hygiene Data'!H10))="","",OFFSET('Hygiene Data'!$H$12,0,10*ROW('Hygiene Data'!H10)))</f>
        <v/>
      </c>
      <c r="EC16" s="404" t="str">
        <f ca="1">+IF(OFFSET('Hygiene Data'!$H$13,0,10*ROW('Hygiene Data'!H10))="","",OFFSET('Hygiene Data'!$H$13,0,10*ROW('Hygiene Data'!H10)))</f>
        <v/>
      </c>
      <c r="ED16" s="404" t="str">
        <f ca="1">+IF(OFFSET('Hygiene Data'!$I$11,0,10*ROW('Hygiene Data'!I10))="","",OFFSET('Hygiene Data'!$I$11,0,10*ROW('Hygiene Data'!I10)))</f>
        <v/>
      </c>
      <c r="EE16" s="404" t="str">
        <f ca="1">+IF(OFFSET('Hygiene Data'!$I$12,0,10*ROW('Hygiene Data'!I10))="","",OFFSET('Hygiene Data'!$I$12,0,10*ROW('Hygiene Data'!I10)))</f>
        <v/>
      </c>
      <c r="EF16" s="404" t="str">
        <f ca="1">+IF(OFFSET('Hygiene Data'!$I$13,0,10*ROW('Hygiene Data'!I10))="","",OFFSET('Hygiene Data'!$I$13,0,10*ROW('Hygiene Data'!I10)))</f>
        <v/>
      </c>
    </row>
    <row r="17" spans="1:136" x14ac:dyDescent="0.25">
      <c r="A17" s="513" t="str">
        <f ca="1">+IF(OFFSET('Water Data'!$B$2,0,10*ROW('Water Data'!E11))="","",OFFSET('Water Data'!$B$2,0,10*ROW('Water Data'!E11)))</f>
        <v/>
      </c>
      <c r="B17" s="51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40" t="str">
        <f t="shared" ca="1" si="0"/>
        <v/>
      </c>
      <c r="D17" s="54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4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4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4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4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4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4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4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4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4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4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4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4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4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4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4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4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4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4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4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4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4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4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4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4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4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4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4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4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4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4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4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4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4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4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4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4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4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4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4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4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4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4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4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4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4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4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4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4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1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4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4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4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4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4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4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4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4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4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4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4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4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4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4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4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4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404" t="str">
        <f ca="1">+IF(OFFSET('Water Data'!$D$27,0,10*ROW('Water Data'!D11))="","",OFFSET('Water Data'!$D$27,0,10*ROW('Water Data'!D11)))</f>
        <v/>
      </c>
      <c r="BT17" s="404" t="str">
        <f ca="1">+IF(OFFSET('Water Data'!$D$28,0,10*ROW('Water Data'!D11))="","",OFFSET('Water Data'!$D$28,0,10*ROW('Water Data'!D11)))</f>
        <v/>
      </c>
      <c r="BU17" s="404" t="str">
        <f ca="1">+IF(OFFSET('Water Data'!$D$29,0,10*ROW('Water Data'!D11))="","",OFFSET('Water Data'!$D$29,0,10*ROW('Water Data'!D11)))</f>
        <v/>
      </c>
      <c r="BV17" s="404" t="str">
        <f ca="1">+IF(OFFSET('Water Data'!$E$27,0,10*ROW('Water Data'!E11))="","",OFFSET('Water Data'!$E$27,0,10*ROW('Water Data'!E11)))</f>
        <v/>
      </c>
      <c r="BW17" s="404" t="str">
        <f ca="1">+IF(OFFSET('Water Data'!$E$28,0,10*ROW('Water Data'!E11))="","",OFFSET('Water Data'!$E$28,0,10*ROW('Water Data'!E11)))</f>
        <v/>
      </c>
      <c r="BX17" s="404" t="str">
        <f ca="1">+IF(OFFSET('Water Data'!$E$29,0,10*ROW('Water Data'!E11))="","",OFFSET('Water Data'!$E$29,0,10*ROW('Water Data'!E11)))</f>
        <v/>
      </c>
      <c r="BY17" s="404" t="str">
        <f ca="1">+IF(OFFSET('Water Data'!$F$27,0,10*ROW('Water Data'!F11))="","",OFFSET('Water Data'!$F$27,0,10*ROW('Water Data'!F11)))</f>
        <v/>
      </c>
      <c r="BZ17" s="404" t="str">
        <f ca="1">+IF(OFFSET('Water Data'!$F$28,0,10*ROW('Water Data'!F11))="","",OFFSET('Water Data'!$F$28,0,10*ROW('Water Data'!F11)))</f>
        <v/>
      </c>
      <c r="CA17" s="404" t="str">
        <f ca="1">+IF(OFFSET('Water Data'!$F$29,0,10*ROW('Water Data'!F11))="","",OFFSET('Water Data'!$F$29,0,10*ROW('Water Data'!F11)))</f>
        <v/>
      </c>
      <c r="CB17" s="404" t="str">
        <f ca="1">+IF(OFFSET('Water Data'!$G$27,0,10*ROW('Water Data'!G11))="","",OFFSET('Water Data'!$G$27,0,10*ROW('Water Data'!G11)))</f>
        <v/>
      </c>
      <c r="CC17" s="404" t="str">
        <f ca="1">+IF(OFFSET('Water Data'!$G$28,0,10*ROW('Water Data'!G11))="","",OFFSET('Water Data'!$G$28,0,10*ROW('Water Data'!G11)))</f>
        <v/>
      </c>
      <c r="CD17" s="404" t="str">
        <f ca="1">+IF(OFFSET('Water Data'!$G$29,0,10*ROW('Water Data'!G11))="","",OFFSET('Water Data'!$G$29,0,10*ROW('Water Data'!G11)))</f>
        <v/>
      </c>
      <c r="CE17" s="404" t="str">
        <f ca="1">+IF(OFFSET('Water Data'!$H$27,0,10*ROW('Water Data'!H11))="","",OFFSET('Water Data'!$H$27,0,10*ROW('Water Data'!H11)))</f>
        <v/>
      </c>
      <c r="CF17" s="404" t="str">
        <f ca="1">+IF(OFFSET('Water Data'!$H$28,0,10*ROW('Water Data'!H11))="","",OFFSET('Water Data'!$H$28,0,10*ROW('Water Data'!H11)))</f>
        <v/>
      </c>
      <c r="CG17" s="404" t="str">
        <f ca="1">+IF(OFFSET('Water Data'!$H$29,0,10*ROW('Water Data'!H11))="","",OFFSET('Water Data'!$H$29,0,10*ROW('Water Data'!H11)))</f>
        <v/>
      </c>
      <c r="CH17" s="404" t="str">
        <f ca="1">+IF(OFFSET('Water Data'!$I$27,0,10*ROW('Water Data'!I11))="","",OFFSET('Water Data'!$I$27,0,10*ROW('Water Data'!I11)))</f>
        <v/>
      </c>
      <c r="CI17" s="404" t="str">
        <f ca="1">+IF(OFFSET('Water Data'!$I$28,0,10*ROW('Water Data'!I11))="","",OFFSET('Water Data'!$I$28,0,10*ROW('Water Data'!I11)))</f>
        <v/>
      </c>
      <c r="CJ17" s="404" t="str">
        <f ca="1">+IF(OFFSET('Water Data'!$I$29,0,10*ROW('Water Data'!I11))="","",OFFSET('Water Data'!$I$29,0,10*ROW('Water Data'!I11)))</f>
        <v/>
      </c>
      <c r="CK17" s="404" t="str">
        <f ca="1">+IF(OFFSET('Sanitation Data'!$D$28,0,10*ROW('Sanitation Data'!D11))="","",OFFSET('Sanitation Data'!$D$28,0,10*ROW('Sanitation Data'!D11)))</f>
        <v/>
      </c>
      <c r="CL17" s="404" t="str">
        <f ca="1">+IF(OFFSET('Sanitation Data'!$D$29,0,10*ROW('Sanitation Data'!D11))="","",OFFSET('Sanitation Data'!$D$29,0,10*ROW('Sanitation Data'!D11)))</f>
        <v/>
      </c>
      <c r="CM17" s="404" t="str">
        <f ca="1">+IF(OFFSET('Sanitation Data'!$D$30,0,10*ROW('Sanitation Data'!D11))="","",OFFSET('Sanitation Data'!$D$30,0,10*ROW('Sanitation Data'!D11)))</f>
        <v/>
      </c>
      <c r="CN17" s="404" t="str">
        <f ca="1">+IF(OFFSET('Sanitation Data'!$D$31,0,10*ROW('Sanitation Data'!D11))="","",OFFSET('Sanitation Data'!$D$31,0,10*ROW('Sanitation Data'!D11)))</f>
        <v/>
      </c>
      <c r="CO17" s="404" t="str">
        <f ca="1">+IF(OFFSET('Sanitation Data'!$D$32,0,10*ROW('Sanitation Data'!D11))="","",OFFSET('Sanitation Data'!$D$32,0,10*ROW('Sanitation Data'!D11)))</f>
        <v/>
      </c>
      <c r="CP17" s="404" t="str">
        <f ca="1">+IF(OFFSET('Sanitation Data'!$E$28,0,10*ROW('Sanitation Data'!E11))="","",OFFSET('Sanitation Data'!$E$28,0,10*ROW('Sanitation Data'!E11)))</f>
        <v/>
      </c>
      <c r="CQ17" s="404" t="str">
        <f ca="1">+IF(OFFSET('Sanitation Data'!$E$29,0,10*ROW('Sanitation Data'!E11))="","",OFFSET('Sanitation Data'!$E$29,0,10*ROW('Sanitation Data'!E11)))</f>
        <v/>
      </c>
      <c r="CR17" s="404" t="str">
        <f ca="1">+IF(OFFSET('Sanitation Data'!$E$30,0,10*ROW('Sanitation Data'!E11))="","",OFFSET('Sanitation Data'!$E$30,0,10*ROW('Sanitation Data'!E11)))</f>
        <v/>
      </c>
      <c r="CS17" s="404" t="str">
        <f ca="1">+IF(OFFSET('Sanitation Data'!$E$31,0,10*ROW('Sanitation Data'!E11))="","",OFFSET('Sanitation Data'!$E$31,0,10*ROW('Sanitation Data'!E11)))</f>
        <v/>
      </c>
      <c r="CT17" s="404" t="str">
        <f ca="1">+IF(OFFSET('Sanitation Data'!$E$32,0,10*ROW('Sanitation Data'!E11))="","",OFFSET('Sanitation Data'!$E$32,0,10*ROW('Sanitation Data'!E11)))</f>
        <v/>
      </c>
      <c r="CU17" s="404" t="str">
        <f ca="1">+IF(OFFSET('Sanitation Data'!$F$28,0,10*ROW('Sanitation Data'!F11))="","",OFFSET('Sanitation Data'!$F$28,0,10*ROW('Sanitation Data'!F11)))</f>
        <v/>
      </c>
      <c r="CV17" s="404" t="str">
        <f ca="1">+IF(OFFSET('Sanitation Data'!$F$29,0,10*ROW('Sanitation Data'!F11))="","",OFFSET('Sanitation Data'!$F$29,0,10*ROW('Sanitation Data'!F11)))</f>
        <v/>
      </c>
      <c r="CW17" s="404" t="str">
        <f ca="1">+IF(OFFSET('Sanitation Data'!$F$30,0,10*ROW('Sanitation Data'!F11))="","",OFFSET('Sanitation Data'!$F$30,0,10*ROW('Sanitation Data'!F11)))</f>
        <v/>
      </c>
      <c r="CX17" s="404" t="str">
        <f ca="1">+IF(OFFSET('Sanitation Data'!$F$31,0,10*ROW('Sanitation Data'!F11))="","",OFFSET('Sanitation Data'!$F$31,0,10*ROW('Sanitation Data'!F11)))</f>
        <v/>
      </c>
      <c r="CY17" s="404" t="str">
        <f ca="1">+IF(OFFSET('Sanitation Data'!$F$32,0,10*ROW('Sanitation Data'!F11))="","",OFFSET('Sanitation Data'!$F$32,0,10*ROW('Sanitation Data'!F11)))</f>
        <v/>
      </c>
      <c r="CZ17" s="404" t="str">
        <f ca="1">+IF(OFFSET('Sanitation Data'!$G$28,0,10*ROW('Sanitation Data'!G11))="","",OFFSET('Sanitation Data'!$G$28,0,10*ROW('Sanitation Data'!G11)))</f>
        <v/>
      </c>
      <c r="DA17" s="404" t="str">
        <f ca="1">+IF(OFFSET('Sanitation Data'!$G$29,0,10*ROW('Sanitation Data'!G11))="","",OFFSET('Sanitation Data'!$G$29,0,10*ROW('Sanitation Data'!G11)))</f>
        <v/>
      </c>
      <c r="DB17" s="404" t="str">
        <f ca="1">+IF(OFFSET('Sanitation Data'!$G$30,0,10*ROW('Sanitation Data'!G11))="","",OFFSET('Sanitation Data'!$G$30,0,10*ROW('Sanitation Data'!G11)))</f>
        <v/>
      </c>
      <c r="DC17" s="404" t="str">
        <f ca="1">+IF(OFFSET('Sanitation Data'!$G$31,0,10*ROW('Sanitation Data'!G11))="","",OFFSET('Sanitation Data'!$G$31,0,10*ROW('Sanitation Data'!G11)))</f>
        <v/>
      </c>
      <c r="DD17" s="404" t="str">
        <f ca="1">+IF(OFFSET('Sanitation Data'!$G$32,0,10*ROW('Sanitation Data'!G11))="","",OFFSET('Sanitation Data'!$G$32,0,10*ROW('Sanitation Data'!G11)))</f>
        <v/>
      </c>
      <c r="DE17" s="404" t="str">
        <f ca="1">+IF(OFFSET('Sanitation Data'!$H$28,0,10*ROW('Sanitation Data'!H11))="","",OFFSET('Sanitation Data'!$H$28,0,10*ROW('Sanitation Data'!H11)))</f>
        <v/>
      </c>
      <c r="DF17" s="404" t="str">
        <f ca="1">+IF(OFFSET('Sanitation Data'!$H$29,0,10*ROW('Sanitation Data'!H11))="","",OFFSET('Sanitation Data'!$H$29,0,10*ROW('Sanitation Data'!H11)))</f>
        <v/>
      </c>
      <c r="DG17" s="404" t="str">
        <f ca="1">+IF(OFFSET('Sanitation Data'!$H$30,0,10*ROW('Sanitation Data'!H11))="","",OFFSET('Sanitation Data'!$H$30,0,10*ROW('Sanitation Data'!H11)))</f>
        <v/>
      </c>
      <c r="DH17" s="404" t="str">
        <f ca="1">+IF(OFFSET('Sanitation Data'!$H$31,0,10*ROW('Sanitation Data'!H11))="","",OFFSET('Sanitation Data'!$H$31,0,10*ROW('Sanitation Data'!H11)))</f>
        <v/>
      </c>
      <c r="DI17" s="404" t="str">
        <f ca="1">+IF(OFFSET('Sanitation Data'!$H$32,0,10*ROW('Sanitation Data'!H11))="","",OFFSET('Sanitation Data'!$H$32,0,10*ROW('Sanitation Data'!H11)))</f>
        <v/>
      </c>
      <c r="DJ17" s="404" t="str">
        <f ca="1">+IF(OFFSET('Sanitation Data'!$I$28,0,10*ROW('Sanitation Data'!I11))="","",OFFSET('Sanitation Data'!$I$28,0,10*ROW('Sanitation Data'!I11)))</f>
        <v/>
      </c>
      <c r="DK17" s="404" t="str">
        <f ca="1">+IF(OFFSET('Sanitation Data'!$I$29,0,10*ROW('Sanitation Data'!I11))="","",OFFSET('Sanitation Data'!$I$29,0,10*ROW('Sanitation Data'!I11)))</f>
        <v/>
      </c>
      <c r="DL17" s="404" t="str">
        <f ca="1">+IF(OFFSET('Sanitation Data'!$I$30,0,10*ROW('Sanitation Data'!I11))="","",OFFSET('Sanitation Data'!$I$30,0,10*ROW('Sanitation Data'!I11)))</f>
        <v/>
      </c>
      <c r="DM17" s="404" t="str">
        <f ca="1">+IF(OFFSET('Sanitation Data'!$I$31,0,10*ROW('Sanitation Data'!I11))="","",OFFSET('Sanitation Data'!$I$31,0,10*ROW('Sanitation Data'!I11)))</f>
        <v/>
      </c>
      <c r="DN17" s="404" t="str">
        <f ca="1">+IF(OFFSET('Sanitation Data'!$I$32,0,10*ROW('Sanitation Data'!I11))="","",OFFSET('Sanitation Data'!$I$32,0,10*ROW('Sanitation Data'!I11)))</f>
        <v/>
      </c>
      <c r="DO17" s="404" t="str">
        <f ca="1">+IF(OFFSET('Hygiene Data'!$D$11,0,10*ROW('Hygiene Data'!D11))="","",OFFSET('Hygiene Data'!$D$11,0,10*ROW('Hygiene Data'!D11)))</f>
        <v/>
      </c>
      <c r="DP17" s="404" t="str">
        <f ca="1">+IF(OFFSET('Hygiene Data'!$D$12,0,10*ROW('Hygiene Data'!D11))="","",OFFSET('Hygiene Data'!$D$12,0,10*ROW('Hygiene Data'!D11)))</f>
        <v/>
      </c>
      <c r="DQ17" s="404" t="str">
        <f ca="1">+IF(OFFSET('Hygiene Data'!$D$13,0,10*ROW('Hygiene Data'!D11))="","",OFFSET('Hygiene Data'!$D$13,0,10*ROW('Hygiene Data'!D11)))</f>
        <v/>
      </c>
      <c r="DR17" s="404" t="str">
        <f ca="1">+IF(OFFSET('Hygiene Data'!$E$11,0,10*ROW('Hygiene Data'!E11))="","",OFFSET('Hygiene Data'!$E$11,0,10*ROW('Hygiene Data'!E11)))</f>
        <v/>
      </c>
      <c r="DS17" s="404" t="str">
        <f ca="1">+IF(OFFSET('Hygiene Data'!$E$12,0,10*ROW('Hygiene Data'!E11))="","",OFFSET('Hygiene Data'!$E$12,0,10*ROW('Hygiene Data'!E11)))</f>
        <v/>
      </c>
      <c r="DT17" s="404" t="str">
        <f ca="1">+IF(OFFSET('Hygiene Data'!$E$13,0,10*ROW('Hygiene Data'!E11))="","",OFFSET('Hygiene Data'!$E$13,0,10*ROW('Hygiene Data'!E11)))</f>
        <v/>
      </c>
      <c r="DU17" s="404" t="str">
        <f ca="1">+IF(OFFSET('Hygiene Data'!$F$11,0,10*ROW('Hygiene Data'!F11))="","",OFFSET('Hygiene Data'!$F$11,0,10*ROW('Hygiene Data'!F11)))</f>
        <v/>
      </c>
      <c r="DV17" s="404" t="str">
        <f ca="1">+IF(OFFSET('Hygiene Data'!$F$12,0,10*ROW('Hygiene Data'!F11))="","",OFFSET('Hygiene Data'!$F$12,0,10*ROW('Hygiene Data'!F11)))</f>
        <v/>
      </c>
      <c r="DW17" s="404" t="str">
        <f ca="1">+IF(OFFSET('Hygiene Data'!$F$13,0,10*ROW('Hygiene Data'!F11))="","",OFFSET('Hygiene Data'!$F$13,0,10*ROW('Hygiene Data'!F11)))</f>
        <v/>
      </c>
      <c r="DX17" s="404" t="str">
        <f ca="1">+IF(OFFSET('Hygiene Data'!$G$11,0,10*ROW('Hygiene Data'!G11))="","",OFFSET('Hygiene Data'!$G$11,0,10*ROW('Hygiene Data'!G11)))</f>
        <v/>
      </c>
      <c r="DY17" s="404" t="str">
        <f ca="1">+IF(OFFSET('Hygiene Data'!$G$12,0,10*ROW('Hygiene Data'!G11))="","",OFFSET('Hygiene Data'!$G$12,0,10*ROW('Hygiene Data'!G11)))</f>
        <v/>
      </c>
      <c r="DZ17" s="404" t="str">
        <f ca="1">+IF(OFFSET('Hygiene Data'!$G$13,0,10*ROW('Hygiene Data'!G11))="","",OFFSET('Hygiene Data'!$G$13,0,10*ROW('Hygiene Data'!G11)))</f>
        <v/>
      </c>
      <c r="EA17" s="404" t="str">
        <f ca="1">+IF(OFFSET('Hygiene Data'!$H$11,0,10*ROW('Hygiene Data'!H11))="","",OFFSET('Hygiene Data'!$H$11,0,10*ROW('Hygiene Data'!H11)))</f>
        <v/>
      </c>
      <c r="EB17" s="404" t="str">
        <f ca="1">+IF(OFFSET('Hygiene Data'!$H$12,0,10*ROW('Hygiene Data'!H11))="","",OFFSET('Hygiene Data'!$H$12,0,10*ROW('Hygiene Data'!H11)))</f>
        <v/>
      </c>
      <c r="EC17" s="404" t="str">
        <f ca="1">+IF(OFFSET('Hygiene Data'!$H$13,0,10*ROW('Hygiene Data'!H11))="","",OFFSET('Hygiene Data'!$H$13,0,10*ROW('Hygiene Data'!H11)))</f>
        <v/>
      </c>
      <c r="ED17" s="404" t="str">
        <f ca="1">+IF(OFFSET('Hygiene Data'!$I$11,0,10*ROW('Hygiene Data'!I11))="","",OFFSET('Hygiene Data'!$I$11,0,10*ROW('Hygiene Data'!I11)))</f>
        <v/>
      </c>
      <c r="EE17" s="404" t="str">
        <f ca="1">+IF(OFFSET('Hygiene Data'!$I$12,0,10*ROW('Hygiene Data'!I11))="","",OFFSET('Hygiene Data'!$I$12,0,10*ROW('Hygiene Data'!I11)))</f>
        <v/>
      </c>
      <c r="EF17" s="404" t="str">
        <f ca="1">+IF(OFFSET('Hygiene Data'!$I$13,0,10*ROW('Hygiene Data'!I11))="","",OFFSET('Hygiene Data'!$I$13,0,10*ROW('Hygiene Data'!I11)))</f>
        <v/>
      </c>
    </row>
    <row r="18" spans="1:136" x14ac:dyDescent="0.25">
      <c r="A18" s="513" t="str">
        <f ca="1">+IF(OFFSET('Water Data'!$B$2,0,10*ROW('Water Data'!E12))="","",OFFSET('Water Data'!$B$2,0,10*ROW('Water Data'!E12)))</f>
        <v/>
      </c>
      <c r="B18" s="51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40" t="str">
        <f t="shared" ca="1" si="0"/>
        <v/>
      </c>
      <c r="D18" s="54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4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4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4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4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4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4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4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4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4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4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4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4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4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4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4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4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4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4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4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4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4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4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4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4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4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4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4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4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4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4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4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4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4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4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4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4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4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4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4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4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4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4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4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4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4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4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4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4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1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4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4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4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4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4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4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4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4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4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4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4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4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4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4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4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4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404" t="str">
        <f ca="1">+IF(OFFSET('Water Data'!$D$27,0,10*ROW('Water Data'!D12))="","",OFFSET('Water Data'!$D$27,0,10*ROW('Water Data'!D12)))</f>
        <v/>
      </c>
      <c r="BT18" s="404" t="str">
        <f ca="1">+IF(OFFSET('Water Data'!$D$28,0,10*ROW('Water Data'!D12))="","",OFFSET('Water Data'!$D$28,0,10*ROW('Water Data'!D12)))</f>
        <v/>
      </c>
      <c r="BU18" s="404" t="str">
        <f ca="1">+IF(OFFSET('Water Data'!$D$29,0,10*ROW('Water Data'!D12))="","",OFFSET('Water Data'!$D$29,0,10*ROW('Water Data'!D12)))</f>
        <v/>
      </c>
      <c r="BV18" s="404" t="str">
        <f ca="1">+IF(OFFSET('Water Data'!$E$27,0,10*ROW('Water Data'!E12))="","",OFFSET('Water Data'!$E$27,0,10*ROW('Water Data'!E12)))</f>
        <v/>
      </c>
      <c r="BW18" s="404" t="str">
        <f ca="1">+IF(OFFSET('Water Data'!$E$28,0,10*ROW('Water Data'!E12))="","",OFFSET('Water Data'!$E$28,0,10*ROW('Water Data'!E12)))</f>
        <v/>
      </c>
      <c r="BX18" s="404" t="str">
        <f ca="1">+IF(OFFSET('Water Data'!$E$29,0,10*ROW('Water Data'!E12))="","",OFFSET('Water Data'!$E$29,0,10*ROW('Water Data'!E12)))</f>
        <v/>
      </c>
      <c r="BY18" s="404" t="str">
        <f ca="1">+IF(OFFSET('Water Data'!$F$27,0,10*ROW('Water Data'!F12))="","",OFFSET('Water Data'!$F$27,0,10*ROW('Water Data'!F12)))</f>
        <v/>
      </c>
      <c r="BZ18" s="404" t="str">
        <f ca="1">+IF(OFFSET('Water Data'!$F$28,0,10*ROW('Water Data'!F12))="","",OFFSET('Water Data'!$F$28,0,10*ROW('Water Data'!F12)))</f>
        <v/>
      </c>
      <c r="CA18" s="404" t="str">
        <f ca="1">+IF(OFFSET('Water Data'!$F$29,0,10*ROW('Water Data'!F12))="","",OFFSET('Water Data'!$F$29,0,10*ROW('Water Data'!F12)))</f>
        <v/>
      </c>
      <c r="CB18" s="404" t="str">
        <f ca="1">+IF(OFFSET('Water Data'!$G$27,0,10*ROW('Water Data'!G12))="","",OFFSET('Water Data'!$G$27,0,10*ROW('Water Data'!G12)))</f>
        <v/>
      </c>
      <c r="CC18" s="404" t="str">
        <f ca="1">+IF(OFFSET('Water Data'!$G$28,0,10*ROW('Water Data'!G12))="","",OFFSET('Water Data'!$G$28,0,10*ROW('Water Data'!G12)))</f>
        <v/>
      </c>
      <c r="CD18" s="404" t="str">
        <f ca="1">+IF(OFFSET('Water Data'!$G$29,0,10*ROW('Water Data'!G12))="","",OFFSET('Water Data'!$G$29,0,10*ROW('Water Data'!G12)))</f>
        <v/>
      </c>
      <c r="CE18" s="404" t="str">
        <f ca="1">+IF(OFFSET('Water Data'!$H$27,0,10*ROW('Water Data'!H12))="","",OFFSET('Water Data'!$H$27,0,10*ROW('Water Data'!H12)))</f>
        <v/>
      </c>
      <c r="CF18" s="404" t="str">
        <f ca="1">+IF(OFFSET('Water Data'!$H$28,0,10*ROW('Water Data'!H12))="","",OFFSET('Water Data'!$H$28,0,10*ROW('Water Data'!H12)))</f>
        <v/>
      </c>
      <c r="CG18" s="404" t="str">
        <f ca="1">+IF(OFFSET('Water Data'!$H$29,0,10*ROW('Water Data'!H12))="","",OFFSET('Water Data'!$H$29,0,10*ROW('Water Data'!H12)))</f>
        <v/>
      </c>
      <c r="CH18" s="404" t="str">
        <f ca="1">+IF(OFFSET('Water Data'!$I$27,0,10*ROW('Water Data'!I12))="","",OFFSET('Water Data'!$I$27,0,10*ROW('Water Data'!I12)))</f>
        <v/>
      </c>
      <c r="CI18" s="404" t="str">
        <f ca="1">+IF(OFFSET('Water Data'!$I$28,0,10*ROW('Water Data'!I12))="","",OFFSET('Water Data'!$I$28,0,10*ROW('Water Data'!I12)))</f>
        <v/>
      </c>
      <c r="CJ18" s="404" t="str">
        <f ca="1">+IF(OFFSET('Water Data'!$I$29,0,10*ROW('Water Data'!I12))="","",OFFSET('Water Data'!$I$29,0,10*ROW('Water Data'!I12)))</f>
        <v/>
      </c>
      <c r="CK18" s="404" t="str">
        <f ca="1">+IF(OFFSET('Sanitation Data'!$D$28,0,10*ROW('Sanitation Data'!D12))="","",OFFSET('Sanitation Data'!$D$28,0,10*ROW('Sanitation Data'!D12)))</f>
        <v/>
      </c>
      <c r="CL18" s="404" t="str">
        <f ca="1">+IF(OFFSET('Sanitation Data'!$D$29,0,10*ROW('Sanitation Data'!D12))="","",OFFSET('Sanitation Data'!$D$29,0,10*ROW('Sanitation Data'!D12)))</f>
        <v/>
      </c>
      <c r="CM18" s="404" t="str">
        <f ca="1">+IF(OFFSET('Sanitation Data'!$D$30,0,10*ROW('Sanitation Data'!D12))="","",OFFSET('Sanitation Data'!$D$30,0,10*ROW('Sanitation Data'!D12)))</f>
        <v/>
      </c>
      <c r="CN18" s="404" t="str">
        <f ca="1">+IF(OFFSET('Sanitation Data'!$D$31,0,10*ROW('Sanitation Data'!D12))="","",OFFSET('Sanitation Data'!$D$31,0,10*ROW('Sanitation Data'!D12)))</f>
        <v/>
      </c>
      <c r="CO18" s="404" t="str">
        <f ca="1">+IF(OFFSET('Sanitation Data'!$D$32,0,10*ROW('Sanitation Data'!D12))="","",OFFSET('Sanitation Data'!$D$32,0,10*ROW('Sanitation Data'!D12)))</f>
        <v/>
      </c>
      <c r="CP18" s="404" t="str">
        <f ca="1">+IF(OFFSET('Sanitation Data'!$E$28,0,10*ROW('Sanitation Data'!E12))="","",OFFSET('Sanitation Data'!$E$28,0,10*ROW('Sanitation Data'!E12)))</f>
        <v/>
      </c>
      <c r="CQ18" s="404" t="str">
        <f ca="1">+IF(OFFSET('Sanitation Data'!$E$29,0,10*ROW('Sanitation Data'!E12))="","",OFFSET('Sanitation Data'!$E$29,0,10*ROW('Sanitation Data'!E12)))</f>
        <v/>
      </c>
      <c r="CR18" s="404" t="str">
        <f ca="1">+IF(OFFSET('Sanitation Data'!$E$30,0,10*ROW('Sanitation Data'!E12))="","",OFFSET('Sanitation Data'!$E$30,0,10*ROW('Sanitation Data'!E12)))</f>
        <v/>
      </c>
      <c r="CS18" s="404" t="str">
        <f ca="1">+IF(OFFSET('Sanitation Data'!$E$31,0,10*ROW('Sanitation Data'!E12))="","",OFFSET('Sanitation Data'!$E$31,0,10*ROW('Sanitation Data'!E12)))</f>
        <v/>
      </c>
      <c r="CT18" s="404" t="str">
        <f ca="1">+IF(OFFSET('Sanitation Data'!$E$32,0,10*ROW('Sanitation Data'!E12))="","",OFFSET('Sanitation Data'!$E$32,0,10*ROW('Sanitation Data'!E12)))</f>
        <v/>
      </c>
      <c r="CU18" s="404" t="str">
        <f ca="1">+IF(OFFSET('Sanitation Data'!$F$28,0,10*ROW('Sanitation Data'!F12))="","",OFFSET('Sanitation Data'!$F$28,0,10*ROW('Sanitation Data'!F12)))</f>
        <v/>
      </c>
      <c r="CV18" s="404" t="str">
        <f ca="1">+IF(OFFSET('Sanitation Data'!$F$29,0,10*ROW('Sanitation Data'!F12))="","",OFFSET('Sanitation Data'!$F$29,0,10*ROW('Sanitation Data'!F12)))</f>
        <v/>
      </c>
      <c r="CW18" s="404" t="str">
        <f ca="1">+IF(OFFSET('Sanitation Data'!$F$30,0,10*ROW('Sanitation Data'!F12))="","",OFFSET('Sanitation Data'!$F$30,0,10*ROW('Sanitation Data'!F12)))</f>
        <v/>
      </c>
      <c r="CX18" s="404" t="str">
        <f ca="1">+IF(OFFSET('Sanitation Data'!$F$31,0,10*ROW('Sanitation Data'!F12))="","",OFFSET('Sanitation Data'!$F$31,0,10*ROW('Sanitation Data'!F12)))</f>
        <v/>
      </c>
      <c r="CY18" s="404" t="str">
        <f ca="1">+IF(OFFSET('Sanitation Data'!$F$32,0,10*ROW('Sanitation Data'!F12))="","",OFFSET('Sanitation Data'!$F$32,0,10*ROW('Sanitation Data'!F12)))</f>
        <v/>
      </c>
      <c r="CZ18" s="404" t="str">
        <f ca="1">+IF(OFFSET('Sanitation Data'!$G$28,0,10*ROW('Sanitation Data'!G12))="","",OFFSET('Sanitation Data'!$G$28,0,10*ROW('Sanitation Data'!G12)))</f>
        <v/>
      </c>
      <c r="DA18" s="404" t="str">
        <f ca="1">+IF(OFFSET('Sanitation Data'!$G$29,0,10*ROW('Sanitation Data'!G12))="","",OFFSET('Sanitation Data'!$G$29,0,10*ROW('Sanitation Data'!G12)))</f>
        <v/>
      </c>
      <c r="DB18" s="404" t="str">
        <f ca="1">+IF(OFFSET('Sanitation Data'!$G$30,0,10*ROW('Sanitation Data'!G12))="","",OFFSET('Sanitation Data'!$G$30,0,10*ROW('Sanitation Data'!G12)))</f>
        <v/>
      </c>
      <c r="DC18" s="404" t="str">
        <f ca="1">+IF(OFFSET('Sanitation Data'!$G$31,0,10*ROW('Sanitation Data'!G12))="","",OFFSET('Sanitation Data'!$G$31,0,10*ROW('Sanitation Data'!G12)))</f>
        <v/>
      </c>
      <c r="DD18" s="404" t="str">
        <f ca="1">+IF(OFFSET('Sanitation Data'!$G$32,0,10*ROW('Sanitation Data'!G12))="","",OFFSET('Sanitation Data'!$G$32,0,10*ROW('Sanitation Data'!G12)))</f>
        <v/>
      </c>
      <c r="DE18" s="404" t="str">
        <f ca="1">+IF(OFFSET('Sanitation Data'!$H$28,0,10*ROW('Sanitation Data'!H12))="","",OFFSET('Sanitation Data'!$H$28,0,10*ROW('Sanitation Data'!H12)))</f>
        <v/>
      </c>
      <c r="DF18" s="404" t="str">
        <f ca="1">+IF(OFFSET('Sanitation Data'!$H$29,0,10*ROW('Sanitation Data'!H12))="","",OFFSET('Sanitation Data'!$H$29,0,10*ROW('Sanitation Data'!H12)))</f>
        <v/>
      </c>
      <c r="DG18" s="404" t="str">
        <f ca="1">+IF(OFFSET('Sanitation Data'!$H$30,0,10*ROW('Sanitation Data'!H12))="","",OFFSET('Sanitation Data'!$H$30,0,10*ROW('Sanitation Data'!H12)))</f>
        <v/>
      </c>
      <c r="DH18" s="404" t="str">
        <f ca="1">+IF(OFFSET('Sanitation Data'!$H$31,0,10*ROW('Sanitation Data'!H12))="","",OFFSET('Sanitation Data'!$H$31,0,10*ROW('Sanitation Data'!H12)))</f>
        <v/>
      </c>
      <c r="DI18" s="404" t="str">
        <f ca="1">+IF(OFFSET('Sanitation Data'!$H$32,0,10*ROW('Sanitation Data'!H12))="","",OFFSET('Sanitation Data'!$H$32,0,10*ROW('Sanitation Data'!H12)))</f>
        <v/>
      </c>
      <c r="DJ18" s="404" t="str">
        <f ca="1">+IF(OFFSET('Sanitation Data'!$I$28,0,10*ROW('Sanitation Data'!I12))="","",OFFSET('Sanitation Data'!$I$28,0,10*ROW('Sanitation Data'!I12)))</f>
        <v/>
      </c>
      <c r="DK18" s="404" t="str">
        <f ca="1">+IF(OFFSET('Sanitation Data'!$I$29,0,10*ROW('Sanitation Data'!I12))="","",OFFSET('Sanitation Data'!$I$29,0,10*ROW('Sanitation Data'!I12)))</f>
        <v/>
      </c>
      <c r="DL18" s="404" t="str">
        <f ca="1">+IF(OFFSET('Sanitation Data'!$I$30,0,10*ROW('Sanitation Data'!I12))="","",OFFSET('Sanitation Data'!$I$30,0,10*ROW('Sanitation Data'!I12)))</f>
        <v/>
      </c>
      <c r="DM18" s="404" t="str">
        <f ca="1">+IF(OFFSET('Sanitation Data'!$I$31,0,10*ROW('Sanitation Data'!I12))="","",OFFSET('Sanitation Data'!$I$31,0,10*ROW('Sanitation Data'!I12)))</f>
        <v/>
      </c>
      <c r="DN18" s="404" t="str">
        <f ca="1">+IF(OFFSET('Sanitation Data'!$I$32,0,10*ROW('Sanitation Data'!I12))="","",OFFSET('Sanitation Data'!$I$32,0,10*ROW('Sanitation Data'!I12)))</f>
        <v/>
      </c>
      <c r="DO18" s="404" t="str">
        <f ca="1">+IF(OFFSET('Hygiene Data'!$D$11,0,10*ROW('Hygiene Data'!D12))="","",OFFSET('Hygiene Data'!$D$11,0,10*ROW('Hygiene Data'!D12)))</f>
        <v/>
      </c>
      <c r="DP18" s="404" t="str">
        <f ca="1">+IF(OFFSET('Hygiene Data'!$D$12,0,10*ROW('Hygiene Data'!D12))="","",OFFSET('Hygiene Data'!$D$12,0,10*ROW('Hygiene Data'!D12)))</f>
        <v/>
      </c>
      <c r="DQ18" s="404" t="str">
        <f ca="1">+IF(OFFSET('Hygiene Data'!$D$13,0,10*ROW('Hygiene Data'!D12))="","",OFFSET('Hygiene Data'!$D$13,0,10*ROW('Hygiene Data'!D12)))</f>
        <v/>
      </c>
      <c r="DR18" s="404" t="str">
        <f ca="1">+IF(OFFSET('Hygiene Data'!$E$11,0,10*ROW('Hygiene Data'!E12))="","",OFFSET('Hygiene Data'!$E$11,0,10*ROW('Hygiene Data'!E12)))</f>
        <v/>
      </c>
      <c r="DS18" s="404" t="str">
        <f ca="1">+IF(OFFSET('Hygiene Data'!$E$12,0,10*ROW('Hygiene Data'!E12))="","",OFFSET('Hygiene Data'!$E$12,0,10*ROW('Hygiene Data'!E12)))</f>
        <v/>
      </c>
      <c r="DT18" s="404" t="str">
        <f ca="1">+IF(OFFSET('Hygiene Data'!$E$13,0,10*ROW('Hygiene Data'!E12))="","",OFFSET('Hygiene Data'!$E$13,0,10*ROW('Hygiene Data'!E12)))</f>
        <v/>
      </c>
      <c r="DU18" s="404" t="str">
        <f ca="1">+IF(OFFSET('Hygiene Data'!$F$11,0,10*ROW('Hygiene Data'!F12))="","",OFFSET('Hygiene Data'!$F$11,0,10*ROW('Hygiene Data'!F12)))</f>
        <v/>
      </c>
      <c r="DV18" s="404" t="str">
        <f ca="1">+IF(OFFSET('Hygiene Data'!$F$12,0,10*ROW('Hygiene Data'!F12))="","",OFFSET('Hygiene Data'!$F$12,0,10*ROW('Hygiene Data'!F12)))</f>
        <v/>
      </c>
      <c r="DW18" s="404" t="str">
        <f ca="1">+IF(OFFSET('Hygiene Data'!$F$13,0,10*ROW('Hygiene Data'!F12))="","",OFFSET('Hygiene Data'!$F$13,0,10*ROW('Hygiene Data'!F12)))</f>
        <v/>
      </c>
      <c r="DX18" s="404" t="str">
        <f ca="1">+IF(OFFSET('Hygiene Data'!$G$11,0,10*ROW('Hygiene Data'!G12))="","",OFFSET('Hygiene Data'!$G$11,0,10*ROW('Hygiene Data'!G12)))</f>
        <v/>
      </c>
      <c r="DY18" s="404" t="str">
        <f ca="1">+IF(OFFSET('Hygiene Data'!$G$12,0,10*ROW('Hygiene Data'!G12))="","",OFFSET('Hygiene Data'!$G$12,0,10*ROW('Hygiene Data'!G12)))</f>
        <v/>
      </c>
      <c r="DZ18" s="404" t="str">
        <f ca="1">+IF(OFFSET('Hygiene Data'!$G$13,0,10*ROW('Hygiene Data'!G12))="","",OFFSET('Hygiene Data'!$G$13,0,10*ROW('Hygiene Data'!G12)))</f>
        <v/>
      </c>
      <c r="EA18" s="404" t="str">
        <f ca="1">+IF(OFFSET('Hygiene Data'!$H$11,0,10*ROW('Hygiene Data'!H12))="","",OFFSET('Hygiene Data'!$H$11,0,10*ROW('Hygiene Data'!H12)))</f>
        <v/>
      </c>
      <c r="EB18" s="404" t="str">
        <f ca="1">+IF(OFFSET('Hygiene Data'!$H$12,0,10*ROW('Hygiene Data'!H12))="","",OFFSET('Hygiene Data'!$H$12,0,10*ROW('Hygiene Data'!H12)))</f>
        <v/>
      </c>
      <c r="EC18" s="404" t="str">
        <f ca="1">+IF(OFFSET('Hygiene Data'!$H$13,0,10*ROW('Hygiene Data'!H12))="","",OFFSET('Hygiene Data'!$H$13,0,10*ROW('Hygiene Data'!H12)))</f>
        <v/>
      </c>
      <c r="ED18" s="404" t="str">
        <f ca="1">+IF(OFFSET('Hygiene Data'!$I$11,0,10*ROW('Hygiene Data'!I12))="","",OFFSET('Hygiene Data'!$I$11,0,10*ROW('Hygiene Data'!I12)))</f>
        <v/>
      </c>
      <c r="EE18" s="404" t="str">
        <f ca="1">+IF(OFFSET('Hygiene Data'!$I$12,0,10*ROW('Hygiene Data'!I12))="","",OFFSET('Hygiene Data'!$I$12,0,10*ROW('Hygiene Data'!I12)))</f>
        <v/>
      </c>
      <c r="EF18" s="404" t="str">
        <f ca="1">+IF(OFFSET('Hygiene Data'!$I$13,0,10*ROW('Hygiene Data'!I12))="","",OFFSET('Hygiene Data'!$I$13,0,10*ROW('Hygiene Data'!I12)))</f>
        <v/>
      </c>
    </row>
    <row r="19" spans="1:136" x14ac:dyDescent="0.25">
      <c r="A19" s="513" t="str">
        <f ca="1">+IF(OFFSET('Water Data'!$B$2,0,10*ROW('Water Data'!E13))="","",OFFSET('Water Data'!$B$2,0,10*ROW('Water Data'!E13)))</f>
        <v/>
      </c>
      <c r="B19" s="51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40" t="str">
        <f t="shared" ca="1" si="0"/>
        <v/>
      </c>
      <c r="D19" s="54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4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4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4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4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4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4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4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4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4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4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4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4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4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4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4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4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4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4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4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4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4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4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4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4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4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4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4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4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4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4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4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4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4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4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4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4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4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4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4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4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4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4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4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4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4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4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4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4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1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4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4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4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4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4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4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4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4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4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4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4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4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4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4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4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4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404" t="str">
        <f ca="1">+IF(OFFSET('Water Data'!$D$27,0,10*ROW('Water Data'!D13))="","",OFFSET('Water Data'!$D$27,0,10*ROW('Water Data'!D13)))</f>
        <v/>
      </c>
      <c r="BT19" s="404" t="str">
        <f ca="1">+IF(OFFSET('Water Data'!$D$28,0,10*ROW('Water Data'!D13))="","",OFFSET('Water Data'!$D$28,0,10*ROW('Water Data'!D13)))</f>
        <v/>
      </c>
      <c r="BU19" s="404" t="str">
        <f ca="1">+IF(OFFSET('Water Data'!$D$29,0,10*ROW('Water Data'!D13))="","",OFFSET('Water Data'!$D$29,0,10*ROW('Water Data'!D13)))</f>
        <v/>
      </c>
      <c r="BV19" s="404" t="str">
        <f ca="1">+IF(OFFSET('Water Data'!$E$27,0,10*ROW('Water Data'!E13))="","",OFFSET('Water Data'!$E$27,0,10*ROW('Water Data'!E13)))</f>
        <v/>
      </c>
      <c r="BW19" s="404" t="str">
        <f ca="1">+IF(OFFSET('Water Data'!$E$28,0,10*ROW('Water Data'!E13))="","",OFFSET('Water Data'!$E$28,0,10*ROW('Water Data'!E13)))</f>
        <v/>
      </c>
      <c r="BX19" s="404" t="str">
        <f ca="1">+IF(OFFSET('Water Data'!$E$29,0,10*ROW('Water Data'!E13))="","",OFFSET('Water Data'!$E$29,0,10*ROW('Water Data'!E13)))</f>
        <v/>
      </c>
      <c r="BY19" s="404" t="str">
        <f ca="1">+IF(OFFSET('Water Data'!$F$27,0,10*ROW('Water Data'!F13))="","",OFFSET('Water Data'!$F$27,0,10*ROW('Water Data'!F13)))</f>
        <v/>
      </c>
      <c r="BZ19" s="404" t="str">
        <f ca="1">+IF(OFFSET('Water Data'!$F$28,0,10*ROW('Water Data'!F13))="","",OFFSET('Water Data'!$F$28,0,10*ROW('Water Data'!F13)))</f>
        <v/>
      </c>
      <c r="CA19" s="404" t="str">
        <f ca="1">+IF(OFFSET('Water Data'!$F$29,0,10*ROW('Water Data'!F13))="","",OFFSET('Water Data'!$F$29,0,10*ROW('Water Data'!F13)))</f>
        <v/>
      </c>
      <c r="CB19" s="404" t="str">
        <f ca="1">+IF(OFFSET('Water Data'!$G$27,0,10*ROW('Water Data'!G13))="","",OFFSET('Water Data'!$G$27,0,10*ROW('Water Data'!G13)))</f>
        <v/>
      </c>
      <c r="CC19" s="404" t="str">
        <f ca="1">+IF(OFFSET('Water Data'!$G$28,0,10*ROW('Water Data'!G13))="","",OFFSET('Water Data'!$G$28,0,10*ROW('Water Data'!G13)))</f>
        <v/>
      </c>
      <c r="CD19" s="404" t="str">
        <f ca="1">+IF(OFFSET('Water Data'!$G$29,0,10*ROW('Water Data'!G13))="","",OFFSET('Water Data'!$G$29,0,10*ROW('Water Data'!G13)))</f>
        <v/>
      </c>
      <c r="CE19" s="404" t="str">
        <f ca="1">+IF(OFFSET('Water Data'!$H$27,0,10*ROW('Water Data'!H13))="","",OFFSET('Water Data'!$H$27,0,10*ROW('Water Data'!H13)))</f>
        <v/>
      </c>
      <c r="CF19" s="404" t="str">
        <f ca="1">+IF(OFFSET('Water Data'!$H$28,0,10*ROW('Water Data'!H13))="","",OFFSET('Water Data'!$H$28,0,10*ROW('Water Data'!H13)))</f>
        <v/>
      </c>
      <c r="CG19" s="404" t="str">
        <f ca="1">+IF(OFFSET('Water Data'!$H$29,0,10*ROW('Water Data'!H13))="","",OFFSET('Water Data'!$H$29,0,10*ROW('Water Data'!H13)))</f>
        <v/>
      </c>
      <c r="CH19" s="404" t="str">
        <f ca="1">+IF(OFFSET('Water Data'!$I$27,0,10*ROW('Water Data'!I13))="","",OFFSET('Water Data'!$I$27,0,10*ROW('Water Data'!I13)))</f>
        <v/>
      </c>
      <c r="CI19" s="404" t="str">
        <f ca="1">+IF(OFFSET('Water Data'!$I$28,0,10*ROW('Water Data'!I13))="","",OFFSET('Water Data'!$I$28,0,10*ROW('Water Data'!I13)))</f>
        <v/>
      </c>
      <c r="CJ19" s="404" t="str">
        <f ca="1">+IF(OFFSET('Water Data'!$I$29,0,10*ROW('Water Data'!I13))="","",OFFSET('Water Data'!$I$29,0,10*ROW('Water Data'!I13)))</f>
        <v/>
      </c>
      <c r="CK19" s="404" t="str">
        <f ca="1">+IF(OFFSET('Sanitation Data'!$D$28,0,10*ROW('Sanitation Data'!D13))="","",OFFSET('Sanitation Data'!$D$28,0,10*ROW('Sanitation Data'!D13)))</f>
        <v/>
      </c>
      <c r="CL19" s="404" t="str">
        <f ca="1">+IF(OFFSET('Sanitation Data'!$D$29,0,10*ROW('Sanitation Data'!D13))="","",OFFSET('Sanitation Data'!$D$29,0,10*ROW('Sanitation Data'!D13)))</f>
        <v/>
      </c>
      <c r="CM19" s="404" t="str">
        <f ca="1">+IF(OFFSET('Sanitation Data'!$D$30,0,10*ROW('Sanitation Data'!D13))="","",OFFSET('Sanitation Data'!$D$30,0,10*ROW('Sanitation Data'!D13)))</f>
        <v/>
      </c>
      <c r="CN19" s="404" t="str">
        <f ca="1">+IF(OFFSET('Sanitation Data'!$D$31,0,10*ROW('Sanitation Data'!D13))="","",OFFSET('Sanitation Data'!$D$31,0,10*ROW('Sanitation Data'!D13)))</f>
        <v/>
      </c>
      <c r="CO19" s="404" t="str">
        <f ca="1">+IF(OFFSET('Sanitation Data'!$D$32,0,10*ROW('Sanitation Data'!D13))="","",OFFSET('Sanitation Data'!$D$32,0,10*ROW('Sanitation Data'!D13)))</f>
        <v/>
      </c>
      <c r="CP19" s="404" t="str">
        <f ca="1">+IF(OFFSET('Sanitation Data'!$E$28,0,10*ROW('Sanitation Data'!E13))="","",OFFSET('Sanitation Data'!$E$28,0,10*ROW('Sanitation Data'!E13)))</f>
        <v/>
      </c>
      <c r="CQ19" s="404" t="str">
        <f ca="1">+IF(OFFSET('Sanitation Data'!$E$29,0,10*ROW('Sanitation Data'!E13))="","",OFFSET('Sanitation Data'!$E$29,0,10*ROW('Sanitation Data'!E13)))</f>
        <v/>
      </c>
      <c r="CR19" s="404" t="str">
        <f ca="1">+IF(OFFSET('Sanitation Data'!$E$30,0,10*ROW('Sanitation Data'!E13))="","",OFFSET('Sanitation Data'!$E$30,0,10*ROW('Sanitation Data'!E13)))</f>
        <v/>
      </c>
      <c r="CS19" s="404" t="str">
        <f ca="1">+IF(OFFSET('Sanitation Data'!$E$31,0,10*ROW('Sanitation Data'!E13))="","",OFFSET('Sanitation Data'!$E$31,0,10*ROW('Sanitation Data'!E13)))</f>
        <v/>
      </c>
      <c r="CT19" s="404" t="str">
        <f ca="1">+IF(OFFSET('Sanitation Data'!$E$32,0,10*ROW('Sanitation Data'!E13))="","",OFFSET('Sanitation Data'!$E$32,0,10*ROW('Sanitation Data'!E13)))</f>
        <v/>
      </c>
      <c r="CU19" s="404" t="str">
        <f ca="1">+IF(OFFSET('Sanitation Data'!$F$28,0,10*ROW('Sanitation Data'!F13))="","",OFFSET('Sanitation Data'!$F$28,0,10*ROW('Sanitation Data'!F13)))</f>
        <v/>
      </c>
      <c r="CV19" s="404" t="str">
        <f ca="1">+IF(OFFSET('Sanitation Data'!$F$29,0,10*ROW('Sanitation Data'!F13))="","",OFFSET('Sanitation Data'!$F$29,0,10*ROW('Sanitation Data'!F13)))</f>
        <v/>
      </c>
      <c r="CW19" s="404" t="str">
        <f ca="1">+IF(OFFSET('Sanitation Data'!$F$30,0,10*ROW('Sanitation Data'!F13))="","",OFFSET('Sanitation Data'!$F$30,0,10*ROW('Sanitation Data'!F13)))</f>
        <v/>
      </c>
      <c r="CX19" s="404" t="str">
        <f ca="1">+IF(OFFSET('Sanitation Data'!$F$31,0,10*ROW('Sanitation Data'!F13))="","",OFFSET('Sanitation Data'!$F$31,0,10*ROW('Sanitation Data'!F13)))</f>
        <v/>
      </c>
      <c r="CY19" s="404" t="str">
        <f ca="1">+IF(OFFSET('Sanitation Data'!$F$32,0,10*ROW('Sanitation Data'!F13))="","",OFFSET('Sanitation Data'!$F$32,0,10*ROW('Sanitation Data'!F13)))</f>
        <v/>
      </c>
      <c r="CZ19" s="404" t="str">
        <f ca="1">+IF(OFFSET('Sanitation Data'!$G$28,0,10*ROW('Sanitation Data'!G13))="","",OFFSET('Sanitation Data'!$G$28,0,10*ROW('Sanitation Data'!G13)))</f>
        <v/>
      </c>
      <c r="DA19" s="404" t="str">
        <f ca="1">+IF(OFFSET('Sanitation Data'!$G$29,0,10*ROW('Sanitation Data'!G13))="","",OFFSET('Sanitation Data'!$G$29,0,10*ROW('Sanitation Data'!G13)))</f>
        <v/>
      </c>
      <c r="DB19" s="404" t="str">
        <f ca="1">+IF(OFFSET('Sanitation Data'!$G$30,0,10*ROW('Sanitation Data'!G13))="","",OFFSET('Sanitation Data'!$G$30,0,10*ROW('Sanitation Data'!G13)))</f>
        <v/>
      </c>
      <c r="DC19" s="404" t="str">
        <f ca="1">+IF(OFFSET('Sanitation Data'!$G$31,0,10*ROW('Sanitation Data'!G13))="","",OFFSET('Sanitation Data'!$G$31,0,10*ROW('Sanitation Data'!G13)))</f>
        <v/>
      </c>
      <c r="DD19" s="404" t="str">
        <f ca="1">+IF(OFFSET('Sanitation Data'!$G$32,0,10*ROW('Sanitation Data'!G13))="","",OFFSET('Sanitation Data'!$G$32,0,10*ROW('Sanitation Data'!G13)))</f>
        <v/>
      </c>
      <c r="DE19" s="404" t="str">
        <f ca="1">+IF(OFFSET('Sanitation Data'!$H$28,0,10*ROW('Sanitation Data'!H13))="","",OFFSET('Sanitation Data'!$H$28,0,10*ROW('Sanitation Data'!H13)))</f>
        <v/>
      </c>
      <c r="DF19" s="404" t="str">
        <f ca="1">+IF(OFFSET('Sanitation Data'!$H$29,0,10*ROW('Sanitation Data'!H13))="","",OFFSET('Sanitation Data'!$H$29,0,10*ROW('Sanitation Data'!H13)))</f>
        <v/>
      </c>
      <c r="DG19" s="404" t="str">
        <f ca="1">+IF(OFFSET('Sanitation Data'!$H$30,0,10*ROW('Sanitation Data'!H13))="","",OFFSET('Sanitation Data'!$H$30,0,10*ROW('Sanitation Data'!H13)))</f>
        <v/>
      </c>
      <c r="DH19" s="404" t="str">
        <f ca="1">+IF(OFFSET('Sanitation Data'!$H$31,0,10*ROW('Sanitation Data'!H13))="","",OFFSET('Sanitation Data'!$H$31,0,10*ROW('Sanitation Data'!H13)))</f>
        <v/>
      </c>
      <c r="DI19" s="404" t="str">
        <f ca="1">+IF(OFFSET('Sanitation Data'!$H$32,0,10*ROW('Sanitation Data'!H13))="","",OFFSET('Sanitation Data'!$H$32,0,10*ROW('Sanitation Data'!H13)))</f>
        <v/>
      </c>
      <c r="DJ19" s="404" t="str">
        <f ca="1">+IF(OFFSET('Sanitation Data'!$I$28,0,10*ROW('Sanitation Data'!I13))="","",OFFSET('Sanitation Data'!$I$28,0,10*ROW('Sanitation Data'!I13)))</f>
        <v/>
      </c>
      <c r="DK19" s="404" t="str">
        <f ca="1">+IF(OFFSET('Sanitation Data'!$I$29,0,10*ROW('Sanitation Data'!I13))="","",OFFSET('Sanitation Data'!$I$29,0,10*ROW('Sanitation Data'!I13)))</f>
        <v/>
      </c>
      <c r="DL19" s="404" t="str">
        <f ca="1">+IF(OFFSET('Sanitation Data'!$I$30,0,10*ROW('Sanitation Data'!I13))="","",OFFSET('Sanitation Data'!$I$30,0,10*ROW('Sanitation Data'!I13)))</f>
        <v/>
      </c>
      <c r="DM19" s="404" t="str">
        <f ca="1">+IF(OFFSET('Sanitation Data'!$I$31,0,10*ROW('Sanitation Data'!I13))="","",OFFSET('Sanitation Data'!$I$31,0,10*ROW('Sanitation Data'!I13)))</f>
        <v/>
      </c>
      <c r="DN19" s="404" t="str">
        <f ca="1">+IF(OFFSET('Sanitation Data'!$I$32,0,10*ROW('Sanitation Data'!I13))="","",OFFSET('Sanitation Data'!$I$32,0,10*ROW('Sanitation Data'!I13)))</f>
        <v/>
      </c>
      <c r="DO19" s="404" t="str">
        <f ca="1">+IF(OFFSET('Hygiene Data'!$D$11,0,10*ROW('Hygiene Data'!D13))="","",OFFSET('Hygiene Data'!$D$11,0,10*ROW('Hygiene Data'!D13)))</f>
        <v/>
      </c>
      <c r="DP19" s="404" t="str">
        <f ca="1">+IF(OFFSET('Hygiene Data'!$D$12,0,10*ROW('Hygiene Data'!D13))="","",OFFSET('Hygiene Data'!$D$12,0,10*ROW('Hygiene Data'!D13)))</f>
        <v/>
      </c>
      <c r="DQ19" s="404" t="str">
        <f ca="1">+IF(OFFSET('Hygiene Data'!$D$13,0,10*ROW('Hygiene Data'!D13))="","",OFFSET('Hygiene Data'!$D$13,0,10*ROW('Hygiene Data'!D13)))</f>
        <v/>
      </c>
      <c r="DR19" s="404" t="str">
        <f ca="1">+IF(OFFSET('Hygiene Data'!$E$11,0,10*ROW('Hygiene Data'!E13))="","",OFFSET('Hygiene Data'!$E$11,0,10*ROW('Hygiene Data'!E13)))</f>
        <v/>
      </c>
      <c r="DS19" s="404" t="str">
        <f ca="1">+IF(OFFSET('Hygiene Data'!$E$12,0,10*ROW('Hygiene Data'!E13))="","",OFFSET('Hygiene Data'!$E$12,0,10*ROW('Hygiene Data'!E13)))</f>
        <v/>
      </c>
      <c r="DT19" s="404" t="str">
        <f ca="1">+IF(OFFSET('Hygiene Data'!$E$13,0,10*ROW('Hygiene Data'!E13))="","",OFFSET('Hygiene Data'!$E$13,0,10*ROW('Hygiene Data'!E13)))</f>
        <v/>
      </c>
      <c r="DU19" s="404" t="str">
        <f ca="1">+IF(OFFSET('Hygiene Data'!$F$11,0,10*ROW('Hygiene Data'!F13))="","",OFFSET('Hygiene Data'!$F$11,0,10*ROW('Hygiene Data'!F13)))</f>
        <v/>
      </c>
      <c r="DV19" s="404" t="str">
        <f ca="1">+IF(OFFSET('Hygiene Data'!$F$12,0,10*ROW('Hygiene Data'!F13))="","",OFFSET('Hygiene Data'!$F$12,0,10*ROW('Hygiene Data'!F13)))</f>
        <v/>
      </c>
      <c r="DW19" s="404" t="str">
        <f ca="1">+IF(OFFSET('Hygiene Data'!$F$13,0,10*ROW('Hygiene Data'!F13))="","",OFFSET('Hygiene Data'!$F$13,0,10*ROW('Hygiene Data'!F13)))</f>
        <v/>
      </c>
      <c r="DX19" s="404" t="str">
        <f ca="1">+IF(OFFSET('Hygiene Data'!$G$11,0,10*ROW('Hygiene Data'!G13))="","",OFFSET('Hygiene Data'!$G$11,0,10*ROW('Hygiene Data'!G13)))</f>
        <v/>
      </c>
      <c r="DY19" s="404" t="str">
        <f ca="1">+IF(OFFSET('Hygiene Data'!$G$12,0,10*ROW('Hygiene Data'!G13))="","",OFFSET('Hygiene Data'!$G$12,0,10*ROW('Hygiene Data'!G13)))</f>
        <v/>
      </c>
      <c r="DZ19" s="404" t="str">
        <f ca="1">+IF(OFFSET('Hygiene Data'!$G$13,0,10*ROW('Hygiene Data'!G13))="","",OFFSET('Hygiene Data'!$G$13,0,10*ROW('Hygiene Data'!G13)))</f>
        <v/>
      </c>
      <c r="EA19" s="404" t="str">
        <f ca="1">+IF(OFFSET('Hygiene Data'!$H$11,0,10*ROW('Hygiene Data'!H13))="","",OFFSET('Hygiene Data'!$H$11,0,10*ROW('Hygiene Data'!H13)))</f>
        <v/>
      </c>
      <c r="EB19" s="404" t="str">
        <f ca="1">+IF(OFFSET('Hygiene Data'!$H$12,0,10*ROW('Hygiene Data'!H13))="","",OFFSET('Hygiene Data'!$H$12,0,10*ROW('Hygiene Data'!H13)))</f>
        <v/>
      </c>
      <c r="EC19" s="404" t="str">
        <f ca="1">+IF(OFFSET('Hygiene Data'!$H$13,0,10*ROW('Hygiene Data'!H13))="","",OFFSET('Hygiene Data'!$H$13,0,10*ROW('Hygiene Data'!H13)))</f>
        <v/>
      </c>
      <c r="ED19" s="404" t="str">
        <f ca="1">+IF(OFFSET('Hygiene Data'!$I$11,0,10*ROW('Hygiene Data'!I13))="","",OFFSET('Hygiene Data'!$I$11,0,10*ROW('Hygiene Data'!I13)))</f>
        <v/>
      </c>
      <c r="EE19" s="404" t="str">
        <f ca="1">+IF(OFFSET('Hygiene Data'!$I$12,0,10*ROW('Hygiene Data'!I13))="","",OFFSET('Hygiene Data'!$I$12,0,10*ROW('Hygiene Data'!I13)))</f>
        <v/>
      </c>
      <c r="EF19" s="404" t="str">
        <f ca="1">+IF(OFFSET('Hygiene Data'!$I$13,0,10*ROW('Hygiene Data'!I13))="","",OFFSET('Hygiene Data'!$I$13,0,10*ROW('Hygiene Data'!I13)))</f>
        <v/>
      </c>
    </row>
    <row r="20" spans="1:136" x14ac:dyDescent="0.25">
      <c r="A20" s="513" t="str">
        <f ca="1">+IF(OFFSET('Water Data'!$B$2,0,10*ROW('Water Data'!E14))="","",OFFSET('Water Data'!$B$2,0,10*ROW('Water Data'!E14)))</f>
        <v/>
      </c>
      <c r="B20" s="51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40" t="str">
        <f t="shared" ca="1" si="0"/>
        <v/>
      </c>
      <c r="D20" s="54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4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4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4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4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4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4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4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4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4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4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4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4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4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4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4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4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4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4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4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4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4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4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4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4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4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4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4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4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4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4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4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4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4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4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4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4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4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4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4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4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4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4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4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4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4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4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4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4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1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4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4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4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4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4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4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4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4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4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4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4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4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4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4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4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4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404" t="str">
        <f ca="1">+IF(OFFSET('Water Data'!$D$27,0,10*ROW('Water Data'!D14))="","",OFFSET('Water Data'!$D$27,0,10*ROW('Water Data'!D14)))</f>
        <v/>
      </c>
      <c r="BT20" s="404" t="str">
        <f ca="1">+IF(OFFSET('Water Data'!$D$28,0,10*ROW('Water Data'!D14))="","",OFFSET('Water Data'!$D$28,0,10*ROW('Water Data'!D14)))</f>
        <v/>
      </c>
      <c r="BU20" s="404" t="str">
        <f ca="1">+IF(OFFSET('Water Data'!$D$29,0,10*ROW('Water Data'!D14))="","",OFFSET('Water Data'!$D$29,0,10*ROW('Water Data'!D14)))</f>
        <v/>
      </c>
      <c r="BV20" s="404" t="str">
        <f ca="1">+IF(OFFSET('Water Data'!$E$27,0,10*ROW('Water Data'!E14))="","",OFFSET('Water Data'!$E$27,0,10*ROW('Water Data'!E14)))</f>
        <v/>
      </c>
      <c r="BW20" s="404" t="str">
        <f ca="1">+IF(OFFSET('Water Data'!$E$28,0,10*ROW('Water Data'!E14))="","",OFFSET('Water Data'!$E$28,0,10*ROW('Water Data'!E14)))</f>
        <v/>
      </c>
      <c r="BX20" s="404" t="str">
        <f ca="1">+IF(OFFSET('Water Data'!$E$29,0,10*ROW('Water Data'!E14))="","",OFFSET('Water Data'!$E$29,0,10*ROW('Water Data'!E14)))</f>
        <v/>
      </c>
      <c r="BY20" s="404" t="str">
        <f ca="1">+IF(OFFSET('Water Data'!$F$27,0,10*ROW('Water Data'!F14))="","",OFFSET('Water Data'!$F$27,0,10*ROW('Water Data'!F14)))</f>
        <v/>
      </c>
      <c r="BZ20" s="404" t="str">
        <f ca="1">+IF(OFFSET('Water Data'!$F$28,0,10*ROW('Water Data'!F14))="","",OFFSET('Water Data'!$F$28,0,10*ROW('Water Data'!F14)))</f>
        <v/>
      </c>
      <c r="CA20" s="404" t="str">
        <f ca="1">+IF(OFFSET('Water Data'!$F$29,0,10*ROW('Water Data'!F14))="","",OFFSET('Water Data'!$F$29,0,10*ROW('Water Data'!F14)))</f>
        <v/>
      </c>
      <c r="CB20" s="404" t="str">
        <f ca="1">+IF(OFFSET('Water Data'!$G$27,0,10*ROW('Water Data'!G14))="","",OFFSET('Water Data'!$G$27,0,10*ROW('Water Data'!G14)))</f>
        <v/>
      </c>
      <c r="CC20" s="404" t="str">
        <f ca="1">+IF(OFFSET('Water Data'!$G$28,0,10*ROW('Water Data'!G14))="","",OFFSET('Water Data'!$G$28,0,10*ROW('Water Data'!G14)))</f>
        <v/>
      </c>
      <c r="CD20" s="404" t="str">
        <f ca="1">+IF(OFFSET('Water Data'!$G$29,0,10*ROW('Water Data'!G14))="","",OFFSET('Water Data'!$G$29,0,10*ROW('Water Data'!G14)))</f>
        <v/>
      </c>
      <c r="CE20" s="404" t="str">
        <f ca="1">+IF(OFFSET('Water Data'!$H$27,0,10*ROW('Water Data'!H14))="","",OFFSET('Water Data'!$H$27,0,10*ROW('Water Data'!H14)))</f>
        <v/>
      </c>
      <c r="CF20" s="404" t="str">
        <f ca="1">+IF(OFFSET('Water Data'!$H$28,0,10*ROW('Water Data'!H14))="","",OFFSET('Water Data'!$H$28,0,10*ROW('Water Data'!H14)))</f>
        <v/>
      </c>
      <c r="CG20" s="404" t="str">
        <f ca="1">+IF(OFFSET('Water Data'!$H$29,0,10*ROW('Water Data'!H14))="","",OFFSET('Water Data'!$H$29,0,10*ROW('Water Data'!H14)))</f>
        <v/>
      </c>
      <c r="CH20" s="404" t="str">
        <f ca="1">+IF(OFFSET('Water Data'!$I$27,0,10*ROW('Water Data'!I14))="","",OFFSET('Water Data'!$I$27,0,10*ROW('Water Data'!I14)))</f>
        <v/>
      </c>
      <c r="CI20" s="404" t="str">
        <f ca="1">+IF(OFFSET('Water Data'!$I$28,0,10*ROW('Water Data'!I14))="","",OFFSET('Water Data'!$I$28,0,10*ROW('Water Data'!I14)))</f>
        <v/>
      </c>
      <c r="CJ20" s="404" t="str">
        <f ca="1">+IF(OFFSET('Water Data'!$I$29,0,10*ROW('Water Data'!I14))="","",OFFSET('Water Data'!$I$29,0,10*ROW('Water Data'!I14)))</f>
        <v/>
      </c>
      <c r="CK20" s="404" t="str">
        <f ca="1">+IF(OFFSET('Sanitation Data'!$D$28,0,10*ROW('Sanitation Data'!D14))="","",OFFSET('Sanitation Data'!$D$28,0,10*ROW('Sanitation Data'!D14)))</f>
        <v/>
      </c>
      <c r="CL20" s="404" t="str">
        <f ca="1">+IF(OFFSET('Sanitation Data'!$D$29,0,10*ROW('Sanitation Data'!D14))="","",OFFSET('Sanitation Data'!$D$29,0,10*ROW('Sanitation Data'!D14)))</f>
        <v/>
      </c>
      <c r="CM20" s="404" t="str">
        <f ca="1">+IF(OFFSET('Sanitation Data'!$D$30,0,10*ROW('Sanitation Data'!D14))="","",OFFSET('Sanitation Data'!$D$30,0,10*ROW('Sanitation Data'!D14)))</f>
        <v/>
      </c>
      <c r="CN20" s="404" t="str">
        <f ca="1">+IF(OFFSET('Sanitation Data'!$D$31,0,10*ROW('Sanitation Data'!D14))="","",OFFSET('Sanitation Data'!$D$31,0,10*ROW('Sanitation Data'!D14)))</f>
        <v/>
      </c>
      <c r="CO20" s="404" t="str">
        <f ca="1">+IF(OFFSET('Sanitation Data'!$D$32,0,10*ROW('Sanitation Data'!D14))="","",OFFSET('Sanitation Data'!$D$32,0,10*ROW('Sanitation Data'!D14)))</f>
        <v/>
      </c>
      <c r="CP20" s="404" t="str">
        <f ca="1">+IF(OFFSET('Sanitation Data'!$E$28,0,10*ROW('Sanitation Data'!E14))="","",OFFSET('Sanitation Data'!$E$28,0,10*ROW('Sanitation Data'!E14)))</f>
        <v/>
      </c>
      <c r="CQ20" s="404" t="str">
        <f ca="1">+IF(OFFSET('Sanitation Data'!$E$29,0,10*ROW('Sanitation Data'!E14))="","",OFFSET('Sanitation Data'!$E$29,0,10*ROW('Sanitation Data'!E14)))</f>
        <v/>
      </c>
      <c r="CR20" s="404" t="str">
        <f ca="1">+IF(OFFSET('Sanitation Data'!$E$30,0,10*ROW('Sanitation Data'!E14))="","",OFFSET('Sanitation Data'!$E$30,0,10*ROW('Sanitation Data'!E14)))</f>
        <v/>
      </c>
      <c r="CS20" s="404" t="str">
        <f ca="1">+IF(OFFSET('Sanitation Data'!$E$31,0,10*ROW('Sanitation Data'!E14))="","",OFFSET('Sanitation Data'!$E$31,0,10*ROW('Sanitation Data'!E14)))</f>
        <v/>
      </c>
      <c r="CT20" s="404" t="str">
        <f ca="1">+IF(OFFSET('Sanitation Data'!$E$32,0,10*ROW('Sanitation Data'!E14))="","",OFFSET('Sanitation Data'!$E$32,0,10*ROW('Sanitation Data'!E14)))</f>
        <v/>
      </c>
      <c r="CU20" s="404" t="str">
        <f ca="1">+IF(OFFSET('Sanitation Data'!$F$28,0,10*ROW('Sanitation Data'!F14))="","",OFFSET('Sanitation Data'!$F$28,0,10*ROW('Sanitation Data'!F14)))</f>
        <v/>
      </c>
      <c r="CV20" s="404" t="str">
        <f ca="1">+IF(OFFSET('Sanitation Data'!$F$29,0,10*ROW('Sanitation Data'!F14))="","",OFFSET('Sanitation Data'!$F$29,0,10*ROW('Sanitation Data'!F14)))</f>
        <v/>
      </c>
      <c r="CW20" s="404" t="str">
        <f ca="1">+IF(OFFSET('Sanitation Data'!$F$30,0,10*ROW('Sanitation Data'!F14))="","",OFFSET('Sanitation Data'!$F$30,0,10*ROW('Sanitation Data'!F14)))</f>
        <v/>
      </c>
      <c r="CX20" s="404" t="str">
        <f ca="1">+IF(OFFSET('Sanitation Data'!$F$31,0,10*ROW('Sanitation Data'!F14))="","",OFFSET('Sanitation Data'!$F$31,0,10*ROW('Sanitation Data'!F14)))</f>
        <v/>
      </c>
      <c r="CY20" s="404" t="str">
        <f ca="1">+IF(OFFSET('Sanitation Data'!$F$32,0,10*ROW('Sanitation Data'!F14))="","",OFFSET('Sanitation Data'!$F$32,0,10*ROW('Sanitation Data'!F14)))</f>
        <v/>
      </c>
      <c r="CZ20" s="404" t="str">
        <f ca="1">+IF(OFFSET('Sanitation Data'!$G$28,0,10*ROW('Sanitation Data'!G14))="","",OFFSET('Sanitation Data'!$G$28,0,10*ROW('Sanitation Data'!G14)))</f>
        <v/>
      </c>
      <c r="DA20" s="404" t="str">
        <f ca="1">+IF(OFFSET('Sanitation Data'!$G$29,0,10*ROW('Sanitation Data'!G14))="","",OFFSET('Sanitation Data'!$G$29,0,10*ROW('Sanitation Data'!G14)))</f>
        <v/>
      </c>
      <c r="DB20" s="404" t="str">
        <f ca="1">+IF(OFFSET('Sanitation Data'!$G$30,0,10*ROW('Sanitation Data'!G14))="","",OFFSET('Sanitation Data'!$G$30,0,10*ROW('Sanitation Data'!G14)))</f>
        <v/>
      </c>
      <c r="DC20" s="404" t="str">
        <f ca="1">+IF(OFFSET('Sanitation Data'!$G$31,0,10*ROW('Sanitation Data'!G14))="","",OFFSET('Sanitation Data'!$G$31,0,10*ROW('Sanitation Data'!G14)))</f>
        <v/>
      </c>
      <c r="DD20" s="404" t="str">
        <f ca="1">+IF(OFFSET('Sanitation Data'!$G$32,0,10*ROW('Sanitation Data'!G14))="","",OFFSET('Sanitation Data'!$G$32,0,10*ROW('Sanitation Data'!G14)))</f>
        <v/>
      </c>
      <c r="DE20" s="404" t="str">
        <f ca="1">+IF(OFFSET('Sanitation Data'!$H$28,0,10*ROW('Sanitation Data'!H14))="","",OFFSET('Sanitation Data'!$H$28,0,10*ROW('Sanitation Data'!H14)))</f>
        <v/>
      </c>
      <c r="DF20" s="404" t="str">
        <f ca="1">+IF(OFFSET('Sanitation Data'!$H$29,0,10*ROW('Sanitation Data'!H14))="","",OFFSET('Sanitation Data'!$H$29,0,10*ROW('Sanitation Data'!H14)))</f>
        <v/>
      </c>
      <c r="DG20" s="404" t="str">
        <f ca="1">+IF(OFFSET('Sanitation Data'!$H$30,0,10*ROW('Sanitation Data'!H14))="","",OFFSET('Sanitation Data'!$H$30,0,10*ROW('Sanitation Data'!H14)))</f>
        <v/>
      </c>
      <c r="DH20" s="404" t="str">
        <f ca="1">+IF(OFFSET('Sanitation Data'!$H$31,0,10*ROW('Sanitation Data'!H14))="","",OFFSET('Sanitation Data'!$H$31,0,10*ROW('Sanitation Data'!H14)))</f>
        <v/>
      </c>
      <c r="DI20" s="404" t="str">
        <f ca="1">+IF(OFFSET('Sanitation Data'!$H$32,0,10*ROW('Sanitation Data'!H14))="","",OFFSET('Sanitation Data'!$H$32,0,10*ROW('Sanitation Data'!H14)))</f>
        <v/>
      </c>
      <c r="DJ20" s="404" t="str">
        <f ca="1">+IF(OFFSET('Sanitation Data'!$I$28,0,10*ROW('Sanitation Data'!I14))="","",OFFSET('Sanitation Data'!$I$28,0,10*ROW('Sanitation Data'!I14)))</f>
        <v/>
      </c>
      <c r="DK20" s="404" t="str">
        <f ca="1">+IF(OFFSET('Sanitation Data'!$I$29,0,10*ROW('Sanitation Data'!I14))="","",OFFSET('Sanitation Data'!$I$29,0,10*ROW('Sanitation Data'!I14)))</f>
        <v/>
      </c>
      <c r="DL20" s="404" t="str">
        <f ca="1">+IF(OFFSET('Sanitation Data'!$I$30,0,10*ROW('Sanitation Data'!I14))="","",OFFSET('Sanitation Data'!$I$30,0,10*ROW('Sanitation Data'!I14)))</f>
        <v/>
      </c>
      <c r="DM20" s="404" t="str">
        <f ca="1">+IF(OFFSET('Sanitation Data'!$I$31,0,10*ROW('Sanitation Data'!I14))="","",OFFSET('Sanitation Data'!$I$31,0,10*ROW('Sanitation Data'!I14)))</f>
        <v/>
      </c>
      <c r="DN20" s="404" t="str">
        <f ca="1">+IF(OFFSET('Sanitation Data'!$I$32,0,10*ROW('Sanitation Data'!I14))="","",OFFSET('Sanitation Data'!$I$32,0,10*ROW('Sanitation Data'!I14)))</f>
        <v/>
      </c>
      <c r="DO20" s="404" t="str">
        <f ca="1">+IF(OFFSET('Hygiene Data'!$D$11,0,10*ROW('Hygiene Data'!D14))="","",OFFSET('Hygiene Data'!$D$11,0,10*ROW('Hygiene Data'!D14)))</f>
        <v/>
      </c>
      <c r="DP20" s="404" t="str">
        <f ca="1">+IF(OFFSET('Hygiene Data'!$D$12,0,10*ROW('Hygiene Data'!D14))="","",OFFSET('Hygiene Data'!$D$12,0,10*ROW('Hygiene Data'!D14)))</f>
        <v/>
      </c>
      <c r="DQ20" s="404" t="str">
        <f ca="1">+IF(OFFSET('Hygiene Data'!$D$13,0,10*ROW('Hygiene Data'!D14))="","",OFFSET('Hygiene Data'!$D$13,0,10*ROW('Hygiene Data'!D14)))</f>
        <v/>
      </c>
      <c r="DR20" s="404" t="str">
        <f ca="1">+IF(OFFSET('Hygiene Data'!$E$11,0,10*ROW('Hygiene Data'!E14))="","",OFFSET('Hygiene Data'!$E$11,0,10*ROW('Hygiene Data'!E14)))</f>
        <v/>
      </c>
      <c r="DS20" s="404" t="str">
        <f ca="1">+IF(OFFSET('Hygiene Data'!$E$12,0,10*ROW('Hygiene Data'!E14))="","",OFFSET('Hygiene Data'!$E$12,0,10*ROW('Hygiene Data'!E14)))</f>
        <v/>
      </c>
      <c r="DT20" s="404" t="str">
        <f ca="1">+IF(OFFSET('Hygiene Data'!$E$13,0,10*ROW('Hygiene Data'!E14))="","",OFFSET('Hygiene Data'!$E$13,0,10*ROW('Hygiene Data'!E14)))</f>
        <v/>
      </c>
      <c r="DU20" s="404" t="str">
        <f ca="1">+IF(OFFSET('Hygiene Data'!$F$11,0,10*ROW('Hygiene Data'!F14))="","",OFFSET('Hygiene Data'!$F$11,0,10*ROW('Hygiene Data'!F14)))</f>
        <v/>
      </c>
      <c r="DV20" s="404" t="str">
        <f ca="1">+IF(OFFSET('Hygiene Data'!$F$12,0,10*ROW('Hygiene Data'!F14))="","",OFFSET('Hygiene Data'!$F$12,0,10*ROW('Hygiene Data'!F14)))</f>
        <v/>
      </c>
      <c r="DW20" s="404" t="str">
        <f ca="1">+IF(OFFSET('Hygiene Data'!$F$13,0,10*ROW('Hygiene Data'!F14))="","",OFFSET('Hygiene Data'!$F$13,0,10*ROW('Hygiene Data'!F14)))</f>
        <v/>
      </c>
      <c r="DX20" s="404" t="str">
        <f ca="1">+IF(OFFSET('Hygiene Data'!$G$11,0,10*ROW('Hygiene Data'!G14))="","",OFFSET('Hygiene Data'!$G$11,0,10*ROW('Hygiene Data'!G14)))</f>
        <v/>
      </c>
      <c r="DY20" s="404" t="str">
        <f ca="1">+IF(OFFSET('Hygiene Data'!$G$12,0,10*ROW('Hygiene Data'!G14))="","",OFFSET('Hygiene Data'!$G$12,0,10*ROW('Hygiene Data'!G14)))</f>
        <v/>
      </c>
      <c r="DZ20" s="404" t="str">
        <f ca="1">+IF(OFFSET('Hygiene Data'!$G$13,0,10*ROW('Hygiene Data'!G14))="","",OFFSET('Hygiene Data'!$G$13,0,10*ROW('Hygiene Data'!G14)))</f>
        <v/>
      </c>
      <c r="EA20" s="404" t="str">
        <f ca="1">+IF(OFFSET('Hygiene Data'!$H$11,0,10*ROW('Hygiene Data'!H14))="","",OFFSET('Hygiene Data'!$H$11,0,10*ROW('Hygiene Data'!H14)))</f>
        <v/>
      </c>
      <c r="EB20" s="404" t="str">
        <f ca="1">+IF(OFFSET('Hygiene Data'!$H$12,0,10*ROW('Hygiene Data'!H14))="","",OFFSET('Hygiene Data'!$H$12,0,10*ROW('Hygiene Data'!H14)))</f>
        <v/>
      </c>
      <c r="EC20" s="404" t="str">
        <f ca="1">+IF(OFFSET('Hygiene Data'!$H$13,0,10*ROW('Hygiene Data'!H14))="","",OFFSET('Hygiene Data'!$H$13,0,10*ROW('Hygiene Data'!H14)))</f>
        <v/>
      </c>
      <c r="ED20" s="404" t="str">
        <f ca="1">+IF(OFFSET('Hygiene Data'!$I$11,0,10*ROW('Hygiene Data'!I14))="","",OFFSET('Hygiene Data'!$I$11,0,10*ROW('Hygiene Data'!I14)))</f>
        <v/>
      </c>
      <c r="EE20" s="404" t="str">
        <f ca="1">+IF(OFFSET('Hygiene Data'!$I$12,0,10*ROW('Hygiene Data'!I14))="","",OFFSET('Hygiene Data'!$I$12,0,10*ROW('Hygiene Data'!I14)))</f>
        <v/>
      </c>
      <c r="EF20" s="404" t="str">
        <f ca="1">+IF(OFFSET('Hygiene Data'!$I$13,0,10*ROW('Hygiene Data'!I14))="","",OFFSET('Hygiene Data'!$I$13,0,10*ROW('Hygiene Data'!I14)))</f>
        <v/>
      </c>
    </row>
    <row r="21" spans="1:136" x14ac:dyDescent="0.25">
      <c r="A21" s="513" t="str">
        <f ca="1">+IF(OFFSET('Water Data'!$B$2,0,10*ROW('Water Data'!E15))="","",OFFSET('Water Data'!$B$2,0,10*ROW('Water Data'!E15)))</f>
        <v/>
      </c>
      <c r="B21" s="51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40" t="str">
        <f t="shared" ca="1" si="0"/>
        <v/>
      </c>
      <c r="D21" s="54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4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4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4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4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4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4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4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4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4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4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4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4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4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4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4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4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4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4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4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4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4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4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4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4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4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4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4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4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4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4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4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4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4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4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4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4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4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4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4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4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4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4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4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4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4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4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4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4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1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4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4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4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4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4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4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4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4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4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4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4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4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4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4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4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4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404" t="str">
        <f ca="1">+IF(OFFSET('Water Data'!$D$27,0,10*ROW('Water Data'!D15))="","",OFFSET('Water Data'!$D$27,0,10*ROW('Water Data'!D15)))</f>
        <v/>
      </c>
      <c r="BT21" s="404" t="str">
        <f ca="1">+IF(OFFSET('Water Data'!$D$28,0,10*ROW('Water Data'!D15))="","",OFFSET('Water Data'!$D$28,0,10*ROW('Water Data'!D15)))</f>
        <v/>
      </c>
      <c r="BU21" s="404" t="str">
        <f ca="1">+IF(OFFSET('Water Data'!$D$29,0,10*ROW('Water Data'!D15))="","",OFFSET('Water Data'!$D$29,0,10*ROW('Water Data'!D15)))</f>
        <v/>
      </c>
      <c r="BV21" s="404" t="str">
        <f ca="1">+IF(OFFSET('Water Data'!$E$27,0,10*ROW('Water Data'!E15))="","",OFFSET('Water Data'!$E$27,0,10*ROW('Water Data'!E15)))</f>
        <v/>
      </c>
      <c r="BW21" s="404" t="str">
        <f ca="1">+IF(OFFSET('Water Data'!$E$28,0,10*ROW('Water Data'!E15))="","",OFFSET('Water Data'!$E$28,0,10*ROW('Water Data'!E15)))</f>
        <v/>
      </c>
      <c r="BX21" s="404" t="str">
        <f ca="1">+IF(OFFSET('Water Data'!$E$29,0,10*ROW('Water Data'!E15))="","",OFFSET('Water Data'!$E$29,0,10*ROW('Water Data'!E15)))</f>
        <v/>
      </c>
      <c r="BY21" s="404" t="str">
        <f ca="1">+IF(OFFSET('Water Data'!$F$27,0,10*ROW('Water Data'!F15))="","",OFFSET('Water Data'!$F$27,0,10*ROW('Water Data'!F15)))</f>
        <v/>
      </c>
      <c r="BZ21" s="404" t="str">
        <f ca="1">+IF(OFFSET('Water Data'!$F$28,0,10*ROW('Water Data'!F15))="","",OFFSET('Water Data'!$F$28,0,10*ROW('Water Data'!F15)))</f>
        <v/>
      </c>
      <c r="CA21" s="404" t="str">
        <f ca="1">+IF(OFFSET('Water Data'!$F$29,0,10*ROW('Water Data'!F15))="","",OFFSET('Water Data'!$F$29,0,10*ROW('Water Data'!F15)))</f>
        <v/>
      </c>
      <c r="CB21" s="404" t="str">
        <f ca="1">+IF(OFFSET('Water Data'!$G$27,0,10*ROW('Water Data'!G15))="","",OFFSET('Water Data'!$G$27,0,10*ROW('Water Data'!G15)))</f>
        <v/>
      </c>
      <c r="CC21" s="404" t="str">
        <f ca="1">+IF(OFFSET('Water Data'!$G$28,0,10*ROW('Water Data'!G15))="","",OFFSET('Water Data'!$G$28,0,10*ROW('Water Data'!G15)))</f>
        <v/>
      </c>
      <c r="CD21" s="404" t="str">
        <f ca="1">+IF(OFFSET('Water Data'!$G$29,0,10*ROW('Water Data'!G15))="","",OFFSET('Water Data'!$G$29,0,10*ROW('Water Data'!G15)))</f>
        <v/>
      </c>
      <c r="CE21" s="404" t="str">
        <f ca="1">+IF(OFFSET('Water Data'!$H$27,0,10*ROW('Water Data'!H15))="","",OFFSET('Water Data'!$H$27,0,10*ROW('Water Data'!H15)))</f>
        <v/>
      </c>
      <c r="CF21" s="404" t="str">
        <f ca="1">+IF(OFFSET('Water Data'!$H$28,0,10*ROW('Water Data'!H15))="","",OFFSET('Water Data'!$H$28,0,10*ROW('Water Data'!H15)))</f>
        <v/>
      </c>
      <c r="CG21" s="404" t="str">
        <f ca="1">+IF(OFFSET('Water Data'!$H$29,0,10*ROW('Water Data'!H15))="","",OFFSET('Water Data'!$H$29,0,10*ROW('Water Data'!H15)))</f>
        <v/>
      </c>
      <c r="CH21" s="404" t="str">
        <f ca="1">+IF(OFFSET('Water Data'!$I$27,0,10*ROW('Water Data'!I15))="","",OFFSET('Water Data'!$I$27,0,10*ROW('Water Data'!I15)))</f>
        <v/>
      </c>
      <c r="CI21" s="404" t="str">
        <f ca="1">+IF(OFFSET('Water Data'!$I$28,0,10*ROW('Water Data'!I15))="","",OFFSET('Water Data'!$I$28,0,10*ROW('Water Data'!I15)))</f>
        <v/>
      </c>
      <c r="CJ21" s="404" t="str">
        <f ca="1">+IF(OFFSET('Water Data'!$I$29,0,10*ROW('Water Data'!I15))="","",OFFSET('Water Data'!$I$29,0,10*ROW('Water Data'!I15)))</f>
        <v/>
      </c>
      <c r="CK21" s="404" t="str">
        <f ca="1">+IF(OFFSET('Sanitation Data'!$D$28,0,10*ROW('Sanitation Data'!D15))="","",OFFSET('Sanitation Data'!$D$28,0,10*ROW('Sanitation Data'!D15)))</f>
        <v/>
      </c>
      <c r="CL21" s="404" t="str">
        <f ca="1">+IF(OFFSET('Sanitation Data'!$D$29,0,10*ROW('Sanitation Data'!D15))="","",OFFSET('Sanitation Data'!$D$29,0,10*ROW('Sanitation Data'!D15)))</f>
        <v/>
      </c>
      <c r="CM21" s="404" t="str">
        <f ca="1">+IF(OFFSET('Sanitation Data'!$D$30,0,10*ROW('Sanitation Data'!D15))="","",OFFSET('Sanitation Data'!$D$30,0,10*ROW('Sanitation Data'!D15)))</f>
        <v/>
      </c>
      <c r="CN21" s="404" t="str">
        <f ca="1">+IF(OFFSET('Sanitation Data'!$D$31,0,10*ROW('Sanitation Data'!D15))="","",OFFSET('Sanitation Data'!$D$31,0,10*ROW('Sanitation Data'!D15)))</f>
        <v/>
      </c>
      <c r="CO21" s="404" t="str">
        <f ca="1">+IF(OFFSET('Sanitation Data'!$D$32,0,10*ROW('Sanitation Data'!D15))="","",OFFSET('Sanitation Data'!$D$32,0,10*ROW('Sanitation Data'!D15)))</f>
        <v/>
      </c>
      <c r="CP21" s="404" t="str">
        <f ca="1">+IF(OFFSET('Sanitation Data'!$E$28,0,10*ROW('Sanitation Data'!E15))="","",OFFSET('Sanitation Data'!$E$28,0,10*ROW('Sanitation Data'!E15)))</f>
        <v/>
      </c>
      <c r="CQ21" s="404" t="str">
        <f ca="1">+IF(OFFSET('Sanitation Data'!$E$29,0,10*ROW('Sanitation Data'!E15))="","",OFFSET('Sanitation Data'!$E$29,0,10*ROW('Sanitation Data'!E15)))</f>
        <v/>
      </c>
      <c r="CR21" s="404" t="str">
        <f ca="1">+IF(OFFSET('Sanitation Data'!$E$30,0,10*ROW('Sanitation Data'!E15))="","",OFFSET('Sanitation Data'!$E$30,0,10*ROW('Sanitation Data'!E15)))</f>
        <v/>
      </c>
      <c r="CS21" s="404" t="str">
        <f ca="1">+IF(OFFSET('Sanitation Data'!$E$31,0,10*ROW('Sanitation Data'!E15))="","",OFFSET('Sanitation Data'!$E$31,0,10*ROW('Sanitation Data'!E15)))</f>
        <v/>
      </c>
      <c r="CT21" s="404" t="str">
        <f ca="1">+IF(OFFSET('Sanitation Data'!$E$32,0,10*ROW('Sanitation Data'!E15))="","",OFFSET('Sanitation Data'!$E$32,0,10*ROW('Sanitation Data'!E15)))</f>
        <v/>
      </c>
      <c r="CU21" s="404" t="str">
        <f ca="1">+IF(OFFSET('Sanitation Data'!$F$28,0,10*ROW('Sanitation Data'!F15))="","",OFFSET('Sanitation Data'!$F$28,0,10*ROW('Sanitation Data'!F15)))</f>
        <v/>
      </c>
      <c r="CV21" s="404" t="str">
        <f ca="1">+IF(OFFSET('Sanitation Data'!$F$29,0,10*ROW('Sanitation Data'!F15))="","",OFFSET('Sanitation Data'!$F$29,0,10*ROW('Sanitation Data'!F15)))</f>
        <v/>
      </c>
      <c r="CW21" s="404" t="str">
        <f ca="1">+IF(OFFSET('Sanitation Data'!$F$30,0,10*ROW('Sanitation Data'!F15))="","",OFFSET('Sanitation Data'!$F$30,0,10*ROW('Sanitation Data'!F15)))</f>
        <v/>
      </c>
      <c r="CX21" s="404" t="str">
        <f ca="1">+IF(OFFSET('Sanitation Data'!$F$31,0,10*ROW('Sanitation Data'!F15))="","",OFFSET('Sanitation Data'!$F$31,0,10*ROW('Sanitation Data'!F15)))</f>
        <v/>
      </c>
      <c r="CY21" s="404" t="str">
        <f ca="1">+IF(OFFSET('Sanitation Data'!$F$32,0,10*ROW('Sanitation Data'!F15))="","",OFFSET('Sanitation Data'!$F$32,0,10*ROW('Sanitation Data'!F15)))</f>
        <v/>
      </c>
      <c r="CZ21" s="404" t="str">
        <f ca="1">+IF(OFFSET('Sanitation Data'!$G$28,0,10*ROW('Sanitation Data'!G15))="","",OFFSET('Sanitation Data'!$G$28,0,10*ROW('Sanitation Data'!G15)))</f>
        <v/>
      </c>
      <c r="DA21" s="404" t="str">
        <f ca="1">+IF(OFFSET('Sanitation Data'!$G$29,0,10*ROW('Sanitation Data'!G15))="","",OFFSET('Sanitation Data'!$G$29,0,10*ROW('Sanitation Data'!G15)))</f>
        <v/>
      </c>
      <c r="DB21" s="404" t="str">
        <f ca="1">+IF(OFFSET('Sanitation Data'!$G$30,0,10*ROW('Sanitation Data'!G15))="","",OFFSET('Sanitation Data'!$G$30,0,10*ROW('Sanitation Data'!G15)))</f>
        <v/>
      </c>
      <c r="DC21" s="404" t="str">
        <f ca="1">+IF(OFFSET('Sanitation Data'!$G$31,0,10*ROW('Sanitation Data'!G15))="","",OFFSET('Sanitation Data'!$G$31,0,10*ROW('Sanitation Data'!G15)))</f>
        <v/>
      </c>
      <c r="DD21" s="404" t="str">
        <f ca="1">+IF(OFFSET('Sanitation Data'!$G$32,0,10*ROW('Sanitation Data'!G15))="","",OFFSET('Sanitation Data'!$G$32,0,10*ROW('Sanitation Data'!G15)))</f>
        <v/>
      </c>
      <c r="DE21" s="404" t="str">
        <f ca="1">+IF(OFFSET('Sanitation Data'!$H$28,0,10*ROW('Sanitation Data'!H15))="","",OFFSET('Sanitation Data'!$H$28,0,10*ROW('Sanitation Data'!H15)))</f>
        <v/>
      </c>
      <c r="DF21" s="404" t="str">
        <f ca="1">+IF(OFFSET('Sanitation Data'!$H$29,0,10*ROW('Sanitation Data'!H15))="","",OFFSET('Sanitation Data'!$H$29,0,10*ROW('Sanitation Data'!H15)))</f>
        <v/>
      </c>
      <c r="DG21" s="404" t="str">
        <f ca="1">+IF(OFFSET('Sanitation Data'!$H$30,0,10*ROW('Sanitation Data'!H15))="","",OFFSET('Sanitation Data'!$H$30,0,10*ROW('Sanitation Data'!H15)))</f>
        <v/>
      </c>
      <c r="DH21" s="404" t="str">
        <f ca="1">+IF(OFFSET('Sanitation Data'!$H$31,0,10*ROW('Sanitation Data'!H15))="","",OFFSET('Sanitation Data'!$H$31,0,10*ROW('Sanitation Data'!H15)))</f>
        <v/>
      </c>
      <c r="DI21" s="404" t="str">
        <f ca="1">+IF(OFFSET('Sanitation Data'!$H$32,0,10*ROW('Sanitation Data'!H15))="","",OFFSET('Sanitation Data'!$H$32,0,10*ROW('Sanitation Data'!H15)))</f>
        <v/>
      </c>
      <c r="DJ21" s="404" t="str">
        <f ca="1">+IF(OFFSET('Sanitation Data'!$I$28,0,10*ROW('Sanitation Data'!I15))="","",OFFSET('Sanitation Data'!$I$28,0,10*ROW('Sanitation Data'!I15)))</f>
        <v/>
      </c>
      <c r="DK21" s="404" t="str">
        <f ca="1">+IF(OFFSET('Sanitation Data'!$I$29,0,10*ROW('Sanitation Data'!I15))="","",OFFSET('Sanitation Data'!$I$29,0,10*ROW('Sanitation Data'!I15)))</f>
        <v/>
      </c>
      <c r="DL21" s="404" t="str">
        <f ca="1">+IF(OFFSET('Sanitation Data'!$I$30,0,10*ROW('Sanitation Data'!I15))="","",OFFSET('Sanitation Data'!$I$30,0,10*ROW('Sanitation Data'!I15)))</f>
        <v/>
      </c>
      <c r="DM21" s="404" t="str">
        <f ca="1">+IF(OFFSET('Sanitation Data'!$I$31,0,10*ROW('Sanitation Data'!I15))="","",OFFSET('Sanitation Data'!$I$31,0,10*ROW('Sanitation Data'!I15)))</f>
        <v/>
      </c>
      <c r="DN21" s="404" t="str">
        <f ca="1">+IF(OFFSET('Sanitation Data'!$I$32,0,10*ROW('Sanitation Data'!I15))="","",OFFSET('Sanitation Data'!$I$32,0,10*ROW('Sanitation Data'!I15)))</f>
        <v/>
      </c>
      <c r="DO21" s="404" t="str">
        <f ca="1">+IF(OFFSET('Hygiene Data'!$D$11,0,10*ROW('Hygiene Data'!D15))="","",OFFSET('Hygiene Data'!$D$11,0,10*ROW('Hygiene Data'!D15)))</f>
        <v/>
      </c>
      <c r="DP21" s="404" t="str">
        <f ca="1">+IF(OFFSET('Hygiene Data'!$D$12,0,10*ROW('Hygiene Data'!D15))="","",OFFSET('Hygiene Data'!$D$12,0,10*ROW('Hygiene Data'!D15)))</f>
        <v/>
      </c>
      <c r="DQ21" s="404" t="str">
        <f ca="1">+IF(OFFSET('Hygiene Data'!$D$13,0,10*ROW('Hygiene Data'!D15))="","",OFFSET('Hygiene Data'!$D$13,0,10*ROW('Hygiene Data'!D15)))</f>
        <v/>
      </c>
      <c r="DR21" s="404" t="str">
        <f ca="1">+IF(OFFSET('Hygiene Data'!$E$11,0,10*ROW('Hygiene Data'!E15))="","",OFFSET('Hygiene Data'!$E$11,0,10*ROW('Hygiene Data'!E15)))</f>
        <v/>
      </c>
      <c r="DS21" s="404" t="str">
        <f ca="1">+IF(OFFSET('Hygiene Data'!$E$12,0,10*ROW('Hygiene Data'!E15))="","",OFFSET('Hygiene Data'!$E$12,0,10*ROW('Hygiene Data'!E15)))</f>
        <v/>
      </c>
      <c r="DT21" s="404" t="str">
        <f ca="1">+IF(OFFSET('Hygiene Data'!$E$13,0,10*ROW('Hygiene Data'!E15))="","",OFFSET('Hygiene Data'!$E$13,0,10*ROW('Hygiene Data'!E15)))</f>
        <v/>
      </c>
      <c r="DU21" s="404" t="str">
        <f ca="1">+IF(OFFSET('Hygiene Data'!$F$11,0,10*ROW('Hygiene Data'!F15))="","",OFFSET('Hygiene Data'!$F$11,0,10*ROW('Hygiene Data'!F15)))</f>
        <v/>
      </c>
      <c r="DV21" s="404" t="str">
        <f ca="1">+IF(OFFSET('Hygiene Data'!$F$12,0,10*ROW('Hygiene Data'!F15))="","",OFFSET('Hygiene Data'!$F$12,0,10*ROW('Hygiene Data'!F15)))</f>
        <v/>
      </c>
      <c r="DW21" s="404" t="str">
        <f ca="1">+IF(OFFSET('Hygiene Data'!$F$13,0,10*ROW('Hygiene Data'!F15))="","",OFFSET('Hygiene Data'!$F$13,0,10*ROW('Hygiene Data'!F15)))</f>
        <v/>
      </c>
      <c r="DX21" s="404" t="str">
        <f ca="1">+IF(OFFSET('Hygiene Data'!$G$11,0,10*ROW('Hygiene Data'!G15))="","",OFFSET('Hygiene Data'!$G$11,0,10*ROW('Hygiene Data'!G15)))</f>
        <v/>
      </c>
      <c r="DY21" s="404" t="str">
        <f ca="1">+IF(OFFSET('Hygiene Data'!$G$12,0,10*ROW('Hygiene Data'!G15))="","",OFFSET('Hygiene Data'!$G$12,0,10*ROW('Hygiene Data'!G15)))</f>
        <v/>
      </c>
      <c r="DZ21" s="404" t="str">
        <f ca="1">+IF(OFFSET('Hygiene Data'!$G$13,0,10*ROW('Hygiene Data'!G15))="","",OFFSET('Hygiene Data'!$G$13,0,10*ROW('Hygiene Data'!G15)))</f>
        <v/>
      </c>
      <c r="EA21" s="404" t="str">
        <f ca="1">+IF(OFFSET('Hygiene Data'!$H$11,0,10*ROW('Hygiene Data'!H15))="","",OFFSET('Hygiene Data'!$H$11,0,10*ROW('Hygiene Data'!H15)))</f>
        <v/>
      </c>
      <c r="EB21" s="404" t="str">
        <f ca="1">+IF(OFFSET('Hygiene Data'!$H$12,0,10*ROW('Hygiene Data'!H15))="","",OFFSET('Hygiene Data'!$H$12,0,10*ROW('Hygiene Data'!H15)))</f>
        <v/>
      </c>
      <c r="EC21" s="404" t="str">
        <f ca="1">+IF(OFFSET('Hygiene Data'!$H$13,0,10*ROW('Hygiene Data'!H15))="","",OFFSET('Hygiene Data'!$H$13,0,10*ROW('Hygiene Data'!H15)))</f>
        <v/>
      </c>
      <c r="ED21" s="404" t="str">
        <f ca="1">+IF(OFFSET('Hygiene Data'!$I$11,0,10*ROW('Hygiene Data'!I15))="","",OFFSET('Hygiene Data'!$I$11,0,10*ROW('Hygiene Data'!I15)))</f>
        <v/>
      </c>
      <c r="EE21" s="404" t="str">
        <f ca="1">+IF(OFFSET('Hygiene Data'!$I$12,0,10*ROW('Hygiene Data'!I15))="","",OFFSET('Hygiene Data'!$I$12,0,10*ROW('Hygiene Data'!I15)))</f>
        <v/>
      </c>
      <c r="EF21" s="404" t="str">
        <f ca="1">+IF(OFFSET('Hygiene Data'!$I$13,0,10*ROW('Hygiene Data'!I15))="","",OFFSET('Hygiene Data'!$I$13,0,10*ROW('Hygiene Data'!I15)))</f>
        <v/>
      </c>
    </row>
    <row r="22" spans="1:136" x14ac:dyDescent="0.25">
      <c r="A22" s="513" t="str">
        <f ca="1">+IF(OFFSET('Water Data'!$B$2,0,10*ROW('Water Data'!E16))="","",OFFSET('Water Data'!$B$2,0,10*ROW('Water Data'!E16)))</f>
        <v/>
      </c>
      <c r="B22" s="51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40" t="str">
        <f t="shared" ca="1" si="0"/>
        <v/>
      </c>
      <c r="D22" s="54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4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4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4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4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4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4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4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4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4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4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4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4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4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4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4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4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4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4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4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4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4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4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4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4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4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4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4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4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4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4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4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4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4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4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4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4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4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4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4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4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4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4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4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4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4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4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4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4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1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4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4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4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4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4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4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4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4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4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4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4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4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4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4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4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4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404" t="str">
        <f ca="1">+IF(OFFSET('Water Data'!$D$27,0,10*ROW('Water Data'!D16))="","",OFFSET('Water Data'!$D$27,0,10*ROW('Water Data'!D16)))</f>
        <v/>
      </c>
      <c r="BT22" s="404" t="str">
        <f ca="1">+IF(OFFSET('Water Data'!$D$28,0,10*ROW('Water Data'!D16))="","",OFFSET('Water Data'!$D$28,0,10*ROW('Water Data'!D16)))</f>
        <v/>
      </c>
      <c r="BU22" s="404" t="str">
        <f ca="1">+IF(OFFSET('Water Data'!$D$29,0,10*ROW('Water Data'!D16))="","",OFFSET('Water Data'!$D$29,0,10*ROW('Water Data'!D16)))</f>
        <v/>
      </c>
      <c r="BV22" s="404" t="str">
        <f ca="1">+IF(OFFSET('Water Data'!$E$27,0,10*ROW('Water Data'!E16))="","",OFFSET('Water Data'!$E$27,0,10*ROW('Water Data'!E16)))</f>
        <v/>
      </c>
      <c r="BW22" s="404" t="str">
        <f ca="1">+IF(OFFSET('Water Data'!$E$28,0,10*ROW('Water Data'!E16))="","",OFFSET('Water Data'!$E$28,0,10*ROW('Water Data'!E16)))</f>
        <v/>
      </c>
      <c r="BX22" s="404" t="str">
        <f ca="1">+IF(OFFSET('Water Data'!$E$29,0,10*ROW('Water Data'!E16))="","",OFFSET('Water Data'!$E$29,0,10*ROW('Water Data'!E16)))</f>
        <v/>
      </c>
      <c r="BY22" s="404" t="str">
        <f ca="1">+IF(OFFSET('Water Data'!$F$27,0,10*ROW('Water Data'!F16))="","",OFFSET('Water Data'!$F$27,0,10*ROW('Water Data'!F16)))</f>
        <v/>
      </c>
      <c r="BZ22" s="404" t="str">
        <f ca="1">+IF(OFFSET('Water Data'!$F$28,0,10*ROW('Water Data'!F16))="","",OFFSET('Water Data'!$F$28,0,10*ROW('Water Data'!F16)))</f>
        <v/>
      </c>
      <c r="CA22" s="404" t="str">
        <f ca="1">+IF(OFFSET('Water Data'!$F$29,0,10*ROW('Water Data'!F16))="","",OFFSET('Water Data'!$F$29,0,10*ROW('Water Data'!F16)))</f>
        <v/>
      </c>
      <c r="CB22" s="404" t="str">
        <f ca="1">+IF(OFFSET('Water Data'!$G$27,0,10*ROW('Water Data'!G16))="","",OFFSET('Water Data'!$G$27,0,10*ROW('Water Data'!G16)))</f>
        <v/>
      </c>
      <c r="CC22" s="404" t="str">
        <f ca="1">+IF(OFFSET('Water Data'!$G$28,0,10*ROW('Water Data'!G16))="","",OFFSET('Water Data'!$G$28,0,10*ROW('Water Data'!G16)))</f>
        <v/>
      </c>
      <c r="CD22" s="404" t="str">
        <f ca="1">+IF(OFFSET('Water Data'!$G$29,0,10*ROW('Water Data'!G16))="","",OFFSET('Water Data'!$G$29,0,10*ROW('Water Data'!G16)))</f>
        <v/>
      </c>
      <c r="CE22" s="404" t="str">
        <f ca="1">+IF(OFFSET('Water Data'!$H$27,0,10*ROW('Water Data'!H16))="","",OFFSET('Water Data'!$H$27,0,10*ROW('Water Data'!H16)))</f>
        <v/>
      </c>
      <c r="CF22" s="404" t="str">
        <f ca="1">+IF(OFFSET('Water Data'!$H$28,0,10*ROW('Water Data'!H16))="","",OFFSET('Water Data'!$H$28,0,10*ROW('Water Data'!H16)))</f>
        <v/>
      </c>
      <c r="CG22" s="404" t="str">
        <f ca="1">+IF(OFFSET('Water Data'!$H$29,0,10*ROW('Water Data'!H16))="","",OFFSET('Water Data'!$H$29,0,10*ROW('Water Data'!H16)))</f>
        <v/>
      </c>
      <c r="CH22" s="404" t="str">
        <f ca="1">+IF(OFFSET('Water Data'!$I$27,0,10*ROW('Water Data'!I16))="","",OFFSET('Water Data'!$I$27,0,10*ROW('Water Data'!I16)))</f>
        <v/>
      </c>
      <c r="CI22" s="404" t="str">
        <f ca="1">+IF(OFFSET('Water Data'!$I$28,0,10*ROW('Water Data'!I16))="","",OFFSET('Water Data'!$I$28,0,10*ROW('Water Data'!I16)))</f>
        <v/>
      </c>
      <c r="CJ22" s="404" t="str">
        <f ca="1">+IF(OFFSET('Water Data'!$I$29,0,10*ROW('Water Data'!I16))="","",OFFSET('Water Data'!$I$29,0,10*ROW('Water Data'!I16)))</f>
        <v/>
      </c>
      <c r="CK22" s="404" t="str">
        <f ca="1">+IF(OFFSET('Sanitation Data'!$D$28,0,10*ROW('Sanitation Data'!D16))="","",OFFSET('Sanitation Data'!$D$28,0,10*ROW('Sanitation Data'!D16)))</f>
        <v/>
      </c>
      <c r="CL22" s="404" t="str">
        <f ca="1">+IF(OFFSET('Sanitation Data'!$D$29,0,10*ROW('Sanitation Data'!D16))="","",OFFSET('Sanitation Data'!$D$29,0,10*ROW('Sanitation Data'!D16)))</f>
        <v/>
      </c>
      <c r="CM22" s="404" t="str">
        <f ca="1">+IF(OFFSET('Sanitation Data'!$D$30,0,10*ROW('Sanitation Data'!D16))="","",OFFSET('Sanitation Data'!$D$30,0,10*ROW('Sanitation Data'!D16)))</f>
        <v/>
      </c>
      <c r="CN22" s="404" t="str">
        <f ca="1">+IF(OFFSET('Sanitation Data'!$D$31,0,10*ROW('Sanitation Data'!D16))="","",OFFSET('Sanitation Data'!$D$31,0,10*ROW('Sanitation Data'!D16)))</f>
        <v/>
      </c>
      <c r="CO22" s="404" t="str">
        <f ca="1">+IF(OFFSET('Sanitation Data'!$D$32,0,10*ROW('Sanitation Data'!D16))="","",OFFSET('Sanitation Data'!$D$32,0,10*ROW('Sanitation Data'!D16)))</f>
        <v/>
      </c>
      <c r="CP22" s="404" t="str">
        <f ca="1">+IF(OFFSET('Sanitation Data'!$E$28,0,10*ROW('Sanitation Data'!E16))="","",OFFSET('Sanitation Data'!$E$28,0,10*ROW('Sanitation Data'!E16)))</f>
        <v/>
      </c>
      <c r="CQ22" s="404" t="str">
        <f ca="1">+IF(OFFSET('Sanitation Data'!$E$29,0,10*ROW('Sanitation Data'!E16))="","",OFFSET('Sanitation Data'!$E$29,0,10*ROW('Sanitation Data'!E16)))</f>
        <v/>
      </c>
      <c r="CR22" s="404" t="str">
        <f ca="1">+IF(OFFSET('Sanitation Data'!$E$30,0,10*ROW('Sanitation Data'!E16))="","",OFFSET('Sanitation Data'!$E$30,0,10*ROW('Sanitation Data'!E16)))</f>
        <v/>
      </c>
      <c r="CS22" s="404" t="str">
        <f ca="1">+IF(OFFSET('Sanitation Data'!$E$31,0,10*ROW('Sanitation Data'!E16))="","",OFFSET('Sanitation Data'!$E$31,0,10*ROW('Sanitation Data'!E16)))</f>
        <v/>
      </c>
      <c r="CT22" s="404" t="str">
        <f ca="1">+IF(OFFSET('Sanitation Data'!$E$32,0,10*ROW('Sanitation Data'!E16))="","",OFFSET('Sanitation Data'!$E$32,0,10*ROW('Sanitation Data'!E16)))</f>
        <v/>
      </c>
      <c r="CU22" s="404" t="str">
        <f ca="1">+IF(OFFSET('Sanitation Data'!$F$28,0,10*ROW('Sanitation Data'!F16))="","",OFFSET('Sanitation Data'!$F$28,0,10*ROW('Sanitation Data'!F16)))</f>
        <v/>
      </c>
      <c r="CV22" s="404" t="str">
        <f ca="1">+IF(OFFSET('Sanitation Data'!$F$29,0,10*ROW('Sanitation Data'!F16))="","",OFFSET('Sanitation Data'!$F$29,0,10*ROW('Sanitation Data'!F16)))</f>
        <v/>
      </c>
      <c r="CW22" s="404" t="str">
        <f ca="1">+IF(OFFSET('Sanitation Data'!$F$30,0,10*ROW('Sanitation Data'!F16))="","",OFFSET('Sanitation Data'!$F$30,0,10*ROW('Sanitation Data'!F16)))</f>
        <v/>
      </c>
      <c r="CX22" s="404" t="str">
        <f ca="1">+IF(OFFSET('Sanitation Data'!$F$31,0,10*ROW('Sanitation Data'!F16))="","",OFFSET('Sanitation Data'!$F$31,0,10*ROW('Sanitation Data'!F16)))</f>
        <v/>
      </c>
      <c r="CY22" s="404" t="str">
        <f ca="1">+IF(OFFSET('Sanitation Data'!$F$32,0,10*ROW('Sanitation Data'!F16))="","",OFFSET('Sanitation Data'!$F$32,0,10*ROW('Sanitation Data'!F16)))</f>
        <v/>
      </c>
      <c r="CZ22" s="404" t="str">
        <f ca="1">+IF(OFFSET('Sanitation Data'!$G$28,0,10*ROW('Sanitation Data'!G16))="","",OFFSET('Sanitation Data'!$G$28,0,10*ROW('Sanitation Data'!G16)))</f>
        <v/>
      </c>
      <c r="DA22" s="404" t="str">
        <f ca="1">+IF(OFFSET('Sanitation Data'!$G$29,0,10*ROW('Sanitation Data'!G16))="","",OFFSET('Sanitation Data'!$G$29,0,10*ROW('Sanitation Data'!G16)))</f>
        <v/>
      </c>
      <c r="DB22" s="404" t="str">
        <f ca="1">+IF(OFFSET('Sanitation Data'!$G$30,0,10*ROW('Sanitation Data'!G16))="","",OFFSET('Sanitation Data'!$G$30,0,10*ROW('Sanitation Data'!G16)))</f>
        <v/>
      </c>
      <c r="DC22" s="404" t="str">
        <f ca="1">+IF(OFFSET('Sanitation Data'!$G$31,0,10*ROW('Sanitation Data'!G16))="","",OFFSET('Sanitation Data'!$G$31,0,10*ROW('Sanitation Data'!G16)))</f>
        <v/>
      </c>
      <c r="DD22" s="404" t="str">
        <f ca="1">+IF(OFFSET('Sanitation Data'!$G$32,0,10*ROW('Sanitation Data'!G16))="","",OFFSET('Sanitation Data'!$G$32,0,10*ROW('Sanitation Data'!G16)))</f>
        <v/>
      </c>
      <c r="DE22" s="404" t="str">
        <f ca="1">+IF(OFFSET('Sanitation Data'!$H$28,0,10*ROW('Sanitation Data'!H16))="","",OFFSET('Sanitation Data'!$H$28,0,10*ROW('Sanitation Data'!H16)))</f>
        <v/>
      </c>
      <c r="DF22" s="404" t="str">
        <f ca="1">+IF(OFFSET('Sanitation Data'!$H$29,0,10*ROW('Sanitation Data'!H16))="","",OFFSET('Sanitation Data'!$H$29,0,10*ROW('Sanitation Data'!H16)))</f>
        <v/>
      </c>
      <c r="DG22" s="404" t="str">
        <f ca="1">+IF(OFFSET('Sanitation Data'!$H$30,0,10*ROW('Sanitation Data'!H16))="","",OFFSET('Sanitation Data'!$H$30,0,10*ROW('Sanitation Data'!H16)))</f>
        <v/>
      </c>
      <c r="DH22" s="404" t="str">
        <f ca="1">+IF(OFFSET('Sanitation Data'!$H$31,0,10*ROW('Sanitation Data'!H16))="","",OFFSET('Sanitation Data'!$H$31,0,10*ROW('Sanitation Data'!H16)))</f>
        <v/>
      </c>
      <c r="DI22" s="404" t="str">
        <f ca="1">+IF(OFFSET('Sanitation Data'!$H$32,0,10*ROW('Sanitation Data'!H16))="","",OFFSET('Sanitation Data'!$H$32,0,10*ROW('Sanitation Data'!H16)))</f>
        <v/>
      </c>
      <c r="DJ22" s="404" t="str">
        <f ca="1">+IF(OFFSET('Sanitation Data'!$I$28,0,10*ROW('Sanitation Data'!I16))="","",OFFSET('Sanitation Data'!$I$28,0,10*ROW('Sanitation Data'!I16)))</f>
        <v/>
      </c>
      <c r="DK22" s="404" t="str">
        <f ca="1">+IF(OFFSET('Sanitation Data'!$I$29,0,10*ROW('Sanitation Data'!I16))="","",OFFSET('Sanitation Data'!$I$29,0,10*ROW('Sanitation Data'!I16)))</f>
        <v/>
      </c>
      <c r="DL22" s="404" t="str">
        <f ca="1">+IF(OFFSET('Sanitation Data'!$I$30,0,10*ROW('Sanitation Data'!I16))="","",OFFSET('Sanitation Data'!$I$30,0,10*ROW('Sanitation Data'!I16)))</f>
        <v/>
      </c>
      <c r="DM22" s="404" t="str">
        <f ca="1">+IF(OFFSET('Sanitation Data'!$I$31,0,10*ROW('Sanitation Data'!I16))="","",OFFSET('Sanitation Data'!$I$31,0,10*ROW('Sanitation Data'!I16)))</f>
        <v/>
      </c>
      <c r="DN22" s="404" t="str">
        <f ca="1">+IF(OFFSET('Sanitation Data'!$I$32,0,10*ROW('Sanitation Data'!I16))="","",OFFSET('Sanitation Data'!$I$32,0,10*ROW('Sanitation Data'!I16)))</f>
        <v/>
      </c>
      <c r="DO22" s="404" t="str">
        <f ca="1">+IF(OFFSET('Hygiene Data'!$D$11,0,10*ROW('Hygiene Data'!D16))="","",OFFSET('Hygiene Data'!$D$11,0,10*ROW('Hygiene Data'!D16)))</f>
        <v/>
      </c>
      <c r="DP22" s="404" t="str">
        <f ca="1">+IF(OFFSET('Hygiene Data'!$D$12,0,10*ROW('Hygiene Data'!D16))="","",OFFSET('Hygiene Data'!$D$12,0,10*ROW('Hygiene Data'!D16)))</f>
        <v/>
      </c>
      <c r="DQ22" s="404" t="str">
        <f ca="1">+IF(OFFSET('Hygiene Data'!$D$13,0,10*ROW('Hygiene Data'!D16))="","",OFFSET('Hygiene Data'!$D$13,0,10*ROW('Hygiene Data'!D16)))</f>
        <v/>
      </c>
      <c r="DR22" s="404" t="str">
        <f ca="1">+IF(OFFSET('Hygiene Data'!$E$11,0,10*ROW('Hygiene Data'!E16))="","",OFFSET('Hygiene Data'!$E$11,0,10*ROW('Hygiene Data'!E16)))</f>
        <v/>
      </c>
      <c r="DS22" s="404" t="str">
        <f ca="1">+IF(OFFSET('Hygiene Data'!$E$12,0,10*ROW('Hygiene Data'!E16))="","",OFFSET('Hygiene Data'!$E$12,0,10*ROW('Hygiene Data'!E16)))</f>
        <v/>
      </c>
      <c r="DT22" s="404" t="str">
        <f ca="1">+IF(OFFSET('Hygiene Data'!$E$13,0,10*ROW('Hygiene Data'!E16))="","",OFFSET('Hygiene Data'!$E$13,0,10*ROW('Hygiene Data'!E16)))</f>
        <v/>
      </c>
      <c r="DU22" s="404" t="str">
        <f ca="1">+IF(OFFSET('Hygiene Data'!$F$11,0,10*ROW('Hygiene Data'!F16))="","",OFFSET('Hygiene Data'!$F$11,0,10*ROW('Hygiene Data'!F16)))</f>
        <v/>
      </c>
      <c r="DV22" s="404" t="str">
        <f ca="1">+IF(OFFSET('Hygiene Data'!$F$12,0,10*ROW('Hygiene Data'!F16))="","",OFFSET('Hygiene Data'!$F$12,0,10*ROW('Hygiene Data'!F16)))</f>
        <v/>
      </c>
      <c r="DW22" s="404" t="str">
        <f ca="1">+IF(OFFSET('Hygiene Data'!$F$13,0,10*ROW('Hygiene Data'!F16))="","",OFFSET('Hygiene Data'!$F$13,0,10*ROW('Hygiene Data'!F16)))</f>
        <v/>
      </c>
      <c r="DX22" s="404" t="str">
        <f ca="1">+IF(OFFSET('Hygiene Data'!$G$11,0,10*ROW('Hygiene Data'!G16))="","",OFFSET('Hygiene Data'!$G$11,0,10*ROW('Hygiene Data'!G16)))</f>
        <v/>
      </c>
      <c r="DY22" s="404" t="str">
        <f ca="1">+IF(OFFSET('Hygiene Data'!$G$12,0,10*ROW('Hygiene Data'!G16))="","",OFFSET('Hygiene Data'!$G$12,0,10*ROW('Hygiene Data'!G16)))</f>
        <v/>
      </c>
      <c r="DZ22" s="404" t="str">
        <f ca="1">+IF(OFFSET('Hygiene Data'!$G$13,0,10*ROW('Hygiene Data'!G16))="","",OFFSET('Hygiene Data'!$G$13,0,10*ROW('Hygiene Data'!G16)))</f>
        <v/>
      </c>
      <c r="EA22" s="404" t="str">
        <f ca="1">+IF(OFFSET('Hygiene Data'!$H$11,0,10*ROW('Hygiene Data'!H16))="","",OFFSET('Hygiene Data'!$H$11,0,10*ROW('Hygiene Data'!H16)))</f>
        <v/>
      </c>
      <c r="EB22" s="404" t="str">
        <f ca="1">+IF(OFFSET('Hygiene Data'!$H$12,0,10*ROW('Hygiene Data'!H16))="","",OFFSET('Hygiene Data'!$H$12,0,10*ROW('Hygiene Data'!H16)))</f>
        <v/>
      </c>
      <c r="EC22" s="404" t="str">
        <f ca="1">+IF(OFFSET('Hygiene Data'!$H$13,0,10*ROW('Hygiene Data'!H16))="","",OFFSET('Hygiene Data'!$H$13,0,10*ROW('Hygiene Data'!H16)))</f>
        <v/>
      </c>
      <c r="ED22" s="404" t="str">
        <f ca="1">+IF(OFFSET('Hygiene Data'!$I$11,0,10*ROW('Hygiene Data'!I16))="","",OFFSET('Hygiene Data'!$I$11,0,10*ROW('Hygiene Data'!I16)))</f>
        <v/>
      </c>
      <c r="EE22" s="404" t="str">
        <f ca="1">+IF(OFFSET('Hygiene Data'!$I$12,0,10*ROW('Hygiene Data'!I16))="","",OFFSET('Hygiene Data'!$I$12,0,10*ROW('Hygiene Data'!I16)))</f>
        <v/>
      </c>
      <c r="EF22" s="404" t="str">
        <f ca="1">+IF(OFFSET('Hygiene Data'!$I$13,0,10*ROW('Hygiene Data'!I16))="","",OFFSET('Hygiene Data'!$I$13,0,10*ROW('Hygiene Data'!I16)))</f>
        <v/>
      </c>
    </row>
    <row r="23" spans="1:136" x14ac:dyDescent="0.25">
      <c r="A23" s="513" t="str">
        <f ca="1">+IF(OFFSET('Water Data'!$B$2,0,10*ROW('Water Data'!E17))="","",OFFSET('Water Data'!$B$2,0,10*ROW('Water Data'!E17)))</f>
        <v/>
      </c>
      <c r="B23" s="51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40" t="str">
        <f t="shared" ca="1" si="0"/>
        <v/>
      </c>
      <c r="D23" s="54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4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4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4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4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4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4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4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4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4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4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4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4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4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4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4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4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4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4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4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4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4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4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4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4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4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4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4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4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4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4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4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4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4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4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4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4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4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4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4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4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4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4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4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4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4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4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4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4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1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4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4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4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4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4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4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4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4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4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4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4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4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4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4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4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4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404" t="str">
        <f ca="1">+IF(OFFSET('Water Data'!$D$27,0,10*ROW('Water Data'!D17))="","",OFFSET('Water Data'!$D$27,0,10*ROW('Water Data'!D17)))</f>
        <v/>
      </c>
      <c r="BT23" s="404" t="str">
        <f ca="1">+IF(OFFSET('Water Data'!$D$28,0,10*ROW('Water Data'!D17))="","",OFFSET('Water Data'!$D$28,0,10*ROW('Water Data'!D17)))</f>
        <v/>
      </c>
      <c r="BU23" s="404" t="str">
        <f ca="1">+IF(OFFSET('Water Data'!$D$29,0,10*ROW('Water Data'!D17))="","",OFFSET('Water Data'!$D$29,0,10*ROW('Water Data'!D17)))</f>
        <v/>
      </c>
      <c r="BV23" s="404" t="str">
        <f ca="1">+IF(OFFSET('Water Data'!$E$27,0,10*ROW('Water Data'!E17))="","",OFFSET('Water Data'!$E$27,0,10*ROW('Water Data'!E17)))</f>
        <v/>
      </c>
      <c r="BW23" s="404" t="str">
        <f ca="1">+IF(OFFSET('Water Data'!$E$28,0,10*ROW('Water Data'!E17))="","",OFFSET('Water Data'!$E$28,0,10*ROW('Water Data'!E17)))</f>
        <v/>
      </c>
      <c r="BX23" s="404" t="str">
        <f ca="1">+IF(OFFSET('Water Data'!$E$29,0,10*ROW('Water Data'!E17))="","",OFFSET('Water Data'!$E$29,0,10*ROW('Water Data'!E17)))</f>
        <v/>
      </c>
      <c r="BY23" s="404" t="str">
        <f ca="1">+IF(OFFSET('Water Data'!$F$27,0,10*ROW('Water Data'!F17))="","",OFFSET('Water Data'!$F$27,0,10*ROW('Water Data'!F17)))</f>
        <v/>
      </c>
      <c r="BZ23" s="404" t="str">
        <f ca="1">+IF(OFFSET('Water Data'!$F$28,0,10*ROW('Water Data'!F17))="","",OFFSET('Water Data'!$F$28,0,10*ROW('Water Data'!F17)))</f>
        <v/>
      </c>
      <c r="CA23" s="404" t="str">
        <f ca="1">+IF(OFFSET('Water Data'!$F$29,0,10*ROW('Water Data'!F17))="","",OFFSET('Water Data'!$F$29,0,10*ROW('Water Data'!F17)))</f>
        <v/>
      </c>
      <c r="CB23" s="404" t="str">
        <f ca="1">+IF(OFFSET('Water Data'!$G$27,0,10*ROW('Water Data'!G17))="","",OFFSET('Water Data'!$G$27,0,10*ROW('Water Data'!G17)))</f>
        <v/>
      </c>
      <c r="CC23" s="404" t="str">
        <f ca="1">+IF(OFFSET('Water Data'!$G$28,0,10*ROW('Water Data'!G17))="","",OFFSET('Water Data'!$G$28,0,10*ROW('Water Data'!G17)))</f>
        <v/>
      </c>
      <c r="CD23" s="404" t="str">
        <f ca="1">+IF(OFFSET('Water Data'!$G$29,0,10*ROW('Water Data'!G17))="","",OFFSET('Water Data'!$G$29,0,10*ROW('Water Data'!G17)))</f>
        <v/>
      </c>
      <c r="CE23" s="404" t="str">
        <f ca="1">+IF(OFFSET('Water Data'!$H$27,0,10*ROW('Water Data'!H17))="","",OFFSET('Water Data'!$H$27,0,10*ROW('Water Data'!H17)))</f>
        <v/>
      </c>
      <c r="CF23" s="404" t="str">
        <f ca="1">+IF(OFFSET('Water Data'!$H$28,0,10*ROW('Water Data'!H17))="","",OFFSET('Water Data'!$H$28,0,10*ROW('Water Data'!H17)))</f>
        <v/>
      </c>
      <c r="CG23" s="404" t="str">
        <f ca="1">+IF(OFFSET('Water Data'!$H$29,0,10*ROW('Water Data'!H17))="","",OFFSET('Water Data'!$H$29,0,10*ROW('Water Data'!H17)))</f>
        <v/>
      </c>
      <c r="CH23" s="404" t="str">
        <f ca="1">+IF(OFFSET('Water Data'!$I$27,0,10*ROW('Water Data'!I17))="","",OFFSET('Water Data'!$I$27,0,10*ROW('Water Data'!I17)))</f>
        <v/>
      </c>
      <c r="CI23" s="404" t="str">
        <f ca="1">+IF(OFFSET('Water Data'!$I$28,0,10*ROW('Water Data'!I17))="","",OFFSET('Water Data'!$I$28,0,10*ROW('Water Data'!I17)))</f>
        <v/>
      </c>
      <c r="CJ23" s="404" t="str">
        <f ca="1">+IF(OFFSET('Water Data'!$I$29,0,10*ROW('Water Data'!I17))="","",OFFSET('Water Data'!$I$29,0,10*ROW('Water Data'!I17)))</f>
        <v/>
      </c>
      <c r="CK23" s="404" t="str">
        <f ca="1">+IF(OFFSET('Sanitation Data'!$D$28,0,10*ROW('Sanitation Data'!D17))="","",OFFSET('Sanitation Data'!$D$28,0,10*ROW('Sanitation Data'!D17)))</f>
        <v/>
      </c>
      <c r="CL23" s="404" t="str">
        <f ca="1">+IF(OFFSET('Sanitation Data'!$D$29,0,10*ROW('Sanitation Data'!D17))="","",OFFSET('Sanitation Data'!$D$29,0,10*ROW('Sanitation Data'!D17)))</f>
        <v/>
      </c>
      <c r="CM23" s="404" t="str">
        <f ca="1">+IF(OFFSET('Sanitation Data'!$D$30,0,10*ROW('Sanitation Data'!D17))="","",OFFSET('Sanitation Data'!$D$30,0,10*ROW('Sanitation Data'!D17)))</f>
        <v/>
      </c>
      <c r="CN23" s="404" t="str">
        <f ca="1">+IF(OFFSET('Sanitation Data'!$D$31,0,10*ROW('Sanitation Data'!D17))="","",OFFSET('Sanitation Data'!$D$31,0,10*ROW('Sanitation Data'!D17)))</f>
        <v/>
      </c>
      <c r="CO23" s="404" t="str">
        <f ca="1">+IF(OFFSET('Sanitation Data'!$D$32,0,10*ROW('Sanitation Data'!D17))="","",OFFSET('Sanitation Data'!$D$32,0,10*ROW('Sanitation Data'!D17)))</f>
        <v/>
      </c>
      <c r="CP23" s="404" t="str">
        <f ca="1">+IF(OFFSET('Sanitation Data'!$E$28,0,10*ROW('Sanitation Data'!E17))="","",OFFSET('Sanitation Data'!$E$28,0,10*ROW('Sanitation Data'!E17)))</f>
        <v/>
      </c>
      <c r="CQ23" s="404" t="str">
        <f ca="1">+IF(OFFSET('Sanitation Data'!$E$29,0,10*ROW('Sanitation Data'!E17))="","",OFFSET('Sanitation Data'!$E$29,0,10*ROW('Sanitation Data'!E17)))</f>
        <v/>
      </c>
      <c r="CR23" s="404" t="str">
        <f ca="1">+IF(OFFSET('Sanitation Data'!$E$30,0,10*ROW('Sanitation Data'!E17))="","",OFFSET('Sanitation Data'!$E$30,0,10*ROW('Sanitation Data'!E17)))</f>
        <v/>
      </c>
      <c r="CS23" s="404" t="str">
        <f ca="1">+IF(OFFSET('Sanitation Data'!$E$31,0,10*ROW('Sanitation Data'!E17))="","",OFFSET('Sanitation Data'!$E$31,0,10*ROW('Sanitation Data'!E17)))</f>
        <v/>
      </c>
      <c r="CT23" s="404" t="str">
        <f ca="1">+IF(OFFSET('Sanitation Data'!$E$32,0,10*ROW('Sanitation Data'!E17))="","",OFFSET('Sanitation Data'!$E$32,0,10*ROW('Sanitation Data'!E17)))</f>
        <v/>
      </c>
      <c r="CU23" s="404" t="str">
        <f ca="1">+IF(OFFSET('Sanitation Data'!$F$28,0,10*ROW('Sanitation Data'!F17))="","",OFFSET('Sanitation Data'!$F$28,0,10*ROW('Sanitation Data'!F17)))</f>
        <v/>
      </c>
      <c r="CV23" s="404" t="str">
        <f ca="1">+IF(OFFSET('Sanitation Data'!$F$29,0,10*ROW('Sanitation Data'!F17))="","",OFFSET('Sanitation Data'!$F$29,0,10*ROW('Sanitation Data'!F17)))</f>
        <v/>
      </c>
      <c r="CW23" s="404" t="str">
        <f ca="1">+IF(OFFSET('Sanitation Data'!$F$30,0,10*ROW('Sanitation Data'!F17))="","",OFFSET('Sanitation Data'!$F$30,0,10*ROW('Sanitation Data'!F17)))</f>
        <v/>
      </c>
      <c r="CX23" s="404" t="str">
        <f ca="1">+IF(OFFSET('Sanitation Data'!$F$31,0,10*ROW('Sanitation Data'!F17))="","",OFFSET('Sanitation Data'!$F$31,0,10*ROW('Sanitation Data'!F17)))</f>
        <v/>
      </c>
      <c r="CY23" s="404" t="str">
        <f ca="1">+IF(OFFSET('Sanitation Data'!$F$32,0,10*ROW('Sanitation Data'!F17))="","",OFFSET('Sanitation Data'!$F$32,0,10*ROW('Sanitation Data'!F17)))</f>
        <v/>
      </c>
      <c r="CZ23" s="404" t="str">
        <f ca="1">+IF(OFFSET('Sanitation Data'!$G$28,0,10*ROW('Sanitation Data'!G17))="","",OFFSET('Sanitation Data'!$G$28,0,10*ROW('Sanitation Data'!G17)))</f>
        <v/>
      </c>
      <c r="DA23" s="404" t="str">
        <f ca="1">+IF(OFFSET('Sanitation Data'!$G$29,0,10*ROW('Sanitation Data'!G17))="","",OFFSET('Sanitation Data'!$G$29,0,10*ROW('Sanitation Data'!G17)))</f>
        <v/>
      </c>
      <c r="DB23" s="404" t="str">
        <f ca="1">+IF(OFFSET('Sanitation Data'!$G$30,0,10*ROW('Sanitation Data'!G17))="","",OFFSET('Sanitation Data'!$G$30,0,10*ROW('Sanitation Data'!G17)))</f>
        <v/>
      </c>
      <c r="DC23" s="404" t="str">
        <f ca="1">+IF(OFFSET('Sanitation Data'!$G$31,0,10*ROW('Sanitation Data'!G17))="","",OFFSET('Sanitation Data'!$G$31,0,10*ROW('Sanitation Data'!G17)))</f>
        <v/>
      </c>
      <c r="DD23" s="404" t="str">
        <f ca="1">+IF(OFFSET('Sanitation Data'!$G$32,0,10*ROW('Sanitation Data'!G17))="","",OFFSET('Sanitation Data'!$G$32,0,10*ROW('Sanitation Data'!G17)))</f>
        <v/>
      </c>
      <c r="DE23" s="404" t="str">
        <f ca="1">+IF(OFFSET('Sanitation Data'!$H$28,0,10*ROW('Sanitation Data'!H17))="","",OFFSET('Sanitation Data'!$H$28,0,10*ROW('Sanitation Data'!H17)))</f>
        <v/>
      </c>
      <c r="DF23" s="404" t="str">
        <f ca="1">+IF(OFFSET('Sanitation Data'!$H$29,0,10*ROW('Sanitation Data'!H17))="","",OFFSET('Sanitation Data'!$H$29,0,10*ROW('Sanitation Data'!H17)))</f>
        <v/>
      </c>
      <c r="DG23" s="404" t="str">
        <f ca="1">+IF(OFFSET('Sanitation Data'!$H$30,0,10*ROW('Sanitation Data'!H17))="","",OFFSET('Sanitation Data'!$H$30,0,10*ROW('Sanitation Data'!H17)))</f>
        <v/>
      </c>
      <c r="DH23" s="404" t="str">
        <f ca="1">+IF(OFFSET('Sanitation Data'!$H$31,0,10*ROW('Sanitation Data'!H17))="","",OFFSET('Sanitation Data'!$H$31,0,10*ROW('Sanitation Data'!H17)))</f>
        <v/>
      </c>
      <c r="DI23" s="404" t="str">
        <f ca="1">+IF(OFFSET('Sanitation Data'!$H$32,0,10*ROW('Sanitation Data'!H17))="","",OFFSET('Sanitation Data'!$H$32,0,10*ROW('Sanitation Data'!H17)))</f>
        <v/>
      </c>
      <c r="DJ23" s="404" t="str">
        <f ca="1">+IF(OFFSET('Sanitation Data'!$I$28,0,10*ROW('Sanitation Data'!I17))="","",OFFSET('Sanitation Data'!$I$28,0,10*ROW('Sanitation Data'!I17)))</f>
        <v/>
      </c>
      <c r="DK23" s="404" t="str">
        <f ca="1">+IF(OFFSET('Sanitation Data'!$I$29,0,10*ROW('Sanitation Data'!I17))="","",OFFSET('Sanitation Data'!$I$29,0,10*ROW('Sanitation Data'!I17)))</f>
        <v/>
      </c>
      <c r="DL23" s="404" t="str">
        <f ca="1">+IF(OFFSET('Sanitation Data'!$I$30,0,10*ROW('Sanitation Data'!I17))="","",OFFSET('Sanitation Data'!$I$30,0,10*ROW('Sanitation Data'!I17)))</f>
        <v/>
      </c>
      <c r="DM23" s="404" t="str">
        <f ca="1">+IF(OFFSET('Sanitation Data'!$I$31,0,10*ROW('Sanitation Data'!I17))="","",OFFSET('Sanitation Data'!$I$31,0,10*ROW('Sanitation Data'!I17)))</f>
        <v/>
      </c>
      <c r="DN23" s="404" t="str">
        <f ca="1">+IF(OFFSET('Sanitation Data'!$I$32,0,10*ROW('Sanitation Data'!I17))="","",OFFSET('Sanitation Data'!$I$32,0,10*ROW('Sanitation Data'!I17)))</f>
        <v/>
      </c>
      <c r="DO23" s="404" t="str">
        <f ca="1">+IF(OFFSET('Hygiene Data'!$D$11,0,10*ROW('Hygiene Data'!D17))="","",OFFSET('Hygiene Data'!$D$11,0,10*ROW('Hygiene Data'!D17)))</f>
        <v/>
      </c>
      <c r="DP23" s="404" t="str">
        <f ca="1">+IF(OFFSET('Hygiene Data'!$D$12,0,10*ROW('Hygiene Data'!D17))="","",OFFSET('Hygiene Data'!$D$12,0,10*ROW('Hygiene Data'!D17)))</f>
        <v/>
      </c>
      <c r="DQ23" s="404" t="str">
        <f ca="1">+IF(OFFSET('Hygiene Data'!$D$13,0,10*ROW('Hygiene Data'!D17))="","",OFFSET('Hygiene Data'!$D$13,0,10*ROW('Hygiene Data'!D17)))</f>
        <v/>
      </c>
      <c r="DR23" s="404" t="str">
        <f ca="1">+IF(OFFSET('Hygiene Data'!$E$11,0,10*ROW('Hygiene Data'!E17))="","",OFFSET('Hygiene Data'!$E$11,0,10*ROW('Hygiene Data'!E17)))</f>
        <v/>
      </c>
      <c r="DS23" s="404" t="str">
        <f ca="1">+IF(OFFSET('Hygiene Data'!$E$12,0,10*ROW('Hygiene Data'!E17))="","",OFFSET('Hygiene Data'!$E$12,0,10*ROW('Hygiene Data'!E17)))</f>
        <v/>
      </c>
      <c r="DT23" s="404" t="str">
        <f ca="1">+IF(OFFSET('Hygiene Data'!$E$13,0,10*ROW('Hygiene Data'!E17))="","",OFFSET('Hygiene Data'!$E$13,0,10*ROW('Hygiene Data'!E17)))</f>
        <v/>
      </c>
      <c r="DU23" s="404" t="str">
        <f ca="1">+IF(OFFSET('Hygiene Data'!$F$11,0,10*ROW('Hygiene Data'!F17))="","",OFFSET('Hygiene Data'!$F$11,0,10*ROW('Hygiene Data'!F17)))</f>
        <v/>
      </c>
      <c r="DV23" s="404" t="str">
        <f ca="1">+IF(OFFSET('Hygiene Data'!$F$12,0,10*ROW('Hygiene Data'!F17))="","",OFFSET('Hygiene Data'!$F$12,0,10*ROW('Hygiene Data'!F17)))</f>
        <v/>
      </c>
      <c r="DW23" s="404" t="str">
        <f ca="1">+IF(OFFSET('Hygiene Data'!$F$13,0,10*ROW('Hygiene Data'!F17))="","",OFFSET('Hygiene Data'!$F$13,0,10*ROW('Hygiene Data'!F17)))</f>
        <v/>
      </c>
      <c r="DX23" s="404" t="str">
        <f ca="1">+IF(OFFSET('Hygiene Data'!$G$11,0,10*ROW('Hygiene Data'!G17))="","",OFFSET('Hygiene Data'!$G$11,0,10*ROW('Hygiene Data'!G17)))</f>
        <v/>
      </c>
      <c r="DY23" s="404" t="str">
        <f ca="1">+IF(OFFSET('Hygiene Data'!$G$12,0,10*ROW('Hygiene Data'!G17))="","",OFFSET('Hygiene Data'!$G$12,0,10*ROW('Hygiene Data'!G17)))</f>
        <v/>
      </c>
      <c r="DZ23" s="404" t="str">
        <f ca="1">+IF(OFFSET('Hygiene Data'!$G$13,0,10*ROW('Hygiene Data'!G17))="","",OFFSET('Hygiene Data'!$G$13,0,10*ROW('Hygiene Data'!G17)))</f>
        <v/>
      </c>
      <c r="EA23" s="404" t="str">
        <f ca="1">+IF(OFFSET('Hygiene Data'!$H$11,0,10*ROW('Hygiene Data'!H17))="","",OFFSET('Hygiene Data'!$H$11,0,10*ROW('Hygiene Data'!H17)))</f>
        <v/>
      </c>
      <c r="EB23" s="404" t="str">
        <f ca="1">+IF(OFFSET('Hygiene Data'!$H$12,0,10*ROW('Hygiene Data'!H17))="","",OFFSET('Hygiene Data'!$H$12,0,10*ROW('Hygiene Data'!H17)))</f>
        <v/>
      </c>
      <c r="EC23" s="404" t="str">
        <f ca="1">+IF(OFFSET('Hygiene Data'!$H$13,0,10*ROW('Hygiene Data'!H17))="","",OFFSET('Hygiene Data'!$H$13,0,10*ROW('Hygiene Data'!H17)))</f>
        <v/>
      </c>
      <c r="ED23" s="404" t="str">
        <f ca="1">+IF(OFFSET('Hygiene Data'!$I$11,0,10*ROW('Hygiene Data'!I17))="","",OFFSET('Hygiene Data'!$I$11,0,10*ROW('Hygiene Data'!I17)))</f>
        <v/>
      </c>
      <c r="EE23" s="404" t="str">
        <f ca="1">+IF(OFFSET('Hygiene Data'!$I$12,0,10*ROW('Hygiene Data'!I17))="","",OFFSET('Hygiene Data'!$I$12,0,10*ROW('Hygiene Data'!I17)))</f>
        <v/>
      </c>
      <c r="EF23" s="404" t="str">
        <f ca="1">+IF(OFFSET('Hygiene Data'!$I$13,0,10*ROW('Hygiene Data'!I17))="","",OFFSET('Hygiene Data'!$I$13,0,10*ROW('Hygiene Data'!I17)))</f>
        <v/>
      </c>
    </row>
    <row r="24" spans="1:136" x14ac:dyDescent="0.25">
      <c r="A24" s="513" t="str">
        <f ca="1">+IF(OFFSET('Water Data'!$B$2,0,10*ROW('Water Data'!E18))="","",OFFSET('Water Data'!$B$2,0,10*ROW('Water Data'!E18)))</f>
        <v/>
      </c>
      <c r="B24" s="51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40" t="str">
        <f t="shared" ca="1" si="0"/>
        <v/>
      </c>
      <c r="D24" s="54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4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4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4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4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4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4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4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4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4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4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4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4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4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4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4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4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4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4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4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4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4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4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4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4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4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4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4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4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4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4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4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4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4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4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4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4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4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4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4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4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4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4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4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4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4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4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4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4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1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4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4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4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4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4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4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4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4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4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4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4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4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4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4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4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4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404" t="str">
        <f ca="1">+IF(OFFSET('Water Data'!$D$27,0,10*ROW('Water Data'!D18))="","",OFFSET('Water Data'!$D$27,0,10*ROW('Water Data'!D18)))</f>
        <v/>
      </c>
      <c r="BT24" s="404" t="str">
        <f ca="1">+IF(OFFSET('Water Data'!$D$28,0,10*ROW('Water Data'!D18))="","",OFFSET('Water Data'!$D$28,0,10*ROW('Water Data'!D18)))</f>
        <v/>
      </c>
      <c r="BU24" s="404" t="str">
        <f ca="1">+IF(OFFSET('Water Data'!$D$29,0,10*ROW('Water Data'!D18))="","",OFFSET('Water Data'!$D$29,0,10*ROW('Water Data'!D18)))</f>
        <v/>
      </c>
      <c r="BV24" s="404" t="str">
        <f ca="1">+IF(OFFSET('Water Data'!$E$27,0,10*ROW('Water Data'!E18))="","",OFFSET('Water Data'!$E$27,0,10*ROW('Water Data'!E18)))</f>
        <v/>
      </c>
      <c r="BW24" s="404" t="str">
        <f ca="1">+IF(OFFSET('Water Data'!$E$28,0,10*ROW('Water Data'!E18))="","",OFFSET('Water Data'!$E$28,0,10*ROW('Water Data'!E18)))</f>
        <v/>
      </c>
      <c r="BX24" s="404" t="str">
        <f ca="1">+IF(OFFSET('Water Data'!$E$29,0,10*ROW('Water Data'!E18))="","",OFFSET('Water Data'!$E$29,0,10*ROW('Water Data'!E18)))</f>
        <v/>
      </c>
      <c r="BY24" s="404" t="str">
        <f ca="1">+IF(OFFSET('Water Data'!$F$27,0,10*ROW('Water Data'!F18))="","",OFFSET('Water Data'!$F$27,0,10*ROW('Water Data'!F18)))</f>
        <v/>
      </c>
      <c r="BZ24" s="404" t="str">
        <f ca="1">+IF(OFFSET('Water Data'!$F$28,0,10*ROW('Water Data'!F18))="","",OFFSET('Water Data'!$F$28,0,10*ROW('Water Data'!F18)))</f>
        <v/>
      </c>
      <c r="CA24" s="404" t="str">
        <f ca="1">+IF(OFFSET('Water Data'!$F$29,0,10*ROW('Water Data'!F18))="","",OFFSET('Water Data'!$F$29,0,10*ROW('Water Data'!F18)))</f>
        <v/>
      </c>
      <c r="CB24" s="404" t="str">
        <f ca="1">+IF(OFFSET('Water Data'!$G$27,0,10*ROW('Water Data'!G18))="","",OFFSET('Water Data'!$G$27,0,10*ROW('Water Data'!G18)))</f>
        <v/>
      </c>
      <c r="CC24" s="404" t="str">
        <f ca="1">+IF(OFFSET('Water Data'!$G$28,0,10*ROW('Water Data'!G18))="","",OFFSET('Water Data'!$G$28,0,10*ROW('Water Data'!G18)))</f>
        <v/>
      </c>
      <c r="CD24" s="404" t="str">
        <f ca="1">+IF(OFFSET('Water Data'!$G$29,0,10*ROW('Water Data'!G18))="","",OFFSET('Water Data'!$G$29,0,10*ROW('Water Data'!G18)))</f>
        <v/>
      </c>
      <c r="CE24" s="404" t="str">
        <f ca="1">+IF(OFFSET('Water Data'!$H$27,0,10*ROW('Water Data'!H18))="","",OFFSET('Water Data'!$H$27,0,10*ROW('Water Data'!H18)))</f>
        <v/>
      </c>
      <c r="CF24" s="404" t="str">
        <f ca="1">+IF(OFFSET('Water Data'!$H$28,0,10*ROW('Water Data'!H18))="","",OFFSET('Water Data'!$H$28,0,10*ROW('Water Data'!H18)))</f>
        <v/>
      </c>
      <c r="CG24" s="404" t="str">
        <f ca="1">+IF(OFFSET('Water Data'!$H$29,0,10*ROW('Water Data'!H18))="","",OFFSET('Water Data'!$H$29,0,10*ROW('Water Data'!H18)))</f>
        <v/>
      </c>
      <c r="CH24" s="404" t="str">
        <f ca="1">+IF(OFFSET('Water Data'!$I$27,0,10*ROW('Water Data'!I18))="","",OFFSET('Water Data'!$I$27,0,10*ROW('Water Data'!I18)))</f>
        <v/>
      </c>
      <c r="CI24" s="404" t="str">
        <f ca="1">+IF(OFFSET('Water Data'!$I$28,0,10*ROW('Water Data'!I18))="","",OFFSET('Water Data'!$I$28,0,10*ROW('Water Data'!I18)))</f>
        <v/>
      </c>
      <c r="CJ24" s="404" t="str">
        <f ca="1">+IF(OFFSET('Water Data'!$I$29,0,10*ROW('Water Data'!I18))="","",OFFSET('Water Data'!$I$29,0,10*ROW('Water Data'!I18)))</f>
        <v/>
      </c>
      <c r="CK24" s="404" t="str">
        <f ca="1">+IF(OFFSET('Sanitation Data'!$D$28,0,10*ROW('Sanitation Data'!D18))="","",OFFSET('Sanitation Data'!$D$28,0,10*ROW('Sanitation Data'!D18)))</f>
        <v/>
      </c>
      <c r="CL24" s="404" t="str">
        <f ca="1">+IF(OFFSET('Sanitation Data'!$D$29,0,10*ROW('Sanitation Data'!D18))="","",OFFSET('Sanitation Data'!$D$29,0,10*ROW('Sanitation Data'!D18)))</f>
        <v/>
      </c>
      <c r="CM24" s="404" t="str">
        <f ca="1">+IF(OFFSET('Sanitation Data'!$D$30,0,10*ROW('Sanitation Data'!D18))="","",OFFSET('Sanitation Data'!$D$30,0,10*ROW('Sanitation Data'!D18)))</f>
        <v/>
      </c>
      <c r="CN24" s="404" t="str">
        <f ca="1">+IF(OFFSET('Sanitation Data'!$D$31,0,10*ROW('Sanitation Data'!D18))="","",OFFSET('Sanitation Data'!$D$31,0,10*ROW('Sanitation Data'!D18)))</f>
        <v/>
      </c>
      <c r="CO24" s="404" t="str">
        <f ca="1">+IF(OFFSET('Sanitation Data'!$D$32,0,10*ROW('Sanitation Data'!D18))="","",OFFSET('Sanitation Data'!$D$32,0,10*ROW('Sanitation Data'!D18)))</f>
        <v/>
      </c>
      <c r="CP24" s="404" t="str">
        <f ca="1">+IF(OFFSET('Sanitation Data'!$E$28,0,10*ROW('Sanitation Data'!E18))="","",OFFSET('Sanitation Data'!$E$28,0,10*ROW('Sanitation Data'!E18)))</f>
        <v/>
      </c>
      <c r="CQ24" s="404" t="str">
        <f ca="1">+IF(OFFSET('Sanitation Data'!$E$29,0,10*ROW('Sanitation Data'!E18))="","",OFFSET('Sanitation Data'!$E$29,0,10*ROW('Sanitation Data'!E18)))</f>
        <v/>
      </c>
      <c r="CR24" s="404" t="str">
        <f ca="1">+IF(OFFSET('Sanitation Data'!$E$30,0,10*ROW('Sanitation Data'!E18))="","",OFFSET('Sanitation Data'!$E$30,0,10*ROW('Sanitation Data'!E18)))</f>
        <v/>
      </c>
      <c r="CS24" s="404" t="str">
        <f ca="1">+IF(OFFSET('Sanitation Data'!$E$31,0,10*ROW('Sanitation Data'!E18))="","",OFFSET('Sanitation Data'!$E$31,0,10*ROW('Sanitation Data'!E18)))</f>
        <v/>
      </c>
      <c r="CT24" s="404" t="str">
        <f ca="1">+IF(OFFSET('Sanitation Data'!$E$32,0,10*ROW('Sanitation Data'!E18))="","",OFFSET('Sanitation Data'!$E$32,0,10*ROW('Sanitation Data'!E18)))</f>
        <v/>
      </c>
      <c r="CU24" s="404" t="str">
        <f ca="1">+IF(OFFSET('Sanitation Data'!$F$28,0,10*ROW('Sanitation Data'!F18))="","",OFFSET('Sanitation Data'!$F$28,0,10*ROW('Sanitation Data'!F18)))</f>
        <v/>
      </c>
      <c r="CV24" s="404" t="str">
        <f ca="1">+IF(OFFSET('Sanitation Data'!$F$29,0,10*ROW('Sanitation Data'!F18))="","",OFFSET('Sanitation Data'!$F$29,0,10*ROW('Sanitation Data'!F18)))</f>
        <v/>
      </c>
      <c r="CW24" s="404" t="str">
        <f ca="1">+IF(OFFSET('Sanitation Data'!$F$30,0,10*ROW('Sanitation Data'!F18))="","",OFFSET('Sanitation Data'!$F$30,0,10*ROW('Sanitation Data'!F18)))</f>
        <v/>
      </c>
      <c r="CX24" s="404" t="str">
        <f ca="1">+IF(OFFSET('Sanitation Data'!$F$31,0,10*ROW('Sanitation Data'!F18))="","",OFFSET('Sanitation Data'!$F$31,0,10*ROW('Sanitation Data'!F18)))</f>
        <v/>
      </c>
      <c r="CY24" s="404" t="str">
        <f ca="1">+IF(OFFSET('Sanitation Data'!$F$32,0,10*ROW('Sanitation Data'!F18))="","",OFFSET('Sanitation Data'!$F$32,0,10*ROW('Sanitation Data'!F18)))</f>
        <v/>
      </c>
      <c r="CZ24" s="404" t="str">
        <f ca="1">+IF(OFFSET('Sanitation Data'!$G$28,0,10*ROW('Sanitation Data'!G18))="","",OFFSET('Sanitation Data'!$G$28,0,10*ROW('Sanitation Data'!G18)))</f>
        <v/>
      </c>
      <c r="DA24" s="404" t="str">
        <f ca="1">+IF(OFFSET('Sanitation Data'!$G$29,0,10*ROW('Sanitation Data'!G18))="","",OFFSET('Sanitation Data'!$G$29,0,10*ROW('Sanitation Data'!G18)))</f>
        <v/>
      </c>
      <c r="DB24" s="404" t="str">
        <f ca="1">+IF(OFFSET('Sanitation Data'!$G$30,0,10*ROW('Sanitation Data'!G18))="","",OFFSET('Sanitation Data'!$G$30,0,10*ROW('Sanitation Data'!G18)))</f>
        <v/>
      </c>
      <c r="DC24" s="404" t="str">
        <f ca="1">+IF(OFFSET('Sanitation Data'!$G$31,0,10*ROW('Sanitation Data'!G18))="","",OFFSET('Sanitation Data'!$G$31,0,10*ROW('Sanitation Data'!G18)))</f>
        <v/>
      </c>
      <c r="DD24" s="404" t="str">
        <f ca="1">+IF(OFFSET('Sanitation Data'!$G$32,0,10*ROW('Sanitation Data'!G18))="","",OFFSET('Sanitation Data'!$G$32,0,10*ROW('Sanitation Data'!G18)))</f>
        <v/>
      </c>
      <c r="DE24" s="404" t="str">
        <f ca="1">+IF(OFFSET('Sanitation Data'!$H$28,0,10*ROW('Sanitation Data'!H18))="","",OFFSET('Sanitation Data'!$H$28,0,10*ROW('Sanitation Data'!H18)))</f>
        <v/>
      </c>
      <c r="DF24" s="404" t="str">
        <f ca="1">+IF(OFFSET('Sanitation Data'!$H$29,0,10*ROW('Sanitation Data'!H18))="","",OFFSET('Sanitation Data'!$H$29,0,10*ROW('Sanitation Data'!H18)))</f>
        <v/>
      </c>
      <c r="DG24" s="404" t="str">
        <f ca="1">+IF(OFFSET('Sanitation Data'!$H$30,0,10*ROW('Sanitation Data'!H18))="","",OFFSET('Sanitation Data'!$H$30,0,10*ROW('Sanitation Data'!H18)))</f>
        <v/>
      </c>
      <c r="DH24" s="404" t="str">
        <f ca="1">+IF(OFFSET('Sanitation Data'!$H$31,0,10*ROW('Sanitation Data'!H18))="","",OFFSET('Sanitation Data'!$H$31,0,10*ROW('Sanitation Data'!H18)))</f>
        <v/>
      </c>
      <c r="DI24" s="404" t="str">
        <f ca="1">+IF(OFFSET('Sanitation Data'!$H$32,0,10*ROW('Sanitation Data'!H18))="","",OFFSET('Sanitation Data'!$H$32,0,10*ROW('Sanitation Data'!H18)))</f>
        <v/>
      </c>
      <c r="DJ24" s="404" t="str">
        <f ca="1">+IF(OFFSET('Sanitation Data'!$I$28,0,10*ROW('Sanitation Data'!I18))="","",OFFSET('Sanitation Data'!$I$28,0,10*ROW('Sanitation Data'!I18)))</f>
        <v/>
      </c>
      <c r="DK24" s="404" t="str">
        <f ca="1">+IF(OFFSET('Sanitation Data'!$I$29,0,10*ROW('Sanitation Data'!I18))="","",OFFSET('Sanitation Data'!$I$29,0,10*ROW('Sanitation Data'!I18)))</f>
        <v/>
      </c>
      <c r="DL24" s="404" t="str">
        <f ca="1">+IF(OFFSET('Sanitation Data'!$I$30,0,10*ROW('Sanitation Data'!I18))="","",OFFSET('Sanitation Data'!$I$30,0,10*ROW('Sanitation Data'!I18)))</f>
        <v/>
      </c>
      <c r="DM24" s="404" t="str">
        <f ca="1">+IF(OFFSET('Sanitation Data'!$I$31,0,10*ROW('Sanitation Data'!I18))="","",OFFSET('Sanitation Data'!$I$31,0,10*ROW('Sanitation Data'!I18)))</f>
        <v/>
      </c>
      <c r="DN24" s="404" t="str">
        <f ca="1">+IF(OFFSET('Sanitation Data'!$I$32,0,10*ROW('Sanitation Data'!I18))="","",OFFSET('Sanitation Data'!$I$32,0,10*ROW('Sanitation Data'!I18)))</f>
        <v/>
      </c>
      <c r="DO24" s="404" t="str">
        <f ca="1">+IF(OFFSET('Hygiene Data'!$D$11,0,10*ROW('Hygiene Data'!D18))="","",OFFSET('Hygiene Data'!$D$11,0,10*ROW('Hygiene Data'!D18)))</f>
        <v/>
      </c>
      <c r="DP24" s="404" t="str">
        <f ca="1">+IF(OFFSET('Hygiene Data'!$D$12,0,10*ROW('Hygiene Data'!D18))="","",OFFSET('Hygiene Data'!$D$12,0,10*ROW('Hygiene Data'!D18)))</f>
        <v/>
      </c>
      <c r="DQ24" s="404" t="str">
        <f ca="1">+IF(OFFSET('Hygiene Data'!$D$13,0,10*ROW('Hygiene Data'!D18))="","",OFFSET('Hygiene Data'!$D$13,0,10*ROW('Hygiene Data'!D18)))</f>
        <v/>
      </c>
      <c r="DR24" s="404" t="str">
        <f ca="1">+IF(OFFSET('Hygiene Data'!$E$11,0,10*ROW('Hygiene Data'!E18))="","",OFFSET('Hygiene Data'!$E$11,0,10*ROW('Hygiene Data'!E18)))</f>
        <v/>
      </c>
      <c r="DS24" s="404" t="str">
        <f ca="1">+IF(OFFSET('Hygiene Data'!$E$12,0,10*ROW('Hygiene Data'!E18))="","",OFFSET('Hygiene Data'!$E$12,0,10*ROW('Hygiene Data'!E18)))</f>
        <v/>
      </c>
      <c r="DT24" s="404" t="str">
        <f ca="1">+IF(OFFSET('Hygiene Data'!$E$13,0,10*ROW('Hygiene Data'!E18))="","",OFFSET('Hygiene Data'!$E$13,0,10*ROW('Hygiene Data'!E18)))</f>
        <v/>
      </c>
      <c r="DU24" s="404" t="str">
        <f ca="1">+IF(OFFSET('Hygiene Data'!$F$11,0,10*ROW('Hygiene Data'!F18))="","",OFFSET('Hygiene Data'!$F$11,0,10*ROW('Hygiene Data'!F18)))</f>
        <v/>
      </c>
      <c r="DV24" s="404" t="str">
        <f ca="1">+IF(OFFSET('Hygiene Data'!$F$12,0,10*ROW('Hygiene Data'!F18))="","",OFFSET('Hygiene Data'!$F$12,0,10*ROW('Hygiene Data'!F18)))</f>
        <v/>
      </c>
      <c r="DW24" s="404" t="str">
        <f ca="1">+IF(OFFSET('Hygiene Data'!$F$13,0,10*ROW('Hygiene Data'!F18))="","",OFFSET('Hygiene Data'!$F$13,0,10*ROW('Hygiene Data'!F18)))</f>
        <v/>
      </c>
      <c r="DX24" s="404" t="str">
        <f ca="1">+IF(OFFSET('Hygiene Data'!$G$11,0,10*ROW('Hygiene Data'!G18))="","",OFFSET('Hygiene Data'!$G$11,0,10*ROW('Hygiene Data'!G18)))</f>
        <v/>
      </c>
      <c r="DY24" s="404" t="str">
        <f ca="1">+IF(OFFSET('Hygiene Data'!$G$12,0,10*ROW('Hygiene Data'!G18))="","",OFFSET('Hygiene Data'!$G$12,0,10*ROW('Hygiene Data'!G18)))</f>
        <v/>
      </c>
      <c r="DZ24" s="404" t="str">
        <f ca="1">+IF(OFFSET('Hygiene Data'!$G$13,0,10*ROW('Hygiene Data'!G18))="","",OFFSET('Hygiene Data'!$G$13,0,10*ROW('Hygiene Data'!G18)))</f>
        <v/>
      </c>
      <c r="EA24" s="404" t="str">
        <f ca="1">+IF(OFFSET('Hygiene Data'!$H$11,0,10*ROW('Hygiene Data'!H18))="","",OFFSET('Hygiene Data'!$H$11,0,10*ROW('Hygiene Data'!H18)))</f>
        <v/>
      </c>
      <c r="EB24" s="404" t="str">
        <f ca="1">+IF(OFFSET('Hygiene Data'!$H$12,0,10*ROW('Hygiene Data'!H18))="","",OFFSET('Hygiene Data'!$H$12,0,10*ROW('Hygiene Data'!H18)))</f>
        <v/>
      </c>
      <c r="EC24" s="404" t="str">
        <f ca="1">+IF(OFFSET('Hygiene Data'!$H$13,0,10*ROW('Hygiene Data'!H18))="","",OFFSET('Hygiene Data'!$H$13,0,10*ROW('Hygiene Data'!H18)))</f>
        <v/>
      </c>
      <c r="ED24" s="404" t="str">
        <f ca="1">+IF(OFFSET('Hygiene Data'!$I$11,0,10*ROW('Hygiene Data'!I18))="","",OFFSET('Hygiene Data'!$I$11,0,10*ROW('Hygiene Data'!I18)))</f>
        <v/>
      </c>
      <c r="EE24" s="404" t="str">
        <f ca="1">+IF(OFFSET('Hygiene Data'!$I$12,0,10*ROW('Hygiene Data'!I18))="","",OFFSET('Hygiene Data'!$I$12,0,10*ROW('Hygiene Data'!I18)))</f>
        <v/>
      </c>
      <c r="EF24" s="404" t="str">
        <f ca="1">+IF(OFFSET('Hygiene Data'!$I$13,0,10*ROW('Hygiene Data'!I18))="","",OFFSET('Hygiene Data'!$I$13,0,10*ROW('Hygiene Data'!I18)))</f>
        <v/>
      </c>
    </row>
    <row r="25" spans="1:136" x14ac:dyDescent="0.25">
      <c r="A25" s="513" t="str">
        <f ca="1">+IF(OFFSET('Water Data'!$B$2,0,10*ROW('Water Data'!E19))="","",OFFSET('Water Data'!$B$2,0,10*ROW('Water Data'!E19)))</f>
        <v/>
      </c>
      <c r="B25" s="51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40" t="str">
        <f t="shared" ca="1" si="0"/>
        <v/>
      </c>
      <c r="D25" s="54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4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4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4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4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4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4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4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4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4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4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4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4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4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4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4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4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4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4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4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4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4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4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4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4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4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4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4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4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4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4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4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4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4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4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4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4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4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4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4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4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4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4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4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4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4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4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4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4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1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4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4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4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4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4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4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4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4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4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4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4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4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4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4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4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4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404" t="str">
        <f ca="1">+IF(OFFSET('Water Data'!$D$27,0,10*ROW('Water Data'!D19))="","",OFFSET('Water Data'!$D$27,0,10*ROW('Water Data'!D19)))</f>
        <v/>
      </c>
      <c r="BT25" s="404" t="str">
        <f ca="1">+IF(OFFSET('Water Data'!$D$28,0,10*ROW('Water Data'!D19))="","",OFFSET('Water Data'!$D$28,0,10*ROW('Water Data'!D19)))</f>
        <v/>
      </c>
      <c r="BU25" s="404" t="str">
        <f ca="1">+IF(OFFSET('Water Data'!$D$29,0,10*ROW('Water Data'!D19))="","",OFFSET('Water Data'!$D$29,0,10*ROW('Water Data'!D19)))</f>
        <v/>
      </c>
      <c r="BV25" s="404" t="str">
        <f ca="1">+IF(OFFSET('Water Data'!$E$27,0,10*ROW('Water Data'!E19))="","",OFFSET('Water Data'!$E$27,0,10*ROW('Water Data'!E19)))</f>
        <v/>
      </c>
      <c r="BW25" s="404" t="str">
        <f ca="1">+IF(OFFSET('Water Data'!$E$28,0,10*ROW('Water Data'!E19))="","",OFFSET('Water Data'!$E$28,0,10*ROW('Water Data'!E19)))</f>
        <v/>
      </c>
      <c r="BX25" s="404" t="str">
        <f ca="1">+IF(OFFSET('Water Data'!$E$29,0,10*ROW('Water Data'!E19))="","",OFFSET('Water Data'!$E$29,0,10*ROW('Water Data'!E19)))</f>
        <v/>
      </c>
      <c r="BY25" s="404" t="str">
        <f ca="1">+IF(OFFSET('Water Data'!$F$27,0,10*ROW('Water Data'!F19))="","",OFFSET('Water Data'!$F$27,0,10*ROW('Water Data'!F19)))</f>
        <v/>
      </c>
      <c r="BZ25" s="404" t="str">
        <f ca="1">+IF(OFFSET('Water Data'!$F$28,0,10*ROW('Water Data'!F19))="","",OFFSET('Water Data'!$F$28,0,10*ROW('Water Data'!F19)))</f>
        <v/>
      </c>
      <c r="CA25" s="404" t="str">
        <f ca="1">+IF(OFFSET('Water Data'!$F$29,0,10*ROW('Water Data'!F19))="","",OFFSET('Water Data'!$F$29,0,10*ROW('Water Data'!F19)))</f>
        <v/>
      </c>
      <c r="CB25" s="404" t="str">
        <f ca="1">+IF(OFFSET('Water Data'!$G$27,0,10*ROW('Water Data'!G19))="","",OFFSET('Water Data'!$G$27,0,10*ROW('Water Data'!G19)))</f>
        <v/>
      </c>
      <c r="CC25" s="404" t="str">
        <f ca="1">+IF(OFFSET('Water Data'!$G$28,0,10*ROW('Water Data'!G19))="","",OFFSET('Water Data'!$G$28,0,10*ROW('Water Data'!G19)))</f>
        <v/>
      </c>
      <c r="CD25" s="404" t="str">
        <f ca="1">+IF(OFFSET('Water Data'!$G$29,0,10*ROW('Water Data'!G19))="","",OFFSET('Water Data'!$G$29,0,10*ROW('Water Data'!G19)))</f>
        <v/>
      </c>
      <c r="CE25" s="404" t="str">
        <f ca="1">+IF(OFFSET('Water Data'!$H$27,0,10*ROW('Water Data'!H19))="","",OFFSET('Water Data'!$H$27,0,10*ROW('Water Data'!H19)))</f>
        <v/>
      </c>
      <c r="CF25" s="404" t="str">
        <f ca="1">+IF(OFFSET('Water Data'!$H$28,0,10*ROW('Water Data'!H19))="","",OFFSET('Water Data'!$H$28,0,10*ROW('Water Data'!H19)))</f>
        <v/>
      </c>
      <c r="CG25" s="404" t="str">
        <f ca="1">+IF(OFFSET('Water Data'!$H$29,0,10*ROW('Water Data'!H19))="","",OFFSET('Water Data'!$H$29,0,10*ROW('Water Data'!H19)))</f>
        <v/>
      </c>
      <c r="CH25" s="404" t="str">
        <f ca="1">+IF(OFFSET('Water Data'!$I$27,0,10*ROW('Water Data'!I19))="","",OFFSET('Water Data'!$I$27,0,10*ROW('Water Data'!I19)))</f>
        <v/>
      </c>
      <c r="CI25" s="404" t="str">
        <f ca="1">+IF(OFFSET('Water Data'!$I$28,0,10*ROW('Water Data'!I19))="","",OFFSET('Water Data'!$I$28,0,10*ROW('Water Data'!I19)))</f>
        <v/>
      </c>
      <c r="CJ25" s="404" t="str">
        <f ca="1">+IF(OFFSET('Water Data'!$I$29,0,10*ROW('Water Data'!I19))="","",OFFSET('Water Data'!$I$29,0,10*ROW('Water Data'!I19)))</f>
        <v/>
      </c>
      <c r="CK25" s="404" t="str">
        <f ca="1">+IF(OFFSET('Sanitation Data'!$D$28,0,10*ROW('Sanitation Data'!D19))="","",OFFSET('Sanitation Data'!$D$28,0,10*ROW('Sanitation Data'!D19)))</f>
        <v/>
      </c>
      <c r="CL25" s="404" t="str">
        <f ca="1">+IF(OFFSET('Sanitation Data'!$D$29,0,10*ROW('Sanitation Data'!D19))="","",OFFSET('Sanitation Data'!$D$29,0,10*ROW('Sanitation Data'!D19)))</f>
        <v/>
      </c>
      <c r="CM25" s="404" t="str">
        <f ca="1">+IF(OFFSET('Sanitation Data'!$D$30,0,10*ROW('Sanitation Data'!D19))="","",OFFSET('Sanitation Data'!$D$30,0,10*ROW('Sanitation Data'!D19)))</f>
        <v/>
      </c>
      <c r="CN25" s="404" t="str">
        <f ca="1">+IF(OFFSET('Sanitation Data'!$D$31,0,10*ROW('Sanitation Data'!D19))="","",OFFSET('Sanitation Data'!$D$31,0,10*ROW('Sanitation Data'!D19)))</f>
        <v/>
      </c>
      <c r="CO25" s="404" t="str">
        <f ca="1">+IF(OFFSET('Sanitation Data'!$D$32,0,10*ROW('Sanitation Data'!D19))="","",OFFSET('Sanitation Data'!$D$32,0,10*ROW('Sanitation Data'!D19)))</f>
        <v/>
      </c>
      <c r="CP25" s="404" t="str">
        <f ca="1">+IF(OFFSET('Sanitation Data'!$E$28,0,10*ROW('Sanitation Data'!E19))="","",OFFSET('Sanitation Data'!$E$28,0,10*ROW('Sanitation Data'!E19)))</f>
        <v/>
      </c>
      <c r="CQ25" s="404" t="str">
        <f ca="1">+IF(OFFSET('Sanitation Data'!$E$29,0,10*ROW('Sanitation Data'!E19))="","",OFFSET('Sanitation Data'!$E$29,0,10*ROW('Sanitation Data'!E19)))</f>
        <v/>
      </c>
      <c r="CR25" s="404" t="str">
        <f ca="1">+IF(OFFSET('Sanitation Data'!$E$30,0,10*ROW('Sanitation Data'!E19))="","",OFFSET('Sanitation Data'!$E$30,0,10*ROW('Sanitation Data'!E19)))</f>
        <v/>
      </c>
      <c r="CS25" s="404" t="str">
        <f ca="1">+IF(OFFSET('Sanitation Data'!$E$31,0,10*ROW('Sanitation Data'!E19))="","",OFFSET('Sanitation Data'!$E$31,0,10*ROW('Sanitation Data'!E19)))</f>
        <v/>
      </c>
      <c r="CT25" s="404" t="str">
        <f ca="1">+IF(OFFSET('Sanitation Data'!$E$32,0,10*ROW('Sanitation Data'!E19))="","",OFFSET('Sanitation Data'!$E$32,0,10*ROW('Sanitation Data'!E19)))</f>
        <v/>
      </c>
      <c r="CU25" s="404" t="str">
        <f ca="1">+IF(OFFSET('Sanitation Data'!$F$28,0,10*ROW('Sanitation Data'!F19))="","",OFFSET('Sanitation Data'!$F$28,0,10*ROW('Sanitation Data'!F19)))</f>
        <v/>
      </c>
      <c r="CV25" s="404" t="str">
        <f ca="1">+IF(OFFSET('Sanitation Data'!$F$29,0,10*ROW('Sanitation Data'!F19))="","",OFFSET('Sanitation Data'!$F$29,0,10*ROW('Sanitation Data'!F19)))</f>
        <v/>
      </c>
      <c r="CW25" s="404" t="str">
        <f ca="1">+IF(OFFSET('Sanitation Data'!$F$30,0,10*ROW('Sanitation Data'!F19))="","",OFFSET('Sanitation Data'!$F$30,0,10*ROW('Sanitation Data'!F19)))</f>
        <v/>
      </c>
      <c r="CX25" s="404" t="str">
        <f ca="1">+IF(OFFSET('Sanitation Data'!$F$31,0,10*ROW('Sanitation Data'!F19))="","",OFFSET('Sanitation Data'!$F$31,0,10*ROW('Sanitation Data'!F19)))</f>
        <v/>
      </c>
      <c r="CY25" s="404" t="str">
        <f ca="1">+IF(OFFSET('Sanitation Data'!$F$32,0,10*ROW('Sanitation Data'!F19))="","",OFFSET('Sanitation Data'!$F$32,0,10*ROW('Sanitation Data'!F19)))</f>
        <v/>
      </c>
      <c r="CZ25" s="404" t="str">
        <f ca="1">+IF(OFFSET('Sanitation Data'!$G$28,0,10*ROW('Sanitation Data'!G19))="","",OFFSET('Sanitation Data'!$G$28,0,10*ROW('Sanitation Data'!G19)))</f>
        <v/>
      </c>
      <c r="DA25" s="404" t="str">
        <f ca="1">+IF(OFFSET('Sanitation Data'!$G$29,0,10*ROW('Sanitation Data'!G19))="","",OFFSET('Sanitation Data'!$G$29,0,10*ROW('Sanitation Data'!G19)))</f>
        <v/>
      </c>
      <c r="DB25" s="404" t="str">
        <f ca="1">+IF(OFFSET('Sanitation Data'!$G$30,0,10*ROW('Sanitation Data'!G19))="","",OFFSET('Sanitation Data'!$G$30,0,10*ROW('Sanitation Data'!G19)))</f>
        <v/>
      </c>
      <c r="DC25" s="404" t="str">
        <f ca="1">+IF(OFFSET('Sanitation Data'!$G$31,0,10*ROW('Sanitation Data'!G19))="","",OFFSET('Sanitation Data'!$G$31,0,10*ROW('Sanitation Data'!G19)))</f>
        <v/>
      </c>
      <c r="DD25" s="404" t="str">
        <f ca="1">+IF(OFFSET('Sanitation Data'!$G$32,0,10*ROW('Sanitation Data'!G19))="","",OFFSET('Sanitation Data'!$G$32,0,10*ROW('Sanitation Data'!G19)))</f>
        <v/>
      </c>
      <c r="DE25" s="404" t="str">
        <f ca="1">+IF(OFFSET('Sanitation Data'!$H$28,0,10*ROW('Sanitation Data'!H19))="","",OFFSET('Sanitation Data'!$H$28,0,10*ROW('Sanitation Data'!H19)))</f>
        <v/>
      </c>
      <c r="DF25" s="404" t="str">
        <f ca="1">+IF(OFFSET('Sanitation Data'!$H$29,0,10*ROW('Sanitation Data'!H19))="","",OFFSET('Sanitation Data'!$H$29,0,10*ROW('Sanitation Data'!H19)))</f>
        <v/>
      </c>
      <c r="DG25" s="404" t="str">
        <f ca="1">+IF(OFFSET('Sanitation Data'!$H$30,0,10*ROW('Sanitation Data'!H19))="","",OFFSET('Sanitation Data'!$H$30,0,10*ROW('Sanitation Data'!H19)))</f>
        <v/>
      </c>
      <c r="DH25" s="404" t="str">
        <f ca="1">+IF(OFFSET('Sanitation Data'!$H$31,0,10*ROW('Sanitation Data'!H19))="","",OFFSET('Sanitation Data'!$H$31,0,10*ROW('Sanitation Data'!H19)))</f>
        <v/>
      </c>
      <c r="DI25" s="404" t="str">
        <f ca="1">+IF(OFFSET('Sanitation Data'!$H$32,0,10*ROW('Sanitation Data'!H19))="","",OFFSET('Sanitation Data'!$H$32,0,10*ROW('Sanitation Data'!H19)))</f>
        <v/>
      </c>
      <c r="DJ25" s="404" t="str">
        <f ca="1">+IF(OFFSET('Sanitation Data'!$I$28,0,10*ROW('Sanitation Data'!I19))="","",OFFSET('Sanitation Data'!$I$28,0,10*ROW('Sanitation Data'!I19)))</f>
        <v/>
      </c>
      <c r="DK25" s="404" t="str">
        <f ca="1">+IF(OFFSET('Sanitation Data'!$I$29,0,10*ROW('Sanitation Data'!I19))="","",OFFSET('Sanitation Data'!$I$29,0,10*ROW('Sanitation Data'!I19)))</f>
        <v/>
      </c>
      <c r="DL25" s="404" t="str">
        <f ca="1">+IF(OFFSET('Sanitation Data'!$I$30,0,10*ROW('Sanitation Data'!I19))="","",OFFSET('Sanitation Data'!$I$30,0,10*ROW('Sanitation Data'!I19)))</f>
        <v/>
      </c>
      <c r="DM25" s="404" t="str">
        <f ca="1">+IF(OFFSET('Sanitation Data'!$I$31,0,10*ROW('Sanitation Data'!I19))="","",OFFSET('Sanitation Data'!$I$31,0,10*ROW('Sanitation Data'!I19)))</f>
        <v/>
      </c>
      <c r="DN25" s="404" t="str">
        <f ca="1">+IF(OFFSET('Sanitation Data'!$I$32,0,10*ROW('Sanitation Data'!I19))="","",OFFSET('Sanitation Data'!$I$32,0,10*ROW('Sanitation Data'!I19)))</f>
        <v/>
      </c>
      <c r="DO25" s="404" t="str">
        <f ca="1">+IF(OFFSET('Hygiene Data'!$D$11,0,10*ROW('Hygiene Data'!D19))="","",OFFSET('Hygiene Data'!$D$11,0,10*ROW('Hygiene Data'!D19)))</f>
        <v/>
      </c>
      <c r="DP25" s="404" t="str">
        <f ca="1">+IF(OFFSET('Hygiene Data'!$D$12,0,10*ROW('Hygiene Data'!D19))="","",OFFSET('Hygiene Data'!$D$12,0,10*ROW('Hygiene Data'!D19)))</f>
        <v/>
      </c>
      <c r="DQ25" s="404" t="str">
        <f ca="1">+IF(OFFSET('Hygiene Data'!$D$13,0,10*ROW('Hygiene Data'!D19))="","",OFFSET('Hygiene Data'!$D$13,0,10*ROW('Hygiene Data'!D19)))</f>
        <v/>
      </c>
      <c r="DR25" s="404" t="str">
        <f ca="1">+IF(OFFSET('Hygiene Data'!$E$11,0,10*ROW('Hygiene Data'!E19))="","",OFFSET('Hygiene Data'!$E$11,0,10*ROW('Hygiene Data'!E19)))</f>
        <v/>
      </c>
      <c r="DS25" s="404" t="str">
        <f ca="1">+IF(OFFSET('Hygiene Data'!$E$12,0,10*ROW('Hygiene Data'!E19))="","",OFFSET('Hygiene Data'!$E$12,0,10*ROW('Hygiene Data'!E19)))</f>
        <v/>
      </c>
      <c r="DT25" s="404" t="str">
        <f ca="1">+IF(OFFSET('Hygiene Data'!$E$13,0,10*ROW('Hygiene Data'!E19))="","",OFFSET('Hygiene Data'!$E$13,0,10*ROW('Hygiene Data'!E19)))</f>
        <v/>
      </c>
      <c r="DU25" s="404" t="str">
        <f ca="1">+IF(OFFSET('Hygiene Data'!$F$11,0,10*ROW('Hygiene Data'!F19))="","",OFFSET('Hygiene Data'!$F$11,0,10*ROW('Hygiene Data'!F19)))</f>
        <v/>
      </c>
      <c r="DV25" s="404" t="str">
        <f ca="1">+IF(OFFSET('Hygiene Data'!$F$12,0,10*ROW('Hygiene Data'!F19))="","",OFFSET('Hygiene Data'!$F$12,0,10*ROW('Hygiene Data'!F19)))</f>
        <v/>
      </c>
      <c r="DW25" s="404" t="str">
        <f ca="1">+IF(OFFSET('Hygiene Data'!$F$13,0,10*ROW('Hygiene Data'!F19))="","",OFFSET('Hygiene Data'!$F$13,0,10*ROW('Hygiene Data'!F19)))</f>
        <v/>
      </c>
      <c r="DX25" s="404" t="str">
        <f ca="1">+IF(OFFSET('Hygiene Data'!$G$11,0,10*ROW('Hygiene Data'!G19))="","",OFFSET('Hygiene Data'!$G$11,0,10*ROW('Hygiene Data'!G19)))</f>
        <v/>
      </c>
      <c r="DY25" s="404" t="str">
        <f ca="1">+IF(OFFSET('Hygiene Data'!$G$12,0,10*ROW('Hygiene Data'!G19))="","",OFFSET('Hygiene Data'!$G$12,0,10*ROW('Hygiene Data'!G19)))</f>
        <v/>
      </c>
      <c r="DZ25" s="404" t="str">
        <f ca="1">+IF(OFFSET('Hygiene Data'!$G$13,0,10*ROW('Hygiene Data'!G19))="","",OFFSET('Hygiene Data'!$G$13,0,10*ROW('Hygiene Data'!G19)))</f>
        <v/>
      </c>
      <c r="EA25" s="404" t="str">
        <f ca="1">+IF(OFFSET('Hygiene Data'!$H$11,0,10*ROW('Hygiene Data'!H19))="","",OFFSET('Hygiene Data'!$H$11,0,10*ROW('Hygiene Data'!H19)))</f>
        <v/>
      </c>
      <c r="EB25" s="404" t="str">
        <f ca="1">+IF(OFFSET('Hygiene Data'!$H$12,0,10*ROW('Hygiene Data'!H19))="","",OFFSET('Hygiene Data'!$H$12,0,10*ROW('Hygiene Data'!H19)))</f>
        <v/>
      </c>
      <c r="EC25" s="404" t="str">
        <f ca="1">+IF(OFFSET('Hygiene Data'!$H$13,0,10*ROW('Hygiene Data'!H19))="","",OFFSET('Hygiene Data'!$H$13,0,10*ROW('Hygiene Data'!H19)))</f>
        <v/>
      </c>
      <c r="ED25" s="404" t="str">
        <f ca="1">+IF(OFFSET('Hygiene Data'!$I$11,0,10*ROW('Hygiene Data'!I19))="","",OFFSET('Hygiene Data'!$I$11,0,10*ROW('Hygiene Data'!I19)))</f>
        <v/>
      </c>
      <c r="EE25" s="404" t="str">
        <f ca="1">+IF(OFFSET('Hygiene Data'!$I$12,0,10*ROW('Hygiene Data'!I19))="","",OFFSET('Hygiene Data'!$I$12,0,10*ROW('Hygiene Data'!I19)))</f>
        <v/>
      </c>
      <c r="EF25" s="404" t="str">
        <f ca="1">+IF(OFFSET('Hygiene Data'!$I$13,0,10*ROW('Hygiene Data'!I19))="","",OFFSET('Hygiene Data'!$I$13,0,10*ROW('Hygiene Data'!I19)))</f>
        <v/>
      </c>
    </row>
    <row r="26" spans="1:136" x14ac:dyDescent="0.25">
      <c r="A26" s="513" t="str">
        <f ca="1">+IF(OFFSET('Water Data'!$B$2,0,10*ROW('Water Data'!E20))="","",OFFSET('Water Data'!$B$2,0,10*ROW('Water Data'!E20)))</f>
        <v/>
      </c>
      <c r="B26" s="51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40" t="str">
        <f t="shared" ca="1" si="0"/>
        <v/>
      </c>
      <c r="D26" s="54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4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4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4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4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4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4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4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4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4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4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4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4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4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4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4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4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4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4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4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4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4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4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4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4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4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4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4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4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4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4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4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4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4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4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4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4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4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4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4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4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4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4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4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4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4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4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4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4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1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4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4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4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4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4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4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4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4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4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4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4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4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4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4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4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4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404" t="str">
        <f ca="1">+IF(OFFSET('Water Data'!$D$27,0,10*ROW('Water Data'!D20))="","",OFFSET('Water Data'!$D$27,0,10*ROW('Water Data'!D20)))</f>
        <v/>
      </c>
      <c r="BT26" s="404" t="str">
        <f ca="1">+IF(OFFSET('Water Data'!$D$28,0,10*ROW('Water Data'!D20))="","",OFFSET('Water Data'!$D$28,0,10*ROW('Water Data'!D20)))</f>
        <v/>
      </c>
      <c r="BU26" s="404" t="str">
        <f ca="1">+IF(OFFSET('Water Data'!$D$29,0,10*ROW('Water Data'!D20))="","",OFFSET('Water Data'!$D$29,0,10*ROW('Water Data'!D20)))</f>
        <v/>
      </c>
      <c r="BV26" s="404" t="str">
        <f ca="1">+IF(OFFSET('Water Data'!$E$27,0,10*ROW('Water Data'!E20))="","",OFFSET('Water Data'!$E$27,0,10*ROW('Water Data'!E20)))</f>
        <v/>
      </c>
      <c r="BW26" s="404" t="str">
        <f ca="1">+IF(OFFSET('Water Data'!$E$28,0,10*ROW('Water Data'!E20))="","",OFFSET('Water Data'!$E$28,0,10*ROW('Water Data'!E20)))</f>
        <v/>
      </c>
      <c r="BX26" s="404" t="str">
        <f ca="1">+IF(OFFSET('Water Data'!$E$29,0,10*ROW('Water Data'!E20))="","",OFFSET('Water Data'!$E$29,0,10*ROW('Water Data'!E20)))</f>
        <v/>
      </c>
      <c r="BY26" s="404" t="str">
        <f ca="1">+IF(OFFSET('Water Data'!$F$27,0,10*ROW('Water Data'!F20))="","",OFFSET('Water Data'!$F$27,0,10*ROW('Water Data'!F20)))</f>
        <v/>
      </c>
      <c r="BZ26" s="404" t="str">
        <f ca="1">+IF(OFFSET('Water Data'!$F$28,0,10*ROW('Water Data'!F20))="","",OFFSET('Water Data'!$F$28,0,10*ROW('Water Data'!F20)))</f>
        <v/>
      </c>
      <c r="CA26" s="404" t="str">
        <f ca="1">+IF(OFFSET('Water Data'!$F$29,0,10*ROW('Water Data'!F20))="","",OFFSET('Water Data'!$F$29,0,10*ROW('Water Data'!F20)))</f>
        <v/>
      </c>
      <c r="CB26" s="404" t="str">
        <f ca="1">+IF(OFFSET('Water Data'!$G$27,0,10*ROW('Water Data'!G20))="","",OFFSET('Water Data'!$G$27,0,10*ROW('Water Data'!G20)))</f>
        <v/>
      </c>
      <c r="CC26" s="404" t="str">
        <f ca="1">+IF(OFFSET('Water Data'!$G$28,0,10*ROW('Water Data'!G20))="","",OFFSET('Water Data'!$G$28,0,10*ROW('Water Data'!G20)))</f>
        <v/>
      </c>
      <c r="CD26" s="404" t="str">
        <f ca="1">+IF(OFFSET('Water Data'!$G$29,0,10*ROW('Water Data'!G20))="","",OFFSET('Water Data'!$G$29,0,10*ROW('Water Data'!G20)))</f>
        <v/>
      </c>
      <c r="CE26" s="404" t="str">
        <f ca="1">+IF(OFFSET('Water Data'!$H$27,0,10*ROW('Water Data'!H20))="","",OFFSET('Water Data'!$H$27,0,10*ROW('Water Data'!H20)))</f>
        <v/>
      </c>
      <c r="CF26" s="404" t="str">
        <f ca="1">+IF(OFFSET('Water Data'!$H$28,0,10*ROW('Water Data'!H20))="","",OFFSET('Water Data'!$H$28,0,10*ROW('Water Data'!H20)))</f>
        <v/>
      </c>
      <c r="CG26" s="404" t="str">
        <f ca="1">+IF(OFFSET('Water Data'!$H$29,0,10*ROW('Water Data'!H20))="","",OFFSET('Water Data'!$H$29,0,10*ROW('Water Data'!H20)))</f>
        <v/>
      </c>
      <c r="CH26" s="404" t="str">
        <f ca="1">+IF(OFFSET('Water Data'!$I$27,0,10*ROW('Water Data'!I20))="","",OFFSET('Water Data'!$I$27,0,10*ROW('Water Data'!I20)))</f>
        <v/>
      </c>
      <c r="CI26" s="404" t="str">
        <f ca="1">+IF(OFFSET('Water Data'!$I$28,0,10*ROW('Water Data'!I20))="","",OFFSET('Water Data'!$I$28,0,10*ROW('Water Data'!I20)))</f>
        <v/>
      </c>
      <c r="CJ26" s="404" t="str">
        <f ca="1">+IF(OFFSET('Water Data'!$I$29,0,10*ROW('Water Data'!I20))="","",OFFSET('Water Data'!$I$29,0,10*ROW('Water Data'!I20)))</f>
        <v/>
      </c>
      <c r="CK26" s="404" t="str">
        <f ca="1">+IF(OFFSET('Sanitation Data'!$D$28,0,10*ROW('Sanitation Data'!D20))="","",OFFSET('Sanitation Data'!$D$28,0,10*ROW('Sanitation Data'!D20)))</f>
        <v/>
      </c>
      <c r="CL26" s="404" t="str">
        <f ca="1">+IF(OFFSET('Sanitation Data'!$D$29,0,10*ROW('Sanitation Data'!D20))="","",OFFSET('Sanitation Data'!$D$29,0,10*ROW('Sanitation Data'!D20)))</f>
        <v/>
      </c>
      <c r="CM26" s="404" t="str">
        <f ca="1">+IF(OFFSET('Sanitation Data'!$D$30,0,10*ROW('Sanitation Data'!D20))="","",OFFSET('Sanitation Data'!$D$30,0,10*ROW('Sanitation Data'!D20)))</f>
        <v/>
      </c>
      <c r="CN26" s="404" t="str">
        <f ca="1">+IF(OFFSET('Sanitation Data'!$D$31,0,10*ROW('Sanitation Data'!D20))="","",OFFSET('Sanitation Data'!$D$31,0,10*ROW('Sanitation Data'!D20)))</f>
        <v/>
      </c>
      <c r="CO26" s="404" t="str">
        <f ca="1">+IF(OFFSET('Sanitation Data'!$D$32,0,10*ROW('Sanitation Data'!D20))="","",OFFSET('Sanitation Data'!$D$32,0,10*ROW('Sanitation Data'!D20)))</f>
        <v/>
      </c>
      <c r="CP26" s="404" t="str">
        <f ca="1">+IF(OFFSET('Sanitation Data'!$E$28,0,10*ROW('Sanitation Data'!E20))="","",OFFSET('Sanitation Data'!$E$28,0,10*ROW('Sanitation Data'!E20)))</f>
        <v/>
      </c>
      <c r="CQ26" s="404" t="str">
        <f ca="1">+IF(OFFSET('Sanitation Data'!$E$29,0,10*ROW('Sanitation Data'!E20))="","",OFFSET('Sanitation Data'!$E$29,0,10*ROW('Sanitation Data'!E20)))</f>
        <v/>
      </c>
      <c r="CR26" s="404" t="str">
        <f ca="1">+IF(OFFSET('Sanitation Data'!$E$30,0,10*ROW('Sanitation Data'!E20))="","",OFFSET('Sanitation Data'!$E$30,0,10*ROW('Sanitation Data'!E20)))</f>
        <v/>
      </c>
      <c r="CS26" s="404" t="str">
        <f ca="1">+IF(OFFSET('Sanitation Data'!$E$31,0,10*ROW('Sanitation Data'!E20))="","",OFFSET('Sanitation Data'!$E$31,0,10*ROW('Sanitation Data'!E20)))</f>
        <v/>
      </c>
      <c r="CT26" s="404" t="str">
        <f ca="1">+IF(OFFSET('Sanitation Data'!$E$32,0,10*ROW('Sanitation Data'!E20))="","",OFFSET('Sanitation Data'!$E$32,0,10*ROW('Sanitation Data'!E20)))</f>
        <v/>
      </c>
      <c r="CU26" s="404" t="str">
        <f ca="1">+IF(OFFSET('Sanitation Data'!$F$28,0,10*ROW('Sanitation Data'!F20))="","",OFFSET('Sanitation Data'!$F$28,0,10*ROW('Sanitation Data'!F20)))</f>
        <v/>
      </c>
      <c r="CV26" s="404" t="str">
        <f ca="1">+IF(OFFSET('Sanitation Data'!$F$29,0,10*ROW('Sanitation Data'!F20))="","",OFFSET('Sanitation Data'!$F$29,0,10*ROW('Sanitation Data'!F20)))</f>
        <v/>
      </c>
      <c r="CW26" s="404" t="str">
        <f ca="1">+IF(OFFSET('Sanitation Data'!$F$30,0,10*ROW('Sanitation Data'!F20))="","",OFFSET('Sanitation Data'!$F$30,0,10*ROW('Sanitation Data'!F20)))</f>
        <v/>
      </c>
      <c r="CX26" s="404" t="str">
        <f ca="1">+IF(OFFSET('Sanitation Data'!$F$31,0,10*ROW('Sanitation Data'!F20))="","",OFFSET('Sanitation Data'!$F$31,0,10*ROW('Sanitation Data'!F20)))</f>
        <v/>
      </c>
      <c r="CY26" s="404" t="str">
        <f ca="1">+IF(OFFSET('Sanitation Data'!$F$32,0,10*ROW('Sanitation Data'!F20))="","",OFFSET('Sanitation Data'!$F$32,0,10*ROW('Sanitation Data'!F20)))</f>
        <v/>
      </c>
      <c r="CZ26" s="404" t="str">
        <f ca="1">+IF(OFFSET('Sanitation Data'!$G$28,0,10*ROW('Sanitation Data'!G20))="","",OFFSET('Sanitation Data'!$G$28,0,10*ROW('Sanitation Data'!G20)))</f>
        <v/>
      </c>
      <c r="DA26" s="404" t="str">
        <f ca="1">+IF(OFFSET('Sanitation Data'!$G$29,0,10*ROW('Sanitation Data'!G20))="","",OFFSET('Sanitation Data'!$G$29,0,10*ROW('Sanitation Data'!G20)))</f>
        <v/>
      </c>
      <c r="DB26" s="404" t="str">
        <f ca="1">+IF(OFFSET('Sanitation Data'!$G$30,0,10*ROW('Sanitation Data'!G20))="","",OFFSET('Sanitation Data'!$G$30,0,10*ROW('Sanitation Data'!G20)))</f>
        <v/>
      </c>
      <c r="DC26" s="404" t="str">
        <f ca="1">+IF(OFFSET('Sanitation Data'!$G$31,0,10*ROW('Sanitation Data'!G20))="","",OFFSET('Sanitation Data'!$G$31,0,10*ROW('Sanitation Data'!G20)))</f>
        <v/>
      </c>
      <c r="DD26" s="404" t="str">
        <f ca="1">+IF(OFFSET('Sanitation Data'!$G$32,0,10*ROW('Sanitation Data'!G20))="","",OFFSET('Sanitation Data'!$G$32,0,10*ROW('Sanitation Data'!G20)))</f>
        <v/>
      </c>
      <c r="DE26" s="404" t="str">
        <f ca="1">+IF(OFFSET('Sanitation Data'!$H$28,0,10*ROW('Sanitation Data'!H20))="","",OFFSET('Sanitation Data'!$H$28,0,10*ROW('Sanitation Data'!H20)))</f>
        <v/>
      </c>
      <c r="DF26" s="404" t="str">
        <f ca="1">+IF(OFFSET('Sanitation Data'!$H$29,0,10*ROW('Sanitation Data'!H20))="","",OFFSET('Sanitation Data'!$H$29,0,10*ROW('Sanitation Data'!H20)))</f>
        <v/>
      </c>
      <c r="DG26" s="404" t="str">
        <f ca="1">+IF(OFFSET('Sanitation Data'!$H$30,0,10*ROW('Sanitation Data'!H20))="","",OFFSET('Sanitation Data'!$H$30,0,10*ROW('Sanitation Data'!H20)))</f>
        <v/>
      </c>
      <c r="DH26" s="404" t="str">
        <f ca="1">+IF(OFFSET('Sanitation Data'!$H$31,0,10*ROW('Sanitation Data'!H20))="","",OFFSET('Sanitation Data'!$H$31,0,10*ROW('Sanitation Data'!H20)))</f>
        <v/>
      </c>
      <c r="DI26" s="404" t="str">
        <f ca="1">+IF(OFFSET('Sanitation Data'!$H$32,0,10*ROW('Sanitation Data'!H20))="","",OFFSET('Sanitation Data'!$H$32,0,10*ROW('Sanitation Data'!H20)))</f>
        <v/>
      </c>
      <c r="DJ26" s="404" t="str">
        <f ca="1">+IF(OFFSET('Sanitation Data'!$I$28,0,10*ROW('Sanitation Data'!I20))="","",OFFSET('Sanitation Data'!$I$28,0,10*ROW('Sanitation Data'!I20)))</f>
        <v/>
      </c>
      <c r="DK26" s="404" t="str">
        <f ca="1">+IF(OFFSET('Sanitation Data'!$I$29,0,10*ROW('Sanitation Data'!I20))="","",OFFSET('Sanitation Data'!$I$29,0,10*ROW('Sanitation Data'!I20)))</f>
        <v/>
      </c>
      <c r="DL26" s="404" t="str">
        <f ca="1">+IF(OFFSET('Sanitation Data'!$I$30,0,10*ROW('Sanitation Data'!I20))="","",OFFSET('Sanitation Data'!$I$30,0,10*ROW('Sanitation Data'!I20)))</f>
        <v/>
      </c>
      <c r="DM26" s="404" t="str">
        <f ca="1">+IF(OFFSET('Sanitation Data'!$I$31,0,10*ROW('Sanitation Data'!I20))="","",OFFSET('Sanitation Data'!$I$31,0,10*ROW('Sanitation Data'!I20)))</f>
        <v/>
      </c>
      <c r="DN26" s="404" t="str">
        <f ca="1">+IF(OFFSET('Sanitation Data'!$I$32,0,10*ROW('Sanitation Data'!I20))="","",OFFSET('Sanitation Data'!$I$32,0,10*ROW('Sanitation Data'!I20)))</f>
        <v/>
      </c>
      <c r="DO26" s="404" t="str">
        <f ca="1">+IF(OFFSET('Hygiene Data'!$D$11,0,10*ROW('Hygiene Data'!D20))="","",OFFSET('Hygiene Data'!$D$11,0,10*ROW('Hygiene Data'!D20)))</f>
        <v/>
      </c>
      <c r="DP26" s="404" t="str">
        <f ca="1">+IF(OFFSET('Hygiene Data'!$D$12,0,10*ROW('Hygiene Data'!D20))="","",OFFSET('Hygiene Data'!$D$12,0,10*ROW('Hygiene Data'!D20)))</f>
        <v/>
      </c>
      <c r="DQ26" s="404" t="str">
        <f ca="1">+IF(OFFSET('Hygiene Data'!$D$13,0,10*ROW('Hygiene Data'!D20))="","",OFFSET('Hygiene Data'!$D$13,0,10*ROW('Hygiene Data'!D20)))</f>
        <v/>
      </c>
      <c r="DR26" s="404" t="str">
        <f ca="1">+IF(OFFSET('Hygiene Data'!$E$11,0,10*ROW('Hygiene Data'!E20))="","",OFFSET('Hygiene Data'!$E$11,0,10*ROW('Hygiene Data'!E20)))</f>
        <v/>
      </c>
      <c r="DS26" s="404" t="str">
        <f ca="1">+IF(OFFSET('Hygiene Data'!$E$12,0,10*ROW('Hygiene Data'!E20))="","",OFFSET('Hygiene Data'!$E$12,0,10*ROW('Hygiene Data'!E20)))</f>
        <v/>
      </c>
      <c r="DT26" s="404" t="str">
        <f ca="1">+IF(OFFSET('Hygiene Data'!$E$13,0,10*ROW('Hygiene Data'!E20))="","",OFFSET('Hygiene Data'!$E$13,0,10*ROW('Hygiene Data'!E20)))</f>
        <v/>
      </c>
      <c r="DU26" s="404" t="str">
        <f ca="1">+IF(OFFSET('Hygiene Data'!$F$11,0,10*ROW('Hygiene Data'!F20))="","",OFFSET('Hygiene Data'!$F$11,0,10*ROW('Hygiene Data'!F20)))</f>
        <v/>
      </c>
      <c r="DV26" s="404" t="str">
        <f ca="1">+IF(OFFSET('Hygiene Data'!$F$12,0,10*ROW('Hygiene Data'!F20))="","",OFFSET('Hygiene Data'!$F$12,0,10*ROW('Hygiene Data'!F20)))</f>
        <v/>
      </c>
      <c r="DW26" s="404" t="str">
        <f ca="1">+IF(OFFSET('Hygiene Data'!$F$13,0,10*ROW('Hygiene Data'!F20))="","",OFFSET('Hygiene Data'!$F$13,0,10*ROW('Hygiene Data'!F20)))</f>
        <v/>
      </c>
      <c r="DX26" s="404" t="str">
        <f ca="1">+IF(OFFSET('Hygiene Data'!$G$11,0,10*ROW('Hygiene Data'!G20))="","",OFFSET('Hygiene Data'!$G$11,0,10*ROW('Hygiene Data'!G20)))</f>
        <v/>
      </c>
      <c r="DY26" s="404" t="str">
        <f ca="1">+IF(OFFSET('Hygiene Data'!$G$12,0,10*ROW('Hygiene Data'!G20))="","",OFFSET('Hygiene Data'!$G$12,0,10*ROW('Hygiene Data'!G20)))</f>
        <v/>
      </c>
      <c r="DZ26" s="404" t="str">
        <f ca="1">+IF(OFFSET('Hygiene Data'!$G$13,0,10*ROW('Hygiene Data'!G20))="","",OFFSET('Hygiene Data'!$G$13,0,10*ROW('Hygiene Data'!G20)))</f>
        <v/>
      </c>
      <c r="EA26" s="404" t="str">
        <f ca="1">+IF(OFFSET('Hygiene Data'!$H$11,0,10*ROW('Hygiene Data'!H20))="","",OFFSET('Hygiene Data'!$H$11,0,10*ROW('Hygiene Data'!H20)))</f>
        <v/>
      </c>
      <c r="EB26" s="404" t="str">
        <f ca="1">+IF(OFFSET('Hygiene Data'!$H$12,0,10*ROW('Hygiene Data'!H20))="","",OFFSET('Hygiene Data'!$H$12,0,10*ROW('Hygiene Data'!H20)))</f>
        <v/>
      </c>
      <c r="EC26" s="404" t="str">
        <f ca="1">+IF(OFFSET('Hygiene Data'!$H$13,0,10*ROW('Hygiene Data'!H20))="","",OFFSET('Hygiene Data'!$H$13,0,10*ROW('Hygiene Data'!H20)))</f>
        <v/>
      </c>
      <c r="ED26" s="404" t="str">
        <f ca="1">+IF(OFFSET('Hygiene Data'!$I$11,0,10*ROW('Hygiene Data'!I20))="","",OFFSET('Hygiene Data'!$I$11,0,10*ROW('Hygiene Data'!I20)))</f>
        <v/>
      </c>
      <c r="EE26" s="404" t="str">
        <f ca="1">+IF(OFFSET('Hygiene Data'!$I$12,0,10*ROW('Hygiene Data'!I20))="","",OFFSET('Hygiene Data'!$I$12,0,10*ROW('Hygiene Data'!I20)))</f>
        <v/>
      </c>
      <c r="EF26" s="404" t="str">
        <f ca="1">+IF(OFFSET('Hygiene Data'!$I$13,0,10*ROW('Hygiene Data'!I20))="","",OFFSET('Hygiene Data'!$I$13,0,10*ROW('Hygiene Data'!I20)))</f>
        <v/>
      </c>
    </row>
    <row r="27" spans="1:136" x14ac:dyDescent="0.25">
      <c r="A27" s="513" t="str">
        <f ca="1">+IF(OFFSET('Water Data'!$B$2,0,10*ROW('Water Data'!E21))="","",OFFSET('Water Data'!$B$2,0,10*ROW('Water Data'!E21)))</f>
        <v/>
      </c>
      <c r="B27" s="51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40" t="str">
        <f t="shared" ca="1" si="0"/>
        <v/>
      </c>
      <c r="D27" s="54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4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4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4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4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4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4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4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4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4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4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4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4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4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4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4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4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4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4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4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4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4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4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4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4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4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4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4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4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4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4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4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4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4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4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4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4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4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4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4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4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4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4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4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4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4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4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4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4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1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4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4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4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4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4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4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4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4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4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4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4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4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4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4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4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4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404" t="str">
        <f ca="1">+IF(OFFSET('Water Data'!$D$27,0,10*ROW('Water Data'!D21))="","",OFFSET('Water Data'!$D$27,0,10*ROW('Water Data'!D21)))</f>
        <v/>
      </c>
      <c r="BT27" s="404" t="str">
        <f ca="1">+IF(OFFSET('Water Data'!$D$28,0,10*ROW('Water Data'!D21))="","",OFFSET('Water Data'!$D$28,0,10*ROW('Water Data'!D21)))</f>
        <v/>
      </c>
      <c r="BU27" s="404" t="str">
        <f ca="1">+IF(OFFSET('Water Data'!$D$29,0,10*ROW('Water Data'!D21))="","",OFFSET('Water Data'!$D$29,0,10*ROW('Water Data'!D21)))</f>
        <v/>
      </c>
      <c r="BV27" s="404" t="str">
        <f ca="1">+IF(OFFSET('Water Data'!$E$27,0,10*ROW('Water Data'!E21))="","",OFFSET('Water Data'!$E$27,0,10*ROW('Water Data'!E21)))</f>
        <v/>
      </c>
      <c r="BW27" s="404" t="str">
        <f ca="1">+IF(OFFSET('Water Data'!$E$28,0,10*ROW('Water Data'!E21))="","",OFFSET('Water Data'!$E$28,0,10*ROW('Water Data'!E21)))</f>
        <v/>
      </c>
      <c r="BX27" s="404" t="str">
        <f ca="1">+IF(OFFSET('Water Data'!$E$29,0,10*ROW('Water Data'!E21))="","",OFFSET('Water Data'!$E$29,0,10*ROW('Water Data'!E21)))</f>
        <v/>
      </c>
      <c r="BY27" s="404" t="str">
        <f ca="1">+IF(OFFSET('Water Data'!$F$27,0,10*ROW('Water Data'!F21))="","",OFFSET('Water Data'!$F$27,0,10*ROW('Water Data'!F21)))</f>
        <v/>
      </c>
      <c r="BZ27" s="404" t="str">
        <f ca="1">+IF(OFFSET('Water Data'!$F$28,0,10*ROW('Water Data'!F21))="","",OFFSET('Water Data'!$F$28,0,10*ROW('Water Data'!F21)))</f>
        <v/>
      </c>
      <c r="CA27" s="404" t="str">
        <f ca="1">+IF(OFFSET('Water Data'!$F$29,0,10*ROW('Water Data'!F21))="","",OFFSET('Water Data'!$F$29,0,10*ROW('Water Data'!F21)))</f>
        <v/>
      </c>
      <c r="CB27" s="404" t="str">
        <f ca="1">+IF(OFFSET('Water Data'!$G$27,0,10*ROW('Water Data'!G21))="","",OFFSET('Water Data'!$G$27,0,10*ROW('Water Data'!G21)))</f>
        <v/>
      </c>
      <c r="CC27" s="404" t="str">
        <f ca="1">+IF(OFFSET('Water Data'!$G$28,0,10*ROW('Water Data'!G21))="","",OFFSET('Water Data'!$G$28,0,10*ROW('Water Data'!G21)))</f>
        <v/>
      </c>
      <c r="CD27" s="404" t="str">
        <f ca="1">+IF(OFFSET('Water Data'!$G$29,0,10*ROW('Water Data'!G21))="","",OFFSET('Water Data'!$G$29,0,10*ROW('Water Data'!G21)))</f>
        <v/>
      </c>
      <c r="CE27" s="404" t="str">
        <f ca="1">+IF(OFFSET('Water Data'!$H$27,0,10*ROW('Water Data'!H21))="","",OFFSET('Water Data'!$H$27,0,10*ROW('Water Data'!H21)))</f>
        <v/>
      </c>
      <c r="CF27" s="404" t="str">
        <f ca="1">+IF(OFFSET('Water Data'!$H$28,0,10*ROW('Water Data'!H21))="","",OFFSET('Water Data'!$H$28,0,10*ROW('Water Data'!H21)))</f>
        <v/>
      </c>
      <c r="CG27" s="404" t="str">
        <f ca="1">+IF(OFFSET('Water Data'!$H$29,0,10*ROW('Water Data'!H21))="","",OFFSET('Water Data'!$H$29,0,10*ROW('Water Data'!H21)))</f>
        <v/>
      </c>
      <c r="CH27" s="404" t="str">
        <f ca="1">+IF(OFFSET('Water Data'!$I$27,0,10*ROW('Water Data'!I21))="","",OFFSET('Water Data'!$I$27,0,10*ROW('Water Data'!I21)))</f>
        <v/>
      </c>
      <c r="CI27" s="404" t="str">
        <f ca="1">+IF(OFFSET('Water Data'!$I$28,0,10*ROW('Water Data'!I21))="","",OFFSET('Water Data'!$I$28,0,10*ROW('Water Data'!I21)))</f>
        <v/>
      </c>
      <c r="CJ27" s="404" t="str">
        <f ca="1">+IF(OFFSET('Water Data'!$I$29,0,10*ROW('Water Data'!I21))="","",OFFSET('Water Data'!$I$29,0,10*ROW('Water Data'!I21)))</f>
        <v/>
      </c>
      <c r="CK27" s="404" t="str">
        <f ca="1">+IF(OFFSET('Sanitation Data'!$D$28,0,10*ROW('Sanitation Data'!D21))="","",OFFSET('Sanitation Data'!$D$28,0,10*ROW('Sanitation Data'!D21)))</f>
        <v/>
      </c>
      <c r="CL27" s="404" t="str">
        <f ca="1">+IF(OFFSET('Sanitation Data'!$D$29,0,10*ROW('Sanitation Data'!D21))="","",OFFSET('Sanitation Data'!$D$29,0,10*ROW('Sanitation Data'!D21)))</f>
        <v/>
      </c>
      <c r="CM27" s="404" t="str">
        <f ca="1">+IF(OFFSET('Sanitation Data'!$D$30,0,10*ROW('Sanitation Data'!D21))="","",OFFSET('Sanitation Data'!$D$30,0,10*ROW('Sanitation Data'!D21)))</f>
        <v/>
      </c>
      <c r="CN27" s="404" t="str">
        <f ca="1">+IF(OFFSET('Sanitation Data'!$D$31,0,10*ROW('Sanitation Data'!D21))="","",OFFSET('Sanitation Data'!$D$31,0,10*ROW('Sanitation Data'!D21)))</f>
        <v/>
      </c>
      <c r="CO27" s="404" t="str">
        <f ca="1">+IF(OFFSET('Sanitation Data'!$D$32,0,10*ROW('Sanitation Data'!D21))="","",OFFSET('Sanitation Data'!$D$32,0,10*ROW('Sanitation Data'!D21)))</f>
        <v/>
      </c>
      <c r="CP27" s="404" t="str">
        <f ca="1">+IF(OFFSET('Sanitation Data'!$E$28,0,10*ROW('Sanitation Data'!E21))="","",OFFSET('Sanitation Data'!$E$28,0,10*ROW('Sanitation Data'!E21)))</f>
        <v/>
      </c>
      <c r="CQ27" s="404" t="str">
        <f ca="1">+IF(OFFSET('Sanitation Data'!$E$29,0,10*ROW('Sanitation Data'!E21))="","",OFFSET('Sanitation Data'!$E$29,0,10*ROW('Sanitation Data'!E21)))</f>
        <v/>
      </c>
      <c r="CR27" s="404" t="str">
        <f ca="1">+IF(OFFSET('Sanitation Data'!$E$30,0,10*ROW('Sanitation Data'!E21))="","",OFFSET('Sanitation Data'!$E$30,0,10*ROW('Sanitation Data'!E21)))</f>
        <v/>
      </c>
      <c r="CS27" s="404" t="str">
        <f ca="1">+IF(OFFSET('Sanitation Data'!$E$31,0,10*ROW('Sanitation Data'!E21))="","",OFFSET('Sanitation Data'!$E$31,0,10*ROW('Sanitation Data'!E21)))</f>
        <v/>
      </c>
      <c r="CT27" s="404" t="str">
        <f ca="1">+IF(OFFSET('Sanitation Data'!$E$32,0,10*ROW('Sanitation Data'!E21))="","",OFFSET('Sanitation Data'!$E$32,0,10*ROW('Sanitation Data'!E21)))</f>
        <v/>
      </c>
      <c r="CU27" s="404" t="str">
        <f ca="1">+IF(OFFSET('Sanitation Data'!$F$28,0,10*ROW('Sanitation Data'!F21))="","",OFFSET('Sanitation Data'!$F$28,0,10*ROW('Sanitation Data'!F21)))</f>
        <v/>
      </c>
      <c r="CV27" s="404" t="str">
        <f ca="1">+IF(OFFSET('Sanitation Data'!$F$29,0,10*ROW('Sanitation Data'!F21))="","",OFFSET('Sanitation Data'!$F$29,0,10*ROW('Sanitation Data'!F21)))</f>
        <v/>
      </c>
      <c r="CW27" s="404" t="str">
        <f ca="1">+IF(OFFSET('Sanitation Data'!$F$30,0,10*ROW('Sanitation Data'!F21))="","",OFFSET('Sanitation Data'!$F$30,0,10*ROW('Sanitation Data'!F21)))</f>
        <v/>
      </c>
      <c r="CX27" s="404" t="str">
        <f ca="1">+IF(OFFSET('Sanitation Data'!$F$31,0,10*ROW('Sanitation Data'!F21))="","",OFFSET('Sanitation Data'!$F$31,0,10*ROW('Sanitation Data'!F21)))</f>
        <v/>
      </c>
      <c r="CY27" s="404" t="str">
        <f ca="1">+IF(OFFSET('Sanitation Data'!$F$32,0,10*ROW('Sanitation Data'!F21))="","",OFFSET('Sanitation Data'!$F$32,0,10*ROW('Sanitation Data'!F21)))</f>
        <v/>
      </c>
      <c r="CZ27" s="404" t="str">
        <f ca="1">+IF(OFFSET('Sanitation Data'!$G$28,0,10*ROW('Sanitation Data'!G21))="","",OFFSET('Sanitation Data'!$G$28,0,10*ROW('Sanitation Data'!G21)))</f>
        <v/>
      </c>
      <c r="DA27" s="404" t="str">
        <f ca="1">+IF(OFFSET('Sanitation Data'!$G$29,0,10*ROW('Sanitation Data'!G21))="","",OFFSET('Sanitation Data'!$G$29,0,10*ROW('Sanitation Data'!G21)))</f>
        <v/>
      </c>
      <c r="DB27" s="404" t="str">
        <f ca="1">+IF(OFFSET('Sanitation Data'!$G$30,0,10*ROW('Sanitation Data'!G21))="","",OFFSET('Sanitation Data'!$G$30,0,10*ROW('Sanitation Data'!G21)))</f>
        <v/>
      </c>
      <c r="DC27" s="404" t="str">
        <f ca="1">+IF(OFFSET('Sanitation Data'!$G$31,0,10*ROW('Sanitation Data'!G21))="","",OFFSET('Sanitation Data'!$G$31,0,10*ROW('Sanitation Data'!G21)))</f>
        <v/>
      </c>
      <c r="DD27" s="404" t="str">
        <f ca="1">+IF(OFFSET('Sanitation Data'!$G$32,0,10*ROW('Sanitation Data'!G21))="","",OFFSET('Sanitation Data'!$G$32,0,10*ROW('Sanitation Data'!G21)))</f>
        <v/>
      </c>
      <c r="DE27" s="404" t="str">
        <f ca="1">+IF(OFFSET('Sanitation Data'!$H$28,0,10*ROW('Sanitation Data'!H21))="","",OFFSET('Sanitation Data'!$H$28,0,10*ROW('Sanitation Data'!H21)))</f>
        <v/>
      </c>
      <c r="DF27" s="404" t="str">
        <f ca="1">+IF(OFFSET('Sanitation Data'!$H$29,0,10*ROW('Sanitation Data'!H21))="","",OFFSET('Sanitation Data'!$H$29,0,10*ROW('Sanitation Data'!H21)))</f>
        <v/>
      </c>
      <c r="DG27" s="404" t="str">
        <f ca="1">+IF(OFFSET('Sanitation Data'!$H$30,0,10*ROW('Sanitation Data'!H21))="","",OFFSET('Sanitation Data'!$H$30,0,10*ROW('Sanitation Data'!H21)))</f>
        <v/>
      </c>
      <c r="DH27" s="404" t="str">
        <f ca="1">+IF(OFFSET('Sanitation Data'!$H$31,0,10*ROW('Sanitation Data'!H21))="","",OFFSET('Sanitation Data'!$H$31,0,10*ROW('Sanitation Data'!H21)))</f>
        <v/>
      </c>
      <c r="DI27" s="404" t="str">
        <f ca="1">+IF(OFFSET('Sanitation Data'!$H$32,0,10*ROW('Sanitation Data'!H21))="","",OFFSET('Sanitation Data'!$H$32,0,10*ROW('Sanitation Data'!H21)))</f>
        <v/>
      </c>
      <c r="DJ27" s="404" t="str">
        <f ca="1">+IF(OFFSET('Sanitation Data'!$I$28,0,10*ROW('Sanitation Data'!I21))="","",OFFSET('Sanitation Data'!$I$28,0,10*ROW('Sanitation Data'!I21)))</f>
        <v/>
      </c>
      <c r="DK27" s="404" t="str">
        <f ca="1">+IF(OFFSET('Sanitation Data'!$I$29,0,10*ROW('Sanitation Data'!I21))="","",OFFSET('Sanitation Data'!$I$29,0,10*ROW('Sanitation Data'!I21)))</f>
        <v/>
      </c>
      <c r="DL27" s="404" t="str">
        <f ca="1">+IF(OFFSET('Sanitation Data'!$I$30,0,10*ROW('Sanitation Data'!I21))="","",OFFSET('Sanitation Data'!$I$30,0,10*ROW('Sanitation Data'!I21)))</f>
        <v/>
      </c>
      <c r="DM27" s="404" t="str">
        <f ca="1">+IF(OFFSET('Sanitation Data'!$I$31,0,10*ROW('Sanitation Data'!I21))="","",OFFSET('Sanitation Data'!$I$31,0,10*ROW('Sanitation Data'!I21)))</f>
        <v/>
      </c>
      <c r="DN27" s="404" t="str">
        <f ca="1">+IF(OFFSET('Sanitation Data'!$I$32,0,10*ROW('Sanitation Data'!I21))="","",OFFSET('Sanitation Data'!$I$32,0,10*ROW('Sanitation Data'!I21)))</f>
        <v/>
      </c>
      <c r="DO27" s="404" t="str">
        <f ca="1">+IF(OFFSET('Hygiene Data'!$D$11,0,10*ROW('Hygiene Data'!D21))="","",OFFSET('Hygiene Data'!$D$11,0,10*ROW('Hygiene Data'!D21)))</f>
        <v/>
      </c>
      <c r="DP27" s="404" t="str">
        <f ca="1">+IF(OFFSET('Hygiene Data'!$D$12,0,10*ROW('Hygiene Data'!D21))="","",OFFSET('Hygiene Data'!$D$12,0,10*ROW('Hygiene Data'!D21)))</f>
        <v/>
      </c>
      <c r="DQ27" s="404" t="str">
        <f ca="1">+IF(OFFSET('Hygiene Data'!$D$13,0,10*ROW('Hygiene Data'!D21))="","",OFFSET('Hygiene Data'!$D$13,0,10*ROW('Hygiene Data'!D21)))</f>
        <v/>
      </c>
      <c r="DR27" s="404" t="str">
        <f ca="1">+IF(OFFSET('Hygiene Data'!$E$11,0,10*ROW('Hygiene Data'!E21))="","",OFFSET('Hygiene Data'!$E$11,0,10*ROW('Hygiene Data'!E21)))</f>
        <v/>
      </c>
      <c r="DS27" s="404" t="str">
        <f ca="1">+IF(OFFSET('Hygiene Data'!$E$12,0,10*ROW('Hygiene Data'!E21))="","",OFFSET('Hygiene Data'!$E$12,0,10*ROW('Hygiene Data'!E21)))</f>
        <v/>
      </c>
      <c r="DT27" s="404" t="str">
        <f ca="1">+IF(OFFSET('Hygiene Data'!$E$13,0,10*ROW('Hygiene Data'!E21))="","",OFFSET('Hygiene Data'!$E$13,0,10*ROW('Hygiene Data'!E21)))</f>
        <v/>
      </c>
      <c r="DU27" s="404" t="str">
        <f ca="1">+IF(OFFSET('Hygiene Data'!$F$11,0,10*ROW('Hygiene Data'!F21))="","",OFFSET('Hygiene Data'!$F$11,0,10*ROW('Hygiene Data'!F21)))</f>
        <v/>
      </c>
      <c r="DV27" s="404" t="str">
        <f ca="1">+IF(OFFSET('Hygiene Data'!$F$12,0,10*ROW('Hygiene Data'!F21))="","",OFFSET('Hygiene Data'!$F$12,0,10*ROW('Hygiene Data'!F21)))</f>
        <v/>
      </c>
      <c r="DW27" s="404" t="str">
        <f ca="1">+IF(OFFSET('Hygiene Data'!$F$13,0,10*ROW('Hygiene Data'!F21))="","",OFFSET('Hygiene Data'!$F$13,0,10*ROW('Hygiene Data'!F21)))</f>
        <v/>
      </c>
      <c r="DX27" s="404" t="str">
        <f ca="1">+IF(OFFSET('Hygiene Data'!$G$11,0,10*ROW('Hygiene Data'!G21))="","",OFFSET('Hygiene Data'!$G$11,0,10*ROW('Hygiene Data'!G21)))</f>
        <v/>
      </c>
      <c r="DY27" s="404" t="str">
        <f ca="1">+IF(OFFSET('Hygiene Data'!$G$12,0,10*ROW('Hygiene Data'!G21))="","",OFFSET('Hygiene Data'!$G$12,0,10*ROW('Hygiene Data'!G21)))</f>
        <v/>
      </c>
      <c r="DZ27" s="404" t="str">
        <f ca="1">+IF(OFFSET('Hygiene Data'!$G$13,0,10*ROW('Hygiene Data'!G21))="","",OFFSET('Hygiene Data'!$G$13,0,10*ROW('Hygiene Data'!G21)))</f>
        <v/>
      </c>
      <c r="EA27" s="404" t="str">
        <f ca="1">+IF(OFFSET('Hygiene Data'!$H$11,0,10*ROW('Hygiene Data'!H21))="","",OFFSET('Hygiene Data'!$H$11,0,10*ROW('Hygiene Data'!H21)))</f>
        <v/>
      </c>
      <c r="EB27" s="404" t="str">
        <f ca="1">+IF(OFFSET('Hygiene Data'!$H$12,0,10*ROW('Hygiene Data'!H21))="","",OFFSET('Hygiene Data'!$H$12,0,10*ROW('Hygiene Data'!H21)))</f>
        <v/>
      </c>
      <c r="EC27" s="404" t="str">
        <f ca="1">+IF(OFFSET('Hygiene Data'!$H$13,0,10*ROW('Hygiene Data'!H21))="","",OFFSET('Hygiene Data'!$H$13,0,10*ROW('Hygiene Data'!H21)))</f>
        <v/>
      </c>
      <c r="ED27" s="404" t="str">
        <f ca="1">+IF(OFFSET('Hygiene Data'!$I$11,0,10*ROW('Hygiene Data'!I21))="","",OFFSET('Hygiene Data'!$I$11,0,10*ROW('Hygiene Data'!I21)))</f>
        <v/>
      </c>
      <c r="EE27" s="404" t="str">
        <f ca="1">+IF(OFFSET('Hygiene Data'!$I$12,0,10*ROW('Hygiene Data'!I21))="","",OFFSET('Hygiene Data'!$I$12,0,10*ROW('Hygiene Data'!I21)))</f>
        <v/>
      </c>
      <c r="EF27" s="404" t="str">
        <f ca="1">+IF(OFFSET('Hygiene Data'!$I$13,0,10*ROW('Hygiene Data'!I21))="","",OFFSET('Hygiene Data'!$I$13,0,10*ROW('Hygiene Data'!I21)))</f>
        <v/>
      </c>
    </row>
    <row r="28" spans="1:136" x14ac:dyDescent="0.25">
      <c r="A28" s="513" t="str">
        <f ca="1">+IF(OFFSET('Water Data'!$B$2,0,10*ROW('Water Data'!E22))="","",OFFSET('Water Data'!$B$2,0,10*ROW('Water Data'!E22)))</f>
        <v/>
      </c>
      <c r="B28" s="51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40" t="str">
        <f t="shared" ca="1" si="0"/>
        <v/>
      </c>
      <c r="D28" s="54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4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4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4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4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4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4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4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4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4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4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4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4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4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4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4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4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4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4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4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4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4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4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4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4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4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4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4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4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4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4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4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4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4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4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4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4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4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4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4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4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4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4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4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4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4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4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4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4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1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4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4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4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4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4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4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4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4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4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4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4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4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4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4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4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4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404" t="str">
        <f ca="1">+IF(OFFSET('Water Data'!$D$27,0,10*ROW('Water Data'!D22))="","",OFFSET('Water Data'!$D$27,0,10*ROW('Water Data'!D22)))</f>
        <v/>
      </c>
      <c r="BT28" s="404" t="str">
        <f ca="1">+IF(OFFSET('Water Data'!$D$28,0,10*ROW('Water Data'!D22))="","",OFFSET('Water Data'!$D$28,0,10*ROW('Water Data'!D22)))</f>
        <v/>
      </c>
      <c r="BU28" s="404" t="str">
        <f ca="1">+IF(OFFSET('Water Data'!$D$29,0,10*ROW('Water Data'!D22))="","",OFFSET('Water Data'!$D$29,0,10*ROW('Water Data'!D22)))</f>
        <v/>
      </c>
      <c r="BV28" s="404" t="str">
        <f ca="1">+IF(OFFSET('Water Data'!$E$27,0,10*ROW('Water Data'!E22))="","",OFFSET('Water Data'!$E$27,0,10*ROW('Water Data'!E22)))</f>
        <v/>
      </c>
      <c r="BW28" s="404" t="str">
        <f ca="1">+IF(OFFSET('Water Data'!$E$28,0,10*ROW('Water Data'!E22))="","",OFFSET('Water Data'!$E$28,0,10*ROW('Water Data'!E22)))</f>
        <v/>
      </c>
      <c r="BX28" s="404" t="str">
        <f ca="1">+IF(OFFSET('Water Data'!$E$29,0,10*ROW('Water Data'!E22))="","",OFFSET('Water Data'!$E$29,0,10*ROW('Water Data'!E22)))</f>
        <v/>
      </c>
      <c r="BY28" s="404" t="str">
        <f ca="1">+IF(OFFSET('Water Data'!$F$27,0,10*ROW('Water Data'!F22))="","",OFFSET('Water Data'!$F$27,0,10*ROW('Water Data'!F22)))</f>
        <v/>
      </c>
      <c r="BZ28" s="404" t="str">
        <f ca="1">+IF(OFFSET('Water Data'!$F$28,0,10*ROW('Water Data'!F22))="","",OFFSET('Water Data'!$F$28,0,10*ROW('Water Data'!F22)))</f>
        <v/>
      </c>
      <c r="CA28" s="404" t="str">
        <f ca="1">+IF(OFFSET('Water Data'!$F$29,0,10*ROW('Water Data'!F22))="","",OFFSET('Water Data'!$F$29,0,10*ROW('Water Data'!F22)))</f>
        <v/>
      </c>
      <c r="CB28" s="404" t="str">
        <f ca="1">+IF(OFFSET('Water Data'!$G$27,0,10*ROW('Water Data'!G22))="","",OFFSET('Water Data'!$G$27,0,10*ROW('Water Data'!G22)))</f>
        <v/>
      </c>
      <c r="CC28" s="404" t="str">
        <f ca="1">+IF(OFFSET('Water Data'!$G$28,0,10*ROW('Water Data'!G22))="","",OFFSET('Water Data'!$G$28,0,10*ROW('Water Data'!G22)))</f>
        <v/>
      </c>
      <c r="CD28" s="404" t="str">
        <f ca="1">+IF(OFFSET('Water Data'!$G$29,0,10*ROW('Water Data'!G22))="","",OFFSET('Water Data'!$G$29,0,10*ROW('Water Data'!G22)))</f>
        <v/>
      </c>
      <c r="CE28" s="404" t="str">
        <f ca="1">+IF(OFFSET('Water Data'!$H$27,0,10*ROW('Water Data'!H22))="","",OFFSET('Water Data'!$H$27,0,10*ROW('Water Data'!H22)))</f>
        <v/>
      </c>
      <c r="CF28" s="404" t="str">
        <f ca="1">+IF(OFFSET('Water Data'!$H$28,0,10*ROW('Water Data'!H22))="","",OFFSET('Water Data'!$H$28,0,10*ROW('Water Data'!H22)))</f>
        <v/>
      </c>
      <c r="CG28" s="404" t="str">
        <f ca="1">+IF(OFFSET('Water Data'!$H$29,0,10*ROW('Water Data'!H22))="","",OFFSET('Water Data'!$H$29,0,10*ROW('Water Data'!H22)))</f>
        <v/>
      </c>
      <c r="CH28" s="404" t="str">
        <f ca="1">+IF(OFFSET('Water Data'!$I$27,0,10*ROW('Water Data'!I22))="","",OFFSET('Water Data'!$I$27,0,10*ROW('Water Data'!I22)))</f>
        <v/>
      </c>
      <c r="CI28" s="404" t="str">
        <f ca="1">+IF(OFFSET('Water Data'!$I$28,0,10*ROW('Water Data'!I22))="","",OFFSET('Water Data'!$I$28,0,10*ROW('Water Data'!I22)))</f>
        <v/>
      </c>
      <c r="CJ28" s="404" t="str">
        <f ca="1">+IF(OFFSET('Water Data'!$I$29,0,10*ROW('Water Data'!I22))="","",OFFSET('Water Data'!$I$29,0,10*ROW('Water Data'!I22)))</f>
        <v/>
      </c>
      <c r="CK28" s="404" t="str">
        <f ca="1">+IF(OFFSET('Sanitation Data'!$D$28,0,10*ROW('Sanitation Data'!D22))="","",OFFSET('Sanitation Data'!$D$28,0,10*ROW('Sanitation Data'!D22)))</f>
        <v/>
      </c>
      <c r="CL28" s="404" t="str">
        <f ca="1">+IF(OFFSET('Sanitation Data'!$D$29,0,10*ROW('Sanitation Data'!D22))="","",OFFSET('Sanitation Data'!$D$29,0,10*ROW('Sanitation Data'!D22)))</f>
        <v/>
      </c>
      <c r="CM28" s="404" t="str">
        <f ca="1">+IF(OFFSET('Sanitation Data'!$D$30,0,10*ROW('Sanitation Data'!D22))="","",OFFSET('Sanitation Data'!$D$30,0,10*ROW('Sanitation Data'!D22)))</f>
        <v/>
      </c>
      <c r="CN28" s="404" t="str">
        <f ca="1">+IF(OFFSET('Sanitation Data'!$D$31,0,10*ROW('Sanitation Data'!D22))="","",OFFSET('Sanitation Data'!$D$31,0,10*ROW('Sanitation Data'!D22)))</f>
        <v/>
      </c>
      <c r="CO28" s="404" t="str">
        <f ca="1">+IF(OFFSET('Sanitation Data'!$D$32,0,10*ROW('Sanitation Data'!D22))="","",OFFSET('Sanitation Data'!$D$32,0,10*ROW('Sanitation Data'!D22)))</f>
        <v/>
      </c>
      <c r="CP28" s="404" t="str">
        <f ca="1">+IF(OFFSET('Sanitation Data'!$E$28,0,10*ROW('Sanitation Data'!E22))="","",OFFSET('Sanitation Data'!$E$28,0,10*ROW('Sanitation Data'!E22)))</f>
        <v/>
      </c>
      <c r="CQ28" s="404" t="str">
        <f ca="1">+IF(OFFSET('Sanitation Data'!$E$29,0,10*ROW('Sanitation Data'!E22))="","",OFFSET('Sanitation Data'!$E$29,0,10*ROW('Sanitation Data'!E22)))</f>
        <v/>
      </c>
      <c r="CR28" s="404" t="str">
        <f ca="1">+IF(OFFSET('Sanitation Data'!$E$30,0,10*ROW('Sanitation Data'!E22))="","",OFFSET('Sanitation Data'!$E$30,0,10*ROW('Sanitation Data'!E22)))</f>
        <v/>
      </c>
      <c r="CS28" s="404" t="str">
        <f ca="1">+IF(OFFSET('Sanitation Data'!$E$31,0,10*ROW('Sanitation Data'!E22))="","",OFFSET('Sanitation Data'!$E$31,0,10*ROW('Sanitation Data'!E22)))</f>
        <v/>
      </c>
      <c r="CT28" s="404" t="str">
        <f ca="1">+IF(OFFSET('Sanitation Data'!$E$32,0,10*ROW('Sanitation Data'!E22))="","",OFFSET('Sanitation Data'!$E$32,0,10*ROW('Sanitation Data'!E22)))</f>
        <v/>
      </c>
      <c r="CU28" s="404" t="str">
        <f ca="1">+IF(OFFSET('Sanitation Data'!$F$28,0,10*ROW('Sanitation Data'!F22))="","",OFFSET('Sanitation Data'!$F$28,0,10*ROW('Sanitation Data'!F22)))</f>
        <v/>
      </c>
      <c r="CV28" s="404" t="str">
        <f ca="1">+IF(OFFSET('Sanitation Data'!$F$29,0,10*ROW('Sanitation Data'!F22))="","",OFFSET('Sanitation Data'!$F$29,0,10*ROW('Sanitation Data'!F22)))</f>
        <v/>
      </c>
      <c r="CW28" s="404" t="str">
        <f ca="1">+IF(OFFSET('Sanitation Data'!$F$30,0,10*ROW('Sanitation Data'!F22))="","",OFFSET('Sanitation Data'!$F$30,0,10*ROW('Sanitation Data'!F22)))</f>
        <v/>
      </c>
      <c r="CX28" s="404" t="str">
        <f ca="1">+IF(OFFSET('Sanitation Data'!$F$31,0,10*ROW('Sanitation Data'!F22))="","",OFFSET('Sanitation Data'!$F$31,0,10*ROW('Sanitation Data'!F22)))</f>
        <v/>
      </c>
      <c r="CY28" s="404" t="str">
        <f ca="1">+IF(OFFSET('Sanitation Data'!$F$32,0,10*ROW('Sanitation Data'!F22))="","",OFFSET('Sanitation Data'!$F$32,0,10*ROW('Sanitation Data'!F22)))</f>
        <v/>
      </c>
      <c r="CZ28" s="404" t="str">
        <f ca="1">+IF(OFFSET('Sanitation Data'!$G$28,0,10*ROW('Sanitation Data'!G22))="","",OFFSET('Sanitation Data'!$G$28,0,10*ROW('Sanitation Data'!G22)))</f>
        <v/>
      </c>
      <c r="DA28" s="404" t="str">
        <f ca="1">+IF(OFFSET('Sanitation Data'!$G$29,0,10*ROW('Sanitation Data'!G22))="","",OFFSET('Sanitation Data'!$G$29,0,10*ROW('Sanitation Data'!G22)))</f>
        <v/>
      </c>
      <c r="DB28" s="404" t="str">
        <f ca="1">+IF(OFFSET('Sanitation Data'!$G$30,0,10*ROW('Sanitation Data'!G22))="","",OFFSET('Sanitation Data'!$G$30,0,10*ROW('Sanitation Data'!G22)))</f>
        <v/>
      </c>
      <c r="DC28" s="404" t="str">
        <f ca="1">+IF(OFFSET('Sanitation Data'!$G$31,0,10*ROW('Sanitation Data'!G22))="","",OFFSET('Sanitation Data'!$G$31,0,10*ROW('Sanitation Data'!G22)))</f>
        <v/>
      </c>
      <c r="DD28" s="404" t="str">
        <f ca="1">+IF(OFFSET('Sanitation Data'!$G$32,0,10*ROW('Sanitation Data'!G22))="","",OFFSET('Sanitation Data'!$G$32,0,10*ROW('Sanitation Data'!G22)))</f>
        <v/>
      </c>
      <c r="DE28" s="404" t="str">
        <f ca="1">+IF(OFFSET('Sanitation Data'!$H$28,0,10*ROW('Sanitation Data'!H22))="","",OFFSET('Sanitation Data'!$H$28,0,10*ROW('Sanitation Data'!H22)))</f>
        <v/>
      </c>
      <c r="DF28" s="404" t="str">
        <f ca="1">+IF(OFFSET('Sanitation Data'!$H$29,0,10*ROW('Sanitation Data'!H22))="","",OFFSET('Sanitation Data'!$H$29,0,10*ROW('Sanitation Data'!H22)))</f>
        <v/>
      </c>
      <c r="DG28" s="404" t="str">
        <f ca="1">+IF(OFFSET('Sanitation Data'!$H$30,0,10*ROW('Sanitation Data'!H22))="","",OFFSET('Sanitation Data'!$H$30,0,10*ROW('Sanitation Data'!H22)))</f>
        <v/>
      </c>
      <c r="DH28" s="404" t="str">
        <f ca="1">+IF(OFFSET('Sanitation Data'!$H$31,0,10*ROW('Sanitation Data'!H22))="","",OFFSET('Sanitation Data'!$H$31,0,10*ROW('Sanitation Data'!H22)))</f>
        <v/>
      </c>
      <c r="DI28" s="404" t="str">
        <f ca="1">+IF(OFFSET('Sanitation Data'!$H$32,0,10*ROW('Sanitation Data'!H22))="","",OFFSET('Sanitation Data'!$H$32,0,10*ROW('Sanitation Data'!H22)))</f>
        <v/>
      </c>
      <c r="DJ28" s="404" t="str">
        <f ca="1">+IF(OFFSET('Sanitation Data'!$I$28,0,10*ROW('Sanitation Data'!I22))="","",OFFSET('Sanitation Data'!$I$28,0,10*ROW('Sanitation Data'!I22)))</f>
        <v/>
      </c>
      <c r="DK28" s="404" t="str">
        <f ca="1">+IF(OFFSET('Sanitation Data'!$I$29,0,10*ROW('Sanitation Data'!I22))="","",OFFSET('Sanitation Data'!$I$29,0,10*ROW('Sanitation Data'!I22)))</f>
        <v/>
      </c>
      <c r="DL28" s="404" t="str">
        <f ca="1">+IF(OFFSET('Sanitation Data'!$I$30,0,10*ROW('Sanitation Data'!I22))="","",OFFSET('Sanitation Data'!$I$30,0,10*ROW('Sanitation Data'!I22)))</f>
        <v/>
      </c>
      <c r="DM28" s="404" t="str">
        <f ca="1">+IF(OFFSET('Sanitation Data'!$I$31,0,10*ROW('Sanitation Data'!I22))="","",OFFSET('Sanitation Data'!$I$31,0,10*ROW('Sanitation Data'!I22)))</f>
        <v/>
      </c>
      <c r="DN28" s="404" t="str">
        <f ca="1">+IF(OFFSET('Sanitation Data'!$I$32,0,10*ROW('Sanitation Data'!I22))="","",OFFSET('Sanitation Data'!$I$32,0,10*ROW('Sanitation Data'!I22)))</f>
        <v/>
      </c>
      <c r="DO28" s="404" t="str">
        <f ca="1">+IF(OFFSET('Hygiene Data'!$D$11,0,10*ROW('Hygiene Data'!D22))="","",OFFSET('Hygiene Data'!$D$11,0,10*ROW('Hygiene Data'!D22)))</f>
        <v/>
      </c>
      <c r="DP28" s="404" t="str">
        <f ca="1">+IF(OFFSET('Hygiene Data'!$D$12,0,10*ROW('Hygiene Data'!D22))="","",OFFSET('Hygiene Data'!$D$12,0,10*ROW('Hygiene Data'!D22)))</f>
        <v/>
      </c>
      <c r="DQ28" s="404" t="str">
        <f ca="1">+IF(OFFSET('Hygiene Data'!$D$13,0,10*ROW('Hygiene Data'!D22))="","",OFFSET('Hygiene Data'!$D$13,0,10*ROW('Hygiene Data'!D22)))</f>
        <v/>
      </c>
      <c r="DR28" s="404" t="str">
        <f ca="1">+IF(OFFSET('Hygiene Data'!$E$11,0,10*ROW('Hygiene Data'!E22))="","",OFFSET('Hygiene Data'!$E$11,0,10*ROW('Hygiene Data'!E22)))</f>
        <v/>
      </c>
      <c r="DS28" s="404" t="str">
        <f ca="1">+IF(OFFSET('Hygiene Data'!$E$12,0,10*ROW('Hygiene Data'!E22))="","",OFFSET('Hygiene Data'!$E$12,0,10*ROW('Hygiene Data'!E22)))</f>
        <v/>
      </c>
      <c r="DT28" s="404" t="str">
        <f ca="1">+IF(OFFSET('Hygiene Data'!$E$13,0,10*ROW('Hygiene Data'!E22))="","",OFFSET('Hygiene Data'!$E$13,0,10*ROW('Hygiene Data'!E22)))</f>
        <v/>
      </c>
      <c r="DU28" s="404" t="str">
        <f ca="1">+IF(OFFSET('Hygiene Data'!$F$11,0,10*ROW('Hygiene Data'!F22))="","",OFFSET('Hygiene Data'!$F$11,0,10*ROW('Hygiene Data'!F22)))</f>
        <v/>
      </c>
      <c r="DV28" s="404" t="str">
        <f ca="1">+IF(OFFSET('Hygiene Data'!$F$12,0,10*ROW('Hygiene Data'!F22))="","",OFFSET('Hygiene Data'!$F$12,0,10*ROW('Hygiene Data'!F22)))</f>
        <v/>
      </c>
      <c r="DW28" s="404" t="str">
        <f ca="1">+IF(OFFSET('Hygiene Data'!$F$13,0,10*ROW('Hygiene Data'!F22))="","",OFFSET('Hygiene Data'!$F$13,0,10*ROW('Hygiene Data'!F22)))</f>
        <v/>
      </c>
      <c r="DX28" s="404" t="str">
        <f ca="1">+IF(OFFSET('Hygiene Data'!$G$11,0,10*ROW('Hygiene Data'!G22))="","",OFFSET('Hygiene Data'!$G$11,0,10*ROW('Hygiene Data'!G22)))</f>
        <v/>
      </c>
      <c r="DY28" s="404" t="str">
        <f ca="1">+IF(OFFSET('Hygiene Data'!$G$12,0,10*ROW('Hygiene Data'!G22))="","",OFFSET('Hygiene Data'!$G$12,0,10*ROW('Hygiene Data'!G22)))</f>
        <v/>
      </c>
      <c r="DZ28" s="404" t="str">
        <f ca="1">+IF(OFFSET('Hygiene Data'!$G$13,0,10*ROW('Hygiene Data'!G22))="","",OFFSET('Hygiene Data'!$G$13,0,10*ROW('Hygiene Data'!G22)))</f>
        <v/>
      </c>
      <c r="EA28" s="404" t="str">
        <f ca="1">+IF(OFFSET('Hygiene Data'!$H$11,0,10*ROW('Hygiene Data'!H22))="","",OFFSET('Hygiene Data'!$H$11,0,10*ROW('Hygiene Data'!H22)))</f>
        <v/>
      </c>
      <c r="EB28" s="404" t="str">
        <f ca="1">+IF(OFFSET('Hygiene Data'!$H$12,0,10*ROW('Hygiene Data'!H22))="","",OFFSET('Hygiene Data'!$H$12,0,10*ROW('Hygiene Data'!H22)))</f>
        <v/>
      </c>
      <c r="EC28" s="404" t="str">
        <f ca="1">+IF(OFFSET('Hygiene Data'!$H$13,0,10*ROW('Hygiene Data'!H22))="","",OFFSET('Hygiene Data'!$H$13,0,10*ROW('Hygiene Data'!H22)))</f>
        <v/>
      </c>
      <c r="ED28" s="404" t="str">
        <f ca="1">+IF(OFFSET('Hygiene Data'!$I$11,0,10*ROW('Hygiene Data'!I22))="","",OFFSET('Hygiene Data'!$I$11,0,10*ROW('Hygiene Data'!I22)))</f>
        <v/>
      </c>
      <c r="EE28" s="404" t="str">
        <f ca="1">+IF(OFFSET('Hygiene Data'!$I$12,0,10*ROW('Hygiene Data'!I22))="","",OFFSET('Hygiene Data'!$I$12,0,10*ROW('Hygiene Data'!I22)))</f>
        <v/>
      </c>
      <c r="EF28" s="404" t="str">
        <f ca="1">+IF(OFFSET('Hygiene Data'!$I$13,0,10*ROW('Hygiene Data'!I22))="","",OFFSET('Hygiene Data'!$I$13,0,10*ROW('Hygiene Data'!I22)))</f>
        <v/>
      </c>
    </row>
    <row r="29" spans="1:136" x14ac:dyDescent="0.25">
      <c r="A29" s="513" t="str">
        <f ca="1">+IF(OFFSET('Water Data'!$B$2,0,10*ROW('Water Data'!E23))="","",OFFSET('Water Data'!$B$2,0,10*ROW('Water Data'!E23)))</f>
        <v/>
      </c>
      <c r="B29" s="51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40" t="str">
        <f t="shared" ca="1" si="0"/>
        <v/>
      </c>
      <c r="D29" s="54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4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4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4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4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4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4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4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4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4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4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4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4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4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4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4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4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4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4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4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4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4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4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4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4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4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4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4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4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4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4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4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4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4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4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4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4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4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4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4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4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4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4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4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4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4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4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4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4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1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4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4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4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4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4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4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4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4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4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4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4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4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4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4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4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4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404" t="str">
        <f ca="1">+IF(OFFSET('Water Data'!$D$27,0,10*ROW('Water Data'!D23))="","",OFFSET('Water Data'!$D$27,0,10*ROW('Water Data'!D23)))</f>
        <v/>
      </c>
      <c r="BT29" s="404" t="str">
        <f ca="1">+IF(OFFSET('Water Data'!$D$28,0,10*ROW('Water Data'!D23))="","",OFFSET('Water Data'!$D$28,0,10*ROW('Water Data'!D23)))</f>
        <v/>
      </c>
      <c r="BU29" s="404" t="str">
        <f ca="1">+IF(OFFSET('Water Data'!$D$29,0,10*ROW('Water Data'!D23))="","",OFFSET('Water Data'!$D$29,0,10*ROW('Water Data'!D23)))</f>
        <v/>
      </c>
      <c r="BV29" s="404" t="str">
        <f ca="1">+IF(OFFSET('Water Data'!$E$27,0,10*ROW('Water Data'!E23))="","",OFFSET('Water Data'!$E$27,0,10*ROW('Water Data'!E23)))</f>
        <v/>
      </c>
      <c r="BW29" s="404" t="str">
        <f ca="1">+IF(OFFSET('Water Data'!$E$28,0,10*ROW('Water Data'!E23))="","",OFFSET('Water Data'!$E$28,0,10*ROW('Water Data'!E23)))</f>
        <v/>
      </c>
      <c r="BX29" s="404" t="str">
        <f ca="1">+IF(OFFSET('Water Data'!$E$29,0,10*ROW('Water Data'!E23))="","",OFFSET('Water Data'!$E$29,0,10*ROW('Water Data'!E23)))</f>
        <v/>
      </c>
      <c r="BY29" s="404" t="str">
        <f ca="1">+IF(OFFSET('Water Data'!$F$27,0,10*ROW('Water Data'!F23))="","",OFFSET('Water Data'!$F$27,0,10*ROW('Water Data'!F23)))</f>
        <v/>
      </c>
      <c r="BZ29" s="404" t="str">
        <f ca="1">+IF(OFFSET('Water Data'!$F$28,0,10*ROW('Water Data'!F23))="","",OFFSET('Water Data'!$F$28,0,10*ROW('Water Data'!F23)))</f>
        <v/>
      </c>
      <c r="CA29" s="404" t="str">
        <f ca="1">+IF(OFFSET('Water Data'!$F$29,0,10*ROW('Water Data'!F23))="","",OFFSET('Water Data'!$F$29,0,10*ROW('Water Data'!F23)))</f>
        <v/>
      </c>
      <c r="CB29" s="404" t="str">
        <f ca="1">+IF(OFFSET('Water Data'!$G$27,0,10*ROW('Water Data'!G23))="","",OFFSET('Water Data'!$G$27,0,10*ROW('Water Data'!G23)))</f>
        <v/>
      </c>
      <c r="CC29" s="404" t="str">
        <f ca="1">+IF(OFFSET('Water Data'!$G$28,0,10*ROW('Water Data'!G23))="","",OFFSET('Water Data'!$G$28,0,10*ROW('Water Data'!G23)))</f>
        <v/>
      </c>
      <c r="CD29" s="404" t="str">
        <f ca="1">+IF(OFFSET('Water Data'!$G$29,0,10*ROW('Water Data'!G23))="","",OFFSET('Water Data'!$G$29,0,10*ROW('Water Data'!G23)))</f>
        <v/>
      </c>
      <c r="CE29" s="404" t="str">
        <f ca="1">+IF(OFFSET('Water Data'!$H$27,0,10*ROW('Water Data'!H23))="","",OFFSET('Water Data'!$H$27,0,10*ROW('Water Data'!H23)))</f>
        <v/>
      </c>
      <c r="CF29" s="404" t="str">
        <f ca="1">+IF(OFFSET('Water Data'!$H$28,0,10*ROW('Water Data'!H23))="","",OFFSET('Water Data'!$H$28,0,10*ROW('Water Data'!H23)))</f>
        <v/>
      </c>
      <c r="CG29" s="404" t="str">
        <f ca="1">+IF(OFFSET('Water Data'!$H$29,0,10*ROW('Water Data'!H23))="","",OFFSET('Water Data'!$H$29,0,10*ROW('Water Data'!H23)))</f>
        <v/>
      </c>
      <c r="CH29" s="404" t="str">
        <f ca="1">+IF(OFFSET('Water Data'!$I$27,0,10*ROW('Water Data'!I23))="","",OFFSET('Water Data'!$I$27,0,10*ROW('Water Data'!I23)))</f>
        <v/>
      </c>
      <c r="CI29" s="404" t="str">
        <f ca="1">+IF(OFFSET('Water Data'!$I$28,0,10*ROW('Water Data'!I23))="","",OFFSET('Water Data'!$I$28,0,10*ROW('Water Data'!I23)))</f>
        <v/>
      </c>
      <c r="CJ29" s="404" t="str">
        <f ca="1">+IF(OFFSET('Water Data'!$I$29,0,10*ROW('Water Data'!I23))="","",OFFSET('Water Data'!$I$29,0,10*ROW('Water Data'!I23)))</f>
        <v/>
      </c>
      <c r="CK29" s="404" t="str">
        <f ca="1">+IF(OFFSET('Sanitation Data'!$D$28,0,10*ROW('Sanitation Data'!D23))="","",OFFSET('Sanitation Data'!$D$28,0,10*ROW('Sanitation Data'!D23)))</f>
        <v/>
      </c>
      <c r="CL29" s="404" t="str">
        <f ca="1">+IF(OFFSET('Sanitation Data'!$D$29,0,10*ROW('Sanitation Data'!D23))="","",OFFSET('Sanitation Data'!$D$29,0,10*ROW('Sanitation Data'!D23)))</f>
        <v/>
      </c>
      <c r="CM29" s="404" t="str">
        <f ca="1">+IF(OFFSET('Sanitation Data'!$D$30,0,10*ROW('Sanitation Data'!D23))="","",OFFSET('Sanitation Data'!$D$30,0,10*ROW('Sanitation Data'!D23)))</f>
        <v/>
      </c>
      <c r="CN29" s="404" t="str">
        <f ca="1">+IF(OFFSET('Sanitation Data'!$D$31,0,10*ROW('Sanitation Data'!D23))="","",OFFSET('Sanitation Data'!$D$31,0,10*ROW('Sanitation Data'!D23)))</f>
        <v/>
      </c>
      <c r="CO29" s="404" t="str">
        <f ca="1">+IF(OFFSET('Sanitation Data'!$D$32,0,10*ROW('Sanitation Data'!D23))="","",OFFSET('Sanitation Data'!$D$32,0,10*ROW('Sanitation Data'!D23)))</f>
        <v/>
      </c>
      <c r="CP29" s="404" t="str">
        <f ca="1">+IF(OFFSET('Sanitation Data'!$E$28,0,10*ROW('Sanitation Data'!E23))="","",OFFSET('Sanitation Data'!$E$28,0,10*ROW('Sanitation Data'!E23)))</f>
        <v/>
      </c>
      <c r="CQ29" s="404" t="str">
        <f ca="1">+IF(OFFSET('Sanitation Data'!$E$29,0,10*ROW('Sanitation Data'!E23))="","",OFFSET('Sanitation Data'!$E$29,0,10*ROW('Sanitation Data'!E23)))</f>
        <v/>
      </c>
      <c r="CR29" s="404" t="str">
        <f ca="1">+IF(OFFSET('Sanitation Data'!$E$30,0,10*ROW('Sanitation Data'!E23))="","",OFFSET('Sanitation Data'!$E$30,0,10*ROW('Sanitation Data'!E23)))</f>
        <v/>
      </c>
      <c r="CS29" s="404" t="str">
        <f ca="1">+IF(OFFSET('Sanitation Data'!$E$31,0,10*ROW('Sanitation Data'!E23))="","",OFFSET('Sanitation Data'!$E$31,0,10*ROW('Sanitation Data'!E23)))</f>
        <v/>
      </c>
      <c r="CT29" s="404" t="str">
        <f ca="1">+IF(OFFSET('Sanitation Data'!$E$32,0,10*ROW('Sanitation Data'!E23))="","",OFFSET('Sanitation Data'!$E$32,0,10*ROW('Sanitation Data'!E23)))</f>
        <v/>
      </c>
      <c r="CU29" s="404" t="str">
        <f ca="1">+IF(OFFSET('Sanitation Data'!$F$28,0,10*ROW('Sanitation Data'!F23))="","",OFFSET('Sanitation Data'!$F$28,0,10*ROW('Sanitation Data'!F23)))</f>
        <v/>
      </c>
      <c r="CV29" s="404" t="str">
        <f ca="1">+IF(OFFSET('Sanitation Data'!$F$29,0,10*ROW('Sanitation Data'!F23))="","",OFFSET('Sanitation Data'!$F$29,0,10*ROW('Sanitation Data'!F23)))</f>
        <v/>
      </c>
      <c r="CW29" s="404" t="str">
        <f ca="1">+IF(OFFSET('Sanitation Data'!$F$30,0,10*ROW('Sanitation Data'!F23))="","",OFFSET('Sanitation Data'!$F$30,0,10*ROW('Sanitation Data'!F23)))</f>
        <v/>
      </c>
      <c r="CX29" s="404" t="str">
        <f ca="1">+IF(OFFSET('Sanitation Data'!$F$31,0,10*ROW('Sanitation Data'!F23))="","",OFFSET('Sanitation Data'!$F$31,0,10*ROW('Sanitation Data'!F23)))</f>
        <v/>
      </c>
      <c r="CY29" s="404" t="str">
        <f ca="1">+IF(OFFSET('Sanitation Data'!$F$32,0,10*ROW('Sanitation Data'!F23))="","",OFFSET('Sanitation Data'!$F$32,0,10*ROW('Sanitation Data'!F23)))</f>
        <v/>
      </c>
      <c r="CZ29" s="404" t="str">
        <f ca="1">+IF(OFFSET('Sanitation Data'!$G$28,0,10*ROW('Sanitation Data'!G23))="","",OFFSET('Sanitation Data'!$G$28,0,10*ROW('Sanitation Data'!G23)))</f>
        <v/>
      </c>
      <c r="DA29" s="404" t="str">
        <f ca="1">+IF(OFFSET('Sanitation Data'!$G$29,0,10*ROW('Sanitation Data'!G23))="","",OFFSET('Sanitation Data'!$G$29,0,10*ROW('Sanitation Data'!G23)))</f>
        <v/>
      </c>
      <c r="DB29" s="404" t="str">
        <f ca="1">+IF(OFFSET('Sanitation Data'!$G$30,0,10*ROW('Sanitation Data'!G23))="","",OFFSET('Sanitation Data'!$G$30,0,10*ROW('Sanitation Data'!G23)))</f>
        <v/>
      </c>
      <c r="DC29" s="404" t="str">
        <f ca="1">+IF(OFFSET('Sanitation Data'!$G$31,0,10*ROW('Sanitation Data'!G23))="","",OFFSET('Sanitation Data'!$G$31,0,10*ROW('Sanitation Data'!G23)))</f>
        <v/>
      </c>
      <c r="DD29" s="404" t="str">
        <f ca="1">+IF(OFFSET('Sanitation Data'!$G$32,0,10*ROW('Sanitation Data'!G23))="","",OFFSET('Sanitation Data'!$G$32,0,10*ROW('Sanitation Data'!G23)))</f>
        <v/>
      </c>
      <c r="DE29" s="404" t="str">
        <f ca="1">+IF(OFFSET('Sanitation Data'!$H$28,0,10*ROW('Sanitation Data'!H23))="","",OFFSET('Sanitation Data'!$H$28,0,10*ROW('Sanitation Data'!H23)))</f>
        <v/>
      </c>
      <c r="DF29" s="404" t="str">
        <f ca="1">+IF(OFFSET('Sanitation Data'!$H$29,0,10*ROW('Sanitation Data'!H23))="","",OFFSET('Sanitation Data'!$H$29,0,10*ROW('Sanitation Data'!H23)))</f>
        <v/>
      </c>
      <c r="DG29" s="404" t="str">
        <f ca="1">+IF(OFFSET('Sanitation Data'!$H$30,0,10*ROW('Sanitation Data'!H23))="","",OFFSET('Sanitation Data'!$H$30,0,10*ROW('Sanitation Data'!H23)))</f>
        <v/>
      </c>
      <c r="DH29" s="404" t="str">
        <f ca="1">+IF(OFFSET('Sanitation Data'!$H$31,0,10*ROW('Sanitation Data'!H23))="","",OFFSET('Sanitation Data'!$H$31,0,10*ROW('Sanitation Data'!H23)))</f>
        <v/>
      </c>
      <c r="DI29" s="404" t="str">
        <f ca="1">+IF(OFFSET('Sanitation Data'!$H$32,0,10*ROW('Sanitation Data'!H23))="","",OFFSET('Sanitation Data'!$H$32,0,10*ROW('Sanitation Data'!H23)))</f>
        <v/>
      </c>
      <c r="DJ29" s="404" t="str">
        <f ca="1">+IF(OFFSET('Sanitation Data'!$I$28,0,10*ROW('Sanitation Data'!I23))="","",OFFSET('Sanitation Data'!$I$28,0,10*ROW('Sanitation Data'!I23)))</f>
        <v/>
      </c>
      <c r="DK29" s="404" t="str">
        <f ca="1">+IF(OFFSET('Sanitation Data'!$I$29,0,10*ROW('Sanitation Data'!I23))="","",OFFSET('Sanitation Data'!$I$29,0,10*ROW('Sanitation Data'!I23)))</f>
        <v/>
      </c>
      <c r="DL29" s="404" t="str">
        <f ca="1">+IF(OFFSET('Sanitation Data'!$I$30,0,10*ROW('Sanitation Data'!I23))="","",OFFSET('Sanitation Data'!$I$30,0,10*ROW('Sanitation Data'!I23)))</f>
        <v/>
      </c>
      <c r="DM29" s="404" t="str">
        <f ca="1">+IF(OFFSET('Sanitation Data'!$I$31,0,10*ROW('Sanitation Data'!I23))="","",OFFSET('Sanitation Data'!$I$31,0,10*ROW('Sanitation Data'!I23)))</f>
        <v/>
      </c>
      <c r="DN29" s="404" t="str">
        <f ca="1">+IF(OFFSET('Sanitation Data'!$I$32,0,10*ROW('Sanitation Data'!I23))="","",OFFSET('Sanitation Data'!$I$32,0,10*ROW('Sanitation Data'!I23)))</f>
        <v/>
      </c>
      <c r="DO29" s="404" t="str">
        <f ca="1">+IF(OFFSET('Hygiene Data'!$D$11,0,10*ROW('Hygiene Data'!D23))="","",OFFSET('Hygiene Data'!$D$11,0,10*ROW('Hygiene Data'!D23)))</f>
        <v/>
      </c>
      <c r="DP29" s="404" t="str">
        <f ca="1">+IF(OFFSET('Hygiene Data'!$D$12,0,10*ROW('Hygiene Data'!D23))="","",OFFSET('Hygiene Data'!$D$12,0,10*ROW('Hygiene Data'!D23)))</f>
        <v/>
      </c>
      <c r="DQ29" s="404" t="str">
        <f ca="1">+IF(OFFSET('Hygiene Data'!$D$13,0,10*ROW('Hygiene Data'!D23))="","",OFFSET('Hygiene Data'!$D$13,0,10*ROW('Hygiene Data'!D23)))</f>
        <v/>
      </c>
      <c r="DR29" s="404" t="str">
        <f ca="1">+IF(OFFSET('Hygiene Data'!$E$11,0,10*ROW('Hygiene Data'!E23))="","",OFFSET('Hygiene Data'!$E$11,0,10*ROW('Hygiene Data'!E23)))</f>
        <v/>
      </c>
      <c r="DS29" s="404" t="str">
        <f ca="1">+IF(OFFSET('Hygiene Data'!$E$12,0,10*ROW('Hygiene Data'!E23))="","",OFFSET('Hygiene Data'!$E$12,0,10*ROW('Hygiene Data'!E23)))</f>
        <v/>
      </c>
      <c r="DT29" s="404" t="str">
        <f ca="1">+IF(OFFSET('Hygiene Data'!$E$13,0,10*ROW('Hygiene Data'!E23))="","",OFFSET('Hygiene Data'!$E$13,0,10*ROW('Hygiene Data'!E23)))</f>
        <v/>
      </c>
      <c r="DU29" s="404" t="str">
        <f ca="1">+IF(OFFSET('Hygiene Data'!$F$11,0,10*ROW('Hygiene Data'!F23))="","",OFFSET('Hygiene Data'!$F$11,0,10*ROW('Hygiene Data'!F23)))</f>
        <v/>
      </c>
      <c r="DV29" s="404" t="str">
        <f ca="1">+IF(OFFSET('Hygiene Data'!$F$12,0,10*ROW('Hygiene Data'!F23))="","",OFFSET('Hygiene Data'!$F$12,0,10*ROW('Hygiene Data'!F23)))</f>
        <v/>
      </c>
      <c r="DW29" s="404" t="str">
        <f ca="1">+IF(OFFSET('Hygiene Data'!$F$13,0,10*ROW('Hygiene Data'!F23))="","",OFFSET('Hygiene Data'!$F$13,0,10*ROW('Hygiene Data'!F23)))</f>
        <v/>
      </c>
      <c r="DX29" s="404" t="str">
        <f ca="1">+IF(OFFSET('Hygiene Data'!$G$11,0,10*ROW('Hygiene Data'!G23))="","",OFFSET('Hygiene Data'!$G$11,0,10*ROW('Hygiene Data'!G23)))</f>
        <v/>
      </c>
      <c r="DY29" s="404" t="str">
        <f ca="1">+IF(OFFSET('Hygiene Data'!$G$12,0,10*ROW('Hygiene Data'!G23))="","",OFFSET('Hygiene Data'!$G$12,0,10*ROW('Hygiene Data'!G23)))</f>
        <v/>
      </c>
      <c r="DZ29" s="404" t="str">
        <f ca="1">+IF(OFFSET('Hygiene Data'!$G$13,0,10*ROW('Hygiene Data'!G23))="","",OFFSET('Hygiene Data'!$G$13,0,10*ROW('Hygiene Data'!G23)))</f>
        <v/>
      </c>
      <c r="EA29" s="404" t="str">
        <f ca="1">+IF(OFFSET('Hygiene Data'!$H$11,0,10*ROW('Hygiene Data'!H23))="","",OFFSET('Hygiene Data'!$H$11,0,10*ROW('Hygiene Data'!H23)))</f>
        <v/>
      </c>
      <c r="EB29" s="404" t="str">
        <f ca="1">+IF(OFFSET('Hygiene Data'!$H$12,0,10*ROW('Hygiene Data'!H23))="","",OFFSET('Hygiene Data'!$H$12,0,10*ROW('Hygiene Data'!H23)))</f>
        <v/>
      </c>
      <c r="EC29" s="404" t="str">
        <f ca="1">+IF(OFFSET('Hygiene Data'!$H$13,0,10*ROW('Hygiene Data'!H23))="","",OFFSET('Hygiene Data'!$H$13,0,10*ROW('Hygiene Data'!H23)))</f>
        <v/>
      </c>
      <c r="ED29" s="404" t="str">
        <f ca="1">+IF(OFFSET('Hygiene Data'!$I$11,0,10*ROW('Hygiene Data'!I23))="","",OFFSET('Hygiene Data'!$I$11,0,10*ROW('Hygiene Data'!I23)))</f>
        <v/>
      </c>
      <c r="EE29" s="404" t="str">
        <f ca="1">+IF(OFFSET('Hygiene Data'!$I$12,0,10*ROW('Hygiene Data'!I23))="","",OFFSET('Hygiene Data'!$I$12,0,10*ROW('Hygiene Data'!I23)))</f>
        <v/>
      </c>
      <c r="EF29" s="404" t="str">
        <f ca="1">+IF(OFFSET('Hygiene Data'!$I$13,0,10*ROW('Hygiene Data'!I23))="","",OFFSET('Hygiene Data'!$I$13,0,10*ROW('Hygiene Data'!I23)))</f>
        <v/>
      </c>
    </row>
    <row r="30" spans="1:136" x14ac:dyDescent="0.25">
      <c r="A30" s="513" t="str">
        <f ca="1">+IF(OFFSET('Water Data'!$B$2,0,10*ROW('Water Data'!E24))="","",OFFSET('Water Data'!$B$2,0,10*ROW('Water Data'!E24)))</f>
        <v/>
      </c>
      <c r="B30" s="51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40" t="str">
        <f t="shared" ca="1" si="0"/>
        <v/>
      </c>
      <c r="D30" s="54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4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4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4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4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4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4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4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4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4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4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4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4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4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4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4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4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4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4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4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4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4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4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4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4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4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4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4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4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4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4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4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4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4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4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4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4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4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4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4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4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4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4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4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4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4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4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4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4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1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4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4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4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4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4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4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4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4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4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4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4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4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4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4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4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4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404" t="str">
        <f ca="1">+IF(OFFSET('Water Data'!$D$27,0,10*ROW('Water Data'!D24))="","",OFFSET('Water Data'!$D$27,0,10*ROW('Water Data'!D24)))</f>
        <v/>
      </c>
      <c r="BT30" s="404" t="str">
        <f ca="1">+IF(OFFSET('Water Data'!$D$28,0,10*ROW('Water Data'!D24))="","",OFFSET('Water Data'!$D$28,0,10*ROW('Water Data'!D24)))</f>
        <v/>
      </c>
      <c r="BU30" s="404" t="str">
        <f ca="1">+IF(OFFSET('Water Data'!$D$29,0,10*ROW('Water Data'!D24))="","",OFFSET('Water Data'!$D$29,0,10*ROW('Water Data'!D24)))</f>
        <v/>
      </c>
      <c r="BV30" s="404" t="str">
        <f ca="1">+IF(OFFSET('Water Data'!$E$27,0,10*ROW('Water Data'!E24))="","",OFFSET('Water Data'!$E$27,0,10*ROW('Water Data'!E24)))</f>
        <v/>
      </c>
      <c r="BW30" s="404" t="str">
        <f ca="1">+IF(OFFSET('Water Data'!$E$28,0,10*ROW('Water Data'!E24))="","",OFFSET('Water Data'!$E$28,0,10*ROW('Water Data'!E24)))</f>
        <v/>
      </c>
      <c r="BX30" s="404" t="str">
        <f ca="1">+IF(OFFSET('Water Data'!$E$29,0,10*ROW('Water Data'!E24))="","",OFFSET('Water Data'!$E$29,0,10*ROW('Water Data'!E24)))</f>
        <v/>
      </c>
      <c r="BY30" s="404" t="str">
        <f ca="1">+IF(OFFSET('Water Data'!$F$27,0,10*ROW('Water Data'!F24))="","",OFFSET('Water Data'!$F$27,0,10*ROW('Water Data'!F24)))</f>
        <v/>
      </c>
      <c r="BZ30" s="404" t="str">
        <f ca="1">+IF(OFFSET('Water Data'!$F$28,0,10*ROW('Water Data'!F24))="","",OFFSET('Water Data'!$F$28,0,10*ROW('Water Data'!F24)))</f>
        <v/>
      </c>
      <c r="CA30" s="404" t="str">
        <f ca="1">+IF(OFFSET('Water Data'!$F$29,0,10*ROW('Water Data'!F24))="","",OFFSET('Water Data'!$F$29,0,10*ROW('Water Data'!F24)))</f>
        <v/>
      </c>
      <c r="CB30" s="404" t="str">
        <f ca="1">+IF(OFFSET('Water Data'!$G$27,0,10*ROW('Water Data'!G24))="","",OFFSET('Water Data'!$G$27,0,10*ROW('Water Data'!G24)))</f>
        <v/>
      </c>
      <c r="CC30" s="404" t="str">
        <f ca="1">+IF(OFFSET('Water Data'!$G$28,0,10*ROW('Water Data'!G24))="","",OFFSET('Water Data'!$G$28,0,10*ROW('Water Data'!G24)))</f>
        <v/>
      </c>
      <c r="CD30" s="404" t="str">
        <f ca="1">+IF(OFFSET('Water Data'!$G$29,0,10*ROW('Water Data'!G24))="","",OFFSET('Water Data'!$G$29,0,10*ROW('Water Data'!G24)))</f>
        <v/>
      </c>
      <c r="CE30" s="404" t="str">
        <f ca="1">+IF(OFFSET('Water Data'!$H$27,0,10*ROW('Water Data'!H24))="","",OFFSET('Water Data'!$H$27,0,10*ROW('Water Data'!H24)))</f>
        <v/>
      </c>
      <c r="CF30" s="404" t="str">
        <f ca="1">+IF(OFFSET('Water Data'!$H$28,0,10*ROW('Water Data'!H24))="","",OFFSET('Water Data'!$H$28,0,10*ROW('Water Data'!H24)))</f>
        <v/>
      </c>
      <c r="CG30" s="404" t="str">
        <f ca="1">+IF(OFFSET('Water Data'!$H$29,0,10*ROW('Water Data'!H24))="","",OFFSET('Water Data'!$H$29,0,10*ROW('Water Data'!H24)))</f>
        <v/>
      </c>
      <c r="CH30" s="404" t="str">
        <f ca="1">+IF(OFFSET('Water Data'!$I$27,0,10*ROW('Water Data'!I24))="","",OFFSET('Water Data'!$I$27,0,10*ROW('Water Data'!I24)))</f>
        <v/>
      </c>
      <c r="CI30" s="404" t="str">
        <f ca="1">+IF(OFFSET('Water Data'!$I$28,0,10*ROW('Water Data'!I24))="","",OFFSET('Water Data'!$I$28,0,10*ROW('Water Data'!I24)))</f>
        <v/>
      </c>
      <c r="CJ30" s="404" t="str">
        <f ca="1">+IF(OFFSET('Water Data'!$I$29,0,10*ROW('Water Data'!I24))="","",OFFSET('Water Data'!$I$29,0,10*ROW('Water Data'!I24)))</f>
        <v/>
      </c>
      <c r="CK30" s="404" t="str">
        <f ca="1">+IF(OFFSET('Sanitation Data'!$D$28,0,10*ROW('Sanitation Data'!D24))="","",OFFSET('Sanitation Data'!$D$28,0,10*ROW('Sanitation Data'!D24)))</f>
        <v/>
      </c>
      <c r="CL30" s="404" t="str">
        <f ca="1">+IF(OFFSET('Sanitation Data'!$D$29,0,10*ROW('Sanitation Data'!D24))="","",OFFSET('Sanitation Data'!$D$29,0,10*ROW('Sanitation Data'!D24)))</f>
        <v/>
      </c>
      <c r="CM30" s="404" t="str">
        <f ca="1">+IF(OFFSET('Sanitation Data'!$D$30,0,10*ROW('Sanitation Data'!D24))="","",OFFSET('Sanitation Data'!$D$30,0,10*ROW('Sanitation Data'!D24)))</f>
        <v/>
      </c>
      <c r="CN30" s="404" t="str">
        <f ca="1">+IF(OFFSET('Sanitation Data'!$D$31,0,10*ROW('Sanitation Data'!D24))="","",OFFSET('Sanitation Data'!$D$31,0,10*ROW('Sanitation Data'!D24)))</f>
        <v/>
      </c>
      <c r="CO30" s="404" t="str">
        <f ca="1">+IF(OFFSET('Sanitation Data'!$D$32,0,10*ROW('Sanitation Data'!D24))="","",OFFSET('Sanitation Data'!$D$32,0,10*ROW('Sanitation Data'!D24)))</f>
        <v/>
      </c>
      <c r="CP30" s="404" t="str">
        <f ca="1">+IF(OFFSET('Sanitation Data'!$E$28,0,10*ROW('Sanitation Data'!E24))="","",OFFSET('Sanitation Data'!$E$28,0,10*ROW('Sanitation Data'!E24)))</f>
        <v/>
      </c>
      <c r="CQ30" s="404" t="str">
        <f ca="1">+IF(OFFSET('Sanitation Data'!$E$29,0,10*ROW('Sanitation Data'!E24))="","",OFFSET('Sanitation Data'!$E$29,0,10*ROW('Sanitation Data'!E24)))</f>
        <v/>
      </c>
      <c r="CR30" s="404" t="str">
        <f ca="1">+IF(OFFSET('Sanitation Data'!$E$30,0,10*ROW('Sanitation Data'!E24))="","",OFFSET('Sanitation Data'!$E$30,0,10*ROW('Sanitation Data'!E24)))</f>
        <v/>
      </c>
      <c r="CS30" s="404" t="str">
        <f ca="1">+IF(OFFSET('Sanitation Data'!$E$31,0,10*ROW('Sanitation Data'!E24))="","",OFFSET('Sanitation Data'!$E$31,0,10*ROW('Sanitation Data'!E24)))</f>
        <v/>
      </c>
      <c r="CT30" s="404" t="str">
        <f ca="1">+IF(OFFSET('Sanitation Data'!$E$32,0,10*ROW('Sanitation Data'!E24))="","",OFFSET('Sanitation Data'!$E$32,0,10*ROW('Sanitation Data'!E24)))</f>
        <v/>
      </c>
      <c r="CU30" s="404" t="str">
        <f ca="1">+IF(OFFSET('Sanitation Data'!$F$28,0,10*ROW('Sanitation Data'!F24))="","",OFFSET('Sanitation Data'!$F$28,0,10*ROW('Sanitation Data'!F24)))</f>
        <v/>
      </c>
      <c r="CV30" s="404" t="str">
        <f ca="1">+IF(OFFSET('Sanitation Data'!$F$29,0,10*ROW('Sanitation Data'!F24))="","",OFFSET('Sanitation Data'!$F$29,0,10*ROW('Sanitation Data'!F24)))</f>
        <v/>
      </c>
      <c r="CW30" s="404" t="str">
        <f ca="1">+IF(OFFSET('Sanitation Data'!$F$30,0,10*ROW('Sanitation Data'!F24))="","",OFFSET('Sanitation Data'!$F$30,0,10*ROW('Sanitation Data'!F24)))</f>
        <v/>
      </c>
      <c r="CX30" s="404" t="str">
        <f ca="1">+IF(OFFSET('Sanitation Data'!$F$31,0,10*ROW('Sanitation Data'!F24))="","",OFFSET('Sanitation Data'!$F$31,0,10*ROW('Sanitation Data'!F24)))</f>
        <v/>
      </c>
      <c r="CY30" s="404" t="str">
        <f ca="1">+IF(OFFSET('Sanitation Data'!$F$32,0,10*ROW('Sanitation Data'!F24))="","",OFFSET('Sanitation Data'!$F$32,0,10*ROW('Sanitation Data'!F24)))</f>
        <v/>
      </c>
      <c r="CZ30" s="404" t="str">
        <f ca="1">+IF(OFFSET('Sanitation Data'!$G$28,0,10*ROW('Sanitation Data'!G24))="","",OFFSET('Sanitation Data'!$G$28,0,10*ROW('Sanitation Data'!G24)))</f>
        <v/>
      </c>
      <c r="DA30" s="404" t="str">
        <f ca="1">+IF(OFFSET('Sanitation Data'!$G$29,0,10*ROW('Sanitation Data'!G24))="","",OFFSET('Sanitation Data'!$G$29,0,10*ROW('Sanitation Data'!G24)))</f>
        <v/>
      </c>
      <c r="DB30" s="404" t="str">
        <f ca="1">+IF(OFFSET('Sanitation Data'!$G$30,0,10*ROW('Sanitation Data'!G24))="","",OFFSET('Sanitation Data'!$G$30,0,10*ROW('Sanitation Data'!G24)))</f>
        <v/>
      </c>
      <c r="DC30" s="404" t="str">
        <f ca="1">+IF(OFFSET('Sanitation Data'!$G$31,0,10*ROW('Sanitation Data'!G24))="","",OFFSET('Sanitation Data'!$G$31,0,10*ROW('Sanitation Data'!G24)))</f>
        <v/>
      </c>
      <c r="DD30" s="404" t="str">
        <f ca="1">+IF(OFFSET('Sanitation Data'!$G$32,0,10*ROW('Sanitation Data'!G24))="","",OFFSET('Sanitation Data'!$G$32,0,10*ROW('Sanitation Data'!G24)))</f>
        <v/>
      </c>
      <c r="DE30" s="404" t="str">
        <f ca="1">+IF(OFFSET('Sanitation Data'!$H$28,0,10*ROW('Sanitation Data'!H24))="","",OFFSET('Sanitation Data'!$H$28,0,10*ROW('Sanitation Data'!H24)))</f>
        <v/>
      </c>
      <c r="DF30" s="404" t="str">
        <f ca="1">+IF(OFFSET('Sanitation Data'!$H$29,0,10*ROW('Sanitation Data'!H24))="","",OFFSET('Sanitation Data'!$H$29,0,10*ROW('Sanitation Data'!H24)))</f>
        <v/>
      </c>
      <c r="DG30" s="404" t="str">
        <f ca="1">+IF(OFFSET('Sanitation Data'!$H$30,0,10*ROW('Sanitation Data'!H24))="","",OFFSET('Sanitation Data'!$H$30,0,10*ROW('Sanitation Data'!H24)))</f>
        <v/>
      </c>
      <c r="DH30" s="404" t="str">
        <f ca="1">+IF(OFFSET('Sanitation Data'!$H$31,0,10*ROW('Sanitation Data'!H24))="","",OFFSET('Sanitation Data'!$H$31,0,10*ROW('Sanitation Data'!H24)))</f>
        <v/>
      </c>
      <c r="DI30" s="404" t="str">
        <f ca="1">+IF(OFFSET('Sanitation Data'!$H$32,0,10*ROW('Sanitation Data'!H24))="","",OFFSET('Sanitation Data'!$H$32,0,10*ROW('Sanitation Data'!H24)))</f>
        <v/>
      </c>
      <c r="DJ30" s="404" t="str">
        <f ca="1">+IF(OFFSET('Sanitation Data'!$I$28,0,10*ROW('Sanitation Data'!I24))="","",OFFSET('Sanitation Data'!$I$28,0,10*ROW('Sanitation Data'!I24)))</f>
        <v/>
      </c>
      <c r="DK30" s="404" t="str">
        <f ca="1">+IF(OFFSET('Sanitation Data'!$I$29,0,10*ROW('Sanitation Data'!I24))="","",OFFSET('Sanitation Data'!$I$29,0,10*ROW('Sanitation Data'!I24)))</f>
        <v/>
      </c>
      <c r="DL30" s="404" t="str">
        <f ca="1">+IF(OFFSET('Sanitation Data'!$I$30,0,10*ROW('Sanitation Data'!I24))="","",OFFSET('Sanitation Data'!$I$30,0,10*ROW('Sanitation Data'!I24)))</f>
        <v/>
      </c>
      <c r="DM30" s="404" t="str">
        <f ca="1">+IF(OFFSET('Sanitation Data'!$I$31,0,10*ROW('Sanitation Data'!I24))="","",OFFSET('Sanitation Data'!$I$31,0,10*ROW('Sanitation Data'!I24)))</f>
        <v/>
      </c>
      <c r="DN30" s="404" t="str">
        <f ca="1">+IF(OFFSET('Sanitation Data'!$I$32,0,10*ROW('Sanitation Data'!I24))="","",OFFSET('Sanitation Data'!$I$32,0,10*ROW('Sanitation Data'!I24)))</f>
        <v/>
      </c>
      <c r="DO30" s="404" t="str">
        <f ca="1">+IF(OFFSET('Hygiene Data'!$D$11,0,10*ROW('Hygiene Data'!D24))="","",OFFSET('Hygiene Data'!$D$11,0,10*ROW('Hygiene Data'!D24)))</f>
        <v/>
      </c>
      <c r="DP30" s="404" t="str">
        <f ca="1">+IF(OFFSET('Hygiene Data'!$D$12,0,10*ROW('Hygiene Data'!D24))="","",OFFSET('Hygiene Data'!$D$12,0,10*ROW('Hygiene Data'!D24)))</f>
        <v/>
      </c>
      <c r="DQ30" s="404" t="str">
        <f ca="1">+IF(OFFSET('Hygiene Data'!$D$13,0,10*ROW('Hygiene Data'!D24))="","",OFFSET('Hygiene Data'!$D$13,0,10*ROW('Hygiene Data'!D24)))</f>
        <v/>
      </c>
      <c r="DR30" s="404" t="str">
        <f ca="1">+IF(OFFSET('Hygiene Data'!$E$11,0,10*ROW('Hygiene Data'!E24))="","",OFFSET('Hygiene Data'!$E$11,0,10*ROW('Hygiene Data'!E24)))</f>
        <v/>
      </c>
      <c r="DS30" s="404" t="str">
        <f ca="1">+IF(OFFSET('Hygiene Data'!$E$12,0,10*ROW('Hygiene Data'!E24))="","",OFFSET('Hygiene Data'!$E$12,0,10*ROW('Hygiene Data'!E24)))</f>
        <v/>
      </c>
      <c r="DT30" s="404" t="str">
        <f ca="1">+IF(OFFSET('Hygiene Data'!$E$13,0,10*ROW('Hygiene Data'!E24))="","",OFFSET('Hygiene Data'!$E$13,0,10*ROW('Hygiene Data'!E24)))</f>
        <v/>
      </c>
      <c r="DU30" s="404" t="str">
        <f ca="1">+IF(OFFSET('Hygiene Data'!$F$11,0,10*ROW('Hygiene Data'!F24))="","",OFFSET('Hygiene Data'!$F$11,0,10*ROW('Hygiene Data'!F24)))</f>
        <v/>
      </c>
      <c r="DV30" s="404" t="str">
        <f ca="1">+IF(OFFSET('Hygiene Data'!$F$12,0,10*ROW('Hygiene Data'!F24))="","",OFFSET('Hygiene Data'!$F$12,0,10*ROW('Hygiene Data'!F24)))</f>
        <v/>
      </c>
      <c r="DW30" s="404" t="str">
        <f ca="1">+IF(OFFSET('Hygiene Data'!$F$13,0,10*ROW('Hygiene Data'!F24))="","",OFFSET('Hygiene Data'!$F$13,0,10*ROW('Hygiene Data'!F24)))</f>
        <v/>
      </c>
      <c r="DX30" s="404" t="str">
        <f ca="1">+IF(OFFSET('Hygiene Data'!$G$11,0,10*ROW('Hygiene Data'!G24))="","",OFFSET('Hygiene Data'!$G$11,0,10*ROW('Hygiene Data'!G24)))</f>
        <v/>
      </c>
      <c r="DY30" s="404" t="str">
        <f ca="1">+IF(OFFSET('Hygiene Data'!$G$12,0,10*ROW('Hygiene Data'!G24))="","",OFFSET('Hygiene Data'!$G$12,0,10*ROW('Hygiene Data'!G24)))</f>
        <v/>
      </c>
      <c r="DZ30" s="404" t="str">
        <f ca="1">+IF(OFFSET('Hygiene Data'!$G$13,0,10*ROW('Hygiene Data'!G24))="","",OFFSET('Hygiene Data'!$G$13,0,10*ROW('Hygiene Data'!G24)))</f>
        <v/>
      </c>
      <c r="EA30" s="404" t="str">
        <f ca="1">+IF(OFFSET('Hygiene Data'!$H$11,0,10*ROW('Hygiene Data'!H24))="","",OFFSET('Hygiene Data'!$H$11,0,10*ROW('Hygiene Data'!H24)))</f>
        <v/>
      </c>
      <c r="EB30" s="404" t="str">
        <f ca="1">+IF(OFFSET('Hygiene Data'!$H$12,0,10*ROW('Hygiene Data'!H24))="","",OFFSET('Hygiene Data'!$H$12,0,10*ROW('Hygiene Data'!H24)))</f>
        <v/>
      </c>
      <c r="EC30" s="404" t="str">
        <f ca="1">+IF(OFFSET('Hygiene Data'!$H$13,0,10*ROW('Hygiene Data'!H24))="","",OFFSET('Hygiene Data'!$H$13,0,10*ROW('Hygiene Data'!H24)))</f>
        <v/>
      </c>
      <c r="ED30" s="404" t="str">
        <f ca="1">+IF(OFFSET('Hygiene Data'!$I$11,0,10*ROW('Hygiene Data'!I24))="","",OFFSET('Hygiene Data'!$I$11,0,10*ROW('Hygiene Data'!I24)))</f>
        <v/>
      </c>
      <c r="EE30" s="404" t="str">
        <f ca="1">+IF(OFFSET('Hygiene Data'!$I$12,0,10*ROW('Hygiene Data'!I24))="","",OFFSET('Hygiene Data'!$I$12,0,10*ROW('Hygiene Data'!I24)))</f>
        <v/>
      </c>
      <c r="EF30" s="404" t="str">
        <f ca="1">+IF(OFFSET('Hygiene Data'!$I$13,0,10*ROW('Hygiene Data'!I24))="","",OFFSET('Hygiene Data'!$I$13,0,10*ROW('Hygiene Data'!I24)))</f>
        <v/>
      </c>
    </row>
    <row r="31" spans="1:136" x14ac:dyDescent="0.25">
      <c r="A31" s="513" t="str">
        <f ca="1">+IF(OFFSET('Water Data'!$B$2,0,10*ROW('Water Data'!E25))="","",OFFSET('Water Data'!$B$2,0,10*ROW('Water Data'!E25)))</f>
        <v/>
      </c>
      <c r="B31" s="51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40" t="str">
        <f t="shared" ca="1" si="0"/>
        <v/>
      </c>
      <c r="D31" s="54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4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4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4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4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4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4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4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4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4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4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4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4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4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4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4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4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4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4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4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4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4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4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4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4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4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4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4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4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4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4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4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4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4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4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4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4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4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4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4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4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4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4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4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4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4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4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4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4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1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4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4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4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4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4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4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4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4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4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4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4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4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4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4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4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4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404" t="str">
        <f ca="1">+IF(OFFSET('Water Data'!$D$27,0,10*ROW('Water Data'!D25))="","",OFFSET('Water Data'!$D$27,0,10*ROW('Water Data'!D25)))</f>
        <v/>
      </c>
      <c r="BT31" s="404" t="str">
        <f ca="1">+IF(OFFSET('Water Data'!$D$28,0,10*ROW('Water Data'!D25))="","",OFFSET('Water Data'!$D$28,0,10*ROW('Water Data'!D25)))</f>
        <v/>
      </c>
      <c r="BU31" s="404" t="str">
        <f ca="1">+IF(OFFSET('Water Data'!$D$29,0,10*ROW('Water Data'!D25))="","",OFFSET('Water Data'!$D$29,0,10*ROW('Water Data'!D25)))</f>
        <v/>
      </c>
      <c r="BV31" s="404" t="str">
        <f ca="1">+IF(OFFSET('Water Data'!$E$27,0,10*ROW('Water Data'!E25))="","",OFFSET('Water Data'!$E$27,0,10*ROW('Water Data'!E25)))</f>
        <v/>
      </c>
      <c r="BW31" s="404" t="str">
        <f ca="1">+IF(OFFSET('Water Data'!$E$28,0,10*ROW('Water Data'!E25))="","",OFFSET('Water Data'!$E$28,0,10*ROW('Water Data'!E25)))</f>
        <v/>
      </c>
      <c r="BX31" s="404" t="str">
        <f ca="1">+IF(OFFSET('Water Data'!$E$29,0,10*ROW('Water Data'!E25))="","",OFFSET('Water Data'!$E$29,0,10*ROW('Water Data'!E25)))</f>
        <v/>
      </c>
      <c r="BY31" s="404" t="str">
        <f ca="1">+IF(OFFSET('Water Data'!$F$27,0,10*ROW('Water Data'!F25))="","",OFFSET('Water Data'!$F$27,0,10*ROW('Water Data'!F25)))</f>
        <v/>
      </c>
      <c r="BZ31" s="404" t="str">
        <f ca="1">+IF(OFFSET('Water Data'!$F$28,0,10*ROW('Water Data'!F25))="","",OFFSET('Water Data'!$F$28,0,10*ROW('Water Data'!F25)))</f>
        <v/>
      </c>
      <c r="CA31" s="404" t="str">
        <f ca="1">+IF(OFFSET('Water Data'!$F$29,0,10*ROW('Water Data'!F25))="","",OFFSET('Water Data'!$F$29,0,10*ROW('Water Data'!F25)))</f>
        <v/>
      </c>
      <c r="CB31" s="404" t="str">
        <f ca="1">+IF(OFFSET('Water Data'!$G$27,0,10*ROW('Water Data'!G25))="","",OFFSET('Water Data'!$G$27,0,10*ROW('Water Data'!G25)))</f>
        <v/>
      </c>
      <c r="CC31" s="404" t="str">
        <f ca="1">+IF(OFFSET('Water Data'!$G$28,0,10*ROW('Water Data'!G25))="","",OFFSET('Water Data'!$G$28,0,10*ROW('Water Data'!G25)))</f>
        <v/>
      </c>
      <c r="CD31" s="404" t="str">
        <f ca="1">+IF(OFFSET('Water Data'!$G$29,0,10*ROW('Water Data'!G25))="","",OFFSET('Water Data'!$G$29,0,10*ROW('Water Data'!G25)))</f>
        <v/>
      </c>
      <c r="CE31" s="404" t="str">
        <f ca="1">+IF(OFFSET('Water Data'!$H$27,0,10*ROW('Water Data'!H25))="","",OFFSET('Water Data'!$H$27,0,10*ROW('Water Data'!H25)))</f>
        <v/>
      </c>
      <c r="CF31" s="404" t="str">
        <f ca="1">+IF(OFFSET('Water Data'!$H$28,0,10*ROW('Water Data'!H25))="","",OFFSET('Water Data'!$H$28,0,10*ROW('Water Data'!H25)))</f>
        <v/>
      </c>
      <c r="CG31" s="404" t="str">
        <f ca="1">+IF(OFFSET('Water Data'!$H$29,0,10*ROW('Water Data'!H25))="","",OFFSET('Water Data'!$H$29,0,10*ROW('Water Data'!H25)))</f>
        <v/>
      </c>
      <c r="CH31" s="404" t="str">
        <f ca="1">+IF(OFFSET('Water Data'!$I$27,0,10*ROW('Water Data'!I25))="","",OFFSET('Water Data'!$I$27,0,10*ROW('Water Data'!I25)))</f>
        <v/>
      </c>
      <c r="CI31" s="404" t="str">
        <f ca="1">+IF(OFFSET('Water Data'!$I$28,0,10*ROW('Water Data'!I25))="","",OFFSET('Water Data'!$I$28,0,10*ROW('Water Data'!I25)))</f>
        <v/>
      </c>
      <c r="CJ31" s="404" t="str">
        <f ca="1">+IF(OFFSET('Water Data'!$I$29,0,10*ROW('Water Data'!I25))="","",OFFSET('Water Data'!$I$29,0,10*ROW('Water Data'!I25)))</f>
        <v/>
      </c>
      <c r="CK31" s="404" t="str">
        <f ca="1">+IF(OFFSET('Sanitation Data'!$D$28,0,10*ROW('Sanitation Data'!D25))="","",OFFSET('Sanitation Data'!$D$28,0,10*ROW('Sanitation Data'!D25)))</f>
        <v/>
      </c>
      <c r="CL31" s="404" t="str">
        <f ca="1">+IF(OFFSET('Sanitation Data'!$D$29,0,10*ROW('Sanitation Data'!D25))="","",OFFSET('Sanitation Data'!$D$29,0,10*ROW('Sanitation Data'!D25)))</f>
        <v/>
      </c>
      <c r="CM31" s="404" t="str">
        <f ca="1">+IF(OFFSET('Sanitation Data'!$D$30,0,10*ROW('Sanitation Data'!D25))="","",OFFSET('Sanitation Data'!$D$30,0,10*ROW('Sanitation Data'!D25)))</f>
        <v/>
      </c>
      <c r="CN31" s="404" t="str">
        <f ca="1">+IF(OFFSET('Sanitation Data'!$D$31,0,10*ROW('Sanitation Data'!D25))="","",OFFSET('Sanitation Data'!$D$31,0,10*ROW('Sanitation Data'!D25)))</f>
        <v/>
      </c>
      <c r="CO31" s="404" t="str">
        <f ca="1">+IF(OFFSET('Sanitation Data'!$D$32,0,10*ROW('Sanitation Data'!D25))="","",OFFSET('Sanitation Data'!$D$32,0,10*ROW('Sanitation Data'!D25)))</f>
        <v/>
      </c>
      <c r="CP31" s="404" t="str">
        <f ca="1">+IF(OFFSET('Sanitation Data'!$E$28,0,10*ROW('Sanitation Data'!E25))="","",OFFSET('Sanitation Data'!$E$28,0,10*ROW('Sanitation Data'!E25)))</f>
        <v/>
      </c>
      <c r="CQ31" s="404" t="str">
        <f ca="1">+IF(OFFSET('Sanitation Data'!$E$29,0,10*ROW('Sanitation Data'!E25))="","",OFFSET('Sanitation Data'!$E$29,0,10*ROW('Sanitation Data'!E25)))</f>
        <v/>
      </c>
      <c r="CR31" s="404" t="str">
        <f ca="1">+IF(OFFSET('Sanitation Data'!$E$30,0,10*ROW('Sanitation Data'!E25))="","",OFFSET('Sanitation Data'!$E$30,0,10*ROW('Sanitation Data'!E25)))</f>
        <v/>
      </c>
      <c r="CS31" s="404" t="str">
        <f ca="1">+IF(OFFSET('Sanitation Data'!$E$31,0,10*ROW('Sanitation Data'!E25))="","",OFFSET('Sanitation Data'!$E$31,0,10*ROW('Sanitation Data'!E25)))</f>
        <v/>
      </c>
      <c r="CT31" s="404" t="str">
        <f ca="1">+IF(OFFSET('Sanitation Data'!$E$32,0,10*ROW('Sanitation Data'!E25))="","",OFFSET('Sanitation Data'!$E$32,0,10*ROW('Sanitation Data'!E25)))</f>
        <v/>
      </c>
      <c r="CU31" s="404" t="str">
        <f ca="1">+IF(OFFSET('Sanitation Data'!$F$28,0,10*ROW('Sanitation Data'!F25))="","",OFFSET('Sanitation Data'!$F$28,0,10*ROW('Sanitation Data'!F25)))</f>
        <v/>
      </c>
      <c r="CV31" s="404" t="str">
        <f ca="1">+IF(OFFSET('Sanitation Data'!$F$29,0,10*ROW('Sanitation Data'!F25))="","",OFFSET('Sanitation Data'!$F$29,0,10*ROW('Sanitation Data'!F25)))</f>
        <v/>
      </c>
      <c r="CW31" s="404" t="str">
        <f ca="1">+IF(OFFSET('Sanitation Data'!$F$30,0,10*ROW('Sanitation Data'!F25))="","",OFFSET('Sanitation Data'!$F$30,0,10*ROW('Sanitation Data'!F25)))</f>
        <v/>
      </c>
      <c r="CX31" s="404" t="str">
        <f ca="1">+IF(OFFSET('Sanitation Data'!$F$31,0,10*ROW('Sanitation Data'!F25))="","",OFFSET('Sanitation Data'!$F$31,0,10*ROW('Sanitation Data'!F25)))</f>
        <v/>
      </c>
      <c r="CY31" s="404" t="str">
        <f ca="1">+IF(OFFSET('Sanitation Data'!$F$32,0,10*ROW('Sanitation Data'!F25))="","",OFFSET('Sanitation Data'!$F$32,0,10*ROW('Sanitation Data'!F25)))</f>
        <v/>
      </c>
      <c r="CZ31" s="404" t="str">
        <f ca="1">+IF(OFFSET('Sanitation Data'!$G$28,0,10*ROW('Sanitation Data'!G25))="","",OFFSET('Sanitation Data'!$G$28,0,10*ROW('Sanitation Data'!G25)))</f>
        <v/>
      </c>
      <c r="DA31" s="404" t="str">
        <f ca="1">+IF(OFFSET('Sanitation Data'!$G$29,0,10*ROW('Sanitation Data'!G25))="","",OFFSET('Sanitation Data'!$G$29,0,10*ROW('Sanitation Data'!G25)))</f>
        <v/>
      </c>
      <c r="DB31" s="404" t="str">
        <f ca="1">+IF(OFFSET('Sanitation Data'!$G$30,0,10*ROW('Sanitation Data'!G25))="","",OFFSET('Sanitation Data'!$G$30,0,10*ROW('Sanitation Data'!G25)))</f>
        <v/>
      </c>
      <c r="DC31" s="404" t="str">
        <f ca="1">+IF(OFFSET('Sanitation Data'!$G$31,0,10*ROW('Sanitation Data'!G25))="","",OFFSET('Sanitation Data'!$G$31,0,10*ROW('Sanitation Data'!G25)))</f>
        <v/>
      </c>
      <c r="DD31" s="404" t="str">
        <f ca="1">+IF(OFFSET('Sanitation Data'!$G$32,0,10*ROW('Sanitation Data'!G25))="","",OFFSET('Sanitation Data'!$G$32,0,10*ROW('Sanitation Data'!G25)))</f>
        <v/>
      </c>
      <c r="DE31" s="404" t="str">
        <f ca="1">+IF(OFFSET('Sanitation Data'!$H$28,0,10*ROW('Sanitation Data'!H25))="","",OFFSET('Sanitation Data'!$H$28,0,10*ROW('Sanitation Data'!H25)))</f>
        <v/>
      </c>
      <c r="DF31" s="404" t="str">
        <f ca="1">+IF(OFFSET('Sanitation Data'!$H$29,0,10*ROW('Sanitation Data'!H25))="","",OFFSET('Sanitation Data'!$H$29,0,10*ROW('Sanitation Data'!H25)))</f>
        <v/>
      </c>
      <c r="DG31" s="404" t="str">
        <f ca="1">+IF(OFFSET('Sanitation Data'!$H$30,0,10*ROW('Sanitation Data'!H25))="","",OFFSET('Sanitation Data'!$H$30,0,10*ROW('Sanitation Data'!H25)))</f>
        <v/>
      </c>
      <c r="DH31" s="404" t="str">
        <f ca="1">+IF(OFFSET('Sanitation Data'!$H$31,0,10*ROW('Sanitation Data'!H25))="","",OFFSET('Sanitation Data'!$H$31,0,10*ROW('Sanitation Data'!H25)))</f>
        <v/>
      </c>
      <c r="DI31" s="404" t="str">
        <f ca="1">+IF(OFFSET('Sanitation Data'!$H$32,0,10*ROW('Sanitation Data'!H25))="","",OFFSET('Sanitation Data'!$H$32,0,10*ROW('Sanitation Data'!H25)))</f>
        <v/>
      </c>
      <c r="DJ31" s="404" t="str">
        <f ca="1">+IF(OFFSET('Sanitation Data'!$I$28,0,10*ROW('Sanitation Data'!I25))="","",OFFSET('Sanitation Data'!$I$28,0,10*ROW('Sanitation Data'!I25)))</f>
        <v/>
      </c>
      <c r="DK31" s="404" t="str">
        <f ca="1">+IF(OFFSET('Sanitation Data'!$I$29,0,10*ROW('Sanitation Data'!I25))="","",OFFSET('Sanitation Data'!$I$29,0,10*ROW('Sanitation Data'!I25)))</f>
        <v/>
      </c>
      <c r="DL31" s="404" t="str">
        <f ca="1">+IF(OFFSET('Sanitation Data'!$I$30,0,10*ROW('Sanitation Data'!I25))="","",OFFSET('Sanitation Data'!$I$30,0,10*ROW('Sanitation Data'!I25)))</f>
        <v/>
      </c>
      <c r="DM31" s="404" t="str">
        <f ca="1">+IF(OFFSET('Sanitation Data'!$I$31,0,10*ROW('Sanitation Data'!I25))="","",OFFSET('Sanitation Data'!$I$31,0,10*ROW('Sanitation Data'!I25)))</f>
        <v/>
      </c>
      <c r="DN31" s="404" t="str">
        <f ca="1">+IF(OFFSET('Sanitation Data'!$I$32,0,10*ROW('Sanitation Data'!I25))="","",OFFSET('Sanitation Data'!$I$32,0,10*ROW('Sanitation Data'!I25)))</f>
        <v/>
      </c>
      <c r="DO31" s="404" t="str">
        <f ca="1">+IF(OFFSET('Hygiene Data'!$D$11,0,10*ROW('Hygiene Data'!D25))="","",OFFSET('Hygiene Data'!$D$11,0,10*ROW('Hygiene Data'!D25)))</f>
        <v/>
      </c>
      <c r="DP31" s="404" t="str">
        <f ca="1">+IF(OFFSET('Hygiene Data'!$D$12,0,10*ROW('Hygiene Data'!D25))="","",OFFSET('Hygiene Data'!$D$12,0,10*ROW('Hygiene Data'!D25)))</f>
        <v/>
      </c>
      <c r="DQ31" s="404" t="str">
        <f ca="1">+IF(OFFSET('Hygiene Data'!$D$13,0,10*ROW('Hygiene Data'!D25))="","",OFFSET('Hygiene Data'!$D$13,0,10*ROW('Hygiene Data'!D25)))</f>
        <v/>
      </c>
      <c r="DR31" s="404" t="str">
        <f ca="1">+IF(OFFSET('Hygiene Data'!$E$11,0,10*ROW('Hygiene Data'!E25))="","",OFFSET('Hygiene Data'!$E$11,0,10*ROW('Hygiene Data'!E25)))</f>
        <v/>
      </c>
      <c r="DS31" s="404" t="str">
        <f ca="1">+IF(OFFSET('Hygiene Data'!$E$12,0,10*ROW('Hygiene Data'!E25))="","",OFFSET('Hygiene Data'!$E$12,0,10*ROW('Hygiene Data'!E25)))</f>
        <v/>
      </c>
      <c r="DT31" s="404" t="str">
        <f ca="1">+IF(OFFSET('Hygiene Data'!$E$13,0,10*ROW('Hygiene Data'!E25))="","",OFFSET('Hygiene Data'!$E$13,0,10*ROW('Hygiene Data'!E25)))</f>
        <v/>
      </c>
      <c r="DU31" s="404" t="str">
        <f ca="1">+IF(OFFSET('Hygiene Data'!$F$11,0,10*ROW('Hygiene Data'!F25))="","",OFFSET('Hygiene Data'!$F$11,0,10*ROW('Hygiene Data'!F25)))</f>
        <v/>
      </c>
      <c r="DV31" s="404" t="str">
        <f ca="1">+IF(OFFSET('Hygiene Data'!$F$12,0,10*ROW('Hygiene Data'!F25))="","",OFFSET('Hygiene Data'!$F$12,0,10*ROW('Hygiene Data'!F25)))</f>
        <v/>
      </c>
      <c r="DW31" s="404" t="str">
        <f ca="1">+IF(OFFSET('Hygiene Data'!$F$13,0,10*ROW('Hygiene Data'!F25))="","",OFFSET('Hygiene Data'!$F$13,0,10*ROW('Hygiene Data'!F25)))</f>
        <v/>
      </c>
      <c r="DX31" s="404" t="str">
        <f ca="1">+IF(OFFSET('Hygiene Data'!$G$11,0,10*ROW('Hygiene Data'!G25))="","",OFFSET('Hygiene Data'!$G$11,0,10*ROW('Hygiene Data'!G25)))</f>
        <v/>
      </c>
      <c r="DY31" s="404" t="str">
        <f ca="1">+IF(OFFSET('Hygiene Data'!$G$12,0,10*ROW('Hygiene Data'!G25))="","",OFFSET('Hygiene Data'!$G$12,0,10*ROW('Hygiene Data'!G25)))</f>
        <v/>
      </c>
      <c r="DZ31" s="404" t="str">
        <f ca="1">+IF(OFFSET('Hygiene Data'!$G$13,0,10*ROW('Hygiene Data'!G25))="","",OFFSET('Hygiene Data'!$G$13,0,10*ROW('Hygiene Data'!G25)))</f>
        <v/>
      </c>
      <c r="EA31" s="404" t="str">
        <f ca="1">+IF(OFFSET('Hygiene Data'!$H$11,0,10*ROW('Hygiene Data'!H25))="","",OFFSET('Hygiene Data'!$H$11,0,10*ROW('Hygiene Data'!H25)))</f>
        <v/>
      </c>
      <c r="EB31" s="404" t="str">
        <f ca="1">+IF(OFFSET('Hygiene Data'!$H$12,0,10*ROW('Hygiene Data'!H25))="","",OFFSET('Hygiene Data'!$H$12,0,10*ROW('Hygiene Data'!H25)))</f>
        <v/>
      </c>
      <c r="EC31" s="404" t="str">
        <f ca="1">+IF(OFFSET('Hygiene Data'!$H$13,0,10*ROW('Hygiene Data'!H25))="","",OFFSET('Hygiene Data'!$H$13,0,10*ROW('Hygiene Data'!H25)))</f>
        <v/>
      </c>
      <c r="ED31" s="404" t="str">
        <f ca="1">+IF(OFFSET('Hygiene Data'!$I$11,0,10*ROW('Hygiene Data'!I25))="","",OFFSET('Hygiene Data'!$I$11,0,10*ROW('Hygiene Data'!I25)))</f>
        <v/>
      </c>
      <c r="EE31" s="404" t="str">
        <f ca="1">+IF(OFFSET('Hygiene Data'!$I$12,0,10*ROW('Hygiene Data'!I25))="","",OFFSET('Hygiene Data'!$I$12,0,10*ROW('Hygiene Data'!I25)))</f>
        <v/>
      </c>
      <c r="EF31" s="404" t="str">
        <f ca="1">+IF(OFFSET('Hygiene Data'!$I$13,0,10*ROW('Hygiene Data'!I25))="","",OFFSET('Hygiene Data'!$I$13,0,10*ROW('Hygiene Data'!I25)))</f>
        <v/>
      </c>
    </row>
    <row r="32" spans="1:136" x14ac:dyDescent="0.25">
      <c r="A32" s="513" t="str">
        <f ca="1">+IF(OFFSET('Water Data'!$B$2,0,10*ROW('Water Data'!E26))="","",OFFSET('Water Data'!$B$2,0,10*ROW('Water Data'!E26)))</f>
        <v/>
      </c>
      <c r="B32" s="51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40" t="str">
        <f t="shared" ca="1" si="0"/>
        <v/>
      </c>
      <c r="D32" s="54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4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4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4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4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4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4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4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4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4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4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4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4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4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4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4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4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4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4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4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4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4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4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4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4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4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4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4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4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4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4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4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4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4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4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4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4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4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4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4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4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4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4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4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4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4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4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4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4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1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4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4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4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4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4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4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4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4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4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4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4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4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4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4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4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4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404" t="str">
        <f ca="1">+IF(OFFSET('Water Data'!$D$27,0,10*ROW('Water Data'!D26))="","",OFFSET('Water Data'!$D$27,0,10*ROW('Water Data'!D26)))</f>
        <v/>
      </c>
      <c r="BT32" s="404" t="str">
        <f ca="1">+IF(OFFSET('Water Data'!$D$28,0,10*ROW('Water Data'!D26))="","",OFFSET('Water Data'!$D$28,0,10*ROW('Water Data'!D26)))</f>
        <v/>
      </c>
      <c r="BU32" s="404" t="str">
        <f ca="1">+IF(OFFSET('Water Data'!$D$29,0,10*ROW('Water Data'!D26))="","",OFFSET('Water Data'!$D$29,0,10*ROW('Water Data'!D26)))</f>
        <v/>
      </c>
      <c r="BV32" s="404" t="str">
        <f ca="1">+IF(OFFSET('Water Data'!$E$27,0,10*ROW('Water Data'!E26))="","",OFFSET('Water Data'!$E$27,0,10*ROW('Water Data'!E26)))</f>
        <v/>
      </c>
      <c r="BW32" s="404" t="str">
        <f ca="1">+IF(OFFSET('Water Data'!$E$28,0,10*ROW('Water Data'!E26))="","",OFFSET('Water Data'!$E$28,0,10*ROW('Water Data'!E26)))</f>
        <v/>
      </c>
      <c r="BX32" s="404" t="str">
        <f ca="1">+IF(OFFSET('Water Data'!$E$29,0,10*ROW('Water Data'!E26))="","",OFFSET('Water Data'!$E$29,0,10*ROW('Water Data'!E26)))</f>
        <v/>
      </c>
      <c r="BY32" s="404" t="str">
        <f ca="1">+IF(OFFSET('Water Data'!$F$27,0,10*ROW('Water Data'!F26))="","",OFFSET('Water Data'!$F$27,0,10*ROW('Water Data'!F26)))</f>
        <v/>
      </c>
      <c r="BZ32" s="404" t="str">
        <f ca="1">+IF(OFFSET('Water Data'!$F$28,0,10*ROW('Water Data'!F26))="","",OFFSET('Water Data'!$F$28,0,10*ROW('Water Data'!F26)))</f>
        <v/>
      </c>
      <c r="CA32" s="404" t="str">
        <f ca="1">+IF(OFFSET('Water Data'!$F$29,0,10*ROW('Water Data'!F26))="","",OFFSET('Water Data'!$F$29,0,10*ROW('Water Data'!F26)))</f>
        <v/>
      </c>
      <c r="CB32" s="404" t="str">
        <f ca="1">+IF(OFFSET('Water Data'!$G$27,0,10*ROW('Water Data'!G26))="","",OFFSET('Water Data'!$G$27,0,10*ROW('Water Data'!G26)))</f>
        <v/>
      </c>
      <c r="CC32" s="404" t="str">
        <f ca="1">+IF(OFFSET('Water Data'!$G$28,0,10*ROW('Water Data'!G26))="","",OFFSET('Water Data'!$G$28,0,10*ROW('Water Data'!G26)))</f>
        <v/>
      </c>
      <c r="CD32" s="404" t="str">
        <f ca="1">+IF(OFFSET('Water Data'!$G$29,0,10*ROW('Water Data'!G26))="","",OFFSET('Water Data'!$G$29,0,10*ROW('Water Data'!G26)))</f>
        <v/>
      </c>
      <c r="CE32" s="404" t="str">
        <f ca="1">+IF(OFFSET('Water Data'!$H$27,0,10*ROW('Water Data'!H26))="","",OFFSET('Water Data'!$H$27,0,10*ROW('Water Data'!H26)))</f>
        <v/>
      </c>
      <c r="CF32" s="404" t="str">
        <f ca="1">+IF(OFFSET('Water Data'!$H$28,0,10*ROW('Water Data'!H26))="","",OFFSET('Water Data'!$H$28,0,10*ROW('Water Data'!H26)))</f>
        <v/>
      </c>
      <c r="CG32" s="404" t="str">
        <f ca="1">+IF(OFFSET('Water Data'!$H$29,0,10*ROW('Water Data'!H26))="","",OFFSET('Water Data'!$H$29,0,10*ROW('Water Data'!H26)))</f>
        <v/>
      </c>
      <c r="CH32" s="404" t="str">
        <f ca="1">+IF(OFFSET('Water Data'!$I$27,0,10*ROW('Water Data'!I26))="","",OFFSET('Water Data'!$I$27,0,10*ROW('Water Data'!I26)))</f>
        <v/>
      </c>
      <c r="CI32" s="404" t="str">
        <f ca="1">+IF(OFFSET('Water Data'!$I$28,0,10*ROW('Water Data'!I26))="","",OFFSET('Water Data'!$I$28,0,10*ROW('Water Data'!I26)))</f>
        <v/>
      </c>
      <c r="CJ32" s="404" t="str">
        <f ca="1">+IF(OFFSET('Water Data'!$I$29,0,10*ROW('Water Data'!I26))="","",OFFSET('Water Data'!$I$29,0,10*ROW('Water Data'!I26)))</f>
        <v/>
      </c>
      <c r="CK32" s="404" t="str">
        <f ca="1">+IF(OFFSET('Sanitation Data'!$D$28,0,10*ROW('Sanitation Data'!D26))="","",OFFSET('Sanitation Data'!$D$28,0,10*ROW('Sanitation Data'!D26)))</f>
        <v/>
      </c>
      <c r="CL32" s="404" t="str">
        <f ca="1">+IF(OFFSET('Sanitation Data'!$D$29,0,10*ROW('Sanitation Data'!D26))="","",OFFSET('Sanitation Data'!$D$29,0,10*ROW('Sanitation Data'!D26)))</f>
        <v/>
      </c>
      <c r="CM32" s="404" t="str">
        <f ca="1">+IF(OFFSET('Sanitation Data'!$D$30,0,10*ROW('Sanitation Data'!D26))="","",OFFSET('Sanitation Data'!$D$30,0,10*ROW('Sanitation Data'!D26)))</f>
        <v/>
      </c>
      <c r="CN32" s="404" t="str">
        <f ca="1">+IF(OFFSET('Sanitation Data'!$D$31,0,10*ROW('Sanitation Data'!D26))="","",OFFSET('Sanitation Data'!$D$31,0,10*ROW('Sanitation Data'!D26)))</f>
        <v/>
      </c>
      <c r="CO32" s="404" t="str">
        <f ca="1">+IF(OFFSET('Sanitation Data'!$D$32,0,10*ROW('Sanitation Data'!D26))="","",OFFSET('Sanitation Data'!$D$32,0,10*ROW('Sanitation Data'!D26)))</f>
        <v/>
      </c>
      <c r="CP32" s="404" t="str">
        <f ca="1">+IF(OFFSET('Sanitation Data'!$E$28,0,10*ROW('Sanitation Data'!E26))="","",OFFSET('Sanitation Data'!$E$28,0,10*ROW('Sanitation Data'!E26)))</f>
        <v/>
      </c>
      <c r="CQ32" s="404" t="str">
        <f ca="1">+IF(OFFSET('Sanitation Data'!$E$29,0,10*ROW('Sanitation Data'!E26))="","",OFFSET('Sanitation Data'!$E$29,0,10*ROW('Sanitation Data'!E26)))</f>
        <v/>
      </c>
      <c r="CR32" s="404" t="str">
        <f ca="1">+IF(OFFSET('Sanitation Data'!$E$30,0,10*ROW('Sanitation Data'!E26))="","",OFFSET('Sanitation Data'!$E$30,0,10*ROW('Sanitation Data'!E26)))</f>
        <v/>
      </c>
      <c r="CS32" s="404" t="str">
        <f ca="1">+IF(OFFSET('Sanitation Data'!$E$31,0,10*ROW('Sanitation Data'!E26))="","",OFFSET('Sanitation Data'!$E$31,0,10*ROW('Sanitation Data'!E26)))</f>
        <v/>
      </c>
      <c r="CT32" s="404" t="str">
        <f ca="1">+IF(OFFSET('Sanitation Data'!$E$32,0,10*ROW('Sanitation Data'!E26))="","",OFFSET('Sanitation Data'!$E$32,0,10*ROW('Sanitation Data'!E26)))</f>
        <v/>
      </c>
      <c r="CU32" s="404" t="str">
        <f ca="1">+IF(OFFSET('Sanitation Data'!$F$28,0,10*ROW('Sanitation Data'!F26))="","",OFFSET('Sanitation Data'!$F$28,0,10*ROW('Sanitation Data'!F26)))</f>
        <v/>
      </c>
      <c r="CV32" s="404" t="str">
        <f ca="1">+IF(OFFSET('Sanitation Data'!$F$29,0,10*ROW('Sanitation Data'!F26))="","",OFFSET('Sanitation Data'!$F$29,0,10*ROW('Sanitation Data'!F26)))</f>
        <v/>
      </c>
      <c r="CW32" s="404" t="str">
        <f ca="1">+IF(OFFSET('Sanitation Data'!$F$30,0,10*ROW('Sanitation Data'!F26))="","",OFFSET('Sanitation Data'!$F$30,0,10*ROW('Sanitation Data'!F26)))</f>
        <v/>
      </c>
      <c r="CX32" s="404" t="str">
        <f ca="1">+IF(OFFSET('Sanitation Data'!$F$31,0,10*ROW('Sanitation Data'!F26))="","",OFFSET('Sanitation Data'!$F$31,0,10*ROW('Sanitation Data'!F26)))</f>
        <v/>
      </c>
      <c r="CY32" s="404" t="str">
        <f ca="1">+IF(OFFSET('Sanitation Data'!$F$32,0,10*ROW('Sanitation Data'!F26))="","",OFFSET('Sanitation Data'!$F$32,0,10*ROW('Sanitation Data'!F26)))</f>
        <v/>
      </c>
      <c r="CZ32" s="404" t="str">
        <f ca="1">+IF(OFFSET('Sanitation Data'!$G$28,0,10*ROW('Sanitation Data'!G26))="","",OFFSET('Sanitation Data'!$G$28,0,10*ROW('Sanitation Data'!G26)))</f>
        <v/>
      </c>
      <c r="DA32" s="404" t="str">
        <f ca="1">+IF(OFFSET('Sanitation Data'!$G$29,0,10*ROW('Sanitation Data'!G26))="","",OFFSET('Sanitation Data'!$G$29,0,10*ROW('Sanitation Data'!G26)))</f>
        <v/>
      </c>
      <c r="DB32" s="404" t="str">
        <f ca="1">+IF(OFFSET('Sanitation Data'!$G$30,0,10*ROW('Sanitation Data'!G26))="","",OFFSET('Sanitation Data'!$G$30,0,10*ROW('Sanitation Data'!G26)))</f>
        <v/>
      </c>
      <c r="DC32" s="404" t="str">
        <f ca="1">+IF(OFFSET('Sanitation Data'!$G$31,0,10*ROW('Sanitation Data'!G26))="","",OFFSET('Sanitation Data'!$G$31,0,10*ROW('Sanitation Data'!G26)))</f>
        <v/>
      </c>
      <c r="DD32" s="404" t="str">
        <f ca="1">+IF(OFFSET('Sanitation Data'!$G$32,0,10*ROW('Sanitation Data'!G26))="","",OFFSET('Sanitation Data'!$G$32,0,10*ROW('Sanitation Data'!G26)))</f>
        <v/>
      </c>
      <c r="DE32" s="404" t="str">
        <f ca="1">+IF(OFFSET('Sanitation Data'!$H$28,0,10*ROW('Sanitation Data'!H26))="","",OFFSET('Sanitation Data'!$H$28,0,10*ROW('Sanitation Data'!H26)))</f>
        <v/>
      </c>
      <c r="DF32" s="404" t="str">
        <f ca="1">+IF(OFFSET('Sanitation Data'!$H$29,0,10*ROW('Sanitation Data'!H26))="","",OFFSET('Sanitation Data'!$H$29,0,10*ROW('Sanitation Data'!H26)))</f>
        <v/>
      </c>
      <c r="DG32" s="404" t="str">
        <f ca="1">+IF(OFFSET('Sanitation Data'!$H$30,0,10*ROW('Sanitation Data'!H26))="","",OFFSET('Sanitation Data'!$H$30,0,10*ROW('Sanitation Data'!H26)))</f>
        <v/>
      </c>
      <c r="DH32" s="404" t="str">
        <f ca="1">+IF(OFFSET('Sanitation Data'!$H$31,0,10*ROW('Sanitation Data'!H26))="","",OFFSET('Sanitation Data'!$H$31,0,10*ROW('Sanitation Data'!H26)))</f>
        <v/>
      </c>
      <c r="DI32" s="404" t="str">
        <f ca="1">+IF(OFFSET('Sanitation Data'!$H$32,0,10*ROW('Sanitation Data'!H26))="","",OFFSET('Sanitation Data'!$H$32,0,10*ROW('Sanitation Data'!H26)))</f>
        <v/>
      </c>
      <c r="DJ32" s="404" t="str">
        <f ca="1">+IF(OFFSET('Sanitation Data'!$I$28,0,10*ROW('Sanitation Data'!I26))="","",OFFSET('Sanitation Data'!$I$28,0,10*ROW('Sanitation Data'!I26)))</f>
        <v/>
      </c>
      <c r="DK32" s="404" t="str">
        <f ca="1">+IF(OFFSET('Sanitation Data'!$I$29,0,10*ROW('Sanitation Data'!I26))="","",OFFSET('Sanitation Data'!$I$29,0,10*ROW('Sanitation Data'!I26)))</f>
        <v/>
      </c>
      <c r="DL32" s="404" t="str">
        <f ca="1">+IF(OFFSET('Sanitation Data'!$I$30,0,10*ROW('Sanitation Data'!I26))="","",OFFSET('Sanitation Data'!$I$30,0,10*ROW('Sanitation Data'!I26)))</f>
        <v/>
      </c>
      <c r="DM32" s="404" t="str">
        <f ca="1">+IF(OFFSET('Sanitation Data'!$I$31,0,10*ROW('Sanitation Data'!I26))="","",OFFSET('Sanitation Data'!$I$31,0,10*ROW('Sanitation Data'!I26)))</f>
        <v/>
      </c>
      <c r="DN32" s="404" t="str">
        <f ca="1">+IF(OFFSET('Sanitation Data'!$I$32,0,10*ROW('Sanitation Data'!I26))="","",OFFSET('Sanitation Data'!$I$32,0,10*ROW('Sanitation Data'!I26)))</f>
        <v/>
      </c>
      <c r="DO32" s="404" t="str">
        <f ca="1">+IF(OFFSET('Hygiene Data'!$D$11,0,10*ROW('Hygiene Data'!D26))="","",OFFSET('Hygiene Data'!$D$11,0,10*ROW('Hygiene Data'!D26)))</f>
        <v/>
      </c>
      <c r="DP32" s="404" t="str">
        <f ca="1">+IF(OFFSET('Hygiene Data'!$D$12,0,10*ROW('Hygiene Data'!D26))="","",OFFSET('Hygiene Data'!$D$12,0,10*ROW('Hygiene Data'!D26)))</f>
        <v/>
      </c>
      <c r="DQ32" s="404" t="str">
        <f ca="1">+IF(OFFSET('Hygiene Data'!$D$13,0,10*ROW('Hygiene Data'!D26))="","",OFFSET('Hygiene Data'!$D$13,0,10*ROW('Hygiene Data'!D26)))</f>
        <v/>
      </c>
      <c r="DR32" s="404" t="str">
        <f ca="1">+IF(OFFSET('Hygiene Data'!$E$11,0,10*ROW('Hygiene Data'!E26))="","",OFFSET('Hygiene Data'!$E$11,0,10*ROW('Hygiene Data'!E26)))</f>
        <v/>
      </c>
      <c r="DS32" s="404" t="str">
        <f ca="1">+IF(OFFSET('Hygiene Data'!$E$12,0,10*ROW('Hygiene Data'!E26))="","",OFFSET('Hygiene Data'!$E$12,0,10*ROW('Hygiene Data'!E26)))</f>
        <v/>
      </c>
      <c r="DT32" s="404" t="str">
        <f ca="1">+IF(OFFSET('Hygiene Data'!$E$13,0,10*ROW('Hygiene Data'!E26))="","",OFFSET('Hygiene Data'!$E$13,0,10*ROW('Hygiene Data'!E26)))</f>
        <v/>
      </c>
      <c r="DU32" s="404" t="str">
        <f ca="1">+IF(OFFSET('Hygiene Data'!$F$11,0,10*ROW('Hygiene Data'!F26))="","",OFFSET('Hygiene Data'!$F$11,0,10*ROW('Hygiene Data'!F26)))</f>
        <v/>
      </c>
      <c r="DV32" s="404" t="str">
        <f ca="1">+IF(OFFSET('Hygiene Data'!$F$12,0,10*ROW('Hygiene Data'!F26))="","",OFFSET('Hygiene Data'!$F$12,0,10*ROW('Hygiene Data'!F26)))</f>
        <v/>
      </c>
      <c r="DW32" s="404" t="str">
        <f ca="1">+IF(OFFSET('Hygiene Data'!$F$13,0,10*ROW('Hygiene Data'!F26))="","",OFFSET('Hygiene Data'!$F$13,0,10*ROW('Hygiene Data'!F26)))</f>
        <v/>
      </c>
      <c r="DX32" s="404" t="str">
        <f ca="1">+IF(OFFSET('Hygiene Data'!$G$11,0,10*ROW('Hygiene Data'!G26))="","",OFFSET('Hygiene Data'!$G$11,0,10*ROW('Hygiene Data'!G26)))</f>
        <v/>
      </c>
      <c r="DY32" s="404" t="str">
        <f ca="1">+IF(OFFSET('Hygiene Data'!$G$12,0,10*ROW('Hygiene Data'!G26))="","",OFFSET('Hygiene Data'!$G$12,0,10*ROW('Hygiene Data'!G26)))</f>
        <v/>
      </c>
      <c r="DZ32" s="404" t="str">
        <f ca="1">+IF(OFFSET('Hygiene Data'!$G$13,0,10*ROW('Hygiene Data'!G26))="","",OFFSET('Hygiene Data'!$G$13,0,10*ROW('Hygiene Data'!G26)))</f>
        <v/>
      </c>
      <c r="EA32" s="404" t="str">
        <f ca="1">+IF(OFFSET('Hygiene Data'!$H$11,0,10*ROW('Hygiene Data'!H26))="","",OFFSET('Hygiene Data'!$H$11,0,10*ROW('Hygiene Data'!H26)))</f>
        <v/>
      </c>
      <c r="EB32" s="404" t="str">
        <f ca="1">+IF(OFFSET('Hygiene Data'!$H$12,0,10*ROW('Hygiene Data'!H26))="","",OFFSET('Hygiene Data'!$H$12,0,10*ROW('Hygiene Data'!H26)))</f>
        <v/>
      </c>
      <c r="EC32" s="404" t="str">
        <f ca="1">+IF(OFFSET('Hygiene Data'!$H$13,0,10*ROW('Hygiene Data'!H26))="","",OFFSET('Hygiene Data'!$H$13,0,10*ROW('Hygiene Data'!H26)))</f>
        <v/>
      </c>
      <c r="ED32" s="404" t="str">
        <f ca="1">+IF(OFFSET('Hygiene Data'!$I$11,0,10*ROW('Hygiene Data'!I26))="","",OFFSET('Hygiene Data'!$I$11,0,10*ROW('Hygiene Data'!I26)))</f>
        <v/>
      </c>
      <c r="EE32" s="404" t="str">
        <f ca="1">+IF(OFFSET('Hygiene Data'!$I$12,0,10*ROW('Hygiene Data'!I26))="","",OFFSET('Hygiene Data'!$I$12,0,10*ROW('Hygiene Data'!I26)))</f>
        <v/>
      </c>
      <c r="EF32" s="404" t="str">
        <f ca="1">+IF(OFFSET('Hygiene Data'!$I$13,0,10*ROW('Hygiene Data'!I26))="","",OFFSET('Hygiene Data'!$I$13,0,10*ROW('Hygiene Data'!I26)))</f>
        <v/>
      </c>
    </row>
    <row r="33" spans="1:136" x14ac:dyDescent="0.25">
      <c r="A33" s="513" t="str">
        <f ca="1">+IF(OFFSET('Water Data'!$B$2,0,10*ROW('Water Data'!E27))="","",OFFSET('Water Data'!$B$2,0,10*ROW('Water Data'!E27)))</f>
        <v/>
      </c>
      <c r="B33" s="51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40" t="str">
        <f t="shared" ca="1" si="0"/>
        <v/>
      </c>
      <c r="D33" s="54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4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4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4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4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4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4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4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4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4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4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4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4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4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4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4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4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4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4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4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4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4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4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4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4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4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4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4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4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4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4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4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4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4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4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4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4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4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4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4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4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4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4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4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4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4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4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4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4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1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4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4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4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4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4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4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4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4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4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4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4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4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4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4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4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4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404" t="str">
        <f ca="1">+IF(OFFSET('Water Data'!$D$27,0,10*ROW('Water Data'!D27))="","",OFFSET('Water Data'!$D$27,0,10*ROW('Water Data'!D27)))</f>
        <v/>
      </c>
      <c r="BT33" s="404" t="str">
        <f ca="1">+IF(OFFSET('Water Data'!$D$28,0,10*ROW('Water Data'!D27))="","",OFFSET('Water Data'!$D$28,0,10*ROW('Water Data'!D27)))</f>
        <v/>
      </c>
      <c r="BU33" s="404" t="str">
        <f ca="1">+IF(OFFSET('Water Data'!$D$29,0,10*ROW('Water Data'!D27))="","",OFFSET('Water Data'!$D$29,0,10*ROW('Water Data'!D27)))</f>
        <v/>
      </c>
      <c r="BV33" s="404" t="str">
        <f ca="1">+IF(OFFSET('Water Data'!$E$27,0,10*ROW('Water Data'!E27))="","",OFFSET('Water Data'!$E$27,0,10*ROW('Water Data'!E27)))</f>
        <v/>
      </c>
      <c r="BW33" s="404" t="str">
        <f ca="1">+IF(OFFSET('Water Data'!$E$28,0,10*ROW('Water Data'!E27))="","",OFFSET('Water Data'!$E$28,0,10*ROW('Water Data'!E27)))</f>
        <v/>
      </c>
      <c r="BX33" s="404" t="str">
        <f ca="1">+IF(OFFSET('Water Data'!$E$29,0,10*ROW('Water Data'!E27))="","",OFFSET('Water Data'!$E$29,0,10*ROW('Water Data'!E27)))</f>
        <v/>
      </c>
      <c r="BY33" s="404" t="str">
        <f ca="1">+IF(OFFSET('Water Data'!$F$27,0,10*ROW('Water Data'!F27))="","",OFFSET('Water Data'!$F$27,0,10*ROW('Water Data'!F27)))</f>
        <v/>
      </c>
      <c r="BZ33" s="404" t="str">
        <f ca="1">+IF(OFFSET('Water Data'!$F$28,0,10*ROW('Water Data'!F27))="","",OFFSET('Water Data'!$F$28,0,10*ROW('Water Data'!F27)))</f>
        <v/>
      </c>
      <c r="CA33" s="404" t="str">
        <f ca="1">+IF(OFFSET('Water Data'!$F$29,0,10*ROW('Water Data'!F27))="","",OFFSET('Water Data'!$F$29,0,10*ROW('Water Data'!F27)))</f>
        <v/>
      </c>
      <c r="CB33" s="404" t="str">
        <f ca="1">+IF(OFFSET('Water Data'!$G$27,0,10*ROW('Water Data'!G27))="","",OFFSET('Water Data'!$G$27,0,10*ROW('Water Data'!G27)))</f>
        <v/>
      </c>
      <c r="CC33" s="404" t="str">
        <f ca="1">+IF(OFFSET('Water Data'!$G$28,0,10*ROW('Water Data'!G27))="","",OFFSET('Water Data'!$G$28,0,10*ROW('Water Data'!G27)))</f>
        <v/>
      </c>
      <c r="CD33" s="404" t="str">
        <f ca="1">+IF(OFFSET('Water Data'!$G$29,0,10*ROW('Water Data'!G27))="","",OFFSET('Water Data'!$G$29,0,10*ROW('Water Data'!G27)))</f>
        <v/>
      </c>
      <c r="CE33" s="404" t="str">
        <f ca="1">+IF(OFFSET('Water Data'!$H$27,0,10*ROW('Water Data'!H27))="","",OFFSET('Water Data'!$H$27,0,10*ROW('Water Data'!H27)))</f>
        <v/>
      </c>
      <c r="CF33" s="404" t="str">
        <f ca="1">+IF(OFFSET('Water Data'!$H$28,0,10*ROW('Water Data'!H27))="","",OFFSET('Water Data'!$H$28,0,10*ROW('Water Data'!H27)))</f>
        <v/>
      </c>
      <c r="CG33" s="404" t="str">
        <f ca="1">+IF(OFFSET('Water Data'!$H$29,0,10*ROW('Water Data'!H27))="","",OFFSET('Water Data'!$H$29,0,10*ROW('Water Data'!H27)))</f>
        <v/>
      </c>
      <c r="CH33" s="404" t="str">
        <f ca="1">+IF(OFFSET('Water Data'!$I$27,0,10*ROW('Water Data'!I27))="","",OFFSET('Water Data'!$I$27,0,10*ROW('Water Data'!I27)))</f>
        <v/>
      </c>
      <c r="CI33" s="404" t="str">
        <f ca="1">+IF(OFFSET('Water Data'!$I$28,0,10*ROW('Water Data'!I27))="","",OFFSET('Water Data'!$I$28,0,10*ROW('Water Data'!I27)))</f>
        <v/>
      </c>
      <c r="CJ33" s="404" t="str">
        <f ca="1">+IF(OFFSET('Water Data'!$I$29,0,10*ROW('Water Data'!I27))="","",OFFSET('Water Data'!$I$29,0,10*ROW('Water Data'!I27)))</f>
        <v/>
      </c>
      <c r="CK33" s="404" t="str">
        <f ca="1">+IF(OFFSET('Sanitation Data'!$D$28,0,10*ROW('Sanitation Data'!D27))="","",OFFSET('Sanitation Data'!$D$28,0,10*ROW('Sanitation Data'!D27)))</f>
        <v/>
      </c>
      <c r="CL33" s="404" t="str">
        <f ca="1">+IF(OFFSET('Sanitation Data'!$D$29,0,10*ROW('Sanitation Data'!D27))="","",OFFSET('Sanitation Data'!$D$29,0,10*ROW('Sanitation Data'!D27)))</f>
        <v/>
      </c>
      <c r="CM33" s="404" t="str">
        <f ca="1">+IF(OFFSET('Sanitation Data'!$D$30,0,10*ROW('Sanitation Data'!D27))="","",OFFSET('Sanitation Data'!$D$30,0,10*ROW('Sanitation Data'!D27)))</f>
        <v/>
      </c>
      <c r="CN33" s="404" t="str">
        <f ca="1">+IF(OFFSET('Sanitation Data'!$D$31,0,10*ROW('Sanitation Data'!D27))="","",OFFSET('Sanitation Data'!$D$31,0,10*ROW('Sanitation Data'!D27)))</f>
        <v/>
      </c>
      <c r="CO33" s="404" t="str">
        <f ca="1">+IF(OFFSET('Sanitation Data'!$D$32,0,10*ROW('Sanitation Data'!D27))="","",OFFSET('Sanitation Data'!$D$32,0,10*ROW('Sanitation Data'!D27)))</f>
        <v/>
      </c>
      <c r="CP33" s="404" t="str">
        <f ca="1">+IF(OFFSET('Sanitation Data'!$E$28,0,10*ROW('Sanitation Data'!E27))="","",OFFSET('Sanitation Data'!$E$28,0,10*ROW('Sanitation Data'!E27)))</f>
        <v/>
      </c>
      <c r="CQ33" s="404" t="str">
        <f ca="1">+IF(OFFSET('Sanitation Data'!$E$29,0,10*ROW('Sanitation Data'!E27))="","",OFFSET('Sanitation Data'!$E$29,0,10*ROW('Sanitation Data'!E27)))</f>
        <v/>
      </c>
      <c r="CR33" s="404" t="str">
        <f ca="1">+IF(OFFSET('Sanitation Data'!$E$30,0,10*ROW('Sanitation Data'!E27))="","",OFFSET('Sanitation Data'!$E$30,0,10*ROW('Sanitation Data'!E27)))</f>
        <v/>
      </c>
      <c r="CS33" s="404" t="str">
        <f ca="1">+IF(OFFSET('Sanitation Data'!$E$31,0,10*ROW('Sanitation Data'!E27))="","",OFFSET('Sanitation Data'!$E$31,0,10*ROW('Sanitation Data'!E27)))</f>
        <v/>
      </c>
      <c r="CT33" s="404" t="str">
        <f ca="1">+IF(OFFSET('Sanitation Data'!$E$32,0,10*ROW('Sanitation Data'!E27))="","",OFFSET('Sanitation Data'!$E$32,0,10*ROW('Sanitation Data'!E27)))</f>
        <v/>
      </c>
      <c r="CU33" s="404" t="str">
        <f ca="1">+IF(OFFSET('Sanitation Data'!$F$28,0,10*ROW('Sanitation Data'!F27))="","",OFFSET('Sanitation Data'!$F$28,0,10*ROW('Sanitation Data'!F27)))</f>
        <v/>
      </c>
      <c r="CV33" s="404" t="str">
        <f ca="1">+IF(OFFSET('Sanitation Data'!$F$29,0,10*ROW('Sanitation Data'!F27))="","",OFFSET('Sanitation Data'!$F$29,0,10*ROW('Sanitation Data'!F27)))</f>
        <v/>
      </c>
      <c r="CW33" s="404" t="str">
        <f ca="1">+IF(OFFSET('Sanitation Data'!$F$30,0,10*ROW('Sanitation Data'!F27))="","",OFFSET('Sanitation Data'!$F$30,0,10*ROW('Sanitation Data'!F27)))</f>
        <v/>
      </c>
      <c r="CX33" s="404" t="str">
        <f ca="1">+IF(OFFSET('Sanitation Data'!$F$31,0,10*ROW('Sanitation Data'!F27))="","",OFFSET('Sanitation Data'!$F$31,0,10*ROW('Sanitation Data'!F27)))</f>
        <v/>
      </c>
      <c r="CY33" s="404" t="str">
        <f ca="1">+IF(OFFSET('Sanitation Data'!$F$32,0,10*ROW('Sanitation Data'!F27))="","",OFFSET('Sanitation Data'!$F$32,0,10*ROW('Sanitation Data'!F27)))</f>
        <v/>
      </c>
      <c r="CZ33" s="404" t="str">
        <f ca="1">+IF(OFFSET('Sanitation Data'!$G$28,0,10*ROW('Sanitation Data'!G27))="","",OFFSET('Sanitation Data'!$G$28,0,10*ROW('Sanitation Data'!G27)))</f>
        <v/>
      </c>
      <c r="DA33" s="404" t="str">
        <f ca="1">+IF(OFFSET('Sanitation Data'!$G$29,0,10*ROW('Sanitation Data'!G27))="","",OFFSET('Sanitation Data'!$G$29,0,10*ROW('Sanitation Data'!G27)))</f>
        <v/>
      </c>
      <c r="DB33" s="404" t="str">
        <f ca="1">+IF(OFFSET('Sanitation Data'!$G$30,0,10*ROW('Sanitation Data'!G27))="","",OFFSET('Sanitation Data'!$G$30,0,10*ROW('Sanitation Data'!G27)))</f>
        <v/>
      </c>
      <c r="DC33" s="404" t="str">
        <f ca="1">+IF(OFFSET('Sanitation Data'!$G$31,0,10*ROW('Sanitation Data'!G27))="","",OFFSET('Sanitation Data'!$G$31,0,10*ROW('Sanitation Data'!G27)))</f>
        <v/>
      </c>
      <c r="DD33" s="404" t="str">
        <f ca="1">+IF(OFFSET('Sanitation Data'!$G$32,0,10*ROW('Sanitation Data'!G27))="","",OFFSET('Sanitation Data'!$G$32,0,10*ROW('Sanitation Data'!G27)))</f>
        <v/>
      </c>
      <c r="DE33" s="404" t="str">
        <f ca="1">+IF(OFFSET('Sanitation Data'!$H$28,0,10*ROW('Sanitation Data'!H27))="","",OFFSET('Sanitation Data'!$H$28,0,10*ROW('Sanitation Data'!H27)))</f>
        <v/>
      </c>
      <c r="DF33" s="404" t="str">
        <f ca="1">+IF(OFFSET('Sanitation Data'!$H$29,0,10*ROW('Sanitation Data'!H27))="","",OFFSET('Sanitation Data'!$H$29,0,10*ROW('Sanitation Data'!H27)))</f>
        <v/>
      </c>
      <c r="DG33" s="404" t="str">
        <f ca="1">+IF(OFFSET('Sanitation Data'!$H$30,0,10*ROW('Sanitation Data'!H27))="","",OFFSET('Sanitation Data'!$H$30,0,10*ROW('Sanitation Data'!H27)))</f>
        <v/>
      </c>
      <c r="DH33" s="404" t="str">
        <f ca="1">+IF(OFFSET('Sanitation Data'!$H$31,0,10*ROW('Sanitation Data'!H27))="","",OFFSET('Sanitation Data'!$H$31,0,10*ROW('Sanitation Data'!H27)))</f>
        <v/>
      </c>
      <c r="DI33" s="404" t="str">
        <f ca="1">+IF(OFFSET('Sanitation Data'!$H$32,0,10*ROW('Sanitation Data'!H27))="","",OFFSET('Sanitation Data'!$H$32,0,10*ROW('Sanitation Data'!H27)))</f>
        <v/>
      </c>
      <c r="DJ33" s="404" t="str">
        <f ca="1">+IF(OFFSET('Sanitation Data'!$I$28,0,10*ROW('Sanitation Data'!I27))="","",OFFSET('Sanitation Data'!$I$28,0,10*ROW('Sanitation Data'!I27)))</f>
        <v/>
      </c>
      <c r="DK33" s="404" t="str">
        <f ca="1">+IF(OFFSET('Sanitation Data'!$I$29,0,10*ROW('Sanitation Data'!I27))="","",OFFSET('Sanitation Data'!$I$29,0,10*ROW('Sanitation Data'!I27)))</f>
        <v/>
      </c>
      <c r="DL33" s="404" t="str">
        <f ca="1">+IF(OFFSET('Sanitation Data'!$I$30,0,10*ROW('Sanitation Data'!I27))="","",OFFSET('Sanitation Data'!$I$30,0,10*ROW('Sanitation Data'!I27)))</f>
        <v/>
      </c>
      <c r="DM33" s="404" t="str">
        <f ca="1">+IF(OFFSET('Sanitation Data'!$I$31,0,10*ROW('Sanitation Data'!I27))="","",OFFSET('Sanitation Data'!$I$31,0,10*ROW('Sanitation Data'!I27)))</f>
        <v/>
      </c>
      <c r="DN33" s="404" t="str">
        <f ca="1">+IF(OFFSET('Sanitation Data'!$I$32,0,10*ROW('Sanitation Data'!I27))="","",OFFSET('Sanitation Data'!$I$32,0,10*ROW('Sanitation Data'!I27)))</f>
        <v/>
      </c>
      <c r="DO33" s="404" t="str">
        <f ca="1">+IF(OFFSET('Hygiene Data'!$D$11,0,10*ROW('Hygiene Data'!D27))="","",OFFSET('Hygiene Data'!$D$11,0,10*ROW('Hygiene Data'!D27)))</f>
        <v/>
      </c>
      <c r="DP33" s="404" t="str">
        <f ca="1">+IF(OFFSET('Hygiene Data'!$D$12,0,10*ROW('Hygiene Data'!D27))="","",OFFSET('Hygiene Data'!$D$12,0,10*ROW('Hygiene Data'!D27)))</f>
        <v/>
      </c>
      <c r="DQ33" s="404" t="str">
        <f ca="1">+IF(OFFSET('Hygiene Data'!$D$13,0,10*ROW('Hygiene Data'!D27))="","",OFFSET('Hygiene Data'!$D$13,0,10*ROW('Hygiene Data'!D27)))</f>
        <v/>
      </c>
      <c r="DR33" s="404" t="str">
        <f ca="1">+IF(OFFSET('Hygiene Data'!$E$11,0,10*ROW('Hygiene Data'!E27))="","",OFFSET('Hygiene Data'!$E$11,0,10*ROW('Hygiene Data'!E27)))</f>
        <v/>
      </c>
      <c r="DS33" s="404" t="str">
        <f ca="1">+IF(OFFSET('Hygiene Data'!$E$12,0,10*ROW('Hygiene Data'!E27))="","",OFFSET('Hygiene Data'!$E$12,0,10*ROW('Hygiene Data'!E27)))</f>
        <v/>
      </c>
      <c r="DT33" s="404" t="str">
        <f ca="1">+IF(OFFSET('Hygiene Data'!$E$13,0,10*ROW('Hygiene Data'!E27))="","",OFFSET('Hygiene Data'!$E$13,0,10*ROW('Hygiene Data'!E27)))</f>
        <v/>
      </c>
      <c r="DU33" s="404" t="str">
        <f ca="1">+IF(OFFSET('Hygiene Data'!$F$11,0,10*ROW('Hygiene Data'!F27))="","",OFFSET('Hygiene Data'!$F$11,0,10*ROW('Hygiene Data'!F27)))</f>
        <v/>
      </c>
      <c r="DV33" s="404" t="str">
        <f ca="1">+IF(OFFSET('Hygiene Data'!$F$12,0,10*ROW('Hygiene Data'!F27))="","",OFFSET('Hygiene Data'!$F$12,0,10*ROW('Hygiene Data'!F27)))</f>
        <v/>
      </c>
      <c r="DW33" s="404" t="str">
        <f ca="1">+IF(OFFSET('Hygiene Data'!$F$13,0,10*ROW('Hygiene Data'!F27))="","",OFFSET('Hygiene Data'!$F$13,0,10*ROW('Hygiene Data'!F27)))</f>
        <v/>
      </c>
      <c r="DX33" s="404" t="str">
        <f ca="1">+IF(OFFSET('Hygiene Data'!$G$11,0,10*ROW('Hygiene Data'!G27))="","",OFFSET('Hygiene Data'!$G$11,0,10*ROW('Hygiene Data'!G27)))</f>
        <v/>
      </c>
      <c r="DY33" s="404" t="str">
        <f ca="1">+IF(OFFSET('Hygiene Data'!$G$12,0,10*ROW('Hygiene Data'!G27))="","",OFFSET('Hygiene Data'!$G$12,0,10*ROW('Hygiene Data'!G27)))</f>
        <v/>
      </c>
      <c r="DZ33" s="404" t="str">
        <f ca="1">+IF(OFFSET('Hygiene Data'!$G$13,0,10*ROW('Hygiene Data'!G27))="","",OFFSET('Hygiene Data'!$G$13,0,10*ROW('Hygiene Data'!G27)))</f>
        <v/>
      </c>
      <c r="EA33" s="404" t="str">
        <f ca="1">+IF(OFFSET('Hygiene Data'!$H$11,0,10*ROW('Hygiene Data'!H27))="","",OFFSET('Hygiene Data'!$H$11,0,10*ROW('Hygiene Data'!H27)))</f>
        <v/>
      </c>
      <c r="EB33" s="404" t="str">
        <f ca="1">+IF(OFFSET('Hygiene Data'!$H$12,0,10*ROW('Hygiene Data'!H27))="","",OFFSET('Hygiene Data'!$H$12,0,10*ROW('Hygiene Data'!H27)))</f>
        <v/>
      </c>
      <c r="EC33" s="404" t="str">
        <f ca="1">+IF(OFFSET('Hygiene Data'!$H$13,0,10*ROW('Hygiene Data'!H27))="","",OFFSET('Hygiene Data'!$H$13,0,10*ROW('Hygiene Data'!H27)))</f>
        <v/>
      </c>
      <c r="ED33" s="404" t="str">
        <f ca="1">+IF(OFFSET('Hygiene Data'!$I$11,0,10*ROW('Hygiene Data'!I27))="","",OFFSET('Hygiene Data'!$I$11,0,10*ROW('Hygiene Data'!I27)))</f>
        <v/>
      </c>
      <c r="EE33" s="404" t="str">
        <f ca="1">+IF(OFFSET('Hygiene Data'!$I$12,0,10*ROW('Hygiene Data'!I27))="","",OFFSET('Hygiene Data'!$I$12,0,10*ROW('Hygiene Data'!I27)))</f>
        <v/>
      </c>
      <c r="EF33" s="404" t="str">
        <f ca="1">+IF(OFFSET('Hygiene Data'!$I$13,0,10*ROW('Hygiene Data'!I27))="","",OFFSET('Hygiene Data'!$I$13,0,10*ROW('Hygiene Data'!I27)))</f>
        <v/>
      </c>
    </row>
    <row r="34" spans="1:136" x14ac:dyDescent="0.25">
      <c r="A34" s="513" t="str">
        <f ca="1">+IF(OFFSET('Water Data'!$B$2,0,10*ROW('Water Data'!E28))="","",OFFSET('Water Data'!$B$2,0,10*ROW('Water Data'!E28)))</f>
        <v/>
      </c>
      <c r="B34" s="51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40" t="str">
        <f t="shared" ca="1" si="0"/>
        <v/>
      </c>
      <c r="D34" s="54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4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4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4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4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4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4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4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4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4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4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4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4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4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4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4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4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4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4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4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4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4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4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4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4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4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4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4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4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4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4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4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4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4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4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4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4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4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4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4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4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4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4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4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4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4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4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4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4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1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4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4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4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4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4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4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4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4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4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4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4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4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4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4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4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4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404" t="str">
        <f ca="1">+IF(OFFSET('Water Data'!$D$27,0,10*ROW('Water Data'!D28))="","",OFFSET('Water Data'!$D$27,0,10*ROW('Water Data'!D28)))</f>
        <v/>
      </c>
      <c r="BT34" s="404" t="str">
        <f ca="1">+IF(OFFSET('Water Data'!$D$28,0,10*ROW('Water Data'!D28))="","",OFFSET('Water Data'!$D$28,0,10*ROW('Water Data'!D28)))</f>
        <v/>
      </c>
      <c r="BU34" s="404" t="str">
        <f ca="1">+IF(OFFSET('Water Data'!$D$29,0,10*ROW('Water Data'!D28))="","",OFFSET('Water Data'!$D$29,0,10*ROW('Water Data'!D28)))</f>
        <v/>
      </c>
      <c r="BV34" s="404" t="str">
        <f ca="1">+IF(OFFSET('Water Data'!$E$27,0,10*ROW('Water Data'!E28))="","",OFFSET('Water Data'!$E$27,0,10*ROW('Water Data'!E28)))</f>
        <v/>
      </c>
      <c r="BW34" s="404" t="str">
        <f ca="1">+IF(OFFSET('Water Data'!$E$28,0,10*ROW('Water Data'!E28))="","",OFFSET('Water Data'!$E$28,0,10*ROW('Water Data'!E28)))</f>
        <v/>
      </c>
      <c r="BX34" s="404" t="str">
        <f ca="1">+IF(OFFSET('Water Data'!$E$29,0,10*ROW('Water Data'!E28))="","",OFFSET('Water Data'!$E$29,0,10*ROW('Water Data'!E28)))</f>
        <v/>
      </c>
      <c r="BY34" s="404" t="str">
        <f ca="1">+IF(OFFSET('Water Data'!$F$27,0,10*ROW('Water Data'!F28))="","",OFFSET('Water Data'!$F$27,0,10*ROW('Water Data'!F28)))</f>
        <v/>
      </c>
      <c r="BZ34" s="404" t="str">
        <f ca="1">+IF(OFFSET('Water Data'!$F$28,0,10*ROW('Water Data'!F28))="","",OFFSET('Water Data'!$F$28,0,10*ROW('Water Data'!F28)))</f>
        <v/>
      </c>
      <c r="CA34" s="404" t="str">
        <f ca="1">+IF(OFFSET('Water Data'!$F$29,0,10*ROW('Water Data'!F28))="","",OFFSET('Water Data'!$F$29,0,10*ROW('Water Data'!F28)))</f>
        <v/>
      </c>
      <c r="CB34" s="404" t="str">
        <f ca="1">+IF(OFFSET('Water Data'!$G$27,0,10*ROW('Water Data'!G28))="","",OFFSET('Water Data'!$G$27,0,10*ROW('Water Data'!G28)))</f>
        <v/>
      </c>
      <c r="CC34" s="404" t="str">
        <f ca="1">+IF(OFFSET('Water Data'!$G$28,0,10*ROW('Water Data'!G28))="","",OFFSET('Water Data'!$G$28,0,10*ROW('Water Data'!G28)))</f>
        <v/>
      </c>
      <c r="CD34" s="404" t="str">
        <f ca="1">+IF(OFFSET('Water Data'!$G$29,0,10*ROW('Water Data'!G28))="","",OFFSET('Water Data'!$G$29,0,10*ROW('Water Data'!G28)))</f>
        <v/>
      </c>
      <c r="CE34" s="404" t="str">
        <f ca="1">+IF(OFFSET('Water Data'!$H$27,0,10*ROW('Water Data'!H28))="","",OFFSET('Water Data'!$H$27,0,10*ROW('Water Data'!H28)))</f>
        <v/>
      </c>
      <c r="CF34" s="404" t="str">
        <f ca="1">+IF(OFFSET('Water Data'!$H$28,0,10*ROW('Water Data'!H28))="","",OFFSET('Water Data'!$H$28,0,10*ROW('Water Data'!H28)))</f>
        <v/>
      </c>
      <c r="CG34" s="404" t="str">
        <f ca="1">+IF(OFFSET('Water Data'!$H$29,0,10*ROW('Water Data'!H28))="","",OFFSET('Water Data'!$H$29,0,10*ROW('Water Data'!H28)))</f>
        <v/>
      </c>
      <c r="CH34" s="404" t="str">
        <f ca="1">+IF(OFFSET('Water Data'!$I$27,0,10*ROW('Water Data'!I28))="","",OFFSET('Water Data'!$I$27,0,10*ROW('Water Data'!I28)))</f>
        <v/>
      </c>
      <c r="CI34" s="404" t="str">
        <f ca="1">+IF(OFFSET('Water Data'!$I$28,0,10*ROW('Water Data'!I28))="","",OFFSET('Water Data'!$I$28,0,10*ROW('Water Data'!I28)))</f>
        <v/>
      </c>
      <c r="CJ34" s="404" t="str">
        <f ca="1">+IF(OFFSET('Water Data'!$I$29,0,10*ROW('Water Data'!I28))="","",OFFSET('Water Data'!$I$29,0,10*ROW('Water Data'!I28)))</f>
        <v/>
      </c>
      <c r="CK34" s="404" t="str">
        <f ca="1">+IF(OFFSET('Sanitation Data'!$D$28,0,10*ROW('Sanitation Data'!D28))="","",OFFSET('Sanitation Data'!$D$28,0,10*ROW('Sanitation Data'!D28)))</f>
        <v/>
      </c>
      <c r="CL34" s="404" t="str">
        <f ca="1">+IF(OFFSET('Sanitation Data'!$D$29,0,10*ROW('Sanitation Data'!D28))="","",OFFSET('Sanitation Data'!$D$29,0,10*ROW('Sanitation Data'!D28)))</f>
        <v/>
      </c>
      <c r="CM34" s="404" t="str">
        <f ca="1">+IF(OFFSET('Sanitation Data'!$D$30,0,10*ROW('Sanitation Data'!D28))="","",OFFSET('Sanitation Data'!$D$30,0,10*ROW('Sanitation Data'!D28)))</f>
        <v/>
      </c>
      <c r="CN34" s="404" t="str">
        <f ca="1">+IF(OFFSET('Sanitation Data'!$D$31,0,10*ROW('Sanitation Data'!D28))="","",OFFSET('Sanitation Data'!$D$31,0,10*ROW('Sanitation Data'!D28)))</f>
        <v/>
      </c>
      <c r="CO34" s="404" t="str">
        <f ca="1">+IF(OFFSET('Sanitation Data'!$D$32,0,10*ROW('Sanitation Data'!D28))="","",OFFSET('Sanitation Data'!$D$32,0,10*ROW('Sanitation Data'!D28)))</f>
        <v/>
      </c>
      <c r="CP34" s="404" t="str">
        <f ca="1">+IF(OFFSET('Sanitation Data'!$E$28,0,10*ROW('Sanitation Data'!E28))="","",OFFSET('Sanitation Data'!$E$28,0,10*ROW('Sanitation Data'!E28)))</f>
        <v/>
      </c>
      <c r="CQ34" s="404" t="str">
        <f ca="1">+IF(OFFSET('Sanitation Data'!$E$29,0,10*ROW('Sanitation Data'!E28))="","",OFFSET('Sanitation Data'!$E$29,0,10*ROW('Sanitation Data'!E28)))</f>
        <v/>
      </c>
      <c r="CR34" s="404" t="str">
        <f ca="1">+IF(OFFSET('Sanitation Data'!$E$30,0,10*ROW('Sanitation Data'!E28))="","",OFFSET('Sanitation Data'!$E$30,0,10*ROW('Sanitation Data'!E28)))</f>
        <v/>
      </c>
      <c r="CS34" s="404" t="str">
        <f ca="1">+IF(OFFSET('Sanitation Data'!$E$31,0,10*ROW('Sanitation Data'!E28))="","",OFFSET('Sanitation Data'!$E$31,0,10*ROW('Sanitation Data'!E28)))</f>
        <v/>
      </c>
      <c r="CT34" s="404" t="str">
        <f ca="1">+IF(OFFSET('Sanitation Data'!$E$32,0,10*ROW('Sanitation Data'!E28))="","",OFFSET('Sanitation Data'!$E$32,0,10*ROW('Sanitation Data'!E28)))</f>
        <v/>
      </c>
      <c r="CU34" s="404" t="str">
        <f ca="1">+IF(OFFSET('Sanitation Data'!$F$28,0,10*ROW('Sanitation Data'!F28))="","",OFFSET('Sanitation Data'!$F$28,0,10*ROW('Sanitation Data'!F28)))</f>
        <v/>
      </c>
      <c r="CV34" s="404" t="str">
        <f ca="1">+IF(OFFSET('Sanitation Data'!$F$29,0,10*ROW('Sanitation Data'!F28))="","",OFFSET('Sanitation Data'!$F$29,0,10*ROW('Sanitation Data'!F28)))</f>
        <v/>
      </c>
      <c r="CW34" s="404" t="str">
        <f ca="1">+IF(OFFSET('Sanitation Data'!$F$30,0,10*ROW('Sanitation Data'!F28))="","",OFFSET('Sanitation Data'!$F$30,0,10*ROW('Sanitation Data'!F28)))</f>
        <v/>
      </c>
      <c r="CX34" s="404" t="str">
        <f ca="1">+IF(OFFSET('Sanitation Data'!$F$31,0,10*ROW('Sanitation Data'!F28))="","",OFFSET('Sanitation Data'!$F$31,0,10*ROW('Sanitation Data'!F28)))</f>
        <v/>
      </c>
      <c r="CY34" s="404" t="str">
        <f ca="1">+IF(OFFSET('Sanitation Data'!$F$32,0,10*ROW('Sanitation Data'!F28))="","",OFFSET('Sanitation Data'!$F$32,0,10*ROW('Sanitation Data'!F28)))</f>
        <v/>
      </c>
      <c r="CZ34" s="404" t="str">
        <f ca="1">+IF(OFFSET('Sanitation Data'!$G$28,0,10*ROW('Sanitation Data'!G28))="","",OFFSET('Sanitation Data'!$G$28,0,10*ROW('Sanitation Data'!G28)))</f>
        <v/>
      </c>
      <c r="DA34" s="404" t="str">
        <f ca="1">+IF(OFFSET('Sanitation Data'!$G$29,0,10*ROW('Sanitation Data'!G28))="","",OFFSET('Sanitation Data'!$G$29,0,10*ROW('Sanitation Data'!G28)))</f>
        <v/>
      </c>
      <c r="DB34" s="404" t="str">
        <f ca="1">+IF(OFFSET('Sanitation Data'!$G$30,0,10*ROW('Sanitation Data'!G28))="","",OFFSET('Sanitation Data'!$G$30,0,10*ROW('Sanitation Data'!G28)))</f>
        <v/>
      </c>
      <c r="DC34" s="404" t="str">
        <f ca="1">+IF(OFFSET('Sanitation Data'!$G$31,0,10*ROW('Sanitation Data'!G28))="","",OFFSET('Sanitation Data'!$G$31,0,10*ROW('Sanitation Data'!G28)))</f>
        <v/>
      </c>
      <c r="DD34" s="404" t="str">
        <f ca="1">+IF(OFFSET('Sanitation Data'!$G$32,0,10*ROW('Sanitation Data'!G28))="","",OFFSET('Sanitation Data'!$G$32,0,10*ROW('Sanitation Data'!G28)))</f>
        <v/>
      </c>
      <c r="DE34" s="404" t="str">
        <f ca="1">+IF(OFFSET('Sanitation Data'!$H$28,0,10*ROW('Sanitation Data'!H28))="","",OFFSET('Sanitation Data'!$H$28,0,10*ROW('Sanitation Data'!H28)))</f>
        <v/>
      </c>
      <c r="DF34" s="404" t="str">
        <f ca="1">+IF(OFFSET('Sanitation Data'!$H$29,0,10*ROW('Sanitation Data'!H28))="","",OFFSET('Sanitation Data'!$H$29,0,10*ROW('Sanitation Data'!H28)))</f>
        <v/>
      </c>
      <c r="DG34" s="404" t="str">
        <f ca="1">+IF(OFFSET('Sanitation Data'!$H$30,0,10*ROW('Sanitation Data'!H28))="","",OFFSET('Sanitation Data'!$H$30,0,10*ROW('Sanitation Data'!H28)))</f>
        <v/>
      </c>
      <c r="DH34" s="404" t="str">
        <f ca="1">+IF(OFFSET('Sanitation Data'!$H$31,0,10*ROW('Sanitation Data'!H28))="","",OFFSET('Sanitation Data'!$H$31,0,10*ROW('Sanitation Data'!H28)))</f>
        <v/>
      </c>
      <c r="DI34" s="404" t="str">
        <f ca="1">+IF(OFFSET('Sanitation Data'!$H$32,0,10*ROW('Sanitation Data'!H28))="","",OFFSET('Sanitation Data'!$H$32,0,10*ROW('Sanitation Data'!H28)))</f>
        <v/>
      </c>
      <c r="DJ34" s="404" t="str">
        <f ca="1">+IF(OFFSET('Sanitation Data'!$I$28,0,10*ROW('Sanitation Data'!I28))="","",OFFSET('Sanitation Data'!$I$28,0,10*ROW('Sanitation Data'!I28)))</f>
        <v/>
      </c>
      <c r="DK34" s="404" t="str">
        <f ca="1">+IF(OFFSET('Sanitation Data'!$I$29,0,10*ROW('Sanitation Data'!I28))="","",OFFSET('Sanitation Data'!$I$29,0,10*ROW('Sanitation Data'!I28)))</f>
        <v/>
      </c>
      <c r="DL34" s="404" t="str">
        <f ca="1">+IF(OFFSET('Sanitation Data'!$I$30,0,10*ROW('Sanitation Data'!I28))="","",OFFSET('Sanitation Data'!$I$30,0,10*ROW('Sanitation Data'!I28)))</f>
        <v/>
      </c>
      <c r="DM34" s="404" t="str">
        <f ca="1">+IF(OFFSET('Sanitation Data'!$I$31,0,10*ROW('Sanitation Data'!I28))="","",OFFSET('Sanitation Data'!$I$31,0,10*ROW('Sanitation Data'!I28)))</f>
        <v/>
      </c>
      <c r="DN34" s="404" t="str">
        <f ca="1">+IF(OFFSET('Sanitation Data'!$I$32,0,10*ROW('Sanitation Data'!I28))="","",OFFSET('Sanitation Data'!$I$32,0,10*ROW('Sanitation Data'!I28)))</f>
        <v/>
      </c>
      <c r="DO34" s="404" t="str">
        <f ca="1">+IF(OFFSET('Hygiene Data'!$D$11,0,10*ROW('Hygiene Data'!D28))="","",OFFSET('Hygiene Data'!$D$11,0,10*ROW('Hygiene Data'!D28)))</f>
        <v/>
      </c>
      <c r="DP34" s="404" t="str">
        <f ca="1">+IF(OFFSET('Hygiene Data'!$D$12,0,10*ROW('Hygiene Data'!D28))="","",OFFSET('Hygiene Data'!$D$12,0,10*ROW('Hygiene Data'!D28)))</f>
        <v/>
      </c>
      <c r="DQ34" s="404" t="str">
        <f ca="1">+IF(OFFSET('Hygiene Data'!$D$13,0,10*ROW('Hygiene Data'!D28))="","",OFFSET('Hygiene Data'!$D$13,0,10*ROW('Hygiene Data'!D28)))</f>
        <v/>
      </c>
      <c r="DR34" s="404" t="str">
        <f ca="1">+IF(OFFSET('Hygiene Data'!$E$11,0,10*ROW('Hygiene Data'!E28))="","",OFFSET('Hygiene Data'!$E$11,0,10*ROW('Hygiene Data'!E28)))</f>
        <v/>
      </c>
      <c r="DS34" s="404" t="str">
        <f ca="1">+IF(OFFSET('Hygiene Data'!$E$12,0,10*ROW('Hygiene Data'!E28))="","",OFFSET('Hygiene Data'!$E$12,0,10*ROW('Hygiene Data'!E28)))</f>
        <v/>
      </c>
      <c r="DT34" s="404" t="str">
        <f ca="1">+IF(OFFSET('Hygiene Data'!$E$13,0,10*ROW('Hygiene Data'!E28))="","",OFFSET('Hygiene Data'!$E$13,0,10*ROW('Hygiene Data'!E28)))</f>
        <v/>
      </c>
      <c r="DU34" s="404" t="str">
        <f ca="1">+IF(OFFSET('Hygiene Data'!$F$11,0,10*ROW('Hygiene Data'!F28))="","",OFFSET('Hygiene Data'!$F$11,0,10*ROW('Hygiene Data'!F28)))</f>
        <v/>
      </c>
      <c r="DV34" s="404" t="str">
        <f ca="1">+IF(OFFSET('Hygiene Data'!$F$12,0,10*ROW('Hygiene Data'!F28))="","",OFFSET('Hygiene Data'!$F$12,0,10*ROW('Hygiene Data'!F28)))</f>
        <v/>
      </c>
      <c r="DW34" s="404" t="str">
        <f ca="1">+IF(OFFSET('Hygiene Data'!$F$13,0,10*ROW('Hygiene Data'!F28))="","",OFFSET('Hygiene Data'!$F$13,0,10*ROW('Hygiene Data'!F28)))</f>
        <v/>
      </c>
      <c r="DX34" s="404" t="str">
        <f ca="1">+IF(OFFSET('Hygiene Data'!$G$11,0,10*ROW('Hygiene Data'!G28))="","",OFFSET('Hygiene Data'!$G$11,0,10*ROW('Hygiene Data'!G28)))</f>
        <v/>
      </c>
      <c r="DY34" s="404" t="str">
        <f ca="1">+IF(OFFSET('Hygiene Data'!$G$12,0,10*ROW('Hygiene Data'!G28))="","",OFFSET('Hygiene Data'!$G$12,0,10*ROW('Hygiene Data'!G28)))</f>
        <v/>
      </c>
      <c r="DZ34" s="404" t="str">
        <f ca="1">+IF(OFFSET('Hygiene Data'!$G$13,0,10*ROW('Hygiene Data'!G28))="","",OFFSET('Hygiene Data'!$G$13,0,10*ROW('Hygiene Data'!G28)))</f>
        <v/>
      </c>
      <c r="EA34" s="404" t="str">
        <f ca="1">+IF(OFFSET('Hygiene Data'!$H$11,0,10*ROW('Hygiene Data'!H28))="","",OFFSET('Hygiene Data'!$H$11,0,10*ROW('Hygiene Data'!H28)))</f>
        <v/>
      </c>
      <c r="EB34" s="404" t="str">
        <f ca="1">+IF(OFFSET('Hygiene Data'!$H$12,0,10*ROW('Hygiene Data'!H28))="","",OFFSET('Hygiene Data'!$H$12,0,10*ROW('Hygiene Data'!H28)))</f>
        <v/>
      </c>
      <c r="EC34" s="404" t="str">
        <f ca="1">+IF(OFFSET('Hygiene Data'!$H$13,0,10*ROW('Hygiene Data'!H28))="","",OFFSET('Hygiene Data'!$H$13,0,10*ROW('Hygiene Data'!H28)))</f>
        <v/>
      </c>
      <c r="ED34" s="404" t="str">
        <f ca="1">+IF(OFFSET('Hygiene Data'!$I$11,0,10*ROW('Hygiene Data'!I28))="","",OFFSET('Hygiene Data'!$I$11,0,10*ROW('Hygiene Data'!I28)))</f>
        <v/>
      </c>
      <c r="EE34" s="404" t="str">
        <f ca="1">+IF(OFFSET('Hygiene Data'!$I$12,0,10*ROW('Hygiene Data'!I28))="","",OFFSET('Hygiene Data'!$I$12,0,10*ROW('Hygiene Data'!I28)))</f>
        <v/>
      </c>
      <c r="EF34" s="404" t="str">
        <f ca="1">+IF(OFFSET('Hygiene Data'!$I$13,0,10*ROW('Hygiene Data'!I28))="","",OFFSET('Hygiene Data'!$I$13,0,10*ROW('Hygiene Data'!I28)))</f>
        <v/>
      </c>
    </row>
    <row r="35" spans="1:136" x14ac:dyDescent="0.25">
      <c r="A35" s="513" t="str">
        <f ca="1">+IF(OFFSET('Water Data'!$B$2,0,10*ROW('Water Data'!E29))="","",OFFSET('Water Data'!$B$2,0,10*ROW('Water Data'!E29)))</f>
        <v/>
      </c>
      <c r="B35" s="51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40" t="str">
        <f t="shared" ca="1" si="0"/>
        <v/>
      </c>
      <c r="D35" s="54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4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4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4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4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4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4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4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4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4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4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4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4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4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4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4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4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4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4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4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4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4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4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4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4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4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4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4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4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4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4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4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4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4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4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4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4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4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4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4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4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4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4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4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4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4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4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4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4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1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4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4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4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4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4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4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4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4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4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4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4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4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4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4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4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4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404" t="str">
        <f ca="1">+IF(OFFSET('Water Data'!$D$27,0,10*ROW('Water Data'!D29))="","",OFFSET('Water Data'!$D$27,0,10*ROW('Water Data'!D29)))</f>
        <v/>
      </c>
      <c r="BT35" s="404" t="str">
        <f ca="1">+IF(OFFSET('Water Data'!$D$28,0,10*ROW('Water Data'!D29))="","",OFFSET('Water Data'!$D$28,0,10*ROW('Water Data'!D29)))</f>
        <v/>
      </c>
      <c r="BU35" s="404" t="str">
        <f ca="1">+IF(OFFSET('Water Data'!$D$29,0,10*ROW('Water Data'!D29))="","",OFFSET('Water Data'!$D$29,0,10*ROW('Water Data'!D29)))</f>
        <v/>
      </c>
      <c r="BV35" s="404" t="str">
        <f ca="1">+IF(OFFSET('Water Data'!$E$27,0,10*ROW('Water Data'!E29))="","",OFFSET('Water Data'!$E$27,0,10*ROW('Water Data'!E29)))</f>
        <v/>
      </c>
      <c r="BW35" s="404" t="str">
        <f ca="1">+IF(OFFSET('Water Data'!$E$28,0,10*ROW('Water Data'!E29))="","",OFFSET('Water Data'!$E$28,0,10*ROW('Water Data'!E29)))</f>
        <v/>
      </c>
      <c r="BX35" s="404" t="str">
        <f ca="1">+IF(OFFSET('Water Data'!$E$29,0,10*ROW('Water Data'!E29))="","",OFFSET('Water Data'!$E$29,0,10*ROW('Water Data'!E29)))</f>
        <v/>
      </c>
      <c r="BY35" s="404" t="str">
        <f ca="1">+IF(OFFSET('Water Data'!$F$27,0,10*ROW('Water Data'!F29))="","",OFFSET('Water Data'!$F$27,0,10*ROW('Water Data'!F29)))</f>
        <v/>
      </c>
      <c r="BZ35" s="404" t="str">
        <f ca="1">+IF(OFFSET('Water Data'!$F$28,0,10*ROW('Water Data'!F29))="","",OFFSET('Water Data'!$F$28,0,10*ROW('Water Data'!F29)))</f>
        <v/>
      </c>
      <c r="CA35" s="404" t="str">
        <f ca="1">+IF(OFFSET('Water Data'!$F$29,0,10*ROW('Water Data'!F29))="","",OFFSET('Water Data'!$F$29,0,10*ROW('Water Data'!F29)))</f>
        <v/>
      </c>
      <c r="CB35" s="404" t="str">
        <f ca="1">+IF(OFFSET('Water Data'!$G$27,0,10*ROW('Water Data'!G29))="","",OFFSET('Water Data'!$G$27,0,10*ROW('Water Data'!G29)))</f>
        <v/>
      </c>
      <c r="CC35" s="404" t="str">
        <f ca="1">+IF(OFFSET('Water Data'!$G$28,0,10*ROW('Water Data'!G29))="","",OFFSET('Water Data'!$G$28,0,10*ROW('Water Data'!G29)))</f>
        <v/>
      </c>
      <c r="CD35" s="404" t="str">
        <f ca="1">+IF(OFFSET('Water Data'!$G$29,0,10*ROW('Water Data'!G29))="","",OFFSET('Water Data'!$G$29,0,10*ROW('Water Data'!G29)))</f>
        <v/>
      </c>
      <c r="CE35" s="404" t="str">
        <f ca="1">+IF(OFFSET('Water Data'!$H$27,0,10*ROW('Water Data'!H29))="","",OFFSET('Water Data'!$H$27,0,10*ROW('Water Data'!H29)))</f>
        <v/>
      </c>
      <c r="CF35" s="404" t="str">
        <f ca="1">+IF(OFFSET('Water Data'!$H$28,0,10*ROW('Water Data'!H29))="","",OFFSET('Water Data'!$H$28,0,10*ROW('Water Data'!H29)))</f>
        <v/>
      </c>
      <c r="CG35" s="404" t="str">
        <f ca="1">+IF(OFFSET('Water Data'!$H$29,0,10*ROW('Water Data'!H29))="","",OFFSET('Water Data'!$H$29,0,10*ROW('Water Data'!H29)))</f>
        <v/>
      </c>
      <c r="CH35" s="404" t="str">
        <f ca="1">+IF(OFFSET('Water Data'!$I$27,0,10*ROW('Water Data'!I29))="","",OFFSET('Water Data'!$I$27,0,10*ROW('Water Data'!I29)))</f>
        <v/>
      </c>
      <c r="CI35" s="404" t="str">
        <f ca="1">+IF(OFFSET('Water Data'!$I$28,0,10*ROW('Water Data'!I29))="","",OFFSET('Water Data'!$I$28,0,10*ROW('Water Data'!I29)))</f>
        <v/>
      </c>
      <c r="CJ35" s="404" t="str">
        <f ca="1">+IF(OFFSET('Water Data'!$I$29,0,10*ROW('Water Data'!I29))="","",OFFSET('Water Data'!$I$29,0,10*ROW('Water Data'!I29)))</f>
        <v/>
      </c>
      <c r="CK35" s="404" t="str">
        <f ca="1">+IF(OFFSET('Sanitation Data'!$D$28,0,10*ROW('Sanitation Data'!D29))="","",OFFSET('Sanitation Data'!$D$28,0,10*ROW('Sanitation Data'!D29)))</f>
        <v/>
      </c>
      <c r="CL35" s="404" t="str">
        <f ca="1">+IF(OFFSET('Sanitation Data'!$D$29,0,10*ROW('Sanitation Data'!D29))="","",OFFSET('Sanitation Data'!$D$29,0,10*ROW('Sanitation Data'!D29)))</f>
        <v/>
      </c>
      <c r="CM35" s="404" t="str">
        <f ca="1">+IF(OFFSET('Sanitation Data'!$D$30,0,10*ROW('Sanitation Data'!D29))="","",OFFSET('Sanitation Data'!$D$30,0,10*ROW('Sanitation Data'!D29)))</f>
        <v/>
      </c>
      <c r="CN35" s="404" t="str">
        <f ca="1">+IF(OFFSET('Sanitation Data'!$D$31,0,10*ROW('Sanitation Data'!D29))="","",OFFSET('Sanitation Data'!$D$31,0,10*ROW('Sanitation Data'!D29)))</f>
        <v/>
      </c>
      <c r="CO35" s="404" t="str">
        <f ca="1">+IF(OFFSET('Sanitation Data'!$D$32,0,10*ROW('Sanitation Data'!D29))="","",OFFSET('Sanitation Data'!$D$32,0,10*ROW('Sanitation Data'!D29)))</f>
        <v/>
      </c>
      <c r="CP35" s="404" t="str">
        <f ca="1">+IF(OFFSET('Sanitation Data'!$E$28,0,10*ROW('Sanitation Data'!E29))="","",OFFSET('Sanitation Data'!$E$28,0,10*ROW('Sanitation Data'!E29)))</f>
        <v/>
      </c>
      <c r="CQ35" s="404" t="str">
        <f ca="1">+IF(OFFSET('Sanitation Data'!$E$29,0,10*ROW('Sanitation Data'!E29))="","",OFFSET('Sanitation Data'!$E$29,0,10*ROW('Sanitation Data'!E29)))</f>
        <v/>
      </c>
      <c r="CR35" s="404" t="str">
        <f ca="1">+IF(OFFSET('Sanitation Data'!$E$30,0,10*ROW('Sanitation Data'!E29))="","",OFFSET('Sanitation Data'!$E$30,0,10*ROW('Sanitation Data'!E29)))</f>
        <v/>
      </c>
      <c r="CS35" s="404" t="str">
        <f ca="1">+IF(OFFSET('Sanitation Data'!$E$31,0,10*ROW('Sanitation Data'!E29))="","",OFFSET('Sanitation Data'!$E$31,0,10*ROW('Sanitation Data'!E29)))</f>
        <v/>
      </c>
      <c r="CT35" s="404" t="str">
        <f ca="1">+IF(OFFSET('Sanitation Data'!$E$32,0,10*ROW('Sanitation Data'!E29))="","",OFFSET('Sanitation Data'!$E$32,0,10*ROW('Sanitation Data'!E29)))</f>
        <v/>
      </c>
      <c r="CU35" s="404" t="str">
        <f ca="1">+IF(OFFSET('Sanitation Data'!$F$28,0,10*ROW('Sanitation Data'!F29))="","",OFFSET('Sanitation Data'!$F$28,0,10*ROW('Sanitation Data'!F29)))</f>
        <v/>
      </c>
      <c r="CV35" s="404" t="str">
        <f ca="1">+IF(OFFSET('Sanitation Data'!$F$29,0,10*ROW('Sanitation Data'!F29))="","",OFFSET('Sanitation Data'!$F$29,0,10*ROW('Sanitation Data'!F29)))</f>
        <v/>
      </c>
      <c r="CW35" s="404" t="str">
        <f ca="1">+IF(OFFSET('Sanitation Data'!$F$30,0,10*ROW('Sanitation Data'!F29))="","",OFFSET('Sanitation Data'!$F$30,0,10*ROW('Sanitation Data'!F29)))</f>
        <v/>
      </c>
      <c r="CX35" s="404" t="str">
        <f ca="1">+IF(OFFSET('Sanitation Data'!$F$31,0,10*ROW('Sanitation Data'!F29))="","",OFFSET('Sanitation Data'!$F$31,0,10*ROW('Sanitation Data'!F29)))</f>
        <v/>
      </c>
      <c r="CY35" s="404" t="str">
        <f ca="1">+IF(OFFSET('Sanitation Data'!$F$32,0,10*ROW('Sanitation Data'!F29))="","",OFFSET('Sanitation Data'!$F$32,0,10*ROW('Sanitation Data'!F29)))</f>
        <v/>
      </c>
      <c r="CZ35" s="404" t="str">
        <f ca="1">+IF(OFFSET('Sanitation Data'!$G$28,0,10*ROW('Sanitation Data'!G29))="","",OFFSET('Sanitation Data'!$G$28,0,10*ROW('Sanitation Data'!G29)))</f>
        <v/>
      </c>
      <c r="DA35" s="404" t="str">
        <f ca="1">+IF(OFFSET('Sanitation Data'!$G$29,0,10*ROW('Sanitation Data'!G29))="","",OFFSET('Sanitation Data'!$G$29,0,10*ROW('Sanitation Data'!G29)))</f>
        <v/>
      </c>
      <c r="DB35" s="404" t="str">
        <f ca="1">+IF(OFFSET('Sanitation Data'!$G$30,0,10*ROW('Sanitation Data'!G29))="","",OFFSET('Sanitation Data'!$G$30,0,10*ROW('Sanitation Data'!G29)))</f>
        <v/>
      </c>
      <c r="DC35" s="404" t="str">
        <f ca="1">+IF(OFFSET('Sanitation Data'!$G$31,0,10*ROW('Sanitation Data'!G29))="","",OFFSET('Sanitation Data'!$G$31,0,10*ROW('Sanitation Data'!G29)))</f>
        <v/>
      </c>
      <c r="DD35" s="404" t="str">
        <f ca="1">+IF(OFFSET('Sanitation Data'!$G$32,0,10*ROW('Sanitation Data'!G29))="","",OFFSET('Sanitation Data'!$G$32,0,10*ROW('Sanitation Data'!G29)))</f>
        <v/>
      </c>
      <c r="DE35" s="404" t="str">
        <f ca="1">+IF(OFFSET('Sanitation Data'!$H$28,0,10*ROW('Sanitation Data'!H29))="","",OFFSET('Sanitation Data'!$H$28,0,10*ROW('Sanitation Data'!H29)))</f>
        <v/>
      </c>
      <c r="DF35" s="404" t="str">
        <f ca="1">+IF(OFFSET('Sanitation Data'!$H$29,0,10*ROW('Sanitation Data'!H29))="","",OFFSET('Sanitation Data'!$H$29,0,10*ROW('Sanitation Data'!H29)))</f>
        <v/>
      </c>
      <c r="DG35" s="404" t="str">
        <f ca="1">+IF(OFFSET('Sanitation Data'!$H$30,0,10*ROW('Sanitation Data'!H29))="","",OFFSET('Sanitation Data'!$H$30,0,10*ROW('Sanitation Data'!H29)))</f>
        <v/>
      </c>
      <c r="DH35" s="404" t="str">
        <f ca="1">+IF(OFFSET('Sanitation Data'!$H$31,0,10*ROW('Sanitation Data'!H29))="","",OFFSET('Sanitation Data'!$H$31,0,10*ROW('Sanitation Data'!H29)))</f>
        <v/>
      </c>
      <c r="DI35" s="404" t="str">
        <f ca="1">+IF(OFFSET('Sanitation Data'!$H$32,0,10*ROW('Sanitation Data'!H29))="","",OFFSET('Sanitation Data'!$H$32,0,10*ROW('Sanitation Data'!H29)))</f>
        <v/>
      </c>
      <c r="DJ35" s="404" t="str">
        <f ca="1">+IF(OFFSET('Sanitation Data'!$I$28,0,10*ROW('Sanitation Data'!I29))="","",OFFSET('Sanitation Data'!$I$28,0,10*ROW('Sanitation Data'!I29)))</f>
        <v/>
      </c>
      <c r="DK35" s="404" t="str">
        <f ca="1">+IF(OFFSET('Sanitation Data'!$I$29,0,10*ROW('Sanitation Data'!I29))="","",OFFSET('Sanitation Data'!$I$29,0,10*ROW('Sanitation Data'!I29)))</f>
        <v/>
      </c>
      <c r="DL35" s="404" t="str">
        <f ca="1">+IF(OFFSET('Sanitation Data'!$I$30,0,10*ROW('Sanitation Data'!I29))="","",OFFSET('Sanitation Data'!$I$30,0,10*ROW('Sanitation Data'!I29)))</f>
        <v/>
      </c>
      <c r="DM35" s="404" t="str">
        <f ca="1">+IF(OFFSET('Sanitation Data'!$I$31,0,10*ROW('Sanitation Data'!I29))="","",OFFSET('Sanitation Data'!$I$31,0,10*ROW('Sanitation Data'!I29)))</f>
        <v/>
      </c>
      <c r="DN35" s="404" t="str">
        <f ca="1">+IF(OFFSET('Sanitation Data'!$I$32,0,10*ROW('Sanitation Data'!I29))="","",OFFSET('Sanitation Data'!$I$32,0,10*ROW('Sanitation Data'!I29)))</f>
        <v/>
      </c>
      <c r="DO35" s="404" t="str">
        <f ca="1">+IF(OFFSET('Hygiene Data'!$D$11,0,10*ROW('Hygiene Data'!D29))="","",OFFSET('Hygiene Data'!$D$11,0,10*ROW('Hygiene Data'!D29)))</f>
        <v/>
      </c>
      <c r="DP35" s="404" t="str">
        <f ca="1">+IF(OFFSET('Hygiene Data'!$D$12,0,10*ROW('Hygiene Data'!D29))="","",OFFSET('Hygiene Data'!$D$12,0,10*ROW('Hygiene Data'!D29)))</f>
        <v/>
      </c>
      <c r="DQ35" s="404" t="str">
        <f ca="1">+IF(OFFSET('Hygiene Data'!$D$13,0,10*ROW('Hygiene Data'!D29))="","",OFFSET('Hygiene Data'!$D$13,0,10*ROW('Hygiene Data'!D29)))</f>
        <v/>
      </c>
      <c r="DR35" s="404" t="str">
        <f ca="1">+IF(OFFSET('Hygiene Data'!$E$11,0,10*ROW('Hygiene Data'!E29))="","",OFFSET('Hygiene Data'!$E$11,0,10*ROW('Hygiene Data'!E29)))</f>
        <v/>
      </c>
      <c r="DS35" s="404" t="str">
        <f ca="1">+IF(OFFSET('Hygiene Data'!$E$12,0,10*ROW('Hygiene Data'!E29))="","",OFFSET('Hygiene Data'!$E$12,0,10*ROW('Hygiene Data'!E29)))</f>
        <v/>
      </c>
      <c r="DT35" s="404" t="str">
        <f ca="1">+IF(OFFSET('Hygiene Data'!$E$13,0,10*ROW('Hygiene Data'!E29))="","",OFFSET('Hygiene Data'!$E$13,0,10*ROW('Hygiene Data'!E29)))</f>
        <v/>
      </c>
      <c r="DU35" s="404" t="str">
        <f ca="1">+IF(OFFSET('Hygiene Data'!$F$11,0,10*ROW('Hygiene Data'!F29))="","",OFFSET('Hygiene Data'!$F$11,0,10*ROW('Hygiene Data'!F29)))</f>
        <v/>
      </c>
      <c r="DV35" s="404" t="str">
        <f ca="1">+IF(OFFSET('Hygiene Data'!$F$12,0,10*ROW('Hygiene Data'!F29))="","",OFFSET('Hygiene Data'!$F$12,0,10*ROW('Hygiene Data'!F29)))</f>
        <v/>
      </c>
      <c r="DW35" s="404" t="str">
        <f ca="1">+IF(OFFSET('Hygiene Data'!$F$13,0,10*ROW('Hygiene Data'!F29))="","",OFFSET('Hygiene Data'!$F$13,0,10*ROW('Hygiene Data'!F29)))</f>
        <v/>
      </c>
      <c r="DX35" s="404" t="str">
        <f ca="1">+IF(OFFSET('Hygiene Data'!$G$11,0,10*ROW('Hygiene Data'!G29))="","",OFFSET('Hygiene Data'!$G$11,0,10*ROW('Hygiene Data'!G29)))</f>
        <v/>
      </c>
      <c r="DY35" s="404" t="str">
        <f ca="1">+IF(OFFSET('Hygiene Data'!$G$12,0,10*ROW('Hygiene Data'!G29))="","",OFFSET('Hygiene Data'!$G$12,0,10*ROW('Hygiene Data'!G29)))</f>
        <v/>
      </c>
      <c r="DZ35" s="404" t="str">
        <f ca="1">+IF(OFFSET('Hygiene Data'!$G$13,0,10*ROW('Hygiene Data'!G29))="","",OFFSET('Hygiene Data'!$G$13,0,10*ROW('Hygiene Data'!G29)))</f>
        <v/>
      </c>
      <c r="EA35" s="404" t="str">
        <f ca="1">+IF(OFFSET('Hygiene Data'!$H$11,0,10*ROW('Hygiene Data'!H29))="","",OFFSET('Hygiene Data'!$H$11,0,10*ROW('Hygiene Data'!H29)))</f>
        <v/>
      </c>
      <c r="EB35" s="404" t="str">
        <f ca="1">+IF(OFFSET('Hygiene Data'!$H$12,0,10*ROW('Hygiene Data'!H29))="","",OFFSET('Hygiene Data'!$H$12,0,10*ROW('Hygiene Data'!H29)))</f>
        <v/>
      </c>
      <c r="EC35" s="404" t="str">
        <f ca="1">+IF(OFFSET('Hygiene Data'!$H$13,0,10*ROW('Hygiene Data'!H29))="","",OFFSET('Hygiene Data'!$H$13,0,10*ROW('Hygiene Data'!H29)))</f>
        <v/>
      </c>
      <c r="ED35" s="404" t="str">
        <f ca="1">+IF(OFFSET('Hygiene Data'!$I$11,0,10*ROW('Hygiene Data'!I29))="","",OFFSET('Hygiene Data'!$I$11,0,10*ROW('Hygiene Data'!I29)))</f>
        <v/>
      </c>
      <c r="EE35" s="404" t="str">
        <f ca="1">+IF(OFFSET('Hygiene Data'!$I$12,0,10*ROW('Hygiene Data'!I29))="","",OFFSET('Hygiene Data'!$I$12,0,10*ROW('Hygiene Data'!I29)))</f>
        <v/>
      </c>
      <c r="EF35" s="404" t="str">
        <f ca="1">+IF(OFFSET('Hygiene Data'!$I$13,0,10*ROW('Hygiene Data'!I29))="","",OFFSET('Hygiene Data'!$I$13,0,10*ROW('Hygiene Data'!I29)))</f>
        <v/>
      </c>
    </row>
    <row r="36" spans="1:136" x14ac:dyDescent="0.25">
      <c r="A36" s="513" t="str">
        <f ca="1">+IF(OFFSET('Water Data'!$B$2,0,10*ROW('Water Data'!E30))="","",OFFSET('Water Data'!$B$2,0,10*ROW('Water Data'!E30)))</f>
        <v/>
      </c>
      <c r="B36" s="51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40" t="str">
        <f t="shared" ca="1" si="0"/>
        <v/>
      </c>
      <c r="D36" s="54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4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4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4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4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4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4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4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4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4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4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4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4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4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4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4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4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4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4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4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4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4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4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4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4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4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4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4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4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4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4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4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4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4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4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4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4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4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4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4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4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4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4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4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4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4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4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4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4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1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4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4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4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4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4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4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4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4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4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4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4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4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4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4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4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4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404" t="str">
        <f ca="1">+IF(OFFSET('Water Data'!$D$27,0,10*ROW('Water Data'!D30))="","",OFFSET('Water Data'!$D$27,0,10*ROW('Water Data'!D30)))</f>
        <v/>
      </c>
      <c r="BT36" s="404" t="str">
        <f ca="1">+IF(OFFSET('Water Data'!$D$28,0,10*ROW('Water Data'!D30))="","",OFFSET('Water Data'!$D$28,0,10*ROW('Water Data'!D30)))</f>
        <v/>
      </c>
      <c r="BU36" s="404" t="str">
        <f ca="1">+IF(OFFSET('Water Data'!$D$29,0,10*ROW('Water Data'!D30))="","",OFFSET('Water Data'!$D$29,0,10*ROW('Water Data'!D30)))</f>
        <v/>
      </c>
      <c r="BV36" s="404" t="str">
        <f ca="1">+IF(OFFSET('Water Data'!$E$27,0,10*ROW('Water Data'!E30))="","",OFFSET('Water Data'!$E$27,0,10*ROW('Water Data'!E30)))</f>
        <v/>
      </c>
      <c r="BW36" s="404" t="str">
        <f ca="1">+IF(OFFSET('Water Data'!$E$28,0,10*ROW('Water Data'!E30))="","",OFFSET('Water Data'!$E$28,0,10*ROW('Water Data'!E30)))</f>
        <v/>
      </c>
      <c r="BX36" s="404" t="str">
        <f ca="1">+IF(OFFSET('Water Data'!$E$29,0,10*ROW('Water Data'!E30))="","",OFFSET('Water Data'!$E$29,0,10*ROW('Water Data'!E30)))</f>
        <v/>
      </c>
      <c r="BY36" s="404" t="str">
        <f ca="1">+IF(OFFSET('Water Data'!$F$27,0,10*ROW('Water Data'!F30))="","",OFFSET('Water Data'!$F$27,0,10*ROW('Water Data'!F30)))</f>
        <v/>
      </c>
      <c r="BZ36" s="404" t="str">
        <f ca="1">+IF(OFFSET('Water Data'!$F$28,0,10*ROW('Water Data'!F30))="","",OFFSET('Water Data'!$F$28,0,10*ROW('Water Data'!F30)))</f>
        <v/>
      </c>
      <c r="CA36" s="404" t="str">
        <f ca="1">+IF(OFFSET('Water Data'!$F$29,0,10*ROW('Water Data'!F30))="","",OFFSET('Water Data'!$F$29,0,10*ROW('Water Data'!F30)))</f>
        <v/>
      </c>
      <c r="CB36" s="404" t="str">
        <f ca="1">+IF(OFFSET('Water Data'!$G$27,0,10*ROW('Water Data'!G30))="","",OFFSET('Water Data'!$G$27,0,10*ROW('Water Data'!G30)))</f>
        <v/>
      </c>
      <c r="CC36" s="404" t="str">
        <f ca="1">+IF(OFFSET('Water Data'!$G$28,0,10*ROW('Water Data'!G30))="","",OFFSET('Water Data'!$G$28,0,10*ROW('Water Data'!G30)))</f>
        <v/>
      </c>
      <c r="CD36" s="404" t="str">
        <f ca="1">+IF(OFFSET('Water Data'!$G$29,0,10*ROW('Water Data'!G30))="","",OFFSET('Water Data'!$G$29,0,10*ROW('Water Data'!G30)))</f>
        <v/>
      </c>
      <c r="CE36" s="404" t="str">
        <f ca="1">+IF(OFFSET('Water Data'!$H$27,0,10*ROW('Water Data'!H30))="","",OFFSET('Water Data'!$H$27,0,10*ROW('Water Data'!H30)))</f>
        <v/>
      </c>
      <c r="CF36" s="404" t="str">
        <f ca="1">+IF(OFFSET('Water Data'!$H$28,0,10*ROW('Water Data'!H30))="","",OFFSET('Water Data'!$H$28,0,10*ROW('Water Data'!H30)))</f>
        <v/>
      </c>
      <c r="CG36" s="404" t="str">
        <f ca="1">+IF(OFFSET('Water Data'!$H$29,0,10*ROW('Water Data'!H30))="","",OFFSET('Water Data'!$H$29,0,10*ROW('Water Data'!H30)))</f>
        <v/>
      </c>
      <c r="CH36" s="404" t="str">
        <f ca="1">+IF(OFFSET('Water Data'!$I$27,0,10*ROW('Water Data'!I30))="","",OFFSET('Water Data'!$I$27,0,10*ROW('Water Data'!I30)))</f>
        <v/>
      </c>
      <c r="CI36" s="404" t="str">
        <f ca="1">+IF(OFFSET('Water Data'!$I$28,0,10*ROW('Water Data'!I30))="","",OFFSET('Water Data'!$I$28,0,10*ROW('Water Data'!I30)))</f>
        <v/>
      </c>
      <c r="CJ36" s="404" t="str">
        <f ca="1">+IF(OFFSET('Water Data'!$I$29,0,10*ROW('Water Data'!I30))="","",OFFSET('Water Data'!$I$29,0,10*ROW('Water Data'!I30)))</f>
        <v/>
      </c>
      <c r="CK36" s="404" t="str">
        <f ca="1">+IF(OFFSET('Sanitation Data'!$D$28,0,10*ROW('Sanitation Data'!D30))="","",OFFSET('Sanitation Data'!$D$28,0,10*ROW('Sanitation Data'!D30)))</f>
        <v/>
      </c>
      <c r="CL36" s="404" t="str">
        <f ca="1">+IF(OFFSET('Sanitation Data'!$D$29,0,10*ROW('Sanitation Data'!D30))="","",OFFSET('Sanitation Data'!$D$29,0,10*ROW('Sanitation Data'!D30)))</f>
        <v/>
      </c>
      <c r="CM36" s="404" t="str">
        <f ca="1">+IF(OFFSET('Sanitation Data'!$D$30,0,10*ROW('Sanitation Data'!D30))="","",OFFSET('Sanitation Data'!$D$30,0,10*ROW('Sanitation Data'!D30)))</f>
        <v/>
      </c>
      <c r="CN36" s="404" t="str">
        <f ca="1">+IF(OFFSET('Sanitation Data'!$D$31,0,10*ROW('Sanitation Data'!D30))="","",OFFSET('Sanitation Data'!$D$31,0,10*ROW('Sanitation Data'!D30)))</f>
        <v/>
      </c>
      <c r="CO36" s="404" t="str">
        <f ca="1">+IF(OFFSET('Sanitation Data'!$D$32,0,10*ROW('Sanitation Data'!D30))="","",OFFSET('Sanitation Data'!$D$32,0,10*ROW('Sanitation Data'!D30)))</f>
        <v/>
      </c>
      <c r="CP36" s="404" t="str">
        <f ca="1">+IF(OFFSET('Sanitation Data'!$E$28,0,10*ROW('Sanitation Data'!E30))="","",OFFSET('Sanitation Data'!$E$28,0,10*ROW('Sanitation Data'!E30)))</f>
        <v/>
      </c>
      <c r="CQ36" s="404" t="str">
        <f ca="1">+IF(OFFSET('Sanitation Data'!$E$29,0,10*ROW('Sanitation Data'!E30))="","",OFFSET('Sanitation Data'!$E$29,0,10*ROW('Sanitation Data'!E30)))</f>
        <v/>
      </c>
      <c r="CR36" s="404" t="str">
        <f ca="1">+IF(OFFSET('Sanitation Data'!$E$30,0,10*ROW('Sanitation Data'!E30))="","",OFFSET('Sanitation Data'!$E$30,0,10*ROW('Sanitation Data'!E30)))</f>
        <v/>
      </c>
      <c r="CS36" s="404" t="str">
        <f ca="1">+IF(OFFSET('Sanitation Data'!$E$31,0,10*ROW('Sanitation Data'!E30))="","",OFFSET('Sanitation Data'!$E$31,0,10*ROW('Sanitation Data'!E30)))</f>
        <v/>
      </c>
      <c r="CT36" s="404" t="str">
        <f ca="1">+IF(OFFSET('Sanitation Data'!$E$32,0,10*ROW('Sanitation Data'!E30))="","",OFFSET('Sanitation Data'!$E$32,0,10*ROW('Sanitation Data'!E30)))</f>
        <v/>
      </c>
      <c r="CU36" s="404" t="str">
        <f ca="1">+IF(OFFSET('Sanitation Data'!$F$28,0,10*ROW('Sanitation Data'!F30))="","",OFFSET('Sanitation Data'!$F$28,0,10*ROW('Sanitation Data'!F30)))</f>
        <v/>
      </c>
      <c r="CV36" s="404" t="str">
        <f ca="1">+IF(OFFSET('Sanitation Data'!$F$29,0,10*ROW('Sanitation Data'!F30))="","",OFFSET('Sanitation Data'!$F$29,0,10*ROW('Sanitation Data'!F30)))</f>
        <v/>
      </c>
      <c r="CW36" s="404" t="str">
        <f ca="1">+IF(OFFSET('Sanitation Data'!$F$30,0,10*ROW('Sanitation Data'!F30))="","",OFFSET('Sanitation Data'!$F$30,0,10*ROW('Sanitation Data'!F30)))</f>
        <v/>
      </c>
      <c r="CX36" s="404" t="str">
        <f ca="1">+IF(OFFSET('Sanitation Data'!$F$31,0,10*ROW('Sanitation Data'!F30))="","",OFFSET('Sanitation Data'!$F$31,0,10*ROW('Sanitation Data'!F30)))</f>
        <v/>
      </c>
      <c r="CY36" s="404" t="str">
        <f ca="1">+IF(OFFSET('Sanitation Data'!$F$32,0,10*ROW('Sanitation Data'!F30))="","",OFFSET('Sanitation Data'!$F$32,0,10*ROW('Sanitation Data'!F30)))</f>
        <v/>
      </c>
      <c r="CZ36" s="404" t="str">
        <f ca="1">+IF(OFFSET('Sanitation Data'!$G$28,0,10*ROW('Sanitation Data'!G30))="","",OFFSET('Sanitation Data'!$G$28,0,10*ROW('Sanitation Data'!G30)))</f>
        <v/>
      </c>
      <c r="DA36" s="404" t="str">
        <f ca="1">+IF(OFFSET('Sanitation Data'!$G$29,0,10*ROW('Sanitation Data'!G30))="","",OFFSET('Sanitation Data'!$G$29,0,10*ROW('Sanitation Data'!G30)))</f>
        <v/>
      </c>
      <c r="DB36" s="404" t="str">
        <f ca="1">+IF(OFFSET('Sanitation Data'!$G$30,0,10*ROW('Sanitation Data'!G30))="","",OFFSET('Sanitation Data'!$G$30,0,10*ROW('Sanitation Data'!G30)))</f>
        <v/>
      </c>
      <c r="DC36" s="404" t="str">
        <f ca="1">+IF(OFFSET('Sanitation Data'!$G$31,0,10*ROW('Sanitation Data'!G30))="","",OFFSET('Sanitation Data'!$G$31,0,10*ROW('Sanitation Data'!G30)))</f>
        <v/>
      </c>
      <c r="DD36" s="404" t="str">
        <f ca="1">+IF(OFFSET('Sanitation Data'!$G$32,0,10*ROW('Sanitation Data'!G30))="","",OFFSET('Sanitation Data'!$G$32,0,10*ROW('Sanitation Data'!G30)))</f>
        <v/>
      </c>
      <c r="DE36" s="404" t="str">
        <f ca="1">+IF(OFFSET('Sanitation Data'!$H$28,0,10*ROW('Sanitation Data'!H30))="","",OFFSET('Sanitation Data'!$H$28,0,10*ROW('Sanitation Data'!H30)))</f>
        <v/>
      </c>
      <c r="DF36" s="404" t="str">
        <f ca="1">+IF(OFFSET('Sanitation Data'!$H$29,0,10*ROW('Sanitation Data'!H30))="","",OFFSET('Sanitation Data'!$H$29,0,10*ROW('Sanitation Data'!H30)))</f>
        <v/>
      </c>
      <c r="DG36" s="404" t="str">
        <f ca="1">+IF(OFFSET('Sanitation Data'!$H$30,0,10*ROW('Sanitation Data'!H30))="","",OFFSET('Sanitation Data'!$H$30,0,10*ROW('Sanitation Data'!H30)))</f>
        <v/>
      </c>
      <c r="DH36" s="404" t="str">
        <f ca="1">+IF(OFFSET('Sanitation Data'!$H$31,0,10*ROW('Sanitation Data'!H30))="","",OFFSET('Sanitation Data'!$H$31,0,10*ROW('Sanitation Data'!H30)))</f>
        <v/>
      </c>
      <c r="DI36" s="404" t="str">
        <f ca="1">+IF(OFFSET('Sanitation Data'!$H$32,0,10*ROW('Sanitation Data'!H30))="","",OFFSET('Sanitation Data'!$H$32,0,10*ROW('Sanitation Data'!H30)))</f>
        <v/>
      </c>
      <c r="DJ36" s="404" t="str">
        <f ca="1">+IF(OFFSET('Sanitation Data'!$I$28,0,10*ROW('Sanitation Data'!I30))="","",OFFSET('Sanitation Data'!$I$28,0,10*ROW('Sanitation Data'!I30)))</f>
        <v/>
      </c>
      <c r="DK36" s="404" t="str">
        <f ca="1">+IF(OFFSET('Sanitation Data'!$I$29,0,10*ROW('Sanitation Data'!I30))="","",OFFSET('Sanitation Data'!$I$29,0,10*ROW('Sanitation Data'!I30)))</f>
        <v/>
      </c>
      <c r="DL36" s="404" t="str">
        <f ca="1">+IF(OFFSET('Sanitation Data'!$I$30,0,10*ROW('Sanitation Data'!I30))="","",OFFSET('Sanitation Data'!$I$30,0,10*ROW('Sanitation Data'!I30)))</f>
        <v/>
      </c>
      <c r="DM36" s="404" t="str">
        <f ca="1">+IF(OFFSET('Sanitation Data'!$I$31,0,10*ROW('Sanitation Data'!I30))="","",OFFSET('Sanitation Data'!$I$31,0,10*ROW('Sanitation Data'!I30)))</f>
        <v/>
      </c>
      <c r="DN36" s="404" t="str">
        <f ca="1">+IF(OFFSET('Sanitation Data'!$I$32,0,10*ROW('Sanitation Data'!I30))="","",OFFSET('Sanitation Data'!$I$32,0,10*ROW('Sanitation Data'!I30)))</f>
        <v/>
      </c>
      <c r="DO36" s="404" t="str">
        <f ca="1">+IF(OFFSET('Hygiene Data'!$D$11,0,10*ROW('Hygiene Data'!D30))="","",OFFSET('Hygiene Data'!$D$11,0,10*ROW('Hygiene Data'!D30)))</f>
        <v/>
      </c>
      <c r="DP36" s="404" t="str">
        <f ca="1">+IF(OFFSET('Hygiene Data'!$D$12,0,10*ROW('Hygiene Data'!D30))="","",OFFSET('Hygiene Data'!$D$12,0,10*ROW('Hygiene Data'!D30)))</f>
        <v/>
      </c>
      <c r="DQ36" s="404" t="str">
        <f ca="1">+IF(OFFSET('Hygiene Data'!$D$13,0,10*ROW('Hygiene Data'!D30))="","",OFFSET('Hygiene Data'!$D$13,0,10*ROW('Hygiene Data'!D30)))</f>
        <v/>
      </c>
      <c r="DR36" s="404" t="str">
        <f ca="1">+IF(OFFSET('Hygiene Data'!$E$11,0,10*ROW('Hygiene Data'!E30))="","",OFFSET('Hygiene Data'!$E$11,0,10*ROW('Hygiene Data'!E30)))</f>
        <v/>
      </c>
      <c r="DS36" s="404" t="str">
        <f ca="1">+IF(OFFSET('Hygiene Data'!$E$12,0,10*ROW('Hygiene Data'!E30))="","",OFFSET('Hygiene Data'!$E$12,0,10*ROW('Hygiene Data'!E30)))</f>
        <v/>
      </c>
      <c r="DT36" s="404" t="str">
        <f ca="1">+IF(OFFSET('Hygiene Data'!$E$13,0,10*ROW('Hygiene Data'!E30))="","",OFFSET('Hygiene Data'!$E$13,0,10*ROW('Hygiene Data'!E30)))</f>
        <v/>
      </c>
      <c r="DU36" s="404" t="str">
        <f ca="1">+IF(OFFSET('Hygiene Data'!$F$11,0,10*ROW('Hygiene Data'!F30))="","",OFFSET('Hygiene Data'!$F$11,0,10*ROW('Hygiene Data'!F30)))</f>
        <v/>
      </c>
      <c r="DV36" s="404" t="str">
        <f ca="1">+IF(OFFSET('Hygiene Data'!$F$12,0,10*ROW('Hygiene Data'!F30))="","",OFFSET('Hygiene Data'!$F$12,0,10*ROW('Hygiene Data'!F30)))</f>
        <v/>
      </c>
      <c r="DW36" s="404" t="str">
        <f ca="1">+IF(OFFSET('Hygiene Data'!$F$13,0,10*ROW('Hygiene Data'!F30))="","",OFFSET('Hygiene Data'!$F$13,0,10*ROW('Hygiene Data'!F30)))</f>
        <v/>
      </c>
      <c r="DX36" s="404" t="str">
        <f ca="1">+IF(OFFSET('Hygiene Data'!$G$11,0,10*ROW('Hygiene Data'!G30))="","",OFFSET('Hygiene Data'!$G$11,0,10*ROW('Hygiene Data'!G30)))</f>
        <v/>
      </c>
      <c r="DY36" s="404" t="str">
        <f ca="1">+IF(OFFSET('Hygiene Data'!$G$12,0,10*ROW('Hygiene Data'!G30))="","",OFFSET('Hygiene Data'!$G$12,0,10*ROW('Hygiene Data'!G30)))</f>
        <v/>
      </c>
      <c r="DZ36" s="404" t="str">
        <f ca="1">+IF(OFFSET('Hygiene Data'!$G$13,0,10*ROW('Hygiene Data'!G30))="","",OFFSET('Hygiene Data'!$G$13,0,10*ROW('Hygiene Data'!G30)))</f>
        <v/>
      </c>
      <c r="EA36" s="404" t="str">
        <f ca="1">+IF(OFFSET('Hygiene Data'!$H$11,0,10*ROW('Hygiene Data'!H30))="","",OFFSET('Hygiene Data'!$H$11,0,10*ROW('Hygiene Data'!H30)))</f>
        <v/>
      </c>
      <c r="EB36" s="404" t="str">
        <f ca="1">+IF(OFFSET('Hygiene Data'!$H$12,0,10*ROW('Hygiene Data'!H30))="","",OFFSET('Hygiene Data'!$H$12,0,10*ROW('Hygiene Data'!H30)))</f>
        <v/>
      </c>
      <c r="EC36" s="404" t="str">
        <f ca="1">+IF(OFFSET('Hygiene Data'!$H$13,0,10*ROW('Hygiene Data'!H30))="","",OFFSET('Hygiene Data'!$H$13,0,10*ROW('Hygiene Data'!H30)))</f>
        <v/>
      </c>
      <c r="ED36" s="404" t="str">
        <f ca="1">+IF(OFFSET('Hygiene Data'!$I$11,0,10*ROW('Hygiene Data'!I30))="","",OFFSET('Hygiene Data'!$I$11,0,10*ROW('Hygiene Data'!I30)))</f>
        <v/>
      </c>
      <c r="EE36" s="404" t="str">
        <f ca="1">+IF(OFFSET('Hygiene Data'!$I$12,0,10*ROW('Hygiene Data'!I30))="","",OFFSET('Hygiene Data'!$I$12,0,10*ROW('Hygiene Data'!I30)))</f>
        <v/>
      </c>
      <c r="EF36" s="404" t="str">
        <f ca="1">+IF(OFFSET('Hygiene Data'!$I$13,0,10*ROW('Hygiene Data'!I30))="","",OFFSET('Hygiene Data'!$I$13,0,10*ROW('Hygiene Data'!I30)))</f>
        <v/>
      </c>
    </row>
    <row r="37" spans="1:136" x14ac:dyDescent="0.25">
      <c r="A37" s="513" t="str">
        <f ca="1">+IF(OFFSET('Water Data'!$B$2,0,10*ROW('Water Data'!E31))="","",OFFSET('Water Data'!$B$2,0,10*ROW('Water Data'!E31)))</f>
        <v/>
      </c>
      <c r="B37" s="51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40" t="str">
        <f t="shared" ca="1" si="0"/>
        <v/>
      </c>
      <c r="D37" s="54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4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4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4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4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4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4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4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4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4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4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4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4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4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4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4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4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4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4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4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4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4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4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4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4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4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4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4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4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4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4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4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4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4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4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4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4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4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4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4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4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4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4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4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4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4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4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4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4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1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4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4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4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4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4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4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4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4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4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4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4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4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4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4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4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4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404" t="str">
        <f ca="1">+IF(OFFSET('Water Data'!$D$27,0,10*ROW('Water Data'!D31))="","",OFFSET('Water Data'!$D$27,0,10*ROW('Water Data'!D31)))</f>
        <v/>
      </c>
      <c r="BT37" s="404" t="str">
        <f ca="1">+IF(OFFSET('Water Data'!$D$28,0,10*ROW('Water Data'!D31))="","",OFFSET('Water Data'!$D$28,0,10*ROW('Water Data'!D31)))</f>
        <v/>
      </c>
      <c r="BU37" s="404" t="str">
        <f ca="1">+IF(OFFSET('Water Data'!$D$29,0,10*ROW('Water Data'!D31))="","",OFFSET('Water Data'!$D$29,0,10*ROW('Water Data'!D31)))</f>
        <v/>
      </c>
      <c r="BV37" s="404" t="str">
        <f ca="1">+IF(OFFSET('Water Data'!$E$27,0,10*ROW('Water Data'!E31))="","",OFFSET('Water Data'!$E$27,0,10*ROW('Water Data'!E31)))</f>
        <v/>
      </c>
      <c r="BW37" s="404" t="str">
        <f ca="1">+IF(OFFSET('Water Data'!$E$28,0,10*ROW('Water Data'!E31))="","",OFFSET('Water Data'!$E$28,0,10*ROW('Water Data'!E31)))</f>
        <v/>
      </c>
      <c r="BX37" s="404" t="str">
        <f ca="1">+IF(OFFSET('Water Data'!$E$29,0,10*ROW('Water Data'!E31))="","",OFFSET('Water Data'!$E$29,0,10*ROW('Water Data'!E31)))</f>
        <v/>
      </c>
      <c r="BY37" s="404" t="str">
        <f ca="1">+IF(OFFSET('Water Data'!$F$27,0,10*ROW('Water Data'!F31))="","",OFFSET('Water Data'!$F$27,0,10*ROW('Water Data'!F31)))</f>
        <v/>
      </c>
      <c r="BZ37" s="404" t="str">
        <f ca="1">+IF(OFFSET('Water Data'!$F$28,0,10*ROW('Water Data'!F31))="","",OFFSET('Water Data'!$F$28,0,10*ROW('Water Data'!F31)))</f>
        <v/>
      </c>
      <c r="CA37" s="404" t="str">
        <f ca="1">+IF(OFFSET('Water Data'!$F$29,0,10*ROW('Water Data'!F31))="","",OFFSET('Water Data'!$F$29,0,10*ROW('Water Data'!F31)))</f>
        <v/>
      </c>
      <c r="CB37" s="404" t="str">
        <f ca="1">+IF(OFFSET('Water Data'!$G$27,0,10*ROW('Water Data'!G31))="","",OFFSET('Water Data'!$G$27,0,10*ROW('Water Data'!G31)))</f>
        <v/>
      </c>
      <c r="CC37" s="404" t="str">
        <f ca="1">+IF(OFFSET('Water Data'!$G$28,0,10*ROW('Water Data'!G31))="","",OFFSET('Water Data'!$G$28,0,10*ROW('Water Data'!G31)))</f>
        <v/>
      </c>
      <c r="CD37" s="404" t="str">
        <f ca="1">+IF(OFFSET('Water Data'!$G$29,0,10*ROW('Water Data'!G31))="","",OFFSET('Water Data'!$G$29,0,10*ROW('Water Data'!G31)))</f>
        <v/>
      </c>
      <c r="CE37" s="404" t="str">
        <f ca="1">+IF(OFFSET('Water Data'!$H$27,0,10*ROW('Water Data'!H31))="","",OFFSET('Water Data'!$H$27,0,10*ROW('Water Data'!H31)))</f>
        <v/>
      </c>
      <c r="CF37" s="404" t="str">
        <f ca="1">+IF(OFFSET('Water Data'!$H$28,0,10*ROW('Water Data'!H31))="","",OFFSET('Water Data'!$H$28,0,10*ROW('Water Data'!H31)))</f>
        <v/>
      </c>
      <c r="CG37" s="404" t="str">
        <f ca="1">+IF(OFFSET('Water Data'!$H$29,0,10*ROW('Water Data'!H31))="","",OFFSET('Water Data'!$H$29,0,10*ROW('Water Data'!H31)))</f>
        <v/>
      </c>
      <c r="CH37" s="404" t="str">
        <f ca="1">+IF(OFFSET('Water Data'!$I$27,0,10*ROW('Water Data'!I31))="","",OFFSET('Water Data'!$I$27,0,10*ROW('Water Data'!I31)))</f>
        <v/>
      </c>
      <c r="CI37" s="404" t="str">
        <f ca="1">+IF(OFFSET('Water Data'!$I$28,0,10*ROW('Water Data'!I31))="","",OFFSET('Water Data'!$I$28,0,10*ROW('Water Data'!I31)))</f>
        <v/>
      </c>
      <c r="CJ37" s="404" t="str">
        <f ca="1">+IF(OFFSET('Water Data'!$I$29,0,10*ROW('Water Data'!I31))="","",OFFSET('Water Data'!$I$29,0,10*ROW('Water Data'!I31)))</f>
        <v/>
      </c>
      <c r="CK37" s="404" t="str">
        <f ca="1">+IF(OFFSET('Sanitation Data'!$D$28,0,10*ROW('Sanitation Data'!D31))="","",OFFSET('Sanitation Data'!$D$28,0,10*ROW('Sanitation Data'!D31)))</f>
        <v/>
      </c>
      <c r="CL37" s="404" t="str">
        <f ca="1">+IF(OFFSET('Sanitation Data'!$D$29,0,10*ROW('Sanitation Data'!D31))="","",OFFSET('Sanitation Data'!$D$29,0,10*ROW('Sanitation Data'!D31)))</f>
        <v/>
      </c>
      <c r="CM37" s="404" t="str">
        <f ca="1">+IF(OFFSET('Sanitation Data'!$D$30,0,10*ROW('Sanitation Data'!D31))="","",OFFSET('Sanitation Data'!$D$30,0,10*ROW('Sanitation Data'!D31)))</f>
        <v/>
      </c>
      <c r="CN37" s="404" t="str">
        <f ca="1">+IF(OFFSET('Sanitation Data'!$D$31,0,10*ROW('Sanitation Data'!D31))="","",OFFSET('Sanitation Data'!$D$31,0,10*ROW('Sanitation Data'!D31)))</f>
        <v/>
      </c>
      <c r="CO37" s="404" t="str">
        <f ca="1">+IF(OFFSET('Sanitation Data'!$D$32,0,10*ROW('Sanitation Data'!D31))="","",OFFSET('Sanitation Data'!$D$32,0,10*ROW('Sanitation Data'!D31)))</f>
        <v/>
      </c>
      <c r="CP37" s="404" t="str">
        <f ca="1">+IF(OFFSET('Sanitation Data'!$E$28,0,10*ROW('Sanitation Data'!E31))="","",OFFSET('Sanitation Data'!$E$28,0,10*ROW('Sanitation Data'!E31)))</f>
        <v/>
      </c>
      <c r="CQ37" s="404" t="str">
        <f ca="1">+IF(OFFSET('Sanitation Data'!$E$29,0,10*ROW('Sanitation Data'!E31))="","",OFFSET('Sanitation Data'!$E$29,0,10*ROW('Sanitation Data'!E31)))</f>
        <v/>
      </c>
      <c r="CR37" s="404" t="str">
        <f ca="1">+IF(OFFSET('Sanitation Data'!$E$30,0,10*ROW('Sanitation Data'!E31))="","",OFFSET('Sanitation Data'!$E$30,0,10*ROW('Sanitation Data'!E31)))</f>
        <v/>
      </c>
      <c r="CS37" s="404" t="str">
        <f ca="1">+IF(OFFSET('Sanitation Data'!$E$31,0,10*ROW('Sanitation Data'!E31))="","",OFFSET('Sanitation Data'!$E$31,0,10*ROW('Sanitation Data'!E31)))</f>
        <v/>
      </c>
      <c r="CT37" s="404" t="str">
        <f ca="1">+IF(OFFSET('Sanitation Data'!$E$32,0,10*ROW('Sanitation Data'!E31))="","",OFFSET('Sanitation Data'!$E$32,0,10*ROW('Sanitation Data'!E31)))</f>
        <v/>
      </c>
      <c r="CU37" s="404" t="str">
        <f ca="1">+IF(OFFSET('Sanitation Data'!$F$28,0,10*ROW('Sanitation Data'!F31))="","",OFFSET('Sanitation Data'!$F$28,0,10*ROW('Sanitation Data'!F31)))</f>
        <v/>
      </c>
      <c r="CV37" s="404" t="str">
        <f ca="1">+IF(OFFSET('Sanitation Data'!$F$29,0,10*ROW('Sanitation Data'!F31))="","",OFFSET('Sanitation Data'!$F$29,0,10*ROW('Sanitation Data'!F31)))</f>
        <v/>
      </c>
      <c r="CW37" s="404" t="str">
        <f ca="1">+IF(OFFSET('Sanitation Data'!$F$30,0,10*ROW('Sanitation Data'!F31))="","",OFFSET('Sanitation Data'!$F$30,0,10*ROW('Sanitation Data'!F31)))</f>
        <v/>
      </c>
      <c r="CX37" s="404" t="str">
        <f ca="1">+IF(OFFSET('Sanitation Data'!$F$31,0,10*ROW('Sanitation Data'!F31))="","",OFFSET('Sanitation Data'!$F$31,0,10*ROW('Sanitation Data'!F31)))</f>
        <v/>
      </c>
      <c r="CY37" s="404" t="str">
        <f ca="1">+IF(OFFSET('Sanitation Data'!$F$32,0,10*ROW('Sanitation Data'!F31))="","",OFFSET('Sanitation Data'!$F$32,0,10*ROW('Sanitation Data'!F31)))</f>
        <v/>
      </c>
      <c r="CZ37" s="404" t="str">
        <f ca="1">+IF(OFFSET('Sanitation Data'!$G$28,0,10*ROW('Sanitation Data'!G31))="","",OFFSET('Sanitation Data'!$G$28,0,10*ROW('Sanitation Data'!G31)))</f>
        <v/>
      </c>
      <c r="DA37" s="404" t="str">
        <f ca="1">+IF(OFFSET('Sanitation Data'!$G$29,0,10*ROW('Sanitation Data'!G31))="","",OFFSET('Sanitation Data'!$G$29,0,10*ROW('Sanitation Data'!G31)))</f>
        <v/>
      </c>
      <c r="DB37" s="404" t="str">
        <f ca="1">+IF(OFFSET('Sanitation Data'!$G$30,0,10*ROW('Sanitation Data'!G31))="","",OFFSET('Sanitation Data'!$G$30,0,10*ROW('Sanitation Data'!G31)))</f>
        <v/>
      </c>
      <c r="DC37" s="404" t="str">
        <f ca="1">+IF(OFFSET('Sanitation Data'!$G$31,0,10*ROW('Sanitation Data'!G31))="","",OFFSET('Sanitation Data'!$G$31,0,10*ROW('Sanitation Data'!G31)))</f>
        <v/>
      </c>
      <c r="DD37" s="404" t="str">
        <f ca="1">+IF(OFFSET('Sanitation Data'!$G$32,0,10*ROW('Sanitation Data'!G31))="","",OFFSET('Sanitation Data'!$G$32,0,10*ROW('Sanitation Data'!G31)))</f>
        <v/>
      </c>
      <c r="DE37" s="404" t="str">
        <f ca="1">+IF(OFFSET('Sanitation Data'!$H$28,0,10*ROW('Sanitation Data'!H31))="","",OFFSET('Sanitation Data'!$H$28,0,10*ROW('Sanitation Data'!H31)))</f>
        <v/>
      </c>
      <c r="DF37" s="404" t="str">
        <f ca="1">+IF(OFFSET('Sanitation Data'!$H$29,0,10*ROW('Sanitation Data'!H31))="","",OFFSET('Sanitation Data'!$H$29,0,10*ROW('Sanitation Data'!H31)))</f>
        <v/>
      </c>
      <c r="DG37" s="404" t="str">
        <f ca="1">+IF(OFFSET('Sanitation Data'!$H$30,0,10*ROW('Sanitation Data'!H31))="","",OFFSET('Sanitation Data'!$H$30,0,10*ROW('Sanitation Data'!H31)))</f>
        <v/>
      </c>
      <c r="DH37" s="404" t="str">
        <f ca="1">+IF(OFFSET('Sanitation Data'!$H$31,0,10*ROW('Sanitation Data'!H31))="","",OFFSET('Sanitation Data'!$H$31,0,10*ROW('Sanitation Data'!H31)))</f>
        <v/>
      </c>
      <c r="DI37" s="404" t="str">
        <f ca="1">+IF(OFFSET('Sanitation Data'!$H$32,0,10*ROW('Sanitation Data'!H31))="","",OFFSET('Sanitation Data'!$H$32,0,10*ROW('Sanitation Data'!H31)))</f>
        <v/>
      </c>
      <c r="DJ37" s="404" t="str">
        <f ca="1">+IF(OFFSET('Sanitation Data'!$I$28,0,10*ROW('Sanitation Data'!I31))="","",OFFSET('Sanitation Data'!$I$28,0,10*ROW('Sanitation Data'!I31)))</f>
        <v/>
      </c>
      <c r="DK37" s="404" t="str">
        <f ca="1">+IF(OFFSET('Sanitation Data'!$I$29,0,10*ROW('Sanitation Data'!I31))="","",OFFSET('Sanitation Data'!$I$29,0,10*ROW('Sanitation Data'!I31)))</f>
        <v/>
      </c>
      <c r="DL37" s="404" t="str">
        <f ca="1">+IF(OFFSET('Sanitation Data'!$I$30,0,10*ROW('Sanitation Data'!I31))="","",OFFSET('Sanitation Data'!$I$30,0,10*ROW('Sanitation Data'!I31)))</f>
        <v/>
      </c>
      <c r="DM37" s="404" t="str">
        <f ca="1">+IF(OFFSET('Sanitation Data'!$I$31,0,10*ROW('Sanitation Data'!I31))="","",OFFSET('Sanitation Data'!$I$31,0,10*ROW('Sanitation Data'!I31)))</f>
        <v/>
      </c>
      <c r="DN37" s="404" t="str">
        <f ca="1">+IF(OFFSET('Sanitation Data'!$I$32,0,10*ROW('Sanitation Data'!I31))="","",OFFSET('Sanitation Data'!$I$32,0,10*ROW('Sanitation Data'!I31)))</f>
        <v/>
      </c>
      <c r="DO37" s="404" t="str">
        <f ca="1">+IF(OFFSET('Hygiene Data'!$D$11,0,10*ROW('Hygiene Data'!D31))="","",OFFSET('Hygiene Data'!$D$11,0,10*ROW('Hygiene Data'!D31)))</f>
        <v/>
      </c>
      <c r="DP37" s="404" t="str">
        <f ca="1">+IF(OFFSET('Hygiene Data'!$D$12,0,10*ROW('Hygiene Data'!D31))="","",OFFSET('Hygiene Data'!$D$12,0,10*ROW('Hygiene Data'!D31)))</f>
        <v/>
      </c>
      <c r="DQ37" s="404" t="str">
        <f ca="1">+IF(OFFSET('Hygiene Data'!$D$13,0,10*ROW('Hygiene Data'!D31))="","",OFFSET('Hygiene Data'!$D$13,0,10*ROW('Hygiene Data'!D31)))</f>
        <v/>
      </c>
      <c r="DR37" s="404" t="str">
        <f ca="1">+IF(OFFSET('Hygiene Data'!$E$11,0,10*ROW('Hygiene Data'!E31))="","",OFFSET('Hygiene Data'!$E$11,0,10*ROW('Hygiene Data'!E31)))</f>
        <v/>
      </c>
      <c r="DS37" s="404" t="str">
        <f ca="1">+IF(OFFSET('Hygiene Data'!$E$12,0,10*ROW('Hygiene Data'!E31))="","",OFFSET('Hygiene Data'!$E$12,0,10*ROW('Hygiene Data'!E31)))</f>
        <v/>
      </c>
      <c r="DT37" s="404" t="str">
        <f ca="1">+IF(OFFSET('Hygiene Data'!$E$13,0,10*ROW('Hygiene Data'!E31))="","",OFFSET('Hygiene Data'!$E$13,0,10*ROW('Hygiene Data'!E31)))</f>
        <v/>
      </c>
      <c r="DU37" s="404" t="str">
        <f ca="1">+IF(OFFSET('Hygiene Data'!$F$11,0,10*ROW('Hygiene Data'!F31))="","",OFFSET('Hygiene Data'!$F$11,0,10*ROW('Hygiene Data'!F31)))</f>
        <v/>
      </c>
      <c r="DV37" s="404" t="str">
        <f ca="1">+IF(OFFSET('Hygiene Data'!$F$12,0,10*ROW('Hygiene Data'!F31))="","",OFFSET('Hygiene Data'!$F$12,0,10*ROW('Hygiene Data'!F31)))</f>
        <v/>
      </c>
      <c r="DW37" s="404" t="str">
        <f ca="1">+IF(OFFSET('Hygiene Data'!$F$13,0,10*ROW('Hygiene Data'!F31))="","",OFFSET('Hygiene Data'!$F$13,0,10*ROW('Hygiene Data'!F31)))</f>
        <v/>
      </c>
      <c r="DX37" s="404" t="str">
        <f ca="1">+IF(OFFSET('Hygiene Data'!$G$11,0,10*ROW('Hygiene Data'!G31))="","",OFFSET('Hygiene Data'!$G$11,0,10*ROW('Hygiene Data'!G31)))</f>
        <v/>
      </c>
      <c r="DY37" s="404" t="str">
        <f ca="1">+IF(OFFSET('Hygiene Data'!$G$12,0,10*ROW('Hygiene Data'!G31))="","",OFFSET('Hygiene Data'!$G$12,0,10*ROW('Hygiene Data'!G31)))</f>
        <v/>
      </c>
      <c r="DZ37" s="404" t="str">
        <f ca="1">+IF(OFFSET('Hygiene Data'!$G$13,0,10*ROW('Hygiene Data'!G31))="","",OFFSET('Hygiene Data'!$G$13,0,10*ROW('Hygiene Data'!G31)))</f>
        <v/>
      </c>
      <c r="EA37" s="404" t="str">
        <f ca="1">+IF(OFFSET('Hygiene Data'!$H$11,0,10*ROW('Hygiene Data'!H31))="","",OFFSET('Hygiene Data'!$H$11,0,10*ROW('Hygiene Data'!H31)))</f>
        <v/>
      </c>
      <c r="EB37" s="404" t="str">
        <f ca="1">+IF(OFFSET('Hygiene Data'!$H$12,0,10*ROW('Hygiene Data'!H31))="","",OFFSET('Hygiene Data'!$H$12,0,10*ROW('Hygiene Data'!H31)))</f>
        <v/>
      </c>
      <c r="EC37" s="404" t="str">
        <f ca="1">+IF(OFFSET('Hygiene Data'!$H$13,0,10*ROW('Hygiene Data'!H31))="","",OFFSET('Hygiene Data'!$H$13,0,10*ROW('Hygiene Data'!H31)))</f>
        <v/>
      </c>
      <c r="ED37" s="404" t="str">
        <f ca="1">+IF(OFFSET('Hygiene Data'!$I$11,0,10*ROW('Hygiene Data'!I31))="","",OFFSET('Hygiene Data'!$I$11,0,10*ROW('Hygiene Data'!I31)))</f>
        <v/>
      </c>
      <c r="EE37" s="404" t="str">
        <f ca="1">+IF(OFFSET('Hygiene Data'!$I$12,0,10*ROW('Hygiene Data'!I31))="","",OFFSET('Hygiene Data'!$I$12,0,10*ROW('Hygiene Data'!I31)))</f>
        <v/>
      </c>
      <c r="EF37" s="404" t="str">
        <f ca="1">+IF(OFFSET('Hygiene Data'!$I$13,0,10*ROW('Hygiene Data'!I31))="","",OFFSET('Hygiene Data'!$I$13,0,10*ROW('Hygiene Data'!I31)))</f>
        <v/>
      </c>
    </row>
    <row r="38" spans="1:136" x14ac:dyDescent="0.25">
      <c r="A38" s="513" t="str">
        <f ca="1">+IF(OFFSET('Water Data'!$B$2,0,10*ROW('Water Data'!E32))="","",OFFSET('Water Data'!$B$2,0,10*ROW('Water Data'!E32)))</f>
        <v/>
      </c>
      <c r="B38" s="51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40" t="str">
        <f t="shared" ca="1" si="0"/>
        <v/>
      </c>
      <c r="D38" s="54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4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4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4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4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4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4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4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4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4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4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4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4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4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4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4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4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4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4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4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4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4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4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4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4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4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4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4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4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4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4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4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4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4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4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4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4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4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4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4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4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4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4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4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4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4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4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4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4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1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4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4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4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4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4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4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4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4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4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4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4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4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4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4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4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4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404" t="str">
        <f ca="1">+IF(OFFSET('Water Data'!$D$27,0,10*ROW('Water Data'!D32))="","",OFFSET('Water Data'!$D$27,0,10*ROW('Water Data'!D32)))</f>
        <v/>
      </c>
      <c r="BT38" s="404" t="str">
        <f ca="1">+IF(OFFSET('Water Data'!$D$28,0,10*ROW('Water Data'!D32))="","",OFFSET('Water Data'!$D$28,0,10*ROW('Water Data'!D32)))</f>
        <v/>
      </c>
      <c r="BU38" s="404" t="str">
        <f ca="1">+IF(OFFSET('Water Data'!$D$29,0,10*ROW('Water Data'!D32))="","",OFFSET('Water Data'!$D$29,0,10*ROW('Water Data'!D32)))</f>
        <v/>
      </c>
      <c r="BV38" s="404" t="str">
        <f ca="1">+IF(OFFSET('Water Data'!$E$27,0,10*ROW('Water Data'!E32))="","",OFFSET('Water Data'!$E$27,0,10*ROW('Water Data'!E32)))</f>
        <v/>
      </c>
      <c r="BW38" s="404" t="str">
        <f ca="1">+IF(OFFSET('Water Data'!$E$28,0,10*ROW('Water Data'!E32))="","",OFFSET('Water Data'!$E$28,0,10*ROW('Water Data'!E32)))</f>
        <v/>
      </c>
      <c r="BX38" s="404" t="str">
        <f ca="1">+IF(OFFSET('Water Data'!$E$29,0,10*ROW('Water Data'!E32))="","",OFFSET('Water Data'!$E$29,0,10*ROW('Water Data'!E32)))</f>
        <v/>
      </c>
      <c r="BY38" s="404" t="str">
        <f ca="1">+IF(OFFSET('Water Data'!$F$27,0,10*ROW('Water Data'!F32))="","",OFFSET('Water Data'!$F$27,0,10*ROW('Water Data'!F32)))</f>
        <v/>
      </c>
      <c r="BZ38" s="404" t="str">
        <f ca="1">+IF(OFFSET('Water Data'!$F$28,0,10*ROW('Water Data'!F32))="","",OFFSET('Water Data'!$F$28,0,10*ROW('Water Data'!F32)))</f>
        <v/>
      </c>
      <c r="CA38" s="404" t="str">
        <f ca="1">+IF(OFFSET('Water Data'!$F$29,0,10*ROW('Water Data'!F32))="","",OFFSET('Water Data'!$F$29,0,10*ROW('Water Data'!F32)))</f>
        <v/>
      </c>
      <c r="CB38" s="404" t="str">
        <f ca="1">+IF(OFFSET('Water Data'!$G$27,0,10*ROW('Water Data'!G32))="","",OFFSET('Water Data'!$G$27,0,10*ROW('Water Data'!G32)))</f>
        <v/>
      </c>
      <c r="CC38" s="404" t="str">
        <f ca="1">+IF(OFFSET('Water Data'!$G$28,0,10*ROW('Water Data'!G32))="","",OFFSET('Water Data'!$G$28,0,10*ROW('Water Data'!G32)))</f>
        <v/>
      </c>
      <c r="CD38" s="404" t="str">
        <f ca="1">+IF(OFFSET('Water Data'!$G$29,0,10*ROW('Water Data'!G32))="","",OFFSET('Water Data'!$G$29,0,10*ROW('Water Data'!G32)))</f>
        <v/>
      </c>
      <c r="CE38" s="404" t="str">
        <f ca="1">+IF(OFFSET('Water Data'!$H$27,0,10*ROW('Water Data'!H32))="","",OFFSET('Water Data'!$H$27,0,10*ROW('Water Data'!H32)))</f>
        <v/>
      </c>
      <c r="CF38" s="404" t="str">
        <f ca="1">+IF(OFFSET('Water Data'!$H$28,0,10*ROW('Water Data'!H32))="","",OFFSET('Water Data'!$H$28,0,10*ROW('Water Data'!H32)))</f>
        <v/>
      </c>
      <c r="CG38" s="404" t="str">
        <f ca="1">+IF(OFFSET('Water Data'!$H$29,0,10*ROW('Water Data'!H32))="","",OFFSET('Water Data'!$H$29,0,10*ROW('Water Data'!H32)))</f>
        <v/>
      </c>
      <c r="CH38" s="404" t="str">
        <f ca="1">+IF(OFFSET('Water Data'!$I$27,0,10*ROW('Water Data'!I32))="","",OFFSET('Water Data'!$I$27,0,10*ROW('Water Data'!I32)))</f>
        <v/>
      </c>
      <c r="CI38" s="404" t="str">
        <f ca="1">+IF(OFFSET('Water Data'!$I$28,0,10*ROW('Water Data'!I32))="","",OFFSET('Water Data'!$I$28,0,10*ROW('Water Data'!I32)))</f>
        <v/>
      </c>
      <c r="CJ38" s="404" t="str">
        <f ca="1">+IF(OFFSET('Water Data'!$I$29,0,10*ROW('Water Data'!I32))="","",OFFSET('Water Data'!$I$29,0,10*ROW('Water Data'!I32)))</f>
        <v/>
      </c>
      <c r="CK38" s="404" t="str">
        <f ca="1">+IF(OFFSET('Sanitation Data'!$D$28,0,10*ROW('Sanitation Data'!D32))="","",OFFSET('Sanitation Data'!$D$28,0,10*ROW('Sanitation Data'!D32)))</f>
        <v/>
      </c>
      <c r="CL38" s="404" t="str">
        <f ca="1">+IF(OFFSET('Sanitation Data'!$D$29,0,10*ROW('Sanitation Data'!D32))="","",OFFSET('Sanitation Data'!$D$29,0,10*ROW('Sanitation Data'!D32)))</f>
        <v/>
      </c>
      <c r="CM38" s="404" t="str">
        <f ca="1">+IF(OFFSET('Sanitation Data'!$D$30,0,10*ROW('Sanitation Data'!D32))="","",OFFSET('Sanitation Data'!$D$30,0,10*ROW('Sanitation Data'!D32)))</f>
        <v/>
      </c>
      <c r="CN38" s="404" t="str">
        <f ca="1">+IF(OFFSET('Sanitation Data'!$D$31,0,10*ROW('Sanitation Data'!D32))="","",OFFSET('Sanitation Data'!$D$31,0,10*ROW('Sanitation Data'!D32)))</f>
        <v/>
      </c>
      <c r="CO38" s="404" t="str">
        <f ca="1">+IF(OFFSET('Sanitation Data'!$D$32,0,10*ROW('Sanitation Data'!D32))="","",OFFSET('Sanitation Data'!$D$32,0,10*ROW('Sanitation Data'!D32)))</f>
        <v/>
      </c>
      <c r="CP38" s="404" t="str">
        <f ca="1">+IF(OFFSET('Sanitation Data'!$E$28,0,10*ROW('Sanitation Data'!E32))="","",OFFSET('Sanitation Data'!$E$28,0,10*ROW('Sanitation Data'!E32)))</f>
        <v/>
      </c>
      <c r="CQ38" s="404" t="str">
        <f ca="1">+IF(OFFSET('Sanitation Data'!$E$29,0,10*ROW('Sanitation Data'!E32))="","",OFFSET('Sanitation Data'!$E$29,0,10*ROW('Sanitation Data'!E32)))</f>
        <v/>
      </c>
      <c r="CR38" s="404" t="str">
        <f ca="1">+IF(OFFSET('Sanitation Data'!$E$30,0,10*ROW('Sanitation Data'!E32))="","",OFFSET('Sanitation Data'!$E$30,0,10*ROW('Sanitation Data'!E32)))</f>
        <v/>
      </c>
      <c r="CS38" s="404" t="str">
        <f ca="1">+IF(OFFSET('Sanitation Data'!$E$31,0,10*ROW('Sanitation Data'!E32))="","",OFFSET('Sanitation Data'!$E$31,0,10*ROW('Sanitation Data'!E32)))</f>
        <v/>
      </c>
      <c r="CT38" s="404" t="str">
        <f ca="1">+IF(OFFSET('Sanitation Data'!$E$32,0,10*ROW('Sanitation Data'!E32))="","",OFFSET('Sanitation Data'!$E$32,0,10*ROW('Sanitation Data'!E32)))</f>
        <v/>
      </c>
      <c r="CU38" s="404" t="str">
        <f ca="1">+IF(OFFSET('Sanitation Data'!$F$28,0,10*ROW('Sanitation Data'!F32))="","",OFFSET('Sanitation Data'!$F$28,0,10*ROW('Sanitation Data'!F32)))</f>
        <v/>
      </c>
      <c r="CV38" s="404" t="str">
        <f ca="1">+IF(OFFSET('Sanitation Data'!$F$29,0,10*ROW('Sanitation Data'!F32))="","",OFFSET('Sanitation Data'!$F$29,0,10*ROW('Sanitation Data'!F32)))</f>
        <v/>
      </c>
      <c r="CW38" s="404" t="str">
        <f ca="1">+IF(OFFSET('Sanitation Data'!$F$30,0,10*ROW('Sanitation Data'!F32))="","",OFFSET('Sanitation Data'!$F$30,0,10*ROW('Sanitation Data'!F32)))</f>
        <v/>
      </c>
      <c r="CX38" s="404" t="str">
        <f ca="1">+IF(OFFSET('Sanitation Data'!$F$31,0,10*ROW('Sanitation Data'!F32))="","",OFFSET('Sanitation Data'!$F$31,0,10*ROW('Sanitation Data'!F32)))</f>
        <v/>
      </c>
      <c r="CY38" s="404" t="str">
        <f ca="1">+IF(OFFSET('Sanitation Data'!$F$32,0,10*ROW('Sanitation Data'!F32))="","",OFFSET('Sanitation Data'!$F$32,0,10*ROW('Sanitation Data'!F32)))</f>
        <v/>
      </c>
      <c r="CZ38" s="404" t="str">
        <f ca="1">+IF(OFFSET('Sanitation Data'!$G$28,0,10*ROW('Sanitation Data'!G32))="","",OFFSET('Sanitation Data'!$G$28,0,10*ROW('Sanitation Data'!G32)))</f>
        <v/>
      </c>
      <c r="DA38" s="404" t="str">
        <f ca="1">+IF(OFFSET('Sanitation Data'!$G$29,0,10*ROW('Sanitation Data'!G32))="","",OFFSET('Sanitation Data'!$G$29,0,10*ROW('Sanitation Data'!G32)))</f>
        <v/>
      </c>
      <c r="DB38" s="404" t="str">
        <f ca="1">+IF(OFFSET('Sanitation Data'!$G$30,0,10*ROW('Sanitation Data'!G32))="","",OFFSET('Sanitation Data'!$G$30,0,10*ROW('Sanitation Data'!G32)))</f>
        <v/>
      </c>
      <c r="DC38" s="404" t="str">
        <f ca="1">+IF(OFFSET('Sanitation Data'!$G$31,0,10*ROW('Sanitation Data'!G32))="","",OFFSET('Sanitation Data'!$G$31,0,10*ROW('Sanitation Data'!G32)))</f>
        <v/>
      </c>
      <c r="DD38" s="404" t="str">
        <f ca="1">+IF(OFFSET('Sanitation Data'!$G$32,0,10*ROW('Sanitation Data'!G32))="","",OFFSET('Sanitation Data'!$G$32,0,10*ROW('Sanitation Data'!G32)))</f>
        <v/>
      </c>
      <c r="DE38" s="404" t="str">
        <f ca="1">+IF(OFFSET('Sanitation Data'!$H$28,0,10*ROW('Sanitation Data'!H32))="","",OFFSET('Sanitation Data'!$H$28,0,10*ROW('Sanitation Data'!H32)))</f>
        <v/>
      </c>
      <c r="DF38" s="404" t="str">
        <f ca="1">+IF(OFFSET('Sanitation Data'!$H$29,0,10*ROW('Sanitation Data'!H32))="","",OFFSET('Sanitation Data'!$H$29,0,10*ROW('Sanitation Data'!H32)))</f>
        <v/>
      </c>
      <c r="DG38" s="404" t="str">
        <f ca="1">+IF(OFFSET('Sanitation Data'!$H$30,0,10*ROW('Sanitation Data'!H32))="","",OFFSET('Sanitation Data'!$H$30,0,10*ROW('Sanitation Data'!H32)))</f>
        <v/>
      </c>
      <c r="DH38" s="404" t="str">
        <f ca="1">+IF(OFFSET('Sanitation Data'!$H$31,0,10*ROW('Sanitation Data'!H32))="","",OFFSET('Sanitation Data'!$H$31,0,10*ROW('Sanitation Data'!H32)))</f>
        <v/>
      </c>
      <c r="DI38" s="404" t="str">
        <f ca="1">+IF(OFFSET('Sanitation Data'!$H$32,0,10*ROW('Sanitation Data'!H32))="","",OFFSET('Sanitation Data'!$H$32,0,10*ROW('Sanitation Data'!H32)))</f>
        <v/>
      </c>
      <c r="DJ38" s="404" t="str">
        <f ca="1">+IF(OFFSET('Sanitation Data'!$I$28,0,10*ROW('Sanitation Data'!I32))="","",OFFSET('Sanitation Data'!$I$28,0,10*ROW('Sanitation Data'!I32)))</f>
        <v/>
      </c>
      <c r="DK38" s="404" t="str">
        <f ca="1">+IF(OFFSET('Sanitation Data'!$I$29,0,10*ROW('Sanitation Data'!I32))="","",OFFSET('Sanitation Data'!$I$29,0,10*ROW('Sanitation Data'!I32)))</f>
        <v/>
      </c>
      <c r="DL38" s="404" t="str">
        <f ca="1">+IF(OFFSET('Sanitation Data'!$I$30,0,10*ROW('Sanitation Data'!I32))="","",OFFSET('Sanitation Data'!$I$30,0,10*ROW('Sanitation Data'!I32)))</f>
        <v/>
      </c>
      <c r="DM38" s="404" t="str">
        <f ca="1">+IF(OFFSET('Sanitation Data'!$I$31,0,10*ROW('Sanitation Data'!I32))="","",OFFSET('Sanitation Data'!$I$31,0,10*ROW('Sanitation Data'!I32)))</f>
        <v/>
      </c>
      <c r="DN38" s="404" t="str">
        <f ca="1">+IF(OFFSET('Sanitation Data'!$I$32,0,10*ROW('Sanitation Data'!I32))="","",OFFSET('Sanitation Data'!$I$32,0,10*ROW('Sanitation Data'!I32)))</f>
        <v/>
      </c>
      <c r="DO38" s="404" t="str">
        <f ca="1">+IF(OFFSET('Hygiene Data'!$D$11,0,10*ROW('Hygiene Data'!D32))="","",OFFSET('Hygiene Data'!$D$11,0,10*ROW('Hygiene Data'!D32)))</f>
        <v/>
      </c>
      <c r="DP38" s="404" t="str">
        <f ca="1">+IF(OFFSET('Hygiene Data'!$D$12,0,10*ROW('Hygiene Data'!D32))="","",OFFSET('Hygiene Data'!$D$12,0,10*ROW('Hygiene Data'!D32)))</f>
        <v/>
      </c>
      <c r="DQ38" s="404" t="str">
        <f ca="1">+IF(OFFSET('Hygiene Data'!$D$13,0,10*ROW('Hygiene Data'!D32))="","",OFFSET('Hygiene Data'!$D$13,0,10*ROW('Hygiene Data'!D32)))</f>
        <v/>
      </c>
      <c r="DR38" s="404" t="str">
        <f ca="1">+IF(OFFSET('Hygiene Data'!$E$11,0,10*ROW('Hygiene Data'!E32))="","",OFFSET('Hygiene Data'!$E$11,0,10*ROW('Hygiene Data'!E32)))</f>
        <v/>
      </c>
      <c r="DS38" s="404" t="str">
        <f ca="1">+IF(OFFSET('Hygiene Data'!$E$12,0,10*ROW('Hygiene Data'!E32))="","",OFFSET('Hygiene Data'!$E$12,0,10*ROW('Hygiene Data'!E32)))</f>
        <v/>
      </c>
      <c r="DT38" s="404" t="str">
        <f ca="1">+IF(OFFSET('Hygiene Data'!$E$13,0,10*ROW('Hygiene Data'!E32))="","",OFFSET('Hygiene Data'!$E$13,0,10*ROW('Hygiene Data'!E32)))</f>
        <v/>
      </c>
      <c r="DU38" s="404" t="str">
        <f ca="1">+IF(OFFSET('Hygiene Data'!$F$11,0,10*ROW('Hygiene Data'!F32))="","",OFFSET('Hygiene Data'!$F$11,0,10*ROW('Hygiene Data'!F32)))</f>
        <v/>
      </c>
      <c r="DV38" s="404" t="str">
        <f ca="1">+IF(OFFSET('Hygiene Data'!$F$12,0,10*ROW('Hygiene Data'!F32))="","",OFFSET('Hygiene Data'!$F$12,0,10*ROW('Hygiene Data'!F32)))</f>
        <v/>
      </c>
      <c r="DW38" s="404" t="str">
        <f ca="1">+IF(OFFSET('Hygiene Data'!$F$13,0,10*ROW('Hygiene Data'!F32))="","",OFFSET('Hygiene Data'!$F$13,0,10*ROW('Hygiene Data'!F32)))</f>
        <v/>
      </c>
      <c r="DX38" s="404" t="str">
        <f ca="1">+IF(OFFSET('Hygiene Data'!$G$11,0,10*ROW('Hygiene Data'!G32))="","",OFFSET('Hygiene Data'!$G$11,0,10*ROW('Hygiene Data'!G32)))</f>
        <v/>
      </c>
      <c r="DY38" s="404" t="str">
        <f ca="1">+IF(OFFSET('Hygiene Data'!$G$12,0,10*ROW('Hygiene Data'!G32))="","",OFFSET('Hygiene Data'!$G$12,0,10*ROW('Hygiene Data'!G32)))</f>
        <v/>
      </c>
      <c r="DZ38" s="404" t="str">
        <f ca="1">+IF(OFFSET('Hygiene Data'!$G$13,0,10*ROW('Hygiene Data'!G32))="","",OFFSET('Hygiene Data'!$G$13,0,10*ROW('Hygiene Data'!G32)))</f>
        <v/>
      </c>
      <c r="EA38" s="404" t="str">
        <f ca="1">+IF(OFFSET('Hygiene Data'!$H$11,0,10*ROW('Hygiene Data'!H32))="","",OFFSET('Hygiene Data'!$H$11,0,10*ROW('Hygiene Data'!H32)))</f>
        <v/>
      </c>
      <c r="EB38" s="404" t="str">
        <f ca="1">+IF(OFFSET('Hygiene Data'!$H$12,0,10*ROW('Hygiene Data'!H32))="","",OFFSET('Hygiene Data'!$H$12,0,10*ROW('Hygiene Data'!H32)))</f>
        <v/>
      </c>
      <c r="EC38" s="404" t="str">
        <f ca="1">+IF(OFFSET('Hygiene Data'!$H$13,0,10*ROW('Hygiene Data'!H32))="","",OFFSET('Hygiene Data'!$H$13,0,10*ROW('Hygiene Data'!H32)))</f>
        <v/>
      </c>
      <c r="ED38" s="404" t="str">
        <f ca="1">+IF(OFFSET('Hygiene Data'!$I$11,0,10*ROW('Hygiene Data'!I32))="","",OFFSET('Hygiene Data'!$I$11,0,10*ROW('Hygiene Data'!I32)))</f>
        <v/>
      </c>
      <c r="EE38" s="404" t="str">
        <f ca="1">+IF(OFFSET('Hygiene Data'!$I$12,0,10*ROW('Hygiene Data'!I32))="","",OFFSET('Hygiene Data'!$I$12,0,10*ROW('Hygiene Data'!I32)))</f>
        <v/>
      </c>
      <c r="EF38" s="404" t="str">
        <f ca="1">+IF(OFFSET('Hygiene Data'!$I$13,0,10*ROW('Hygiene Data'!I32))="","",OFFSET('Hygiene Data'!$I$13,0,10*ROW('Hygiene Data'!I32)))</f>
        <v/>
      </c>
    </row>
    <row r="39" spans="1:136" x14ac:dyDescent="0.25">
      <c r="A39" s="513" t="str">
        <f ca="1">+IF(OFFSET('Water Data'!$B$2,0,10*ROW('Water Data'!E33))="","",OFFSET('Water Data'!$B$2,0,10*ROW('Water Data'!E33)))</f>
        <v/>
      </c>
      <c r="B39" s="51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40" t="str">
        <f t="shared" ca="1" si="0"/>
        <v/>
      </c>
      <c r="D39" s="54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4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4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4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4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4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4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4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4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4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4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4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4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4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4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4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4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4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4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4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4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4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4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4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4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4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4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4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4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4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4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4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4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4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4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4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4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4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4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4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4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4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4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4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4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4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4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4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4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1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4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4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4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4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4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4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4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4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4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4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4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4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4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4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4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4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404" t="str">
        <f ca="1">+IF(OFFSET('Water Data'!$D$27,0,10*ROW('Water Data'!D33))="","",OFFSET('Water Data'!$D$27,0,10*ROW('Water Data'!D33)))</f>
        <v/>
      </c>
      <c r="BT39" s="404" t="str">
        <f ca="1">+IF(OFFSET('Water Data'!$D$28,0,10*ROW('Water Data'!D33))="","",OFFSET('Water Data'!$D$28,0,10*ROW('Water Data'!D33)))</f>
        <v/>
      </c>
      <c r="BU39" s="404" t="str">
        <f ca="1">+IF(OFFSET('Water Data'!$D$29,0,10*ROW('Water Data'!D33))="","",OFFSET('Water Data'!$D$29,0,10*ROW('Water Data'!D33)))</f>
        <v/>
      </c>
      <c r="BV39" s="404" t="str">
        <f ca="1">+IF(OFFSET('Water Data'!$E$27,0,10*ROW('Water Data'!E33))="","",OFFSET('Water Data'!$E$27,0,10*ROW('Water Data'!E33)))</f>
        <v/>
      </c>
      <c r="BW39" s="404" t="str">
        <f ca="1">+IF(OFFSET('Water Data'!$E$28,0,10*ROW('Water Data'!E33))="","",OFFSET('Water Data'!$E$28,0,10*ROW('Water Data'!E33)))</f>
        <v/>
      </c>
      <c r="BX39" s="404" t="str">
        <f ca="1">+IF(OFFSET('Water Data'!$E$29,0,10*ROW('Water Data'!E33))="","",OFFSET('Water Data'!$E$29,0,10*ROW('Water Data'!E33)))</f>
        <v/>
      </c>
      <c r="BY39" s="404" t="str">
        <f ca="1">+IF(OFFSET('Water Data'!$F$27,0,10*ROW('Water Data'!F33))="","",OFFSET('Water Data'!$F$27,0,10*ROW('Water Data'!F33)))</f>
        <v/>
      </c>
      <c r="BZ39" s="404" t="str">
        <f ca="1">+IF(OFFSET('Water Data'!$F$28,0,10*ROW('Water Data'!F33))="","",OFFSET('Water Data'!$F$28,0,10*ROW('Water Data'!F33)))</f>
        <v/>
      </c>
      <c r="CA39" s="404" t="str">
        <f ca="1">+IF(OFFSET('Water Data'!$F$29,0,10*ROW('Water Data'!F33))="","",OFFSET('Water Data'!$F$29,0,10*ROW('Water Data'!F33)))</f>
        <v/>
      </c>
      <c r="CB39" s="404" t="str">
        <f ca="1">+IF(OFFSET('Water Data'!$G$27,0,10*ROW('Water Data'!G33))="","",OFFSET('Water Data'!$G$27,0,10*ROW('Water Data'!G33)))</f>
        <v/>
      </c>
      <c r="CC39" s="404" t="str">
        <f ca="1">+IF(OFFSET('Water Data'!$G$28,0,10*ROW('Water Data'!G33))="","",OFFSET('Water Data'!$G$28,0,10*ROW('Water Data'!G33)))</f>
        <v/>
      </c>
      <c r="CD39" s="404" t="str">
        <f ca="1">+IF(OFFSET('Water Data'!$G$29,0,10*ROW('Water Data'!G33))="","",OFFSET('Water Data'!$G$29,0,10*ROW('Water Data'!G33)))</f>
        <v/>
      </c>
      <c r="CE39" s="404" t="str">
        <f ca="1">+IF(OFFSET('Water Data'!$H$27,0,10*ROW('Water Data'!H33))="","",OFFSET('Water Data'!$H$27,0,10*ROW('Water Data'!H33)))</f>
        <v/>
      </c>
      <c r="CF39" s="404" t="str">
        <f ca="1">+IF(OFFSET('Water Data'!$H$28,0,10*ROW('Water Data'!H33))="","",OFFSET('Water Data'!$H$28,0,10*ROW('Water Data'!H33)))</f>
        <v/>
      </c>
      <c r="CG39" s="404" t="str">
        <f ca="1">+IF(OFFSET('Water Data'!$H$29,0,10*ROW('Water Data'!H33))="","",OFFSET('Water Data'!$H$29,0,10*ROW('Water Data'!H33)))</f>
        <v/>
      </c>
      <c r="CH39" s="404" t="str">
        <f ca="1">+IF(OFFSET('Water Data'!$I$27,0,10*ROW('Water Data'!I33))="","",OFFSET('Water Data'!$I$27,0,10*ROW('Water Data'!I33)))</f>
        <v/>
      </c>
      <c r="CI39" s="404" t="str">
        <f ca="1">+IF(OFFSET('Water Data'!$I$28,0,10*ROW('Water Data'!I33))="","",OFFSET('Water Data'!$I$28,0,10*ROW('Water Data'!I33)))</f>
        <v/>
      </c>
      <c r="CJ39" s="404" t="str">
        <f ca="1">+IF(OFFSET('Water Data'!$I$29,0,10*ROW('Water Data'!I33))="","",OFFSET('Water Data'!$I$29,0,10*ROW('Water Data'!I33)))</f>
        <v/>
      </c>
      <c r="CK39" s="404" t="str">
        <f ca="1">+IF(OFFSET('Sanitation Data'!$D$28,0,10*ROW('Sanitation Data'!D33))="","",OFFSET('Sanitation Data'!$D$28,0,10*ROW('Sanitation Data'!D33)))</f>
        <v/>
      </c>
      <c r="CL39" s="404" t="str">
        <f ca="1">+IF(OFFSET('Sanitation Data'!$D$29,0,10*ROW('Sanitation Data'!D33))="","",OFFSET('Sanitation Data'!$D$29,0,10*ROW('Sanitation Data'!D33)))</f>
        <v/>
      </c>
      <c r="CM39" s="404" t="str">
        <f ca="1">+IF(OFFSET('Sanitation Data'!$D$30,0,10*ROW('Sanitation Data'!D33))="","",OFFSET('Sanitation Data'!$D$30,0,10*ROW('Sanitation Data'!D33)))</f>
        <v/>
      </c>
      <c r="CN39" s="404" t="str">
        <f ca="1">+IF(OFFSET('Sanitation Data'!$D$31,0,10*ROW('Sanitation Data'!D33))="","",OFFSET('Sanitation Data'!$D$31,0,10*ROW('Sanitation Data'!D33)))</f>
        <v/>
      </c>
      <c r="CO39" s="404" t="str">
        <f ca="1">+IF(OFFSET('Sanitation Data'!$D$32,0,10*ROW('Sanitation Data'!D33))="","",OFFSET('Sanitation Data'!$D$32,0,10*ROW('Sanitation Data'!D33)))</f>
        <v/>
      </c>
      <c r="CP39" s="404" t="str">
        <f ca="1">+IF(OFFSET('Sanitation Data'!$E$28,0,10*ROW('Sanitation Data'!E33))="","",OFFSET('Sanitation Data'!$E$28,0,10*ROW('Sanitation Data'!E33)))</f>
        <v/>
      </c>
      <c r="CQ39" s="404" t="str">
        <f ca="1">+IF(OFFSET('Sanitation Data'!$E$29,0,10*ROW('Sanitation Data'!E33))="","",OFFSET('Sanitation Data'!$E$29,0,10*ROW('Sanitation Data'!E33)))</f>
        <v/>
      </c>
      <c r="CR39" s="404" t="str">
        <f ca="1">+IF(OFFSET('Sanitation Data'!$E$30,0,10*ROW('Sanitation Data'!E33))="","",OFFSET('Sanitation Data'!$E$30,0,10*ROW('Sanitation Data'!E33)))</f>
        <v/>
      </c>
      <c r="CS39" s="404" t="str">
        <f ca="1">+IF(OFFSET('Sanitation Data'!$E$31,0,10*ROW('Sanitation Data'!E33))="","",OFFSET('Sanitation Data'!$E$31,0,10*ROW('Sanitation Data'!E33)))</f>
        <v/>
      </c>
      <c r="CT39" s="404" t="str">
        <f ca="1">+IF(OFFSET('Sanitation Data'!$E$32,0,10*ROW('Sanitation Data'!E33))="","",OFFSET('Sanitation Data'!$E$32,0,10*ROW('Sanitation Data'!E33)))</f>
        <v/>
      </c>
      <c r="CU39" s="404" t="str">
        <f ca="1">+IF(OFFSET('Sanitation Data'!$F$28,0,10*ROW('Sanitation Data'!F33))="","",OFFSET('Sanitation Data'!$F$28,0,10*ROW('Sanitation Data'!F33)))</f>
        <v/>
      </c>
      <c r="CV39" s="404" t="str">
        <f ca="1">+IF(OFFSET('Sanitation Data'!$F$29,0,10*ROW('Sanitation Data'!F33))="","",OFFSET('Sanitation Data'!$F$29,0,10*ROW('Sanitation Data'!F33)))</f>
        <v/>
      </c>
      <c r="CW39" s="404" t="str">
        <f ca="1">+IF(OFFSET('Sanitation Data'!$F$30,0,10*ROW('Sanitation Data'!F33))="","",OFFSET('Sanitation Data'!$F$30,0,10*ROW('Sanitation Data'!F33)))</f>
        <v/>
      </c>
      <c r="CX39" s="404" t="str">
        <f ca="1">+IF(OFFSET('Sanitation Data'!$F$31,0,10*ROW('Sanitation Data'!F33))="","",OFFSET('Sanitation Data'!$F$31,0,10*ROW('Sanitation Data'!F33)))</f>
        <v/>
      </c>
      <c r="CY39" s="404" t="str">
        <f ca="1">+IF(OFFSET('Sanitation Data'!$F$32,0,10*ROW('Sanitation Data'!F33))="","",OFFSET('Sanitation Data'!$F$32,0,10*ROW('Sanitation Data'!F33)))</f>
        <v/>
      </c>
      <c r="CZ39" s="404" t="str">
        <f ca="1">+IF(OFFSET('Sanitation Data'!$G$28,0,10*ROW('Sanitation Data'!G33))="","",OFFSET('Sanitation Data'!$G$28,0,10*ROW('Sanitation Data'!G33)))</f>
        <v/>
      </c>
      <c r="DA39" s="404" t="str">
        <f ca="1">+IF(OFFSET('Sanitation Data'!$G$29,0,10*ROW('Sanitation Data'!G33))="","",OFFSET('Sanitation Data'!$G$29,0,10*ROW('Sanitation Data'!G33)))</f>
        <v/>
      </c>
      <c r="DB39" s="404" t="str">
        <f ca="1">+IF(OFFSET('Sanitation Data'!$G$30,0,10*ROW('Sanitation Data'!G33))="","",OFFSET('Sanitation Data'!$G$30,0,10*ROW('Sanitation Data'!G33)))</f>
        <v/>
      </c>
      <c r="DC39" s="404" t="str">
        <f ca="1">+IF(OFFSET('Sanitation Data'!$G$31,0,10*ROW('Sanitation Data'!G33))="","",OFFSET('Sanitation Data'!$G$31,0,10*ROW('Sanitation Data'!G33)))</f>
        <v/>
      </c>
      <c r="DD39" s="404" t="str">
        <f ca="1">+IF(OFFSET('Sanitation Data'!$G$32,0,10*ROW('Sanitation Data'!G33))="","",OFFSET('Sanitation Data'!$G$32,0,10*ROW('Sanitation Data'!G33)))</f>
        <v/>
      </c>
      <c r="DE39" s="404" t="str">
        <f ca="1">+IF(OFFSET('Sanitation Data'!$H$28,0,10*ROW('Sanitation Data'!H33))="","",OFFSET('Sanitation Data'!$H$28,0,10*ROW('Sanitation Data'!H33)))</f>
        <v/>
      </c>
      <c r="DF39" s="404" t="str">
        <f ca="1">+IF(OFFSET('Sanitation Data'!$H$29,0,10*ROW('Sanitation Data'!H33))="","",OFFSET('Sanitation Data'!$H$29,0,10*ROW('Sanitation Data'!H33)))</f>
        <v/>
      </c>
      <c r="DG39" s="404" t="str">
        <f ca="1">+IF(OFFSET('Sanitation Data'!$H$30,0,10*ROW('Sanitation Data'!H33))="","",OFFSET('Sanitation Data'!$H$30,0,10*ROW('Sanitation Data'!H33)))</f>
        <v/>
      </c>
      <c r="DH39" s="404" t="str">
        <f ca="1">+IF(OFFSET('Sanitation Data'!$H$31,0,10*ROW('Sanitation Data'!H33))="","",OFFSET('Sanitation Data'!$H$31,0,10*ROW('Sanitation Data'!H33)))</f>
        <v/>
      </c>
      <c r="DI39" s="404" t="str">
        <f ca="1">+IF(OFFSET('Sanitation Data'!$H$32,0,10*ROW('Sanitation Data'!H33))="","",OFFSET('Sanitation Data'!$H$32,0,10*ROW('Sanitation Data'!H33)))</f>
        <v/>
      </c>
      <c r="DJ39" s="404" t="str">
        <f ca="1">+IF(OFFSET('Sanitation Data'!$I$28,0,10*ROW('Sanitation Data'!I33))="","",OFFSET('Sanitation Data'!$I$28,0,10*ROW('Sanitation Data'!I33)))</f>
        <v/>
      </c>
      <c r="DK39" s="404" t="str">
        <f ca="1">+IF(OFFSET('Sanitation Data'!$I$29,0,10*ROW('Sanitation Data'!I33))="","",OFFSET('Sanitation Data'!$I$29,0,10*ROW('Sanitation Data'!I33)))</f>
        <v/>
      </c>
      <c r="DL39" s="404" t="str">
        <f ca="1">+IF(OFFSET('Sanitation Data'!$I$30,0,10*ROW('Sanitation Data'!I33))="","",OFFSET('Sanitation Data'!$I$30,0,10*ROW('Sanitation Data'!I33)))</f>
        <v/>
      </c>
      <c r="DM39" s="404" t="str">
        <f ca="1">+IF(OFFSET('Sanitation Data'!$I$31,0,10*ROW('Sanitation Data'!I33))="","",OFFSET('Sanitation Data'!$I$31,0,10*ROW('Sanitation Data'!I33)))</f>
        <v/>
      </c>
      <c r="DN39" s="404" t="str">
        <f ca="1">+IF(OFFSET('Sanitation Data'!$I$32,0,10*ROW('Sanitation Data'!I33))="","",OFFSET('Sanitation Data'!$I$32,0,10*ROW('Sanitation Data'!I33)))</f>
        <v/>
      </c>
      <c r="DO39" s="404" t="str">
        <f ca="1">+IF(OFFSET('Hygiene Data'!$D$11,0,10*ROW('Hygiene Data'!D33))="","",OFFSET('Hygiene Data'!$D$11,0,10*ROW('Hygiene Data'!D33)))</f>
        <v/>
      </c>
      <c r="DP39" s="404" t="str">
        <f ca="1">+IF(OFFSET('Hygiene Data'!$D$12,0,10*ROW('Hygiene Data'!D33))="","",OFFSET('Hygiene Data'!$D$12,0,10*ROW('Hygiene Data'!D33)))</f>
        <v/>
      </c>
      <c r="DQ39" s="404" t="str">
        <f ca="1">+IF(OFFSET('Hygiene Data'!$D$13,0,10*ROW('Hygiene Data'!D33))="","",OFFSET('Hygiene Data'!$D$13,0,10*ROW('Hygiene Data'!D33)))</f>
        <v/>
      </c>
      <c r="DR39" s="404" t="str">
        <f ca="1">+IF(OFFSET('Hygiene Data'!$E$11,0,10*ROW('Hygiene Data'!E33))="","",OFFSET('Hygiene Data'!$E$11,0,10*ROW('Hygiene Data'!E33)))</f>
        <v/>
      </c>
      <c r="DS39" s="404" t="str">
        <f ca="1">+IF(OFFSET('Hygiene Data'!$E$12,0,10*ROW('Hygiene Data'!E33))="","",OFFSET('Hygiene Data'!$E$12,0,10*ROW('Hygiene Data'!E33)))</f>
        <v/>
      </c>
      <c r="DT39" s="404" t="str">
        <f ca="1">+IF(OFFSET('Hygiene Data'!$E$13,0,10*ROW('Hygiene Data'!E33))="","",OFFSET('Hygiene Data'!$E$13,0,10*ROW('Hygiene Data'!E33)))</f>
        <v/>
      </c>
      <c r="DU39" s="404" t="str">
        <f ca="1">+IF(OFFSET('Hygiene Data'!$F$11,0,10*ROW('Hygiene Data'!F33))="","",OFFSET('Hygiene Data'!$F$11,0,10*ROW('Hygiene Data'!F33)))</f>
        <v/>
      </c>
      <c r="DV39" s="404" t="str">
        <f ca="1">+IF(OFFSET('Hygiene Data'!$F$12,0,10*ROW('Hygiene Data'!F33))="","",OFFSET('Hygiene Data'!$F$12,0,10*ROW('Hygiene Data'!F33)))</f>
        <v/>
      </c>
      <c r="DW39" s="404" t="str">
        <f ca="1">+IF(OFFSET('Hygiene Data'!$F$13,0,10*ROW('Hygiene Data'!F33))="","",OFFSET('Hygiene Data'!$F$13,0,10*ROW('Hygiene Data'!F33)))</f>
        <v/>
      </c>
      <c r="DX39" s="404" t="str">
        <f ca="1">+IF(OFFSET('Hygiene Data'!$G$11,0,10*ROW('Hygiene Data'!G33))="","",OFFSET('Hygiene Data'!$G$11,0,10*ROW('Hygiene Data'!G33)))</f>
        <v/>
      </c>
      <c r="DY39" s="404" t="str">
        <f ca="1">+IF(OFFSET('Hygiene Data'!$G$12,0,10*ROW('Hygiene Data'!G33))="","",OFFSET('Hygiene Data'!$G$12,0,10*ROW('Hygiene Data'!G33)))</f>
        <v/>
      </c>
      <c r="DZ39" s="404" t="str">
        <f ca="1">+IF(OFFSET('Hygiene Data'!$G$13,0,10*ROW('Hygiene Data'!G33))="","",OFFSET('Hygiene Data'!$G$13,0,10*ROW('Hygiene Data'!G33)))</f>
        <v/>
      </c>
      <c r="EA39" s="404" t="str">
        <f ca="1">+IF(OFFSET('Hygiene Data'!$H$11,0,10*ROW('Hygiene Data'!H33))="","",OFFSET('Hygiene Data'!$H$11,0,10*ROW('Hygiene Data'!H33)))</f>
        <v/>
      </c>
      <c r="EB39" s="404" t="str">
        <f ca="1">+IF(OFFSET('Hygiene Data'!$H$12,0,10*ROW('Hygiene Data'!H33))="","",OFFSET('Hygiene Data'!$H$12,0,10*ROW('Hygiene Data'!H33)))</f>
        <v/>
      </c>
      <c r="EC39" s="404" t="str">
        <f ca="1">+IF(OFFSET('Hygiene Data'!$H$13,0,10*ROW('Hygiene Data'!H33))="","",OFFSET('Hygiene Data'!$H$13,0,10*ROW('Hygiene Data'!H33)))</f>
        <v/>
      </c>
      <c r="ED39" s="404" t="str">
        <f ca="1">+IF(OFFSET('Hygiene Data'!$I$11,0,10*ROW('Hygiene Data'!I33))="","",OFFSET('Hygiene Data'!$I$11,0,10*ROW('Hygiene Data'!I33)))</f>
        <v/>
      </c>
      <c r="EE39" s="404" t="str">
        <f ca="1">+IF(OFFSET('Hygiene Data'!$I$12,0,10*ROW('Hygiene Data'!I33))="","",OFFSET('Hygiene Data'!$I$12,0,10*ROW('Hygiene Data'!I33)))</f>
        <v/>
      </c>
      <c r="EF39" s="404" t="str">
        <f ca="1">+IF(OFFSET('Hygiene Data'!$I$13,0,10*ROW('Hygiene Data'!I33))="","",OFFSET('Hygiene Data'!$I$13,0,10*ROW('Hygiene Data'!I33)))</f>
        <v/>
      </c>
    </row>
    <row r="40" spans="1:136" x14ac:dyDescent="0.25">
      <c r="A40" s="513" t="str">
        <f ca="1">+IF(OFFSET('Water Data'!$B$2,0,10*ROW('Water Data'!E34))="","",OFFSET('Water Data'!$B$2,0,10*ROW('Water Data'!E34)))</f>
        <v/>
      </c>
      <c r="B40" s="51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40" t="str">
        <f t="shared" ca="1" si="0"/>
        <v/>
      </c>
      <c r="D40" s="54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4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4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4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4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4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4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4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4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4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4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4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4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4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4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4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4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4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4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4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4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4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4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4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4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4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4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4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4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4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4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4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4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4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4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4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4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4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4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4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4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4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4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4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4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4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4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4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4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1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4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4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4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4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4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4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4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4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4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4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4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4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4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4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4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4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404" t="str">
        <f ca="1">+IF(OFFSET('Water Data'!$D$27,0,10*ROW('Water Data'!D34))="","",OFFSET('Water Data'!$D$27,0,10*ROW('Water Data'!D34)))</f>
        <v/>
      </c>
      <c r="BT40" s="404" t="str">
        <f ca="1">+IF(OFFSET('Water Data'!$D$28,0,10*ROW('Water Data'!D34))="","",OFFSET('Water Data'!$D$28,0,10*ROW('Water Data'!D34)))</f>
        <v/>
      </c>
      <c r="BU40" s="404" t="str">
        <f ca="1">+IF(OFFSET('Water Data'!$D$29,0,10*ROW('Water Data'!D34))="","",OFFSET('Water Data'!$D$29,0,10*ROW('Water Data'!D34)))</f>
        <v/>
      </c>
      <c r="BV40" s="404" t="str">
        <f ca="1">+IF(OFFSET('Water Data'!$E$27,0,10*ROW('Water Data'!E34))="","",OFFSET('Water Data'!$E$27,0,10*ROW('Water Data'!E34)))</f>
        <v/>
      </c>
      <c r="BW40" s="404" t="str">
        <f ca="1">+IF(OFFSET('Water Data'!$E$28,0,10*ROW('Water Data'!E34))="","",OFFSET('Water Data'!$E$28,0,10*ROW('Water Data'!E34)))</f>
        <v/>
      </c>
      <c r="BX40" s="404" t="str">
        <f ca="1">+IF(OFFSET('Water Data'!$E$29,0,10*ROW('Water Data'!E34))="","",OFFSET('Water Data'!$E$29,0,10*ROW('Water Data'!E34)))</f>
        <v/>
      </c>
      <c r="BY40" s="404" t="str">
        <f ca="1">+IF(OFFSET('Water Data'!$F$27,0,10*ROW('Water Data'!F34))="","",OFFSET('Water Data'!$F$27,0,10*ROW('Water Data'!F34)))</f>
        <v/>
      </c>
      <c r="BZ40" s="404" t="str">
        <f ca="1">+IF(OFFSET('Water Data'!$F$28,0,10*ROW('Water Data'!F34))="","",OFFSET('Water Data'!$F$28,0,10*ROW('Water Data'!F34)))</f>
        <v/>
      </c>
      <c r="CA40" s="404" t="str">
        <f ca="1">+IF(OFFSET('Water Data'!$F$29,0,10*ROW('Water Data'!F34))="","",OFFSET('Water Data'!$F$29,0,10*ROW('Water Data'!F34)))</f>
        <v/>
      </c>
      <c r="CB40" s="404" t="str">
        <f ca="1">+IF(OFFSET('Water Data'!$G$27,0,10*ROW('Water Data'!G34))="","",OFFSET('Water Data'!$G$27,0,10*ROW('Water Data'!G34)))</f>
        <v/>
      </c>
      <c r="CC40" s="404" t="str">
        <f ca="1">+IF(OFFSET('Water Data'!$G$28,0,10*ROW('Water Data'!G34))="","",OFFSET('Water Data'!$G$28,0,10*ROW('Water Data'!G34)))</f>
        <v/>
      </c>
      <c r="CD40" s="404" t="str">
        <f ca="1">+IF(OFFSET('Water Data'!$G$29,0,10*ROW('Water Data'!G34))="","",OFFSET('Water Data'!$G$29,0,10*ROW('Water Data'!G34)))</f>
        <v/>
      </c>
      <c r="CE40" s="404" t="str">
        <f ca="1">+IF(OFFSET('Water Data'!$H$27,0,10*ROW('Water Data'!H34))="","",OFFSET('Water Data'!$H$27,0,10*ROW('Water Data'!H34)))</f>
        <v/>
      </c>
      <c r="CF40" s="404" t="str">
        <f ca="1">+IF(OFFSET('Water Data'!$H$28,0,10*ROW('Water Data'!H34))="","",OFFSET('Water Data'!$H$28,0,10*ROW('Water Data'!H34)))</f>
        <v/>
      </c>
      <c r="CG40" s="404" t="str">
        <f ca="1">+IF(OFFSET('Water Data'!$H$29,0,10*ROW('Water Data'!H34))="","",OFFSET('Water Data'!$H$29,0,10*ROW('Water Data'!H34)))</f>
        <v/>
      </c>
      <c r="CH40" s="404" t="str">
        <f ca="1">+IF(OFFSET('Water Data'!$I$27,0,10*ROW('Water Data'!I34))="","",OFFSET('Water Data'!$I$27,0,10*ROW('Water Data'!I34)))</f>
        <v/>
      </c>
      <c r="CI40" s="404" t="str">
        <f ca="1">+IF(OFFSET('Water Data'!$I$28,0,10*ROW('Water Data'!I34))="","",OFFSET('Water Data'!$I$28,0,10*ROW('Water Data'!I34)))</f>
        <v/>
      </c>
      <c r="CJ40" s="404" t="str">
        <f ca="1">+IF(OFFSET('Water Data'!$I$29,0,10*ROW('Water Data'!I34))="","",OFFSET('Water Data'!$I$29,0,10*ROW('Water Data'!I34)))</f>
        <v/>
      </c>
      <c r="CK40" s="404" t="str">
        <f ca="1">+IF(OFFSET('Sanitation Data'!$D$28,0,10*ROW('Sanitation Data'!D34))="","",OFFSET('Sanitation Data'!$D$28,0,10*ROW('Sanitation Data'!D34)))</f>
        <v/>
      </c>
      <c r="CL40" s="404" t="str">
        <f ca="1">+IF(OFFSET('Sanitation Data'!$D$29,0,10*ROW('Sanitation Data'!D34))="","",OFFSET('Sanitation Data'!$D$29,0,10*ROW('Sanitation Data'!D34)))</f>
        <v/>
      </c>
      <c r="CM40" s="404" t="str">
        <f ca="1">+IF(OFFSET('Sanitation Data'!$D$30,0,10*ROW('Sanitation Data'!D34))="","",OFFSET('Sanitation Data'!$D$30,0,10*ROW('Sanitation Data'!D34)))</f>
        <v/>
      </c>
      <c r="CN40" s="404" t="str">
        <f ca="1">+IF(OFFSET('Sanitation Data'!$D$31,0,10*ROW('Sanitation Data'!D34))="","",OFFSET('Sanitation Data'!$D$31,0,10*ROW('Sanitation Data'!D34)))</f>
        <v/>
      </c>
      <c r="CO40" s="404" t="str">
        <f ca="1">+IF(OFFSET('Sanitation Data'!$D$32,0,10*ROW('Sanitation Data'!D34))="","",OFFSET('Sanitation Data'!$D$32,0,10*ROW('Sanitation Data'!D34)))</f>
        <v/>
      </c>
      <c r="CP40" s="404" t="str">
        <f ca="1">+IF(OFFSET('Sanitation Data'!$E$28,0,10*ROW('Sanitation Data'!E34))="","",OFFSET('Sanitation Data'!$E$28,0,10*ROW('Sanitation Data'!E34)))</f>
        <v/>
      </c>
      <c r="CQ40" s="404" t="str">
        <f ca="1">+IF(OFFSET('Sanitation Data'!$E$29,0,10*ROW('Sanitation Data'!E34))="","",OFFSET('Sanitation Data'!$E$29,0,10*ROW('Sanitation Data'!E34)))</f>
        <v/>
      </c>
      <c r="CR40" s="404" t="str">
        <f ca="1">+IF(OFFSET('Sanitation Data'!$E$30,0,10*ROW('Sanitation Data'!E34))="","",OFFSET('Sanitation Data'!$E$30,0,10*ROW('Sanitation Data'!E34)))</f>
        <v/>
      </c>
      <c r="CS40" s="404" t="str">
        <f ca="1">+IF(OFFSET('Sanitation Data'!$E$31,0,10*ROW('Sanitation Data'!E34))="","",OFFSET('Sanitation Data'!$E$31,0,10*ROW('Sanitation Data'!E34)))</f>
        <v/>
      </c>
      <c r="CT40" s="404" t="str">
        <f ca="1">+IF(OFFSET('Sanitation Data'!$E$32,0,10*ROW('Sanitation Data'!E34))="","",OFFSET('Sanitation Data'!$E$32,0,10*ROW('Sanitation Data'!E34)))</f>
        <v/>
      </c>
      <c r="CU40" s="404" t="str">
        <f ca="1">+IF(OFFSET('Sanitation Data'!$F$28,0,10*ROW('Sanitation Data'!F34))="","",OFFSET('Sanitation Data'!$F$28,0,10*ROW('Sanitation Data'!F34)))</f>
        <v/>
      </c>
      <c r="CV40" s="404" t="str">
        <f ca="1">+IF(OFFSET('Sanitation Data'!$F$29,0,10*ROW('Sanitation Data'!F34))="","",OFFSET('Sanitation Data'!$F$29,0,10*ROW('Sanitation Data'!F34)))</f>
        <v/>
      </c>
      <c r="CW40" s="404" t="str">
        <f ca="1">+IF(OFFSET('Sanitation Data'!$F$30,0,10*ROW('Sanitation Data'!F34))="","",OFFSET('Sanitation Data'!$F$30,0,10*ROW('Sanitation Data'!F34)))</f>
        <v/>
      </c>
      <c r="CX40" s="404" t="str">
        <f ca="1">+IF(OFFSET('Sanitation Data'!$F$31,0,10*ROW('Sanitation Data'!F34))="","",OFFSET('Sanitation Data'!$F$31,0,10*ROW('Sanitation Data'!F34)))</f>
        <v/>
      </c>
      <c r="CY40" s="404" t="str">
        <f ca="1">+IF(OFFSET('Sanitation Data'!$F$32,0,10*ROW('Sanitation Data'!F34))="","",OFFSET('Sanitation Data'!$F$32,0,10*ROW('Sanitation Data'!F34)))</f>
        <v/>
      </c>
      <c r="CZ40" s="404" t="str">
        <f ca="1">+IF(OFFSET('Sanitation Data'!$G$28,0,10*ROW('Sanitation Data'!G34))="","",OFFSET('Sanitation Data'!$G$28,0,10*ROW('Sanitation Data'!G34)))</f>
        <v/>
      </c>
      <c r="DA40" s="404" t="str">
        <f ca="1">+IF(OFFSET('Sanitation Data'!$G$29,0,10*ROW('Sanitation Data'!G34))="","",OFFSET('Sanitation Data'!$G$29,0,10*ROW('Sanitation Data'!G34)))</f>
        <v/>
      </c>
      <c r="DB40" s="404" t="str">
        <f ca="1">+IF(OFFSET('Sanitation Data'!$G$30,0,10*ROW('Sanitation Data'!G34))="","",OFFSET('Sanitation Data'!$G$30,0,10*ROW('Sanitation Data'!G34)))</f>
        <v/>
      </c>
      <c r="DC40" s="404" t="str">
        <f ca="1">+IF(OFFSET('Sanitation Data'!$G$31,0,10*ROW('Sanitation Data'!G34))="","",OFFSET('Sanitation Data'!$G$31,0,10*ROW('Sanitation Data'!G34)))</f>
        <v/>
      </c>
      <c r="DD40" s="404" t="str">
        <f ca="1">+IF(OFFSET('Sanitation Data'!$G$32,0,10*ROW('Sanitation Data'!G34))="","",OFFSET('Sanitation Data'!$G$32,0,10*ROW('Sanitation Data'!G34)))</f>
        <v/>
      </c>
      <c r="DE40" s="404" t="str">
        <f ca="1">+IF(OFFSET('Sanitation Data'!$H$28,0,10*ROW('Sanitation Data'!H34))="","",OFFSET('Sanitation Data'!$H$28,0,10*ROW('Sanitation Data'!H34)))</f>
        <v/>
      </c>
      <c r="DF40" s="404" t="str">
        <f ca="1">+IF(OFFSET('Sanitation Data'!$H$29,0,10*ROW('Sanitation Data'!H34))="","",OFFSET('Sanitation Data'!$H$29,0,10*ROW('Sanitation Data'!H34)))</f>
        <v/>
      </c>
      <c r="DG40" s="404" t="str">
        <f ca="1">+IF(OFFSET('Sanitation Data'!$H$30,0,10*ROW('Sanitation Data'!H34))="","",OFFSET('Sanitation Data'!$H$30,0,10*ROW('Sanitation Data'!H34)))</f>
        <v/>
      </c>
      <c r="DH40" s="404" t="str">
        <f ca="1">+IF(OFFSET('Sanitation Data'!$H$31,0,10*ROW('Sanitation Data'!H34))="","",OFFSET('Sanitation Data'!$H$31,0,10*ROW('Sanitation Data'!H34)))</f>
        <v/>
      </c>
      <c r="DI40" s="404" t="str">
        <f ca="1">+IF(OFFSET('Sanitation Data'!$H$32,0,10*ROW('Sanitation Data'!H34))="","",OFFSET('Sanitation Data'!$H$32,0,10*ROW('Sanitation Data'!H34)))</f>
        <v/>
      </c>
      <c r="DJ40" s="404" t="str">
        <f ca="1">+IF(OFFSET('Sanitation Data'!$I$28,0,10*ROW('Sanitation Data'!I34))="","",OFFSET('Sanitation Data'!$I$28,0,10*ROW('Sanitation Data'!I34)))</f>
        <v/>
      </c>
      <c r="DK40" s="404" t="str">
        <f ca="1">+IF(OFFSET('Sanitation Data'!$I$29,0,10*ROW('Sanitation Data'!I34))="","",OFFSET('Sanitation Data'!$I$29,0,10*ROW('Sanitation Data'!I34)))</f>
        <v/>
      </c>
      <c r="DL40" s="404" t="str">
        <f ca="1">+IF(OFFSET('Sanitation Data'!$I$30,0,10*ROW('Sanitation Data'!I34))="","",OFFSET('Sanitation Data'!$I$30,0,10*ROW('Sanitation Data'!I34)))</f>
        <v/>
      </c>
      <c r="DM40" s="404" t="str">
        <f ca="1">+IF(OFFSET('Sanitation Data'!$I$31,0,10*ROW('Sanitation Data'!I34))="","",OFFSET('Sanitation Data'!$I$31,0,10*ROW('Sanitation Data'!I34)))</f>
        <v/>
      </c>
      <c r="DN40" s="404" t="str">
        <f ca="1">+IF(OFFSET('Sanitation Data'!$I$32,0,10*ROW('Sanitation Data'!I34))="","",OFFSET('Sanitation Data'!$I$32,0,10*ROW('Sanitation Data'!I34)))</f>
        <v/>
      </c>
      <c r="DO40" s="404" t="str">
        <f ca="1">+IF(OFFSET('Hygiene Data'!$D$11,0,10*ROW('Hygiene Data'!D34))="","",OFFSET('Hygiene Data'!$D$11,0,10*ROW('Hygiene Data'!D34)))</f>
        <v/>
      </c>
      <c r="DP40" s="404" t="str">
        <f ca="1">+IF(OFFSET('Hygiene Data'!$D$12,0,10*ROW('Hygiene Data'!D34))="","",OFFSET('Hygiene Data'!$D$12,0,10*ROW('Hygiene Data'!D34)))</f>
        <v/>
      </c>
      <c r="DQ40" s="404" t="str">
        <f ca="1">+IF(OFFSET('Hygiene Data'!$D$13,0,10*ROW('Hygiene Data'!D34))="","",OFFSET('Hygiene Data'!$D$13,0,10*ROW('Hygiene Data'!D34)))</f>
        <v/>
      </c>
      <c r="DR40" s="404" t="str">
        <f ca="1">+IF(OFFSET('Hygiene Data'!$E$11,0,10*ROW('Hygiene Data'!E34))="","",OFFSET('Hygiene Data'!$E$11,0,10*ROW('Hygiene Data'!E34)))</f>
        <v/>
      </c>
      <c r="DS40" s="404" t="str">
        <f ca="1">+IF(OFFSET('Hygiene Data'!$E$12,0,10*ROW('Hygiene Data'!E34))="","",OFFSET('Hygiene Data'!$E$12,0,10*ROW('Hygiene Data'!E34)))</f>
        <v/>
      </c>
      <c r="DT40" s="404" t="str">
        <f ca="1">+IF(OFFSET('Hygiene Data'!$E$13,0,10*ROW('Hygiene Data'!E34))="","",OFFSET('Hygiene Data'!$E$13,0,10*ROW('Hygiene Data'!E34)))</f>
        <v/>
      </c>
      <c r="DU40" s="404" t="str">
        <f ca="1">+IF(OFFSET('Hygiene Data'!$F$11,0,10*ROW('Hygiene Data'!F34))="","",OFFSET('Hygiene Data'!$F$11,0,10*ROW('Hygiene Data'!F34)))</f>
        <v/>
      </c>
      <c r="DV40" s="404" t="str">
        <f ca="1">+IF(OFFSET('Hygiene Data'!$F$12,0,10*ROW('Hygiene Data'!F34))="","",OFFSET('Hygiene Data'!$F$12,0,10*ROW('Hygiene Data'!F34)))</f>
        <v/>
      </c>
      <c r="DW40" s="404" t="str">
        <f ca="1">+IF(OFFSET('Hygiene Data'!$F$13,0,10*ROW('Hygiene Data'!F34))="","",OFFSET('Hygiene Data'!$F$13,0,10*ROW('Hygiene Data'!F34)))</f>
        <v/>
      </c>
      <c r="DX40" s="404" t="str">
        <f ca="1">+IF(OFFSET('Hygiene Data'!$G$11,0,10*ROW('Hygiene Data'!G34))="","",OFFSET('Hygiene Data'!$G$11,0,10*ROW('Hygiene Data'!G34)))</f>
        <v/>
      </c>
      <c r="DY40" s="404" t="str">
        <f ca="1">+IF(OFFSET('Hygiene Data'!$G$12,0,10*ROW('Hygiene Data'!G34))="","",OFFSET('Hygiene Data'!$G$12,0,10*ROW('Hygiene Data'!G34)))</f>
        <v/>
      </c>
      <c r="DZ40" s="404" t="str">
        <f ca="1">+IF(OFFSET('Hygiene Data'!$G$13,0,10*ROW('Hygiene Data'!G34))="","",OFFSET('Hygiene Data'!$G$13,0,10*ROW('Hygiene Data'!G34)))</f>
        <v/>
      </c>
      <c r="EA40" s="404" t="str">
        <f ca="1">+IF(OFFSET('Hygiene Data'!$H$11,0,10*ROW('Hygiene Data'!H34))="","",OFFSET('Hygiene Data'!$H$11,0,10*ROW('Hygiene Data'!H34)))</f>
        <v/>
      </c>
      <c r="EB40" s="404" t="str">
        <f ca="1">+IF(OFFSET('Hygiene Data'!$H$12,0,10*ROW('Hygiene Data'!H34))="","",OFFSET('Hygiene Data'!$H$12,0,10*ROW('Hygiene Data'!H34)))</f>
        <v/>
      </c>
      <c r="EC40" s="404" t="str">
        <f ca="1">+IF(OFFSET('Hygiene Data'!$H$13,0,10*ROW('Hygiene Data'!H34))="","",OFFSET('Hygiene Data'!$H$13,0,10*ROW('Hygiene Data'!H34)))</f>
        <v/>
      </c>
      <c r="ED40" s="404" t="str">
        <f ca="1">+IF(OFFSET('Hygiene Data'!$I$11,0,10*ROW('Hygiene Data'!I34))="","",OFFSET('Hygiene Data'!$I$11,0,10*ROW('Hygiene Data'!I34)))</f>
        <v/>
      </c>
      <c r="EE40" s="404" t="str">
        <f ca="1">+IF(OFFSET('Hygiene Data'!$I$12,0,10*ROW('Hygiene Data'!I34))="","",OFFSET('Hygiene Data'!$I$12,0,10*ROW('Hygiene Data'!I34)))</f>
        <v/>
      </c>
      <c r="EF40" s="404" t="str">
        <f ca="1">+IF(OFFSET('Hygiene Data'!$I$13,0,10*ROW('Hygiene Data'!I34))="","",OFFSET('Hygiene Data'!$I$13,0,10*ROW('Hygiene Data'!I34)))</f>
        <v/>
      </c>
    </row>
    <row r="41" spans="1:136" x14ac:dyDescent="0.25">
      <c r="A41" s="513" t="str">
        <f ca="1">+IF(OFFSET('Water Data'!$B$2,0,10*ROW('Water Data'!E35))="","",OFFSET('Water Data'!$B$2,0,10*ROW('Water Data'!E35)))</f>
        <v/>
      </c>
      <c r="B41" s="51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40" t="str">
        <f t="shared" ca="1" si="0"/>
        <v/>
      </c>
      <c r="D41" s="54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4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4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4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4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4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4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4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4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4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4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4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4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4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4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4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4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4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4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4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4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4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4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4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4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4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4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4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4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4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4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4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4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4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4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4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4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4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4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4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4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4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4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4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4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4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4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4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4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1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4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4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4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4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4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4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4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4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4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4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4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4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4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4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4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4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404" t="str">
        <f ca="1">+IF(OFFSET('Water Data'!$D$27,0,10*ROW('Water Data'!D35))="","",OFFSET('Water Data'!$D$27,0,10*ROW('Water Data'!D35)))</f>
        <v/>
      </c>
      <c r="BT41" s="404" t="str">
        <f ca="1">+IF(OFFSET('Water Data'!$D$28,0,10*ROW('Water Data'!D35))="","",OFFSET('Water Data'!$D$28,0,10*ROW('Water Data'!D35)))</f>
        <v/>
      </c>
      <c r="BU41" s="404" t="str">
        <f ca="1">+IF(OFFSET('Water Data'!$D$29,0,10*ROW('Water Data'!D35))="","",OFFSET('Water Data'!$D$29,0,10*ROW('Water Data'!D35)))</f>
        <v/>
      </c>
      <c r="BV41" s="404" t="str">
        <f ca="1">+IF(OFFSET('Water Data'!$E$27,0,10*ROW('Water Data'!E35))="","",OFFSET('Water Data'!$E$27,0,10*ROW('Water Data'!E35)))</f>
        <v/>
      </c>
      <c r="BW41" s="404" t="str">
        <f ca="1">+IF(OFFSET('Water Data'!$E$28,0,10*ROW('Water Data'!E35))="","",OFFSET('Water Data'!$E$28,0,10*ROW('Water Data'!E35)))</f>
        <v/>
      </c>
      <c r="BX41" s="404" t="str">
        <f ca="1">+IF(OFFSET('Water Data'!$E$29,0,10*ROW('Water Data'!E35))="","",OFFSET('Water Data'!$E$29,0,10*ROW('Water Data'!E35)))</f>
        <v/>
      </c>
      <c r="BY41" s="404" t="str">
        <f ca="1">+IF(OFFSET('Water Data'!$F$27,0,10*ROW('Water Data'!F35))="","",OFFSET('Water Data'!$F$27,0,10*ROW('Water Data'!F35)))</f>
        <v/>
      </c>
      <c r="BZ41" s="404" t="str">
        <f ca="1">+IF(OFFSET('Water Data'!$F$28,0,10*ROW('Water Data'!F35))="","",OFFSET('Water Data'!$F$28,0,10*ROW('Water Data'!F35)))</f>
        <v/>
      </c>
      <c r="CA41" s="404" t="str">
        <f ca="1">+IF(OFFSET('Water Data'!$F$29,0,10*ROW('Water Data'!F35))="","",OFFSET('Water Data'!$F$29,0,10*ROW('Water Data'!F35)))</f>
        <v/>
      </c>
      <c r="CB41" s="404" t="str">
        <f ca="1">+IF(OFFSET('Water Data'!$G$27,0,10*ROW('Water Data'!G35))="","",OFFSET('Water Data'!$G$27,0,10*ROW('Water Data'!G35)))</f>
        <v/>
      </c>
      <c r="CC41" s="404" t="str">
        <f ca="1">+IF(OFFSET('Water Data'!$G$28,0,10*ROW('Water Data'!G35))="","",OFFSET('Water Data'!$G$28,0,10*ROW('Water Data'!G35)))</f>
        <v/>
      </c>
      <c r="CD41" s="404" t="str">
        <f ca="1">+IF(OFFSET('Water Data'!$G$29,0,10*ROW('Water Data'!G35))="","",OFFSET('Water Data'!$G$29,0,10*ROW('Water Data'!G35)))</f>
        <v/>
      </c>
      <c r="CE41" s="404" t="str">
        <f ca="1">+IF(OFFSET('Water Data'!$H$27,0,10*ROW('Water Data'!H35))="","",OFFSET('Water Data'!$H$27,0,10*ROW('Water Data'!H35)))</f>
        <v/>
      </c>
      <c r="CF41" s="404" t="str">
        <f ca="1">+IF(OFFSET('Water Data'!$H$28,0,10*ROW('Water Data'!H35))="","",OFFSET('Water Data'!$H$28,0,10*ROW('Water Data'!H35)))</f>
        <v/>
      </c>
      <c r="CG41" s="404" t="str">
        <f ca="1">+IF(OFFSET('Water Data'!$H$29,0,10*ROW('Water Data'!H35))="","",OFFSET('Water Data'!$H$29,0,10*ROW('Water Data'!H35)))</f>
        <v/>
      </c>
      <c r="CH41" s="404" t="str">
        <f ca="1">+IF(OFFSET('Water Data'!$I$27,0,10*ROW('Water Data'!I35))="","",OFFSET('Water Data'!$I$27,0,10*ROW('Water Data'!I35)))</f>
        <v/>
      </c>
      <c r="CI41" s="404" t="str">
        <f ca="1">+IF(OFFSET('Water Data'!$I$28,0,10*ROW('Water Data'!I35))="","",OFFSET('Water Data'!$I$28,0,10*ROW('Water Data'!I35)))</f>
        <v/>
      </c>
      <c r="CJ41" s="404" t="str">
        <f ca="1">+IF(OFFSET('Water Data'!$I$29,0,10*ROW('Water Data'!I35))="","",OFFSET('Water Data'!$I$29,0,10*ROW('Water Data'!I35)))</f>
        <v/>
      </c>
      <c r="CK41" s="404" t="str">
        <f ca="1">+IF(OFFSET('Sanitation Data'!$D$28,0,10*ROW('Sanitation Data'!D35))="","",OFFSET('Sanitation Data'!$D$28,0,10*ROW('Sanitation Data'!D35)))</f>
        <v/>
      </c>
      <c r="CL41" s="404" t="str">
        <f ca="1">+IF(OFFSET('Sanitation Data'!$D$29,0,10*ROW('Sanitation Data'!D35))="","",OFFSET('Sanitation Data'!$D$29,0,10*ROW('Sanitation Data'!D35)))</f>
        <v/>
      </c>
      <c r="CM41" s="404" t="str">
        <f ca="1">+IF(OFFSET('Sanitation Data'!$D$30,0,10*ROW('Sanitation Data'!D35))="","",OFFSET('Sanitation Data'!$D$30,0,10*ROW('Sanitation Data'!D35)))</f>
        <v/>
      </c>
      <c r="CN41" s="404" t="str">
        <f ca="1">+IF(OFFSET('Sanitation Data'!$D$31,0,10*ROW('Sanitation Data'!D35))="","",OFFSET('Sanitation Data'!$D$31,0,10*ROW('Sanitation Data'!D35)))</f>
        <v/>
      </c>
      <c r="CO41" s="404" t="str">
        <f ca="1">+IF(OFFSET('Sanitation Data'!$D$32,0,10*ROW('Sanitation Data'!D35))="","",OFFSET('Sanitation Data'!$D$32,0,10*ROW('Sanitation Data'!D35)))</f>
        <v/>
      </c>
      <c r="CP41" s="404" t="str">
        <f ca="1">+IF(OFFSET('Sanitation Data'!$E$28,0,10*ROW('Sanitation Data'!E35))="","",OFFSET('Sanitation Data'!$E$28,0,10*ROW('Sanitation Data'!E35)))</f>
        <v/>
      </c>
      <c r="CQ41" s="404" t="str">
        <f ca="1">+IF(OFFSET('Sanitation Data'!$E$29,0,10*ROW('Sanitation Data'!E35))="","",OFFSET('Sanitation Data'!$E$29,0,10*ROW('Sanitation Data'!E35)))</f>
        <v/>
      </c>
      <c r="CR41" s="404" t="str">
        <f ca="1">+IF(OFFSET('Sanitation Data'!$E$30,0,10*ROW('Sanitation Data'!E35))="","",OFFSET('Sanitation Data'!$E$30,0,10*ROW('Sanitation Data'!E35)))</f>
        <v/>
      </c>
      <c r="CS41" s="404" t="str">
        <f ca="1">+IF(OFFSET('Sanitation Data'!$E$31,0,10*ROW('Sanitation Data'!E35))="","",OFFSET('Sanitation Data'!$E$31,0,10*ROW('Sanitation Data'!E35)))</f>
        <v/>
      </c>
      <c r="CT41" s="404" t="str">
        <f ca="1">+IF(OFFSET('Sanitation Data'!$E$32,0,10*ROW('Sanitation Data'!E35))="","",OFFSET('Sanitation Data'!$E$32,0,10*ROW('Sanitation Data'!E35)))</f>
        <v/>
      </c>
      <c r="CU41" s="404" t="str">
        <f ca="1">+IF(OFFSET('Sanitation Data'!$F$28,0,10*ROW('Sanitation Data'!F35))="","",OFFSET('Sanitation Data'!$F$28,0,10*ROW('Sanitation Data'!F35)))</f>
        <v/>
      </c>
      <c r="CV41" s="404" t="str">
        <f ca="1">+IF(OFFSET('Sanitation Data'!$F$29,0,10*ROW('Sanitation Data'!F35))="","",OFFSET('Sanitation Data'!$F$29,0,10*ROW('Sanitation Data'!F35)))</f>
        <v/>
      </c>
      <c r="CW41" s="404" t="str">
        <f ca="1">+IF(OFFSET('Sanitation Data'!$F$30,0,10*ROW('Sanitation Data'!F35))="","",OFFSET('Sanitation Data'!$F$30,0,10*ROW('Sanitation Data'!F35)))</f>
        <v/>
      </c>
      <c r="CX41" s="404" t="str">
        <f ca="1">+IF(OFFSET('Sanitation Data'!$F$31,0,10*ROW('Sanitation Data'!F35))="","",OFFSET('Sanitation Data'!$F$31,0,10*ROW('Sanitation Data'!F35)))</f>
        <v/>
      </c>
      <c r="CY41" s="404" t="str">
        <f ca="1">+IF(OFFSET('Sanitation Data'!$F$32,0,10*ROW('Sanitation Data'!F35))="","",OFFSET('Sanitation Data'!$F$32,0,10*ROW('Sanitation Data'!F35)))</f>
        <v/>
      </c>
      <c r="CZ41" s="404" t="str">
        <f ca="1">+IF(OFFSET('Sanitation Data'!$G$28,0,10*ROW('Sanitation Data'!G35))="","",OFFSET('Sanitation Data'!$G$28,0,10*ROW('Sanitation Data'!G35)))</f>
        <v/>
      </c>
      <c r="DA41" s="404" t="str">
        <f ca="1">+IF(OFFSET('Sanitation Data'!$G$29,0,10*ROW('Sanitation Data'!G35))="","",OFFSET('Sanitation Data'!$G$29,0,10*ROW('Sanitation Data'!G35)))</f>
        <v/>
      </c>
      <c r="DB41" s="404" t="str">
        <f ca="1">+IF(OFFSET('Sanitation Data'!$G$30,0,10*ROW('Sanitation Data'!G35))="","",OFFSET('Sanitation Data'!$G$30,0,10*ROW('Sanitation Data'!G35)))</f>
        <v/>
      </c>
      <c r="DC41" s="404" t="str">
        <f ca="1">+IF(OFFSET('Sanitation Data'!$G$31,0,10*ROW('Sanitation Data'!G35))="","",OFFSET('Sanitation Data'!$G$31,0,10*ROW('Sanitation Data'!G35)))</f>
        <v/>
      </c>
      <c r="DD41" s="404" t="str">
        <f ca="1">+IF(OFFSET('Sanitation Data'!$G$32,0,10*ROW('Sanitation Data'!G35))="","",OFFSET('Sanitation Data'!$G$32,0,10*ROW('Sanitation Data'!G35)))</f>
        <v/>
      </c>
      <c r="DE41" s="404" t="str">
        <f ca="1">+IF(OFFSET('Sanitation Data'!$H$28,0,10*ROW('Sanitation Data'!H35))="","",OFFSET('Sanitation Data'!$H$28,0,10*ROW('Sanitation Data'!H35)))</f>
        <v/>
      </c>
      <c r="DF41" s="404" t="str">
        <f ca="1">+IF(OFFSET('Sanitation Data'!$H$29,0,10*ROW('Sanitation Data'!H35))="","",OFFSET('Sanitation Data'!$H$29,0,10*ROW('Sanitation Data'!H35)))</f>
        <v/>
      </c>
      <c r="DG41" s="404" t="str">
        <f ca="1">+IF(OFFSET('Sanitation Data'!$H$30,0,10*ROW('Sanitation Data'!H35))="","",OFFSET('Sanitation Data'!$H$30,0,10*ROW('Sanitation Data'!H35)))</f>
        <v/>
      </c>
      <c r="DH41" s="404" t="str">
        <f ca="1">+IF(OFFSET('Sanitation Data'!$H$31,0,10*ROW('Sanitation Data'!H35))="","",OFFSET('Sanitation Data'!$H$31,0,10*ROW('Sanitation Data'!H35)))</f>
        <v/>
      </c>
      <c r="DI41" s="404" t="str">
        <f ca="1">+IF(OFFSET('Sanitation Data'!$H$32,0,10*ROW('Sanitation Data'!H35))="","",OFFSET('Sanitation Data'!$H$32,0,10*ROW('Sanitation Data'!H35)))</f>
        <v/>
      </c>
      <c r="DJ41" s="404" t="str">
        <f ca="1">+IF(OFFSET('Sanitation Data'!$I$28,0,10*ROW('Sanitation Data'!I35))="","",OFFSET('Sanitation Data'!$I$28,0,10*ROW('Sanitation Data'!I35)))</f>
        <v/>
      </c>
      <c r="DK41" s="404" t="str">
        <f ca="1">+IF(OFFSET('Sanitation Data'!$I$29,0,10*ROW('Sanitation Data'!I35))="","",OFFSET('Sanitation Data'!$I$29,0,10*ROW('Sanitation Data'!I35)))</f>
        <v/>
      </c>
      <c r="DL41" s="404" t="str">
        <f ca="1">+IF(OFFSET('Sanitation Data'!$I$30,0,10*ROW('Sanitation Data'!I35))="","",OFFSET('Sanitation Data'!$I$30,0,10*ROW('Sanitation Data'!I35)))</f>
        <v/>
      </c>
      <c r="DM41" s="404" t="str">
        <f ca="1">+IF(OFFSET('Sanitation Data'!$I$31,0,10*ROW('Sanitation Data'!I35))="","",OFFSET('Sanitation Data'!$I$31,0,10*ROW('Sanitation Data'!I35)))</f>
        <v/>
      </c>
      <c r="DN41" s="404" t="str">
        <f ca="1">+IF(OFFSET('Sanitation Data'!$I$32,0,10*ROW('Sanitation Data'!I35))="","",OFFSET('Sanitation Data'!$I$32,0,10*ROW('Sanitation Data'!I35)))</f>
        <v/>
      </c>
      <c r="DO41" s="404" t="str">
        <f ca="1">+IF(OFFSET('Hygiene Data'!$D$11,0,10*ROW('Hygiene Data'!D35))="","",OFFSET('Hygiene Data'!$D$11,0,10*ROW('Hygiene Data'!D35)))</f>
        <v/>
      </c>
      <c r="DP41" s="404" t="str">
        <f ca="1">+IF(OFFSET('Hygiene Data'!$D$12,0,10*ROW('Hygiene Data'!D35))="","",OFFSET('Hygiene Data'!$D$12,0,10*ROW('Hygiene Data'!D35)))</f>
        <v/>
      </c>
      <c r="DQ41" s="404" t="str">
        <f ca="1">+IF(OFFSET('Hygiene Data'!$D$13,0,10*ROW('Hygiene Data'!D35))="","",OFFSET('Hygiene Data'!$D$13,0,10*ROW('Hygiene Data'!D35)))</f>
        <v/>
      </c>
      <c r="DR41" s="404" t="str">
        <f ca="1">+IF(OFFSET('Hygiene Data'!$E$11,0,10*ROW('Hygiene Data'!E35))="","",OFFSET('Hygiene Data'!$E$11,0,10*ROW('Hygiene Data'!E35)))</f>
        <v/>
      </c>
      <c r="DS41" s="404" t="str">
        <f ca="1">+IF(OFFSET('Hygiene Data'!$E$12,0,10*ROW('Hygiene Data'!E35))="","",OFFSET('Hygiene Data'!$E$12,0,10*ROW('Hygiene Data'!E35)))</f>
        <v/>
      </c>
      <c r="DT41" s="404" t="str">
        <f ca="1">+IF(OFFSET('Hygiene Data'!$E$13,0,10*ROW('Hygiene Data'!E35))="","",OFFSET('Hygiene Data'!$E$13,0,10*ROW('Hygiene Data'!E35)))</f>
        <v/>
      </c>
      <c r="DU41" s="404" t="str">
        <f ca="1">+IF(OFFSET('Hygiene Data'!$F$11,0,10*ROW('Hygiene Data'!F35))="","",OFFSET('Hygiene Data'!$F$11,0,10*ROW('Hygiene Data'!F35)))</f>
        <v/>
      </c>
      <c r="DV41" s="404" t="str">
        <f ca="1">+IF(OFFSET('Hygiene Data'!$F$12,0,10*ROW('Hygiene Data'!F35))="","",OFFSET('Hygiene Data'!$F$12,0,10*ROW('Hygiene Data'!F35)))</f>
        <v/>
      </c>
      <c r="DW41" s="404" t="str">
        <f ca="1">+IF(OFFSET('Hygiene Data'!$F$13,0,10*ROW('Hygiene Data'!F35))="","",OFFSET('Hygiene Data'!$F$13,0,10*ROW('Hygiene Data'!F35)))</f>
        <v/>
      </c>
      <c r="DX41" s="404" t="str">
        <f ca="1">+IF(OFFSET('Hygiene Data'!$G$11,0,10*ROW('Hygiene Data'!G35))="","",OFFSET('Hygiene Data'!$G$11,0,10*ROW('Hygiene Data'!G35)))</f>
        <v/>
      </c>
      <c r="DY41" s="404" t="str">
        <f ca="1">+IF(OFFSET('Hygiene Data'!$G$12,0,10*ROW('Hygiene Data'!G35))="","",OFFSET('Hygiene Data'!$G$12,0,10*ROW('Hygiene Data'!G35)))</f>
        <v/>
      </c>
      <c r="DZ41" s="404" t="str">
        <f ca="1">+IF(OFFSET('Hygiene Data'!$G$13,0,10*ROW('Hygiene Data'!G35))="","",OFFSET('Hygiene Data'!$G$13,0,10*ROW('Hygiene Data'!G35)))</f>
        <v/>
      </c>
      <c r="EA41" s="404" t="str">
        <f ca="1">+IF(OFFSET('Hygiene Data'!$H$11,0,10*ROW('Hygiene Data'!H35))="","",OFFSET('Hygiene Data'!$H$11,0,10*ROW('Hygiene Data'!H35)))</f>
        <v/>
      </c>
      <c r="EB41" s="404" t="str">
        <f ca="1">+IF(OFFSET('Hygiene Data'!$H$12,0,10*ROW('Hygiene Data'!H35))="","",OFFSET('Hygiene Data'!$H$12,0,10*ROW('Hygiene Data'!H35)))</f>
        <v/>
      </c>
      <c r="EC41" s="404" t="str">
        <f ca="1">+IF(OFFSET('Hygiene Data'!$H$13,0,10*ROW('Hygiene Data'!H35))="","",OFFSET('Hygiene Data'!$H$13,0,10*ROW('Hygiene Data'!H35)))</f>
        <v/>
      </c>
      <c r="ED41" s="404" t="str">
        <f ca="1">+IF(OFFSET('Hygiene Data'!$I$11,0,10*ROW('Hygiene Data'!I35))="","",OFFSET('Hygiene Data'!$I$11,0,10*ROW('Hygiene Data'!I35)))</f>
        <v/>
      </c>
      <c r="EE41" s="404" t="str">
        <f ca="1">+IF(OFFSET('Hygiene Data'!$I$12,0,10*ROW('Hygiene Data'!I35))="","",OFFSET('Hygiene Data'!$I$12,0,10*ROW('Hygiene Data'!I35)))</f>
        <v/>
      </c>
      <c r="EF41" s="404" t="str">
        <f ca="1">+IF(OFFSET('Hygiene Data'!$I$13,0,10*ROW('Hygiene Data'!I35))="","",OFFSET('Hygiene Data'!$I$13,0,10*ROW('Hygiene Data'!I35)))</f>
        <v/>
      </c>
    </row>
    <row r="42" spans="1:136" x14ac:dyDescent="0.25">
      <c r="A42" s="513" t="str">
        <f ca="1">+IF(OFFSET('Water Data'!$B$2,0,10*ROW('Water Data'!E36))="","",OFFSET('Water Data'!$B$2,0,10*ROW('Water Data'!E36)))</f>
        <v/>
      </c>
      <c r="B42" s="51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40" t="str">
        <f t="shared" ca="1" si="0"/>
        <v/>
      </c>
      <c r="D42" s="54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4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4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4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4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4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4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4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4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4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4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4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4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4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4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4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4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4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4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4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4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4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4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4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4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4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4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4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4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4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4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4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4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4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4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4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4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4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4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4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4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4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4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4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4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4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4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4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4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1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4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4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4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4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4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4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4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4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4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4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4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4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4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4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4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4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404" t="str">
        <f ca="1">+IF(OFFSET('Water Data'!$D$27,0,10*ROW('Water Data'!D36))="","",OFFSET('Water Data'!$D$27,0,10*ROW('Water Data'!D36)))</f>
        <v/>
      </c>
      <c r="BT42" s="404" t="str">
        <f ca="1">+IF(OFFSET('Water Data'!$D$28,0,10*ROW('Water Data'!D36))="","",OFFSET('Water Data'!$D$28,0,10*ROW('Water Data'!D36)))</f>
        <v/>
      </c>
      <c r="BU42" s="404" t="str">
        <f ca="1">+IF(OFFSET('Water Data'!$D$29,0,10*ROW('Water Data'!D36))="","",OFFSET('Water Data'!$D$29,0,10*ROW('Water Data'!D36)))</f>
        <v/>
      </c>
      <c r="BV42" s="404" t="str">
        <f ca="1">+IF(OFFSET('Water Data'!$E$27,0,10*ROW('Water Data'!E36))="","",OFFSET('Water Data'!$E$27,0,10*ROW('Water Data'!E36)))</f>
        <v/>
      </c>
      <c r="BW42" s="404" t="str">
        <f ca="1">+IF(OFFSET('Water Data'!$E$28,0,10*ROW('Water Data'!E36))="","",OFFSET('Water Data'!$E$28,0,10*ROW('Water Data'!E36)))</f>
        <v/>
      </c>
      <c r="BX42" s="404" t="str">
        <f ca="1">+IF(OFFSET('Water Data'!$E$29,0,10*ROW('Water Data'!E36))="","",OFFSET('Water Data'!$E$29,0,10*ROW('Water Data'!E36)))</f>
        <v/>
      </c>
      <c r="BY42" s="404" t="str">
        <f ca="1">+IF(OFFSET('Water Data'!$F$27,0,10*ROW('Water Data'!F36))="","",OFFSET('Water Data'!$F$27,0,10*ROW('Water Data'!F36)))</f>
        <v/>
      </c>
      <c r="BZ42" s="404" t="str">
        <f ca="1">+IF(OFFSET('Water Data'!$F$28,0,10*ROW('Water Data'!F36))="","",OFFSET('Water Data'!$F$28,0,10*ROW('Water Data'!F36)))</f>
        <v/>
      </c>
      <c r="CA42" s="404" t="str">
        <f ca="1">+IF(OFFSET('Water Data'!$F$29,0,10*ROW('Water Data'!F36))="","",OFFSET('Water Data'!$F$29,0,10*ROW('Water Data'!F36)))</f>
        <v/>
      </c>
      <c r="CB42" s="404" t="str">
        <f ca="1">+IF(OFFSET('Water Data'!$G$27,0,10*ROW('Water Data'!G36))="","",OFFSET('Water Data'!$G$27,0,10*ROW('Water Data'!G36)))</f>
        <v/>
      </c>
      <c r="CC42" s="404" t="str">
        <f ca="1">+IF(OFFSET('Water Data'!$G$28,0,10*ROW('Water Data'!G36))="","",OFFSET('Water Data'!$G$28,0,10*ROW('Water Data'!G36)))</f>
        <v/>
      </c>
      <c r="CD42" s="404" t="str">
        <f ca="1">+IF(OFFSET('Water Data'!$G$29,0,10*ROW('Water Data'!G36))="","",OFFSET('Water Data'!$G$29,0,10*ROW('Water Data'!G36)))</f>
        <v/>
      </c>
      <c r="CE42" s="404" t="str">
        <f ca="1">+IF(OFFSET('Water Data'!$H$27,0,10*ROW('Water Data'!H36))="","",OFFSET('Water Data'!$H$27,0,10*ROW('Water Data'!H36)))</f>
        <v/>
      </c>
      <c r="CF42" s="404" t="str">
        <f ca="1">+IF(OFFSET('Water Data'!$H$28,0,10*ROW('Water Data'!H36))="","",OFFSET('Water Data'!$H$28,0,10*ROW('Water Data'!H36)))</f>
        <v/>
      </c>
      <c r="CG42" s="404" t="str">
        <f ca="1">+IF(OFFSET('Water Data'!$H$29,0,10*ROW('Water Data'!H36))="","",OFFSET('Water Data'!$H$29,0,10*ROW('Water Data'!H36)))</f>
        <v/>
      </c>
      <c r="CH42" s="404" t="str">
        <f ca="1">+IF(OFFSET('Water Data'!$I$27,0,10*ROW('Water Data'!I36))="","",OFFSET('Water Data'!$I$27,0,10*ROW('Water Data'!I36)))</f>
        <v/>
      </c>
      <c r="CI42" s="404" t="str">
        <f ca="1">+IF(OFFSET('Water Data'!$I$28,0,10*ROW('Water Data'!I36))="","",OFFSET('Water Data'!$I$28,0,10*ROW('Water Data'!I36)))</f>
        <v/>
      </c>
      <c r="CJ42" s="404" t="str">
        <f ca="1">+IF(OFFSET('Water Data'!$I$29,0,10*ROW('Water Data'!I36))="","",OFFSET('Water Data'!$I$29,0,10*ROW('Water Data'!I36)))</f>
        <v/>
      </c>
      <c r="CK42" s="404" t="str">
        <f ca="1">+IF(OFFSET('Sanitation Data'!$D$28,0,10*ROW('Sanitation Data'!D36))="","",OFFSET('Sanitation Data'!$D$28,0,10*ROW('Sanitation Data'!D36)))</f>
        <v/>
      </c>
      <c r="CL42" s="404" t="str">
        <f ca="1">+IF(OFFSET('Sanitation Data'!$D$29,0,10*ROW('Sanitation Data'!D36))="","",OFFSET('Sanitation Data'!$D$29,0,10*ROW('Sanitation Data'!D36)))</f>
        <v/>
      </c>
      <c r="CM42" s="404" t="str">
        <f ca="1">+IF(OFFSET('Sanitation Data'!$D$30,0,10*ROW('Sanitation Data'!D36))="","",OFFSET('Sanitation Data'!$D$30,0,10*ROW('Sanitation Data'!D36)))</f>
        <v/>
      </c>
      <c r="CN42" s="404" t="str">
        <f ca="1">+IF(OFFSET('Sanitation Data'!$D$31,0,10*ROW('Sanitation Data'!D36))="","",OFFSET('Sanitation Data'!$D$31,0,10*ROW('Sanitation Data'!D36)))</f>
        <v/>
      </c>
      <c r="CO42" s="404" t="str">
        <f ca="1">+IF(OFFSET('Sanitation Data'!$D$32,0,10*ROW('Sanitation Data'!D36))="","",OFFSET('Sanitation Data'!$D$32,0,10*ROW('Sanitation Data'!D36)))</f>
        <v/>
      </c>
      <c r="CP42" s="404" t="str">
        <f ca="1">+IF(OFFSET('Sanitation Data'!$E$28,0,10*ROW('Sanitation Data'!E36))="","",OFFSET('Sanitation Data'!$E$28,0,10*ROW('Sanitation Data'!E36)))</f>
        <v/>
      </c>
      <c r="CQ42" s="404" t="str">
        <f ca="1">+IF(OFFSET('Sanitation Data'!$E$29,0,10*ROW('Sanitation Data'!E36))="","",OFFSET('Sanitation Data'!$E$29,0,10*ROW('Sanitation Data'!E36)))</f>
        <v/>
      </c>
      <c r="CR42" s="404" t="str">
        <f ca="1">+IF(OFFSET('Sanitation Data'!$E$30,0,10*ROW('Sanitation Data'!E36))="","",OFFSET('Sanitation Data'!$E$30,0,10*ROW('Sanitation Data'!E36)))</f>
        <v/>
      </c>
      <c r="CS42" s="404" t="str">
        <f ca="1">+IF(OFFSET('Sanitation Data'!$E$31,0,10*ROW('Sanitation Data'!E36))="","",OFFSET('Sanitation Data'!$E$31,0,10*ROW('Sanitation Data'!E36)))</f>
        <v/>
      </c>
      <c r="CT42" s="404" t="str">
        <f ca="1">+IF(OFFSET('Sanitation Data'!$E$32,0,10*ROW('Sanitation Data'!E36))="","",OFFSET('Sanitation Data'!$E$32,0,10*ROW('Sanitation Data'!E36)))</f>
        <v/>
      </c>
      <c r="CU42" s="404" t="str">
        <f ca="1">+IF(OFFSET('Sanitation Data'!$F$28,0,10*ROW('Sanitation Data'!F36))="","",OFFSET('Sanitation Data'!$F$28,0,10*ROW('Sanitation Data'!F36)))</f>
        <v/>
      </c>
      <c r="CV42" s="404" t="str">
        <f ca="1">+IF(OFFSET('Sanitation Data'!$F$29,0,10*ROW('Sanitation Data'!F36))="","",OFFSET('Sanitation Data'!$F$29,0,10*ROW('Sanitation Data'!F36)))</f>
        <v/>
      </c>
      <c r="CW42" s="404" t="str">
        <f ca="1">+IF(OFFSET('Sanitation Data'!$F$30,0,10*ROW('Sanitation Data'!F36))="","",OFFSET('Sanitation Data'!$F$30,0,10*ROW('Sanitation Data'!F36)))</f>
        <v/>
      </c>
      <c r="CX42" s="404" t="str">
        <f ca="1">+IF(OFFSET('Sanitation Data'!$F$31,0,10*ROW('Sanitation Data'!F36))="","",OFFSET('Sanitation Data'!$F$31,0,10*ROW('Sanitation Data'!F36)))</f>
        <v/>
      </c>
      <c r="CY42" s="404" t="str">
        <f ca="1">+IF(OFFSET('Sanitation Data'!$F$32,0,10*ROW('Sanitation Data'!F36))="","",OFFSET('Sanitation Data'!$F$32,0,10*ROW('Sanitation Data'!F36)))</f>
        <v/>
      </c>
      <c r="CZ42" s="404" t="str">
        <f ca="1">+IF(OFFSET('Sanitation Data'!$G$28,0,10*ROW('Sanitation Data'!G36))="","",OFFSET('Sanitation Data'!$G$28,0,10*ROW('Sanitation Data'!G36)))</f>
        <v/>
      </c>
      <c r="DA42" s="404" t="str">
        <f ca="1">+IF(OFFSET('Sanitation Data'!$G$29,0,10*ROW('Sanitation Data'!G36))="","",OFFSET('Sanitation Data'!$G$29,0,10*ROW('Sanitation Data'!G36)))</f>
        <v/>
      </c>
      <c r="DB42" s="404" t="str">
        <f ca="1">+IF(OFFSET('Sanitation Data'!$G$30,0,10*ROW('Sanitation Data'!G36))="","",OFFSET('Sanitation Data'!$G$30,0,10*ROW('Sanitation Data'!G36)))</f>
        <v/>
      </c>
      <c r="DC42" s="404" t="str">
        <f ca="1">+IF(OFFSET('Sanitation Data'!$G$31,0,10*ROW('Sanitation Data'!G36))="","",OFFSET('Sanitation Data'!$G$31,0,10*ROW('Sanitation Data'!G36)))</f>
        <v/>
      </c>
      <c r="DD42" s="404" t="str">
        <f ca="1">+IF(OFFSET('Sanitation Data'!$G$32,0,10*ROW('Sanitation Data'!G36))="","",OFFSET('Sanitation Data'!$G$32,0,10*ROW('Sanitation Data'!G36)))</f>
        <v/>
      </c>
      <c r="DE42" s="404" t="str">
        <f ca="1">+IF(OFFSET('Sanitation Data'!$H$28,0,10*ROW('Sanitation Data'!H36))="","",OFFSET('Sanitation Data'!$H$28,0,10*ROW('Sanitation Data'!H36)))</f>
        <v/>
      </c>
      <c r="DF42" s="404" t="str">
        <f ca="1">+IF(OFFSET('Sanitation Data'!$H$29,0,10*ROW('Sanitation Data'!H36))="","",OFFSET('Sanitation Data'!$H$29,0,10*ROW('Sanitation Data'!H36)))</f>
        <v/>
      </c>
      <c r="DG42" s="404" t="str">
        <f ca="1">+IF(OFFSET('Sanitation Data'!$H$30,0,10*ROW('Sanitation Data'!H36))="","",OFFSET('Sanitation Data'!$H$30,0,10*ROW('Sanitation Data'!H36)))</f>
        <v/>
      </c>
      <c r="DH42" s="404" t="str">
        <f ca="1">+IF(OFFSET('Sanitation Data'!$H$31,0,10*ROW('Sanitation Data'!H36))="","",OFFSET('Sanitation Data'!$H$31,0,10*ROW('Sanitation Data'!H36)))</f>
        <v/>
      </c>
      <c r="DI42" s="404" t="str">
        <f ca="1">+IF(OFFSET('Sanitation Data'!$H$32,0,10*ROW('Sanitation Data'!H36))="","",OFFSET('Sanitation Data'!$H$32,0,10*ROW('Sanitation Data'!H36)))</f>
        <v/>
      </c>
      <c r="DJ42" s="404" t="str">
        <f ca="1">+IF(OFFSET('Sanitation Data'!$I$28,0,10*ROW('Sanitation Data'!I36))="","",OFFSET('Sanitation Data'!$I$28,0,10*ROW('Sanitation Data'!I36)))</f>
        <v/>
      </c>
      <c r="DK42" s="404" t="str">
        <f ca="1">+IF(OFFSET('Sanitation Data'!$I$29,0,10*ROW('Sanitation Data'!I36))="","",OFFSET('Sanitation Data'!$I$29,0,10*ROW('Sanitation Data'!I36)))</f>
        <v/>
      </c>
      <c r="DL42" s="404" t="str">
        <f ca="1">+IF(OFFSET('Sanitation Data'!$I$30,0,10*ROW('Sanitation Data'!I36))="","",OFFSET('Sanitation Data'!$I$30,0,10*ROW('Sanitation Data'!I36)))</f>
        <v/>
      </c>
      <c r="DM42" s="404" t="str">
        <f ca="1">+IF(OFFSET('Sanitation Data'!$I$31,0,10*ROW('Sanitation Data'!I36))="","",OFFSET('Sanitation Data'!$I$31,0,10*ROW('Sanitation Data'!I36)))</f>
        <v/>
      </c>
      <c r="DN42" s="404" t="str">
        <f ca="1">+IF(OFFSET('Sanitation Data'!$I$32,0,10*ROW('Sanitation Data'!I36))="","",OFFSET('Sanitation Data'!$I$32,0,10*ROW('Sanitation Data'!I36)))</f>
        <v/>
      </c>
      <c r="DO42" s="404" t="str">
        <f ca="1">+IF(OFFSET('Hygiene Data'!$D$11,0,10*ROW('Hygiene Data'!D36))="","",OFFSET('Hygiene Data'!$D$11,0,10*ROW('Hygiene Data'!D36)))</f>
        <v/>
      </c>
      <c r="DP42" s="404" t="str">
        <f ca="1">+IF(OFFSET('Hygiene Data'!$D$12,0,10*ROW('Hygiene Data'!D36))="","",OFFSET('Hygiene Data'!$D$12,0,10*ROW('Hygiene Data'!D36)))</f>
        <v/>
      </c>
      <c r="DQ42" s="404" t="str">
        <f ca="1">+IF(OFFSET('Hygiene Data'!$D$13,0,10*ROW('Hygiene Data'!D36))="","",OFFSET('Hygiene Data'!$D$13,0,10*ROW('Hygiene Data'!D36)))</f>
        <v/>
      </c>
      <c r="DR42" s="404" t="str">
        <f ca="1">+IF(OFFSET('Hygiene Data'!$E$11,0,10*ROW('Hygiene Data'!E36))="","",OFFSET('Hygiene Data'!$E$11,0,10*ROW('Hygiene Data'!E36)))</f>
        <v/>
      </c>
      <c r="DS42" s="404" t="str">
        <f ca="1">+IF(OFFSET('Hygiene Data'!$E$12,0,10*ROW('Hygiene Data'!E36))="","",OFFSET('Hygiene Data'!$E$12,0,10*ROW('Hygiene Data'!E36)))</f>
        <v/>
      </c>
      <c r="DT42" s="404" t="str">
        <f ca="1">+IF(OFFSET('Hygiene Data'!$E$13,0,10*ROW('Hygiene Data'!E36))="","",OFFSET('Hygiene Data'!$E$13,0,10*ROW('Hygiene Data'!E36)))</f>
        <v/>
      </c>
      <c r="DU42" s="404" t="str">
        <f ca="1">+IF(OFFSET('Hygiene Data'!$F$11,0,10*ROW('Hygiene Data'!F36))="","",OFFSET('Hygiene Data'!$F$11,0,10*ROW('Hygiene Data'!F36)))</f>
        <v/>
      </c>
      <c r="DV42" s="404" t="str">
        <f ca="1">+IF(OFFSET('Hygiene Data'!$F$12,0,10*ROW('Hygiene Data'!F36))="","",OFFSET('Hygiene Data'!$F$12,0,10*ROW('Hygiene Data'!F36)))</f>
        <v/>
      </c>
      <c r="DW42" s="404" t="str">
        <f ca="1">+IF(OFFSET('Hygiene Data'!$F$13,0,10*ROW('Hygiene Data'!F36))="","",OFFSET('Hygiene Data'!$F$13,0,10*ROW('Hygiene Data'!F36)))</f>
        <v/>
      </c>
      <c r="DX42" s="404" t="str">
        <f ca="1">+IF(OFFSET('Hygiene Data'!$G$11,0,10*ROW('Hygiene Data'!G36))="","",OFFSET('Hygiene Data'!$G$11,0,10*ROW('Hygiene Data'!G36)))</f>
        <v/>
      </c>
      <c r="DY42" s="404" t="str">
        <f ca="1">+IF(OFFSET('Hygiene Data'!$G$12,0,10*ROW('Hygiene Data'!G36))="","",OFFSET('Hygiene Data'!$G$12,0,10*ROW('Hygiene Data'!G36)))</f>
        <v/>
      </c>
      <c r="DZ42" s="404" t="str">
        <f ca="1">+IF(OFFSET('Hygiene Data'!$G$13,0,10*ROW('Hygiene Data'!G36))="","",OFFSET('Hygiene Data'!$G$13,0,10*ROW('Hygiene Data'!G36)))</f>
        <v/>
      </c>
      <c r="EA42" s="404" t="str">
        <f ca="1">+IF(OFFSET('Hygiene Data'!$H$11,0,10*ROW('Hygiene Data'!H36))="","",OFFSET('Hygiene Data'!$H$11,0,10*ROW('Hygiene Data'!H36)))</f>
        <v/>
      </c>
      <c r="EB42" s="404" t="str">
        <f ca="1">+IF(OFFSET('Hygiene Data'!$H$12,0,10*ROW('Hygiene Data'!H36))="","",OFFSET('Hygiene Data'!$H$12,0,10*ROW('Hygiene Data'!H36)))</f>
        <v/>
      </c>
      <c r="EC42" s="404" t="str">
        <f ca="1">+IF(OFFSET('Hygiene Data'!$H$13,0,10*ROW('Hygiene Data'!H36))="","",OFFSET('Hygiene Data'!$H$13,0,10*ROW('Hygiene Data'!H36)))</f>
        <v/>
      </c>
      <c r="ED42" s="404" t="str">
        <f ca="1">+IF(OFFSET('Hygiene Data'!$I$11,0,10*ROW('Hygiene Data'!I36))="","",OFFSET('Hygiene Data'!$I$11,0,10*ROW('Hygiene Data'!I36)))</f>
        <v/>
      </c>
      <c r="EE42" s="404" t="str">
        <f ca="1">+IF(OFFSET('Hygiene Data'!$I$12,0,10*ROW('Hygiene Data'!I36))="","",OFFSET('Hygiene Data'!$I$12,0,10*ROW('Hygiene Data'!I36)))</f>
        <v/>
      </c>
      <c r="EF42" s="404" t="str">
        <f ca="1">+IF(OFFSET('Hygiene Data'!$I$13,0,10*ROW('Hygiene Data'!I36))="","",OFFSET('Hygiene Data'!$I$13,0,10*ROW('Hygiene Data'!I36)))</f>
        <v/>
      </c>
    </row>
    <row r="43" spans="1:136" x14ac:dyDescent="0.25">
      <c r="A43" s="513" t="str">
        <f ca="1">+IF(OFFSET('Water Data'!$B$2,0,10*ROW('Water Data'!E37))="","",OFFSET('Water Data'!$B$2,0,10*ROW('Water Data'!E37)))</f>
        <v/>
      </c>
      <c r="B43" s="51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40" t="str">
        <f t="shared" ca="1" si="0"/>
        <v/>
      </c>
      <c r="D43" s="54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4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4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4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4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4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4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4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4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4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4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4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4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4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4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4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4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4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4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4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4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4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4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4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4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4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4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4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4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4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4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4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4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4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4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4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4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4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4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4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4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4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4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4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4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4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4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4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4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1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4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4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4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4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4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4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4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4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4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4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4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4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4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4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4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4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404" t="str">
        <f ca="1">+IF(OFFSET('Water Data'!$D$27,0,10*ROW('Water Data'!D37))="","",OFFSET('Water Data'!$D$27,0,10*ROW('Water Data'!D37)))</f>
        <v/>
      </c>
      <c r="BT43" s="404" t="str">
        <f ca="1">+IF(OFFSET('Water Data'!$D$28,0,10*ROW('Water Data'!D37))="","",OFFSET('Water Data'!$D$28,0,10*ROW('Water Data'!D37)))</f>
        <v/>
      </c>
      <c r="BU43" s="404" t="str">
        <f ca="1">+IF(OFFSET('Water Data'!$D$29,0,10*ROW('Water Data'!D37))="","",OFFSET('Water Data'!$D$29,0,10*ROW('Water Data'!D37)))</f>
        <v/>
      </c>
      <c r="BV43" s="404" t="str">
        <f ca="1">+IF(OFFSET('Water Data'!$E$27,0,10*ROW('Water Data'!E37))="","",OFFSET('Water Data'!$E$27,0,10*ROW('Water Data'!E37)))</f>
        <v/>
      </c>
      <c r="BW43" s="404" t="str">
        <f ca="1">+IF(OFFSET('Water Data'!$E$28,0,10*ROW('Water Data'!E37))="","",OFFSET('Water Data'!$E$28,0,10*ROW('Water Data'!E37)))</f>
        <v/>
      </c>
      <c r="BX43" s="404" t="str">
        <f ca="1">+IF(OFFSET('Water Data'!$E$29,0,10*ROW('Water Data'!E37))="","",OFFSET('Water Data'!$E$29,0,10*ROW('Water Data'!E37)))</f>
        <v/>
      </c>
      <c r="BY43" s="404" t="str">
        <f ca="1">+IF(OFFSET('Water Data'!$F$27,0,10*ROW('Water Data'!F37))="","",OFFSET('Water Data'!$F$27,0,10*ROW('Water Data'!F37)))</f>
        <v/>
      </c>
      <c r="BZ43" s="404" t="str">
        <f ca="1">+IF(OFFSET('Water Data'!$F$28,0,10*ROW('Water Data'!F37))="","",OFFSET('Water Data'!$F$28,0,10*ROW('Water Data'!F37)))</f>
        <v/>
      </c>
      <c r="CA43" s="404" t="str">
        <f ca="1">+IF(OFFSET('Water Data'!$F$29,0,10*ROW('Water Data'!F37))="","",OFFSET('Water Data'!$F$29,0,10*ROW('Water Data'!F37)))</f>
        <v/>
      </c>
      <c r="CB43" s="404" t="str">
        <f ca="1">+IF(OFFSET('Water Data'!$G$27,0,10*ROW('Water Data'!G37))="","",OFFSET('Water Data'!$G$27,0,10*ROW('Water Data'!G37)))</f>
        <v/>
      </c>
      <c r="CC43" s="404" t="str">
        <f ca="1">+IF(OFFSET('Water Data'!$G$28,0,10*ROW('Water Data'!G37))="","",OFFSET('Water Data'!$G$28,0,10*ROW('Water Data'!G37)))</f>
        <v/>
      </c>
      <c r="CD43" s="404" t="str">
        <f ca="1">+IF(OFFSET('Water Data'!$G$29,0,10*ROW('Water Data'!G37))="","",OFFSET('Water Data'!$G$29,0,10*ROW('Water Data'!G37)))</f>
        <v/>
      </c>
      <c r="CE43" s="404" t="str">
        <f ca="1">+IF(OFFSET('Water Data'!$H$27,0,10*ROW('Water Data'!H37))="","",OFFSET('Water Data'!$H$27,0,10*ROW('Water Data'!H37)))</f>
        <v/>
      </c>
      <c r="CF43" s="404" t="str">
        <f ca="1">+IF(OFFSET('Water Data'!$H$28,0,10*ROW('Water Data'!H37))="","",OFFSET('Water Data'!$H$28,0,10*ROW('Water Data'!H37)))</f>
        <v/>
      </c>
      <c r="CG43" s="404" t="str">
        <f ca="1">+IF(OFFSET('Water Data'!$H$29,0,10*ROW('Water Data'!H37))="","",OFFSET('Water Data'!$H$29,0,10*ROW('Water Data'!H37)))</f>
        <v/>
      </c>
      <c r="CH43" s="404" t="str">
        <f ca="1">+IF(OFFSET('Water Data'!$I$27,0,10*ROW('Water Data'!I37))="","",OFFSET('Water Data'!$I$27,0,10*ROW('Water Data'!I37)))</f>
        <v/>
      </c>
      <c r="CI43" s="404" t="str">
        <f ca="1">+IF(OFFSET('Water Data'!$I$28,0,10*ROW('Water Data'!I37))="","",OFFSET('Water Data'!$I$28,0,10*ROW('Water Data'!I37)))</f>
        <v/>
      </c>
      <c r="CJ43" s="404" t="str">
        <f ca="1">+IF(OFFSET('Water Data'!$I$29,0,10*ROW('Water Data'!I37))="","",OFFSET('Water Data'!$I$29,0,10*ROW('Water Data'!I37)))</f>
        <v/>
      </c>
      <c r="CK43" s="404" t="str">
        <f ca="1">+IF(OFFSET('Sanitation Data'!$D$28,0,10*ROW('Sanitation Data'!D37))="","",OFFSET('Sanitation Data'!$D$28,0,10*ROW('Sanitation Data'!D37)))</f>
        <v/>
      </c>
      <c r="CL43" s="404" t="str">
        <f ca="1">+IF(OFFSET('Sanitation Data'!$D$29,0,10*ROW('Sanitation Data'!D37))="","",OFFSET('Sanitation Data'!$D$29,0,10*ROW('Sanitation Data'!D37)))</f>
        <v/>
      </c>
      <c r="CM43" s="404" t="str">
        <f ca="1">+IF(OFFSET('Sanitation Data'!$D$30,0,10*ROW('Sanitation Data'!D37))="","",OFFSET('Sanitation Data'!$D$30,0,10*ROW('Sanitation Data'!D37)))</f>
        <v/>
      </c>
      <c r="CN43" s="404" t="str">
        <f ca="1">+IF(OFFSET('Sanitation Data'!$D$31,0,10*ROW('Sanitation Data'!D37))="","",OFFSET('Sanitation Data'!$D$31,0,10*ROW('Sanitation Data'!D37)))</f>
        <v/>
      </c>
      <c r="CO43" s="404" t="str">
        <f ca="1">+IF(OFFSET('Sanitation Data'!$D$32,0,10*ROW('Sanitation Data'!D37))="","",OFFSET('Sanitation Data'!$D$32,0,10*ROW('Sanitation Data'!D37)))</f>
        <v/>
      </c>
      <c r="CP43" s="404" t="str">
        <f ca="1">+IF(OFFSET('Sanitation Data'!$E$28,0,10*ROW('Sanitation Data'!E37))="","",OFFSET('Sanitation Data'!$E$28,0,10*ROW('Sanitation Data'!E37)))</f>
        <v/>
      </c>
      <c r="CQ43" s="404" t="str">
        <f ca="1">+IF(OFFSET('Sanitation Data'!$E$29,0,10*ROW('Sanitation Data'!E37))="","",OFFSET('Sanitation Data'!$E$29,0,10*ROW('Sanitation Data'!E37)))</f>
        <v/>
      </c>
      <c r="CR43" s="404" t="str">
        <f ca="1">+IF(OFFSET('Sanitation Data'!$E$30,0,10*ROW('Sanitation Data'!E37))="","",OFFSET('Sanitation Data'!$E$30,0,10*ROW('Sanitation Data'!E37)))</f>
        <v/>
      </c>
      <c r="CS43" s="404" t="str">
        <f ca="1">+IF(OFFSET('Sanitation Data'!$E$31,0,10*ROW('Sanitation Data'!E37))="","",OFFSET('Sanitation Data'!$E$31,0,10*ROW('Sanitation Data'!E37)))</f>
        <v/>
      </c>
      <c r="CT43" s="404" t="str">
        <f ca="1">+IF(OFFSET('Sanitation Data'!$E$32,0,10*ROW('Sanitation Data'!E37))="","",OFFSET('Sanitation Data'!$E$32,0,10*ROW('Sanitation Data'!E37)))</f>
        <v/>
      </c>
      <c r="CU43" s="404" t="str">
        <f ca="1">+IF(OFFSET('Sanitation Data'!$F$28,0,10*ROW('Sanitation Data'!F37))="","",OFFSET('Sanitation Data'!$F$28,0,10*ROW('Sanitation Data'!F37)))</f>
        <v/>
      </c>
      <c r="CV43" s="404" t="str">
        <f ca="1">+IF(OFFSET('Sanitation Data'!$F$29,0,10*ROW('Sanitation Data'!F37))="","",OFFSET('Sanitation Data'!$F$29,0,10*ROW('Sanitation Data'!F37)))</f>
        <v/>
      </c>
      <c r="CW43" s="404" t="str">
        <f ca="1">+IF(OFFSET('Sanitation Data'!$F$30,0,10*ROW('Sanitation Data'!F37))="","",OFFSET('Sanitation Data'!$F$30,0,10*ROW('Sanitation Data'!F37)))</f>
        <v/>
      </c>
      <c r="CX43" s="404" t="str">
        <f ca="1">+IF(OFFSET('Sanitation Data'!$F$31,0,10*ROW('Sanitation Data'!F37))="","",OFFSET('Sanitation Data'!$F$31,0,10*ROW('Sanitation Data'!F37)))</f>
        <v/>
      </c>
      <c r="CY43" s="404" t="str">
        <f ca="1">+IF(OFFSET('Sanitation Data'!$F$32,0,10*ROW('Sanitation Data'!F37))="","",OFFSET('Sanitation Data'!$F$32,0,10*ROW('Sanitation Data'!F37)))</f>
        <v/>
      </c>
      <c r="CZ43" s="404" t="str">
        <f ca="1">+IF(OFFSET('Sanitation Data'!$G$28,0,10*ROW('Sanitation Data'!G37))="","",OFFSET('Sanitation Data'!$G$28,0,10*ROW('Sanitation Data'!G37)))</f>
        <v/>
      </c>
      <c r="DA43" s="404" t="str">
        <f ca="1">+IF(OFFSET('Sanitation Data'!$G$29,0,10*ROW('Sanitation Data'!G37))="","",OFFSET('Sanitation Data'!$G$29,0,10*ROW('Sanitation Data'!G37)))</f>
        <v/>
      </c>
      <c r="DB43" s="404" t="str">
        <f ca="1">+IF(OFFSET('Sanitation Data'!$G$30,0,10*ROW('Sanitation Data'!G37))="","",OFFSET('Sanitation Data'!$G$30,0,10*ROW('Sanitation Data'!G37)))</f>
        <v/>
      </c>
      <c r="DC43" s="404" t="str">
        <f ca="1">+IF(OFFSET('Sanitation Data'!$G$31,0,10*ROW('Sanitation Data'!G37))="","",OFFSET('Sanitation Data'!$G$31,0,10*ROW('Sanitation Data'!G37)))</f>
        <v/>
      </c>
      <c r="DD43" s="404" t="str">
        <f ca="1">+IF(OFFSET('Sanitation Data'!$G$32,0,10*ROW('Sanitation Data'!G37))="","",OFFSET('Sanitation Data'!$G$32,0,10*ROW('Sanitation Data'!G37)))</f>
        <v/>
      </c>
      <c r="DE43" s="404" t="str">
        <f ca="1">+IF(OFFSET('Sanitation Data'!$H$28,0,10*ROW('Sanitation Data'!H37))="","",OFFSET('Sanitation Data'!$H$28,0,10*ROW('Sanitation Data'!H37)))</f>
        <v/>
      </c>
      <c r="DF43" s="404" t="str">
        <f ca="1">+IF(OFFSET('Sanitation Data'!$H$29,0,10*ROW('Sanitation Data'!H37))="","",OFFSET('Sanitation Data'!$H$29,0,10*ROW('Sanitation Data'!H37)))</f>
        <v/>
      </c>
      <c r="DG43" s="404" t="str">
        <f ca="1">+IF(OFFSET('Sanitation Data'!$H$30,0,10*ROW('Sanitation Data'!H37))="","",OFFSET('Sanitation Data'!$H$30,0,10*ROW('Sanitation Data'!H37)))</f>
        <v/>
      </c>
      <c r="DH43" s="404" t="str">
        <f ca="1">+IF(OFFSET('Sanitation Data'!$H$31,0,10*ROW('Sanitation Data'!H37))="","",OFFSET('Sanitation Data'!$H$31,0,10*ROW('Sanitation Data'!H37)))</f>
        <v/>
      </c>
      <c r="DI43" s="404" t="str">
        <f ca="1">+IF(OFFSET('Sanitation Data'!$H$32,0,10*ROW('Sanitation Data'!H37))="","",OFFSET('Sanitation Data'!$H$32,0,10*ROW('Sanitation Data'!H37)))</f>
        <v/>
      </c>
      <c r="DJ43" s="404" t="str">
        <f ca="1">+IF(OFFSET('Sanitation Data'!$I$28,0,10*ROW('Sanitation Data'!I37))="","",OFFSET('Sanitation Data'!$I$28,0,10*ROW('Sanitation Data'!I37)))</f>
        <v/>
      </c>
      <c r="DK43" s="404" t="str">
        <f ca="1">+IF(OFFSET('Sanitation Data'!$I$29,0,10*ROW('Sanitation Data'!I37))="","",OFFSET('Sanitation Data'!$I$29,0,10*ROW('Sanitation Data'!I37)))</f>
        <v/>
      </c>
      <c r="DL43" s="404" t="str">
        <f ca="1">+IF(OFFSET('Sanitation Data'!$I$30,0,10*ROW('Sanitation Data'!I37))="","",OFFSET('Sanitation Data'!$I$30,0,10*ROW('Sanitation Data'!I37)))</f>
        <v/>
      </c>
      <c r="DM43" s="404" t="str">
        <f ca="1">+IF(OFFSET('Sanitation Data'!$I$31,0,10*ROW('Sanitation Data'!I37))="","",OFFSET('Sanitation Data'!$I$31,0,10*ROW('Sanitation Data'!I37)))</f>
        <v/>
      </c>
      <c r="DN43" s="404" t="str">
        <f ca="1">+IF(OFFSET('Sanitation Data'!$I$32,0,10*ROW('Sanitation Data'!I37))="","",OFFSET('Sanitation Data'!$I$32,0,10*ROW('Sanitation Data'!I37)))</f>
        <v/>
      </c>
      <c r="DO43" s="404" t="str">
        <f ca="1">+IF(OFFSET('Hygiene Data'!$D$11,0,10*ROW('Hygiene Data'!D37))="","",OFFSET('Hygiene Data'!$D$11,0,10*ROW('Hygiene Data'!D37)))</f>
        <v/>
      </c>
      <c r="DP43" s="404" t="str">
        <f ca="1">+IF(OFFSET('Hygiene Data'!$D$12,0,10*ROW('Hygiene Data'!D37))="","",OFFSET('Hygiene Data'!$D$12,0,10*ROW('Hygiene Data'!D37)))</f>
        <v/>
      </c>
      <c r="DQ43" s="404" t="str">
        <f ca="1">+IF(OFFSET('Hygiene Data'!$D$13,0,10*ROW('Hygiene Data'!D37))="","",OFFSET('Hygiene Data'!$D$13,0,10*ROW('Hygiene Data'!D37)))</f>
        <v/>
      </c>
      <c r="DR43" s="404" t="str">
        <f ca="1">+IF(OFFSET('Hygiene Data'!$E$11,0,10*ROW('Hygiene Data'!E37))="","",OFFSET('Hygiene Data'!$E$11,0,10*ROW('Hygiene Data'!E37)))</f>
        <v/>
      </c>
      <c r="DS43" s="404" t="str">
        <f ca="1">+IF(OFFSET('Hygiene Data'!$E$12,0,10*ROW('Hygiene Data'!E37))="","",OFFSET('Hygiene Data'!$E$12,0,10*ROW('Hygiene Data'!E37)))</f>
        <v/>
      </c>
      <c r="DT43" s="404" t="str">
        <f ca="1">+IF(OFFSET('Hygiene Data'!$E$13,0,10*ROW('Hygiene Data'!E37))="","",OFFSET('Hygiene Data'!$E$13,0,10*ROW('Hygiene Data'!E37)))</f>
        <v/>
      </c>
      <c r="DU43" s="404" t="str">
        <f ca="1">+IF(OFFSET('Hygiene Data'!$F$11,0,10*ROW('Hygiene Data'!F37))="","",OFFSET('Hygiene Data'!$F$11,0,10*ROW('Hygiene Data'!F37)))</f>
        <v/>
      </c>
      <c r="DV43" s="404" t="str">
        <f ca="1">+IF(OFFSET('Hygiene Data'!$F$12,0,10*ROW('Hygiene Data'!F37))="","",OFFSET('Hygiene Data'!$F$12,0,10*ROW('Hygiene Data'!F37)))</f>
        <v/>
      </c>
      <c r="DW43" s="404" t="str">
        <f ca="1">+IF(OFFSET('Hygiene Data'!$F$13,0,10*ROW('Hygiene Data'!F37))="","",OFFSET('Hygiene Data'!$F$13,0,10*ROW('Hygiene Data'!F37)))</f>
        <v/>
      </c>
      <c r="DX43" s="404" t="str">
        <f ca="1">+IF(OFFSET('Hygiene Data'!$G$11,0,10*ROW('Hygiene Data'!G37))="","",OFFSET('Hygiene Data'!$G$11,0,10*ROW('Hygiene Data'!G37)))</f>
        <v/>
      </c>
      <c r="DY43" s="404" t="str">
        <f ca="1">+IF(OFFSET('Hygiene Data'!$G$12,0,10*ROW('Hygiene Data'!G37))="","",OFFSET('Hygiene Data'!$G$12,0,10*ROW('Hygiene Data'!G37)))</f>
        <v/>
      </c>
      <c r="DZ43" s="404" t="str">
        <f ca="1">+IF(OFFSET('Hygiene Data'!$G$13,0,10*ROW('Hygiene Data'!G37))="","",OFFSET('Hygiene Data'!$G$13,0,10*ROW('Hygiene Data'!G37)))</f>
        <v/>
      </c>
      <c r="EA43" s="404" t="str">
        <f ca="1">+IF(OFFSET('Hygiene Data'!$H$11,0,10*ROW('Hygiene Data'!H37))="","",OFFSET('Hygiene Data'!$H$11,0,10*ROW('Hygiene Data'!H37)))</f>
        <v/>
      </c>
      <c r="EB43" s="404" t="str">
        <f ca="1">+IF(OFFSET('Hygiene Data'!$H$12,0,10*ROW('Hygiene Data'!H37))="","",OFFSET('Hygiene Data'!$H$12,0,10*ROW('Hygiene Data'!H37)))</f>
        <v/>
      </c>
      <c r="EC43" s="404" t="str">
        <f ca="1">+IF(OFFSET('Hygiene Data'!$H$13,0,10*ROW('Hygiene Data'!H37))="","",OFFSET('Hygiene Data'!$H$13,0,10*ROW('Hygiene Data'!H37)))</f>
        <v/>
      </c>
      <c r="ED43" s="404" t="str">
        <f ca="1">+IF(OFFSET('Hygiene Data'!$I$11,0,10*ROW('Hygiene Data'!I37))="","",OFFSET('Hygiene Data'!$I$11,0,10*ROW('Hygiene Data'!I37)))</f>
        <v/>
      </c>
      <c r="EE43" s="404" t="str">
        <f ca="1">+IF(OFFSET('Hygiene Data'!$I$12,0,10*ROW('Hygiene Data'!I37))="","",OFFSET('Hygiene Data'!$I$12,0,10*ROW('Hygiene Data'!I37)))</f>
        <v/>
      </c>
      <c r="EF43" s="404" t="str">
        <f ca="1">+IF(OFFSET('Hygiene Data'!$I$13,0,10*ROW('Hygiene Data'!I37))="","",OFFSET('Hygiene Data'!$I$13,0,10*ROW('Hygiene Data'!I37)))</f>
        <v/>
      </c>
    </row>
    <row r="44" spans="1:136" x14ac:dyDescent="0.25">
      <c r="A44" s="513" t="str">
        <f ca="1">+IF(OFFSET('Water Data'!$B$2,0,10*ROW('Water Data'!E38))="","",OFFSET('Water Data'!$B$2,0,10*ROW('Water Data'!E38)))</f>
        <v/>
      </c>
      <c r="B44" s="51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40" t="str">
        <f t="shared" ca="1" si="0"/>
        <v/>
      </c>
      <c r="D44" s="54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4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4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4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4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4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4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4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4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4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4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4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4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4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4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4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4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4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4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4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4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4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4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4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4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4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4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4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4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4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4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4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4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4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4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4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4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4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4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4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4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4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4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4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4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4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4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4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4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1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4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4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4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4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4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4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4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4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4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4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4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4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4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4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4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4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404" t="str">
        <f ca="1">+IF(OFFSET('Water Data'!$D$27,0,10*ROW('Water Data'!D38))="","",OFFSET('Water Data'!$D$27,0,10*ROW('Water Data'!D38)))</f>
        <v/>
      </c>
      <c r="BT44" s="404" t="str">
        <f ca="1">+IF(OFFSET('Water Data'!$D$28,0,10*ROW('Water Data'!D38))="","",OFFSET('Water Data'!$D$28,0,10*ROW('Water Data'!D38)))</f>
        <v/>
      </c>
      <c r="BU44" s="404" t="str">
        <f ca="1">+IF(OFFSET('Water Data'!$D$29,0,10*ROW('Water Data'!D38))="","",OFFSET('Water Data'!$D$29,0,10*ROW('Water Data'!D38)))</f>
        <v/>
      </c>
      <c r="BV44" s="404" t="str">
        <f ca="1">+IF(OFFSET('Water Data'!$E$27,0,10*ROW('Water Data'!E38))="","",OFFSET('Water Data'!$E$27,0,10*ROW('Water Data'!E38)))</f>
        <v/>
      </c>
      <c r="BW44" s="404" t="str">
        <f ca="1">+IF(OFFSET('Water Data'!$E$28,0,10*ROW('Water Data'!E38))="","",OFFSET('Water Data'!$E$28,0,10*ROW('Water Data'!E38)))</f>
        <v/>
      </c>
      <c r="BX44" s="404" t="str">
        <f ca="1">+IF(OFFSET('Water Data'!$E$29,0,10*ROW('Water Data'!E38))="","",OFFSET('Water Data'!$E$29,0,10*ROW('Water Data'!E38)))</f>
        <v/>
      </c>
      <c r="BY44" s="404" t="str">
        <f ca="1">+IF(OFFSET('Water Data'!$F$27,0,10*ROW('Water Data'!F38))="","",OFFSET('Water Data'!$F$27,0,10*ROW('Water Data'!F38)))</f>
        <v/>
      </c>
      <c r="BZ44" s="404" t="str">
        <f ca="1">+IF(OFFSET('Water Data'!$F$28,0,10*ROW('Water Data'!F38))="","",OFFSET('Water Data'!$F$28,0,10*ROW('Water Data'!F38)))</f>
        <v/>
      </c>
      <c r="CA44" s="404" t="str">
        <f ca="1">+IF(OFFSET('Water Data'!$F$29,0,10*ROW('Water Data'!F38))="","",OFFSET('Water Data'!$F$29,0,10*ROW('Water Data'!F38)))</f>
        <v/>
      </c>
      <c r="CB44" s="404" t="str">
        <f ca="1">+IF(OFFSET('Water Data'!$G$27,0,10*ROW('Water Data'!G38))="","",OFFSET('Water Data'!$G$27,0,10*ROW('Water Data'!G38)))</f>
        <v/>
      </c>
      <c r="CC44" s="404" t="str">
        <f ca="1">+IF(OFFSET('Water Data'!$G$28,0,10*ROW('Water Data'!G38))="","",OFFSET('Water Data'!$G$28,0,10*ROW('Water Data'!G38)))</f>
        <v/>
      </c>
      <c r="CD44" s="404" t="str">
        <f ca="1">+IF(OFFSET('Water Data'!$G$29,0,10*ROW('Water Data'!G38))="","",OFFSET('Water Data'!$G$29,0,10*ROW('Water Data'!G38)))</f>
        <v/>
      </c>
      <c r="CE44" s="404" t="str">
        <f ca="1">+IF(OFFSET('Water Data'!$H$27,0,10*ROW('Water Data'!H38))="","",OFFSET('Water Data'!$H$27,0,10*ROW('Water Data'!H38)))</f>
        <v/>
      </c>
      <c r="CF44" s="404" t="str">
        <f ca="1">+IF(OFFSET('Water Data'!$H$28,0,10*ROW('Water Data'!H38))="","",OFFSET('Water Data'!$H$28,0,10*ROW('Water Data'!H38)))</f>
        <v/>
      </c>
      <c r="CG44" s="404" t="str">
        <f ca="1">+IF(OFFSET('Water Data'!$H$29,0,10*ROW('Water Data'!H38))="","",OFFSET('Water Data'!$H$29,0,10*ROW('Water Data'!H38)))</f>
        <v/>
      </c>
      <c r="CH44" s="404" t="str">
        <f ca="1">+IF(OFFSET('Water Data'!$I$27,0,10*ROW('Water Data'!I38))="","",OFFSET('Water Data'!$I$27,0,10*ROW('Water Data'!I38)))</f>
        <v/>
      </c>
      <c r="CI44" s="404" t="str">
        <f ca="1">+IF(OFFSET('Water Data'!$I$28,0,10*ROW('Water Data'!I38))="","",OFFSET('Water Data'!$I$28,0,10*ROW('Water Data'!I38)))</f>
        <v/>
      </c>
      <c r="CJ44" s="404" t="str">
        <f ca="1">+IF(OFFSET('Water Data'!$I$29,0,10*ROW('Water Data'!I38))="","",OFFSET('Water Data'!$I$29,0,10*ROW('Water Data'!I38)))</f>
        <v/>
      </c>
      <c r="CK44" s="404" t="str">
        <f ca="1">+IF(OFFSET('Sanitation Data'!$D$28,0,10*ROW('Sanitation Data'!D38))="","",OFFSET('Sanitation Data'!$D$28,0,10*ROW('Sanitation Data'!D38)))</f>
        <v/>
      </c>
      <c r="CL44" s="404" t="str">
        <f ca="1">+IF(OFFSET('Sanitation Data'!$D$29,0,10*ROW('Sanitation Data'!D38))="","",OFFSET('Sanitation Data'!$D$29,0,10*ROW('Sanitation Data'!D38)))</f>
        <v/>
      </c>
      <c r="CM44" s="404" t="str">
        <f ca="1">+IF(OFFSET('Sanitation Data'!$D$30,0,10*ROW('Sanitation Data'!D38))="","",OFFSET('Sanitation Data'!$D$30,0,10*ROW('Sanitation Data'!D38)))</f>
        <v/>
      </c>
      <c r="CN44" s="404" t="str">
        <f ca="1">+IF(OFFSET('Sanitation Data'!$D$31,0,10*ROW('Sanitation Data'!D38))="","",OFFSET('Sanitation Data'!$D$31,0,10*ROW('Sanitation Data'!D38)))</f>
        <v/>
      </c>
      <c r="CO44" s="404" t="str">
        <f ca="1">+IF(OFFSET('Sanitation Data'!$D$32,0,10*ROW('Sanitation Data'!D38))="","",OFFSET('Sanitation Data'!$D$32,0,10*ROW('Sanitation Data'!D38)))</f>
        <v/>
      </c>
      <c r="CP44" s="404" t="str">
        <f ca="1">+IF(OFFSET('Sanitation Data'!$E$28,0,10*ROW('Sanitation Data'!E38))="","",OFFSET('Sanitation Data'!$E$28,0,10*ROW('Sanitation Data'!E38)))</f>
        <v/>
      </c>
      <c r="CQ44" s="404" t="str">
        <f ca="1">+IF(OFFSET('Sanitation Data'!$E$29,0,10*ROW('Sanitation Data'!E38))="","",OFFSET('Sanitation Data'!$E$29,0,10*ROW('Sanitation Data'!E38)))</f>
        <v/>
      </c>
      <c r="CR44" s="404" t="str">
        <f ca="1">+IF(OFFSET('Sanitation Data'!$E$30,0,10*ROW('Sanitation Data'!E38))="","",OFFSET('Sanitation Data'!$E$30,0,10*ROW('Sanitation Data'!E38)))</f>
        <v/>
      </c>
      <c r="CS44" s="404" t="str">
        <f ca="1">+IF(OFFSET('Sanitation Data'!$E$31,0,10*ROW('Sanitation Data'!E38))="","",OFFSET('Sanitation Data'!$E$31,0,10*ROW('Sanitation Data'!E38)))</f>
        <v/>
      </c>
      <c r="CT44" s="404" t="str">
        <f ca="1">+IF(OFFSET('Sanitation Data'!$E$32,0,10*ROW('Sanitation Data'!E38))="","",OFFSET('Sanitation Data'!$E$32,0,10*ROW('Sanitation Data'!E38)))</f>
        <v/>
      </c>
      <c r="CU44" s="404" t="str">
        <f ca="1">+IF(OFFSET('Sanitation Data'!$F$28,0,10*ROW('Sanitation Data'!F38))="","",OFFSET('Sanitation Data'!$F$28,0,10*ROW('Sanitation Data'!F38)))</f>
        <v/>
      </c>
      <c r="CV44" s="404" t="str">
        <f ca="1">+IF(OFFSET('Sanitation Data'!$F$29,0,10*ROW('Sanitation Data'!F38))="","",OFFSET('Sanitation Data'!$F$29,0,10*ROW('Sanitation Data'!F38)))</f>
        <v/>
      </c>
      <c r="CW44" s="404" t="str">
        <f ca="1">+IF(OFFSET('Sanitation Data'!$F$30,0,10*ROW('Sanitation Data'!F38))="","",OFFSET('Sanitation Data'!$F$30,0,10*ROW('Sanitation Data'!F38)))</f>
        <v/>
      </c>
      <c r="CX44" s="404" t="str">
        <f ca="1">+IF(OFFSET('Sanitation Data'!$F$31,0,10*ROW('Sanitation Data'!F38))="","",OFFSET('Sanitation Data'!$F$31,0,10*ROW('Sanitation Data'!F38)))</f>
        <v/>
      </c>
      <c r="CY44" s="404" t="str">
        <f ca="1">+IF(OFFSET('Sanitation Data'!$F$32,0,10*ROW('Sanitation Data'!F38))="","",OFFSET('Sanitation Data'!$F$32,0,10*ROW('Sanitation Data'!F38)))</f>
        <v/>
      </c>
      <c r="CZ44" s="404" t="str">
        <f ca="1">+IF(OFFSET('Sanitation Data'!$G$28,0,10*ROW('Sanitation Data'!G38))="","",OFFSET('Sanitation Data'!$G$28,0,10*ROW('Sanitation Data'!G38)))</f>
        <v/>
      </c>
      <c r="DA44" s="404" t="str">
        <f ca="1">+IF(OFFSET('Sanitation Data'!$G$29,0,10*ROW('Sanitation Data'!G38))="","",OFFSET('Sanitation Data'!$G$29,0,10*ROW('Sanitation Data'!G38)))</f>
        <v/>
      </c>
      <c r="DB44" s="404" t="str">
        <f ca="1">+IF(OFFSET('Sanitation Data'!$G$30,0,10*ROW('Sanitation Data'!G38))="","",OFFSET('Sanitation Data'!$G$30,0,10*ROW('Sanitation Data'!G38)))</f>
        <v/>
      </c>
      <c r="DC44" s="404" t="str">
        <f ca="1">+IF(OFFSET('Sanitation Data'!$G$31,0,10*ROW('Sanitation Data'!G38))="","",OFFSET('Sanitation Data'!$G$31,0,10*ROW('Sanitation Data'!G38)))</f>
        <v/>
      </c>
      <c r="DD44" s="404" t="str">
        <f ca="1">+IF(OFFSET('Sanitation Data'!$G$32,0,10*ROW('Sanitation Data'!G38))="","",OFFSET('Sanitation Data'!$G$32,0,10*ROW('Sanitation Data'!G38)))</f>
        <v/>
      </c>
      <c r="DE44" s="404" t="str">
        <f ca="1">+IF(OFFSET('Sanitation Data'!$H$28,0,10*ROW('Sanitation Data'!H38))="","",OFFSET('Sanitation Data'!$H$28,0,10*ROW('Sanitation Data'!H38)))</f>
        <v/>
      </c>
      <c r="DF44" s="404" t="str">
        <f ca="1">+IF(OFFSET('Sanitation Data'!$H$29,0,10*ROW('Sanitation Data'!H38))="","",OFFSET('Sanitation Data'!$H$29,0,10*ROW('Sanitation Data'!H38)))</f>
        <v/>
      </c>
      <c r="DG44" s="404" t="str">
        <f ca="1">+IF(OFFSET('Sanitation Data'!$H$30,0,10*ROW('Sanitation Data'!H38))="","",OFFSET('Sanitation Data'!$H$30,0,10*ROW('Sanitation Data'!H38)))</f>
        <v/>
      </c>
      <c r="DH44" s="404" t="str">
        <f ca="1">+IF(OFFSET('Sanitation Data'!$H$31,0,10*ROW('Sanitation Data'!H38))="","",OFFSET('Sanitation Data'!$H$31,0,10*ROW('Sanitation Data'!H38)))</f>
        <v/>
      </c>
      <c r="DI44" s="404" t="str">
        <f ca="1">+IF(OFFSET('Sanitation Data'!$H$32,0,10*ROW('Sanitation Data'!H38))="","",OFFSET('Sanitation Data'!$H$32,0,10*ROW('Sanitation Data'!H38)))</f>
        <v/>
      </c>
      <c r="DJ44" s="404" t="str">
        <f ca="1">+IF(OFFSET('Sanitation Data'!$I$28,0,10*ROW('Sanitation Data'!I38))="","",OFFSET('Sanitation Data'!$I$28,0,10*ROW('Sanitation Data'!I38)))</f>
        <v/>
      </c>
      <c r="DK44" s="404" t="str">
        <f ca="1">+IF(OFFSET('Sanitation Data'!$I$29,0,10*ROW('Sanitation Data'!I38))="","",OFFSET('Sanitation Data'!$I$29,0,10*ROW('Sanitation Data'!I38)))</f>
        <v/>
      </c>
      <c r="DL44" s="404" t="str">
        <f ca="1">+IF(OFFSET('Sanitation Data'!$I$30,0,10*ROW('Sanitation Data'!I38))="","",OFFSET('Sanitation Data'!$I$30,0,10*ROW('Sanitation Data'!I38)))</f>
        <v/>
      </c>
      <c r="DM44" s="404" t="str">
        <f ca="1">+IF(OFFSET('Sanitation Data'!$I$31,0,10*ROW('Sanitation Data'!I38))="","",OFFSET('Sanitation Data'!$I$31,0,10*ROW('Sanitation Data'!I38)))</f>
        <v/>
      </c>
      <c r="DN44" s="404" t="str">
        <f ca="1">+IF(OFFSET('Sanitation Data'!$I$32,0,10*ROW('Sanitation Data'!I38))="","",OFFSET('Sanitation Data'!$I$32,0,10*ROW('Sanitation Data'!I38)))</f>
        <v/>
      </c>
      <c r="DO44" s="404" t="str">
        <f ca="1">+IF(OFFSET('Hygiene Data'!$D$11,0,10*ROW('Hygiene Data'!D38))="","",OFFSET('Hygiene Data'!$D$11,0,10*ROW('Hygiene Data'!D38)))</f>
        <v/>
      </c>
      <c r="DP44" s="404" t="str">
        <f ca="1">+IF(OFFSET('Hygiene Data'!$D$12,0,10*ROW('Hygiene Data'!D38))="","",OFFSET('Hygiene Data'!$D$12,0,10*ROW('Hygiene Data'!D38)))</f>
        <v/>
      </c>
      <c r="DQ44" s="404" t="str">
        <f ca="1">+IF(OFFSET('Hygiene Data'!$D$13,0,10*ROW('Hygiene Data'!D38))="","",OFFSET('Hygiene Data'!$D$13,0,10*ROW('Hygiene Data'!D38)))</f>
        <v/>
      </c>
      <c r="DR44" s="404" t="str">
        <f ca="1">+IF(OFFSET('Hygiene Data'!$E$11,0,10*ROW('Hygiene Data'!E38))="","",OFFSET('Hygiene Data'!$E$11,0,10*ROW('Hygiene Data'!E38)))</f>
        <v/>
      </c>
      <c r="DS44" s="404" t="str">
        <f ca="1">+IF(OFFSET('Hygiene Data'!$E$12,0,10*ROW('Hygiene Data'!E38))="","",OFFSET('Hygiene Data'!$E$12,0,10*ROW('Hygiene Data'!E38)))</f>
        <v/>
      </c>
      <c r="DT44" s="404" t="str">
        <f ca="1">+IF(OFFSET('Hygiene Data'!$E$13,0,10*ROW('Hygiene Data'!E38))="","",OFFSET('Hygiene Data'!$E$13,0,10*ROW('Hygiene Data'!E38)))</f>
        <v/>
      </c>
      <c r="DU44" s="404" t="str">
        <f ca="1">+IF(OFFSET('Hygiene Data'!$F$11,0,10*ROW('Hygiene Data'!F38))="","",OFFSET('Hygiene Data'!$F$11,0,10*ROW('Hygiene Data'!F38)))</f>
        <v/>
      </c>
      <c r="DV44" s="404" t="str">
        <f ca="1">+IF(OFFSET('Hygiene Data'!$F$12,0,10*ROW('Hygiene Data'!F38))="","",OFFSET('Hygiene Data'!$F$12,0,10*ROW('Hygiene Data'!F38)))</f>
        <v/>
      </c>
      <c r="DW44" s="404" t="str">
        <f ca="1">+IF(OFFSET('Hygiene Data'!$F$13,0,10*ROW('Hygiene Data'!F38))="","",OFFSET('Hygiene Data'!$F$13,0,10*ROW('Hygiene Data'!F38)))</f>
        <v/>
      </c>
      <c r="DX44" s="404" t="str">
        <f ca="1">+IF(OFFSET('Hygiene Data'!$G$11,0,10*ROW('Hygiene Data'!G38))="","",OFFSET('Hygiene Data'!$G$11,0,10*ROW('Hygiene Data'!G38)))</f>
        <v/>
      </c>
      <c r="DY44" s="404" t="str">
        <f ca="1">+IF(OFFSET('Hygiene Data'!$G$12,0,10*ROW('Hygiene Data'!G38))="","",OFFSET('Hygiene Data'!$G$12,0,10*ROW('Hygiene Data'!G38)))</f>
        <v/>
      </c>
      <c r="DZ44" s="404" t="str">
        <f ca="1">+IF(OFFSET('Hygiene Data'!$G$13,0,10*ROW('Hygiene Data'!G38))="","",OFFSET('Hygiene Data'!$G$13,0,10*ROW('Hygiene Data'!G38)))</f>
        <v/>
      </c>
      <c r="EA44" s="404" t="str">
        <f ca="1">+IF(OFFSET('Hygiene Data'!$H$11,0,10*ROW('Hygiene Data'!H38))="","",OFFSET('Hygiene Data'!$H$11,0,10*ROW('Hygiene Data'!H38)))</f>
        <v/>
      </c>
      <c r="EB44" s="404" t="str">
        <f ca="1">+IF(OFFSET('Hygiene Data'!$H$12,0,10*ROW('Hygiene Data'!H38))="","",OFFSET('Hygiene Data'!$H$12,0,10*ROW('Hygiene Data'!H38)))</f>
        <v/>
      </c>
      <c r="EC44" s="404" t="str">
        <f ca="1">+IF(OFFSET('Hygiene Data'!$H$13,0,10*ROW('Hygiene Data'!H38))="","",OFFSET('Hygiene Data'!$H$13,0,10*ROW('Hygiene Data'!H38)))</f>
        <v/>
      </c>
      <c r="ED44" s="404" t="str">
        <f ca="1">+IF(OFFSET('Hygiene Data'!$I$11,0,10*ROW('Hygiene Data'!I38))="","",OFFSET('Hygiene Data'!$I$11,0,10*ROW('Hygiene Data'!I38)))</f>
        <v/>
      </c>
      <c r="EE44" s="404" t="str">
        <f ca="1">+IF(OFFSET('Hygiene Data'!$I$12,0,10*ROW('Hygiene Data'!I38))="","",OFFSET('Hygiene Data'!$I$12,0,10*ROW('Hygiene Data'!I38)))</f>
        <v/>
      </c>
      <c r="EF44" s="404" t="str">
        <f ca="1">+IF(OFFSET('Hygiene Data'!$I$13,0,10*ROW('Hygiene Data'!I38))="","",OFFSET('Hygiene Data'!$I$13,0,10*ROW('Hygiene Data'!I38)))</f>
        <v/>
      </c>
    </row>
    <row r="45" spans="1:136" x14ac:dyDescent="0.25">
      <c r="A45" s="513" t="str">
        <f ca="1">+IF(OFFSET('Water Data'!$B$2,0,10*ROW('Water Data'!E39))="","",OFFSET('Water Data'!$B$2,0,10*ROW('Water Data'!E39)))</f>
        <v/>
      </c>
      <c r="B45" s="51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40" t="str">
        <f t="shared" ca="1" si="0"/>
        <v/>
      </c>
      <c r="D45" s="54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4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4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4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4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4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4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4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4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4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4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4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4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4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4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4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4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4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4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4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4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4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4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4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4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4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4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4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4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4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4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4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4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4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4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4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4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4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4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4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4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4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4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4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4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4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4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4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4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1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4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4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4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4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4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4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4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4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4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4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4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4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4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4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4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4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404" t="str">
        <f ca="1">+IF(OFFSET('Water Data'!$D$27,0,10*ROW('Water Data'!D39))="","",OFFSET('Water Data'!$D$27,0,10*ROW('Water Data'!D39)))</f>
        <v/>
      </c>
      <c r="BT45" s="404" t="str">
        <f ca="1">+IF(OFFSET('Water Data'!$D$28,0,10*ROW('Water Data'!D39))="","",OFFSET('Water Data'!$D$28,0,10*ROW('Water Data'!D39)))</f>
        <v/>
      </c>
      <c r="BU45" s="404" t="str">
        <f ca="1">+IF(OFFSET('Water Data'!$D$29,0,10*ROW('Water Data'!D39))="","",OFFSET('Water Data'!$D$29,0,10*ROW('Water Data'!D39)))</f>
        <v/>
      </c>
      <c r="BV45" s="404" t="str">
        <f ca="1">+IF(OFFSET('Water Data'!$E$27,0,10*ROW('Water Data'!E39))="","",OFFSET('Water Data'!$E$27,0,10*ROW('Water Data'!E39)))</f>
        <v/>
      </c>
      <c r="BW45" s="404" t="str">
        <f ca="1">+IF(OFFSET('Water Data'!$E$28,0,10*ROW('Water Data'!E39))="","",OFFSET('Water Data'!$E$28,0,10*ROW('Water Data'!E39)))</f>
        <v/>
      </c>
      <c r="BX45" s="404" t="str">
        <f ca="1">+IF(OFFSET('Water Data'!$E$29,0,10*ROW('Water Data'!E39))="","",OFFSET('Water Data'!$E$29,0,10*ROW('Water Data'!E39)))</f>
        <v/>
      </c>
      <c r="BY45" s="404" t="str">
        <f ca="1">+IF(OFFSET('Water Data'!$F$27,0,10*ROW('Water Data'!F39))="","",OFFSET('Water Data'!$F$27,0,10*ROW('Water Data'!F39)))</f>
        <v/>
      </c>
      <c r="BZ45" s="404" t="str">
        <f ca="1">+IF(OFFSET('Water Data'!$F$28,0,10*ROW('Water Data'!F39))="","",OFFSET('Water Data'!$F$28,0,10*ROW('Water Data'!F39)))</f>
        <v/>
      </c>
      <c r="CA45" s="404" t="str">
        <f ca="1">+IF(OFFSET('Water Data'!$F$29,0,10*ROW('Water Data'!F39))="","",OFFSET('Water Data'!$F$29,0,10*ROW('Water Data'!F39)))</f>
        <v/>
      </c>
      <c r="CB45" s="404" t="str">
        <f ca="1">+IF(OFFSET('Water Data'!$G$27,0,10*ROW('Water Data'!G39))="","",OFFSET('Water Data'!$G$27,0,10*ROW('Water Data'!G39)))</f>
        <v/>
      </c>
      <c r="CC45" s="404" t="str">
        <f ca="1">+IF(OFFSET('Water Data'!$G$28,0,10*ROW('Water Data'!G39))="","",OFFSET('Water Data'!$G$28,0,10*ROW('Water Data'!G39)))</f>
        <v/>
      </c>
      <c r="CD45" s="404" t="str">
        <f ca="1">+IF(OFFSET('Water Data'!$G$29,0,10*ROW('Water Data'!G39))="","",OFFSET('Water Data'!$G$29,0,10*ROW('Water Data'!G39)))</f>
        <v/>
      </c>
      <c r="CE45" s="404" t="str">
        <f ca="1">+IF(OFFSET('Water Data'!$H$27,0,10*ROW('Water Data'!H39))="","",OFFSET('Water Data'!$H$27,0,10*ROW('Water Data'!H39)))</f>
        <v/>
      </c>
      <c r="CF45" s="404" t="str">
        <f ca="1">+IF(OFFSET('Water Data'!$H$28,0,10*ROW('Water Data'!H39))="","",OFFSET('Water Data'!$H$28,0,10*ROW('Water Data'!H39)))</f>
        <v/>
      </c>
      <c r="CG45" s="404" t="str">
        <f ca="1">+IF(OFFSET('Water Data'!$H$29,0,10*ROW('Water Data'!H39))="","",OFFSET('Water Data'!$H$29,0,10*ROW('Water Data'!H39)))</f>
        <v/>
      </c>
      <c r="CH45" s="404" t="str">
        <f ca="1">+IF(OFFSET('Water Data'!$I$27,0,10*ROW('Water Data'!I39))="","",OFFSET('Water Data'!$I$27,0,10*ROW('Water Data'!I39)))</f>
        <v/>
      </c>
      <c r="CI45" s="404" t="str">
        <f ca="1">+IF(OFFSET('Water Data'!$I$28,0,10*ROW('Water Data'!I39))="","",OFFSET('Water Data'!$I$28,0,10*ROW('Water Data'!I39)))</f>
        <v/>
      </c>
      <c r="CJ45" s="404" t="str">
        <f ca="1">+IF(OFFSET('Water Data'!$I$29,0,10*ROW('Water Data'!I39))="","",OFFSET('Water Data'!$I$29,0,10*ROW('Water Data'!I39)))</f>
        <v/>
      </c>
      <c r="CK45" s="404" t="str">
        <f ca="1">+IF(OFFSET('Sanitation Data'!$D$28,0,10*ROW('Sanitation Data'!D39))="","",OFFSET('Sanitation Data'!$D$28,0,10*ROW('Sanitation Data'!D39)))</f>
        <v/>
      </c>
      <c r="CL45" s="404" t="str">
        <f ca="1">+IF(OFFSET('Sanitation Data'!$D$29,0,10*ROW('Sanitation Data'!D39))="","",OFFSET('Sanitation Data'!$D$29,0,10*ROW('Sanitation Data'!D39)))</f>
        <v/>
      </c>
      <c r="CM45" s="404" t="str">
        <f ca="1">+IF(OFFSET('Sanitation Data'!$D$30,0,10*ROW('Sanitation Data'!D39))="","",OFFSET('Sanitation Data'!$D$30,0,10*ROW('Sanitation Data'!D39)))</f>
        <v/>
      </c>
      <c r="CN45" s="404" t="str">
        <f ca="1">+IF(OFFSET('Sanitation Data'!$D$31,0,10*ROW('Sanitation Data'!D39))="","",OFFSET('Sanitation Data'!$D$31,0,10*ROW('Sanitation Data'!D39)))</f>
        <v/>
      </c>
      <c r="CO45" s="404" t="str">
        <f ca="1">+IF(OFFSET('Sanitation Data'!$D$32,0,10*ROW('Sanitation Data'!D39))="","",OFFSET('Sanitation Data'!$D$32,0,10*ROW('Sanitation Data'!D39)))</f>
        <v/>
      </c>
      <c r="CP45" s="404" t="str">
        <f ca="1">+IF(OFFSET('Sanitation Data'!$E$28,0,10*ROW('Sanitation Data'!E39))="","",OFFSET('Sanitation Data'!$E$28,0,10*ROW('Sanitation Data'!E39)))</f>
        <v/>
      </c>
      <c r="CQ45" s="404" t="str">
        <f ca="1">+IF(OFFSET('Sanitation Data'!$E$29,0,10*ROW('Sanitation Data'!E39))="","",OFFSET('Sanitation Data'!$E$29,0,10*ROW('Sanitation Data'!E39)))</f>
        <v/>
      </c>
      <c r="CR45" s="404" t="str">
        <f ca="1">+IF(OFFSET('Sanitation Data'!$E$30,0,10*ROW('Sanitation Data'!E39))="","",OFFSET('Sanitation Data'!$E$30,0,10*ROW('Sanitation Data'!E39)))</f>
        <v/>
      </c>
      <c r="CS45" s="404" t="str">
        <f ca="1">+IF(OFFSET('Sanitation Data'!$E$31,0,10*ROW('Sanitation Data'!E39))="","",OFFSET('Sanitation Data'!$E$31,0,10*ROW('Sanitation Data'!E39)))</f>
        <v/>
      </c>
      <c r="CT45" s="404" t="str">
        <f ca="1">+IF(OFFSET('Sanitation Data'!$E$32,0,10*ROW('Sanitation Data'!E39))="","",OFFSET('Sanitation Data'!$E$32,0,10*ROW('Sanitation Data'!E39)))</f>
        <v/>
      </c>
      <c r="CU45" s="404" t="str">
        <f ca="1">+IF(OFFSET('Sanitation Data'!$F$28,0,10*ROW('Sanitation Data'!F39))="","",OFFSET('Sanitation Data'!$F$28,0,10*ROW('Sanitation Data'!F39)))</f>
        <v/>
      </c>
      <c r="CV45" s="404" t="str">
        <f ca="1">+IF(OFFSET('Sanitation Data'!$F$29,0,10*ROW('Sanitation Data'!F39))="","",OFFSET('Sanitation Data'!$F$29,0,10*ROW('Sanitation Data'!F39)))</f>
        <v/>
      </c>
      <c r="CW45" s="404" t="str">
        <f ca="1">+IF(OFFSET('Sanitation Data'!$F$30,0,10*ROW('Sanitation Data'!F39))="","",OFFSET('Sanitation Data'!$F$30,0,10*ROW('Sanitation Data'!F39)))</f>
        <v/>
      </c>
      <c r="CX45" s="404" t="str">
        <f ca="1">+IF(OFFSET('Sanitation Data'!$F$31,0,10*ROW('Sanitation Data'!F39))="","",OFFSET('Sanitation Data'!$F$31,0,10*ROW('Sanitation Data'!F39)))</f>
        <v/>
      </c>
      <c r="CY45" s="404" t="str">
        <f ca="1">+IF(OFFSET('Sanitation Data'!$F$32,0,10*ROW('Sanitation Data'!F39))="","",OFFSET('Sanitation Data'!$F$32,0,10*ROW('Sanitation Data'!F39)))</f>
        <v/>
      </c>
      <c r="CZ45" s="404" t="str">
        <f ca="1">+IF(OFFSET('Sanitation Data'!$G$28,0,10*ROW('Sanitation Data'!G39))="","",OFFSET('Sanitation Data'!$G$28,0,10*ROW('Sanitation Data'!G39)))</f>
        <v/>
      </c>
      <c r="DA45" s="404" t="str">
        <f ca="1">+IF(OFFSET('Sanitation Data'!$G$29,0,10*ROW('Sanitation Data'!G39))="","",OFFSET('Sanitation Data'!$G$29,0,10*ROW('Sanitation Data'!G39)))</f>
        <v/>
      </c>
      <c r="DB45" s="404" t="str">
        <f ca="1">+IF(OFFSET('Sanitation Data'!$G$30,0,10*ROW('Sanitation Data'!G39))="","",OFFSET('Sanitation Data'!$G$30,0,10*ROW('Sanitation Data'!G39)))</f>
        <v/>
      </c>
      <c r="DC45" s="404" t="str">
        <f ca="1">+IF(OFFSET('Sanitation Data'!$G$31,0,10*ROW('Sanitation Data'!G39))="","",OFFSET('Sanitation Data'!$G$31,0,10*ROW('Sanitation Data'!G39)))</f>
        <v/>
      </c>
      <c r="DD45" s="404" t="str">
        <f ca="1">+IF(OFFSET('Sanitation Data'!$G$32,0,10*ROW('Sanitation Data'!G39))="","",OFFSET('Sanitation Data'!$G$32,0,10*ROW('Sanitation Data'!G39)))</f>
        <v/>
      </c>
      <c r="DE45" s="404" t="str">
        <f ca="1">+IF(OFFSET('Sanitation Data'!$H$28,0,10*ROW('Sanitation Data'!H39))="","",OFFSET('Sanitation Data'!$H$28,0,10*ROW('Sanitation Data'!H39)))</f>
        <v/>
      </c>
      <c r="DF45" s="404" t="str">
        <f ca="1">+IF(OFFSET('Sanitation Data'!$H$29,0,10*ROW('Sanitation Data'!H39))="","",OFFSET('Sanitation Data'!$H$29,0,10*ROW('Sanitation Data'!H39)))</f>
        <v/>
      </c>
      <c r="DG45" s="404" t="str">
        <f ca="1">+IF(OFFSET('Sanitation Data'!$H$30,0,10*ROW('Sanitation Data'!H39))="","",OFFSET('Sanitation Data'!$H$30,0,10*ROW('Sanitation Data'!H39)))</f>
        <v/>
      </c>
      <c r="DH45" s="404" t="str">
        <f ca="1">+IF(OFFSET('Sanitation Data'!$H$31,0,10*ROW('Sanitation Data'!H39))="","",OFFSET('Sanitation Data'!$H$31,0,10*ROW('Sanitation Data'!H39)))</f>
        <v/>
      </c>
      <c r="DI45" s="404" t="str">
        <f ca="1">+IF(OFFSET('Sanitation Data'!$H$32,0,10*ROW('Sanitation Data'!H39))="","",OFFSET('Sanitation Data'!$H$32,0,10*ROW('Sanitation Data'!H39)))</f>
        <v/>
      </c>
      <c r="DJ45" s="404" t="str">
        <f ca="1">+IF(OFFSET('Sanitation Data'!$I$28,0,10*ROW('Sanitation Data'!I39))="","",OFFSET('Sanitation Data'!$I$28,0,10*ROW('Sanitation Data'!I39)))</f>
        <v/>
      </c>
      <c r="DK45" s="404" t="str">
        <f ca="1">+IF(OFFSET('Sanitation Data'!$I$29,0,10*ROW('Sanitation Data'!I39))="","",OFFSET('Sanitation Data'!$I$29,0,10*ROW('Sanitation Data'!I39)))</f>
        <v/>
      </c>
      <c r="DL45" s="404" t="str">
        <f ca="1">+IF(OFFSET('Sanitation Data'!$I$30,0,10*ROW('Sanitation Data'!I39))="","",OFFSET('Sanitation Data'!$I$30,0,10*ROW('Sanitation Data'!I39)))</f>
        <v/>
      </c>
      <c r="DM45" s="404" t="str">
        <f ca="1">+IF(OFFSET('Sanitation Data'!$I$31,0,10*ROW('Sanitation Data'!I39))="","",OFFSET('Sanitation Data'!$I$31,0,10*ROW('Sanitation Data'!I39)))</f>
        <v/>
      </c>
      <c r="DN45" s="404" t="str">
        <f ca="1">+IF(OFFSET('Sanitation Data'!$I$32,0,10*ROW('Sanitation Data'!I39))="","",OFFSET('Sanitation Data'!$I$32,0,10*ROW('Sanitation Data'!I39)))</f>
        <v/>
      </c>
      <c r="DO45" s="404" t="str">
        <f ca="1">+IF(OFFSET('Hygiene Data'!$D$11,0,10*ROW('Hygiene Data'!D39))="","",OFFSET('Hygiene Data'!$D$11,0,10*ROW('Hygiene Data'!D39)))</f>
        <v/>
      </c>
      <c r="DP45" s="404" t="str">
        <f ca="1">+IF(OFFSET('Hygiene Data'!$D$12,0,10*ROW('Hygiene Data'!D39))="","",OFFSET('Hygiene Data'!$D$12,0,10*ROW('Hygiene Data'!D39)))</f>
        <v/>
      </c>
      <c r="DQ45" s="404" t="str">
        <f ca="1">+IF(OFFSET('Hygiene Data'!$D$13,0,10*ROW('Hygiene Data'!D39))="","",OFFSET('Hygiene Data'!$D$13,0,10*ROW('Hygiene Data'!D39)))</f>
        <v/>
      </c>
      <c r="DR45" s="404" t="str">
        <f ca="1">+IF(OFFSET('Hygiene Data'!$E$11,0,10*ROW('Hygiene Data'!E39))="","",OFFSET('Hygiene Data'!$E$11,0,10*ROW('Hygiene Data'!E39)))</f>
        <v/>
      </c>
      <c r="DS45" s="404" t="str">
        <f ca="1">+IF(OFFSET('Hygiene Data'!$E$12,0,10*ROW('Hygiene Data'!E39))="","",OFFSET('Hygiene Data'!$E$12,0,10*ROW('Hygiene Data'!E39)))</f>
        <v/>
      </c>
      <c r="DT45" s="404" t="str">
        <f ca="1">+IF(OFFSET('Hygiene Data'!$E$13,0,10*ROW('Hygiene Data'!E39))="","",OFFSET('Hygiene Data'!$E$13,0,10*ROW('Hygiene Data'!E39)))</f>
        <v/>
      </c>
      <c r="DU45" s="404" t="str">
        <f ca="1">+IF(OFFSET('Hygiene Data'!$F$11,0,10*ROW('Hygiene Data'!F39))="","",OFFSET('Hygiene Data'!$F$11,0,10*ROW('Hygiene Data'!F39)))</f>
        <v/>
      </c>
      <c r="DV45" s="404" t="str">
        <f ca="1">+IF(OFFSET('Hygiene Data'!$F$12,0,10*ROW('Hygiene Data'!F39))="","",OFFSET('Hygiene Data'!$F$12,0,10*ROW('Hygiene Data'!F39)))</f>
        <v/>
      </c>
      <c r="DW45" s="404" t="str">
        <f ca="1">+IF(OFFSET('Hygiene Data'!$F$13,0,10*ROW('Hygiene Data'!F39))="","",OFFSET('Hygiene Data'!$F$13,0,10*ROW('Hygiene Data'!F39)))</f>
        <v/>
      </c>
      <c r="DX45" s="404" t="str">
        <f ca="1">+IF(OFFSET('Hygiene Data'!$G$11,0,10*ROW('Hygiene Data'!G39))="","",OFFSET('Hygiene Data'!$G$11,0,10*ROW('Hygiene Data'!G39)))</f>
        <v/>
      </c>
      <c r="DY45" s="404" t="str">
        <f ca="1">+IF(OFFSET('Hygiene Data'!$G$12,0,10*ROW('Hygiene Data'!G39))="","",OFFSET('Hygiene Data'!$G$12,0,10*ROW('Hygiene Data'!G39)))</f>
        <v/>
      </c>
      <c r="DZ45" s="404" t="str">
        <f ca="1">+IF(OFFSET('Hygiene Data'!$G$13,0,10*ROW('Hygiene Data'!G39))="","",OFFSET('Hygiene Data'!$G$13,0,10*ROW('Hygiene Data'!G39)))</f>
        <v/>
      </c>
      <c r="EA45" s="404" t="str">
        <f ca="1">+IF(OFFSET('Hygiene Data'!$H$11,0,10*ROW('Hygiene Data'!H39))="","",OFFSET('Hygiene Data'!$H$11,0,10*ROW('Hygiene Data'!H39)))</f>
        <v/>
      </c>
      <c r="EB45" s="404" t="str">
        <f ca="1">+IF(OFFSET('Hygiene Data'!$H$12,0,10*ROW('Hygiene Data'!H39))="","",OFFSET('Hygiene Data'!$H$12,0,10*ROW('Hygiene Data'!H39)))</f>
        <v/>
      </c>
      <c r="EC45" s="404" t="str">
        <f ca="1">+IF(OFFSET('Hygiene Data'!$H$13,0,10*ROW('Hygiene Data'!H39))="","",OFFSET('Hygiene Data'!$H$13,0,10*ROW('Hygiene Data'!H39)))</f>
        <v/>
      </c>
      <c r="ED45" s="404" t="str">
        <f ca="1">+IF(OFFSET('Hygiene Data'!$I$11,0,10*ROW('Hygiene Data'!I39))="","",OFFSET('Hygiene Data'!$I$11,0,10*ROW('Hygiene Data'!I39)))</f>
        <v/>
      </c>
      <c r="EE45" s="404" t="str">
        <f ca="1">+IF(OFFSET('Hygiene Data'!$I$12,0,10*ROW('Hygiene Data'!I39))="","",OFFSET('Hygiene Data'!$I$12,0,10*ROW('Hygiene Data'!I39)))</f>
        <v/>
      </c>
      <c r="EF45" s="404" t="str">
        <f ca="1">+IF(OFFSET('Hygiene Data'!$I$13,0,10*ROW('Hygiene Data'!I39))="","",OFFSET('Hygiene Data'!$I$13,0,10*ROW('Hygiene Data'!I39)))</f>
        <v/>
      </c>
    </row>
    <row r="46" spans="1:136" x14ac:dyDescent="0.25">
      <c r="A46" s="513" t="str">
        <f ca="1">+IF(OFFSET('Water Data'!$B$2,0,10*ROW('Water Data'!E40))="","",OFFSET('Water Data'!$B$2,0,10*ROW('Water Data'!E40)))</f>
        <v/>
      </c>
      <c r="B46" s="51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40" t="str">
        <f t="shared" ca="1" si="0"/>
        <v/>
      </c>
      <c r="D46" s="54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4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4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4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4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4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4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4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4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4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4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4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4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4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4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4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4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4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4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4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4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4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4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4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4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4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4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4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4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4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4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4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4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4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4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4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4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4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4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4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4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4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4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4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4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4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4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4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4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1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4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4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4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4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4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4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4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4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4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4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4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4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4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4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4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4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404" t="str">
        <f ca="1">+IF(OFFSET('Water Data'!$D$27,0,10*ROW('Water Data'!D40))="","",OFFSET('Water Data'!$D$27,0,10*ROW('Water Data'!D40)))</f>
        <v/>
      </c>
      <c r="BT46" s="404" t="str">
        <f ca="1">+IF(OFFSET('Water Data'!$D$28,0,10*ROW('Water Data'!D40))="","",OFFSET('Water Data'!$D$28,0,10*ROW('Water Data'!D40)))</f>
        <v/>
      </c>
      <c r="BU46" s="404" t="str">
        <f ca="1">+IF(OFFSET('Water Data'!$D$29,0,10*ROW('Water Data'!D40))="","",OFFSET('Water Data'!$D$29,0,10*ROW('Water Data'!D40)))</f>
        <v/>
      </c>
      <c r="BV46" s="404" t="str">
        <f ca="1">+IF(OFFSET('Water Data'!$E$27,0,10*ROW('Water Data'!E40))="","",OFFSET('Water Data'!$E$27,0,10*ROW('Water Data'!E40)))</f>
        <v/>
      </c>
      <c r="BW46" s="404" t="str">
        <f ca="1">+IF(OFFSET('Water Data'!$E$28,0,10*ROW('Water Data'!E40))="","",OFFSET('Water Data'!$E$28,0,10*ROW('Water Data'!E40)))</f>
        <v/>
      </c>
      <c r="BX46" s="404" t="str">
        <f ca="1">+IF(OFFSET('Water Data'!$E$29,0,10*ROW('Water Data'!E40))="","",OFFSET('Water Data'!$E$29,0,10*ROW('Water Data'!E40)))</f>
        <v/>
      </c>
      <c r="BY46" s="404" t="str">
        <f ca="1">+IF(OFFSET('Water Data'!$F$27,0,10*ROW('Water Data'!F40))="","",OFFSET('Water Data'!$F$27,0,10*ROW('Water Data'!F40)))</f>
        <v/>
      </c>
      <c r="BZ46" s="404" t="str">
        <f ca="1">+IF(OFFSET('Water Data'!$F$28,0,10*ROW('Water Data'!F40))="","",OFFSET('Water Data'!$F$28,0,10*ROW('Water Data'!F40)))</f>
        <v/>
      </c>
      <c r="CA46" s="404" t="str">
        <f ca="1">+IF(OFFSET('Water Data'!$F$29,0,10*ROW('Water Data'!F40))="","",OFFSET('Water Data'!$F$29,0,10*ROW('Water Data'!F40)))</f>
        <v/>
      </c>
      <c r="CB46" s="404" t="str">
        <f ca="1">+IF(OFFSET('Water Data'!$G$27,0,10*ROW('Water Data'!G40))="","",OFFSET('Water Data'!$G$27,0,10*ROW('Water Data'!G40)))</f>
        <v/>
      </c>
      <c r="CC46" s="404" t="str">
        <f ca="1">+IF(OFFSET('Water Data'!$G$28,0,10*ROW('Water Data'!G40))="","",OFFSET('Water Data'!$G$28,0,10*ROW('Water Data'!G40)))</f>
        <v/>
      </c>
      <c r="CD46" s="404" t="str">
        <f ca="1">+IF(OFFSET('Water Data'!$G$29,0,10*ROW('Water Data'!G40))="","",OFFSET('Water Data'!$G$29,0,10*ROW('Water Data'!G40)))</f>
        <v/>
      </c>
      <c r="CE46" s="404" t="str">
        <f ca="1">+IF(OFFSET('Water Data'!$H$27,0,10*ROW('Water Data'!H40))="","",OFFSET('Water Data'!$H$27,0,10*ROW('Water Data'!H40)))</f>
        <v/>
      </c>
      <c r="CF46" s="404" t="str">
        <f ca="1">+IF(OFFSET('Water Data'!$H$28,0,10*ROW('Water Data'!H40))="","",OFFSET('Water Data'!$H$28,0,10*ROW('Water Data'!H40)))</f>
        <v/>
      </c>
      <c r="CG46" s="404" t="str">
        <f ca="1">+IF(OFFSET('Water Data'!$H$29,0,10*ROW('Water Data'!H40))="","",OFFSET('Water Data'!$H$29,0,10*ROW('Water Data'!H40)))</f>
        <v/>
      </c>
      <c r="CH46" s="404" t="str">
        <f ca="1">+IF(OFFSET('Water Data'!$I$27,0,10*ROW('Water Data'!I40))="","",OFFSET('Water Data'!$I$27,0,10*ROW('Water Data'!I40)))</f>
        <v/>
      </c>
      <c r="CI46" s="404" t="str">
        <f ca="1">+IF(OFFSET('Water Data'!$I$28,0,10*ROW('Water Data'!I40))="","",OFFSET('Water Data'!$I$28,0,10*ROW('Water Data'!I40)))</f>
        <v/>
      </c>
      <c r="CJ46" s="404" t="str">
        <f ca="1">+IF(OFFSET('Water Data'!$I$29,0,10*ROW('Water Data'!I40))="","",OFFSET('Water Data'!$I$29,0,10*ROW('Water Data'!I40)))</f>
        <v/>
      </c>
      <c r="CK46" s="404" t="str">
        <f ca="1">+IF(OFFSET('Sanitation Data'!$D$28,0,10*ROW('Sanitation Data'!D40))="","",OFFSET('Sanitation Data'!$D$28,0,10*ROW('Sanitation Data'!D40)))</f>
        <v/>
      </c>
      <c r="CL46" s="404" t="str">
        <f ca="1">+IF(OFFSET('Sanitation Data'!$D$29,0,10*ROW('Sanitation Data'!D40))="","",OFFSET('Sanitation Data'!$D$29,0,10*ROW('Sanitation Data'!D40)))</f>
        <v/>
      </c>
      <c r="CM46" s="404" t="str">
        <f ca="1">+IF(OFFSET('Sanitation Data'!$D$30,0,10*ROW('Sanitation Data'!D40))="","",OFFSET('Sanitation Data'!$D$30,0,10*ROW('Sanitation Data'!D40)))</f>
        <v/>
      </c>
      <c r="CN46" s="404" t="str">
        <f ca="1">+IF(OFFSET('Sanitation Data'!$D$31,0,10*ROW('Sanitation Data'!D40))="","",OFFSET('Sanitation Data'!$D$31,0,10*ROW('Sanitation Data'!D40)))</f>
        <v/>
      </c>
      <c r="CO46" s="404" t="str">
        <f ca="1">+IF(OFFSET('Sanitation Data'!$D$32,0,10*ROW('Sanitation Data'!D40))="","",OFFSET('Sanitation Data'!$D$32,0,10*ROW('Sanitation Data'!D40)))</f>
        <v/>
      </c>
      <c r="CP46" s="404" t="str">
        <f ca="1">+IF(OFFSET('Sanitation Data'!$E$28,0,10*ROW('Sanitation Data'!E40))="","",OFFSET('Sanitation Data'!$E$28,0,10*ROW('Sanitation Data'!E40)))</f>
        <v/>
      </c>
      <c r="CQ46" s="404" t="str">
        <f ca="1">+IF(OFFSET('Sanitation Data'!$E$29,0,10*ROW('Sanitation Data'!E40))="","",OFFSET('Sanitation Data'!$E$29,0,10*ROW('Sanitation Data'!E40)))</f>
        <v/>
      </c>
      <c r="CR46" s="404" t="str">
        <f ca="1">+IF(OFFSET('Sanitation Data'!$E$30,0,10*ROW('Sanitation Data'!E40))="","",OFFSET('Sanitation Data'!$E$30,0,10*ROW('Sanitation Data'!E40)))</f>
        <v/>
      </c>
      <c r="CS46" s="404" t="str">
        <f ca="1">+IF(OFFSET('Sanitation Data'!$E$31,0,10*ROW('Sanitation Data'!E40))="","",OFFSET('Sanitation Data'!$E$31,0,10*ROW('Sanitation Data'!E40)))</f>
        <v/>
      </c>
      <c r="CT46" s="404" t="str">
        <f ca="1">+IF(OFFSET('Sanitation Data'!$E$32,0,10*ROW('Sanitation Data'!E40))="","",OFFSET('Sanitation Data'!$E$32,0,10*ROW('Sanitation Data'!E40)))</f>
        <v/>
      </c>
      <c r="CU46" s="404" t="str">
        <f ca="1">+IF(OFFSET('Sanitation Data'!$F$28,0,10*ROW('Sanitation Data'!F40))="","",OFFSET('Sanitation Data'!$F$28,0,10*ROW('Sanitation Data'!F40)))</f>
        <v/>
      </c>
      <c r="CV46" s="404" t="str">
        <f ca="1">+IF(OFFSET('Sanitation Data'!$F$29,0,10*ROW('Sanitation Data'!F40))="","",OFFSET('Sanitation Data'!$F$29,0,10*ROW('Sanitation Data'!F40)))</f>
        <v/>
      </c>
      <c r="CW46" s="404" t="str">
        <f ca="1">+IF(OFFSET('Sanitation Data'!$F$30,0,10*ROW('Sanitation Data'!F40))="","",OFFSET('Sanitation Data'!$F$30,0,10*ROW('Sanitation Data'!F40)))</f>
        <v/>
      </c>
      <c r="CX46" s="404" t="str">
        <f ca="1">+IF(OFFSET('Sanitation Data'!$F$31,0,10*ROW('Sanitation Data'!F40))="","",OFFSET('Sanitation Data'!$F$31,0,10*ROW('Sanitation Data'!F40)))</f>
        <v/>
      </c>
      <c r="CY46" s="404" t="str">
        <f ca="1">+IF(OFFSET('Sanitation Data'!$F$32,0,10*ROW('Sanitation Data'!F40))="","",OFFSET('Sanitation Data'!$F$32,0,10*ROW('Sanitation Data'!F40)))</f>
        <v/>
      </c>
      <c r="CZ46" s="404" t="str">
        <f ca="1">+IF(OFFSET('Sanitation Data'!$G$28,0,10*ROW('Sanitation Data'!G40))="","",OFFSET('Sanitation Data'!$G$28,0,10*ROW('Sanitation Data'!G40)))</f>
        <v/>
      </c>
      <c r="DA46" s="404" t="str">
        <f ca="1">+IF(OFFSET('Sanitation Data'!$G$29,0,10*ROW('Sanitation Data'!G40))="","",OFFSET('Sanitation Data'!$G$29,0,10*ROW('Sanitation Data'!G40)))</f>
        <v/>
      </c>
      <c r="DB46" s="404" t="str">
        <f ca="1">+IF(OFFSET('Sanitation Data'!$G$30,0,10*ROW('Sanitation Data'!G40))="","",OFFSET('Sanitation Data'!$G$30,0,10*ROW('Sanitation Data'!G40)))</f>
        <v/>
      </c>
      <c r="DC46" s="404" t="str">
        <f ca="1">+IF(OFFSET('Sanitation Data'!$G$31,0,10*ROW('Sanitation Data'!G40))="","",OFFSET('Sanitation Data'!$G$31,0,10*ROW('Sanitation Data'!G40)))</f>
        <v/>
      </c>
      <c r="DD46" s="404" t="str">
        <f ca="1">+IF(OFFSET('Sanitation Data'!$G$32,0,10*ROW('Sanitation Data'!G40))="","",OFFSET('Sanitation Data'!$G$32,0,10*ROW('Sanitation Data'!G40)))</f>
        <v/>
      </c>
      <c r="DE46" s="404" t="str">
        <f ca="1">+IF(OFFSET('Sanitation Data'!$H$28,0,10*ROW('Sanitation Data'!H40))="","",OFFSET('Sanitation Data'!$H$28,0,10*ROW('Sanitation Data'!H40)))</f>
        <v/>
      </c>
      <c r="DF46" s="404" t="str">
        <f ca="1">+IF(OFFSET('Sanitation Data'!$H$29,0,10*ROW('Sanitation Data'!H40))="","",OFFSET('Sanitation Data'!$H$29,0,10*ROW('Sanitation Data'!H40)))</f>
        <v/>
      </c>
      <c r="DG46" s="404" t="str">
        <f ca="1">+IF(OFFSET('Sanitation Data'!$H$30,0,10*ROW('Sanitation Data'!H40))="","",OFFSET('Sanitation Data'!$H$30,0,10*ROW('Sanitation Data'!H40)))</f>
        <v/>
      </c>
      <c r="DH46" s="404" t="str">
        <f ca="1">+IF(OFFSET('Sanitation Data'!$H$31,0,10*ROW('Sanitation Data'!H40))="","",OFFSET('Sanitation Data'!$H$31,0,10*ROW('Sanitation Data'!H40)))</f>
        <v/>
      </c>
      <c r="DI46" s="404" t="str">
        <f ca="1">+IF(OFFSET('Sanitation Data'!$H$32,0,10*ROW('Sanitation Data'!H40))="","",OFFSET('Sanitation Data'!$H$32,0,10*ROW('Sanitation Data'!H40)))</f>
        <v/>
      </c>
      <c r="DJ46" s="404" t="str">
        <f ca="1">+IF(OFFSET('Sanitation Data'!$I$28,0,10*ROW('Sanitation Data'!I40))="","",OFFSET('Sanitation Data'!$I$28,0,10*ROW('Sanitation Data'!I40)))</f>
        <v/>
      </c>
      <c r="DK46" s="404" t="str">
        <f ca="1">+IF(OFFSET('Sanitation Data'!$I$29,0,10*ROW('Sanitation Data'!I40))="","",OFFSET('Sanitation Data'!$I$29,0,10*ROW('Sanitation Data'!I40)))</f>
        <v/>
      </c>
      <c r="DL46" s="404" t="str">
        <f ca="1">+IF(OFFSET('Sanitation Data'!$I$30,0,10*ROW('Sanitation Data'!I40))="","",OFFSET('Sanitation Data'!$I$30,0,10*ROW('Sanitation Data'!I40)))</f>
        <v/>
      </c>
      <c r="DM46" s="404" t="str">
        <f ca="1">+IF(OFFSET('Sanitation Data'!$I$31,0,10*ROW('Sanitation Data'!I40))="","",OFFSET('Sanitation Data'!$I$31,0,10*ROW('Sanitation Data'!I40)))</f>
        <v/>
      </c>
      <c r="DN46" s="404" t="str">
        <f ca="1">+IF(OFFSET('Sanitation Data'!$I$32,0,10*ROW('Sanitation Data'!I40))="","",OFFSET('Sanitation Data'!$I$32,0,10*ROW('Sanitation Data'!I40)))</f>
        <v/>
      </c>
      <c r="DO46" s="404" t="str">
        <f ca="1">+IF(OFFSET('Hygiene Data'!$D$11,0,10*ROW('Hygiene Data'!D40))="","",OFFSET('Hygiene Data'!$D$11,0,10*ROW('Hygiene Data'!D40)))</f>
        <v/>
      </c>
      <c r="DP46" s="404" t="str">
        <f ca="1">+IF(OFFSET('Hygiene Data'!$D$12,0,10*ROW('Hygiene Data'!D40))="","",OFFSET('Hygiene Data'!$D$12,0,10*ROW('Hygiene Data'!D40)))</f>
        <v/>
      </c>
      <c r="DQ46" s="404" t="str">
        <f ca="1">+IF(OFFSET('Hygiene Data'!$D$13,0,10*ROW('Hygiene Data'!D40))="","",OFFSET('Hygiene Data'!$D$13,0,10*ROW('Hygiene Data'!D40)))</f>
        <v/>
      </c>
      <c r="DR46" s="404" t="str">
        <f ca="1">+IF(OFFSET('Hygiene Data'!$E$11,0,10*ROW('Hygiene Data'!E40))="","",OFFSET('Hygiene Data'!$E$11,0,10*ROW('Hygiene Data'!E40)))</f>
        <v/>
      </c>
      <c r="DS46" s="404" t="str">
        <f ca="1">+IF(OFFSET('Hygiene Data'!$E$12,0,10*ROW('Hygiene Data'!E40))="","",OFFSET('Hygiene Data'!$E$12,0,10*ROW('Hygiene Data'!E40)))</f>
        <v/>
      </c>
      <c r="DT46" s="404" t="str">
        <f ca="1">+IF(OFFSET('Hygiene Data'!$E$13,0,10*ROW('Hygiene Data'!E40))="","",OFFSET('Hygiene Data'!$E$13,0,10*ROW('Hygiene Data'!E40)))</f>
        <v/>
      </c>
      <c r="DU46" s="404" t="str">
        <f ca="1">+IF(OFFSET('Hygiene Data'!$F$11,0,10*ROW('Hygiene Data'!F40))="","",OFFSET('Hygiene Data'!$F$11,0,10*ROW('Hygiene Data'!F40)))</f>
        <v/>
      </c>
      <c r="DV46" s="404" t="str">
        <f ca="1">+IF(OFFSET('Hygiene Data'!$F$12,0,10*ROW('Hygiene Data'!F40))="","",OFFSET('Hygiene Data'!$F$12,0,10*ROW('Hygiene Data'!F40)))</f>
        <v/>
      </c>
      <c r="DW46" s="404" t="str">
        <f ca="1">+IF(OFFSET('Hygiene Data'!$F$13,0,10*ROW('Hygiene Data'!F40))="","",OFFSET('Hygiene Data'!$F$13,0,10*ROW('Hygiene Data'!F40)))</f>
        <v/>
      </c>
      <c r="DX46" s="404" t="str">
        <f ca="1">+IF(OFFSET('Hygiene Data'!$G$11,0,10*ROW('Hygiene Data'!G40))="","",OFFSET('Hygiene Data'!$G$11,0,10*ROW('Hygiene Data'!G40)))</f>
        <v/>
      </c>
      <c r="DY46" s="404" t="str">
        <f ca="1">+IF(OFFSET('Hygiene Data'!$G$12,0,10*ROW('Hygiene Data'!G40))="","",OFFSET('Hygiene Data'!$G$12,0,10*ROW('Hygiene Data'!G40)))</f>
        <v/>
      </c>
      <c r="DZ46" s="404" t="str">
        <f ca="1">+IF(OFFSET('Hygiene Data'!$G$13,0,10*ROW('Hygiene Data'!G40))="","",OFFSET('Hygiene Data'!$G$13,0,10*ROW('Hygiene Data'!G40)))</f>
        <v/>
      </c>
      <c r="EA46" s="404" t="str">
        <f ca="1">+IF(OFFSET('Hygiene Data'!$H$11,0,10*ROW('Hygiene Data'!H40))="","",OFFSET('Hygiene Data'!$H$11,0,10*ROW('Hygiene Data'!H40)))</f>
        <v/>
      </c>
      <c r="EB46" s="404" t="str">
        <f ca="1">+IF(OFFSET('Hygiene Data'!$H$12,0,10*ROW('Hygiene Data'!H40))="","",OFFSET('Hygiene Data'!$H$12,0,10*ROW('Hygiene Data'!H40)))</f>
        <v/>
      </c>
      <c r="EC46" s="404" t="str">
        <f ca="1">+IF(OFFSET('Hygiene Data'!$H$13,0,10*ROW('Hygiene Data'!H40))="","",OFFSET('Hygiene Data'!$H$13,0,10*ROW('Hygiene Data'!H40)))</f>
        <v/>
      </c>
      <c r="ED46" s="404" t="str">
        <f ca="1">+IF(OFFSET('Hygiene Data'!$I$11,0,10*ROW('Hygiene Data'!I40))="","",OFFSET('Hygiene Data'!$I$11,0,10*ROW('Hygiene Data'!I40)))</f>
        <v/>
      </c>
      <c r="EE46" s="404" t="str">
        <f ca="1">+IF(OFFSET('Hygiene Data'!$I$12,0,10*ROW('Hygiene Data'!I40))="","",OFFSET('Hygiene Data'!$I$12,0,10*ROW('Hygiene Data'!I40)))</f>
        <v/>
      </c>
      <c r="EF46" s="404" t="str">
        <f ca="1">+IF(OFFSET('Hygiene Data'!$I$13,0,10*ROW('Hygiene Data'!I40))="","",OFFSET('Hygiene Data'!$I$13,0,10*ROW('Hygiene Data'!I40)))</f>
        <v/>
      </c>
    </row>
    <row r="47" spans="1:136" x14ac:dyDescent="0.25">
      <c r="A47" s="513" t="str">
        <f ca="1">+IF(OFFSET('Water Data'!$B$2,0,10*ROW('Water Data'!E41))="","",OFFSET('Water Data'!$B$2,0,10*ROW('Water Data'!E41)))</f>
        <v/>
      </c>
      <c r="B47" s="51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40" t="str">
        <f t="shared" ca="1" si="0"/>
        <v/>
      </c>
      <c r="D47" s="54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4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4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4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4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4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4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4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4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4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4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4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4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4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4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4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4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4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4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4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4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4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4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4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4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4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4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4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4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4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4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4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4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4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4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4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4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4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4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4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4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4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4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4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4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4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4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4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4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1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4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4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4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4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4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4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4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4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4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4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4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4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4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4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4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4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404" t="str">
        <f ca="1">+IF(OFFSET('Water Data'!$D$27,0,10*ROW('Water Data'!D41))="","",OFFSET('Water Data'!$D$27,0,10*ROW('Water Data'!D41)))</f>
        <v/>
      </c>
      <c r="BT47" s="404" t="str">
        <f ca="1">+IF(OFFSET('Water Data'!$D$28,0,10*ROW('Water Data'!D41))="","",OFFSET('Water Data'!$D$28,0,10*ROW('Water Data'!D41)))</f>
        <v/>
      </c>
      <c r="BU47" s="404" t="str">
        <f ca="1">+IF(OFFSET('Water Data'!$D$29,0,10*ROW('Water Data'!D41))="","",OFFSET('Water Data'!$D$29,0,10*ROW('Water Data'!D41)))</f>
        <v/>
      </c>
      <c r="BV47" s="404" t="str">
        <f ca="1">+IF(OFFSET('Water Data'!$E$27,0,10*ROW('Water Data'!E41))="","",OFFSET('Water Data'!$E$27,0,10*ROW('Water Data'!E41)))</f>
        <v/>
      </c>
      <c r="BW47" s="404" t="str">
        <f ca="1">+IF(OFFSET('Water Data'!$E$28,0,10*ROW('Water Data'!E41))="","",OFFSET('Water Data'!$E$28,0,10*ROW('Water Data'!E41)))</f>
        <v/>
      </c>
      <c r="BX47" s="404" t="str">
        <f ca="1">+IF(OFFSET('Water Data'!$E$29,0,10*ROW('Water Data'!E41))="","",OFFSET('Water Data'!$E$29,0,10*ROW('Water Data'!E41)))</f>
        <v/>
      </c>
      <c r="BY47" s="404" t="str">
        <f ca="1">+IF(OFFSET('Water Data'!$F$27,0,10*ROW('Water Data'!F41))="","",OFFSET('Water Data'!$F$27,0,10*ROW('Water Data'!F41)))</f>
        <v/>
      </c>
      <c r="BZ47" s="404" t="str">
        <f ca="1">+IF(OFFSET('Water Data'!$F$28,0,10*ROW('Water Data'!F41))="","",OFFSET('Water Data'!$F$28,0,10*ROW('Water Data'!F41)))</f>
        <v/>
      </c>
      <c r="CA47" s="404" t="str">
        <f ca="1">+IF(OFFSET('Water Data'!$F$29,0,10*ROW('Water Data'!F41))="","",OFFSET('Water Data'!$F$29,0,10*ROW('Water Data'!F41)))</f>
        <v/>
      </c>
      <c r="CB47" s="404" t="str">
        <f ca="1">+IF(OFFSET('Water Data'!$G$27,0,10*ROW('Water Data'!G41))="","",OFFSET('Water Data'!$G$27,0,10*ROW('Water Data'!G41)))</f>
        <v/>
      </c>
      <c r="CC47" s="404" t="str">
        <f ca="1">+IF(OFFSET('Water Data'!$G$28,0,10*ROW('Water Data'!G41))="","",OFFSET('Water Data'!$G$28,0,10*ROW('Water Data'!G41)))</f>
        <v/>
      </c>
      <c r="CD47" s="404" t="str">
        <f ca="1">+IF(OFFSET('Water Data'!$G$29,0,10*ROW('Water Data'!G41))="","",OFFSET('Water Data'!$G$29,0,10*ROW('Water Data'!G41)))</f>
        <v/>
      </c>
      <c r="CE47" s="404" t="str">
        <f ca="1">+IF(OFFSET('Water Data'!$H$27,0,10*ROW('Water Data'!H41))="","",OFFSET('Water Data'!$H$27,0,10*ROW('Water Data'!H41)))</f>
        <v/>
      </c>
      <c r="CF47" s="404" t="str">
        <f ca="1">+IF(OFFSET('Water Data'!$H$28,0,10*ROW('Water Data'!H41))="","",OFFSET('Water Data'!$H$28,0,10*ROW('Water Data'!H41)))</f>
        <v/>
      </c>
      <c r="CG47" s="404" t="str">
        <f ca="1">+IF(OFFSET('Water Data'!$H$29,0,10*ROW('Water Data'!H41))="","",OFFSET('Water Data'!$H$29,0,10*ROW('Water Data'!H41)))</f>
        <v/>
      </c>
      <c r="CH47" s="404" t="str">
        <f ca="1">+IF(OFFSET('Water Data'!$I$27,0,10*ROW('Water Data'!I41))="","",OFFSET('Water Data'!$I$27,0,10*ROW('Water Data'!I41)))</f>
        <v/>
      </c>
      <c r="CI47" s="404" t="str">
        <f ca="1">+IF(OFFSET('Water Data'!$I$28,0,10*ROW('Water Data'!I41))="","",OFFSET('Water Data'!$I$28,0,10*ROW('Water Data'!I41)))</f>
        <v/>
      </c>
      <c r="CJ47" s="404" t="str">
        <f ca="1">+IF(OFFSET('Water Data'!$I$29,0,10*ROW('Water Data'!I41))="","",OFFSET('Water Data'!$I$29,0,10*ROW('Water Data'!I41)))</f>
        <v/>
      </c>
      <c r="CK47" s="404" t="str">
        <f ca="1">+IF(OFFSET('Sanitation Data'!$D$28,0,10*ROW('Sanitation Data'!D41))="","",OFFSET('Sanitation Data'!$D$28,0,10*ROW('Sanitation Data'!D41)))</f>
        <v/>
      </c>
      <c r="CL47" s="404" t="str">
        <f ca="1">+IF(OFFSET('Sanitation Data'!$D$29,0,10*ROW('Sanitation Data'!D41))="","",OFFSET('Sanitation Data'!$D$29,0,10*ROW('Sanitation Data'!D41)))</f>
        <v/>
      </c>
      <c r="CM47" s="404" t="str">
        <f ca="1">+IF(OFFSET('Sanitation Data'!$D$30,0,10*ROW('Sanitation Data'!D41))="","",OFFSET('Sanitation Data'!$D$30,0,10*ROW('Sanitation Data'!D41)))</f>
        <v/>
      </c>
      <c r="CN47" s="404" t="str">
        <f ca="1">+IF(OFFSET('Sanitation Data'!$D$31,0,10*ROW('Sanitation Data'!D41))="","",OFFSET('Sanitation Data'!$D$31,0,10*ROW('Sanitation Data'!D41)))</f>
        <v/>
      </c>
      <c r="CO47" s="404" t="str">
        <f ca="1">+IF(OFFSET('Sanitation Data'!$D$32,0,10*ROW('Sanitation Data'!D41))="","",OFFSET('Sanitation Data'!$D$32,0,10*ROW('Sanitation Data'!D41)))</f>
        <v/>
      </c>
      <c r="CP47" s="404" t="str">
        <f ca="1">+IF(OFFSET('Sanitation Data'!$E$28,0,10*ROW('Sanitation Data'!E41))="","",OFFSET('Sanitation Data'!$E$28,0,10*ROW('Sanitation Data'!E41)))</f>
        <v/>
      </c>
      <c r="CQ47" s="404" t="str">
        <f ca="1">+IF(OFFSET('Sanitation Data'!$E$29,0,10*ROW('Sanitation Data'!E41))="","",OFFSET('Sanitation Data'!$E$29,0,10*ROW('Sanitation Data'!E41)))</f>
        <v/>
      </c>
      <c r="CR47" s="404" t="str">
        <f ca="1">+IF(OFFSET('Sanitation Data'!$E$30,0,10*ROW('Sanitation Data'!E41))="","",OFFSET('Sanitation Data'!$E$30,0,10*ROW('Sanitation Data'!E41)))</f>
        <v/>
      </c>
      <c r="CS47" s="404" t="str">
        <f ca="1">+IF(OFFSET('Sanitation Data'!$E$31,0,10*ROW('Sanitation Data'!E41))="","",OFFSET('Sanitation Data'!$E$31,0,10*ROW('Sanitation Data'!E41)))</f>
        <v/>
      </c>
      <c r="CT47" s="404" t="str">
        <f ca="1">+IF(OFFSET('Sanitation Data'!$E$32,0,10*ROW('Sanitation Data'!E41))="","",OFFSET('Sanitation Data'!$E$32,0,10*ROW('Sanitation Data'!E41)))</f>
        <v/>
      </c>
      <c r="CU47" s="404" t="str">
        <f ca="1">+IF(OFFSET('Sanitation Data'!$F$28,0,10*ROW('Sanitation Data'!F41))="","",OFFSET('Sanitation Data'!$F$28,0,10*ROW('Sanitation Data'!F41)))</f>
        <v/>
      </c>
      <c r="CV47" s="404" t="str">
        <f ca="1">+IF(OFFSET('Sanitation Data'!$F$29,0,10*ROW('Sanitation Data'!F41))="","",OFFSET('Sanitation Data'!$F$29,0,10*ROW('Sanitation Data'!F41)))</f>
        <v/>
      </c>
      <c r="CW47" s="404" t="str">
        <f ca="1">+IF(OFFSET('Sanitation Data'!$F$30,0,10*ROW('Sanitation Data'!F41))="","",OFFSET('Sanitation Data'!$F$30,0,10*ROW('Sanitation Data'!F41)))</f>
        <v/>
      </c>
      <c r="CX47" s="404" t="str">
        <f ca="1">+IF(OFFSET('Sanitation Data'!$F$31,0,10*ROW('Sanitation Data'!F41))="","",OFFSET('Sanitation Data'!$F$31,0,10*ROW('Sanitation Data'!F41)))</f>
        <v/>
      </c>
      <c r="CY47" s="404" t="str">
        <f ca="1">+IF(OFFSET('Sanitation Data'!$F$32,0,10*ROW('Sanitation Data'!F41))="","",OFFSET('Sanitation Data'!$F$32,0,10*ROW('Sanitation Data'!F41)))</f>
        <v/>
      </c>
      <c r="CZ47" s="404" t="str">
        <f ca="1">+IF(OFFSET('Sanitation Data'!$G$28,0,10*ROW('Sanitation Data'!G41))="","",OFFSET('Sanitation Data'!$G$28,0,10*ROW('Sanitation Data'!G41)))</f>
        <v/>
      </c>
      <c r="DA47" s="404" t="str">
        <f ca="1">+IF(OFFSET('Sanitation Data'!$G$29,0,10*ROW('Sanitation Data'!G41))="","",OFFSET('Sanitation Data'!$G$29,0,10*ROW('Sanitation Data'!G41)))</f>
        <v/>
      </c>
      <c r="DB47" s="404" t="str">
        <f ca="1">+IF(OFFSET('Sanitation Data'!$G$30,0,10*ROW('Sanitation Data'!G41))="","",OFFSET('Sanitation Data'!$G$30,0,10*ROW('Sanitation Data'!G41)))</f>
        <v/>
      </c>
      <c r="DC47" s="404" t="str">
        <f ca="1">+IF(OFFSET('Sanitation Data'!$G$31,0,10*ROW('Sanitation Data'!G41))="","",OFFSET('Sanitation Data'!$G$31,0,10*ROW('Sanitation Data'!G41)))</f>
        <v/>
      </c>
      <c r="DD47" s="404" t="str">
        <f ca="1">+IF(OFFSET('Sanitation Data'!$G$32,0,10*ROW('Sanitation Data'!G41))="","",OFFSET('Sanitation Data'!$G$32,0,10*ROW('Sanitation Data'!G41)))</f>
        <v/>
      </c>
      <c r="DE47" s="404" t="str">
        <f ca="1">+IF(OFFSET('Sanitation Data'!$H$28,0,10*ROW('Sanitation Data'!H41))="","",OFFSET('Sanitation Data'!$H$28,0,10*ROW('Sanitation Data'!H41)))</f>
        <v/>
      </c>
      <c r="DF47" s="404" t="str">
        <f ca="1">+IF(OFFSET('Sanitation Data'!$H$29,0,10*ROW('Sanitation Data'!H41))="","",OFFSET('Sanitation Data'!$H$29,0,10*ROW('Sanitation Data'!H41)))</f>
        <v/>
      </c>
      <c r="DG47" s="404" t="str">
        <f ca="1">+IF(OFFSET('Sanitation Data'!$H$30,0,10*ROW('Sanitation Data'!H41))="","",OFFSET('Sanitation Data'!$H$30,0,10*ROW('Sanitation Data'!H41)))</f>
        <v/>
      </c>
      <c r="DH47" s="404" t="str">
        <f ca="1">+IF(OFFSET('Sanitation Data'!$H$31,0,10*ROW('Sanitation Data'!H41))="","",OFFSET('Sanitation Data'!$H$31,0,10*ROW('Sanitation Data'!H41)))</f>
        <v/>
      </c>
      <c r="DI47" s="404" t="str">
        <f ca="1">+IF(OFFSET('Sanitation Data'!$H$32,0,10*ROW('Sanitation Data'!H41))="","",OFFSET('Sanitation Data'!$H$32,0,10*ROW('Sanitation Data'!H41)))</f>
        <v/>
      </c>
      <c r="DJ47" s="404" t="str">
        <f ca="1">+IF(OFFSET('Sanitation Data'!$I$28,0,10*ROW('Sanitation Data'!I41))="","",OFFSET('Sanitation Data'!$I$28,0,10*ROW('Sanitation Data'!I41)))</f>
        <v/>
      </c>
      <c r="DK47" s="404" t="str">
        <f ca="1">+IF(OFFSET('Sanitation Data'!$I$29,0,10*ROW('Sanitation Data'!I41))="","",OFFSET('Sanitation Data'!$I$29,0,10*ROW('Sanitation Data'!I41)))</f>
        <v/>
      </c>
      <c r="DL47" s="404" t="str">
        <f ca="1">+IF(OFFSET('Sanitation Data'!$I$30,0,10*ROW('Sanitation Data'!I41))="","",OFFSET('Sanitation Data'!$I$30,0,10*ROW('Sanitation Data'!I41)))</f>
        <v/>
      </c>
      <c r="DM47" s="404" t="str">
        <f ca="1">+IF(OFFSET('Sanitation Data'!$I$31,0,10*ROW('Sanitation Data'!I41))="","",OFFSET('Sanitation Data'!$I$31,0,10*ROW('Sanitation Data'!I41)))</f>
        <v/>
      </c>
      <c r="DN47" s="404" t="str">
        <f ca="1">+IF(OFFSET('Sanitation Data'!$I$32,0,10*ROW('Sanitation Data'!I41))="","",OFFSET('Sanitation Data'!$I$32,0,10*ROW('Sanitation Data'!I41)))</f>
        <v/>
      </c>
      <c r="DO47" s="404" t="str">
        <f ca="1">+IF(OFFSET('Hygiene Data'!$D$11,0,10*ROW('Hygiene Data'!D41))="","",OFFSET('Hygiene Data'!$D$11,0,10*ROW('Hygiene Data'!D41)))</f>
        <v/>
      </c>
      <c r="DP47" s="404" t="str">
        <f ca="1">+IF(OFFSET('Hygiene Data'!$D$12,0,10*ROW('Hygiene Data'!D41))="","",OFFSET('Hygiene Data'!$D$12,0,10*ROW('Hygiene Data'!D41)))</f>
        <v/>
      </c>
      <c r="DQ47" s="404" t="str">
        <f ca="1">+IF(OFFSET('Hygiene Data'!$D$13,0,10*ROW('Hygiene Data'!D41))="","",OFFSET('Hygiene Data'!$D$13,0,10*ROW('Hygiene Data'!D41)))</f>
        <v/>
      </c>
      <c r="DR47" s="404" t="str">
        <f ca="1">+IF(OFFSET('Hygiene Data'!$E$11,0,10*ROW('Hygiene Data'!E41))="","",OFFSET('Hygiene Data'!$E$11,0,10*ROW('Hygiene Data'!E41)))</f>
        <v/>
      </c>
      <c r="DS47" s="404" t="str">
        <f ca="1">+IF(OFFSET('Hygiene Data'!$E$12,0,10*ROW('Hygiene Data'!E41))="","",OFFSET('Hygiene Data'!$E$12,0,10*ROW('Hygiene Data'!E41)))</f>
        <v/>
      </c>
      <c r="DT47" s="404" t="str">
        <f ca="1">+IF(OFFSET('Hygiene Data'!$E$13,0,10*ROW('Hygiene Data'!E41))="","",OFFSET('Hygiene Data'!$E$13,0,10*ROW('Hygiene Data'!E41)))</f>
        <v/>
      </c>
      <c r="DU47" s="404" t="str">
        <f ca="1">+IF(OFFSET('Hygiene Data'!$F$11,0,10*ROW('Hygiene Data'!F41))="","",OFFSET('Hygiene Data'!$F$11,0,10*ROW('Hygiene Data'!F41)))</f>
        <v/>
      </c>
      <c r="DV47" s="404" t="str">
        <f ca="1">+IF(OFFSET('Hygiene Data'!$F$12,0,10*ROW('Hygiene Data'!F41))="","",OFFSET('Hygiene Data'!$F$12,0,10*ROW('Hygiene Data'!F41)))</f>
        <v/>
      </c>
      <c r="DW47" s="404" t="str">
        <f ca="1">+IF(OFFSET('Hygiene Data'!$F$13,0,10*ROW('Hygiene Data'!F41))="","",OFFSET('Hygiene Data'!$F$13,0,10*ROW('Hygiene Data'!F41)))</f>
        <v/>
      </c>
      <c r="DX47" s="404" t="str">
        <f ca="1">+IF(OFFSET('Hygiene Data'!$G$11,0,10*ROW('Hygiene Data'!G41))="","",OFFSET('Hygiene Data'!$G$11,0,10*ROW('Hygiene Data'!G41)))</f>
        <v/>
      </c>
      <c r="DY47" s="404" t="str">
        <f ca="1">+IF(OFFSET('Hygiene Data'!$G$12,0,10*ROW('Hygiene Data'!G41))="","",OFFSET('Hygiene Data'!$G$12,0,10*ROW('Hygiene Data'!G41)))</f>
        <v/>
      </c>
      <c r="DZ47" s="404" t="str">
        <f ca="1">+IF(OFFSET('Hygiene Data'!$G$13,0,10*ROW('Hygiene Data'!G41))="","",OFFSET('Hygiene Data'!$G$13,0,10*ROW('Hygiene Data'!G41)))</f>
        <v/>
      </c>
      <c r="EA47" s="404" t="str">
        <f ca="1">+IF(OFFSET('Hygiene Data'!$H$11,0,10*ROW('Hygiene Data'!H41))="","",OFFSET('Hygiene Data'!$H$11,0,10*ROW('Hygiene Data'!H41)))</f>
        <v/>
      </c>
      <c r="EB47" s="404" t="str">
        <f ca="1">+IF(OFFSET('Hygiene Data'!$H$12,0,10*ROW('Hygiene Data'!H41))="","",OFFSET('Hygiene Data'!$H$12,0,10*ROW('Hygiene Data'!H41)))</f>
        <v/>
      </c>
      <c r="EC47" s="404" t="str">
        <f ca="1">+IF(OFFSET('Hygiene Data'!$H$13,0,10*ROW('Hygiene Data'!H41))="","",OFFSET('Hygiene Data'!$H$13,0,10*ROW('Hygiene Data'!H41)))</f>
        <v/>
      </c>
      <c r="ED47" s="404" t="str">
        <f ca="1">+IF(OFFSET('Hygiene Data'!$I$11,0,10*ROW('Hygiene Data'!I41))="","",OFFSET('Hygiene Data'!$I$11,0,10*ROW('Hygiene Data'!I41)))</f>
        <v/>
      </c>
      <c r="EE47" s="404" t="str">
        <f ca="1">+IF(OFFSET('Hygiene Data'!$I$12,0,10*ROW('Hygiene Data'!I41))="","",OFFSET('Hygiene Data'!$I$12,0,10*ROW('Hygiene Data'!I41)))</f>
        <v/>
      </c>
      <c r="EF47" s="404" t="str">
        <f ca="1">+IF(OFFSET('Hygiene Data'!$I$13,0,10*ROW('Hygiene Data'!I41))="","",OFFSET('Hygiene Data'!$I$13,0,10*ROW('Hygiene Data'!I41)))</f>
        <v/>
      </c>
    </row>
    <row r="48" spans="1:136" x14ac:dyDescent="0.25">
      <c r="A48" s="513" t="str">
        <f ca="1">+IF(OFFSET('Water Data'!$B$2,0,10*ROW('Water Data'!E42))="","",OFFSET('Water Data'!$B$2,0,10*ROW('Water Data'!E42)))</f>
        <v/>
      </c>
      <c r="B48" s="51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40" t="str">
        <f t="shared" ca="1" si="0"/>
        <v/>
      </c>
      <c r="D48" s="54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4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4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4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4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4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4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4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4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4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4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4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4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4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4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4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4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4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4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4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4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4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4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4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4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4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4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4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4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4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4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4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4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4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4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4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4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4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4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4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4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4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4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4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4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4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4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4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4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1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4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4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4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4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4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4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4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4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4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4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4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4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4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4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4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4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404" t="str">
        <f ca="1">+IF(OFFSET('Water Data'!$D$27,0,10*ROW('Water Data'!D42))="","",OFFSET('Water Data'!$D$27,0,10*ROW('Water Data'!D42)))</f>
        <v/>
      </c>
      <c r="BT48" s="404" t="str">
        <f ca="1">+IF(OFFSET('Water Data'!$D$28,0,10*ROW('Water Data'!D42))="","",OFFSET('Water Data'!$D$28,0,10*ROW('Water Data'!D42)))</f>
        <v/>
      </c>
      <c r="BU48" s="404" t="str">
        <f ca="1">+IF(OFFSET('Water Data'!$D$29,0,10*ROW('Water Data'!D42))="","",OFFSET('Water Data'!$D$29,0,10*ROW('Water Data'!D42)))</f>
        <v/>
      </c>
      <c r="BV48" s="404" t="str">
        <f ca="1">+IF(OFFSET('Water Data'!$E$27,0,10*ROW('Water Data'!E42))="","",OFFSET('Water Data'!$E$27,0,10*ROW('Water Data'!E42)))</f>
        <v/>
      </c>
      <c r="BW48" s="404" t="str">
        <f ca="1">+IF(OFFSET('Water Data'!$E$28,0,10*ROW('Water Data'!E42))="","",OFFSET('Water Data'!$E$28,0,10*ROW('Water Data'!E42)))</f>
        <v/>
      </c>
      <c r="BX48" s="404" t="str">
        <f ca="1">+IF(OFFSET('Water Data'!$E$29,0,10*ROW('Water Data'!E42))="","",OFFSET('Water Data'!$E$29,0,10*ROW('Water Data'!E42)))</f>
        <v/>
      </c>
      <c r="BY48" s="404" t="str">
        <f ca="1">+IF(OFFSET('Water Data'!$F$27,0,10*ROW('Water Data'!F42))="","",OFFSET('Water Data'!$F$27,0,10*ROW('Water Data'!F42)))</f>
        <v/>
      </c>
      <c r="BZ48" s="404" t="str">
        <f ca="1">+IF(OFFSET('Water Data'!$F$28,0,10*ROW('Water Data'!F42))="","",OFFSET('Water Data'!$F$28,0,10*ROW('Water Data'!F42)))</f>
        <v/>
      </c>
      <c r="CA48" s="404" t="str">
        <f ca="1">+IF(OFFSET('Water Data'!$F$29,0,10*ROW('Water Data'!F42))="","",OFFSET('Water Data'!$F$29,0,10*ROW('Water Data'!F42)))</f>
        <v/>
      </c>
      <c r="CB48" s="404" t="str">
        <f ca="1">+IF(OFFSET('Water Data'!$G$27,0,10*ROW('Water Data'!G42))="","",OFFSET('Water Data'!$G$27,0,10*ROW('Water Data'!G42)))</f>
        <v/>
      </c>
      <c r="CC48" s="404" t="str">
        <f ca="1">+IF(OFFSET('Water Data'!$G$28,0,10*ROW('Water Data'!G42))="","",OFFSET('Water Data'!$G$28,0,10*ROW('Water Data'!G42)))</f>
        <v/>
      </c>
      <c r="CD48" s="404" t="str">
        <f ca="1">+IF(OFFSET('Water Data'!$G$29,0,10*ROW('Water Data'!G42))="","",OFFSET('Water Data'!$G$29,0,10*ROW('Water Data'!G42)))</f>
        <v/>
      </c>
      <c r="CE48" s="404" t="str">
        <f ca="1">+IF(OFFSET('Water Data'!$H$27,0,10*ROW('Water Data'!H42))="","",OFFSET('Water Data'!$H$27,0,10*ROW('Water Data'!H42)))</f>
        <v/>
      </c>
      <c r="CF48" s="404" t="str">
        <f ca="1">+IF(OFFSET('Water Data'!$H$28,0,10*ROW('Water Data'!H42))="","",OFFSET('Water Data'!$H$28,0,10*ROW('Water Data'!H42)))</f>
        <v/>
      </c>
      <c r="CG48" s="404" t="str">
        <f ca="1">+IF(OFFSET('Water Data'!$H$29,0,10*ROW('Water Data'!H42))="","",OFFSET('Water Data'!$H$29,0,10*ROW('Water Data'!H42)))</f>
        <v/>
      </c>
      <c r="CH48" s="404" t="str">
        <f ca="1">+IF(OFFSET('Water Data'!$I$27,0,10*ROW('Water Data'!I42))="","",OFFSET('Water Data'!$I$27,0,10*ROW('Water Data'!I42)))</f>
        <v/>
      </c>
      <c r="CI48" s="404" t="str">
        <f ca="1">+IF(OFFSET('Water Data'!$I$28,0,10*ROW('Water Data'!I42))="","",OFFSET('Water Data'!$I$28,0,10*ROW('Water Data'!I42)))</f>
        <v/>
      </c>
      <c r="CJ48" s="404" t="str">
        <f ca="1">+IF(OFFSET('Water Data'!$I$29,0,10*ROW('Water Data'!I42))="","",OFFSET('Water Data'!$I$29,0,10*ROW('Water Data'!I42)))</f>
        <v/>
      </c>
      <c r="CK48" s="404" t="str">
        <f ca="1">+IF(OFFSET('Sanitation Data'!$D$28,0,10*ROW('Sanitation Data'!D42))="","",OFFSET('Sanitation Data'!$D$28,0,10*ROW('Sanitation Data'!D42)))</f>
        <v/>
      </c>
      <c r="CL48" s="404" t="str">
        <f ca="1">+IF(OFFSET('Sanitation Data'!$D$29,0,10*ROW('Sanitation Data'!D42))="","",OFFSET('Sanitation Data'!$D$29,0,10*ROW('Sanitation Data'!D42)))</f>
        <v/>
      </c>
      <c r="CM48" s="404" t="str">
        <f ca="1">+IF(OFFSET('Sanitation Data'!$D$30,0,10*ROW('Sanitation Data'!D42))="","",OFFSET('Sanitation Data'!$D$30,0,10*ROW('Sanitation Data'!D42)))</f>
        <v/>
      </c>
      <c r="CN48" s="404" t="str">
        <f ca="1">+IF(OFFSET('Sanitation Data'!$D$31,0,10*ROW('Sanitation Data'!D42))="","",OFFSET('Sanitation Data'!$D$31,0,10*ROW('Sanitation Data'!D42)))</f>
        <v/>
      </c>
      <c r="CO48" s="404" t="str">
        <f ca="1">+IF(OFFSET('Sanitation Data'!$D$32,0,10*ROW('Sanitation Data'!D42))="","",OFFSET('Sanitation Data'!$D$32,0,10*ROW('Sanitation Data'!D42)))</f>
        <v/>
      </c>
      <c r="CP48" s="404" t="str">
        <f ca="1">+IF(OFFSET('Sanitation Data'!$E$28,0,10*ROW('Sanitation Data'!E42))="","",OFFSET('Sanitation Data'!$E$28,0,10*ROW('Sanitation Data'!E42)))</f>
        <v/>
      </c>
      <c r="CQ48" s="404" t="str">
        <f ca="1">+IF(OFFSET('Sanitation Data'!$E$29,0,10*ROW('Sanitation Data'!E42))="","",OFFSET('Sanitation Data'!$E$29,0,10*ROW('Sanitation Data'!E42)))</f>
        <v/>
      </c>
      <c r="CR48" s="404" t="str">
        <f ca="1">+IF(OFFSET('Sanitation Data'!$E$30,0,10*ROW('Sanitation Data'!E42))="","",OFFSET('Sanitation Data'!$E$30,0,10*ROW('Sanitation Data'!E42)))</f>
        <v/>
      </c>
      <c r="CS48" s="404" t="str">
        <f ca="1">+IF(OFFSET('Sanitation Data'!$E$31,0,10*ROW('Sanitation Data'!E42))="","",OFFSET('Sanitation Data'!$E$31,0,10*ROW('Sanitation Data'!E42)))</f>
        <v/>
      </c>
      <c r="CT48" s="404" t="str">
        <f ca="1">+IF(OFFSET('Sanitation Data'!$E$32,0,10*ROW('Sanitation Data'!E42))="","",OFFSET('Sanitation Data'!$E$32,0,10*ROW('Sanitation Data'!E42)))</f>
        <v/>
      </c>
      <c r="CU48" s="404" t="str">
        <f ca="1">+IF(OFFSET('Sanitation Data'!$F$28,0,10*ROW('Sanitation Data'!F42))="","",OFFSET('Sanitation Data'!$F$28,0,10*ROW('Sanitation Data'!F42)))</f>
        <v/>
      </c>
      <c r="CV48" s="404" t="str">
        <f ca="1">+IF(OFFSET('Sanitation Data'!$F$29,0,10*ROW('Sanitation Data'!F42))="","",OFFSET('Sanitation Data'!$F$29,0,10*ROW('Sanitation Data'!F42)))</f>
        <v/>
      </c>
      <c r="CW48" s="404" t="str">
        <f ca="1">+IF(OFFSET('Sanitation Data'!$F$30,0,10*ROW('Sanitation Data'!F42))="","",OFFSET('Sanitation Data'!$F$30,0,10*ROW('Sanitation Data'!F42)))</f>
        <v/>
      </c>
      <c r="CX48" s="404" t="str">
        <f ca="1">+IF(OFFSET('Sanitation Data'!$F$31,0,10*ROW('Sanitation Data'!F42))="","",OFFSET('Sanitation Data'!$F$31,0,10*ROW('Sanitation Data'!F42)))</f>
        <v/>
      </c>
      <c r="CY48" s="404" t="str">
        <f ca="1">+IF(OFFSET('Sanitation Data'!$F$32,0,10*ROW('Sanitation Data'!F42))="","",OFFSET('Sanitation Data'!$F$32,0,10*ROW('Sanitation Data'!F42)))</f>
        <v/>
      </c>
      <c r="CZ48" s="404" t="str">
        <f ca="1">+IF(OFFSET('Sanitation Data'!$G$28,0,10*ROW('Sanitation Data'!G42))="","",OFFSET('Sanitation Data'!$G$28,0,10*ROW('Sanitation Data'!G42)))</f>
        <v/>
      </c>
      <c r="DA48" s="404" t="str">
        <f ca="1">+IF(OFFSET('Sanitation Data'!$G$29,0,10*ROW('Sanitation Data'!G42))="","",OFFSET('Sanitation Data'!$G$29,0,10*ROW('Sanitation Data'!G42)))</f>
        <v/>
      </c>
      <c r="DB48" s="404" t="str">
        <f ca="1">+IF(OFFSET('Sanitation Data'!$G$30,0,10*ROW('Sanitation Data'!G42))="","",OFFSET('Sanitation Data'!$G$30,0,10*ROW('Sanitation Data'!G42)))</f>
        <v/>
      </c>
      <c r="DC48" s="404" t="str">
        <f ca="1">+IF(OFFSET('Sanitation Data'!$G$31,0,10*ROW('Sanitation Data'!G42))="","",OFFSET('Sanitation Data'!$G$31,0,10*ROW('Sanitation Data'!G42)))</f>
        <v/>
      </c>
      <c r="DD48" s="404" t="str">
        <f ca="1">+IF(OFFSET('Sanitation Data'!$G$32,0,10*ROW('Sanitation Data'!G42))="","",OFFSET('Sanitation Data'!$G$32,0,10*ROW('Sanitation Data'!G42)))</f>
        <v/>
      </c>
      <c r="DE48" s="404" t="str">
        <f ca="1">+IF(OFFSET('Sanitation Data'!$H$28,0,10*ROW('Sanitation Data'!H42))="","",OFFSET('Sanitation Data'!$H$28,0,10*ROW('Sanitation Data'!H42)))</f>
        <v/>
      </c>
      <c r="DF48" s="404" t="str">
        <f ca="1">+IF(OFFSET('Sanitation Data'!$H$29,0,10*ROW('Sanitation Data'!H42))="","",OFFSET('Sanitation Data'!$H$29,0,10*ROW('Sanitation Data'!H42)))</f>
        <v/>
      </c>
      <c r="DG48" s="404" t="str">
        <f ca="1">+IF(OFFSET('Sanitation Data'!$H$30,0,10*ROW('Sanitation Data'!H42))="","",OFFSET('Sanitation Data'!$H$30,0,10*ROW('Sanitation Data'!H42)))</f>
        <v/>
      </c>
      <c r="DH48" s="404" t="str">
        <f ca="1">+IF(OFFSET('Sanitation Data'!$H$31,0,10*ROW('Sanitation Data'!H42))="","",OFFSET('Sanitation Data'!$H$31,0,10*ROW('Sanitation Data'!H42)))</f>
        <v/>
      </c>
      <c r="DI48" s="404" t="str">
        <f ca="1">+IF(OFFSET('Sanitation Data'!$H$32,0,10*ROW('Sanitation Data'!H42))="","",OFFSET('Sanitation Data'!$H$32,0,10*ROW('Sanitation Data'!H42)))</f>
        <v/>
      </c>
      <c r="DJ48" s="404" t="str">
        <f ca="1">+IF(OFFSET('Sanitation Data'!$I$28,0,10*ROW('Sanitation Data'!I42))="","",OFFSET('Sanitation Data'!$I$28,0,10*ROW('Sanitation Data'!I42)))</f>
        <v/>
      </c>
      <c r="DK48" s="404" t="str">
        <f ca="1">+IF(OFFSET('Sanitation Data'!$I$29,0,10*ROW('Sanitation Data'!I42))="","",OFFSET('Sanitation Data'!$I$29,0,10*ROW('Sanitation Data'!I42)))</f>
        <v/>
      </c>
      <c r="DL48" s="404" t="str">
        <f ca="1">+IF(OFFSET('Sanitation Data'!$I$30,0,10*ROW('Sanitation Data'!I42))="","",OFFSET('Sanitation Data'!$I$30,0,10*ROW('Sanitation Data'!I42)))</f>
        <v/>
      </c>
      <c r="DM48" s="404" t="str">
        <f ca="1">+IF(OFFSET('Sanitation Data'!$I$31,0,10*ROW('Sanitation Data'!I42))="","",OFFSET('Sanitation Data'!$I$31,0,10*ROW('Sanitation Data'!I42)))</f>
        <v/>
      </c>
      <c r="DN48" s="404" t="str">
        <f ca="1">+IF(OFFSET('Sanitation Data'!$I$32,0,10*ROW('Sanitation Data'!I42))="","",OFFSET('Sanitation Data'!$I$32,0,10*ROW('Sanitation Data'!I42)))</f>
        <v/>
      </c>
      <c r="DO48" s="404" t="str">
        <f ca="1">+IF(OFFSET('Hygiene Data'!$D$11,0,10*ROW('Hygiene Data'!D42))="","",OFFSET('Hygiene Data'!$D$11,0,10*ROW('Hygiene Data'!D42)))</f>
        <v/>
      </c>
      <c r="DP48" s="404" t="str">
        <f ca="1">+IF(OFFSET('Hygiene Data'!$D$12,0,10*ROW('Hygiene Data'!D42))="","",OFFSET('Hygiene Data'!$D$12,0,10*ROW('Hygiene Data'!D42)))</f>
        <v/>
      </c>
      <c r="DQ48" s="404" t="str">
        <f ca="1">+IF(OFFSET('Hygiene Data'!$D$13,0,10*ROW('Hygiene Data'!D42))="","",OFFSET('Hygiene Data'!$D$13,0,10*ROW('Hygiene Data'!D42)))</f>
        <v/>
      </c>
      <c r="DR48" s="404" t="str">
        <f ca="1">+IF(OFFSET('Hygiene Data'!$E$11,0,10*ROW('Hygiene Data'!E42))="","",OFFSET('Hygiene Data'!$E$11,0,10*ROW('Hygiene Data'!E42)))</f>
        <v/>
      </c>
      <c r="DS48" s="404" t="str">
        <f ca="1">+IF(OFFSET('Hygiene Data'!$E$12,0,10*ROW('Hygiene Data'!E42))="","",OFFSET('Hygiene Data'!$E$12,0,10*ROW('Hygiene Data'!E42)))</f>
        <v/>
      </c>
      <c r="DT48" s="404" t="str">
        <f ca="1">+IF(OFFSET('Hygiene Data'!$E$13,0,10*ROW('Hygiene Data'!E42))="","",OFFSET('Hygiene Data'!$E$13,0,10*ROW('Hygiene Data'!E42)))</f>
        <v/>
      </c>
      <c r="DU48" s="404" t="str">
        <f ca="1">+IF(OFFSET('Hygiene Data'!$F$11,0,10*ROW('Hygiene Data'!F42))="","",OFFSET('Hygiene Data'!$F$11,0,10*ROW('Hygiene Data'!F42)))</f>
        <v/>
      </c>
      <c r="DV48" s="404" t="str">
        <f ca="1">+IF(OFFSET('Hygiene Data'!$F$12,0,10*ROW('Hygiene Data'!F42))="","",OFFSET('Hygiene Data'!$F$12,0,10*ROW('Hygiene Data'!F42)))</f>
        <v/>
      </c>
      <c r="DW48" s="404" t="str">
        <f ca="1">+IF(OFFSET('Hygiene Data'!$F$13,0,10*ROW('Hygiene Data'!F42))="","",OFFSET('Hygiene Data'!$F$13,0,10*ROW('Hygiene Data'!F42)))</f>
        <v/>
      </c>
      <c r="DX48" s="404" t="str">
        <f ca="1">+IF(OFFSET('Hygiene Data'!$G$11,0,10*ROW('Hygiene Data'!G42))="","",OFFSET('Hygiene Data'!$G$11,0,10*ROW('Hygiene Data'!G42)))</f>
        <v/>
      </c>
      <c r="DY48" s="404" t="str">
        <f ca="1">+IF(OFFSET('Hygiene Data'!$G$12,0,10*ROW('Hygiene Data'!G42))="","",OFFSET('Hygiene Data'!$G$12,0,10*ROW('Hygiene Data'!G42)))</f>
        <v/>
      </c>
      <c r="DZ48" s="404" t="str">
        <f ca="1">+IF(OFFSET('Hygiene Data'!$G$13,0,10*ROW('Hygiene Data'!G42))="","",OFFSET('Hygiene Data'!$G$13,0,10*ROW('Hygiene Data'!G42)))</f>
        <v/>
      </c>
      <c r="EA48" s="404" t="str">
        <f ca="1">+IF(OFFSET('Hygiene Data'!$H$11,0,10*ROW('Hygiene Data'!H42))="","",OFFSET('Hygiene Data'!$H$11,0,10*ROW('Hygiene Data'!H42)))</f>
        <v/>
      </c>
      <c r="EB48" s="404" t="str">
        <f ca="1">+IF(OFFSET('Hygiene Data'!$H$12,0,10*ROW('Hygiene Data'!H42))="","",OFFSET('Hygiene Data'!$H$12,0,10*ROW('Hygiene Data'!H42)))</f>
        <v/>
      </c>
      <c r="EC48" s="404" t="str">
        <f ca="1">+IF(OFFSET('Hygiene Data'!$H$13,0,10*ROW('Hygiene Data'!H42))="","",OFFSET('Hygiene Data'!$H$13,0,10*ROW('Hygiene Data'!H42)))</f>
        <v/>
      </c>
      <c r="ED48" s="404" t="str">
        <f ca="1">+IF(OFFSET('Hygiene Data'!$I$11,0,10*ROW('Hygiene Data'!I42))="","",OFFSET('Hygiene Data'!$I$11,0,10*ROW('Hygiene Data'!I42)))</f>
        <v/>
      </c>
      <c r="EE48" s="404" t="str">
        <f ca="1">+IF(OFFSET('Hygiene Data'!$I$12,0,10*ROW('Hygiene Data'!I42))="","",OFFSET('Hygiene Data'!$I$12,0,10*ROW('Hygiene Data'!I42)))</f>
        <v/>
      </c>
      <c r="EF48" s="404" t="str">
        <f ca="1">+IF(OFFSET('Hygiene Data'!$I$13,0,10*ROW('Hygiene Data'!I42))="","",OFFSET('Hygiene Data'!$I$13,0,10*ROW('Hygiene Data'!I42)))</f>
        <v/>
      </c>
    </row>
    <row r="49" spans="1:136" x14ac:dyDescent="0.25">
      <c r="A49" s="513" t="str">
        <f ca="1">+IF(OFFSET('Water Data'!$B$2,0,10*ROW('Water Data'!E43))="","",OFFSET('Water Data'!$B$2,0,10*ROW('Water Data'!E43)))</f>
        <v/>
      </c>
      <c r="B49" s="51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40" t="str">
        <f t="shared" ca="1" si="0"/>
        <v/>
      </c>
      <c r="D49" s="54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4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4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4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4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4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4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4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4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4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4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4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4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4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4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4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4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4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4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4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4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4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4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4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4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4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4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4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4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4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4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4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4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4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4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4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4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4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4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4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4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4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4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4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4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4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4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4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4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1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4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4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4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4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4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4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4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4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4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4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4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4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4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4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4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4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404" t="str">
        <f ca="1">+IF(OFFSET('Water Data'!$D$27,0,10*ROW('Water Data'!D43))="","",OFFSET('Water Data'!$D$27,0,10*ROW('Water Data'!D43)))</f>
        <v/>
      </c>
      <c r="BT49" s="404" t="str">
        <f ca="1">+IF(OFFSET('Water Data'!$D$28,0,10*ROW('Water Data'!D43))="","",OFFSET('Water Data'!$D$28,0,10*ROW('Water Data'!D43)))</f>
        <v/>
      </c>
      <c r="BU49" s="404" t="str">
        <f ca="1">+IF(OFFSET('Water Data'!$D$29,0,10*ROW('Water Data'!D43))="","",OFFSET('Water Data'!$D$29,0,10*ROW('Water Data'!D43)))</f>
        <v/>
      </c>
      <c r="BV49" s="404" t="str">
        <f ca="1">+IF(OFFSET('Water Data'!$E$27,0,10*ROW('Water Data'!E43))="","",OFFSET('Water Data'!$E$27,0,10*ROW('Water Data'!E43)))</f>
        <v/>
      </c>
      <c r="BW49" s="404" t="str">
        <f ca="1">+IF(OFFSET('Water Data'!$E$28,0,10*ROW('Water Data'!E43))="","",OFFSET('Water Data'!$E$28,0,10*ROW('Water Data'!E43)))</f>
        <v/>
      </c>
      <c r="BX49" s="404" t="str">
        <f ca="1">+IF(OFFSET('Water Data'!$E$29,0,10*ROW('Water Data'!E43))="","",OFFSET('Water Data'!$E$29,0,10*ROW('Water Data'!E43)))</f>
        <v/>
      </c>
      <c r="BY49" s="404" t="str">
        <f ca="1">+IF(OFFSET('Water Data'!$F$27,0,10*ROW('Water Data'!F43))="","",OFFSET('Water Data'!$F$27,0,10*ROW('Water Data'!F43)))</f>
        <v/>
      </c>
      <c r="BZ49" s="404" t="str">
        <f ca="1">+IF(OFFSET('Water Data'!$F$28,0,10*ROW('Water Data'!F43))="","",OFFSET('Water Data'!$F$28,0,10*ROW('Water Data'!F43)))</f>
        <v/>
      </c>
      <c r="CA49" s="404" t="str">
        <f ca="1">+IF(OFFSET('Water Data'!$F$29,0,10*ROW('Water Data'!F43))="","",OFFSET('Water Data'!$F$29,0,10*ROW('Water Data'!F43)))</f>
        <v/>
      </c>
      <c r="CB49" s="404" t="str">
        <f ca="1">+IF(OFFSET('Water Data'!$G$27,0,10*ROW('Water Data'!G43))="","",OFFSET('Water Data'!$G$27,0,10*ROW('Water Data'!G43)))</f>
        <v/>
      </c>
      <c r="CC49" s="404" t="str">
        <f ca="1">+IF(OFFSET('Water Data'!$G$28,0,10*ROW('Water Data'!G43))="","",OFFSET('Water Data'!$G$28,0,10*ROW('Water Data'!G43)))</f>
        <v/>
      </c>
      <c r="CD49" s="404" t="str">
        <f ca="1">+IF(OFFSET('Water Data'!$G$29,0,10*ROW('Water Data'!G43))="","",OFFSET('Water Data'!$G$29,0,10*ROW('Water Data'!G43)))</f>
        <v/>
      </c>
      <c r="CE49" s="404" t="str">
        <f ca="1">+IF(OFFSET('Water Data'!$H$27,0,10*ROW('Water Data'!H43))="","",OFFSET('Water Data'!$H$27,0,10*ROW('Water Data'!H43)))</f>
        <v/>
      </c>
      <c r="CF49" s="404" t="str">
        <f ca="1">+IF(OFFSET('Water Data'!$H$28,0,10*ROW('Water Data'!H43))="","",OFFSET('Water Data'!$H$28,0,10*ROW('Water Data'!H43)))</f>
        <v/>
      </c>
      <c r="CG49" s="404" t="str">
        <f ca="1">+IF(OFFSET('Water Data'!$H$29,0,10*ROW('Water Data'!H43))="","",OFFSET('Water Data'!$H$29,0,10*ROW('Water Data'!H43)))</f>
        <v/>
      </c>
      <c r="CH49" s="404" t="str">
        <f ca="1">+IF(OFFSET('Water Data'!$I$27,0,10*ROW('Water Data'!I43))="","",OFFSET('Water Data'!$I$27,0,10*ROW('Water Data'!I43)))</f>
        <v/>
      </c>
      <c r="CI49" s="404" t="str">
        <f ca="1">+IF(OFFSET('Water Data'!$I$28,0,10*ROW('Water Data'!I43))="","",OFFSET('Water Data'!$I$28,0,10*ROW('Water Data'!I43)))</f>
        <v/>
      </c>
      <c r="CJ49" s="404" t="str">
        <f ca="1">+IF(OFFSET('Water Data'!$I$29,0,10*ROW('Water Data'!I43))="","",OFFSET('Water Data'!$I$29,0,10*ROW('Water Data'!I43)))</f>
        <v/>
      </c>
      <c r="CK49" s="404" t="str">
        <f ca="1">+IF(OFFSET('Sanitation Data'!$D$28,0,10*ROW('Sanitation Data'!D43))="","",OFFSET('Sanitation Data'!$D$28,0,10*ROW('Sanitation Data'!D43)))</f>
        <v/>
      </c>
      <c r="CL49" s="404" t="str">
        <f ca="1">+IF(OFFSET('Sanitation Data'!$D$29,0,10*ROW('Sanitation Data'!D43))="","",OFFSET('Sanitation Data'!$D$29,0,10*ROW('Sanitation Data'!D43)))</f>
        <v/>
      </c>
      <c r="CM49" s="404" t="str">
        <f ca="1">+IF(OFFSET('Sanitation Data'!$D$30,0,10*ROW('Sanitation Data'!D43))="","",OFFSET('Sanitation Data'!$D$30,0,10*ROW('Sanitation Data'!D43)))</f>
        <v/>
      </c>
      <c r="CN49" s="404" t="str">
        <f ca="1">+IF(OFFSET('Sanitation Data'!$D$31,0,10*ROW('Sanitation Data'!D43))="","",OFFSET('Sanitation Data'!$D$31,0,10*ROW('Sanitation Data'!D43)))</f>
        <v/>
      </c>
      <c r="CO49" s="404" t="str">
        <f ca="1">+IF(OFFSET('Sanitation Data'!$D$32,0,10*ROW('Sanitation Data'!D43))="","",OFFSET('Sanitation Data'!$D$32,0,10*ROW('Sanitation Data'!D43)))</f>
        <v/>
      </c>
      <c r="CP49" s="404" t="str">
        <f ca="1">+IF(OFFSET('Sanitation Data'!$E$28,0,10*ROW('Sanitation Data'!E43))="","",OFFSET('Sanitation Data'!$E$28,0,10*ROW('Sanitation Data'!E43)))</f>
        <v/>
      </c>
      <c r="CQ49" s="404" t="str">
        <f ca="1">+IF(OFFSET('Sanitation Data'!$E$29,0,10*ROW('Sanitation Data'!E43))="","",OFFSET('Sanitation Data'!$E$29,0,10*ROW('Sanitation Data'!E43)))</f>
        <v/>
      </c>
      <c r="CR49" s="404" t="str">
        <f ca="1">+IF(OFFSET('Sanitation Data'!$E$30,0,10*ROW('Sanitation Data'!E43))="","",OFFSET('Sanitation Data'!$E$30,0,10*ROW('Sanitation Data'!E43)))</f>
        <v/>
      </c>
      <c r="CS49" s="404" t="str">
        <f ca="1">+IF(OFFSET('Sanitation Data'!$E$31,0,10*ROW('Sanitation Data'!E43))="","",OFFSET('Sanitation Data'!$E$31,0,10*ROW('Sanitation Data'!E43)))</f>
        <v/>
      </c>
      <c r="CT49" s="404" t="str">
        <f ca="1">+IF(OFFSET('Sanitation Data'!$E$32,0,10*ROW('Sanitation Data'!E43))="","",OFFSET('Sanitation Data'!$E$32,0,10*ROW('Sanitation Data'!E43)))</f>
        <v/>
      </c>
      <c r="CU49" s="404" t="str">
        <f ca="1">+IF(OFFSET('Sanitation Data'!$F$28,0,10*ROW('Sanitation Data'!F43))="","",OFFSET('Sanitation Data'!$F$28,0,10*ROW('Sanitation Data'!F43)))</f>
        <v/>
      </c>
      <c r="CV49" s="404" t="str">
        <f ca="1">+IF(OFFSET('Sanitation Data'!$F$29,0,10*ROW('Sanitation Data'!F43))="","",OFFSET('Sanitation Data'!$F$29,0,10*ROW('Sanitation Data'!F43)))</f>
        <v/>
      </c>
      <c r="CW49" s="404" t="str">
        <f ca="1">+IF(OFFSET('Sanitation Data'!$F$30,0,10*ROW('Sanitation Data'!F43))="","",OFFSET('Sanitation Data'!$F$30,0,10*ROW('Sanitation Data'!F43)))</f>
        <v/>
      </c>
      <c r="CX49" s="404" t="str">
        <f ca="1">+IF(OFFSET('Sanitation Data'!$F$31,0,10*ROW('Sanitation Data'!F43))="","",OFFSET('Sanitation Data'!$F$31,0,10*ROW('Sanitation Data'!F43)))</f>
        <v/>
      </c>
      <c r="CY49" s="404" t="str">
        <f ca="1">+IF(OFFSET('Sanitation Data'!$F$32,0,10*ROW('Sanitation Data'!F43))="","",OFFSET('Sanitation Data'!$F$32,0,10*ROW('Sanitation Data'!F43)))</f>
        <v/>
      </c>
      <c r="CZ49" s="404" t="str">
        <f ca="1">+IF(OFFSET('Sanitation Data'!$G$28,0,10*ROW('Sanitation Data'!G43))="","",OFFSET('Sanitation Data'!$G$28,0,10*ROW('Sanitation Data'!G43)))</f>
        <v/>
      </c>
      <c r="DA49" s="404" t="str">
        <f ca="1">+IF(OFFSET('Sanitation Data'!$G$29,0,10*ROW('Sanitation Data'!G43))="","",OFFSET('Sanitation Data'!$G$29,0,10*ROW('Sanitation Data'!G43)))</f>
        <v/>
      </c>
      <c r="DB49" s="404" t="str">
        <f ca="1">+IF(OFFSET('Sanitation Data'!$G$30,0,10*ROW('Sanitation Data'!G43))="","",OFFSET('Sanitation Data'!$G$30,0,10*ROW('Sanitation Data'!G43)))</f>
        <v/>
      </c>
      <c r="DC49" s="404" t="str">
        <f ca="1">+IF(OFFSET('Sanitation Data'!$G$31,0,10*ROW('Sanitation Data'!G43))="","",OFFSET('Sanitation Data'!$G$31,0,10*ROW('Sanitation Data'!G43)))</f>
        <v/>
      </c>
      <c r="DD49" s="404" t="str">
        <f ca="1">+IF(OFFSET('Sanitation Data'!$G$32,0,10*ROW('Sanitation Data'!G43))="","",OFFSET('Sanitation Data'!$G$32,0,10*ROW('Sanitation Data'!G43)))</f>
        <v/>
      </c>
      <c r="DE49" s="404" t="str">
        <f ca="1">+IF(OFFSET('Sanitation Data'!$H$28,0,10*ROW('Sanitation Data'!H43))="","",OFFSET('Sanitation Data'!$H$28,0,10*ROW('Sanitation Data'!H43)))</f>
        <v/>
      </c>
      <c r="DF49" s="404" t="str">
        <f ca="1">+IF(OFFSET('Sanitation Data'!$H$29,0,10*ROW('Sanitation Data'!H43))="","",OFFSET('Sanitation Data'!$H$29,0,10*ROW('Sanitation Data'!H43)))</f>
        <v/>
      </c>
      <c r="DG49" s="404" t="str">
        <f ca="1">+IF(OFFSET('Sanitation Data'!$H$30,0,10*ROW('Sanitation Data'!H43))="","",OFFSET('Sanitation Data'!$H$30,0,10*ROW('Sanitation Data'!H43)))</f>
        <v/>
      </c>
      <c r="DH49" s="404" t="str">
        <f ca="1">+IF(OFFSET('Sanitation Data'!$H$31,0,10*ROW('Sanitation Data'!H43))="","",OFFSET('Sanitation Data'!$H$31,0,10*ROW('Sanitation Data'!H43)))</f>
        <v/>
      </c>
      <c r="DI49" s="404" t="str">
        <f ca="1">+IF(OFFSET('Sanitation Data'!$H$32,0,10*ROW('Sanitation Data'!H43))="","",OFFSET('Sanitation Data'!$H$32,0,10*ROW('Sanitation Data'!H43)))</f>
        <v/>
      </c>
      <c r="DJ49" s="404" t="str">
        <f ca="1">+IF(OFFSET('Sanitation Data'!$I$28,0,10*ROW('Sanitation Data'!I43))="","",OFFSET('Sanitation Data'!$I$28,0,10*ROW('Sanitation Data'!I43)))</f>
        <v/>
      </c>
      <c r="DK49" s="404" t="str">
        <f ca="1">+IF(OFFSET('Sanitation Data'!$I$29,0,10*ROW('Sanitation Data'!I43))="","",OFFSET('Sanitation Data'!$I$29,0,10*ROW('Sanitation Data'!I43)))</f>
        <v/>
      </c>
      <c r="DL49" s="404" t="str">
        <f ca="1">+IF(OFFSET('Sanitation Data'!$I$30,0,10*ROW('Sanitation Data'!I43))="","",OFFSET('Sanitation Data'!$I$30,0,10*ROW('Sanitation Data'!I43)))</f>
        <v/>
      </c>
      <c r="DM49" s="404" t="str">
        <f ca="1">+IF(OFFSET('Sanitation Data'!$I$31,0,10*ROW('Sanitation Data'!I43))="","",OFFSET('Sanitation Data'!$I$31,0,10*ROW('Sanitation Data'!I43)))</f>
        <v/>
      </c>
      <c r="DN49" s="404" t="str">
        <f ca="1">+IF(OFFSET('Sanitation Data'!$I$32,0,10*ROW('Sanitation Data'!I43))="","",OFFSET('Sanitation Data'!$I$32,0,10*ROW('Sanitation Data'!I43)))</f>
        <v/>
      </c>
      <c r="DO49" s="404" t="str">
        <f ca="1">+IF(OFFSET('Hygiene Data'!$D$11,0,10*ROW('Hygiene Data'!D43))="","",OFFSET('Hygiene Data'!$D$11,0,10*ROW('Hygiene Data'!D43)))</f>
        <v/>
      </c>
      <c r="DP49" s="404" t="str">
        <f ca="1">+IF(OFFSET('Hygiene Data'!$D$12,0,10*ROW('Hygiene Data'!D43))="","",OFFSET('Hygiene Data'!$D$12,0,10*ROW('Hygiene Data'!D43)))</f>
        <v/>
      </c>
      <c r="DQ49" s="404" t="str">
        <f ca="1">+IF(OFFSET('Hygiene Data'!$D$13,0,10*ROW('Hygiene Data'!D43))="","",OFFSET('Hygiene Data'!$D$13,0,10*ROW('Hygiene Data'!D43)))</f>
        <v/>
      </c>
      <c r="DR49" s="404" t="str">
        <f ca="1">+IF(OFFSET('Hygiene Data'!$E$11,0,10*ROW('Hygiene Data'!E43))="","",OFFSET('Hygiene Data'!$E$11,0,10*ROW('Hygiene Data'!E43)))</f>
        <v/>
      </c>
      <c r="DS49" s="404" t="str">
        <f ca="1">+IF(OFFSET('Hygiene Data'!$E$12,0,10*ROW('Hygiene Data'!E43))="","",OFFSET('Hygiene Data'!$E$12,0,10*ROW('Hygiene Data'!E43)))</f>
        <v/>
      </c>
      <c r="DT49" s="404" t="str">
        <f ca="1">+IF(OFFSET('Hygiene Data'!$E$13,0,10*ROW('Hygiene Data'!E43))="","",OFFSET('Hygiene Data'!$E$13,0,10*ROW('Hygiene Data'!E43)))</f>
        <v/>
      </c>
      <c r="DU49" s="404" t="str">
        <f ca="1">+IF(OFFSET('Hygiene Data'!$F$11,0,10*ROW('Hygiene Data'!F43))="","",OFFSET('Hygiene Data'!$F$11,0,10*ROW('Hygiene Data'!F43)))</f>
        <v/>
      </c>
      <c r="DV49" s="404" t="str">
        <f ca="1">+IF(OFFSET('Hygiene Data'!$F$12,0,10*ROW('Hygiene Data'!F43))="","",OFFSET('Hygiene Data'!$F$12,0,10*ROW('Hygiene Data'!F43)))</f>
        <v/>
      </c>
      <c r="DW49" s="404" t="str">
        <f ca="1">+IF(OFFSET('Hygiene Data'!$F$13,0,10*ROW('Hygiene Data'!F43))="","",OFFSET('Hygiene Data'!$F$13,0,10*ROW('Hygiene Data'!F43)))</f>
        <v/>
      </c>
      <c r="DX49" s="404" t="str">
        <f ca="1">+IF(OFFSET('Hygiene Data'!$G$11,0,10*ROW('Hygiene Data'!G43))="","",OFFSET('Hygiene Data'!$G$11,0,10*ROW('Hygiene Data'!G43)))</f>
        <v/>
      </c>
      <c r="DY49" s="404" t="str">
        <f ca="1">+IF(OFFSET('Hygiene Data'!$G$12,0,10*ROW('Hygiene Data'!G43))="","",OFFSET('Hygiene Data'!$G$12,0,10*ROW('Hygiene Data'!G43)))</f>
        <v/>
      </c>
      <c r="DZ49" s="404" t="str">
        <f ca="1">+IF(OFFSET('Hygiene Data'!$G$13,0,10*ROW('Hygiene Data'!G43))="","",OFFSET('Hygiene Data'!$G$13,0,10*ROW('Hygiene Data'!G43)))</f>
        <v/>
      </c>
      <c r="EA49" s="404" t="str">
        <f ca="1">+IF(OFFSET('Hygiene Data'!$H$11,0,10*ROW('Hygiene Data'!H43))="","",OFFSET('Hygiene Data'!$H$11,0,10*ROW('Hygiene Data'!H43)))</f>
        <v/>
      </c>
      <c r="EB49" s="404" t="str">
        <f ca="1">+IF(OFFSET('Hygiene Data'!$H$12,0,10*ROW('Hygiene Data'!H43))="","",OFFSET('Hygiene Data'!$H$12,0,10*ROW('Hygiene Data'!H43)))</f>
        <v/>
      </c>
      <c r="EC49" s="404" t="str">
        <f ca="1">+IF(OFFSET('Hygiene Data'!$H$13,0,10*ROW('Hygiene Data'!H43))="","",OFFSET('Hygiene Data'!$H$13,0,10*ROW('Hygiene Data'!H43)))</f>
        <v/>
      </c>
      <c r="ED49" s="404" t="str">
        <f ca="1">+IF(OFFSET('Hygiene Data'!$I$11,0,10*ROW('Hygiene Data'!I43))="","",OFFSET('Hygiene Data'!$I$11,0,10*ROW('Hygiene Data'!I43)))</f>
        <v/>
      </c>
      <c r="EE49" s="404" t="str">
        <f ca="1">+IF(OFFSET('Hygiene Data'!$I$12,0,10*ROW('Hygiene Data'!I43))="","",OFFSET('Hygiene Data'!$I$12,0,10*ROW('Hygiene Data'!I43)))</f>
        <v/>
      </c>
      <c r="EF49" s="404" t="str">
        <f ca="1">+IF(OFFSET('Hygiene Data'!$I$13,0,10*ROW('Hygiene Data'!I43))="","",OFFSET('Hygiene Data'!$I$13,0,10*ROW('Hygiene Data'!I43)))</f>
        <v/>
      </c>
    </row>
    <row r="50" spans="1:136" x14ac:dyDescent="0.25">
      <c r="A50" s="513" t="str">
        <f ca="1">+IF(OFFSET('Water Data'!$B$2,0,10*ROW('Water Data'!E44))="","",OFFSET('Water Data'!$B$2,0,10*ROW('Water Data'!E44)))</f>
        <v/>
      </c>
      <c r="B50" s="51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40" t="str">
        <f t="shared" ca="1" si="0"/>
        <v/>
      </c>
      <c r="D50" s="54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4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4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4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4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4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4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4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4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4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4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4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4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4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4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4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4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4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4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4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4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4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4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4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4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4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4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4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4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4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4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4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4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4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4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4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4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4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4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4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4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4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4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4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4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4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4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4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4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1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4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4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4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4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4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4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4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4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4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4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4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4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4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4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4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4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404" t="str">
        <f ca="1">+IF(OFFSET('Water Data'!$D$27,0,10*ROW('Water Data'!D44))="","",OFFSET('Water Data'!$D$27,0,10*ROW('Water Data'!D44)))</f>
        <v/>
      </c>
      <c r="BT50" s="404" t="str">
        <f ca="1">+IF(OFFSET('Water Data'!$D$28,0,10*ROW('Water Data'!D44))="","",OFFSET('Water Data'!$D$28,0,10*ROW('Water Data'!D44)))</f>
        <v/>
      </c>
      <c r="BU50" s="404" t="str">
        <f ca="1">+IF(OFFSET('Water Data'!$D$29,0,10*ROW('Water Data'!D44))="","",OFFSET('Water Data'!$D$29,0,10*ROW('Water Data'!D44)))</f>
        <v/>
      </c>
      <c r="BV50" s="404" t="str">
        <f ca="1">+IF(OFFSET('Water Data'!$E$27,0,10*ROW('Water Data'!E44))="","",OFFSET('Water Data'!$E$27,0,10*ROW('Water Data'!E44)))</f>
        <v/>
      </c>
      <c r="BW50" s="404" t="str">
        <f ca="1">+IF(OFFSET('Water Data'!$E$28,0,10*ROW('Water Data'!E44))="","",OFFSET('Water Data'!$E$28,0,10*ROW('Water Data'!E44)))</f>
        <v/>
      </c>
      <c r="BX50" s="404" t="str">
        <f ca="1">+IF(OFFSET('Water Data'!$E$29,0,10*ROW('Water Data'!E44))="","",OFFSET('Water Data'!$E$29,0,10*ROW('Water Data'!E44)))</f>
        <v/>
      </c>
      <c r="BY50" s="404" t="str">
        <f ca="1">+IF(OFFSET('Water Data'!$F$27,0,10*ROW('Water Data'!F44))="","",OFFSET('Water Data'!$F$27,0,10*ROW('Water Data'!F44)))</f>
        <v/>
      </c>
      <c r="BZ50" s="404" t="str">
        <f ca="1">+IF(OFFSET('Water Data'!$F$28,0,10*ROW('Water Data'!F44))="","",OFFSET('Water Data'!$F$28,0,10*ROW('Water Data'!F44)))</f>
        <v/>
      </c>
      <c r="CA50" s="404" t="str">
        <f ca="1">+IF(OFFSET('Water Data'!$F$29,0,10*ROW('Water Data'!F44))="","",OFFSET('Water Data'!$F$29,0,10*ROW('Water Data'!F44)))</f>
        <v/>
      </c>
      <c r="CB50" s="404" t="str">
        <f ca="1">+IF(OFFSET('Water Data'!$G$27,0,10*ROW('Water Data'!G44))="","",OFFSET('Water Data'!$G$27,0,10*ROW('Water Data'!G44)))</f>
        <v/>
      </c>
      <c r="CC50" s="404" t="str">
        <f ca="1">+IF(OFFSET('Water Data'!$G$28,0,10*ROW('Water Data'!G44))="","",OFFSET('Water Data'!$G$28,0,10*ROW('Water Data'!G44)))</f>
        <v/>
      </c>
      <c r="CD50" s="404" t="str">
        <f ca="1">+IF(OFFSET('Water Data'!$G$29,0,10*ROW('Water Data'!G44))="","",OFFSET('Water Data'!$G$29,0,10*ROW('Water Data'!G44)))</f>
        <v/>
      </c>
      <c r="CE50" s="404" t="str">
        <f ca="1">+IF(OFFSET('Water Data'!$H$27,0,10*ROW('Water Data'!H44))="","",OFFSET('Water Data'!$H$27,0,10*ROW('Water Data'!H44)))</f>
        <v/>
      </c>
      <c r="CF50" s="404" t="str">
        <f ca="1">+IF(OFFSET('Water Data'!$H$28,0,10*ROW('Water Data'!H44))="","",OFFSET('Water Data'!$H$28,0,10*ROW('Water Data'!H44)))</f>
        <v/>
      </c>
      <c r="CG50" s="404" t="str">
        <f ca="1">+IF(OFFSET('Water Data'!$H$29,0,10*ROW('Water Data'!H44))="","",OFFSET('Water Data'!$H$29,0,10*ROW('Water Data'!H44)))</f>
        <v/>
      </c>
      <c r="CH50" s="404" t="str">
        <f ca="1">+IF(OFFSET('Water Data'!$I$27,0,10*ROW('Water Data'!I44))="","",OFFSET('Water Data'!$I$27,0,10*ROW('Water Data'!I44)))</f>
        <v/>
      </c>
      <c r="CI50" s="404" t="str">
        <f ca="1">+IF(OFFSET('Water Data'!$I$28,0,10*ROW('Water Data'!I44))="","",OFFSET('Water Data'!$I$28,0,10*ROW('Water Data'!I44)))</f>
        <v/>
      </c>
      <c r="CJ50" s="404" t="str">
        <f ca="1">+IF(OFFSET('Water Data'!$I$29,0,10*ROW('Water Data'!I44))="","",OFFSET('Water Data'!$I$29,0,10*ROW('Water Data'!I44)))</f>
        <v/>
      </c>
      <c r="CK50" s="404" t="str">
        <f ca="1">+IF(OFFSET('Sanitation Data'!$D$28,0,10*ROW('Sanitation Data'!D44))="","",OFFSET('Sanitation Data'!$D$28,0,10*ROW('Sanitation Data'!D44)))</f>
        <v/>
      </c>
      <c r="CL50" s="404" t="str">
        <f ca="1">+IF(OFFSET('Sanitation Data'!$D$29,0,10*ROW('Sanitation Data'!D44))="","",OFFSET('Sanitation Data'!$D$29,0,10*ROW('Sanitation Data'!D44)))</f>
        <v/>
      </c>
      <c r="CM50" s="404" t="str">
        <f ca="1">+IF(OFFSET('Sanitation Data'!$D$30,0,10*ROW('Sanitation Data'!D44))="","",OFFSET('Sanitation Data'!$D$30,0,10*ROW('Sanitation Data'!D44)))</f>
        <v/>
      </c>
      <c r="CN50" s="404" t="str">
        <f ca="1">+IF(OFFSET('Sanitation Data'!$D$31,0,10*ROW('Sanitation Data'!D44))="","",OFFSET('Sanitation Data'!$D$31,0,10*ROW('Sanitation Data'!D44)))</f>
        <v/>
      </c>
      <c r="CO50" s="404" t="str">
        <f ca="1">+IF(OFFSET('Sanitation Data'!$D$32,0,10*ROW('Sanitation Data'!D44))="","",OFFSET('Sanitation Data'!$D$32,0,10*ROW('Sanitation Data'!D44)))</f>
        <v/>
      </c>
      <c r="CP50" s="404" t="str">
        <f ca="1">+IF(OFFSET('Sanitation Data'!$E$28,0,10*ROW('Sanitation Data'!E44))="","",OFFSET('Sanitation Data'!$E$28,0,10*ROW('Sanitation Data'!E44)))</f>
        <v/>
      </c>
      <c r="CQ50" s="404" t="str">
        <f ca="1">+IF(OFFSET('Sanitation Data'!$E$29,0,10*ROW('Sanitation Data'!E44))="","",OFFSET('Sanitation Data'!$E$29,0,10*ROW('Sanitation Data'!E44)))</f>
        <v/>
      </c>
      <c r="CR50" s="404" t="str">
        <f ca="1">+IF(OFFSET('Sanitation Data'!$E$30,0,10*ROW('Sanitation Data'!E44))="","",OFFSET('Sanitation Data'!$E$30,0,10*ROW('Sanitation Data'!E44)))</f>
        <v/>
      </c>
      <c r="CS50" s="404" t="str">
        <f ca="1">+IF(OFFSET('Sanitation Data'!$E$31,0,10*ROW('Sanitation Data'!E44))="","",OFFSET('Sanitation Data'!$E$31,0,10*ROW('Sanitation Data'!E44)))</f>
        <v/>
      </c>
      <c r="CT50" s="404" t="str">
        <f ca="1">+IF(OFFSET('Sanitation Data'!$E$32,0,10*ROW('Sanitation Data'!E44))="","",OFFSET('Sanitation Data'!$E$32,0,10*ROW('Sanitation Data'!E44)))</f>
        <v/>
      </c>
      <c r="CU50" s="404" t="str">
        <f ca="1">+IF(OFFSET('Sanitation Data'!$F$28,0,10*ROW('Sanitation Data'!F44))="","",OFFSET('Sanitation Data'!$F$28,0,10*ROW('Sanitation Data'!F44)))</f>
        <v/>
      </c>
      <c r="CV50" s="404" t="str">
        <f ca="1">+IF(OFFSET('Sanitation Data'!$F$29,0,10*ROW('Sanitation Data'!F44))="","",OFFSET('Sanitation Data'!$F$29,0,10*ROW('Sanitation Data'!F44)))</f>
        <v/>
      </c>
      <c r="CW50" s="404" t="str">
        <f ca="1">+IF(OFFSET('Sanitation Data'!$F$30,0,10*ROW('Sanitation Data'!F44))="","",OFFSET('Sanitation Data'!$F$30,0,10*ROW('Sanitation Data'!F44)))</f>
        <v/>
      </c>
      <c r="CX50" s="404" t="str">
        <f ca="1">+IF(OFFSET('Sanitation Data'!$F$31,0,10*ROW('Sanitation Data'!F44))="","",OFFSET('Sanitation Data'!$F$31,0,10*ROW('Sanitation Data'!F44)))</f>
        <v/>
      </c>
      <c r="CY50" s="404" t="str">
        <f ca="1">+IF(OFFSET('Sanitation Data'!$F$32,0,10*ROW('Sanitation Data'!F44))="","",OFFSET('Sanitation Data'!$F$32,0,10*ROW('Sanitation Data'!F44)))</f>
        <v/>
      </c>
      <c r="CZ50" s="404" t="str">
        <f ca="1">+IF(OFFSET('Sanitation Data'!$G$28,0,10*ROW('Sanitation Data'!G44))="","",OFFSET('Sanitation Data'!$G$28,0,10*ROW('Sanitation Data'!G44)))</f>
        <v/>
      </c>
      <c r="DA50" s="404" t="str">
        <f ca="1">+IF(OFFSET('Sanitation Data'!$G$29,0,10*ROW('Sanitation Data'!G44))="","",OFFSET('Sanitation Data'!$G$29,0,10*ROW('Sanitation Data'!G44)))</f>
        <v/>
      </c>
      <c r="DB50" s="404" t="str">
        <f ca="1">+IF(OFFSET('Sanitation Data'!$G$30,0,10*ROW('Sanitation Data'!G44))="","",OFFSET('Sanitation Data'!$G$30,0,10*ROW('Sanitation Data'!G44)))</f>
        <v/>
      </c>
      <c r="DC50" s="404" t="str">
        <f ca="1">+IF(OFFSET('Sanitation Data'!$G$31,0,10*ROW('Sanitation Data'!G44))="","",OFFSET('Sanitation Data'!$G$31,0,10*ROW('Sanitation Data'!G44)))</f>
        <v/>
      </c>
      <c r="DD50" s="404" t="str">
        <f ca="1">+IF(OFFSET('Sanitation Data'!$G$32,0,10*ROW('Sanitation Data'!G44))="","",OFFSET('Sanitation Data'!$G$32,0,10*ROW('Sanitation Data'!G44)))</f>
        <v/>
      </c>
      <c r="DE50" s="404" t="str">
        <f ca="1">+IF(OFFSET('Sanitation Data'!$H$28,0,10*ROW('Sanitation Data'!H44))="","",OFFSET('Sanitation Data'!$H$28,0,10*ROW('Sanitation Data'!H44)))</f>
        <v/>
      </c>
      <c r="DF50" s="404" t="str">
        <f ca="1">+IF(OFFSET('Sanitation Data'!$H$29,0,10*ROW('Sanitation Data'!H44))="","",OFFSET('Sanitation Data'!$H$29,0,10*ROW('Sanitation Data'!H44)))</f>
        <v/>
      </c>
      <c r="DG50" s="404" t="str">
        <f ca="1">+IF(OFFSET('Sanitation Data'!$H$30,0,10*ROW('Sanitation Data'!H44))="","",OFFSET('Sanitation Data'!$H$30,0,10*ROW('Sanitation Data'!H44)))</f>
        <v/>
      </c>
      <c r="DH50" s="404" t="str">
        <f ca="1">+IF(OFFSET('Sanitation Data'!$H$31,0,10*ROW('Sanitation Data'!H44))="","",OFFSET('Sanitation Data'!$H$31,0,10*ROW('Sanitation Data'!H44)))</f>
        <v/>
      </c>
      <c r="DI50" s="404" t="str">
        <f ca="1">+IF(OFFSET('Sanitation Data'!$H$32,0,10*ROW('Sanitation Data'!H44))="","",OFFSET('Sanitation Data'!$H$32,0,10*ROW('Sanitation Data'!H44)))</f>
        <v/>
      </c>
      <c r="DJ50" s="404" t="str">
        <f ca="1">+IF(OFFSET('Sanitation Data'!$I$28,0,10*ROW('Sanitation Data'!I44))="","",OFFSET('Sanitation Data'!$I$28,0,10*ROW('Sanitation Data'!I44)))</f>
        <v/>
      </c>
      <c r="DK50" s="404" t="str">
        <f ca="1">+IF(OFFSET('Sanitation Data'!$I$29,0,10*ROW('Sanitation Data'!I44))="","",OFFSET('Sanitation Data'!$I$29,0,10*ROW('Sanitation Data'!I44)))</f>
        <v/>
      </c>
      <c r="DL50" s="404" t="str">
        <f ca="1">+IF(OFFSET('Sanitation Data'!$I$30,0,10*ROW('Sanitation Data'!I44))="","",OFFSET('Sanitation Data'!$I$30,0,10*ROW('Sanitation Data'!I44)))</f>
        <v/>
      </c>
      <c r="DM50" s="404" t="str">
        <f ca="1">+IF(OFFSET('Sanitation Data'!$I$31,0,10*ROW('Sanitation Data'!I44))="","",OFFSET('Sanitation Data'!$I$31,0,10*ROW('Sanitation Data'!I44)))</f>
        <v/>
      </c>
      <c r="DN50" s="404" t="str">
        <f ca="1">+IF(OFFSET('Sanitation Data'!$I$32,0,10*ROW('Sanitation Data'!I44))="","",OFFSET('Sanitation Data'!$I$32,0,10*ROW('Sanitation Data'!I44)))</f>
        <v/>
      </c>
      <c r="DO50" s="404" t="str">
        <f ca="1">+IF(OFFSET('Hygiene Data'!$D$11,0,10*ROW('Hygiene Data'!D44))="","",OFFSET('Hygiene Data'!$D$11,0,10*ROW('Hygiene Data'!D44)))</f>
        <v/>
      </c>
      <c r="DP50" s="404" t="str">
        <f ca="1">+IF(OFFSET('Hygiene Data'!$D$12,0,10*ROW('Hygiene Data'!D44))="","",OFFSET('Hygiene Data'!$D$12,0,10*ROW('Hygiene Data'!D44)))</f>
        <v/>
      </c>
      <c r="DQ50" s="404" t="str">
        <f ca="1">+IF(OFFSET('Hygiene Data'!$D$13,0,10*ROW('Hygiene Data'!D44))="","",OFFSET('Hygiene Data'!$D$13,0,10*ROW('Hygiene Data'!D44)))</f>
        <v/>
      </c>
      <c r="DR50" s="404" t="str">
        <f ca="1">+IF(OFFSET('Hygiene Data'!$E$11,0,10*ROW('Hygiene Data'!E44))="","",OFFSET('Hygiene Data'!$E$11,0,10*ROW('Hygiene Data'!E44)))</f>
        <v/>
      </c>
      <c r="DS50" s="404" t="str">
        <f ca="1">+IF(OFFSET('Hygiene Data'!$E$12,0,10*ROW('Hygiene Data'!E44))="","",OFFSET('Hygiene Data'!$E$12,0,10*ROW('Hygiene Data'!E44)))</f>
        <v/>
      </c>
      <c r="DT50" s="404" t="str">
        <f ca="1">+IF(OFFSET('Hygiene Data'!$E$13,0,10*ROW('Hygiene Data'!E44))="","",OFFSET('Hygiene Data'!$E$13,0,10*ROW('Hygiene Data'!E44)))</f>
        <v/>
      </c>
      <c r="DU50" s="404" t="str">
        <f ca="1">+IF(OFFSET('Hygiene Data'!$F$11,0,10*ROW('Hygiene Data'!F44))="","",OFFSET('Hygiene Data'!$F$11,0,10*ROW('Hygiene Data'!F44)))</f>
        <v/>
      </c>
      <c r="DV50" s="404" t="str">
        <f ca="1">+IF(OFFSET('Hygiene Data'!$F$12,0,10*ROW('Hygiene Data'!F44))="","",OFFSET('Hygiene Data'!$F$12,0,10*ROW('Hygiene Data'!F44)))</f>
        <v/>
      </c>
      <c r="DW50" s="404" t="str">
        <f ca="1">+IF(OFFSET('Hygiene Data'!$F$13,0,10*ROW('Hygiene Data'!F44))="","",OFFSET('Hygiene Data'!$F$13,0,10*ROW('Hygiene Data'!F44)))</f>
        <v/>
      </c>
      <c r="DX50" s="404" t="str">
        <f ca="1">+IF(OFFSET('Hygiene Data'!$G$11,0,10*ROW('Hygiene Data'!G44))="","",OFFSET('Hygiene Data'!$G$11,0,10*ROW('Hygiene Data'!G44)))</f>
        <v/>
      </c>
      <c r="DY50" s="404" t="str">
        <f ca="1">+IF(OFFSET('Hygiene Data'!$G$12,0,10*ROW('Hygiene Data'!G44))="","",OFFSET('Hygiene Data'!$G$12,0,10*ROW('Hygiene Data'!G44)))</f>
        <v/>
      </c>
      <c r="DZ50" s="404" t="str">
        <f ca="1">+IF(OFFSET('Hygiene Data'!$G$13,0,10*ROW('Hygiene Data'!G44))="","",OFFSET('Hygiene Data'!$G$13,0,10*ROW('Hygiene Data'!G44)))</f>
        <v/>
      </c>
      <c r="EA50" s="404" t="str">
        <f ca="1">+IF(OFFSET('Hygiene Data'!$H$11,0,10*ROW('Hygiene Data'!H44))="","",OFFSET('Hygiene Data'!$H$11,0,10*ROW('Hygiene Data'!H44)))</f>
        <v/>
      </c>
      <c r="EB50" s="404" t="str">
        <f ca="1">+IF(OFFSET('Hygiene Data'!$H$12,0,10*ROW('Hygiene Data'!H44))="","",OFFSET('Hygiene Data'!$H$12,0,10*ROW('Hygiene Data'!H44)))</f>
        <v/>
      </c>
      <c r="EC50" s="404" t="str">
        <f ca="1">+IF(OFFSET('Hygiene Data'!$H$13,0,10*ROW('Hygiene Data'!H44))="","",OFFSET('Hygiene Data'!$H$13,0,10*ROW('Hygiene Data'!H44)))</f>
        <v/>
      </c>
      <c r="ED50" s="404" t="str">
        <f ca="1">+IF(OFFSET('Hygiene Data'!$I$11,0,10*ROW('Hygiene Data'!I44))="","",OFFSET('Hygiene Data'!$I$11,0,10*ROW('Hygiene Data'!I44)))</f>
        <v/>
      </c>
      <c r="EE50" s="404" t="str">
        <f ca="1">+IF(OFFSET('Hygiene Data'!$I$12,0,10*ROW('Hygiene Data'!I44))="","",OFFSET('Hygiene Data'!$I$12,0,10*ROW('Hygiene Data'!I44)))</f>
        <v/>
      </c>
      <c r="EF50" s="404" t="str">
        <f ca="1">+IF(OFFSET('Hygiene Data'!$I$13,0,10*ROW('Hygiene Data'!I44))="","",OFFSET('Hygiene Data'!$I$13,0,10*ROW('Hygiene Data'!I44)))</f>
        <v/>
      </c>
    </row>
    <row r="51" spans="1:136" x14ac:dyDescent="0.25">
      <c r="A51" s="513" t="str">
        <f ca="1">+IF(OFFSET('Water Data'!$B$2,0,10*ROW('Water Data'!E45))="","",OFFSET('Water Data'!$B$2,0,10*ROW('Water Data'!E45)))</f>
        <v/>
      </c>
      <c r="B51" s="51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40" t="str">
        <f t="shared" ca="1" si="0"/>
        <v/>
      </c>
      <c r="D51" s="54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4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4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4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4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4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4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4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4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4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4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4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4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4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4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4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4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4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4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4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4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4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4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4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4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4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4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4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4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4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4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4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4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4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4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4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4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4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4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4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4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4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4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4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4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4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4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4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4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1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4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4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4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4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4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4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4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4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4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4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4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4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4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4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4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4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404" t="str">
        <f ca="1">+IF(OFFSET('Water Data'!$D$27,0,10*ROW('Water Data'!D45))="","",OFFSET('Water Data'!$D$27,0,10*ROW('Water Data'!D45)))</f>
        <v/>
      </c>
      <c r="BT51" s="404" t="str">
        <f ca="1">+IF(OFFSET('Water Data'!$D$28,0,10*ROW('Water Data'!D45))="","",OFFSET('Water Data'!$D$28,0,10*ROW('Water Data'!D45)))</f>
        <v/>
      </c>
      <c r="BU51" s="404" t="str">
        <f ca="1">+IF(OFFSET('Water Data'!$D$29,0,10*ROW('Water Data'!D45))="","",OFFSET('Water Data'!$D$29,0,10*ROW('Water Data'!D45)))</f>
        <v/>
      </c>
      <c r="BV51" s="404" t="str">
        <f ca="1">+IF(OFFSET('Water Data'!$E$27,0,10*ROW('Water Data'!E45))="","",OFFSET('Water Data'!$E$27,0,10*ROW('Water Data'!E45)))</f>
        <v/>
      </c>
      <c r="BW51" s="404" t="str">
        <f ca="1">+IF(OFFSET('Water Data'!$E$28,0,10*ROW('Water Data'!E45))="","",OFFSET('Water Data'!$E$28,0,10*ROW('Water Data'!E45)))</f>
        <v/>
      </c>
      <c r="BX51" s="404" t="str">
        <f ca="1">+IF(OFFSET('Water Data'!$E$29,0,10*ROW('Water Data'!E45))="","",OFFSET('Water Data'!$E$29,0,10*ROW('Water Data'!E45)))</f>
        <v/>
      </c>
      <c r="BY51" s="404" t="str">
        <f ca="1">+IF(OFFSET('Water Data'!$F$27,0,10*ROW('Water Data'!F45))="","",OFFSET('Water Data'!$F$27,0,10*ROW('Water Data'!F45)))</f>
        <v/>
      </c>
      <c r="BZ51" s="404" t="str">
        <f ca="1">+IF(OFFSET('Water Data'!$F$28,0,10*ROW('Water Data'!F45))="","",OFFSET('Water Data'!$F$28,0,10*ROW('Water Data'!F45)))</f>
        <v/>
      </c>
      <c r="CA51" s="404" t="str">
        <f ca="1">+IF(OFFSET('Water Data'!$F$29,0,10*ROW('Water Data'!F45))="","",OFFSET('Water Data'!$F$29,0,10*ROW('Water Data'!F45)))</f>
        <v/>
      </c>
      <c r="CB51" s="404" t="str">
        <f ca="1">+IF(OFFSET('Water Data'!$G$27,0,10*ROW('Water Data'!G45))="","",OFFSET('Water Data'!$G$27,0,10*ROW('Water Data'!G45)))</f>
        <v/>
      </c>
      <c r="CC51" s="404" t="str">
        <f ca="1">+IF(OFFSET('Water Data'!$G$28,0,10*ROW('Water Data'!G45))="","",OFFSET('Water Data'!$G$28,0,10*ROW('Water Data'!G45)))</f>
        <v/>
      </c>
      <c r="CD51" s="404" t="str">
        <f ca="1">+IF(OFFSET('Water Data'!$G$29,0,10*ROW('Water Data'!G45))="","",OFFSET('Water Data'!$G$29,0,10*ROW('Water Data'!G45)))</f>
        <v/>
      </c>
      <c r="CE51" s="404" t="str">
        <f ca="1">+IF(OFFSET('Water Data'!$H$27,0,10*ROW('Water Data'!H45))="","",OFFSET('Water Data'!$H$27,0,10*ROW('Water Data'!H45)))</f>
        <v/>
      </c>
      <c r="CF51" s="404" t="str">
        <f ca="1">+IF(OFFSET('Water Data'!$H$28,0,10*ROW('Water Data'!H45))="","",OFFSET('Water Data'!$H$28,0,10*ROW('Water Data'!H45)))</f>
        <v/>
      </c>
      <c r="CG51" s="404" t="str">
        <f ca="1">+IF(OFFSET('Water Data'!$H$29,0,10*ROW('Water Data'!H45))="","",OFFSET('Water Data'!$H$29,0,10*ROW('Water Data'!H45)))</f>
        <v/>
      </c>
      <c r="CH51" s="404" t="str">
        <f ca="1">+IF(OFFSET('Water Data'!$I$27,0,10*ROW('Water Data'!I45))="","",OFFSET('Water Data'!$I$27,0,10*ROW('Water Data'!I45)))</f>
        <v/>
      </c>
      <c r="CI51" s="404" t="str">
        <f ca="1">+IF(OFFSET('Water Data'!$I$28,0,10*ROW('Water Data'!I45))="","",OFFSET('Water Data'!$I$28,0,10*ROW('Water Data'!I45)))</f>
        <v/>
      </c>
      <c r="CJ51" s="404" t="str">
        <f ca="1">+IF(OFFSET('Water Data'!$I$29,0,10*ROW('Water Data'!I45))="","",OFFSET('Water Data'!$I$29,0,10*ROW('Water Data'!I45)))</f>
        <v/>
      </c>
      <c r="CK51" s="404" t="str">
        <f ca="1">+IF(OFFSET('Sanitation Data'!$D$28,0,10*ROW('Sanitation Data'!D45))="","",OFFSET('Sanitation Data'!$D$28,0,10*ROW('Sanitation Data'!D45)))</f>
        <v/>
      </c>
      <c r="CL51" s="404" t="str">
        <f ca="1">+IF(OFFSET('Sanitation Data'!$D$29,0,10*ROW('Sanitation Data'!D45))="","",OFFSET('Sanitation Data'!$D$29,0,10*ROW('Sanitation Data'!D45)))</f>
        <v/>
      </c>
      <c r="CM51" s="404" t="str">
        <f ca="1">+IF(OFFSET('Sanitation Data'!$D$30,0,10*ROW('Sanitation Data'!D45))="","",OFFSET('Sanitation Data'!$D$30,0,10*ROW('Sanitation Data'!D45)))</f>
        <v/>
      </c>
      <c r="CN51" s="404" t="str">
        <f ca="1">+IF(OFFSET('Sanitation Data'!$D$31,0,10*ROW('Sanitation Data'!D45))="","",OFFSET('Sanitation Data'!$D$31,0,10*ROW('Sanitation Data'!D45)))</f>
        <v/>
      </c>
      <c r="CO51" s="404" t="str">
        <f ca="1">+IF(OFFSET('Sanitation Data'!$D$32,0,10*ROW('Sanitation Data'!D45))="","",OFFSET('Sanitation Data'!$D$32,0,10*ROW('Sanitation Data'!D45)))</f>
        <v/>
      </c>
      <c r="CP51" s="404" t="str">
        <f ca="1">+IF(OFFSET('Sanitation Data'!$E$28,0,10*ROW('Sanitation Data'!E45))="","",OFFSET('Sanitation Data'!$E$28,0,10*ROW('Sanitation Data'!E45)))</f>
        <v/>
      </c>
      <c r="CQ51" s="404" t="str">
        <f ca="1">+IF(OFFSET('Sanitation Data'!$E$29,0,10*ROW('Sanitation Data'!E45))="","",OFFSET('Sanitation Data'!$E$29,0,10*ROW('Sanitation Data'!E45)))</f>
        <v/>
      </c>
      <c r="CR51" s="404" t="str">
        <f ca="1">+IF(OFFSET('Sanitation Data'!$E$30,0,10*ROW('Sanitation Data'!E45))="","",OFFSET('Sanitation Data'!$E$30,0,10*ROW('Sanitation Data'!E45)))</f>
        <v/>
      </c>
      <c r="CS51" s="404" t="str">
        <f ca="1">+IF(OFFSET('Sanitation Data'!$E$31,0,10*ROW('Sanitation Data'!E45))="","",OFFSET('Sanitation Data'!$E$31,0,10*ROW('Sanitation Data'!E45)))</f>
        <v/>
      </c>
      <c r="CT51" s="404" t="str">
        <f ca="1">+IF(OFFSET('Sanitation Data'!$E$32,0,10*ROW('Sanitation Data'!E45))="","",OFFSET('Sanitation Data'!$E$32,0,10*ROW('Sanitation Data'!E45)))</f>
        <v/>
      </c>
      <c r="CU51" s="404" t="str">
        <f ca="1">+IF(OFFSET('Sanitation Data'!$F$28,0,10*ROW('Sanitation Data'!F45))="","",OFFSET('Sanitation Data'!$F$28,0,10*ROW('Sanitation Data'!F45)))</f>
        <v/>
      </c>
      <c r="CV51" s="404" t="str">
        <f ca="1">+IF(OFFSET('Sanitation Data'!$F$29,0,10*ROW('Sanitation Data'!F45))="","",OFFSET('Sanitation Data'!$F$29,0,10*ROW('Sanitation Data'!F45)))</f>
        <v/>
      </c>
      <c r="CW51" s="404" t="str">
        <f ca="1">+IF(OFFSET('Sanitation Data'!$F$30,0,10*ROW('Sanitation Data'!F45))="","",OFFSET('Sanitation Data'!$F$30,0,10*ROW('Sanitation Data'!F45)))</f>
        <v/>
      </c>
      <c r="CX51" s="404" t="str">
        <f ca="1">+IF(OFFSET('Sanitation Data'!$F$31,0,10*ROW('Sanitation Data'!F45))="","",OFFSET('Sanitation Data'!$F$31,0,10*ROW('Sanitation Data'!F45)))</f>
        <v/>
      </c>
      <c r="CY51" s="404" t="str">
        <f ca="1">+IF(OFFSET('Sanitation Data'!$F$32,0,10*ROW('Sanitation Data'!F45))="","",OFFSET('Sanitation Data'!$F$32,0,10*ROW('Sanitation Data'!F45)))</f>
        <v/>
      </c>
      <c r="CZ51" s="404" t="str">
        <f ca="1">+IF(OFFSET('Sanitation Data'!$G$28,0,10*ROW('Sanitation Data'!G45))="","",OFFSET('Sanitation Data'!$G$28,0,10*ROW('Sanitation Data'!G45)))</f>
        <v/>
      </c>
      <c r="DA51" s="404" t="str">
        <f ca="1">+IF(OFFSET('Sanitation Data'!$G$29,0,10*ROW('Sanitation Data'!G45))="","",OFFSET('Sanitation Data'!$G$29,0,10*ROW('Sanitation Data'!G45)))</f>
        <v/>
      </c>
      <c r="DB51" s="404" t="str">
        <f ca="1">+IF(OFFSET('Sanitation Data'!$G$30,0,10*ROW('Sanitation Data'!G45))="","",OFFSET('Sanitation Data'!$G$30,0,10*ROW('Sanitation Data'!G45)))</f>
        <v/>
      </c>
      <c r="DC51" s="404" t="str">
        <f ca="1">+IF(OFFSET('Sanitation Data'!$G$31,0,10*ROW('Sanitation Data'!G45))="","",OFFSET('Sanitation Data'!$G$31,0,10*ROW('Sanitation Data'!G45)))</f>
        <v/>
      </c>
      <c r="DD51" s="404" t="str">
        <f ca="1">+IF(OFFSET('Sanitation Data'!$G$32,0,10*ROW('Sanitation Data'!G45))="","",OFFSET('Sanitation Data'!$G$32,0,10*ROW('Sanitation Data'!G45)))</f>
        <v/>
      </c>
      <c r="DE51" s="404" t="str">
        <f ca="1">+IF(OFFSET('Sanitation Data'!$H$28,0,10*ROW('Sanitation Data'!H45))="","",OFFSET('Sanitation Data'!$H$28,0,10*ROW('Sanitation Data'!H45)))</f>
        <v/>
      </c>
      <c r="DF51" s="404" t="str">
        <f ca="1">+IF(OFFSET('Sanitation Data'!$H$29,0,10*ROW('Sanitation Data'!H45))="","",OFFSET('Sanitation Data'!$H$29,0,10*ROW('Sanitation Data'!H45)))</f>
        <v/>
      </c>
      <c r="DG51" s="404" t="str">
        <f ca="1">+IF(OFFSET('Sanitation Data'!$H$30,0,10*ROW('Sanitation Data'!H45))="","",OFFSET('Sanitation Data'!$H$30,0,10*ROW('Sanitation Data'!H45)))</f>
        <v/>
      </c>
      <c r="DH51" s="404" t="str">
        <f ca="1">+IF(OFFSET('Sanitation Data'!$H$31,0,10*ROW('Sanitation Data'!H45))="","",OFFSET('Sanitation Data'!$H$31,0,10*ROW('Sanitation Data'!H45)))</f>
        <v/>
      </c>
      <c r="DI51" s="404" t="str">
        <f ca="1">+IF(OFFSET('Sanitation Data'!$H$32,0,10*ROW('Sanitation Data'!H45))="","",OFFSET('Sanitation Data'!$H$32,0,10*ROW('Sanitation Data'!H45)))</f>
        <v/>
      </c>
      <c r="DJ51" s="404" t="str">
        <f ca="1">+IF(OFFSET('Sanitation Data'!$I$28,0,10*ROW('Sanitation Data'!I45))="","",OFFSET('Sanitation Data'!$I$28,0,10*ROW('Sanitation Data'!I45)))</f>
        <v/>
      </c>
      <c r="DK51" s="404" t="str">
        <f ca="1">+IF(OFFSET('Sanitation Data'!$I$29,0,10*ROW('Sanitation Data'!I45))="","",OFFSET('Sanitation Data'!$I$29,0,10*ROW('Sanitation Data'!I45)))</f>
        <v/>
      </c>
      <c r="DL51" s="404" t="str">
        <f ca="1">+IF(OFFSET('Sanitation Data'!$I$30,0,10*ROW('Sanitation Data'!I45))="","",OFFSET('Sanitation Data'!$I$30,0,10*ROW('Sanitation Data'!I45)))</f>
        <v/>
      </c>
      <c r="DM51" s="404" t="str">
        <f ca="1">+IF(OFFSET('Sanitation Data'!$I$31,0,10*ROW('Sanitation Data'!I45))="","",OFFSET('Sanitation Data'!$I$31,0,10*ROW('Sanitation Data'!I45)))</f>
        <v/>
      </c>
      <c r="DN51" s="404" t="str">
        <f ca="1">+IF(OFFSET('Sanitation Data'!$I$32,0,10*ROW('Sanitation Data'!I45))="","",OFFSET('Sanitation Data'!$I$32,0,10*ROW('Sanitation Data'!I45)))</f>
        <v/>
      </c>
      <c r="DO51" s="404" t="str">
        <f ca="1">+IF(OFFSET('Hygiene Data'!$D$11,0,10*ROW('Hygiene Data'!D45))="","",OFFSET('Hygiene Data'!$D$11,0,10*ROW('Hygiene Data'!D45)))</f>
        <v/>
      </c>
      <c r="DP51" s="404" t="str">
        <f ca="1">+IF(OFFSET('Hygiene Data'!$D$12,0,10*ROW('Hygiene Data'!D45))="","",OFFSET('Hygiene Data'!$D$12,0,10*ROW('Hygiene Data'!D45)))</f>
        <v/>
      </c>
      <c r="DQ51" s="404" t="str">
        <f ca="1">+IF(OFFSET('Hygiene Data'!$D$13,0,10*ROW('Hygiene Data'!D45))="","",OFFSET('Hygiene Data'!$D$13,0,10*ROW('Hygiene Data'!D45)))</f>
        <v/>
      </c>
      <c r="DR51" s="404" t="str">
        <f ca="1">+IF(OFFSET('Hygiene Data'!$E$11,0,10*ROW('Hygiene Data'!E45))="","",OFFSET('Hygiene Data'!$E$11,0,10*ROW('Hygiene Data'!E45)))</f>
        <v/>
      </c>
      <c r="DS51" s="404" t="str">
        <f ca="1">+IF(OFFSET('Hygiene Data'!$E$12,0,10*ROW('Hygiene Data'!E45))="","",OFFSET('Hygiene Data'!$E$12,0,10*ROW('Hygiene Data'!E45)))</f>
        <v/>
      </c>
      <c r="DT51" s="404" t="str">
        <f ca="1">+IF(OFFSET('Hygiene Data'!$E$13,0,10*ROW('Hygiene Data'!E45))="","",OFFSET('Hygiene Data'!$E$13,0,10*ROW('Hygiene Data'!E45)))</f>
        <v/>
      </c>
      <c r="DU51" s="404" t="str">
        <f ca="1">+IF(OFFSET('Hygiene Data'!$F$11,0,10*ROW('Hygiene Data'!F45))="","",OFFSET('Hygiene Data'!$F$11,0,10*ROW('Hygiene Data'!F45)))</f>
        <v/>
      </c>
      <c r="DV51" s="404" t="str">
        <f ca="1">+IF(OFFSET('Hygiene Data'!$F$12,0,10*ROW('Hygiene Data'!F45))="","",OFFSET('Hygiene Data'!$F$12,0,10*ROW('Hygiene Data'!F45)))</f>
        <v/>
      </c>
      <c r="DW51" s="404" t="str">
        <f ca="1">+IF(OFFSET('Hygiene Data'!$F$13,0,10*ROW('Hygiene Data'!F45))="","",OFFSET('Hygiene Data'!$F$13,0,10*ROW('Hygiene Data'!F45)))</f>
        <v/>
      </c>
      <c r="DX51" s="404" t="str">
        <f ca="1">+IF(OFFSET('Hygiene Data'!$G$11,0,10*ROW('Hygiene Data'!G45))="","",OFFSET('Hygiene Data'!$G$11,0,10*ROW('Hygiene Data'!G45)))</f>
        <v/>
      </c>
      <c r="DY51" s="404" t="str">
        <f ca="1">+IF(OFFSET('Hygiene Data'!$G$12,0,10*ROW('Hygiene Data'!G45))="","",OFFSET('Hygiene Data'!$G$12,0,10*ROW('Hygiene Data'!G45)))</f>
        <v/>
      </c>
      <c r="DZ51" s="404" t="str">
        <f ca="1">+IF(OFFSET('Hygiene Data'!$G$13,0,10*ROW('Hygiene Data'!G45))="","",OFFSET('Hygiene Data'!$G$13,0,10*ROW('Hygiene Data'!G45)))</f>
        <v/>
      </c>
      <c r="EA51" s="404" t="str">
        <f ca="1">+IF(OFFSET('Hygiene Data'!$H$11,0,10*ROW('Hygiene Data'!H45))="","",OFFSET('Hygiene Data'!$H$11,0,10*ROW('Hygiene Data'!H45)))</f>
        <v/>
      </c>
      <c r="EB51" s="404" t="str">
        <f ca="1">+IF(OFFSET('Hygiene Data'!$H$12,0,10*ROW('Hygiene Data'!H45))="","",OFFSET('Hygiene Data'!$H$12,0,10*ROW('Hygiene Data'!H45)))</f>
        <v/>
      </c>
      <c r="EC51" s="404" t="str">
        <f ca="1">+IF(OFFSET('Hygiene Data'!$H$13,0,10*ROW('Hygiene Data'!H45))="","",OFFSET('Hygiene Data'!$H$13,0,10*ROW('Hygiene Data'!H45)))</f>
        <v/>
      </c>
      <c r="ED51" s="404" t="str">
        <f ca="1">+IF(OFFSET('Hygiene Data'!$I$11,0,10*ROW('Hygiene Data'!I45))="","",OFFSET('Hygiene Data'!$I$11,0,10*ROW('Hygiene Data'!I45)))</f>
        <v/>
      </c>
      <c r="EE51" s="404" t="str">
        <f ca="1">+IF(OFFSET('Hygiene Data'!$I$12,0,10*ROW('Hygiene Data'!I45))="","",OFFSET('Hygiene Data'!$I$12,0,10*ROW('Hygiene Data'!I45)))</f>
        <v/>
      </c>
      <c r="EF51" s="404" t="str">
        <f ca="1">+IF(OFFSET('Hygiene Data'!$I$13,0,10*ROW('Hygiene Data'!I45))="","",OFFSET('Hygiene Data'!$I$13,0,10*ROW('Hygiene Data'!I45)))</f>
        <v/>
      </c>
    </row>
    <row r="52" spans="1:136" x14ac:dyDescent="0.25">
      <c r="A52" s="513" t="str">
        <f ca="1">+IF(OFFSET('Water Data'!$B$2,0,10*ROW('Water Data'!E46))="","",OFFSET('Water Data'!$B$2,0,10*ROW('Water Data'!E46)))</f>
        <v/>
      </c>
      <c r="B52" s="51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40" t="str">
        <f t="shared" ca="1" si="0"/>
        <v/>
      </c>
      <c r="D52" s="54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4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4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4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4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4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4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4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4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4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4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4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4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4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4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4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4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4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4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4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4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4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4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4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4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4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4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4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4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4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4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4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4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4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4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4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4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4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4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4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4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4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4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4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4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4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4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4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4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1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4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4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4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4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4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4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4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4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4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4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4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4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4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4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4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4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404" t="str">
        <f ca="1">+IF(OFFSET('Water Data'!$D$27,0,10*ROW('Water Data'!D46))="","",OFFSET('Water Data'!$D$27,0,10*ROW('Water Data'!D46)))</f>
        <v/>
      </c>
      <c r="BT52" s="404" t="str">
        <f ca="1">+IF(OFFSET('Water Data'!$D$28,0,10*ROW('Water Data'!D46))="","",OFFSET('Water Data'!$D$28,0,10*ROW('Water Data'!D46)))</f>
        <v/>
      </c>
      <c r="BU52" s="404" t="str">
        <f ca="1">+IF(OFFSET('Water Data'!$D$29,0,10*ROW('Water Data'!D46))="","",OFFSET('Water Data'!$D$29,0,10*ROW('Water Data'!D46)))</f>
        <v/>
      </c>
      <c r="BV52" s="404" t="str">
        <f ca="1">+IF(OFFSET('Water Data'!$E$27,0,10*ROW('Water Data'!E46))="","",OFFSET('Water Data'!$E$27,0,10*ROW('Water Data'!E46)))</f>
        <v/>
      </c>
      <c r="BW52" s="404" t="str">
        <f ca="1">+IF(OFFSET('Water Data'!$E$28,0,10*ROW('Water Data'!E46))="","",OFFSET('Water Data'!$E$28,0,10*ROW('Water Data'!E46)))</f>
        <v/>
      </c>
      <c r="BX52" s="404" t="str">
        <f ca="1">+IF(OFFSET('Water Data'!$E$29,0,10*ROW('Water Data'!E46))="","",OFFSET('Water Data'!$E$29,0,10*ROW('Water Data'!E46)))</f>
        <v/>
      </c>
      <c r="BY52" s="404" t="str">
        <f ca="1">+IF(OFFSET('Water Data'!$F$27,0,10*ROW('Water Data'!F46))="","",OFFSET('Water Data'!$F$27,0,10*ROW('Water Data'!F46)))</f>
        <v/>
      </c>
      <c r="BZ52" s="404" t="str">
        <f ca="1">+IF(OFFSET('Water Data'!$F$28,0,10*ROW('Water Data'!F46))="","",OFFSET('Water Data'!$F$28,0,10*ROW('Water Data'!F46)))</f>
        <v/>
      </c>
      <c r="CA52" s="404" t="str">
        <f ca="1">+IF(OFFSET('Water Data'!$F$29,0,10*ROW('Water Data'!F46))="","",OFFSET('Water Data'!$F$29,0,10*ROW('Water Data'!F46)))</f>
        <v/>
      </c>
      <c r="CB52" s="404" t="str">
        <f ca="1">+IF(OFFSET('Water Data'!$G$27,0,10*ROW('Water Data'!G46))="","",OFFSET('Water Data'!$G$27,0,10*ROW('Water Data'!G46)))</f>
        <v/>
      </c>
      <c r="CC52" s="404" t="str">
        <f ca="1">+IF(OFFSET('Water Data'!$G$28,0,10*ROW('Water Data'!G46))="","",OFFSET('Water Data'!$G$28,0,10*ROW('Water Data'!G46)))</f>
        <v/>
      </c>
      <c r="CD52" s="404" t="str">
        <f ca="1">+IF(OFFSET('Water Data'!$G$29,0,10*ROW('Water Data'!G46))="","",OFFSET('Water Data'!$G$29,0,10*ROW('Water Data'!G46)))</f>
        <v/>
      </c>
      <c r="CE52" s="404" t="str">
        <f ca="1">+IF(OFFSET('Water Data'!$H$27,0,10*ROW('Water Data'!H46))="","",OFFSET('Water Data'!$H$27,0,10*ROW('Water Data'!H46)))</f>
        <v/>
      </c>
      <c r="CF52" s="404" t="str">
        <f ca="1">+IF(OFFSET('Water Data'!$H$28,0,10*ROW('Water Data'!H46))="","",OFFSET('Water Data'!$H$28,0,10*ROW('Water Data'!H46)))</f>
        <v/>
      </c>
      <c r="CG52" s="404" t="str">
        <f ca="1">+IF(OFFSET('Water Data'!$H$29,0,10*ROW('Water Data'!H46))="","",OFFSET('Water Data'!$H$29,0,10*ROW('Water Data'!H46)))</f>
        <v/>
      </c>
      <c r="CH52" s="404" t="str">
        <f ca="1">+IF(OFFSET('Water Data'!$I$27,0,10*ROW('Water Data'!I46))="","",OFFSET('Water Data'!$I$27,0,10*ROW('Water Data'!I46)))</f>
        <v/>
      </c>
      <c r="CI52" s="404" t="str">
        <f ca="1">+IF(OFFSET('Water Data'!$I$28,0,10*ROW('Water Data'!I46))="","",OFFSET('Water Data'!$I$28,0,10*ROW('Water Data'!I46)))</f>
        <v/>
      </c>
      <c r="CJ52" s="404" t="str">
        <f ca="1">+IF(OFFSET('Water Data'!$I$29,0,10*ROW('Water Data'!I46))="","",OFFSET('Water Data'!$I$29,0,10*ROW('Water Data'!I46)))</f>
        <v/>
      </c>
      <c r="CK52" s="404" t="str">
        <f ca="1">+IF(OFFSET('Sanitation Data'!$D$28,0,10*ROW('Sanitation Data'!D46))="","",OFFSET('Sanitation Data'!$D$28,0,10*ROW('Sanitation Data'!D46)))</f>
        <v/>
      </c>
      <c r="CL52" s="404" t="str">
        <f ca="1">+IF(OFFSET('Sanitation Data'!$D$29,0,10*ROW('Sanitation Data'!D46))="","",OFFSET('Sanitation Data'!$D$29,0,10*ROW('Sanitation Data'!D46)))</f>
        <v/>
      </c>
      <c r="CM52" s="404" t="str">
        <f ca="1">+IF(OFFSET('Sanitation Data'!$D$30,0,10*ROW('Sanitation Data'!D46))="","",OFFSET('Sanitation Data'!$D$30,0,10*ROW('Sanitation Data'!D46)))</f>
        <v/>
      </c>
      <c r="CN52" s="404" t="str">
        <f ca="1">+IF(OFFSET('Sanitation Data'!$D$31,0,10*ROW('Sanitation Data'!D46))="","",OFFSET('Sanitation Data'!$D$31,0,10*ROW('Sanitation Data'!D46)))</f>
        <v/>
      </c>
      <c r="CO52" s="404" t="str">
        <f ca="1">+IF(OFFSET('Sanitation Data'!$D$32,0,10*ROW('Sanitation Data'!D46))="","",OFFSET('Sanitation Data'!$D$32,0,10*ROW('Sanitation Data'!D46)))</f>
        <v/>
      </c>
      <c r="CP52" s="404" t="str">
        <f ca="1">+IF(OFFSET('Sanitation Data'!$E$28,0,10*ROW('Sanitation Data'!E46))="","",OFFSET('Sanitation Data'!$E$28,0,10*ROW('Sanitation Data'!E46)))</f>
        <v/>
      </c>
      <c r="CQ52" s="404" t="str">
        <f ca="1">+IF(OFFSET('Sanitation Data'!$E$29,0,10*ROW('Sanitation Data'!E46))="","",OFFSET('Sanitation Data'!$E$29,0,10*ROW('Sanitation Data'!E46)))</f>
        <v/>
      </c>
      <c r="CR52" s="404" t="str">
        <f ca="1">+IF(OFFSET('Sanitation Data'!$E$30,0,10*ROW('Sanitation Data'!E46))="","",OFFSET('Sanitation Data'!$E$30,0,10*ROW('Sanitation Data'!E46)))</f>
        <v/>
      </c>
      <c r="CS52" s="404" t="str">
        <f ca="1">+IF(OFFSET('Sanitation Data'!$E$31,0,10*ROW('Sanitation Data'!E46))="","",OFFSET('Sanitation Data'!$E$31,0,10*ROW('Sanitation Data'!E46)))</f>
        <v/>
      </c>
      <c r="CT52" s="404" t="str">
        <f ca="1">+IF(OFFSET('Sanitation Data'!$E$32,0,10*ROW('Sanitation Data'!E46))="","",OFFSET('Sanitation Data'!$E$32,0,10*ROW('Sanitation Data'!E46)))</f>
        <v/>
      </c>
      <c r="CU52" s="404" t="str">
        <f ca="1">+IF(OFFSET('Sanitation Data'!$F$28,0,10*ROW('Sanitation Data'!F46))="","",OFFSET('Sanitation Data'!$F$28,0,10*ROW('Sanitation Data'!F46)))</f>
        <v/>
      </c>
      <c r="CV52" s="404" t="str">
        <f ca="1">+IF(OFFSET('Sanitation Data'!$F$29,0,10*ROW('Sanitation Data'!F46))="","",OFFSET('Sanitation Data'!$F$29,0,10*ROW('Sanitation Data'!F46)))</f>
        <v/>
      </c>
      <c r="CW52" s="404" t="str">
        <f ca="1">+IF(OFFSET('Sanitation Data'!$F$30,0,10*ROW('Sanitation Data'!F46))="","",OFFSET('Sanitation Data'!$F$30,0,10*ROW('Sanitation Data'!F46)))</f>
        <v/>
      </c>
      <c r="CX52" s="404" t="str">
        <f ca="1">+IF(OFFSET('Sanitation Data'!$F$31,0,10*ROW('Sanitation Data'!F46))="","",OFFSET('Sanitation Data'!$F$31,0,10*ROW('Sanitation Data'!F46)))</f>
        <v/>
      </c>
      <c r="CY52" s="404" t="str">
        <f ca="1">+IF(OFFSET('Sanitation Data'!$F$32,0,10*ROW('Sanitation Data'!F46))="","",OFFSET('Sanitation Data'!$F$32,0,10*ROW('Sanitation Data'!F46)))</f>
        <v/>
      </c>
      <c r="CZ52" s="404" t="str">
        <f ca="1">+IF(OFFSET('Sanitation Data'!$G$28,0,10*ROW('Sanitation Data'!G46))="","",OFFSET('Sanitation Data'!$G$28,0,10*ROW('Sanitation Data'!G46)))</f>
        <v/>
      </c>
      <c r="DA52" s="404" t="str">
        <f ca="1">+IF(OFFSET('Sanitation Data'!$G$29,0,10*ROW('Sanitation Data'!G46))="","",OFFSET('Sanitation Data'!$G$29,0,10*ROW('Sanitation Data'!G46)))</f>
        <v/>
      </c>
      <c r="DB52" s="404" t="str">
        <f ca="1">+IF(OFFSET('Sanitation Data'!$G$30,0,10*ROW('Sanitation Data'!G46))="","",OFFSET('Sanitation Data'!$G$30,0,10*ROW('Sanitation Data'!G46)))</f>
        <v/>
      </c>
      <c r="DC52" s="404" t="str">
        <f ca="1">+IF(OFFSET('Sanitation Data'!$G$31,0,10*ROW('Sanitation Data'!G46))="","",OFFSET('Sanitation Data'!$G$31,0,10*ROW('Sanitation Data'!G46)))</f>
        <v/>
      </c>
      <c r="DD52" s="404" t="str">
        <f ca="1">+IF(OFFSET('Sanitation Data'!$G$32,0,10*ROW('Sanitation Data'!G46))="","",OFFSET('Sanitation Data'!$G$32,0,10*ROW('Sanitation Data'!G46)))</f>
        <v/>
      </c>
      <c r="DE52" s="404" t="str">
        <f ca="1">+IF(OFFSET('Sanitation Data'!$H$28,0,10*ROW('Sanitation Data'!H46))="","",OFFSET('Sanitation Data'!$H$28,0,10*ROW('Sanitation Data'!H46)))</f>
        <v/>
      </c>
      <c r="DF52" s="404" t="str">
        <f ca="1">+IF(OFFSET('Sanitation Data'!$H$29,0,10*ROW('Sanitation Data'!H46))="","",OFFSET('Sanitation Data'!$H$29,0,10*ROW('Sanitation Data'!H46)))</f>
        <v/>
      </c>
      <c r="DG52" s="404" t="str">
        <f ca="1">+IF(OFFSET('Sanitation Data'!$H$30,0,10*ROW('Sanitation Data'!H46))="","",OFFSET('Sanitation Data'!$H$30,0,10*ROW('Sanitation Data'!H46)))</f>
        <v/>
      </c>
      <c r="DH52" s="404" t="str">
        <f ca="1">+IF(OFFSET('Sanitation Data'!$H$31,0,10*ROW('Sanitation Data'!H46))="","",OFFSET('Sanitation Data'!$H$31,0,10*ROW('Sanitation Data'!H46)))</f>
        <v/>
      </c>
      <c r="DI52" s="404" t="str">
        <f ca="1">+IF(OFFSET('Sanitation Data'!$H$32,0,10*ROW('Sanitation Data'!H46))="","",OFFSET('Sanitation Data'!$H$32,0,10*ROW('Sanitation Data'!H46)))</f>
        <v/>
      </c>
      <c r="DJ52" s="404" t="str">
        <f ca="1">+IF(OFFSET('Sanitation Data'!$I$28,0,10*ROW('Sanitation Data'!I46))="","",OFFSET('Sanitation Data'!$I$28,0,10*ROW('Sanitation Data'!I46)))</f>
        <v/>
      </c>
      <c r="DK52" s="404" t="str">
        <f ca="1">+IF(OFFSET('Sanitation Data'!$I$29,0,10*ROW('Sanitation Data'!I46))="","",OFFSET('Sanitation Data'!$I$29,0,10*ROW('Sanitation Data'!I46)))</f>
        <v/>
      </c>
      <c r="DL52" s="404" t="str">
        <f ca="1">+IF(OFFSET('Sanitation Data'!$I$30,0,10*ROW('Sanitation Data'!I46))="","",OFFSET('Sanitation Data'!$I$30,0,10*ROW('Sanitation Data'!I46)))</f>
        <v/>
      </c>
      <c r="DM52" s="404" t="str">
        <f ca="1">+IF(OFFSET('Sanitation Data'!$I$31,0,10*ROW('Sanitation Data'!I46))="","",OFFSET('Sanitation Data'!$I$31,0,10*ROW('Sanitation Data'!I46)))</f>
        <v/>
      </c>
      <c r="DN52" s="404" t="str">
        <f ca="1">+IF(OFFSET('Sanitation Data'!$I$32,0,10*ROW('Sanitation Data'!I46))="","",OFFSET('Sanitation Data'!$I$32,0,10*ROW('Sanitation Data'!I46)))</f>
        <v/>
      </c>
      <c r="DO52" s="404" t="str">
        <f ca="1">+IF(OFFSET('Hygiene Data'!$D$11,0,10*ROW('Hygiene Data'!D46))="","",OFFSET('Hygiene Data'!$D$11,0,10*ROW('Hygiene Data'!D46)))</f>
        <v/>
      </c>
      <c r="DP52" s="404" t="str">
        <f ca="1">+IF(OFFSET('Hygiene Data'!$D$12,0,10*ROW('Hygiene Data'!D46))="","",OFFSET('Hygiene Data'!$D$12,0,10*ROW('Hygiene Data'!D46)))</f>
        <v/>
      </c>
      <c r="DQ52" s="404" t="str">
        <f ca="1">+IF(OFFSET('Hygiene Data'!$D$13,0,10*ROW('Hygiene Data'!D46))="","",OFFSET('Hygiene Data'!$D$13,0,10*ROW('Hygiene Data'!D46)))</f>
        <v/>
      </c>
      <c r="DR52" s="404" t="str">
        <f ca="1">+IF(OFFSET('Hygiene Data'!$E$11,0,10*ROW('Hygiene Data'!E46))="","",OFFSET('Hygiene Data'!$E$11,0,10*ROW('Hygiene Data'!E46)))</f>
        <v/>
      </c>
      <c r="DS52" s="404" t="str">
        <f ca="1">+IF(OFFSET('Hygiene Data'!$E$12,0,10*ROW('Hygiene Data'!E46))="","",OFFSET('Hygiene Data'!$E$12,0,10*ROW('Hygiene Data'!E46)))</f>
        <v/>
      </c>
      <c r="DT52" s="404" t="str">
        <f ca="1">+IF(OFFSET('Hygiene Data'!$E$13,0,10*ROW('Hygiene Data'!E46))="","",OFFSET('Hygiene Data'!$E$13,0,10*ROW('Hygiene Data'!E46)))</f>
        <v/>
      </c>
      <c r="DU52" s="404" t="str">
        <f ca="1">+IF(OFFSET('Hygiene Data'!$F$11,0,10*ROW('Hygiene Data'!F46))="","",OFFSET('Hygiene Data'!$F$11,0,10*ROW('Hygiene Data'!F46)))</f>
        <v/>
      </c>
      <c r="DV52" s="404" t="str">
        <f ca="1">+IF(OFFSET('Hygiene Data'!$F$12,0,10*ROW('Hygiene Data'!F46))="","",OFFSET('Hygiene Data'!$F$12,0,10*ROW('Hygiene Data'!F46)))</f>
        <v/>
      </c>
      <c r="DW52" s="404" t="str">
        <f ca="1">+IF(OFFSET('Hygiene Data'!$F$13,0,10*ROW('Hygiene Data'!F46))="","",OFFSET('Hygiene Data'!$F$13,0,10*ROW('Hygiene Data'!F46)))</f>
        <v/>
      </c>
      <c r="DX52" s="404" t="str">
        <f ca="1">+IF(OFFSET('Hygiene Data'!$G$11,0,10*ROW('Hygiene Data'!G46))="","",OFFSET('Hygiene Data'!$G$11,0,10*ROW('Hygiene Data'!G46)))</f>
        <v/>
      </c>
      <c r="DY52" s="404" t="str">
        <f ca="1">+IF(OFFSET('Hygiene Data'!$G$12,0,10*ROW('Hygiene Data'!G46))="","",OFFSET('Hygiene Data'!$G$12,0,10*ROW('Hygiene Data'!G46)))</f>
        <v/>
      </c>
      <c r="DZ52" s="404" t="str">
        <f ca="1">+IF(OFFSET('Hygiene Data'!$G$13,0,10*ROW('Hygiene Data'!G46))="","",OFFSET('Hygiene Data'!$G$13,0,10*ROW('Hygiene Data'!G46)))</f>
        <v/>
      </c>
      <c r="EA52" s="404" t="str">
        <f ca="1">+IF(OFFSET('Hygiene Data'!$H$11,0,10*ROW('Hygiene Data'!H46))="","",OFFSET('Hygiene Data'!$H$11,0,10*ROW('Hygiene Data'!H46)))</f>
        <v/>
      </c>
      <c r="EB52" s="404" t="str">
        <f ca="1">+IF(OFFSET('Hygiene Data'!$H$12,0,10*ROW('Hygiene Data'!H46))="","",OFFSET('Hygiene Data'!$H$12,0,10*ROW('Hygiene Data'!H46)))</f>
        <v/>
      </c>
      <c r="EC52" s="404" t="str">
        <f ca="1">+IF(OFFSET('Hygiene Data'!$H$13,0,10*ROW('Hygiene Data'!H46))="","",OFFSET('Hygiene Data'!$H$13,0,10*ROW('Hygiene Data'!H46)))</f>
        <v/>
      </c>
      <c r="ED52" s="404" t="str">
        <f ca="1">+IF(OFFSET('Hygiene Data'!$I$11,0,10*ROW('Hygiene Data'!I46))="","",OFFSET('Hygiene Data'!$I$11,0,10*ROW('Hygiene Data'!I46)))</f>
        <v/>
      </c>
      <c r="EE52" s="404" t="str">
        <f ca="1">+IF(OFFSET('Hygiene Data'!$I$12,0,10*ROW('Hygiene Data'!I46))="","",OFFSET('Hygiene Data'!$I$12,0,10*ROW('Hygiene Data'!I46)))</f>
        <v/>
      </c>
      <c r="EF52" s="404" t="str">
        <f ca="1">+IF(OFFSET('Hygiene Data'!$I$13,0,10*ROW('Hygiene Data'!I46))="","",OFFSET('Hygiene Data'!$I$13,0,10*ROW('Hygiene Data'!I46)))</f>
        <v/>
      </c>
    </row>
    <row r="53" spans="1:136" x14ac:dyDescent="0.25">
      <c r="A53" s="513" t="str">
        <f ca="1">+IF(OFFSET('Water Data'!$B$2,0,10*ROW('Water Data'!E47))="","",OFFSET('Water Data'!$B$2,0,10*ROW('Water Data'!E47)))</f>
        <v/>
      </c>
      <c r="B53" s="51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40" t="str">
        <f t="shared" ca="1" si="0"/>
        <v/>
      </c>
      <c r="D53" s="54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4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4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4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4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4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4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4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4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4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4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4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4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4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4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4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4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4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4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4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4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4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4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4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4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4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4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4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4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4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4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4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4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4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4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4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4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4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4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4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4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4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4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4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4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4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4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4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4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1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4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4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4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4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4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4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4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4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4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4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4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4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4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4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4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4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404" t="str">
        <f ca="1">+IF(OFFSET('Water Data'!$D$27,0,10*ROW('Water Data'!D47))="","",OFFSET('Water Data'!$D$27,0,10*ROW('Water Data'!D47)))</f>
        <v/>
      </c>
      <c r="BT53" s="404" t="str">
        <f ca="1">+IF(OFFSET('Water Data'!$D$28,0,10*ROW('Water Data'!D47))="","",OFFSET('Water Data'!$D$28,0,10*ROW('Water Data'!D47)))</f>
        <v/>
      </c>
      <c r="BU53" s="404" t="str">
        <f ca="1">+IF(OFFSET('Water Data'!$D$29,0,10*ROW('Water Data'!D47))="","",OFFSET('Water Data'!$D$29,0,10*ROW('Water Data'!D47)))</f>
        <v/>
      </c>
      <c r="BV53" s="404" t="str">
        <f ca="1">+IF(OFFSET('Water Data'!$E$27,0,10*ROW('Water Data'!E47))="","",OFFSET('Water Data'!$E$27,0,10*ROW('Water Data'!E47)))</f>
        <v/>
      </c>
      <c r="BW53" s="404" t="str">
        <f ca="1">+IF(OFFSET('Water Data'!$E$28,0,10*ROW('Water Data'!E47))="","",OFFSET('Water Data'!$E$28,0,10*ROW('Water Data'!E47)))</f>
        <v/>
      </c>
      <c r="BX53" s="404" t="str">
        <f ca="1">+IF(OFFSET('Water Data'!$E$29,0,10*ROW('Water Data'!E47))="","",OFFSET('Water Data'!$E$29,0,10*ROW('Water Data'!E47)))</f>
        <v/>
      </c>
      <c r="BY53" s="404" t="str">
        <f ca="1">+IF(OFFSET('Water Data'!$F$27,0,10*ROW('Water Data'!F47))="","",OFFSET('Water Data'!$F$27,0,10*ROW('Water Data'!F47)))</f>
        <v/>
      </c>
      <c r="BZ53" s="404" t="str">
        <f ca="1">+IF(OFFSET('Water Data'!$F$28,0,10*ROW('Water Data'!F47))="","",OFFSET('Water Data'!$F$28,0,10*ROW('Water Data'!F47)))</f>
        <v/>
      </c>
      <c r="CA53" s="404" t="str">
        <f ca="1">+IF(OFFSET('Water Data'!$F$29,0,10*ROW('Water Data'!F47))="","",OFFSET('Water Data'!$F$29,0,10*ROW('Water Data'!F47)))</f>
        <v/>
      </c>
      <c r="CB53" s="404" t="str">
        <f ca="1">+IF(OFFSET('Water Data'!$G$27,0,10*ROW('Water Data'!G47))="","",OFFSET('Water Data'!$G$27,0,10*ROW('Water Data'!G47)))</f>
        <v/>
      </c>
      <c r="CC53" s="404" t="str">
        <f ca="1">+IF(OFFSET('Water Data'!$G$28,0,10*ROW('Water Data'!G47))="","",OFFSET('Water Data'!$G$28,0,10*ROW('Water Data'!G47)))</f>
        <v/>
      </c>
      <c r="CD53" s="404" t="str">
        <f ca="1">+IF(OFFSET('Water Data'!$G$29,0,10*ROW('Water Data'!G47))="","",OFFSET('Water Data'!$G$29,0,10*ROW('Water Data'!G47)))</f>
        <v/>
      </c>
      <c r="CE53" s="404" t="str">
        <f ca="1">+IF(OFFSET('Water Data'!$H$27,0,10*ROW('Water Data'!H47))="","",OFFSET('Water Data'!$H$27,0,10*ROW('Water Data'!H47)))</f>
        <v/>
      </c>
      <c r="CF53" s="404" t="str">
        <f ca="1">+IF(OFFSET('Water Data'!$H$28,0,10*ROW('Water Data'!H47))="","",OFFSET('Water Data'!$H$28,0,10*ROW('Water Data'!H47)))</f>
        <v/>
      </c>
      <c r="CG53" s="404" t="str">
        <f ca="1">+IF(OFFSET('Water Data'!$H$29,0,10*ROW('Water Data'!H47))="","",OFFSET('Water Data'!$H$29,0,10*ROW('Water Data'!H47)))</f>
        <v/>
      </c>
      <c r="CH53" s="404" t="str">
        <f ca="1">+IF(OFFSET('Water Data'!$I$27,0,10*ROW('Water Data'!I47))="","",OFFSET('Water Data'!$I$27,0,10*ROW('Water Data'!I47)))</f>
        <v/>
      </c>
      <c r="CI53" s="404" t="str">
        <f ca="1">+IF(OFFSET('Water Data'!$I$28,0,10*ROW('Water Data'!I47))="","",OFFSET('Water Data'!$I$28,0,10*ROW('Water Data'!I47)))</f>
        <v/>
      </c>
      <c r="CJ53" s="404" t="str">
        <f ca="1">+IF(OFFSET('Water Data'!$I$29,0,10*ROW('Water Data'!I47))="","",OFFSET('Water Data'!$I$29,0,10*ROW('Water Data'!I47)))</f>
        <v/>
      </c>
      <c r="CK53" s="404" t="str">
        <f ca="1">+IF(OFFSET('Sanitation Data'!$D$28,0,10*ROW('Sanitation Data'!D47))="","",OFFSET('Sanitation Data'!$D$28,0,10*ROW('Sanitation Data'!D47)))</f>
        <v/>
      </c>
      <c r="CL53" s="404" t="str">
        <f ca="1">+IF(OFFSET('Sanitation Data'!$D$29,0,10*ROW('Sanitation Data'!D47))="","",OFFSET('Sanitation Data'!$D$29,0,10*ROW('Sanitation Data'!D47)))</f>
        <v/>
      </c>
      <c r="CM53" s="404" t="str">
        <f ca="1">+IF(OFFSET('Sanitation Data'!$D$30,0,10*ROW('Sanitation Data'!D47))="","",OFFSET('Sanitation Data'!$D$30,0,10*ROW('Sanitation Data'!D47)))</f>
        <v/>
      </c>
      <c r="CN53" s="404" t="str">
        <f ca="1">+IF(OFFSET('Sanitation Data'!$D$31,0,10*ROW('Sanitation Data'!D47))="","",OFFSET('Sanitation Data'!$D$31,0,10*ROW('Sanitation Data'!D47)))</f>
        <v/>
      </c>
      <c r="CO53" s="404" t="str">
        <f ca="1">+IF(OFFSET('Sanitation Data'!$D$32,0,10*ROW('Sanitation Data'!D47))="","",OFFSET('Sanitation Data'!$D$32,0,10*ROW('Sanitation Data'!D47)))</f>
        <v/>
      </c>
      <c r="CP53" s="404" t="str">
        <f ca="1">+IF(OFFSET('Sanitation Data'!$E$28,0,10*ROW('Sanitation Data'!E47))="","",OFFSET('Sanitation Data'!$E$28,0,10*ROW('Sanitation Data'!E47)))</f>
        <v/>
      </c>
      <c r="CQ53" s="404" t="str">
        <f ca="1">+IF(OFFSET('Sanitation Data'!$E$29,0,10*ROW('Sanitation Data'!E47))="","",OFFSET('Sanitation Data'!$E$29,0,10*ROW('Sanitation Data'!E47)))</f>
        <v/>
      </c>
      <c r="CR53" s="404" t="str">
        <f ca="1">+IF(OFFSET('Sanitation Data'!$E$30,0,10*ROW('Sanitation Data'!E47))="","",OFFSET('Sanitation Data'!$E$30,0,10*ROW('Sanitation Data'!E47)))</f>
        <v/>
      </c>
      <c r="CS53" s="404" t="str">
        <f ca="1">+IF(OFFSET('Sanitation Data'!$E$31,0,10*ROW('Sanitation Data'!E47))="","",OFFSET('Sanitation Data'!$E$31,0,10*ROW('Sanitation Data'!E47)))</f>
        <v/>
      </c>
      <c r="CT53" s="404" t="str">
        <f ca="1">+IF(OFFSET('Sanitation Data'!$E$32,0,10*ROW('Sanitation Data'!E47))="","",OFFSET('Sanitation Data'!$E$32,0,10*ROW('Sanitation Data'!E47)))</f>
        <v/>
      </c>
      <c r="CU53" s="404" t="str">
        <f ca="1">+IF(OFFSET('Sanitation Data'!$F$28,0,10*ROW('Sanitation Data'!F47))="","",OFFSET('Sanitation Data'!$F$28,0,10*ROW('Sanitation Data'!F47)))</f>
        <v/>
      </c>
      <c r="CV53" s="404" t="str">
        <f ca="1">+IF(OFFSET('Sanitation Data'!$F$29,0,10*ROW('Sanitation Data'!F47))="","",OFFSET('Sanitation Data'!$F$29,0,10*ROW('Sanitation Data'!F47)))</f>
        <v/>
      </c>
      <c r="CW53" s="404" t="str">
        <f ca="1">+IF(OFFSET('Sanitation Data'!$F$30,0,10*ROW('Sanitation Data'!F47))="","",OFFSET('Sanitation Data'!$F$30,0,10*ROW('Sanitation Data'!F47)))</f>
        <v/>
      </c>
      <c r="CX53" s="404" t="str">
        <f ca="1">+IF(OFFSET('Sanitation Data'!$F$31,0,10*ROW('Sanitation Data'!F47))="","",OFFSET('Sanitation Data'!$F$31,0,10*ROW('Sanitation Data'!F47)))</f>
        <v/>
      </c>
      <c r="CY53" s="404" t="str">
        <f ca="1">+IF(OFFSET('Sanitation Data'!$F$32,0,10*ROW('Sanitation Data'!F47))="","",OFFSET('Sanitation Data'!$F$32,0,10*ROW('Sanitation Data'!F47)))</f>
        <v/>
      </c>
      <c r="CZ53" s="404" t="str">
        <f ca="1">+IF(OFFSET('Sanitation Data'!$G$28,0,10*ROW('Sanitation Data'!G47))="","",OFFSET('Sanitation Data'!$G$28,0,10*ROW('Sanitation Data'!G47)))</f>
        <v/>
      </c>
      <c r="DA53" s="404" t="str">
        <f ca="1">+IF(OFFSET('Sanitation Data'!$G$29,0,10*ROW('Sanitation Data'!G47))="","",OFFSET('Sanitation Data'!$G$29,0,10*ROW('Sanitation Data'!G47)))</f>
        <v/>
      </c>
      <c r="DB53" s="404" t="str">
        <f ca="1">+IF(OFFSET('Sanitation Data'!$G$30,0,10*ROW('Sanitation Data'!G47))="","",OFFSET('Sanitation Data'!$G$30,0,10*ROW('Sanitation Data'!G47)))</f>
        <v/>
      </c>
      <c r="DC53" s="404" t="str">
        <f ca="1">+IF(OFFSET('Sanitation Data'!$G$31,0,10*ROW('Sanitation Data'!G47))="","",OFFSET('Sanitation Data'!$G$31,0,10*ROW('Sanitation Data'!G47)))</f>
        <v/>
      </c>
      <c r="DD53" s="404" t="str">
        <f ca="1">+IF(OFFSET('Sanitation Data'!$G$32,0,10*ROW('Sanitation Data'!G47))="","",OFFSET('Sanitation Data'!$G$32,0,10*ROW('Sanitation Data'!G47)))</f>
        <v/>
      </c>
      <c r="DE53" s="404" t="str">
        <f ca="1">+IF(OFFSET('Sanitation Data'!$H$28,0,10*ROW('Sanitation Data'!H47))="","",OFFSET('Sanitation Data'!$H$28,0,10*ROW('Sanitation Data'!H47)))</f>
        <v/>
      </c>
      <c r="DF53" s="404" t="str">
        <f ca="1">+IF(OFFSET('Sanitation Data'!$H$29,0,10*ROW('Sanitation Data'!H47))="","",OFFSET('Sanitation Data'!$H$29,0,10*ROW('Sanitation Data'!H47)))</f>
        <v/>
      </c>
      <c r="DG53" s="404" t="str">
        <f ca="1">+IF(OFFSET('Sanitation Data'!$H$30,0,10*ROW('Sanitation Data'!H47))="","",OFFSET('Sanitation Data'!$H$30,0,10*ROW('Sanitation Data'!H47)))</f>
        <v/>
      </c>
      <c r="DH53" s="404" t="str">
        <f ca="1">+IF(OFFSET('Sanitation Data'!$H$31,0,10*ROW('Sanitation Data'!H47))="","",OFFSET('Sanitation Data'!$H$31,0,10*ROW('Sanitation Data'!H47)))</f>
        <v/>
      </c>
      <c r="DI53" s="404" t="str">
        <f ca="1">+IF(OFFSET('Sanitation Data'!$H$32,0,10*ROW('Sanitation Data'!H47))="","",OFFSET('Sanitation Data'!$H$32,0,10*ROW('Sanitation Data'!H47)))</f>
        <v/>
      </c>
      <c r="DJ53" s="404" t="str">
        <f ca="1">+IF(OFFSET('Sanitation Data'!$I$28,0,10*ROW('Sanitation Data'!I47))="","",OFFSET('Sanitation Data'!$I$28,0,10*ROW('Sanitation Data'!I47)))</f>
        <v/>
      </c>
      <c r="DK53" s="404" t="str">
        <f ca="1">+IF(OFFSET('Sanitation Data'!$I$29,0,10*ROW('Sanitation Data'!I47))="","",OFFSET('Sanitation Data'!$I$29,0,10*ROW('Sanitation Data'!I47)))</f>
        <v/>
      </c>
      <c r="DL53" s="404" t="str">
        <f ca="1">+IF(OFFSET('Sanitation Data'!$I$30,0,10*ROW('Sanitation Data'!I47))="","",OFFSET('Sanitation Data'!$I$30,0,10*ROW('Sanitation Data'!I47)))</f>
        <v/>
      </c>
      <c r="DM53" s="404" t="str">
        <f ca="1">+IF(OFFSET('Sanitation Data'!$I$31,0,10*ROW('Sanitation Data'!I47))="","",OFFSET('Sanitation Data'!$I$31,0,10*ROW('Sanitation Data'!I47)))</f>
        <v/>
      </c>
      <c r="DN53" s="404" t="str">
        <f ca="1">+IF(OFFSET('Sanitation Data'!$I$32,0,10*ROW('Sanitation Data'!I47))="","",OFFSET('Sanitation Data'!$I$32,0,10*ROW('Sanitation Data'!I47)))</f>
        <v/>
      </c>
      <c r="DO53" s="404" t="str">
        <f ca="1">+IF(OFFSET('Hygiene Data'!$D$11,0,10*ROW('Hygiene Data'!D47))="","",OFFSET('Hygiene Data'!$D$11,0,10*ROW('Hygiene Data'!D47)))</f>
        <v/>
      </c>
      <c r="DP53" s="404" t="str">
        <f ca="1">+IF(OFFSET('Hygiene Data'!$D$12,0,10*ROW('Hygiene Data'!D47))="","",OFFSET('Hygiene Data'!$D$12,0,10*ROW('Hygiene Data'!D47)))</f>
        <v/>
      </c>
      <c r="DQ53" s="404" t="str">
        <f ca="1">+IF(OFFSET('Hygiene Data'!$D$13,0,10*ROW('Hygiene Data'!D47))="","",OFFSET('Hygiene Data'!$D$13,0,10*ROW('Hygiene Data'!D47)))</f>
        <v/>
      </c>
      <c r="DR53" s="404" t="str">
        <f ca="1">+IF(OFFSET('Hygiene Data'!$E$11,0,10*ROW('Hygiene Data'!E47))="","",OFFSET('Hygiene Data'!$E$11,0,10*ROW('Hygiene Data'!E47)))</f>
        <v/>
      </c>
      <c r="DS53" s="404" t="str">
        <f ca="1">+IF(OFFSET('Hygiene Data'!$E$12,0,10*ROW('Hygiene Data'!E47))="","",OFFSET('Hygiene Data'!$E$12,0,10*ROW('Hygiene Data'!E47)))</f>
        <v/>
      </c>
      <c r="DT53" s="404" t="str">
        <f ca="1">+IF(OFFSET('Hygiene Data'!$E$13,0,10*ROW('Hygiene Data'!E47))="","",OFFSET('Hygiene Data'!$E$13,0,10*ROW('Hygiene Data'!E47)))</f>
        <v/>
      </c>
      <c r="DU53" s="404" t="str">
        <f ca="1">+IF(OFFSET('Hygiene Data'!$F$11,0,10*ROW('Hygiene Data'!F47))="","",OFFSET('Hygiene Data'!$F$11,0,10*ROW('Hygiene Data'!F47)))</f>
        <v/>
      </c>
      <c r="DV53" s="404" t="str">
        <f ca="1">+IF(OFFSET('Hygiene Data'!$F$12,0,10*ROW('Hygiene Data'!F47))="","",OFFSET('Hygiene Data'!$F$12,0,10*ROW('Hygiene Data'!F47)))</f>
        <v/>
      </c>
      <c r="DW53" s="404" t="str">
        <f ca="1">+IF(OFFSET('Hygiene Data'!$F$13,0,10*ROW('Hygiene Data'!F47))="","",OFFSET('Hygiene Data'!$F$13,0,10*ROW('Hygiene Data'!F47)))</f>
        <v/>
      </c>
      <c r="DX53" s="404" t="str">
        <f ca="1">+IF(OFFSET('Hygiene Data'!$G$11,0,10*ROW('Hygiene Data'!G47))="","",OFFSET('Hygiene Data'!$G$11,0,10*ROW('Hygiene Data'!G47)))</f>
        <v/>
      </c>
      <c r="DY53" s="404" t="str">
        <f ca="1">+IF(OFFSET('Hygiene Data'!$G$12,0,10*ROW('Hygiene Data'!G47))="","",OFFSET('Hygiene Data'!$G$12,0,10*ROW('Hygiene Data'!G47)))</f>
        <v/>
      </c>
      <c r="DZ53" s="404" t="str">
        <f ca="1">+IF(OFFSET('Hygiene Data'!$G$13,0,10*ROW('Hygiene Data'!G47))="","",OFFSET('Hygiene Data'!$G$13,0,10*ROW('Hygiene Data'!G47)))</f>
        <v/>
      </c>
      <c r="EA53" s="404" t="str">
        <f ca="1">+IF(OFFSET('Hygiene Data'!$H$11,0,10*ROW('Hygiene Data'!H47))="","",OFFSET('Hygiene Data'!$H$11,0,10*ROW('Hygiene Data'!H47)))</f>
        <v/>
      </c>
      <c r="EB53" s="404" t="str">
        <f ca="1">+IF(OFFSET('Hygiene Data'!$H$12,0,10*ROW('Hygiene Data'!H47))="","",OFFSET('Hygiene Data'!$H$12,0,10*ROW('Hygiene Data'!H47)))</f>
        <v/>
      </c>
      <c r="EC53" s="404" t="str">
        <f ca="1">+IF(OFFSET('Hygiene Data'!$H$13,0,10*ROW('Hygiene Data'!H47))="","",OFFSET('Hygiene Data'!$H$13,0,10*ROW('Hygiene Data'!H47)))</f>
        <v/>
      </c>
      <c r="ED53" s="404" t="str">
        <f ca="1">+IF(OFFSET('Hygiene Data'!$I$11,0,10*ROW('Hygiene Data'!I47))="","",OFFSET('Hygiene Data'!$I$11,0,10*ROW('Hygiene Data'!I47)))</f>
        <v/>
      </c>
      <c r="EE53" s="404" t="str">
        <f ca="1">+IF(OFFSET('Hygiene Data'!$I$12,0,10*ROW('Hygiene Data'!I47))="","",OFFSET('Hygiene Data'!$I$12,0,10*ROW('Hygiene Data'!I47)))</f>
        <v/>
      </c>
      <c r="EF53" s="404" t="str">
        <f ca="1">+IF(OFFSET('Hygiene Data'!$I$13,0,10*ROW('Hygiene Data'!I47))="","",OFFSET('Hygiene Data'!$I$13,0,10*ROW('Hygiene Data'!I47)))</f>
        <v/>
      </c>
    </row>
    <row r="54" spans="1:136" x14ac:dyDescent="0.25">
      <c r="A54" s="513" t="str">
        <f ca="1">+IF(OFFSET('Water Data'!$B$2,0,10*ROW('Water Data'!E48))="","",OFFSET('Water Data'!$B$2,0,10*ROW('Water Data'!E48)))</f>
        <v/>
      </c>
      <c r="B54" s="51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40" t="str">
        <f t="shared" ca="1" si="0"/>
        <v/>
      </c>
      <c r="D54" s="54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4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4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4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4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4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4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4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4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4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4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4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4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4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4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4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4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4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4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4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4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4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4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4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4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4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4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4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4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4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4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4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4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4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4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4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4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4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4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4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4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4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4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4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4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4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4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4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4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1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4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4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4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4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4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4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4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4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4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4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4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4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4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4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4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4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404" t="str">
        <f ca="1">+IF(OFFSET('Water Data'!$D$27,0,10*ROW('Water Data'!D48))="","",OFFSET('Water Data'!$D$27,0,10*ROW('Water Data'!D48)))</f>
        <v/>
      </c>
      <c r="BT54" s="404" t="str">
        <f ca="1">+IF(OFFSET('Water Data'!$D$28,0,10*ROW('Water Data'!D48))="","",OFFSET('Water Data'!$D$28,0,10*ROW('Water Data'!D48)))</f>
        <v/>
      </c>
      <c r="BU54" s="404" t="str">
        <f ca="1">+IF(OFFSET('Water Data'!$D$29,0,10*ROW('Water Data'!D48))="","",OFFSET('Water Data'!$D$29,0,10*ROW('Water Data'!D48)))</f>
        <v/>
      </c>
      <c r="BV54" s="404" t="str">
        <f ca="1">+IF(OFFSET('Water Data'!$E$27,0,10*ROW('Water Data'!E48))="","",OFFSET('Water Data'!$E$27,0,10*ROW('Water Data'!E48)))</f>
        <v/>
      </c>
      <c r="BW54" s="404" t="str">
        <f ca="1">+IF(OFFSET('Water Data'!$E$28,0,10*ROW('Water Data'!E48))="","",OFFSET('Water Data'!$E$28,0,10*ROW('Water Data'!E48)))</f>
        <v/>
      </c>
      <c r="BX54" s="404" t="str">
        <f ca="1">+IF(OFFSET('Water Data'!$E$29,0,10*ROW('Water Data'!E48))="","",OFFSET('Water Data'!$E$29,0,10*ROW('Water Data'!E48)))</f>
        <v/>
      </c>
      <c r="BY54" s="404" t="str">
        <f ca="1">+IF(OFFSET('Water Data'!$F$27,0,10*ROW('Water Data'!F48))="","",OFFSET('Water Data'!$F$27,0,10*ROW('Water Data'!F48)))</f>
        <v/>
      </c>
      <c r="BZ54" s="404" t="str">
        <f ca="1">+IF(OFFSET('Water Data'!$F$28,0,10*ROW('Water Data'!F48))="","",OFFSET('Water Data'!$F$28,0,10*ROW('Water Data'!F48)))</f>
        <v/>
      </c>
      <c r="CA54" s="404" t="str">
        <f ca="1">+IF(OFFSET('Water Data'!$F$29,0,10*ROW('Water Data'!F48))="","",OFFSET('Water Data'!$F$29,0,10*ROW('Water Data'!F48)))</f>
        <v/>
      </c>
      <c r="CB54" s="404" t="str">
        <f ca="1">+IF(OFFSET('Water Data'!$G$27,0,10*ROW('Water Data'!G48))="","",OFFSET('Water Data'!$G$27,0,10*ROW('Water Data'!G48)))</f>
        <v/>
      </c>
      <c r="CC54" s="404" t="str">
        <f ca="1">+IF(OFFSET('Water Data'!$G$28,0,10*ROW('Water Data'!G48))="","",OFFSET('Water Data'!$G$28,0,10*ROW('Water Data'!G48)))</f>
        <v/>
      </c>
      <c r="CD54" s="404" t="str">
        <f ca="1">+IF(OFFSET('Water Data'!$G$29,0,10*ROW('Water Data'!G48))="","",OFFSET('Water Data'!$G$29,0,10*ROW('Water Data'!G48)))</f>
        <v/>
      </c>
      <c r="CE54" s="404" t="str">
        <f ca="1">+IF(OFFSET('Water Data'!$H$27,0,10*ROW('Water Data'!H48))="","",OFFSET('Water Data'!$H$27,0,10*ROW('Water Data'!H48)))</f>
        <v/>
      </c>
      <c r="CF54" s="404" t="str">
        <f ca="1">+IF(OFFSET('Water Data'!$H$28,0,10*ROW('Water Data'!H48))="","",OFFSET('Water Data'!$H$28,0,10*ROW('Water Data'!H48)))</f>
        <v/>
      </c>
      <c r="CG54" s="404" t="str">
        <f ca="1">+IF(OFFSET('Water Data'!$H$29,0,10*ROW('Water Data'!H48))="","",OFFSET('Water Data'!$H$29,0,10*ROW('Water Data'!H48)))</f>
        <v/>
      </c>
      <c r="CH54" s="404" t="str">
        <f ca="1">+IF(OFFSET('Water Data'!$I$27,0,10*ROW('Water Data'!I48))="","",OFFSET('Water Data'!$I$27,0,10*ROW('Water Data'!I48)))</f>
        <v/>
      </c>
      <c r="CI54" s="404" t="str">
        <f ca="1">+IF(OFFSET('Water Data'!$I$28,0,10*ROW('Water Data'!I48))="","",OFFSET('Water Data'!$I$28,0,10*ROW('Water Data'!I48)))</f>
        <v/>
      </c>
      <c r="CJ54" s="404" t="str">
        <f ca="1">+IF(OFFSET('Water Data'!$I$29,0,10*ROW('Water Data'!I48))="","",OFFSET('Water Data'!$I$29,0,10*ROW('Water Data'!I48)))</f>
        <v/>
      </c>
      <c r="CK54" s="404" t="str">
        <f ca="1">+IF(OFFSET('Sanitation Data'!$D$28,0,10*ROW('Sanitation Data'!D48))="","",OFFSET('Sanitation Data'!$D$28,0,10*ROW('Sanitation Data'!D48)))</f>
        <v/>
      </c>
      <c r="CL54" s="404" t="str">
        <f ca="1">+IF(OFFSET('Sanitation Data'!$D$29,0,10*ROW('Sanitation Data'!D48))="","",OFFSET('Sanitation Data'!$D$29,0,10*ROW('Sanitation Data'!D48)))</f>
        <v/>
      </c>
      <c r="CM54" s="404" t="str">
        <f ca="1">+IF(OFFSET('Sanitation Data'!$D$30,0,10*ROW('Sanitation Data'!D48))="","",OFFSET('Sanitation Data'!$D$30,0,10*ROW('Sanitation Data'!D48)))</f>
        <v/>
      </c>
      <c r="CN54" s="404" t="str">
        <f ca="1">+IF(OFFSET('Sanitation Data'!$D$31,0,10*ROW('Sanitation Data'!D48))="","",OFFSET('Sanitation Data'!$D$31,0,10*ROW('Sanitation Data'!D48)))</f>
        <v/>
      </c>
      <c r="CO54" s="404" t="str">
        <f ca="1">+IF(OFFSET('Sanitation Data'!$D$32,0,10*ROW('Sanitation Data'!D48))="","",OFFSET('Sanitation Data'!$D$32,0,10*ROW('Sanitation Data'!D48)))</f>
        <v/>
      </c>
      <c r="CP54" s="404" t="str">
        <f ca="1">+IF(OFFSET('Sanitation Data'!$E$28,0,10*ROW('Sanitation Data'!E48))="","",OFFSET('Sanitation Data'!$E$28,0,10*ROW('Sanitation Data'!E48)))</f>
        <v/>
      </c>
      <c r="CQ54" s="404" t="str">
        <f ca="1">+IF(OFFSET('Sanitation Data'!$E$29,0,10*ROW('Sanitation Data'!E48))="","",OFFSET('Sanitation Data'!$E$29,0,10*ROW('Sanitation Data'!E48)))</f>
        <v/>
      </c>
      <c r="CR54" s="404" t="str">
        <f ca="1">+IF(OFFSET('Sanitation Data'!$E$30,0,10*ROW('Sanitation Data'!E48))="","",OFFSET('Sanitation Data'!$E$30,0,10*ROW('Sanitation Data'!E48)))</f>
        <v/>
      </c>
      <c r="CS54" s="404" t="str">
        <f ca="1">+IF(OFFSET('Sanitation Data'!$E$31,0,10*ROW('Sanitation Data'!E48))="","",OFFSET('Sanitation Data'!$E$31,0,10*ROW('Sanitation Data'!E48)))</f>
        <v/>
      </c>
      <c r="CT54" s="404" t="str">
        <f ca="1">+IF(OFFSET('Sanitation Data'!$E$32,0,10*ROW('Sanitation Data'!E48))="","",OFFSET('Sanitation Data'!$E$32,0,10*ROW('Sanitation Data'!E48)))</f>
        <v/>
      </c>
      <c r="CU54" s="404" t="str">
        <f ca="1">+IF(OFFSET('Sanitation Data'!$F$28,0,10*ROW('Sanitation Data'!F48))="","",OFFSET('Sanitation Data'!$F$28,0,10*ROW('Sanitation Data'!F48)))</f>
        <v/>
      </c>
      <c r="CV54" s="404" t="str">
        <f ca="1">+IF(OFFSET('Sanitation Data'!$F$29,0,10*ROW('Sanitation Data'!F48))="","",OFFSET('Sanitation Data'!$F$29,0,10*ROW('Sanitation Data'!F48)))</f>
        <v/>
      </c>
      <c r="CW54" s="404" t="str">
        <f ca="1">+IF(OFFSET('Sanitation Data'!$F$30,0,10*ROW('Sanitation Data'!F48))="","",OFFSET('Sanitation Data'!$F$30,0,10*ROW('Sanitation Data'!F48)))</f>
        <v/>
      </c>
      <c r="CX54" s="404" t="str">
        <f ca="1">+IF(OFFSET('Sanitation Data'!$F$31,0,10*ROW('Sanitation Data'!F48))="","",OFFSET('Sanitation Data'!$F$31,0,10*ROW('Sanitation Data'!F48)))</f>
        <v/>
      </c>
      <c r="CY54" s="404" t="str">
        <f ca="1">+IF(OFFSET('Sanitation Data'!$F$32,0,10*ROW('Sanitation Data'!F48))="","",OFFSET('Sanitation Data'!$F$32,0,10*ROW('Sanitation Data'!F48)))</f>
        <v/>
      </c>
      <c r="CZ54" s="404" t="str">
        <f ca="1">+IF(OFFSET('Sanitation Data'!$G$28,0,10*ROW('Sanitation Data'!G48))="","",OFFSET('Sanitation Data'!$G$28,0,10*ROW('Sanitation Data'!G48)))</f>
        <v/>
      </c>
      <c r="DA54" s="404" t="str">
        <f ca="1">+IF(OFFSET('Sanitation Data'!$G$29,0,10*ROW('Sanitation Data'!G48))="","",OFFSET('Sanitation Data'!$G$29,0,10*ROW('Sanitation Data'!G48)))</f>
        <v/>
      </c>
      <c r="DB54" s="404" t="str">
        <f ca="1">+IF(OFFSET('Sanitation Data'!$G$30,0,10*ROW('Sanitation Data'!G48))="","",OFFSET('Sanitation Data'!$G$30,0,10*ROW('Sanitation Data'!G48)))</f>
        <v/>
      </c>
      <c r="DC54" s="404" t="str">
        <f ca="1">+IF(OFFSET('Sanitation Data'!$G$31,0,10*ROW('Sanitation Data'!G48))="","",OFFSET('Sanitation Data'!$G$31,0,10*ROW('Sanitation Data'!G48)))</f>
        <v/>
      </c>
      <c r="DD54" s="404" t="str">
        <f ca="1">+IF(OFFSET('Sanitation Data'!$G$32,0,10*ROW('Sanitation Data'!G48))="","",OFFSET('Sanitation Data'!$G$32,0,10*ROW('Sanitation Data'!G48)))</f>
        <v/>
      </c>
      <c r="DE54" s="404" t="str">
        <f ca="1">+IF(OFFSET('Sanitation Data'!$H$28,0,10*ROW('Sanitation Data'!H48))="","",OFFSET('Sanitation Data'!$H$28,0,10*ROW('Sanitation Data'!H48)))</f>
        <v/>
      </c>
      <c r="DF54" s="404" t="str">
        <f ca="1">+IF(OFFSET('Sanitation Data'!$H$29,0,10*ROW('Sanitation Data'!H48))="","",OFFSET('Sanitation Data'!$H$29,0,10*ROW('Sanitation Data'!H48)))</f>
        <v/>
      </c>
      <c r="DG54" s="404" t="str">
        <f ca="1">+IF(OFFSET('Sanitation Data'!$H$30,0,10*ROW('Sanitation Data'!H48))="","",OFFSET('Sanitation Data'!$H$30,0,10*ROW('Sanitation Data'!H48)))</f>
        <v/>
      </c>
      <c r="DH54" s="404" t="str">
        <f ca="1">+IF(OFFSET('Sanitation Data'!$H$31,0,10*ROW('Sanitation Data'!H48))="","",OFFSET('Sanitation Data'!$H$31,0,10*ROW('Sanitation Data'!H48)))</f>
        <v/>
      </c>
      <c r="DI54" s="404" t="str">
        <f ca="1">+IF(OFFSET('Sanitation Data'!$H$32,0,10*ROW('Sanitation Data'!H48))="","",OFFSET('Sanitation Data'!$H$32,0,10*ROW('Sanitation Data'!H48)))</f>
        <v/>
      </c>
      <c r="DJ54" s="404" t="str">
        <f ca="1">+IF(OFFSET('Sanitation Data'!$I$28,0,10*ROW('Sanitation Data'!I48))="","",OFFSET('Sanitation Data'!$I$28,0,10*ROW('Sanitation Data'!I48)))</f>
        <v/>
      </c>
      <c r="DK54" s="404" t="str">
        <f ca="1">+IF(OFFSET('Sanitation Data'!$I$29,0,10*ROW('Sanitation Data'!I48))="","",OFFSET('Sanitation Data'!$I$29,0,10*ROW('Sanitation Data'!I48)))</f>
        <v/>
      </c>
      <c r="DL54" s="404" t="str">
        <f ca="1">+IF(OFFSET('Sanitation Data'!$I$30,0,10*ROW('Sanitation Data'!I48))="","",OFFSET('Sanitation Data'!$I$30,0,10*ROW('Sanitation Data'!I48)))</f>
        <v/>
      </c>
      <c r="DM54" s="404" t="str">
        <f ca="1">+IF(OFFSET('Sanitation Data'!$I$31,0,10*ROW('Sanitation Data'!I48))="","",OFFSET('Sanitation Data'!$I$31,0,10*ROW('Sanitation Data'!I48)))</f>
        <v/>
      </c>
      <c r="DN54" s="404" t="str">
        <f ca="1">+IF(OFFSET('Sanitation Data'!$I$32,0,10*ROW('Sanitation Data'!I48))="","",OFFSET('Sanitation Data'!$I$32,0,10*ROW('Sanitation Data'!I48)))</f>
        <v/>
      </c>
      <c r="DO54" s="404" t="str">
        <f ca="1">+IF(OFFSET('Hygiene Data'!$D$11,0,10*ROW('Hygiene Data'!D48))="","",OFFSET('Hygiene Data'!$D$11,0,10*ROW('Hygiene Data'!D48)))</f>
        <v/>
      </c>
      <c r="DP54" s="404" t="str">
        <f ca="1">+IF(OFFSET('Hygiene Data'!$D$12,0,10*ROW('Hygiene Data'!D48))="","",OFFSET('Hygiene Data'!$D$12,0,10*ROW('Hygiene Data'!D48)))</f>
        <v/>
      </c>
      <c r="DQ54" s="404" t="str">
        <f ca="1">+IF(OFFSET('Hygiene Data'!$D$13,0,10*ROW('Hygiene Data'!D48))="","",OFFSET('Hygiene Data'!$D$13,0,10*ROW('Hygiene Data'!D48)))</f>
        <v/>
      </c>
      <c r="DR54" s="404" t="str">
        <f ca="1">+IF(OFFSET('Hygiene Data'!$E$11,0,10*ROW('Hygiene Data'!E48))="","",OFFSET('Hygiene Data'!$E$11,0,10*ROW('Hygiene Data'!E48)))</f>
        <v/>
      </c>
      <c r="DS54" s="404" t="str">
        <f ca="1">+IF(OFFSET('Hygiene Data'!$E$12,0,10*ROW('Hygiene Data'!E48))="","",OFFSET('Hygiene Data'!$E$12,0,10*ROW('Hygiene Data'!E48)))</f>
        <v/>
      </c>
      <c r="DT54" s="404" t="str">
        <f ca="1">+IF(OFFSET('Hygiene Data'!$E$13,0,10*ROW('Hygiene Data'!E48))="","",OFFSET('Hygiene Data'!$E$13,0,10*ROW('Hygiene Data'!E48)))</f>
        <v/>
      </c>
      <c r="DU54" s="404" t="str">
        <f ca="1">+IF(OFFSET('Hygiene Data'!$F$11,0,10*ROW('Hygiene Data'!F48))="","",OFFSET('Hygiene Data'!$F$11,0,10*ROW('Hygiene Data'!F48)))</f>
        <v/>
      </c>
      <c r="DV54" s="404" t="str">
        <f ca="1">+IF(OFFSET('Hygiene Data'!$F$12,0,10*ROW('Hygiene Data'!F48))="","",OFFSET('Hygiene Data'!$F$12,0,10*ROW('Hygiene Data'!F48)))</f>
        <v/>
      </c>
      <c r="DW54" s="404" t="str">
        <f ca="1">+IF(OFFSET('Hygiene Data'!$F$13,0,10*ROW('Hygiene Data'!F48))="","",OFFSET('Hygiene Data'!$F$13,0,10*ROW('Hygiene Data'!F48)))</f>
        <v/>
      </c>
      <c r="DX54" s="404" t="str">
        <f ca="1">+IF(OFFSET('Hygiene Data'!$G$11,0,10*ROW('Hygiene Data'!G48))="","",OFFSET('Hygiene Data'!$G$11,0,10*ROW('Hygiene Data'!G48)))</f>
        <v/>
      </c>
      <c r="DY54" s="404" t="str">
        <f ca="1">+IF(OFFSET('Hygiene Data'!$G$12,0,10*ROW('Hygiene Data'!G48))="","",OFFSET('Hygiene Data'!$G$12,0,10*ROW('Hygiene Data'!G48)))</f>
        <v/>
      </c>
      <c r="DZ54" s="404" t="str">
        <f ca="1">+IF(OFFSET('Hygiene Data'!$G$13,0,10*ROW('Hygiene Data'!G48))="","",OFFSET('Hygiene Data'!$G$13,0,10*ROW('Hygiene Data'!G48)))</f>
        <v/>
      </c>
      <c r="EA54" s="404" t="str">
        <f ca="1">+IF(OFFSET('Hygiene Data'!$H$11,0,10*ROW('Hygiene Data'!H48))="","",OFFSET('Hygiene Data'!$H$11,0,10*ROW('Hygiene Data'!H48)))</f>
        <v/>
      </c>
      <c r="EB54" s="404" t="str">
        <f ca="1">+IF(OFFSET('Hygiene Data'!$H$12,0,10*ROW('Hygiene Data'!H48))="","",OFFSET('Hygiene Data'!$H$12,0,10*ROW('Hygiene Data'!H48)))</f>
        <v/>
      </c>
      <c r="EC54" s="404" t="str">
        <f ca="1">+IF(OFFSET('Hygiene Data'!$H$13,0,10*ROW('Hygiene Data'!H48))="","",OFFSET('Hygiene Data'!$H$13,0,10*ROW('Hygiene Data'!H48)))</f>
        <v/>
      </c>
      <c r="ED54" s="404" t="str">
        <f ca="1">+IF(OFFSET('Hygiene Data'!$I$11,0,10*ROW('Hygiene Data'!I48))="","",OFFSET('Hygiene Data'!$I$11,0,10*ROW('Hygiene Data'!I48)))</f>
        <v/>
      </c>
      <c r="EE54" s="404" t="str">
        <f ca="1">+IF(OFFSET('Hygiene Data'!$I$12,0,10*ROW('Hygiene Data'!I48))="","",OFFSET('Hygiene Data'!$I$12,0,10*ROW('Hygiene Data'!I48)))</f>
        <v/>
      </c>
      <c r="EF54" s="404" t="str">
        <f ca="1">+IF(OFFSET('Hygiene Data'!$I$13,0,10*ROW('Hygiene Data'!I48))="","",OFFSET('Hygiene Data'!$I$13,0,10*ROW('Hygiene Data'!I48)))</f>
        <v/>
      </c>
    </row>
    <row r="55" spans="1:136" x14ac:dyDescent="0.25">
      <c r="A55" s="513" t="str">
        <f ca="1">+IF(OFFSET('Water Data'!$B$2,0,10*ROW('Water Data'!E49))="","",OFFSET('Water Data'!$B$2,0,10*ROW('Water Data'!E49)))</f>
        <v/>
      </c>
      <c r="B55" s="51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40" t="str">
        <f t="shared" ca="1" si="0"/>
        <v/>
      </c>
      <c r="D55" s="54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4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4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4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4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4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4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4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4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4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4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4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4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4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4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4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4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4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4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4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4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4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4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4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4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4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4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4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4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4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4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4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4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4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4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4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4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4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4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4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4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4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4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4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4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4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4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4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4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1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4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4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4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4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4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4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4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4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4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4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4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4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4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4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4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4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404" t="str">
        <f ca="1">+IF(OFFSET('Water Data'!$D$27,0,10*ROW('Water Data'!D49))="","",OFFSET('Water Data'!$D$27,0,10*ROW('Water Data'!D49)))</f>
        <v/>
      </c>
      <c r="BT55" s="404" t="str">
        <f ca="1">+IF(OFFSET('Water Data'!$D$28,0,10*ROW('Water Data'!D49))="","",OFFSET('Water Data'!$D$28,0,10*ROW('Water Data'!D49)))</f>
        <v/>
      </c>
      <c r="BU55" s="404" t="str">
        <f ca="1">+IF(OFFSET('Water Data'!$D$29,0,10*ROW('Water Data'!D49))="","",OFFSET('Water Data'!$D$29,0,10*ROW('Water Data'!D49)))</f>
        <v/>
      </c>
      <c r="BV55" s="404" t="str">
        <f ca="1">+IF(OFFSET('Water Data'!$E$27,0,10*ROW('Water Data'!E49))="","",OFFSET('Water Data'!$E$27,0,10*ROW('Water Data'!E49)))</f>
        <v/>
      </c>
      <c r="BW55" s="404" t="str">
        <f ca="1">+IF(OFFSET('Water Data'!$E$28,0,10*ROW('Water Data'!E49))="","",OFFSET('Water Data'!$E$28,0,10*ROW('Water Data'!E49)))</f>
        <v/>
      </c>
      <c r="BX55" s="404" t="str">
        <f ca="1">+IF(OFFSET('Water Data'!$E$29,0,10*ROW('Water Data'!E49))="","",OFFSET('Water Data'!$E$29,0,10*ROW('Water Data'!E49)))</f>
        <v/>
      </c>
      <c r="BY55" s="404" t="str">
        <f ca="1">+IF(OFFSET('Water Data'!$F$27,0,10*ROW('Water Data'!F49))="","",OFFSET('Water Data'!$F$27,0,10*ROW('Water Data'!F49)))</f>
        <v/>
      </c>
      <c r="BZ55" s="404" t="str">
        <f ca="1">+IF(OFFSET('Water Data'!$F$28,0,10*ROW('Water Data'!F49))="","",OFFSET('Water Data'!$F$28,0,10*ROW('Water Data'!F49)))</f>
        <v/>
      </c>
      <c r="CA55" s="404" t="str">
        <f ca="1">+IF(OFFSET('Water Data'!$F$29,0,10*ROW('Water Data'!F49))="","",OFFSET('Water Data'!$F$29,0,10*ROW('Water Data'!F49)))</f>
        <v/>
      </c>
      <c r="CB55" s="404" t="str">
        <f ca="1">+IF(OFFSET('Water Data'!$G$27,0,10*ROW('Water Data'!G49))="","",OFFSET('Water Data'!$G$27,0,10*ROW('Water Data'!G49)))</f>
        <v/>
      </c>
      <c r="CC55" s="404" t="str">
        <f ca="1">+IF(OFFSET('Water Data'!$G$28,0,10*ROW('Water Data'!G49))="","",OFFSET('Water Data'!$G$28,0,10*ROW('Water Data'!G49)))</f>
        <v/>
      </c>
      <c r="CD55" s="404" t="str">
        <f ca="1">+IF(OFFSET('Water Data'!$G$29,0,10*ROW('Water Data'!G49))="","",OFFSET('Water Data'!$G$29,0,10*ROW('Water Data'!G49)))</f>
        <v/>
      </c>
      <c r="CE55" s="404" t="str">
        <f ca="1">+IF(OFFSET('Water Data'!$H$27,0,10*ROW('Water Data'!H49))="","",OFFSET('Water Data'!$H$27,0,10*ROW('Water Data'!H49)))</f>
        <v/>
      </c>
      <c r="CF55" s="404" t="str">
        <f ca="1">+IF(OFFSET('Water Data'!$H$28,0,10*ROW('Water Data'!H49))="","",OFFSET('Water Data'!$H$28,0,10*ROW('Water Data'!H49)))</f>
        <v/>
      </c>
      <c r="CG55" s="404" t="str">
        <f ca="1">+IF(OFFSET('Water Data'!$H$29,0,10*ROW('Water Data'!H49))="","",OFFSET('Water Data'!$H$29,0,10*ROW('Water Data'!H49)))</f>
        <v/>
      </c>
      <c r="CH55" s="404" t="str">
        <f ca="1">+IF(OFFSET('Water Data'!$I$27,0,10*ROW('Water Data'!I49))="","",OFFSET('Water Data'!$I$27,0,10*ROW('Water Data'!I49)))</f>
        <v/>
      </c>
      <c r="CI55" s="404" t="str">
        <f ca="1">+IF(OFFSET('Water Data'!$I$28,0,10*ROW('Water Data'!I49))="","",OFFSET('Water Data'!$I$28,0,10*ROW('Water Data'!I49)))</f>
        <v/>
      </c>
      <c r="CJ55" s="404" t="str">
        <f ca="1">+IF(OFFSET('Water Data'!$I$29,0,10*ROW('Water Data'!I49))="","",OFFSET('Water Data'!$I$29,0,10*ROW('Water Data'!I49)))</f>
        <v/>
      </c>
      <c r="CK55" s="404" t="str">
        <f ca="1">+IF(OFFSET('Sanitation Data'!$D$28,0,10*ROW('Sanitation Data'!D49))="","",OFFSET('Sanitation Data'!$D$28,0,10*ROW('Sanitation Data'!D49)))</f>
        <v/>
      </c>
      <c r="CL55" s="404" t="str">
        <f ca="1">+IF(OFFSET('Sanitation Data'!$D$29,0,10*ROW('Sanitation Data'!D49))="","",OFFSET('Sanitation Data'!$D$29,0,10*ROW('Sanitation Data'!D49)))</f>
        <v/>
      </c>
      <c r="CM55" s="404" t="str">
        <f ca="1">+IF(OFFSET('Sanitation Data'!$D$30,0,10*ROW('Sanitation Data'!D49))="","",OFFSET('Sanitation Data'!$D$30,0,10*ROW('Sanitation Data'!D49)))</f>
        <v/>
      </c>
      <c r="CN55" s="404" t="str">
        <f ca="1">+IF(OFFSET('Sanitation Data'!$D$31,0,10*ROW('Sanitation Data'!D49))="","",OFFSET('Sanitation Data'!$D$31,0,10*ROW('Sanitation Data'!D49)))</f>
        <v/>
      </c>
      <c r="CO55" s="404" t="str">
        <f ca="1">+IF(OFFSET('Sanitation Data'!$D$32,0,10*ROW('Sanitation Data'!D49))="","",OFFSET('Sanitation Data'!$D$32,0,10*ROW('Sanitation Data'!D49)))</f>
        <v/>
      </c>
      <c r="CP55" s="404" t="str">
        <f ca="1">+IF(OFFSET('Sanitation Data'!$E$28,0,10*ROW('Sanitation Data'!E49))="","",OFFSET('Sanitation Data'!$E$28,0,10*ROW('Sanitation Data'!E49)))</f>
        <v/>
      </c>
      <c r="CQ55" s="404" t="str">
        <f ca="1">+IF(OFFSET('Sanitation Data'!$E$29,0,10*ROW('Sanitation Data'!E49))="","",OFFSET('Sanitation Data'!$E$29,0,10*ROW('Sanitation Data'!E49)))</f>
        <v/>
      </c>
      <c r="CR55" s="404" t="str">
        <f ca="1">+IF(OFFSET('Sanitation Data'!$E$30,0,10*ROW('Sanitation Data'!E49))="","",OFFSET('Sanitation Data'!$E$30,0,10*ROW('Sanitation Data'!E49)))</f>
        <v/>
      </c>
      <c r="CS55" s="404" t="str">
        <f ca="1">+IF(OFFSET('Sanitation Data'!$E$31,0,10*ROW('Sanitation Data'!E49))="","",OFFSET('Sanitation Data'!$E$31,0,10*ROW('Sanitation Data'!E49)))</f>
        <v/>
      </c>
      <c r="CT55" s="404" t="str">
        <f ca="1">+IF(OFFSET('Sanitation Data'!$E$32,0,10*ROW('Sanitation Data'!E49))="","",OFFSET('Sanitation Data'!$E$32,0,10*ROW('Sanitation Data'!E49)))</f>
        <v/>
      </c>
      <c r="CU55" s="404" t="str">
        <f ca="1">+IF(OFFSET('Sanitation Data'!$F$28,0,10*ROW('Sanitation Data'!F49))="","",OFFSET('Sanitation Data'!$F$28,0,10*ROW('Sanitation Data'!F49)))</f>
        <v/>
      </c>
      <c r="CV55" s="404" t="str">
        <f ca="1">+IF(OFFSET('Sanitation Data'!$F$29,0,10*ROW('Sanitation Data'!F49))="","",OFFSET('Sanitation Data'!$F$29,0,10*ROW('Sanitation Data'!F49)))</f>
        <v/>
      </c>
      <c r="CW55" s="404" t="str">
        <f ca="1">+IF(OFFSET('Sanitation Data'!$F$30,0,10*ROW('Sanitation Data'!F49))="","",OFFSET('Sanitation Data'!$F$30,0,10*ROW('Sanitation Data'!F49)))</f>
        <v/>
      </c>
      <c r="CX55" s="404" t="str">
        <f ca="1">+IF(OFFSET('Sanitation Data'!$F$31,0,10*ROW('Sanitation Data'!F49))="","",OFFSET('Sanitation Data'!$F$31,0,10*ROW('Sanitation Data'!F49)))</f>
        <v/>
      </c>
      <c r="CY55" s="404" t="str">
        <f ca="1">+IF(OFFSET('Sanitation Data'!$F$32,0,10*ROW('Sanitation Data'!F49))="","",OFFSET('Sanitation Data'!$F$32,0,10*ROW('Sanitation Data'!F49)))</f>
        <v/>
      </c>
      <c r="CZ55" s="404" t="str">
        <f ca="1">+IF(OFFSET('Sanitation Data'!$G$28,0,10*ROW('Sanitation Data'!G49))="","",OFFSET('Sanitation Data'!$G$28,0,10*ROW('Sanitation Data'!G49)))</f>
        <v/>
      </c>
      <c r="DA55" s="404" t="str">
        <f ca="1">+IF(OFFSET('Sanitation Data'!$G$29,0,10*ROW('Sanitation Data'!G49))="","",OFFSET('Sanitation Data'!$G$29,0,10*ROW('Sanitation Data'!G49)))</f>
        <v/>
      </c>
      <c r="DB55" s="404" t="str">
        <f ca="1">+IF(OFFSET('Sanitation Data'!$G$30,0,10*ROW('Sanitation Data'!G49))="","",OFFSET('Sanitation Data'!$G$30,0,10*ROW('Sanitation Data'!G49)))</f>
        <v/>
      </c>
      <c r="DC55" s="404" t="str">
        <f ca="1">+IF(OFFSET('Sanitation Data'!$G$31,0,10*ROW('Sanitation Data'!G49))="","",OFFSET('Sanitation Data'!$G$31,0,10*ROW('Sanitation Data'!G49)))</f>
        <v/>
      </c>
      <c r="DD55" s="404" t="str">
        <f ca="1">+IF(OFFSET('Sanitation Data'!$G$32,0,10*ROW('Sanitation Data'!G49))="","",OFFSET('Sanitation Data'!$G$32,0,10*ROW('Sanitation Data'!G49)))</f>
        <v/>
      </c>
      <c r="DE55" s="404" t="str">
        <f ca="1">+IF(OFFSET('Sanitation Data'!$H$28,0,10*ROW('Sanitation Data'!H49))="","",OFFSET('Sanitation Data'!$H$28,0,10*ROW('Sanitation Data'!H49)))</f>
        <v/>
      </c>
      <c r="DF55" s="404" t="str">
        <f ca="1">+IF(OFFSET('Sanitation Data'!$H$29,0,10*ROW('Sanitation Data'!H49))="","",OFFSET('Sanitation Data'!$H$29,0,10*ROW('Sanitation Data'!H49)))</f>
        <v/>
      </c>
      <c r="DG55" s="404" t="str">
        <f ca="1">+IF(OFFSET('Sanitation Data'!$H$30,0,10*ROW('Sanitation Data'!H49))="","",OFFSET('Sanitation Data'!$H$30,0,10*ROW('Sanitation Data'!H49)))</f>
        <v/>
      </c>
      <c r="DH55" s="404" t="str">
        <f ca="1">+IF(OFFSET('Sanitation Data'!$H$31,0,10*ROW('Sanitation Data'!H49))="","",OFFSET('Sanitation Data'!$H$31,0,10*ROW('Sanitation Data'!H49)))</f>
        <v/>
      </c>
      <c r="DI55" s="404" t="str">
        <f ca="1">+IF(OFFSET('Sanitation Data'!$H$32,0,10*ROW('Sanitation Data'!H49))="","",OFFSET('Sanitation Data'!$H$32,0,10*ROW('Sanitation Data'!H49)))</f>
        <v/>
      </c>
      <c r="DJ55" s="404" t="str">
        <f ca="1">+IF(OFFSET('Sanitation Data'!$I$28,0,10*ROW('Sanitation Data'!I49))="","",OFFSET('Sanitation Data'!$I$28,0,10*ROW('Sanitation Data'!I49)))</f>
        <v/>
      </c>
      <c r="DK55" s="404" t="str">
        <f ca="1">+IF(OFFSET('Sanitation Data'!$I$29,0,10*ROW('Sanitation Data'!I49))="","",OFFSET('Sanitation Data'!$I$29,0,10*ROW('Sanitation Data'!I49)))</f>
        <v/>
      </c>
      <c r="DL55" s="404" t="str">
        <f ca="1">+IF(OFFSET('Sanitation Data'!$I$30,0,10*ROW('Sanitation Data'!I49))="","",OFFSET('Sanitation Data'!$I$30,0,10*ROW('Sanitation Data'!I49)))</f>
        <v/>
      </c>
      <c r="DM55" s="404" t="str">
        <f ca="1">+IF(OFFSET('Sanitation Data'!$I$31,0,10*ROW('Sanitation Data'!I49))="","",OFFSET('Sanitation Data'!$I$31,0,10*ROW('Sanitation Data'!I49)))</f>
        <v/>
      </c>
      <c r="DN55" s="404" t="str">
        <f ca="1">+IF(OFFSET('Sanitation Data'!$I$32,0,10*ROW('Sanitation Data'!I49))="","",OFFSET('Sanitation Data'!$I$32,0,10*ROW('Sanitation Data'!I49)))</f>
        <v/>
      </c>
      <c r="DO55" s="404" t="str">
        <f ca="1">+IF(OFFSET('Hygiene Data'!$D$11,0,10*ROW('Hygiene Data'!D49))="","",OFFSET('Hygiene Data'!$D$11,0,10*ROW('Hygiene Data'!D49)))</f>
        <v/>
      </c>
      <c r="DP55" s="404" t="str">
        <f ca="1">+IF(OFFSET('Hygiene Data'!$D$12,0,10*ROW('Hygiene Data'!D49))="","",OFFSET('Hygiene Data'!$D$12,0,10*ROW('Hygiene Data'!D49)))</f>
        <v/>
      </c>
      <c r="DQ55" s="404" t="str">
        <f ca="1">+IF(OFFSET('Hygiene Data'!$D$13,0,10*ROW('Hygiene Data'!D49))="","",OFFSET('Hygiene Data'!$D$13,0,10*ROW('Hygiene Data'!D49)))</f>
        <v/>
      </c>
      <c r="DR55" s="404" t="str">
        <f ca="1">+IF(OFFSET('Hygiene Data'!$E$11,0,10*ROW('Hygiene Data'!E49))="","",OFFSET('Hygiene Data'!$E$11,0,10*ROW('Hygiene Data'!E49)))</f>
        <v/>
      </c>
      <c r="DS55" s="404" t="str">
        <f ca="1">+IF(OFFSET('Hygiene Data'!$E$12,0,10*ROW('Hygiene Data'!E49))="","",OFFSET('Hygiene Data'!$E$12,0,10*ROW('Hygiene Data'!E49)))</f>
        <v/>
      </c>
      <c r="DT55" s="404" t="str">
        <f ca="1">+IF(OFFSET('Hygiene Data'!$E$13,0,10*ROW('Hygiene Data'!E49))="","",OFFSET('Hygiene Data'!$E$13,0,10*ROW('Hygiene Data'!E49)))</f>
        <v/>
      </c>
      <c r="DU55" s="404" t="str">
        <f ca="1">+IF(OFFSET('Hygiene Data'!$F$11,0,10*ROW('Hygiene Data'!F49))="","",OFFSET('Hygiene Data'!$F$11,0,10*ROW('Hygiene Data'!F49)))</f>
        <v/>
      </c>
      <c r="DV55" s="404" t="str">
        <f ca="1">+IF(OFFSET('Hygiene Data'!$F$12,0,10*ROW('Hygiene Data'!F49))="","",OFFSET('Hygiene Data'!$F$12,0,10*ROW('Hygiene Data'!F49)))</f>
        <v/>
      </c>
      <c r="DW55" s="404" t="str">
        <f ca="1">+IF(OFFSET('Hygiene Data'!$F$13,0,10*ROW('Hygiene Data'!F49))="","",OFFSET('Hygiene Data'!$F$13,0,10*ROW('Hygiene Data'!F49)))</f>
        <v/>
      </c>
      <c r="DX55" s="404" t="str">
        <f ca="1">+IF(OFFSET('Hygiene Data'!$G$11,0,10*ROW('Hygiene Data'!G49))="","",OFFSET('Hygiene Data'!$G$11,0,10*ROW('Hygiene Data'!G49)))</f>
        <v/>
      </c>
      <c r="DY55" s="404" t="str">
        <f ca="1">+IF(OFFSET('Hygiene Data'!$G$12,0,10*ROW('Hygiene Data'!G49))="","",OFFSET('Hygiene Data'!$G$12,0,10*ROW('Hygiene Data'!G49)))</f>
        <v/>
      </c>
      <c r="DZ55" s="404" t="str">
        <f ca="1">+IF(OFFSET('Hygiene Data'!$G$13,0,10*ROW('Hygiene Data'!G49))="","",OFFSET('Hygiene Data'!$G$13,0,10*ROW('Hygiene Data'!G49)))</f>
        <v/>
      </c>
      <c r="EA55" s="404" t="str">
        <f ca="1">+IF(OFFSET('Hygiene Data'!$H$11,0,10*ROW('Hygiene Data'!H49))="","",OFFSET('Hygiene Data'!$H$11,0,10*ROW('Hygiene Data'!H49)))</f>
        <v/>
      </c>
      <c r="EB55" s="404" t="str">
        <f ca="1">+IF(OFFSET('Hygiene Data'!$H$12,0,10*ROW('Hygiene Data'!H49))="","",OFFSET('Hygiene Data'!$H$12,0,10*ROW('Hygiene Data'!H49)))</f>
        <v/>
      </c>
      <c r="EC55" s="404" t="str">
        <f ca="1">+IF(OFFSET('Hygiene Data'!$H$13,0,10*ROW('Hygiene Data'!H49))="","",OFFSET('Hygiene Data'!$H$13,0,10*ROW('Hygiene Data'!H49)))</f>
        <v/>
      </c>
      <c r="ED55" s="404" t="str">
        <f ca="1">+IF(OFFSET('Hygiene Data'!$I$11,0,10*ROW('Hygiene Data'!I49))="","",OFFSET('Hygiene Data'!$I$11,0,10*ROW('Hygiene Data'!I49)))</f>
        <v/>
      </c>
      <c r="EE55" s="404" t="str">
        <f ca="1">+IF(OFFSET('Hygiene Data'!$I$12,0,10*ROW('Hygiene Data'!I49))="","",OFFSET('Hygiene Data'!$I$12,0,10*ROW('Hygiene Data'!I49)))</f>
        <v/>
      </c>
      <c r="EF55" s="404" t="str">
        <f ca="1">+IF(OFFSET('Hygiene Data'!$I$13,0,10*ROW('Hygiene Data'!I49))="","",OFFSET('Hygiene Data'!$I$13,0,10*ROW('Hygiene Data'!I49)))</f>
        <v/>
      </c>
    </row>
    <row r="56" spans="1:136" x14ac:dyDescent="0.25">
      <c r="A56" s="513" t="str">
        <f ca="1">+IF(OFFSET('Water Data'!$B$2,0,10*ROW('Water Data'!E50))="","",OFFSET('Water Data'!$B$2,0,10*ROW('Water Data'!E50)))</f>
        <v/>
      </c>
      <c r="B56" s="51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40" t="str">
        <f t="shared" ca="1" si="0"/>
        <v/>
      </c>
      <c r="D56" s="54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4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4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4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4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4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4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4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4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4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4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4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4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4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4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4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4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4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4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4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4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4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4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4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4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4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4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4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4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4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4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4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4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4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4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4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4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4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4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4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4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4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4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4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4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4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4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4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4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1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4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4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4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4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4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4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4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4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4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4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4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4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4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4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4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4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404" t="str">
        <f ca="1">+IF(OFFSET('Water Data'!$D$27,0,10*ROW('Water Data'!D50))="","",OFFSET('Water Data'!$D$27,0,10*ROW('Water Data'!D50)))</f>
        <v/>
      </c>
      <c r="BT56" s="404" t="str">
        <f ca="1">+IF(OFFSET('Water Data'!$D$28,0,10*ROW('Water Data'!D50))="","",OFFSET('Water Data'!$D$28,0,10*ROW('Water Data'!D50)))</f>
        <v/>
      </c>
      <c r="BU56" s="404" t="str">
        <f ca="1">+IF(OFFSET('Water Data'!$D$29,0,10*ROW('Water Data'!D50))="","",OFFSET('Water Data'!$D$29,0,10*ROW('Water Data'!D50)))</f>
        <v/>
      </c>
      <c r="BV56" s="404" t="str">
        <f ca="1">+IF(OFFSET('Water Data'!$E$27,0,10*ROW('Water Data'!E50))="","",OFFSET('Water Data'!$E$27,0,10*ROW('Water Data'!E50)))</f>
        <v/>
      </c>
      <c r="BW56" s="404" t="str">
        <f ca="1">+IF(OFFSET('Water Data'!$E$28,0,10*ROW('Water Data'!E50))="","",OFFSET('Water Data'!$E$28,0,10*ROW('Water Data'!E50)))</f>
        <v/>
      </c>
      <c r="BX56" s="404" t="str">
        <f ca="1">+IF(OFFSET('Water Data'!$E$29,0,10*ROW('Water Data'!E50))="","",OFFSET('Water Data'!$E$29,0,10*ROW('Water Data'!E50)))</f>
        <v/>
      </c>
      <c r="BY56" s="404" t="str">
        <f ca="1">+IF(OFFSET('Water Data'!$F$27,0,10*ROW('Water Data'!F50))="","",OFFSET('Water Data'!$F$27,0,10*ROW('Water Data'!F50)))</f>
        <v/>
      </c>
      <c r="BZ56" s="404" t="str">
        <f ca="1">+IF(OFFSET('Water Data'!$F$28,0,10*ROW('Water Data'!F50))="","",OFFSET('Water Data'!$F$28,0,10*ROW('Water Data'!F50)))</f>
        <v/>
      </c>
      <c r="CA56" s="404" t="str">
        <f ca="1">+IF(OFFSET('Water Data'!$F$29,0,10*ROW('Water Data'!F50))="","",OFFSET('Water Data'!$F$29,0,10*ROW('Water Data'!F50)))</f>
        <v/>
      </c>
      <c r="CB56" s="404" t="str">
        <f ca="1">+IF(OFFSET('Water Data'!$G$27,0,10*ROW('Water Data'!G50))="","",OFFSET('Water Data'!$G$27,0,10*ROW('Water Data'!G50)))</f>
        <v/>
      </c>
      <c r="CC56" s="404" t="str">
        <f ca="1">+IF(OFFSET('Water Data'!$G$28,0,10*ROW('Water Data'!G50))="","",OFFSET('Water Data'!$G$28,0,10*ROW('Water Data'!G50)))</f>
        <v/>
      </c>
      <c r="CD56" s="404" t="str">
        <f ca="1">+IF(OFFSET('Water Data'!$G$29,0,10*ROW('Water Data'!G50))="","",OFFSET('Water Data'!$G$29,0,10*ROW('Water Data'!G50)))</f>
        <v/>
      </c>
      <c r="CE56" s="404" t="str">
        <f ca="1">+IF(OFFSET('Water Data'!$H$27,0,10*ROW('Water Data'!H50))="","",OFFSET('Water Data'!$H$27,0,10*ROW('Water Data'!H50)))</f>
        <v/>
      </c>
      <c r="CF56" s="404" t="str">
        <f ca="1">+IF(OFFSET('Water Data'!$H$28,0,10*ROW('Water Data'!H50))="","",OFFSET('Water Data'!$H$28,0,10*ROW('Water Data'!H50)))</f>
        <v/>
      </c>
      <c r="CG56" s="404" t="str">
        <f ca="1">+IF(OFFSET('Water Data'!$H$29,0,10*ROW('Water Data'!H50))="","",OFFSET('Water Data'!$H$29,0,10*ROW('Water Data'!H50)))</f>
        <v/>
      </c>
      <c r="CH56" s="404" t="str">
        <f ca="1">+IF(OFFSET('Water Data'!$I$27,0,10*ROW('Water Data'!I50))="","",OFFSET('Water Data'!$I$27,0,10*ROW('Water Data'!I50)))</f>
        <v/>
      </c>
      <c r="CI56" s="404" t="str">
        <f ca="1">+IF(OFFSET('Water Data'!$I$28,0,10*ROW('Water Data'!I50))="","",OFFSET('Water Data'!$I$28,0,10*ROW('Water Data'!I50)))</f>
        <v/>
      </c>
      <c r="CJ56" s="404" t="str">
        <f ca="1">+IF(OFFSET('Water Data'!$I$29,0,10*ROW('Water Data'!I50))="","",OFFSET('Water Data'!$I$29,0,10*ROW('Water Data'!I50)))</f>
        <v/>
      </c>
      <c r="CK56" s="404" t="str">
        <f ca="1">+IF(OFFSET('Sanitation Data'!$D$28,0,10*ROW('Sanitation Data'!D50))="","",OFFSET('Sanitation Data'!$D$28,0,10*ROW('Sanitation Data'!D50)))</f>
        <v/>
      </c>
      <c r="CL56" s="404" t="str">
        <f ca="1">+IF(OFFSET('Sanitation Data'!$D$29,0,10*ROW('Sanitation Data'!D50))="","",OFFSET('Sanitation Data'!$D$29,0,10*ROW('Sanitation Data'!D50)))</f>
        <v/>
      </c>
      <c r="CM56" s="404" t="str">
        <f ca="1">+IF(OFFSET('Sanitation Data'!$D$30,0,10*ROW('Sanitation Data'!D50))="","",OFFSET('Sanitation Data'!$D$30,0,10*ROW('Sanitation Data'!D50)))</f>
        <v/>
      </c>
      <c r="CN56" s="404" t="str">
        <f ca="1">+IF(OFFSET('Sanitation Data'!$D$31,0,10*ROW('Sanitation Data'!D50))="","",OFFSET('Sanitation Data'!$D$31,0,10*ROW('Sanitation Data'!D50)))</f>
        <v/>
      </c>
      <c r="CO56" s="404" t="str">
        <f ca="1">+IF(OFFSET('Sanitation Data'!$D$32,0,10*ROW('Sanitation Data'!D50))="","",OFFSET('Sanitation Data'!$D$32,0,10*ROW('Sanitation Data'!D50)))</f>
        <v/>
      </c>
      <c r="CP56" s="404" t="str">
        <f ca="1">+IF(OFFSET('Sanitation Data'!$E$28,0,10*ROW('Sanitation Data'!E50))="","",OFFSET('Sanitation Data'!$E$28,0,10*ROW('Sanitation Data'!E50)))</f>
        <v/>
      </c>
      <c r="CQ56" s="404" t="str">
        <f ca="1">+IF(OFFSET('Sanitation Data'!$E$29,0,10*ROW('Sanitation Data'!E50))="","",OFFSET('Sanitation Data'!$E$29,0,10*ROW('Sanitation Data'!E50)))</f>
        <v/>
      </c>
      <c r="CR56" s="404" t="str">
        <f ca="1">+IF(OFFSET('Sanitation Data'!$E$30,0,10*ROW('Sanitation Data'!E50))="","",OFFSET('Sanitation Data'!$E$30,0,10*ROW('Sanitation Data'!E50)))</f>
        <v/>
      </c>
      <c r="CS56" s="404" t="str">
        <f ca="1">+IF(OFFSET('Sanitation Data'!$E$31,0,10*ROW('Sanitation Data'!E50))="","",OFFSET('Sanitation Data'!$E$31,0,10*ROW('Sanitation Data'!E50)))</f>
        <v/>
      </c>
      <c r="CT56" s="404" t="str">
        <f ca="1">+IF(OFFSET('Sanitation Data'!$E$32,0,10*ROW('Sanitation Data'!E50))="","",OFFSET('Sanitation Data'!$E$32,0,10*ROW('Sanitation Data'!E50)))</f>
        <v/>
      </c>
      <c r="CU56" s="404" t="str">
        <f ca="1">+IF(OFFSET('Sanitation Data'!$F$28,0,10*ROW('Sanitation Data'!F50))="","",OFFSET('Sanitation Data'!$F$28,0,10*ROW('Sanitation Data'!F50)))</f>
        <v/>
      </c>
      <c r="CV56" s="404" t="str">
        <f ca="1">+IF(OFFSET('Sanitation Data'!$F$29,0,10*ROW('Sanitation Data'!F50))="","",OFFSET('Sanitation Data'!$F$29,0,10*ROW('Sanitation Data'!F50)))</f>
        <v/>
      </c>
      <c r="CW56" s="404" t="str">
        <f ca="1">+IF(OFFSET('Sanitation Data'!$F$30,0,10*ROW('Sanitation Data'!F50))="","",OFFSET('Sanitation Data'!$F$30,0,10*ROW('Sanitation Data'!F50)))</f>
        <v/>
      </c>
      <c r="CX56" s="404" t="str">
        <f ca="1">+IF(OFFSET('Sanitation Data'!$F$31,0,10*ROW('Sanitation Data'!F50))="","",OFFSET('Sanitation Data'!$F$31,0,10*ROW('Sanitation Data'!F50)))</f>
        <v/>
      </c>
      <c r="CY56" s="404" t="str">
        <f ca="1">+IF(OFFSET('Sanitation Data'!$F$32,0,10*ROW('Sanitation Data'!F50))="","",OFFSET('Sanitation Data'!$F$32,0,10*ROW('Sanitation Data'!F50)))</f>
        <v/>
      </c>
      <c r="CZ56" s="404" t="str">
        <f ca="1">+IF(OFFSET('Sanitation Data'!$G$28,0,10*ROW('Sanitation Data'!G50))="","",OFFSET('Sanitation Data'!$G$28,0,10*ROW('Sanitation Data'!G50)))</f>
        <v/>
      </c>
      <c r="DA56" s="404" t="str">
        <f ca="1">+IF(OFFSET('Sanitation Data'!$G$29,0,10*ROW('Sanitation Data'!G50))="","",OFFSET('Sanitation Data'!$G$29,0,10*ROW('Sanitation Data'!G50)))</f>
        <v/>
      </c>
      <c r="DB56" s="404" t="str">
        <f ca="1">+IF(OFFSET('Sanitation Data'!$G$30,0,10*ROW('Sanitation Data'!G50))="","",OFFSET('Sanitation Data'!$G$30,0,10*ROW('Sanitation Data'!G50)))</f>
        <v/>
      </c>
      <c r="DC56" s="404" t="str">
        <f ca="1">+IF(OFFSET('Sanitation Data'!$G$31,0,10*ROW('Sanitation Data'!G50))="","",OFFSET('Sanitation Data'!$G$31,0,10*ROW('Sanitation Data'!G50)))</f>
        <v/>
      </c>
      <c r="DD56" s="404" t="str">
        <f ca="1">+IF(OFFSET('Sanitation Data'!$G$32,0,10*ROW('Sanitation Data'!G50))="","",OFFSET('Sanitation Data'!$G$32,0,10*ROW('Sanitation Data'!G50)))</f>
        <v/>
      </c>
      <c r="DE56" s="404" t="str">
        <f ca="1">+IF(OFFSET('Sanitation Data'!$H$28,0,10*ROW('Sanitation Data'!H50))="","",OFFSET('Sanitation Data'!$H$28,0,10*ROW('Sanitation Data'!H50)))</f>
        <v/>
      </c>
      <c r="DF56" s="404" t="str">
        <f ca="1">+IF(OFFSET('Sanitation Data'!$H$29,0,10*ROW('Sanitation Data'!H50))="","",OFFSET('Sanitation Data'!$H$29,0,10*ROW('Sanitation Data'!H50)))</f>
        <v/>
      </c>
      <c r="DG56" s="404" t="str">
        <f ca="1">+IF(OFFSET('Sanitation Data'!$H$30,0,10*ROW('Sanitation Data'!H50))="","",OFFSET('Sanitation Data'!$H$30,0,10*ROW('Sanitation Data'!H50)))</f>
        <v/>
      </c>
      <c r="DH56" s="404" t="str">
        <f ca="1">+IF(OFFSET('Sanitation Data'!$H$31,0,10*ROW('Sanitation Data'!H50))="","",OFFSET('Sanitation Data'!$H$31,0,10*ROW('Sanitation Data'!H50)))</f>
        <v/>
      </c>
      <c r="DI56" s="404" t="str">
        <f ca="1">+IF(OFFSET('Sanitation Data'!$H$32,0,10*ROW('Sanitation Data'!H50))="","",OFFSET('Sanitation Data'!$H$32,0,10*ROW('Sanitation Data'!H50)))</f>
        <v/>
      </c>
      <c r="DJ56" s="404" t="str">
        <f ca="1">+IF(OFFSET('Sanitation Data'!$I$28,0,10*ROW('Sanitation Data'!I50))="","",OFFSET('Sanitation Data'!$I$28,0,10*ROW('Sanitation Data'!I50)))</f>
        <v/>
      </c>
      <c r="DK56" s="404" t="str">
        <f ca="1">+IF(OFFSET('Sanitation Data'!$I$29,0,10*ROW('Sanitation Data'!I50))="","",OFFSET('Sanitation Data'!$I$29,0,10*ROW('Sanitation Data'!I50)))</f>
        <v/>
      </c>
      <c r="DL56" s="404" t="str">
        <f ca="1">+IF(OFFSET('Sanitation Data'!$I$30,0,10*ROW('Sanitation Data'!I50))="","",OFFSET('Sanitation Data'!$I$30,0,10*ROW('Sanitation Data'!I50)))</f>
        <v/>
      </c>
      <c r="DM56" s="404" t="str">
        <f ca="1">+IF(OFFSET('Sanitation Data'!$I$31,0,10*ROW('Sanitation Data'!I50))="","",OFFSET('Sanitation Data'!$I$31,0,10*ROW('Sanitation Data'!I50)))</f>
        <v/>
      </c>
      <c r="DN56" s="404" t="str">
        <f ca="1">+IF(OFFSET('Sanitation Data'!$I$32,0,10*ROW('Sanitation Data'!I50))="","",OFFSET('Sanitation Data'!$I$32,0,10*ROW('Sanitation Data'!I50)))</f>
        <v/>
      </c>
      <c r="DO56" s="404" t="str">
        <f ca="1">+IF(OFFSET('Hygiene Data'!$D$11,0,10*ROW('Hygiene Data'!D50))="","",OFFSET('Hygiene Data'!$D$11,0,10*ROW('Hygiene Data'!D50)))</f>
        <v/>
      </c>
      <c r="DP56" s="404" t="str">
        <f ca="1">+IF(OFFSET('Hygiene Data'!$D$12,0,10*ROW('Hygiene Data'!D50))="","",OFFSET('Hygiene Data'!$D$12,0,10*ROW('Hygiene Data'!D50)))</f>
        <v/>
      </c>
      <c r="DQ56" s="404" t="str">
        <f ca="1">+IF(OFFSET('Hygiene Data'!$D$13,0,10*ROW('Hygiene Data'!D50))="","",OFFSET('Hygiene Data'!$D$13,0,10*ROW('Hygiene Data'!D50)))</f>
        <v/>
      </c>
      <c r="DR56" s="404" t="str">
        <f ca="1">+IF(OFFSET('Hygiene Data'!$E$11,0,10*ROW('Hygiene Data'!E50))="","",OFFSET('Hygiene Data'!$E$11,0,10*ROW('Hygiene Data'!E50)))</f>
        <v/>
      </c>
      <c r="DS56" s="404" t="str">
        <f ca="1">+IF(OFFSET('Hygiene Data'!$E$12,0,10*ROW('Hygiene Data'!E50))="","",OFFSET('Hygiene Data'!$E$12,0,10*ROW('Hygiene Data'!E50)))</f>
        <v/>
      </c>
      <c r="DT56" s="404" t="str">
        <f ca="1">+IF(OFFSET('Hygiene Data'!$E$13,0,10*ROW('Hygiene Data'!E50))="","",OFFSET('Hygiene Data'!$E$13,0,10*ROW('Hygiene Data'!E50)))</f>
        <v/>
      </c>
      <c r="DU56" s="404" t="str">
        <f ca="1">+IF(OFFSET('Hygiene Data'!$F$11,0,10*ROW('Hygiene Data'!F50))="","",OFFSET('Hygiene Data'!$F$11,0,10*ROW('Hygiene Data'!F50)))</f>
        <v/>
      </c>
      <c r="DV56" s="404" t="str">
        <f ca="1">+IF(OFFSET('Hygiene Data'!$F$12,0,10*ROW('Hygiene Data'!F50))="","",OFFSET('Hygiene Data'!$F$12,0,10*ROW('Hygiene Data'!F50)))</f>
        <v/>
      </c>
      <c r="DW56" s="404" t="str">
        <f ca="1">+IF(OFFSET('Hygiene Data'!$F$13,0,10*ROW('Hygiene Data'!F50))="","",OFFSET('Hygiene Data'!$F$13,0,10*ROW('Hygiene Data'!F50)))</f>
        <v/>
      </c>
      <c r="DX56" s="404" t="str">
        <f ca="1">+IF(OFFSET('Hygiene Data'!$G$11,0,10*ROW('Hygiene Data'!G50))="","",OFFSET('Hygiene Data'!$G$11,0,10*ROW('Hygiene Data'!G50)))</f>
        <v/>
      </c>
      <c r="DY56" s="404" t="str">
        <f ca="1">+IF(OFFSET('Hygiene Data'!$G$12,0,10*ROW('Hygiene Data'!G50))="","",OFFSET('Hygiene Data'!$G$12,0,10*ROW('Hygiene Data'!G50)))</f>
        <v/>
      </c>
      <c r="DZ56" s="404" t="str">
        <f ca="1">+IF(OFFSET('Hygiene Data'!$G$13,0,10*ROW('Hygiene Data'!G50))="","",OFFSET('Hygiene Data'!$G$13,0,10*ROW('Hygiene Data'!G50)))</f>
        <v/>
      </c>
      <c r="EA56" s="404" t="str">
        <f ca="1">+IF(OFFSET('Hygiene Data'!$H$11,0,10*ROW('Hygiene Data'!H50))="","",OFFSET('Hygiene Data'!$H$11,0,10*ROW('Hygiene Data'!H50)))</f>
        <v/>
      </c>
      <c r="EB56" s="404" t="str">
        <f ca="1">+IF(OFFSET('Hygiene Data'!$H$12,0,10*ROW('Hygiene Data'!H50))="","",OFFSET('Hygiene Data'!$H$12,0,10*ROW('Hygiene Data'!H50)))</f>
        <v/>
      </c>
      <c r="EC56" s="404" t="str">
        <f ca="1">+IF(OFFSET('Hygiene Data'!$H$13,0,10*ROW('Hygiene Data'!H50))="","",OFFSET('Hygiene Data'!$H$13,0,10*ROW('Hygiene Data'!H50)))</f>
        <v/>
      </c>
      <c r="ED56" s="404" t="str">
        <f ca="1">+IF(OFFSET('Hygiene Data'!$I$11,0,10*ROW('Hygiene Data'!I50))="","",OFFSET('Hygiene Data'!$I$11,0,10*ROW('Hygiene Data'!I50)))</f>
        <v/>
      </c>
      <c r="EE56" s="404" t="str">
        <f ca="1">+IF(OFFSET('Hygiene Data'!$I$12,0,10*ROW('Hygiene Data'!I50))="","",OFFSET('Hygiene Data'!$I$12,0,10*ROW('Hygiene Data'!I50)))</f>
        <v/>
      </c>
      <c r="EF56" s="404" t="str">
        <f ca="1">+IF(OFFSET('Hygiene Data'!$I$13,0,10*ROW('Hygiene Data'!I50))="","",OFFSET('Hygiene Data'!$I$13,0,10*ROW('Hygiene Data'!I50)))</f>
        <v/>
      </c>
    </row>
    <row r="57" spans="1:136" x14ac:dyDescent="0.25">
      <c r="A57" s="513" t="str">
        <f ca="1">+IF(OFFSET('Water Data'!$B$2,0,10*ROW('Water Data'!E51))="","",OFFSET('Water Data'!$B$2,0,10*ROW('Water Data'!E51)))</f>
        <v/>
      </c>
      <c r="B57" s="51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40" t="str">
        <f t="shared" ca="1" si="0"/>
        <v/>
      </c>
      <c r="D57" s="54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4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4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4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4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4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4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4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4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4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4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4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4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4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4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4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4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4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4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4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4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4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4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4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4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4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4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4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4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4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4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4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4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4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4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4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4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4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4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4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4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4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4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4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4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4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4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4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4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1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4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4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4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4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4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4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4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4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4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4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4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4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4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4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4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4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404" t="str">
        <f ca="1">+IF(OFFSET('Water Data'!$D$27,0,10*ROW('Water Data'!D51))="","",OFFSET('Water Data'!$D$27,0,10*ROW('Water Data'!D51)))</f>
        <v/>
      </c>
      <c r="BT57" s="404" t="str">
        <f ca="1">+IF(OFFSET('Water Data'!$D$28,0,10*ROW('Water Data'!D51))="","",OFFSET('Water Data'!$D$28,0,10*ROW('Water Data'!D51)))</f>
        <v/>
      </c>
      <c r="BU57" s="404" t="str">
        <f ca="1">+IF(OFFSET('Water Data'!$D$29,0,10*ROW('Water Data'!D51))="","",OFFSET('Water Data'!$D$29,0,10*ROW('Water Data'!D51)))</f>
        <v/>
      </c>
      <c r="BV57" s="404" t="str">
        <f ca="1">+IF(OFFSET('Water Data'!$E$27,0,10*ROW('Water Data'!E51))="","",OFFSET('Water Data'!$E$27,0,10*ROW('Water Data'!E51)))</f>
        <v/>
      </c>
      <c r="BW57" s="404" t="str">
        <f ca="1">+IF(OFFSET('Water Data'!$E$28,0,10*ROW('Water Data'!E51))="","",OFFSET('Water Data'!$E$28,0,10*ROW('Water Data'!E51)))</f>
        <v/>
      </c>
      <c r="BX57" s="404" t="str">
        <f ca="1">+IF(OFFSET('Water Data'!$E$29,0,10*ROW('Water Data'!E51))="","",OFFSET('Water Data'!$E$29,0,10*ROW('Water Data'!E51)))</f>
        <v/>
      </c>
      <c r="BY57" s="404" t="str">
        <f ca="1">+IF(OFFSET('Water Data'!$F$27,0,10*ROW('Water Data'!F51))="","",OFFSET('Water Data'!$F$27,0,10*ROW('Water Data'!F51)))</f>
        <v/>
      </c>
      <c r="BZ57" s="404" t="str">
        <f ca="1">+IF(OFFSET('Water Data'!$F$28,0,10*ROW('Water Data'!F51))="","",OFFSET('Water Data'!$F$28,0,10*ROW('Water Data'!F51)))</f>
        <v/>
      </c>
      <c r="CA57" s="404" t="str">
        <f ca="1">+IF(OFFSET('Water Data'!$F$29,0,10*ROW('Water Data'!F51))="","",OFFSET('Water Data'!$F$29,0,10*ROW('Water Data'!F51)))</f>
        <v/>
      </c>
      <c r="CB57" s="404" t="str">
        <f ca="1">+IF(OFFSET('Water Data'!$G$27,0,10*ROW('Water Data'!G51))="","",OFFSET('Water Data'!$G$27,0,10*ROW('Water Data'!G51)))</f>
        <v/>
      </c>
      <c r="CC57" s="404" t="str">
        <f ca="1">+IF(OFFSET('Water Data'!$G$28,0,10*ROW('Water Data'!G51))="","",OFFSET('Water Data'!$G$28,0,10*ROW('Water Data'!G51)))</f>
        <v/>
      </c>
      <c r="CD57" s="404" t="str">
        <f ca="1">+IF(OFFSET('Water Data'!$G$29,0,10*ROW('Water Data'!G51))="","",OFFSET('Water Data'!$G$29,0,10*ROW('Water Data'!G51)))</f>
        <v/>
      </c>
      <c r="CE57" s="404" t="str">
        <f ca="1">+IF(OFFSET('Water Data'!$H$27,0,10*ROW('Water Data'!H51))="","",OFFSET('Water Data'!$H$27,0,10*ROW('Water Data'!H51)))</f>
        <v/>
      </c>
      <c r="CF57" s="404" t="str">
        <f ca="1">+IF(OFFSET('Water Data'!$H$28,0,10*ROW('Water Data'!H51))="","",OFFSET('Water Data'!$H$28,0,10*ROW('Water Data'!H51)))</f>
        <v/>
      </c>
      <c r="CG57" s="404" t="str">
        <f ca="1">+IF(OFFSET('Water Data'!$H$29,0,10*ROW('Water Data'!H51))="","",OFFSET('Water Data'!$H$29,0,10*ROW('Water Data'!H51)))</f>
        <v/>
      </c>
      <c r="CH57" s="404" t="str">
        <f ca="1">+IF(OFFSET('Water Data'!$I$27,0,10*ROW('Water Data'!I51))="","",OFFSET('Water Data'!$I$27,0,10*ROW('Water Data'!I51)))</f>
        <v/>
      </c>
      <c r="CI57" s="404" t="str">
        <f ca="1">+IF(OFFSET('Water Data'!$I$28,0,10*ROW('Water Data'!I51))="","",OFFSET('Water Data'!$I$28,0,10*ROW('Water Data'!I51)))</f>
        <v/>
      </c>
      <c r="CJ57" s="404" t="str">
        <f ca="1">+IF(OFFSET('Water Data'!$I$29,0,10*ROW('Water Data'!I51))="","",OFFSET('Water Data'!$I$29,0,10*ROW('Water Data'!I51)))</f>
        <v/>
      </c>
      <c r="CK57" s="404" t="str">
        <f ca="1">+IF(OFFSET('Sanitation Data'!$D$28,0,10*ROW('Sanitation Data'!D51))="","",OFFSET('Sanitation Data'!$D$28,0,10*ROW('Sanitation Data'!D51)))</f>
        <v/>
      </c>
      <c r="CL57" s="404" t="str">
        <f ca="1">+IF(OFFSET('Sanitation Data'!$D$29,0,10*ROW('Sanitation Data'!D51))="","",OFFSET('Sanitation Data'!$D$29,0,10*ROW('Sanitation Data'!D51)))</f>
        <v/>
      </c>
      <c r="CM57" s="404" t="str">
        <f ca="1">+IF(OFFSET('Sanitation Data'!$D$30,0,10*ROW('Sanitation Data'!D51))="","",OFFSET('Sanitation Data'!$D$30,0,10*ROW('Sanitation Data'!D51)))</f>
        <v/>
      </c>
      <c r="CN57" s="404" t="str">
        <f ca="1">+IF(OFFSET('Sanitation Data'!$D$31,0,10*ROW('Sanitation Data'!D51))="","",OFFSET('Sanitation Data'!$D$31,0,10*ROW('Sanitation Data'!D51)))</f>
        <v/>
      </c>
      <c r="CO57" s="404" t="str">
        <f ca="1">+IF(OFFSET('Sanitation Data'!$D$32,0,10*ROW('Sanitation Data'!D51))="","",OFFSET('Sanitation Data'!$D$32,0,10*ROW('Sanitation Data'!D51)))</f>
        <v/>
      </c>
      <c r="CP57" s="404" t="str">
        <f ca="1">+IF(OFFSET('Sanitation Data'!$E$28,0,10*ROW('Sanitation Data'!E51))="","",OFFSET('Sanitation Data'!$E$28,0,10*ROW('Sanitation Data'!E51)))</f>
        <v/>
      </c>
      <c r="CQ57" s="404" t="str">
        <f ca="1">+IF(OFFSET('Sanitation Data'!$E$29,0,10*ROW('Sanitation Data'!E51))="","",OFFSET('Sanitation Data'!$E$29,0,10*ROW('Sanitation Data'!E51)))</f>
        <v/>
      </c>
      <c r="CR57" s="404" t="str">
        <f ca="1">+IF(OFFSET('Sanitation Data'!$E$30,0,10*ROW('Sanitation Data'!E51))="","",OFFSET('Sanitation Data'!$E$30,0,10*ROW('Sanitation Data'!E51)))</f>
        <v/>
      </c>
      <c r="CS57" s="404" t="str">
        <f ca="1">+IF(OFFSET('Sanitation Data'!$E$31,0,10*ROW('Sanitation Data'!E51))="","",OFFSET('Sanitation Data'!$E$31,0,10*ROW('Sanitation Data'!E51)))</f>
        <v/>
      </c>
      <c r="CT57" s="404" t="str">
        <f ca="1">+IF(OFFSET('Sanitation Data'!$E$32,0,10*ROW('Sanitation Data'!E51))="","",OFFSET('Sanitation Data'!$E$32,0,10*ROW('Sanitation Data'!E51)))</f>
        <v/>
      </c>
      <c r="CU57" s="404" t="str">
        <f ca="1">+IF(OFFSET('Sanitation Data'!$F$28,0,10*ROW('Sanitation Data'!F51))="","",OFFSET('Sanitation Data'!$F$28,0,10*ROW('Sanitation Data'!F51)))</f>
        <v/>
      </c>
      <c r="CV57" s="404" t="str">
        <f ca="1">+IF(OFFSET('Sanitation Data'!$F$29,0,10*ROW('Sanitation Data'!F51))="","",OFFSET('Sanitation Data'!$F$29,0,10*ROW('Sanitation Data'!F51)))</f>
        <v/>
      </c>
      <c r="CW57" s="404" t="str">
        <f ca="1">+IF(OFFSET('Sanitation Data'!$F$30,0,10*ROW('Sanitation Data'!F51))="","",OFFSET('Sanitation Data'!$F$30,0,10*ROW('Sanitation Data'!F51)))</f>
        <v/>
      </c>
      <c r="CX57" s="404" t="str">
        <f ca="1">+IF(OFFSET('Sanitation Data'!$F$31,0,10*ROW('Sanitation Data'!F51))="","",OFFSET('Sanitation Data'!$F$31,0,10*ROW('Sanitation Data'!F51)))</f>
        <v/>
      </c>
      <c r="CY57" s="404" t="str">
        <f ca="1">+IF(OFFSET('Sanitation Data'!$F$32,0,10*ROW('Sanitation Data'!F51))="","",OFFSET('Sanitation Data'!$F$32,0,10*ROW('Sanitation Data'!F51)))</f>
        <v/>
      </c>
      <c r="CZ57" s="404" t="str">
        <f ca="1">+IF(OFFSET('Sanitation Data'!$G$28,0,10*ROW('Sanitation Data'!G51))="","",OFFSET('Sanitation Data'!$G$28,0,10*ROW('Sanitation Data'!G51)))</f>
        <v/>
      </c>
      <c r="DA57" s="404" t="str">
        <f ca="1">+IF(OFFSET('Sanitation Data'!$G$29,0,10*ROW('Sanitation Data'!G51))="","",OFFSET('Sanitation Data'!$G$29,0,10*ROW('Sanitation Data'!G51)))</f>
        <v/>
      </c>
      <c r="DB57" s="404" t="str">
        <f ca="1">+IF(OFFSET('Sanitation Data'!$G$30,0,10*ROW('Sanitation Data'!G51))="","",OFFSET('Sanitation Data'!$G$30,0,10*ROW('Sanitation Data'!G51)))</f>
        <v/>
      </c>
      <c r="DC57" s="404" t="str">
        <f ca="1">+IF(OFFSET('Sanitation Data'!$G$31,0,10*ROW('Sanitation Data'!G51))="","",OFFSET('Sanitation Data'!$G$31,0,10*ROW('Sanitation Data'!G51)))</f>
        <v/>
      </c>
      <c r="DD57" s="404" t="str">
        <f ca="1">+IF(OFFSET('Sanitation Data'!$G$32,0,10*ROW('Sanitation Data'!G51))="","",OFFSET('Sanitation Data'!$G$32,0,10*ROW('Sanitation Data'!G51)))</f>
        <v/>
      </c>
      <c r="DE57" s="404" t="str">
        <f ca="1">+IF(OFFSET('Sanitation Data'!$H$28,0,10*ROW('Sanitation Data'!H51))="","",OFFSET('Sanitation Data'!$H$28,0,10*ROW('Sanitation Data'!H51)))</f>
        <v/>
      </c>
      <c r="DF57" s="404" t="str">
        <f ca="1">+IF(OFFSET('Sanitation Data'!$H$29,0,10*ROW('Sanitation Data'!H51))="","",OFFSET('Sanitation Data'!$H$29,0,10*ROW('Sanitation Data'!H51)))</f>
        <v/>
      </c>
      <c r="DG57" s="404" t="str">
        <f ca="1">+IF(OFFSET('Sanitation Data'!$H$30,0,10*ROW('Sanitation Data'!H51))="","",OFFSET('Sanitation Data'!$H$30,0,10*ROW('Sanitation Data'!H51)))</f>
        <v/>
      </c>
      <c r="DH57" s="404" t="str">
        <f ca="1">+IF(OFFSET('Sanitation Data'!$H$31,0,10*ROW('Sanitation Data'!H51))="","",OFFSET('Sanitation Data'!$H$31,0,10*ROW('Sanitation Data'!H51)))</f>
        <v/>
      </c>
      <c r="DI57" s="404" t="str">
        <f ca="1">+IF(OFFSET('Sanitation Data'!$H$32,0,10*ROW('Sanitation Data'!H51))="","",OFFSET('Sanitation Data'!$H$32,0,10*ROW('Sanitation Data'!H51)))</f>
        <v/>
      </c>
      <c r="DJ57" s="404" t="str">
        <f ca="1">+IF(OFFSET('Sanitation Data'!$I$28,0,10*ROW('Sanitation Data'!I51))="","",OFFSET('Sanitation Data'!$I$28,0,10*ROW('Sanitation Data'!I51)))</f>
        <v/>
      </c>
      <c r="DK57" s="404" t="str">
        <f ca="1">+IF(OFFSET('Sanitation Data'!$I$29,0,10*ROW('Sanitation Data'!I51))="","",OFFSET('Sanitation Data'!$I$29,0,10*ROW('Sanitation Data'!I51)))</f>
        <v/>
      </c>
      <c r="DL57" s="404" t="str">
        <f ca="1">+IF(OFFSET('Sanitation Data'!$I$30,0,10*ROW('Sanitation Data'!I51))="","",OFFSET('Sanitation Data'!$I$30,0,10*ROW('Sanitation Data'!I51)))</f>
        <v/>
      </c>
      <c r="DM57" s="404" t="str">
        <f ca="1">+IF(OFFSET('Sanitation Data'!$I$31,0,10*ROW('Sanitation Data'!I51))="","",OFFSET('Sanitation Data'!$I$31,0,10*ROW('Sanitation Data'!I51)))</f>
        <v/>
      </c>
      <c r="DN57" s="404" t="str">
        <f ca="1">+IF(OFFSET('Sanitation Data'!$I$32,0,10*ROW('Sanitation Data'!I51))="","",OFFSET('Sanitation Data'!$I$32,0,10*ROW('Sanitation Data'!I51)))</f>
        <v/>
      </c>
      <c r="DO57" s="404" t="str">
        <f ca="1">+IF(OFFSET('Hygiene Data'!$D$11,0,10*ROW('Hygiene Data'!D51))="","",OFFSET('Hygiene Data'!$D$11,0,10*ROW('Hygiene Data'!D51)))</f>
        <v/>
      </c>
      <c r="DP57" s="404" t="str">
        <f ca="1">+IF(OFFSET('Hygiene Data'!$D$12,0,10*ROW('Hygiene Data'!D51))="","",OFFSET('Hygiene Data'!$D$12,0,10*ROW('Hygiene Data'!D51)))</f>
        <v/>
      </c>
      <c r="DQ57" s="404" t="str">
        <f ca="1">+IF(OFFSET('Hygiene Data'!$D$13,0,10*ROW('Hygiene Data'!D51))="","",OFFSET('Hygiene Data'!$D$13,0,10*ROW('Hygiene Data'!D51)))</f>
        <v/>
      </c>
      <c r="DR57" s="404" t="str">
        <f ca="1">+IF(OFFSET('Hygiene Data'!$E$11,0,10*ROW('Hygiene Data'!E51))="","",OFFSET('Hygiene Data'!$E$11,0,10*ROW('Hygiene Data'!E51)))</f>
        <v/>
      </c>
      <c r="DS57" s="404" t="str">
        <f ca="1">+IF(OFFSET('Hygiene Data'!$E$12,0,10*ROW('Hygiene Data'!E51))="","",OFFSET('Hygiene Data'!$E$12,0,10*ROW('Hygiene Data'!E51)))</f>
        <v/>
      </c>
      <c r="DT57" s="404" t="str">
        <f ca="1">+IF(OFFSET('Hygiene Data'!$E$13,0,10*ROW('Hygiene Data'!E51))="","",OFFSET('Hygiene Data'!$E$13,0,10*ROW('Hygiene Data'!E51)))</f>
        <v/>
      </c>
      <c r="DU57" s="404" t="str">
        <f ca="1">+IF(OFFSET('Hygiene Data'!$F$11,0,10*ROW('Hygiene Data'!F51))="","",OFFSET('Hygiene Data'!$F$11,0,10*ROW('Hygiene Data'!F51)))</f>
        <v/>
      </c>
      <c r="DV57" s="404" t="str">
        <f ca="1">+IF(OFFSET('Hygiene Data'!$F$12,0,10*ROW('Hygiene Data'!F51))="","",OFFSET('Hygiene Data'!$F$12,0,10*ROW('Hygiene Data'!F51)))</f>
        <v/>
      </c>
      <c r="DW57" s="404" t="str">
        <f ca="1">+IF(OFFSET('Hygiene Data'!$F$13,0,10*ROW('Hygiene Data'!F51))="","",OFFSET('Hygiene Data'!$F$13,0,10*ROW('Hygiene Data'!F51)))</f>
        <v/>
      </c>
      <c r="DX57" s="404" t="str">
        <f ca="1">+IF(OFFSET('Hygiene Data'!$G$11,0,10*ROW('Hygiene Data'!G51))="","",OFFSET('Hygiene Data'!$G$11,0,10*ROW('Hygiene Data'!G51)))</f>
        <v/>
      </c>
      <c r="DY57" s="404" t="str">
        <f ca="1">+IF(OFFSET('Hygiene Data'!$G$12,0,10*ROW('Hygiene Data'!G51))="","",OFFSET('Hygiene Data'!$G$12,0,10*ROW('Hygiene Data'!G51)))</f>
        <v/>
      </c>
      <c r="DZ57" s="404" t="str">
        <f ca="1">+IF(OFFSET('Hygiene Data'!$G$13,0,10*ROW('Hygiene Data'!G51))="","",OFFSET('Hygiene Data'!$G$13,0,10*ROW('Hygiene Data'!G51)))</f>
        <v/>
      </c>
      <c r="EA57" s="404" t="str">
        <f ca="1">+IF(OFFSET('Hygiene Data'!$H$11,0,10*ROW('Hygiene Data'!H51))="","",OFFSET('Hygiene Data'!$H$11,0,10*ROW('Hygiene Data'!H51)))</f>
        <v/>
      </c>
      <c r="EB57" s="404" t="str">
        <f ca="1">+IF(OFFSET('Hygiene Data'!$H$12,0,10*ROW('Hygiene Data'!H51))="","",OFFSET('Hygiene Data'!$H$12,0,10*ROW('Hygiene Data'!H51)))</f>
        <v/>
      </c>
      <c r="EC57" s="404" t="str">
        <f ca="1">+IF(OFFSET('Hygiene Data'!$H$13,0,10*ROW('Hygiene Data'!H51))="","",OFFSET('Hygiene Data'!$H$13,0,10*ROW('Hygiene Data'!H51)))</f>
        <v/>
      </c>
      <c r="ED57" s="404" t="str">
        <f ca="1">+IF(OFFSET('Hygiene Data'!$I$11,0,10*ROW('Hygiene Data'!I51))="","",OFFSET('Hygiene Data'!$I$11,0,10*ROW('Hygiene Data'!I51)))</f>
        <v/>
      </c>
      <c r="EE57" s="404" t="str">
        <f ca="1">+IF(OFFSET('Hygiene Data'!$I$12,0,10*ROW('Hygiene Data'!I51))="","",OFFSET('Hygiene Data'!$I$12,0,10*ROW('Hygiene Data'!I51)))</f>
        <v/>
      </c>
      <c r="EF57" s="404" t="str">
        <f ca="1">+IF(OFFSET('Hygiene Data'!$I$13,0,10*ROW('Hygiene Data'!I51))="","",OFFSET('Hygiene Data'!$I$13,0,10*ROW('Hygiene Data'!I51)))</f>
        <v/>
      </c>
    </row>
    <row r="58" spans="1:136" x14ac:dyDescent="0.25">
      <c r="A58" s="513" t="str">
        <f ca="1">+IF(OFFSET('Water Data'!$B$2,0,10*ROW('Water Data'!E52))="","",OFFSET('Water Data'!$B$2,0,10*ROW('Water Data'!E52)))</f>
        <v/>
      </c>
      <c r="B58" s="51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40" t="str">
        <f t="shared" ca="1" si="0"/>
        <v/>
      </c>
      <c r="D58" s="54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4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4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4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4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4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4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4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4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4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4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4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4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4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4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4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4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4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4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4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4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4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4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4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4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4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4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4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4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4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4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4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4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4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4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4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4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4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4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4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4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4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4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4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4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4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4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4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4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1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4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4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4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4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4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4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4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4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4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4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4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4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4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4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4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4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404" t="str">
        <f ca="1">+IF(OFFSET('Water Data'!$D$27,0,10*ROW('Water Data'!D52))="","",OFFSET('Water Data'!$D$27,0,10*ROW('Water Data'!D52)))</f>
        <v/>
      </c>
      <c r="BT58" s="404" t="str">
        <f ca="1">+IF(OFFSET('Water Data'!$D$28,0,10*ROW('Water Data'!D52))="","",OFFSET('Water Data'!$D$28,0,10*ROW('Water Data'!D52)))</f>
        <v/>
      </c>
      <c r="BU58" s="404" t="str">
        <f ca="1">+IF(OFFSET('Water Data'!$D$29,0,10*ROW('Water Data'!D52))="","",OFFSET('Water Data'!$D$29,0,10*ROW('Water Data'!D52)))</f>
        <v/>
      </c>
      <c r="BV58" s="404" t="str">
        <f ca="1">+IF(OFFSET('Water Data'!$E$27,0,10*ROW('Water Data'!E52))="","",OFFSET('Water Data'!$E$27,0,10*ROW('Water Data'!E52)))</f>
        <v/>
      </c>
      <c r="BW58" s="404" t="str">
        <f ca="1">+IF(OFFSET('Water Data'!$E$28,0,10*ROW('Water Data'!E52))="","",OFFSET('Water Data'!$E$28,0,10*ROW('Water Data'!E52)))</f>
        <v/>
      </c>
      <c r="BX58" s="404" t="str">
        <f ca="1">+IF(OFFSET('Water Data'!$E$29,0,10*ROW('Water Data'!E52))="","",OFFSET('Water Data'!$E$29,0,10*ROW('Water Data'!E52)))</f>
        <v/>
      </c>
      <c r="BY58" s="404" t="str">
        <f ca="1">+IF(OFFSET('Water Data'!$F$27,0,10*ROW('Water Data'!F52))="","",OFFSET('Water Data'!$F$27,0,10*ROW('Water Data'!F52)))</f>
        <v/>
      </c>
      <c r="BZ58" s="404" t="str">
        <f ca="1">+IF(OFFSET('Water Data'!$F$28,0,10*ROW('Water Data'!F52))="","",OFFSET('Water Data'!$F$28,0,10*ROW('Water Data'!F52)))</f>
        <v/>
      </c>
      <c r="CA58" s="404" t="str">
        <f ca="1">+IF(OFFSET('Water Data'!$F$29,0,10*ROW('Water Data'!F52))="","",OFFSET('Water Data'!$F$29,0,10*ROW('Water Data'!F52)))</f>
        <v/>
      </c>
      <c r="CB58" s="404" t="str">
        <f ca="1">+IF(OFFSET('Water Data'!$G$27,0,10*ROW('Water Data'!G52))="","",OFFSET('Water Data'!$G$27,0,10*ROW('Water Data'!G52)))</f>
        <v/>
      </c>
      <c r="CC58" s="404" t="str">
        <f ca="1">+IF(OFFSET('Water Data'!$G$28,0,10*ROW('Water Data'!G52))="","",OFFSET('Water Data'!$G$28,0,10*ROW('Water Data'!G52)))</f>
        <v/>
      </c>
      <c r="CD58" s="404" t="str">
        <f ca="1">+IF(OFFSET('Water Data'!$G$29,0,10*ROW('Water Data'!G52))="","",OFFSET('Water Data'!$G$29,0,10*ROW('Water Data'!G52)))</f>
        <v/>
      </c>
      <c r="CE58" s="404" t="str">
        <f ca="1">+IF(OFFSET('Water Data'!$H$27,0,10*ROW('Water Data'!H52))="","",OFFSET('Water Data'!$H$27,0,10*ROW('Water Data'!H52)))</f>
        <v/>
      </c>
      <c r="CF58" s="404" t="str">
        <f ca="1">+IF(OFFSET('Water Data'!$H$28,0,10*ROW('Water Data'!H52))="","",OFFSET('Water Data'!$H$28,0,10*ROW('Water Data'!H52)))</f>
        <v/>
      </c>
      <c r="CG58" s="404" t="str">
        <f ca="1">+IF(OFFSET('Water Data'!$H$29,0,10*ROW('Water Data'!H52))="","",OFFSET('Water Data'!$H$29,0,10*ROW('Water Data'!H52)))</f>
        <v/>
      </c>
      <c r="CH58" s="404" t="str">
        <f ca="1">+IF(OFFSET('Water Data'!$I$27,0,10*ROW('Water Data'!I52))="","",OFFSET('Water Data'!$I$27,0,10*ROW('Water Data'!I52)))</f>
        <v/>
      </c>
      <c r="CI58" s="404" t="str">
        <f ca="1">+IF(OFFSET('Water Data'!$I$28,0,10*ROW('Water Data'!I52))="","",OFFSET('Water Data'!$I$28,0,10*ROW('Water Data'!I52)))</f>
        <v/>
      </c>
      <c r="CJ58" s="404" t="str">
        <f ca="1">+IF(OFFSET('Water Data'!$I$29,0,10*ROW('Water Data'!I52))="","",OFFSET('Water Data'!$I$29,0,10*ROW('Water Data'!I52)))</f>
        <v/>
      </c>
      <c r="CK58" s="404" t="str">
        <f ca="1">+IF(OFFSET('Sanitation Data'!$D$28,0,10*ROW('Sanitation Data'!D52))="","",OFFSET('Sanitation Data'!$D$28,0,10*ROW('Sanitation Data'!D52)))</f>
        <v/>
      </c>
      <c r="CL58" s="404" t="str">
        <f ca="1">+IF(OFFSET('Sanitation Data'!$D$29,0,10*ROW('Sanitation Data'!D52))="","",OFFSET('Sanitation Data'!$D$29,0,10*ROW('Sanitation Data'!D52)))</f>
        <v/>
      </c>
      <c r="CM58" s="404" t="str">
        <f ca="1">+IF(OFFSET('Sanitation Data'!$D$30,0,10*ROW('Sanitation Data'!D52))="","",OFFSET('Sanitation Data'!$D$30,0,10*ROW('Sanitation Data'!D52)))</f>
        <v/>
      </c>
      <c r="CN58" s="404" t="str">
        <f ca="1">+IF(OFFSET('Sanitation Data'!$D$31,0,10*ROW('Sanitation Data'!D52))="","",OFFSET('Sanitation Data'!$D$31,0,10*ROW('Sanitation Data'!D52)))</f>
        <v/>
      </c>
      <c r="CO58" s="404" t="str">
        <f ca="1">+IF(OFFSET('Sanitation Data'!$D$32,0,10*ROW('Sanitation Data'!D52))="","",OFFSET('Sanitation Data'!$D$32,0,10*ROW('Sanitation Data'!D52)))</f>
        <v/>
      </c>
      <c r="CP58" s="404" t="str">
        <f ca="1">+IF(OFFSET('Sanitation Data'!$E$28,0,10*ROW('Sanitation Data'!E52))="","",OFFSET('Sanitation Data'!$E$28,0,10*ROW('Sanitation Data'!E52)))</f>
        <v/>
      </c>
      <c r="CQ58" s="404" t="str">
        <f ca="1">+IF(OFFSET('Sanitation Data'!$E$29,0,10*ROW('Sanitation Data'!E52))="","",OFFSET('Sanitation Data'!$E$29,0,10*ROW('Sanitation Data'!E52)))</f>
        <v/>
      </c>
      <c r="CR58" s="404" t="str">
        <f ca="1">+IF(OFFSET('Sanitation Data'!$E$30,0,10*ROW('Sanitation Data'!E52))="","",OFFSET('Sanitation Data'!$E$30,0,10*ROW('Sanitation Data'!E52)))</f>
        <v/>
      </c>
      <c r="CS58" s="404" t="str">
        <f ca="1">+IF(OFFSET('Sanitation Data'!$E$31,0,10*ROW('Sanitation Data'!E52))="","",OFFSET('Sanitation Data'!$E$31,0,10*ROW('Sanitation Data'!E52)))</f>
        <v/>
      </c>
      <c r="CT58" s="404" t="str">
        <f ca="1">+IF(OFFSET('Sanitation Data'!$E$32,0,10*ROW('Sanitation Data'!E52))="","",OFFSET('Sanitation Data'!$E$32,0,10*ROW('Sanitation Data'!E52)))</f>
        <v/>
      </c>
      <c r="CU58" s="404" t="str">
        <f ca="1">+IF(OFFSET('Sanitation Data'!$F$28,0,10*ROW('Sanitation Data'!F52))="","",OFFSET('Sanitation Data'!$F$28,0,10*ROW('Sanitation Data'!F52)))</f>
        <v/>
      </c>
      <c r="CV58" s="404" t="str">
        <f ca="1">+IF(OFFSET('Sanitation Data'!$F$29,0,10*ROW('Sanitation Data'!F52))="","",OFFSET('Sanitation Data'!$F$29,0,10*ROW('Sanitation Data'!F52)))</f>
        <v/>
      </c>
      <c r="CW58" s="404" t="str">
        <f ca="1">+IF(OFFSET('Sanitation Data'!$F$30,0,10*ROW('Sanitation Data'!F52))="","",OFFSET('Sanitation Data'!$F$30,0,10*ROW('Sanitation Data'!F52)))</f>
        <v/>
      </c>
      <c r="CX58" s="404" t="str">
        <f ca="1">+IF(OFFSET('Sanitation Data'!$F$31,0,10*ROW('Sanitation Data'!F52))="","",OFFSET('Sanitation Data'!$F$31,0,10*ROW('Sanitation Data'!F52)))</f>
        <v/>
      </c>
      <c r="CY58" s="404" t="str">
        <f ca="1">+IF(OFFSET('Sanitation Data'!$F$32,0,10*ROW('Sanitation Data'!F52))="","",OFFSET('Sanitation Data'!$F$32,0,10*ROW('Sanitation Data'!F52)))</f>
        <v/>
      </c>
      <c r="CZ58" s="404" t="str">
        <f ca="1">+IF(OFFSET('Sanitation Data'!$G$28,0,10*ROW('Sanitation Data'!G52))="","",OFFSET('Sanitation Data'!$G$28,0,10*ROW('Sanitation Data'!G52)))</f>
        <v/>
      </c>
      <c r="DA58" s="404" t="str">
        <f ca="1">+IF(OFFSET('Sanitation Data'!$G$29,0,10*ROW('Sanitation Data'!G52))="","",OFFSET('Sanitation Data'!$G$29,0,10*ROW('Sanitation Data'!G52)))</f>
        <v/>
      </c>
      <c r="DB58" s="404" t="str">
        <f ca="1">+IF(OFFSET('Sanitation Data'!$G$30,0,10*ROW('Sanitation Data'!G52))="","",OFFSET('Sanitation Data'!$G$30,0,10*ROW('Sanitation Data'!G52)))</f>
        <v/>
      </c>
      <c r="DC58" s="404" t="str">
        <f ca="1">+IF(OFFSET('Sanitation Data'!$G$31,0,10*ROW('Sanitation Data'!G52))="","",OFFSET('Sanitation Data'!$G$31,0,10*ROW('Sanitation Data'!G52)))</f>
        <v/>
      </c>
      <c r="DD58" s="404" t="str">
        <f ca="1">+IF(OFFSET('Sanitation Data'!$G$32,0,10*ROW('Sanitation Data'!G52))="","",OFFSET('Sanitation Data'!$G$32,0,10*ROW('Sanitation Data'!G52)))</f>
        <v/>
      </c>
      <c r="DE58" s="404" t="str">
        <f ca="1">+IF(OFFSET('Sanitation Data'!$H$28,0,10*ROW('Sanitation Data'!H52))="","",OFFSET('Sanitation Data'!$H$28,0,10*ROW('Sanitation Data'!H52)))</f>
        <v/>
      </c>
      <c r="DF58" s="404" t="str">
        <f ca="1">+IF(OFFSET('Sanitation Data'!$H$29,0,10*ROW('Sanitation Data'!H52))="","",OFFSET('Sanitation Data'!$H$29,0,10*ROW('Sanitation Data'!H52)))</f>
        <v/>
      </c>
      <c r="DG58" s="404" t="str">
        <f ca="1">+IF(OFFSET('Sanitation Data'!$H$30,0,10*ROW('Sanitation Data'!H52))="","",OFFSET('Sanitation Data'!$H$30,0,10*ROW('Sanitation Data'!H52)))</f>
        <v/>
      </c>
      <c r="DH58" s="404" t="str">
        <f ca="1">+IF(OFFSET('Sanitation Data'!$H$31,0,10*ROW('Sanitation Data'!H52))="","",OFFSET('Sanitation Data'!$H$31,0,10*ROW('Sanitation Data'!H52)))</f>
        <v/>
      </c>
      <c r="DI58" s="404" t="str">
        <f ca="1">+IF(OFFSET('Sanitation Data'!$H$32,0,10*ROW('Sanitation Data'!H52))="","",OFFSET('Sanitation Data'!$H$32,0,10*ROW('Sanitation Data'!H52)))</f>
        <v/>
      </c>
      <c r="DJ58" s="404" t="str">
        <f ca="1">+IF(OFFSET('Sanitation Data'!$I$28,0,10*ROW('Sanitation Data'!I52))="","",OFFSET('Sanitation Data'!$I$28,0,10*ROW('Sanitation Data'!I52)))</f>
        <v/>
      </c>
      <c r="DK58" s="404" t="str">
        <f ca="1">+IF(OFFSET('Sanitation Data'!$I$29,0,10*ROW('Sanitation Data'!I52))="","",OFFSET('Sanitation Data'!$I$29,0,10*ROW('Sanitation Data'!I52)))</f>
        <v/>
      </c>
      <c r="DL58" s="404" t="str">
        <f ca="1">+IF(OFFSET('Sanitation Data'!$I$30,0,10*ROW('Sanitation Data'!I52))="","",OFFSET('Sanitation Data'!$I$30,0,10*ROW('Sanitation Data'!I52)))</f>
        <v/>
      </c>
      <c r="DM58" s="404" t="str">
        <f ca="1">+IF(OFFSET('Sanitation Data'!$I$31,0,10*ROW('Sanitation Data'!I52))="","",OFFSET('Sanitation Data'!$I$31,0,10*ROW('Sanitation Data'!I52)))</f>
        <v/>
      </c>
      <c r="DN58" s="404" t="str">
        <f ca="1">+IF(OFFSET('Sanitation Data'!$I$32,0,10*ROW('Sanitation Data'!I52))="","",OFFSET('Sanitation Data'!$I$32,0,10*ROW('Sanitation Data'!I52)))</f>
        <v/>
      </c>
      <c r="DO58" s="404" t="str">
        <f ca="1">+IF(OFFSET('Hygiene Data'!$D$11,0,10*ROW('Hygiene Data'!D52))="","",OFFSET('Hygiene Data'!$D$11,0,10*ROW('Hygiene Data'!D52)))</f>
        <v/>
      </c>
      <c r="DP58" s="404" t="str">
        <f ca="1">+IF(OFFSET('Hygiene Data'!$D$12,0,10*ROW('Hygiene Data'!D52))="","",OFFSET('Hygiene Data'!$D$12,0,10*ROW('Hygiene Data'!D52)))</f>
        <v/>
      </c>
      <c r="DQ58" s="404" t="str">
        <f ca="1">+IF(OFFSET('Hygiene Data'!$D$13,0,10*ROW('Hygiene Data'!D52))="","",OFFSET('Hygiene Data'!$D$13,0,10*ROW('Hygiene Data'!D52)))</f>
        <v/>
      </c>
      <c r="DR58" s="404" t="str">
        <f ca="1">+IF(OFFSET('Hygiene Data'!$E$11,0,10*ROW('Hygiene Data'!E52))="","",OFFSET('Hygiene Data'!$E$11,0,10*ROW('Hygiene Data'!E52)))</f>
        <v/>
      </c>
      <c r="DS58" s="404" t="str">
        <f ca="1">+IF(OFFSET('Hygiene Data'!$E$12,0,10*ROW('Hygiene Data'!E52))="","",OFFSET('Hygiene Data'!$E$12,0,10*ROW('Hygiene Data'!E52)))</f>
        <v/>
      </c>
      <c r="DT58" s="404" t="str">
        <f ca="1">+IF(OFFSET('Hygiene Data'!$E$13,0,10*ROW('Hygiene Data'!E52))="","",OFFSET('Hygiene Data'!$E$13,0,10*ROW('Hygiene Data'!E52)))</f>
        <v/>
      </c>
      <c r="DU58" s="404" t="str">
        <f ca="1">+IF(OFFSET('Hygiene Data'!$F$11,0,10*ROW('Hygiene Data'!F52))="","",OFFSET('Hygiene Data'!$F$11,0,10*ROW('Hygiene Data'!F52)))</f>
        <v/>
      </c>
      <c r="DV58" s="404" t="str">
        <f ca="1">+IF(OFFSET('Hygiene Data'!$F$12,0,10*ROW('Hygiene Data'!F52))="","",OFFSET('Hygiene Data'!$F$12,0,10*ROW('Hygiene Data'!F52)))</f>
        <v/>
      </c>
      <c r="DW58" s="404" t="str">
        <f ca="1">+IF(OFFSET('Hygiene Data'!$F$13,0,10*ROW('Hygiene Data'!F52))="","",OFFSET('Hygiene Data'!$F$13,0,10*ROW('Hygiene Data'!F52)))</f>
        <v/>
      </c>
      <c r="DX58" s="404" t="str">
        <f ca="1">+IF(OFFSET('Hygiene Data'!$G$11,0,10*ROW('Hygiene Data'!G52))="","",OFFSET('Hygiene Data'!$G$11,0,10*ROW('Hygiene Data'!G52)))</f>
        <v/>
      </c>
      <c r="DY58" s="404" t="str">
        <f ca="1">+IF(OFFSET('Hygiene Data'!$G$12,0,10*ROW('Hygiene Data'!G52))="","",OFFSET('Hygiene Data'!$G$12,0,10*ROW('Hygiene Data'!G52)))</f>
        <v/>
      </c>
      <c r="DZ58" s="404" t="str">
        <f ca="1">+IF(OFFSET('Hygiene Data'!$G$13,0,10*ROW('Hygiene Data'!G52))="","",OFFSET('Hygiene Data'!$G$13,0,10*ROW('Hygiene Data'!G52)))</f>
        <v/>
      </c>
      <c r="EA58" s="404" t="str">
        <f ca="1">+IF(OFFSET('Hygiene Data'!$H$11,0,10*ROW('Hygiene Data'!H52))="","",OFFSET('Hygiene Data'!$H$11,0,10*ROW('Hygiene Data'!H52)))</f>
        <v/>
      </c>
      <c r="EB58" s="404" t="str">
        <f ca="1">+IF(OFFSET('Hygiene Data'!$H$12,0,10*ROW('Hygiene Data'!H52))="","",OFFSET('Hygiene Data'!$H$12,0,10*ROW('Hygiene Data'!H52)))</f>
        <v/>
      </c>
      <c r="EC58" s="404" t="str">
        <f ca="1">+IF(OFFSET('Hygiene Data'!$H$13,0,10*ROW('Hygiene Data'!H52))="","",OFFSET('Hygiene Data'!$H$13,0,10*ROW('Hygiene Data'!H52)))</f>
        <v/>
      </c>
      <c r="ED58" s="404" t="str">
        <f ca="1">+IF(OFFSET('Hygiene Data'!$I$11,0,10*ROW('Hygiene Data'!I52))="","",OFFSET('Hygiene Data'!$I$11,0,10*ROW('Hygiene Data'!I52)))</f>
        <v/>
      </c>
      <c r="EE58" s="404" t="str">
        <f ca="1">+IF(OFFSET('Hygiene Data'!$I$12,0,10*ROW('Hygiene Data'!I52))="","",OFFSET('Hygiene Data'!$I$12,0,10*ROW('Hygiene Data'!I52)))</f>
        <v/>
      </c>
      <c r="EF58" s="404" t="str">
        <f ca="1">+IF(OFFSET('Hygiene Data'!$I$13,0,10*ROW('Hygiene Data'!I52))="","",OFFSET('Hygiene Data'!$I$13,0,10*ROW('Hygiene Data'!I52)))</f>
        <v/>
      </c>
    </row>
    <row r="59" spans="1:136" x14ac:dyDescent="0.25">
      <c r="A59" s="513" t="str">
        <f ca="1">+IF(OFFSET('Water Data'!$B$2,0,10*ROW('Water Data'!E53))="","",OFFSET('Water Data'!$B$2,0,10*ROW('Water Data'!E53)))</f>
        <v/>
      </c>
      <c r="B59" s="51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40" t="str">
        <f t="shared" ca="1" si="0"/>
        <v/>
      </c>
      <c r="D59" s="54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4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4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4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4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4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4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4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4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4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4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4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4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4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4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4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4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4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4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4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4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4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4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4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4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4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4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4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4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4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4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4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4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4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4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4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4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4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4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4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4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4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4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4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4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4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4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4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4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1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4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4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4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4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4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4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4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4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4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4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4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4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4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4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4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4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404" t="str">
        <f ca="1">+IF(OFFSET('Water Data'!$D$27,0,10*ROW('Water Data'!D53))="","",OFFSET('Water Data'!$D$27,0,10*ROW('Water Data'!D53)))</f>
        <v/>
      </c>
      <c r="BT59" s="404" t="str">
        <f ca="1">+IF(OFFSET('Water Data'!$D$28,0,10*ROW('Water Data'!D53))="","",OFFSET('Water Data'!$D$28,0,10*ROW('Water Data'!D53)))</f>
        <v/>
      </c>
      <c r="BU59" s="404" t="str">
        <f ca="1">+IF(OFFSET('Water Data'!$D$29,0,10*ROW('Water Data'!D53))="","",OFFSET('Water Data'!$D$29,0,10*ROW('Water Data'!D53)))</f>
        <v/>
      </c>
      <c r="BV59" s="404" t="str">
        <f ca="1">+IF(OFFSET('Water Data'!$E$27,0,10*ROW('Water Data'!E53))="","",OFFSET('Water Data'!$E$27,0,10*ROW('Water Data'!E53)))</f>
        <v/>
      </c>
      <c r="BW59" s="404" t="str">
        <f ca="1">+IF(OFFSET('Water Data'!$E$28,0,10*ROW('Water Data'!E53))="","",OFFSET('Water Data'!$E$28,0,10*ROW('Water Data'!E53)))</f>
        <v/>
      </c>
      <c r="BX59" s="404" t="str">
        <f ca="1">+IF(OFFSET('Water Data'!$E$29,0,10*ROW('Water Data'!E53))="","",OFFSET('Water Data'!$E$29,0,10*ROW('Water Data'!E53)))</f>
        <v/>
      </c>
      <c r="BY59" s="404" t="str">
        <f ca="1">+IF(OFFSET('Water Data'!$F$27,0,10*ROW('Water Data'!F53))="","",OFFSET('Water Data'!$F$27,0,10*ROW('Water Data'!F53)))</f>
        <v/>
      </c>
      <c r="BZ59" s="404" t="str">
        <f ca="1">+IF(OFFSET('Water Data'!$F$28,0,10*ROW('Water Data'!F53))="","",OFFSET('Water Data'!$F$28,0,10*ROW('Water Data'!F53)))</f>
        <v/>
      </c>
      <c r="CA59" s="404" t="str">
        <f ca="1">+IF(OFFSET('Water Data'!$F$29,0,10*ROW('Water Data'!F53))="","",OFFSET('Water Data'!$F$29,0,10*ROW('Water Data'!F53)))</f>
        <v/>
      </c>
      <c r="CB59" s="404" t="str">
        <f ca="1">+IF(OFFSET('Water Data'!$G$27,0,10*ROW('Water Data'!G53))="","",OFFSET('Water Data'!$G$27,0,10*ROW('Water Data'!G53)))</f>
        <v/>
      </c>
      <c r="CC59" s="404" t="str">
        <f ca="1">+IF(OFFSET('Water Data'!$G$28,0,10*ROW('Water Data'!G53))="","",OFFSET('Water Data'!$G$28,0,10*ROW('Water Data'!G53)))</f>
        <v/>
      </c>
      <c r="CD59" s="404" t="str">
        <f ca="1">+IF(OFFSET('Water Data'!$G$29,0,10*ROW('Water Data'!G53))="","",OFFSET('Water Data'!$G$29,0,10*ROW('Water Data'!G53)))</f>
        <v/>
      </c>
      <c r="CE59" s="404" t="str">
        <f ca="1">+IF(OFFSET('Water Data'!$H$27,0,10*ROW('Water Data'!H53))="","",OFFSET('Water Data'!$H$27,0,10*ROW('Water Data'!H53)))</f>
        <v/>
      </c>
      <c r="CF59" s="404" t="str">
        <f ca="1">+IF(OFFSET('Water Data'!$H$28,0,10*ROW('Water Data'!H53))="","",OFFSET('Water Data'!$H$28,0,10*ROW('Water Data'!H53)))</f>
        <v/>
      </c>
      <c r="CG59" s="404" t="str">
        <f ca="1">+IF(OFFSET('Water Data'!$H$29,0,10*ROW('Water Data'!H53))="","",OFFSET('Water Data'!$H$29,0,10*ROW('Water Data'!H53)))</f>
        <v/>
      </c>
      <c r="CH59" s="404" t="str">
        <f ca="1">+IF(OFFSET('Water Data'!$I$27,0,10*ROW('Water Data'!I53))="","",OFFSET('Water Data'!$I$27,0,10*ROW('Water Data'!I53)))</f>
        <v/>
      </c>
      <c r="CI59" s="404" t="str">
        <f ca="1">+IF(OFFSET('Water Data'!$I$28,0,10*ROW('Water Data'!I53))="","",OFFSET('Water Data'!$I$28,0,10*ROW('Water Data'!I53)))</f>
        <v/>
      </c>
      <c r="CJ59" s="404" t="str">
        <f ca="1">+IF(OFFSET('Water Data'!$I$29,0,10*ROW('Water Data'!I53))="","",OFFSET('Water Data'!$I$29,0,10*ROW('Water Data'!I53)))</f>
        <v/>
      </c>
      <c r="CK59" s="404" t="str">
        <f ca="1">+IF(OFFSET('Sanitation Data'!$D$28,0,10*ROW('Sanitation Data'!D53))="","",OFFSET('Sanitation Data'!$D$28,0,10*ROW('Sanitation Data'!D53)))</f>
        <v/>
      </c>
      <c r="CL59" s="404" t="str">
        <f ca="1">+IF(OFFSET('Sanitation Data'!$D$29,0,10*ROW('Sanitation Data'!D53))="","",OFFSET('Sanitation Data'!$D$29,0,10*ROW('Sanitation Data'!D53)))</f>
        <v/>
      </c>
      <c r="CM59" s="404" t="str">
        <f ca="1">+IF(OFFSET('Sanitation Data'!$D$30,0,10*ROW('Sanitation Data'!D53))="","",OFFSET('Sanitation Data'!$D$30,0,10*ROW('Sanitation Data'!D53)))</f>
        <v/>
      </c>
      <c r="CN59" s="404" t="str">
        <f ca="1">+IF(OFFSET('Sanitation Data'!$D$31,0,10*ROW('Sanitation Data'!D53))="","",OFFSET('Sanitation Data'!$D$31,0,10*ROW('Sanitation Data'!D53)))</f>
        <v/>
      </c>
      <c r="CO59" s="404" t="str">
        <f ca="1">+IF(OFFSET('Sanitation Data'!$D$32,0,10*ROW('Sanitation Data'!D53))="","",OFFSET('Sanitation Data'!$D$32,0,10*ROW('Sanitation Data'!D53)))</f>
        <v/>
      </c>
      <c r="CP59" s="404" t="str">
        <f ca="1">+IF(OFFSET('Sanitation Data'!$E$28,0,10*ROW('Sanitation Data'!E53))="","",OFFSET('Sanitation Data'!$E$28,0,10*ROW('Sanitation Data'!E53)))</f>
        <v/>
      </c>
      <c r="CQ59" s="404" t="str">
        <f ca="1">+IF(OFFSET('Sanitation Data'!$E$29,0,10*ROW('Sanitation Data'!E53))="","",OFFSET('Sanitation Data'!$E$29,0,10*ROW('Sanitation Data'!E53)))</f>
        <v/>
      </c>
      <c r="CR59" s="404" t="str">
        <f ca="1">+IF(OFFSET('Sanitation Data'!$E$30,0,10*ROW('Sanitation Data'!E53))="","",OFFSET('Sanitation Data'!$E$30,0,10*ROW('Sanitation Data'!E53)))</f>
        <v/>
      </c>
      <c r="CS59" s="404" t="str">
        <f ca="1">+IF(OFFSET('Sanitation Data'!$E$31,0,10*ROW('Sanitation Data'!E53))="","",OFFSET('Sanitation Data'!$E$31,0,10*ROW('Sanitation Data'!E53)))</f>
        <v/>
      </c>
      <c r="CT59" s="404" t="str">
        <f ca="1">+IF(OFFSET('Sanitation Data'!$E$32,0,10*ROW('Sanitation Data'!E53))="","",OFFSET('Sanitation Data'!$E$32,0,10*ROW('Sanitation Data'!E53)))</f>
        <v/>
      </c>
      <c r="CU59" s="404" t="str">
        <f ca="1">+IF(OFFSET('Sanitation Data'!$F$28,0,10*ROW('Sanitation Data'!F53))="","",OFFSET('Sanitation Data'!$F$28,0,10*ROW('Sanitation Data'!F53)))</f>
        <v/>
      </c>
      <c r="CV59" s="404" t="str">
        <f ca="1">+IF(OFFSET('Sanitation Data'!$F$29,0,10*ROW('Sanitation Data'!F53))="","",OFFSET('Sanitation Data'!$F$29,0,10*ROW('Sanitation Data'!F53)))</f>
        <v/>
      </c>
      <c r="CW59" s="404" t="str">
        <f ca="1">+IF(OFFSET('Sanitation Data'!$F$30,0,10*ROW('Sanitation Data'!F53))="","",OFFSET('Sanitation Data'!$F$30,0,10*ROW('Sanitation Data'!F53)))</f>
        <v/>
      </c>
      <c r="CX59" s="404" t="str">
        <f ca="1">+IF(OFFSET('Sanitation Data'!$F$31,0,10*ROW('Sanitation Data'!F53))="","",OFFSET('Sanitation Data'!$F$31,0,10*ROW('Sanitation Data'!F53)))</f>
        <v/>
      </c>
      <c r="CY59" s="404" t="str">
        <f ca="1">+IF(OFFSET('Sanitation Data'!$F$32,0,10*ROW('Sanitation Data'!F53))="","",OFFSET('Sanitation Data'!$F$32,0,10*ROW('Sanitation Data'!F53)))</f>
        <v/>
      </c>
      <c r="CZ59" s="404" t="str">
        <f ca="1">+IF(OFFSET('Sanitation Data'!$G$28,0,10*ROW('Sanitation Data'!G53))="","",OFFSET('Sanitation Data'!$G$28,0,10*ROW('Sanitation Data'!G53)))</f>
        <v/>
      </c>
      <c r="DA59" s="404" t="str">
        <f ca="1">+IF(OFFSET('Sanitation Data'!$G$29,0,10*ROW('Sanitation Data'!G53))="","",OFFSET('Sanitation Data'!$G$29,0,10*ROW('Sanitation Data'!G53)))</f>
        <v/>
      </c>
      <c r="DB59" s="404" t="str">
        <f ca="1">+IF(OFFSET('Sanitation Data'!$G$30,0,10*ROW('Sanitation Data'!G53))="","",OFFSET('Sanitation Data'!$G$30,0,10*ROW('Sanitation Data'!G53)))</f>
        <v/>
      </c>
      <c r="DC59" s="404" t="str">
        <f ca="1">+IF(OFFSET('Sanitation Data'!$G$31,0,10*ROW('Sanitation Data'!G53))="","",OFFSET('Sanitation Data'!$G$31,0,10*ROW('Sanitation Data'!G53)))</f>
        <v/>
      </c>
      <c r="DD59" s="404" t="str">
        <f ca="1">+IF(OFFSET('Sanitation Data'!$G$32,0,10*ROW('Sanitation Data'!G53))="","",OFFSET('Sanitation Data'!$G$32,0,10*ROW('Sanitation Data'!G53)))</f>
        <v/>
      </c>
      <c r="DE59" s="404" t="str">
        <f ca="1">+IF(OFFSET('Sanitation Data'!$H$28,0,10*ROW('Sanitation Data'!H53))="","",OFFSET('Sanitation Data'!$H$28,0,10*ROW('Sanitation Data'!H53)))</f>
        <v/>
      </c>
      <c r="DF59" s="404" t="str">
        <f ca="1">+IF(OFFSET('Sanitation Data'!$H$29,0,10*ROW('Sanitation Data'!H53))="","",OFFSET('Sanitation Data'!$H$29,0,10*ROW('Sanitation Data'!H53)))</f>
        <v/>
      </c>
      <c r="DG59" s="404" t="str">
        <f ca="1">+IF(OFFSET('Sanitation Data'!$H$30,0,10*ROW('Sanitation Data'!H53))="","",OFFSET('Sanitation Data'!$H$30,0,10*ROW('Sanitation Data'!H53)))</f>
        <v/>
      </c>
      <c r="DH59" s="404" t="str">
        <f ca="1">+IF(OFFSET('Sanitation Data'!$H$31,0,10*ROW('Sanitation Data'!H53))="","",OFFSET('Sanitation Data'!$H$31,0,10*ROW('Sanitation Data'!H53)))</f>
        <v/>
      </c>
      <c r="DI59" s="404" t="str">
        <f ca="1">+IF(OFFSET('Sanitation Data'!$H$32,0,10*ROW('Sanitation Data'!H53))="","",OFFSET('Sanitation Data'!$H$32,0,10*ROW('Sanitation Data'!H53)))</f>
        <v/>
      </c>
      <c r="DJ59" s="404" t="str">
        <f ca="1">+IF(OFFSET('Sanitation Data'!$I$28,0,10*ROW('Sanitation Data'!I53))="","",OFFSET('Sanitation Data'!$I$28,0,10*ROW('Sanitation Data'!I53)))</f>
        <v/>
      </c>
      <c r="DK59" s="404" t="str">
        <f ca="1">+IF(OFFSET('Sanitation Data'!$I$29,0,10*ROW('Sanitation Data'!I53))="","",OFFSET('Sanitation Data'!$I$29,0,10*ROW('Sanitation Data'!I53)))</f>
        <v/>
      </c>
      <c r="DL59" s="404" t="str">
        <f ca="1">+IF(OFFSET('Sanitation Data'!$I$30,0,10*ROW('Sanitation Data'!I53))="","",OFFSET('Sanitation Data'!$I$30,0,10*ROW('Sanitation Data'!I53)))</f>
        <v/>
      </c>
      <c r="DM59" s="404" t="str">
        <f ca="1">+IF(OFFSET('Sanitation Data'!$I$31,0,10*ROW('Sanitation Data'!I53))="","",OFFSET('Sanitation Data'!$I$31,0,10*ROW('Sanitation Data'!I53)))</f>
        <v/>
      </c>
      <c r="DN59" s="404" t="str">
        <f ca="1">+IF(OFFSET('Sanitation Data'!$I$32,0,10*ROW('Sanitation Data'!I53))="","",OFFSET('Sanitation Data'!$I$32,0,10*ROW('Sanitation Data'!I53)))</f>
        <v/>
      </c>
      <c r="DO59" s="404" t="str">
        <f ca="1">+IF(OFFSET('Hygiene Data'!$D$11,0,10*ROW('Hygiene Data'!D53))="","",OFFSET('Hygiene Data'!$D$11,0,10*ROW('Hygiene Data'!D53)))</f>
        <v/>
      </c>
      <c r="DP59" s="404" t="str">
        <f ca="1">+IF(OFFSET('Hygiene Data'!$D$12,0,10*ROW('Hygiene Data'!D53))="","",OFFSET('Hygiene Data'!$D$12,0,10*ROW('Hygiene Data'!D53)))</f>
        <v/>
      </c>
      <c r="DQ59" s="404" t="str">
        <f ca="1">+IF(OFFSET('Hygiene Data'!$D$13,0,10*ROW('Hygiene Data'!D53))="","",OFFSET('Hygiene Data'!$D$13,0,10*ROW('Hygiene Data'!D53)))</f>
        <v/>
      </c>
      <c r="DR59" s="404" t="str">
        <f ca="1">+IF(OFFSET('Hygiene Data'!$E$11,0,10*ROW('Hygiene Data'!E53))="","",OFFSET('Hygiene Data'!$E$11,0,10*ROW('Hygiene Data'!E53)))</f>
        <v/>
      </c>
      <c r="DS59" s="404" t="str">
        <f ca="1">+IF(OFFSET('Hygiene Data'!$E$12,0,10*ROW('Hygiene Data'!E53))="","",OFFSET('Hygiene Data'!$E$12,0,10*ROW('Hygiene Data'!E53)))</f>
        <v/>
      </c>
      <c r="DT59" s="404" t="str">
        <f ca="1">+IF(OFFSET('Hygiene Data'!$E$13,0,10*ROW('Hygiene Data'!E53))="","",OFFSET('Hygiene Data'!$E$13,0,10*ROW('Hygiene Data'!E53)))</f>
        <v/>
      </c>
      <c r="DU59" s="404" t="str">
        <f ca="1">+IF(OFFSET('Hygiene Data'!$F$11,0,10*ROW('Hygiene Data'!F53))="","",OFFSET('Hygiene Data'!$F$11,0,10*ROW('Hygiene Data'!F53)))</f>
        <v/>
      </c>
      <c r="DV59" s="404" t="str">
        <f ca="1">+IF(OFFSET('Hygiene Data'!$F$12,0,10*ROW('Hygiene Data'!F53))="","",OFFSET('Hygiene Data'!$F$12,0,10*ROW('Hygiene Data'!F53)))</f>
        <v/>
      </c>
      <c r="DW59" s="404" t="str">
        <f ca="1">+IF(OFFSET('Hygiene Data'!$F$13,0,10*ROW('Hygiene Data'!F53))="","",OFFSET('Hygiene Data'!$F$13,0,10*ROW('Hygiene Data'!F53)))</f>
        <v/>
      </c>
      <c r="DX59" s="404" t="str">
        <f ca="1">+IF(OFFSET('Hygiene Data'!$G$11,0,10*ROW('Hygiene Data'!G53))="","",OFFSET('Hygiene Data'!$G$11,0,10*ROW('Hygiene Data'!G53)))</f>
        <v/>
      </c>
      <c r="DY59" s="404" t="str">
        <f ca="1">+IF(OFFSET('Hygiene Data'!$G$12,0,10*ROW('Hygiene Data'!G53))="","",OFFSET('Hygiene Data'!$G$12,0,10*ROW('Hygiene Data'!G53)))</f>
        <v/>
      </c>
      <c r="DZ59" s="404" t="str">
        <f ca="1">+IF(OFFSET('Hygiene Data'!$G$13,0,10*ROW('Hygiene Data'!G53))="","",OFFSET('Hygiene Data'!$G$13,0,10*ROW('Hygiene Data'!G53)))</f>
        <v/>
      </c>
      <c r="EA59" s="404" t="str">
        <f ca="1">+IF(OFFSET('Hygiene Data'!$H$11,0,10*ROW('Hygiene Data'!H53))="","",OFFSET('Hygiene Data'!$H$11,0,10*ROW('Hygiene Data'!H53)))</f>
        <v/>
      </c>
      <c r="EB59" s="404" t="str">
        <f ca="1">+IF(OFFSET('Hygiene Data'!$H$12,0,10*ROW('Hygiene Data'!H53))="","",OFFSET('Hygiene Data'!$H$12,0,10*ROW('Hygiene Data'!H53)))</f>
        <v/>
      </c>
      <c r="EC59" s="404" t="str">
        <f ca="1">+IF(OFFSET('Hygiene Data'!$H$13,0,10*ROW('Hygiene Data'!H53))="","",OFFSET('Hygiene Data'!$H$13,0,10*ROW('Hygiene Data'!H53)))</f>
        <v/>
      </c>
      <c r="ED59" s="404" t="str">
        <f ca="1">+IF(OFFSET('Hygiene Data'!$I$11,0,10*ROW('Hygiene Data'!I53))="","",OFFSET('Hygiene Data'!$I$11,0,10*ROW('Hygiene Data'!I53)))</f>
        <v/>
      </c>
      <c r="EE59" s="404" t="str">
        <f ca="1">+IF(OFFSET('Hygiene Data'!$I$12,0,10*ROW('Hygiene Data'!I53))="","",OFFSET('Hygiene Data'!$I$12,0,10*ROW('Hygiene Data'!I53)))</f>
        <v/>
      </c>
      <c r="EF59" s="404" t="str">
        <f ca="1">+IF(OFFSET('Hygiene Data'!$I$13,0,10*ROW('Hygiene Data'!I53))="","",OFFSET('Hygiene Data'!$I$13,0,10*ROW('Hygiene Data'!I53)))</f>
        <v/>
      </c>
    </row>
    <row r="60" spans="1:136" x14ac:dyDescent="0.25">
      <c r="A60" s="513" t="str">
        <f ca="1">+IF(OFFSET('Water Data'!$B$2,0,10*ROW('Water Data'!E54))="","",OFFSET('Water Data'!$B$2,0,10*ROW('Water Data'!E54)))</f>
        <v/>
      </c>
      <c r="B60" s="51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40" t="str">
        <f t="shared" ca="1" si="0"/>
        <v/>
      </c>
      <c r="D60" s="54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4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4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4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4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4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4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4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4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4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4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4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4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4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4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4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4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4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4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4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4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4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4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4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4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4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4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4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4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4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4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4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4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4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4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4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4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4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4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4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4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4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4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4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4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4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4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4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4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1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4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4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4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4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4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4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4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4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4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4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4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4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4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4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4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4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404" t="str">
        <f ca="1">+IF(OFFSET('Water Data'!$D$27,0,10*ROW('Water Data'!D54))="","",OFFSET('Water Data'!$D$27,0,10*ROW('Water Data'!D54)))</f>
        <v/>
      </c>
      <c r="BT60" s="404" t="str">
        <f ca="1">+IF(OFFSET('Water Data'!$D$28,0,10*ROW('Water Data'!D54))="","",OFFSET('Water Data'!$D$28,0,10*ROW('Water Data'!D54)))</f>
        <v/>
      </c>
      <c r="BU60" s="404" t="str">
        <f ca="1">+IF(OFFSET('Water Data'!$D$29,0,10*ROW('Water Data'!D54))="","",OFFSET('Water Data'!$D$29,0,10*ROW('Water Data'!D54)))</f>
        <v/>
      </c>
      <c r="BV60" s="404" t="str">
        <f ca="1">+IF(OFFSET('Water Data'!$E$27,0,10*ROW('Water Data'!E54))="","",OFFSET('Water Data'!$E$27,0,10*ROW('Water Data'!E54)))</f>
        <v/>
      </c>
      <c r="BW60" s="404" t="str">
        <f ca="1">+IF(OFFSET('Water Data'!$E$28,0,10*ROW('Water Data'!E54))="","",OFFSET('Water Data'!$E$28,0,10*ROW('Water Data'!E54)))</f>
        <v/>
      </c>
      <c r="BX60" s="404" t="str">
        <f ca="1">+IF(OFFSET('Water Data'!$E$29,0,10*ROW('Water Data'!E54))="","",OFFSET('Water Data'!$E$29,0,10*ROW('Water Data'!E54)))</f>
        <v/>
      </c>
      <c r="BY60" s="404" t="str">
        <f ca="1">+IF(OFFSET('Water Data'!$F$27,0,10*ROW('Water Data'!F54))="","",OFFSET('Water Data'!$F$27,0,10*ROW('Water Data'!F54)))</f>
        <v/>
      </c>
      <c r="BZ60" s="404" t="str">
        <f ca="1">+IF(OFFSET('Water Data'!$F$28,0,10*ROW('Water Data'!F54))="","",OFFSET('Water Data'!$F$28,0,10*ROW('Water Data'!F54)))</f>
        <v/>
      </c>
      <c r="CA60" s="404" t="str">
        <f ca="1">+IF(OFFSET('Water Data'!$F$29,0,10*ROW('Water Data'!F54))="","",OFFSET('Water Data'!$F$29,0,10*ROW('Water Data'!F54)))</f>
        <v/>
      </c>
      <c r="CB60" s="404" t="str">
        <f ca="1">+IF(OFFSET('Water Data'!$G$27,0,10*ROW('Water Data'!G54))="","",OFFSET('Water Data'!$G$27,0,10*ROW('Water Data'!G54)))</f>
        <v/>
      </c>
      <c r="CC60" s="404" t="str">
        <f ca="1">+IF(OFFSET('Water Data'!$G$28,0,10*ROW('Water Data'!G54))="","",OFFSET('Water Data'!$G$28,0,10*ROW('Water Data'!G54)))</f>
        <v/>
      </c>
      <c r="CD60" s="404" t="str">
        <f ca="1">+IF(OFFSET('Water Data'!$G$29,0,10*ROW('Water Data'!G54))="","",OFFSET('Water Data'!$G$29,0,10*ROW('Water Data'!G54)))</f>
        <v/>
      </c>
      <c r="CE60" s="404" t="str">
        <f ca="1">+IF(OFFSET('Water Data'!$H$27,0,10*ROW('Water Data'!H54))="","",OFFSET('Water Data'!$H$27,0,10*ROW('Water Data'!H54)))</f>
        <v/>
      </c>
      <c r="CF60" s="404" t="str">
        <f ca="1">+IF(OFFSET('Water Data'!$H$28,0,10*ROW('Water Data'!H54))="","",OFFSET('Water Data'!$H$28,0,10*ROW('Water Data'!H54)))</f>
        <v/>
      </c>
      <c r="CG60" s="404" t="str">
        <f ca="1">+IF(OFFSET('Water Data'!$H$29,0,10*ROW('Water Data'!H54))="","",OFFSET('Water Data'!$H$29,0,10*ROW('Water Data'!H54)))</f>
        <v/>
      </c>
      <c r="CH60" s="404" t="str">
        <f ca="1">+IF(OFFSET('Water Data'!$I$27,0,10*ROW('Water Data'!I54))="","",OFFSET('Water Data'!$I$27,0,10*ROW('Water Data'!I54)))</f>
        <v/>
      </c>
      <c r="CI60" s="404" t="str">
        <f ca="1">+IF(OFFSET('Water Data'!$I$28,0,10*ROW('Water Data'!I54))="","",OFFSET('Water Data'!$I$28,0,10*ROW('Water Data'!I54)))</f>
        <v/>
      </c>
      <c r="CJ60" s="404" t="str">
        <f ca="1">+IF(OFFSET('Water Data'!$I$29,0,10*ROW('Water Data'!I54))="","",OFFSET('Water Data'!$I$29,0,10*ROW('Water Data'!I54)))</f>
        <v/>
      </c>
      <c r="CK60" s="404" t="str">
        <f ca="1">+IF(OFFSET('Sanitation Data'!$D$28,0,10*ROW('Sanitation Data'!D54))="","",OFFSET('Sanitation Data'!$D$28,0,10*ROW('Sanitation Data'!D54)))</f>
        <v/>
      </c>
      <c r="CL60" s="404" t="str">
        <f ca="1">+IF(OFFSET('Sanitation Data'!$D$29,0,10*ROW('Sanitation Data'!D54))="","",OFFSET('Sanitation Data'!$D$29,0,10*ROW('Sanitation Data'!D54)))</f>
        <v/>
      </c>
      <c r="CM60" s="404" t="str">
        <f ca="1">+IF(OFFSET('Sanitation Data'!$D$30,0,10*ROW('Sanitation Data'!D54))="","",OFFSET('Sanitation Data'!$D$30,0,10*ROW('Sanitation Data'!D54)))</f>
        <v/>
      </c>
      <c r="CN60" s="404" t="str">
        <f ca="1">+IF(OFFSET('Sanitation Data'!$D$31,0,10*ROW('Sanitation Data'!D54))="","",OFFSET('Sanitation Data'!$D$31,0,10*ROW('Sanitation Data'!D54)))</f>
        <v/>
      </c>
      <c r="CO60" s="404" t="str">
        <f ca="1">+IF(OFFSET('Sanitation Data'!$D$32,0,10*ROW('Sanitation Data'!D54))="","",OFFSET('Sanitation Data'!$D$32,0,10*ROW('Sanitation Data'!D54)))</f>
        <v/>
      </c>
      <c r="CP60" s="404" t="str">
        <f ca="1">+IF(OFFSET('Sanitation Data'!$E$28,0,10*ROW('Sanitation Data'!E54))="","",OFFSET('Sanitation Data'!$E$28,0,10*ROW('Sanitation Data'!E54)))</f>
        <v/>
      </c>
      <c r="CQ60" s="404" t="str">
        <f ca="1">+IF(OFFSET('Sanitation Data'!$E$29,0,10*ROW('Sanitation Data'!E54))="","",OFFSET('Sanitation Data'!$E$29,0,10*ROW('Sanitation Data'!E54)))</f>
        <v/>
      </c>
      <c r="CR60" s="404" t="str">
        <f ca="1">+IF(OFFSET('Sanitation Data'!$E$30,0,10*ROW('Sanitation Data'!E54))="","",OFFSET('Sanitation Data'!$E$30,0,10*ROW('Sanitation Data'!E54)))</f>
        <v/>
      </c>
      <c r="CS60" s="404" t="str">
        <f ca="1">+IF(OFFSET('Sanitation Data'!$E$31,0,10*ROW('Sanitation Data'!E54))="","",OFFSET('Sanitation Data'!$E$31,0,10*ROW('Sanitation Data'!E54)))</f>
        <v/>
      </c>
      <c r="CT60" s="404" t="str">
        <f ca="1">+IF(OFFSET('Sanitation Data'!$E$32,0,10*ROW('Sanitation Data'!E54))="","",OFFSET('Sanitation Data'!$E$32,0,10*ROW('Sanitation Data'!E54)))</f>
        <v/>
      </c>
      <c r="CU60" s="404" t="str">
        <f ca="1">+IF(OFFSET('Sanitation Data'!$F$28,0,10*ROW('Sanitation Data'!F54))="","",OFFSET('Sanitation Data'!$F$28,0,10*ROW('Sanitation Data'!F54)))</f>
        <v/>
      </c>
      <c r="CV60" s="404" t="str">
        <f ca="1">+IF(OFFSET('Sanitation Data'!$F$29,0,10*ROW('Sanitation Data'!F54))="","",OFFSET('Sanitation Data'!$F$29,0,10*ROW('Sanitation Data'!F54)))</f>
        <v/>
      </c>
      <c r="CW60" s="404" t="str">
        <f ca="1">+IF(OFFSET('Sanitation Data'!$F$30,0,10*ROW('Sanitation Data'!F54))="","",OFFSET('Sanitation Data'!$F$30,0,10*ROW('Sanitation Data'!F54)))</f>
        <v/>
      </c>
      <c r="CX60" s="404" t="str">
        <f ca="1">+IF(OFFSET('Sanitation Data'!$F$31,0,10*ROW('Sanitation Data'!F54))="","",OFFSET('Sanitation Data'!$F$31,0,10*ROW('Sanitation Data'!F54)))</f>
        <v/>
      </c>
      <c r="CY60" s="404" t="str">
        <f ca="1">+IF(OFFSET('Sanitation Data'!$F$32,0,10*ROW('Sanitation Data'!F54))="","",OFFSET('Sanitation Data'!$F$32,0,10*ROW('Sanitation Data'!F54)))</f>
        <v/>
      </c>
      <c r="CZ60" s="404" t="str">
        <f ca="1">+IF(OFFSET('Sanitation Data'!$G$28,0,10*ROW('Sanitation Data'!G54))="","",OFFSET('Sanitation Data'!$G$28,0,10*ROW('Sanitation Data'!G54)))</f>
        <v/>
      </c>
      <c r="DA60" s="404" t="str">
        <f ca="1">+IF(OFFSET('Sanitation Data'!$G$29,0,10*ROW('Sanitation Data'!G54))="","",OFFSET('Sanitation Data'!$G$29,0,10*ROW('Sanitation Data'!G54)))</f>
        <v/>
      </c>
      <c r="DB60" s="404" t="str">
        <f ca="1">+IF(OFFSET('Sanitation Data'!$G$30,0,10*ROW('Sanitation Data'!G54))="","",OFFSET('Sanitation Data'!$G$30,0,10*ROW('Sanitation Data'!G54)))</f>
        <v/>
      </c>
      <c r="DC60" s="404" t="str">
        <f ca="1">+IF(OFFSET('Sanitation Data'!$G$31,0,10*ROW('Sanitation Data'!G54))="","",OFFSET('Sanitation Data'!$G$31,0,10*ROW('Sanitation Data'!G54)))</f>
        <v/>
      </c>
      <c r="DD60" s="404" t="str">
        <f ca="1">+IF(OFFSET('Sanitation Data'!$G$32,0,10*ROW('Sanitation Data'!G54))="","",OFFSET('Sanitation Data'!$G$32,0,10*ROW('Sanitation Data'!G54)))</f>
        <v/>
      </c>
      <c r="DE60" s="404" t="str">
        <f ca="1">+IF(OFFSET('Sanitation Data'!$H$28,0,10*ROW('Sanitation Data'!H54))="","",OFFSET('Sanitation Data'!$H$28,0,10*ROW('Sanitation Data'!H54)))</f>
        <v/>
      </c>
      <c r="DF60" s="404" t="str">
        <f ca="1">+IF(OFFSET('Sanitation Data'!$H$29,0,10*ROW('Sanitation Data'!H54))="","",OFFSET('Sanitation Data'!$H$29,0,10*ROW('Sanitation Data'!H54)))</f>
        <v/>
      </c>
      <c r="DG60" s="404" t="str">
        <f ca="1">+IF(OFFSET('Sanitation Data'!$H$30,0,10*ROW('Sanitation Data'!H54))="","",OFFSET('Sanitation Data'!$H$30,0,10*ROW('Sanitation Data'!H54)))</f>
        <v/>
      </c>
      <c r="DH60" s="404" t="str">
        <f ca="1">+IF(OFFSET('Sanitation Data'!$H$31,0,10*ROW('Sanitation Data'!H54))="","",OFFSET('Sanitation Data'!$H$31,0,10*ROW('Sanitation Data'!H54)))</f>
        <v/>
      </c>
      <c r="DI60" s="404" t="str">
        <f ca="1">+IF(OFFSET('Sanitation Data'!$H$32,0,10*ROW('Sanitation Data'!H54))="","",OFFSET('Sanitation Data'!$H$32,0,10*ROW('Sanitation Data'!H54)))</f>
        <v/>
      </c>
      <c r="DJ60" s="404" t="str">
        <f ca="1">+IF(OFFSET('Sanitation Data'!$I$28,0,10*ROW('Sanitation Data'!I54))="","",OFFSET('Sanitation Data'!$I$28,0,10*ROW('Sanitation Data'!I54)))</f>
        <v/>
      </c>
      <c r="DK60" s="404" t="str">
        <f ca="1">+IF(OFFSET('Sanitation Data'!$I$29,0,10*ROW('Sanitation Data'!I54))="","",OFFSET('Sanitation Data'!$I$29,0,10*ROW('Sanitation Data'!I54)))</f>
        <v/>
      </c>
      <c r="DL60" s="404" t="str">
        <f ca="1">+IF(OFFSET('Sanitation Data'!$I$30,0,10*ROW('Sanitation Data'!I54))="","",OFFSET('Sanitation Data'!$I$30,0,10*ROW('Sanitation Data'!I54)))</f>
        <v/>
      </c>
      <c r="DM60" s="404" t="str">
        <f ca="1">+IF(OFFSET('Sanitation Data'!$I$31,0,10*ROW('Sanitation Data'!I54))="","",OFFSET('Sanitation Data'!$I$31,0,10*ROW('Sanitation Data'!I54)))</f>
        <v/>
      </c>
      <c r="DN60" s="404" t="str">
        <f ca="1">+IF(OFFSET('Sanitation Data'!$I$32,0,10*ROW('Sanitation Data'!I54))="","",OFFSET('Sanitation Data'!$I$32,0,10*ROW('Sanitation Data'!I54)))</f>
        <v/>
      </c>
      <c r="DO60" s="404" t="str">
        <f ca="1">+IF(OFFSET('Hygiene Data'!$D$11,0,10*ROW('Hygiene Data'!D54))="","",OFFSET('Hygiene Data'!$D$11,0,10*ROW('Hygiene Data'!D54)))</f>
        <v/>
      </c>
      <c r="DP60" s="404" t="str">
        <f ca="1">+IF(OFFSET('Hygiene Data'!$D$12,0,10*ROW('Hygiene Data'!D54))="","",OFFSET('Hygiene Data'!$D$12,0,10*ROW('Hygiene Data'!D54)))</f>
        <v/>
      </c>
      <c r="DQ60" s="404" t="str">
        <f ca="1">+IF(OFFSET('Hygiene Data'!$D$13,0,10*ROW('Hygiene Data'!D54))="","",OFFSET('Hygiene Data'!$D$13,0,10*ROW('Hygiene Data'!D54)))</f>
        <v/>
      </c>
      <c r="DR60" s="404" t="str">
        <f ca="1">+IF(OFFSET('Hygiene Data'!$E$11,0,10*ROW('Hygiene Data'!E54))="","",OFFSET('Hygiene Data'!$E$11,0,10*ROW('Hygiene Data'!E54)))</f>
        <v/>
      </c>
      <c r="DS60" s="404" t="str">
        <f ca="1">+IF(OFFSET('Hygiene Data'!$E$12,0,10*ROW('Hygiene Data'!E54))="","",OFFSET('Hygiene Data'!$E$12,0,10*ROW('Hygiene Data'!E54)))</f>
        <v/>
      </c>
      <c r="DT60" s="404" t="str">
        <f ca="1">+IF(OFFSET('Hygiene Data'!$E$13,0,10*ROW('Hygiene Data'!E54))="","",OFFSET('Hygiene Data'!$E$13,0,10*ROW('Hygiene Data'!E54)))</f>
        <v/>
      </c>
      <c r="DU60" s="404" t="str">
        <f ca="1">+IF(OFFSET('Hygiene Data'!$F$11,0,10*ROW('Hygiene Data'!F54))="","",OFFSET('Hygiene Data'!$F$11,0,10*ROW('Hygiene Data'!F54)))</f>
        <v/>
      </c>
      <c r="DV60" s="404" t="str">
        <f ca="1">+IF(OFFSET('Hygiene Data'!$F$12,0,10*ROW('Hygiene Data'!F54))="","",OFFSET('Hygiene Data'!$F$12,0,10*ROW('Hygiene Data'!F54)))</f>
        <v/>
      </c>
      <c r="DW60" s="404" t="str">
        <f ca="1">+IF(OFFSET('Hygiene Data'!$F$13,0,10*ROW('Hygiene Data'!F54))="","",OFFSET('Hygiene Data'!$F$13,0,10*ROW('Hygiene Data'!F54)))</f>
        <v/>
      </c>
      <c r="DX60" s="404" t="str">
        <f ca="1">+IF(OFFSET('Hygiene Data'!$G$11,0,10*ROW('Hygiene Data'!G54))="","",OFFSET('Hygiene Data'!$G$11,0,10*ROW('Hygiene Data'!G54)))</f>
        <v/>
      </c>
      <c r="DY60" s="404" t="str">
        <f ca="1">+IF(OFFSET('Hygiene Data'!$G$12,0,10*ROW('Hygiene Data'!G54))="","",OFFSET('Hygiene Data'!$G$12,0,10*ROW('Hygiene Data'!G54)))</f>
        <v/>
      </c>
      <c r="DZ60" s="404" t="str">
        <f ca="1">+IF(OFFSET('Hygiene Data'!$G$13,0,10*ROW('Hygiene Data'!G54))="","",OFFSET('Hygiene Data'!$G$13,0,10*ROW('Hygiene Data'!G54)))</f>
        <v/>
      </c>
      <c r="EA60" s="404" t="str">
        <f ca="1">+IF(OFFSET('Hygiene Data'!$H$11,0,10*ROW('Hygiene Data'!H54))="","",OFFSET('Hygiene Data'!$H$11,0,10*ROW('Hygiene Data'!H54)))</f>
        <v/>
      </c>
      <c r="EB60" s="404" t="str">
        <f ca="1">+IF(OFFSET('Hygiene Data'!$H$12,0,10*ROW('Hygiene Data'!H54))="","",OFFSET('Hygiene Data'!$H$12,0,10*ROW('Hygiene Data'!H54)))</f>
        <v/>
      </c>
      <c r="EC60" s="404" t="str">
        <f ca="1">+IF(OFFSET('Hygiene Data'!$H$13,0,10*ROW('Hygiene Data'!H54))="","",OFFSET('Hygiene Data'!$H$13,0,10*ROW('Hygiene Data'!H54)))</f>
        <v/>
      </c>
      <c r="ED60" s="404" t="str">
        <f ca="1">+IF(OFFSET('Hygiene Data'!$I$11,0,10*ROW('Hygiene Data'!I54))="","",OFFSET('Hygiene Data'!$I$11,0,10*ROW('Hygiene Data'!I54)))</f>
        <v/>
      </c>
      <c r="EE60" s="404" t="str">
        <f ca="1">+IF(OFFSET('Hygiene Data'!$I$12,0,10*ROW('Hygiene Data'!I54))="","",OFFSET('Hygiene Data'!$I$12,0,10*ROW('Hygiene Data'!I54)))</f>
        <v/>
      </c>
      <c r="EF60" s="404" t="str">
        <f ca="1">+IF(OFFSET('Hygiene Data'!$I$13,0,10*ROW('Hygiene Data'!I54))="","",OFFSET('Hygiene Data'!$I$13,0,10*ROW('Hygiene Data'!I54)))</f>
        <v/>
      </c>
    </row>
    <row r="61" spans="1:136" x14ac:dyDescent="0.25">
      <c r="A61" s="513" t="str">
        <f ca="1">+IF(OFFSET('Water Data'!$B$2,0,10*ROW('Water Data'!E55))="","",OFFSET('Water Data'!$B$2,0,10*ROW('Water Data'!E55)))</f>
        <v/>
      </c>
      <c r="B61" s="51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40" t="str">
        <f t="shared" ca="1" si="0"/>
        <v/>
      </c>
      <c r="D61" s="54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4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4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4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4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4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4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4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4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4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4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4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4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4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4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4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4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4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4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4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4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4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4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4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4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4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4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4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4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4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4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4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4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4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4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4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4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4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4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4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4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4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4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4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4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4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4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4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4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1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4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4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4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4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4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4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4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4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4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4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4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4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4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4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4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4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404" t="str">
        <f ca="1">+IF(OFFSET('Water Data'!$D$27,0,10*ROW('Water Data'!D55))="","",OFFSET('Water Data'!$D$27,0,10*ROW('Water Data'!D55)))</f>
        <v/>
      </c>
      <c r="BT61" s="404" t="str">
        <f ca="1">+IF(OFFSET('Water Data'!$D$28,0,10*ROW('Water Data'!D55))="","",OFFSET('Water Data'!$D$28,0,10*ROW('Water Data'!D55)))</f>
        <v/>
      </c>
      <c r="BU61" s="404" t="str">
        <f ca="1">+IF(OFFSET('Water Data'!$D$29,0,10*ROW('Water Data'!D55))="","",OFFSET('Water Data'!$D$29,0,10*ROW('Water Data'!D55)))</f>
        <v/>
      </c>
      <c r="BV61" s="404" t="str">
        <f ca="1">+IF(OFFSET('Water Data'!$E$27,0,10*ROW('Water Data'!E55))="","",OFFSET('Water Data'!$E$27,0,10*ROW('Water Data'!E55)))</f>
        <v/>
      </c>
      <c r="BW61" s="404" t="str">
        <f ca="1">+IF(OFFSET('Water Data'!$E$28,0,10*ROW('Water Data'!E55))="","",OFFSET('Water Data'!$E$28,0,10*ROW('Water Data'!E55)))</f>
        <v/>
      </c>
      <c r="BX61" s="404" t="str">
        <f ca="1">+IF(OFFSET('Water Data'!$E$29,0,10*ROW('Water Data'!E55))="","",OFFSET('Water Data'!$E$29,0,10*ROW('Water Data'!E55)))</f>
        <v/>
      </c>
      <c r="BY61" s="404" t="str">
        <f ca="1">+IF(OFFSET('Water Data'!$F$27,0,10*ROW('Water Data'!F55))="","",OFFSET('Water Data'!$F$27,0,10*ROW('Water Data'!F55)))</f>
        <v/>
      </c>
      <c r="BZ61" s="404" t="str">
        <f ca="1">+IF(OFFSET('Water Data'!$F$28,0,10*ROW('Water Data'!F55))="","",OFFSET('Water Data'!$F$28,0,10*ROW('Water Data'!F55)))</f>
        <v/>
      </c>
      <c r="CA61" s="404" t="str">
        <f ca="1">+IF(OFFSET('Water Data'!$F$29,0,10*ROW('Water Data'!F55))="","",OFFSET('Water Data'!$F$29,0,10*ROW('Water Data'!F55)))</f>
        <v/>
      </c>
      <c r="CB61" s="404" t="str">
        <f ca="1">+IF(OFFSET('Water Data'!$G$27,0,10*ROW('Water Data'!G55))="","",OFFSET('Water Data'!$G$27,0,10*ROW('Water Data'!G55)))</f>
        <v/>
      </c>
      <c r="CC61" s="404" t="str">
        <f ca="1">+IF(OFFSET('Water Data'!$G$28,0,10*ROW('Water Data'!G55))="","",OFFSET('Water Data'!$G$28,0,10*ROW('Water Data'!G55)))</f>
        <v/>
      </c>
      <c r="CD61" s="404" t="str">
        <f ca="1">+IF(OFFSET('Water Data'!$G$29,0,10*ROW('Water Data'!G55))="","",OFFSET('Water Data'!$G$29,0,10*ROW('Water Data'!G55)))</f>
        <v/>
      </c>
      <c r="CE61" s="404" t="str">
        <f ca="1">+IF(OFFSET('Water Data'!$H$27,0,10*ROW('Water Data'!H55))="","",OFFSET('Water Data'!$H$27,0,10*ROW('Water Data'!H55)))</f>
        <v/>
      </c>
      <c r="CF61" s="404" t="str">
        <f ca="1">+IF(OFFSET('Water Data'!$H$28,0,10*ROW('Water Data'!H55))="","",OFFSET('Water Data'!$H$28,0,10*ROW('Water Data'!H55)))</f>
        <v/>
      </c>
      <c r="CG61" s="404" t="str">
        <f ca="1">+IF(OFFSET('Water Data'!$H$29,0,10*ROW('Water Data'!H55))="","",OFFSET('Water Data'!$H$29,0,10*ROW('Water Data'!H55)))</f>
        <v/>
      </c>
      <c r="CH61" s="404" t="str">
        <f ca="1">+IF(OFFSET('Water Data'!$I$27,0,10*ROW('Water Data'!I55))="","",OFFSET('Water Data'!$I$27,0,10*ROW('Water Data'!I55)))</f>
        <v/>
      </c>
      <c r="CI61" s="404" t="str">
        <f ca="1">+IF(OFFSET('Water Data'!$I$28,0,10*ROW('Water Data'!I55))="","",OFFSET('Water Data'!$I$28,0,10*ROW('Water Data'!I55)))</f>
        <v/>
      </c>
      <c r="CJ61" s="404" t="str">
        <f ca="1">+IF(OFFSET('Water Data'!$I$29,0,10*ROW('Water Data'!I55))="","",OFFSET('Water Data'!$I$29,0,10*ROW('Water Data'!I55)))</f>
        <v/>
      </c>
      <c r="CK61" s="404" t="str">
        <f ca="1">+IF(OFFSET('Sanitation Data'!$D$28,0,10*ROW('Sanitation Data'!D55))="","",OFFSET('Sanitation Data'!$D$28,0,10*ROW('Sanitation Data'!D55)))</f>
        <v/>
      </c>
      <c r="CL61" s="404" t="str">
        <f ca="1">+IF(OFFSET('Sanitation Data'!$D$29,0,10*ROW('Sanitation Data'!D55))="","",OFFSET('Sanitation Data'!$D$29,0,10*ROW('Sanitation Data'!D55)))</f>
        <v/>
      </c>
      <c r="CM61" s="404" t="str">
        <f ca="1">+IF(OFFSET('Sanitation Data'!$D$30,0,10*ROW('Sanitation Data'!D55))="","",OFFSET('Sanitation Data'!$D$30,0,10*ROW('Sanitation Data'!D55)))</f>
        <v/>
      </c>
      <c r="CN61" s="404" t="str">
        <f ca="1">+IF(OFFSET('Sanitation Data'!$D$31,0,10*ROW('Sanitation Data'!D55))="","",OFFSET('Sanitation Data'!$D$31,0,10*ROW('Sanitation Data'!D55)))</f>
        <v/>
      </c>
      <c r="CO61" s="404" t="str">
        <f ca="1">+IF(OFFSET('Sanitation Data'!$D$32,0,10*ROW('Sanitation Data'!D55))="","",OFFSET('Sanitation Data'!$D$32,0,10*ROW('Sanitation Data'!D55)))</f>
        <v/>
      </c>
      <c r="CP61" s="404" t="str">
        <f ca="1">+IF(OFFSET('Sanitation Data'!$E$28,0,10*ROW('Sanitation Data'!E55))="","",OFFSET('Sanitation Data'!$E$28,0,10*ROW('Sanitation Data'!E55)))</f>
        <v/>
      </c>
      <c r="CQ61" s="404" t="str">
        <f ca="1">+IF(OFFSET('Sanitation Data'!$E$29,0,10*ROW('Sanitation Data'!E55))="","",OFFSET('Sanitation Data'!$E$29,0,10*ROW('Sanitation Data'!E55)))</f>
        <v/>
      </c>
      <c r="CR61" s="404" t="str">
        <f ca="1">+IF(OFFSET('Sanitation Data'!$E$30,0,10*ROW('Sanitation Data'!E55))="","",OFFSET('Sanitation Data'!$E$30,0,10*ROW('Sanitation Data'!E55)))</f>
        <v/>
      </c>
      <c r="CS61" s="404" t="str">
        <f ca="1">+IF(OFFSET('Sanitation Data'!$E$31,0,10*ROW('Sanitation Data'!E55))="","",OFFSET('Sanitation Data'!$E$31,0,10*ROW('Sanitation Data'!E55)))</f>
        <v/>
      </c>
      <c r="CT61" s="404" t="str">
        <f ca="1">+IF(OFFSET('Sanitation Data'!$E$32,0,10*ROW('Sanitation Data'!E55))="","",OFFSET('Sanitation Data'!$E$32,0,10*ROW('Sanitation Data'!E55)))</f>
        <v/>
      </c>
      <c r="CU61" s="404" t="str">
        <f ca="1">+IF(OFFSET('Sanitation Data'!$F$28,0,10*ROW('Sanitation Data'!F55))="","",OFFSET('Sanitation Data'!$F$28,0,10*ROW('Sanitation Data'!F55)))</f>
        <v/>
      </c>
      <c r="CV61" s="404" t="str">
        <f ca="1">+IF(OFFSET('Sanitation Data'!$F$29,0,10*ROW('Sanitation Data'!F55))="","",OFFSET('Sanitation Data'!$F$29,0,10*ROW('Sanitation Data'!F55)))</f>
        <v/>
      </c>
      <c r="CW61" s="404" t="str">
        <f ca="1">+IF(OFFSET('Sanitation Data'!$F$30,0,10*ROW('Sanitation Data'!F55))="","",OFFSET('Sanitation Data'!$F$30,0,10*ROW('Sanitation Data'!F55)))</f>
        <v/>
      </c>
      <c r="CX61" s="404" t="str">
        <f ca="1">+IF(OFFSET('Sanitation Data'!$F$31,0,10*ROW('Sanitation Data'!F55))="","",OFFSET('Sanitation Data'!$F$31,0,10*ROW('Sanitation Data'!F55)))</f>
        <v/>
      </c>
      <c r="CY61" s="404" t="str">
        <f ca="1">+IF(OFFSET('Sanitation Data'!$F$32,0,10*ROW('Sanitation Data'!F55))="","",OFFSET('Sanitation Data'!$F$32,0,10*ROW('Sanitation Data'!F55)))</f>
        <v/>
      </c>
      <c r="CZ61" s="404" t="str">
        <f ca="1">+IF(OFFSET('Sanitation Data'!$G$28,0,10*ROW('Sanitation Data'!G55))="","",OFFSET('Sanitation Data'!$G$28,0,10*ROW('Sanitation Data'!G55)))</f>
        <v/>
      </c>
      <c r="DA61" s="404" t="str">
        <f ca="1">+IF(OFFSET('Sanitation Data'!$G$29,0,10*ROW('Sanitation Data'!G55))="","",OFFSET('Sanitation Data'!$G$29,0,10*ROW('Sanitation Data'!G55)))</f>
        <v/>
      </c>
      <c r="DB61" s="404" t="str">
        <f ca="1">+IF(OFFSET('Sanitation Data'!$G$30,0,10*ROW('Sanitation Data'!G55))="","",OFFSET('Sanitation Data'!$G$30,0,10*ROW('Sanitation Data'!G55)))</f>
        <v/>
      </c>
      <c r="DC61" s="404" t="str">
        <f ca="1">+IF(OFFSET('Sanitation Data'!$G$31,0,10*ROW('Sanitation Data'!G55))="","",OFFSET('Sanitation Data'!$G$31,0,10*ROW('Sanitation Data'!G55)))</f>
        <v/>
      </c>
      <c r="DD61" s="404" t="str">
        <f ca="1">+IF(OFFSET('Sanitation Data'!$G$32,0,10*ROW('Sanitation Data'!G55))="","",OFFSET('Sanitation Data'!$G$32,0,10*ROW('Sanitation Data'!G55)))</f>
        <v/>
      </c>
      <c r="DE61" s="404" t="str">
        <f ca="1">+IF(OFFSET('Sanitation Data'!$H$28,0,10*ROW('Sanitation Data'!H55))="","",OFFSET('Sanitation Data'!$H$28,0,10*ROW('Sanitation Data'!H55)))</f>
        <v/>
      </c>
      <c r="DF61" s="404" t="str">
        <f ca="1">+IF(OFFSET('Sanitation Data'!$H$29,0,10*ROW('Sanitation Data'!H55))="","",OFFSET('Sanitation Data'!$H$29,0,10*ROW('Sanitation Data'!H55)))</f>
        <v/>
      </c>
      <c r="DG61" s="404" t="str">
        <f ca="1">+IF(OFFSET('Sanitation Data'!$H$30,0,10*ROW('Sanitation Data'!H55))="","",OFFSET('Sanitation Data'!$H$30,0,10*ROW('Sanitation Data'!H55)))</f>
        <v/>
      </c>
      <c r="DH61" s="404" t="str">
        <f ca="1">+IF(OFFSET('Sanitation Data'!$H$31,0,10*ROW('Sanitation Data'!H55))="","",OFFSET('Sanitation Data'!$H$31,0,10*ROW('Sanitation Data'!H55)))</f>
        <v/>
      </c>
      <c r="DI61" s="404" t="str">
        <f ca="1">+IF(OFFSET('Sanitation Data'!$H$32,0,10*ROW('Sanitation Data'!H55))="","",OFFSET('Sanitation Data'!$H$32,0,10*ROW('Sanitation Data'!H55)))</f>
        <v/>
      </c>
      <c r="DJ61" s="404" t="str">
        <f ca="1">+IF(OFFSET('Sanitation Data'!$I$28,0,10*ROW('Sanitation Data'!I55))="","",OFFSET('Sanitation Data'!$I$28,0,10*ROW('Sanitation Data'!I55)))</f>
        <v/>
      </c>
      <c r="DK61" s="404" t="str">
        <f ca="1">+IF(OFFSET('Sanitation Data'!$I$29,0,10*ROW('Sanitation Data'!I55))="","",OFFSET('Sanitation Data'!$I$29,0,10*ROW('Sanitation Data'!I55)))</f>
        <v/>
      </c>
      <c r="DL61" s="404" t="str">
        <f ca="1">+IF(OFFSET('Sanitation Data'!$I$30,0,10*ROW('Sanitation Data'!I55))="","",OFFSET('Sanitation Data'!$I$30,0,10*ROW('Sanitation Data'!I55)))</f>
        <v/>
      </c>
      <c r="DM61" s="404" t="str">
        <f ca="1">+IF(OFFSET('Sanitation Data'!$I$31,0,10*ROW('Sanitation Data'!I55))="","",OFFSET('Sanitation Data'!$I$31,0,10*ROW('Sanitation Data'!I55)))</f>
        <v/>
      </c>
      <c r="DN61" s="404" t="str">
        <f ca="1">+IF(OFFSET('Sanitation Data'!$I$32,0,10*ROW('Sanitation Data'!I55))="","",OFFSET('Sanitation Data'!$I$32,0,10*ROW('Sanitation Data'!I55)))</f>
        <v/>
      </c>
      <c r="DO61" s="404" t="str">
        <f ca="1">+IF(OFFSET('Hygiene Data'!$D$11,0,10*ROW('Hygiene Data'!D55))="","",OFFSET('Hygiene Data'!$D$11,0,10*ROW('Hygiene Data'!D55)))</f>
        <v/>
      </c>
      <c r="DP61" s="404" t="str">
        <f ca="1">+IF(OFFSET('Hygiene Data'!$D$12,0,10*ROW('Hygiene Data'!D55))="","",OFFSET('Hygiene Data'!$D$12,0,10*ROW('Hygiene Data'!D55)))</f>
        <v/>
      </c>
      <c r="DQ61" s="404" t="str">
        <f ca="1">+IF(OFFSET('Hygiene Data'!$D$13,0,10*ROW('Hygiene Data'!D55))="","",OFFSET('Hygiene Data'!$D$13,0,10*ROW('Hygiene Data'!D55)))</f>
        <v/>
      </c>
      <c r="DR61" s="404" t="str">
        <f ca="1">+IF(OFFSET('Hygiene Data'!$E$11,0,10*ROW('Hygiene Data'!E55))="","",OFFSET('Hygiene Data'!$E$11,0,10*ROW('Hygiene Data'!E55)))</f>
        <v/>
      </c>
      <c r="DS61" s="404" t="str">
        <f ca="1">+IF(OFFSET('Hygiene Data'!$E$12,0,10*ROW('Hygiene Data'!E55))="","",OFFSET('Hygiene Data'!$E$12,0,10*ROW('Hygiene Data'!E55)))</f>
        <v/>
      </c>
      <c r="DT61" s="404" t="str">
        <f ca="1">+IF(OFFSET('Hygiene Data'!$E$13,0,10*ROW('Hygiene Data'!E55))="","",OFFSET('Hygiene Data'!$E$13,0,10*ROW('Hygiene Data'!E55)))</f>
        <v/>
      </c>
      <c r="DU61" s="404" t="str">
        <f ca="1">+IF(OFFSET('Hygiene Data'!$F$11,0,10*ROW('Hygiene Data'!F55))="","",OFFSET('Hygiene Data'!$F$11,0,10*ROW('Hygiene Data'!F55)))</f>
        <v/>
      </c>
      <c r="DV61" s="404" t="str">
        <f ca="1">+IF(OFFSET('Hygiene Data'!$F$12,0,10*ROW('Hygiene Data'!F55))="","",OFFSET('Hygiene Data'!$F$12,0,10*ROW('Hygiene Data'!F55)))</f>
        <v/>
      </c>
      <c r="DW61" s="404" t="str">
        <f ca="1">+IF(OFFSET('Hygiene Data'!$F$13,0,10*ROW('Hygiene Data'!F55))="","",OFFSET('Hygiene Data'!$F$13,0,10*ROW('Hygiene Data'!F55)))</f>
        <v/>
      </c>
      <c r="DX61" s="404" t="str">
        <f ca="1">+IF(OFFSET('Hygiene Data'!$G$11,0,10*ROW('Hygiene Data'!G55))="","",OFFSET('Hygiene Data'!$G$11,0,10*ROW('Hygiene Data'!G55)))</f>
        <v/>
      </c>
      <c r="DY61" s="404" t="str">
        <f ca="1">+IF(OFFSET('Hygiene Data'!$G$12,0,10*ROW('Hygiene Data'!G55))="","",OFFSET('Hygiene Data'!$G$12,0,10*ROW('Hygiene Data'!G55)))</f>
        <v/>
      </c>
      <c r="DZ61" s="404" t="str">
        <f ca="1">+IF(OFFSET('Hygiene Data'!$G$13,0,10*ROW('Hygiene Data'!G55))="","",OFFSET('Hygiene Data'!$G$13,0,10*ROW('Hygiene Data'!G55)))</f>
        <v/>
      </c>
      <c r="EA61" s="404" t="str">
        <f ca="1">+IF(OFFSET('Hygiene Data'!$H$11,0,10*ROW('Hygiene Data'!H55))="","",OFFSET('Hygiene Data'!$H$11,0,10*ROW('Hygiene Data'!H55)))</f>
        <v/>
      </c>
      <c r="EB61" s="404" t="str">
        <f ca="1">+IF(OFFSET('Hygiene Data'!$H$12,0,10*ROW('Hygiene Data'!H55))="","",OFFSET('Hygiene Data'!$H$12,0,10*ROW('Hygiene Data'!H55)))</f>
        <v/>
      </c>
      <c r="EC61" s="404" t="str">
        <f ca="1">+IF(OFFSET('Hygiene Data'!$H$13,0,10*ROW('Hygiene Data'!H55))="","",OFFSET('Hygiene Data'!$H$13,0,10*ROW('Hygiene Data'!H55)))</f>
        <v/>
      </c>
      <c r="ED61" s="404" t="str">
        <f ca="1">+IF(OFFSET('Hygiene Data'!$I$11,0,10*ROW('Hygiene Data'!I55))="","",OFFSET('Hygiene Data'!$I$11,0,10*ROW('Hygiene Data'!I55)))</f>
        <v/>
      </c>
      <c r="EE61" s="404" t="str">
        <f ca="1">+IF(OFFSET('Hygiene Data'!$I$12,0,10*ROW('Hygiene Data'!I55))="","",OFFSET('Hygiene Data'!$I$12,0,10*ROW('Hygiene Data'!I55)))</f>
        <v/>
      </c>
      <c r="EF61" s="404" t="str">
        <f ca="1">+IF(OFFSET('Hygiene Data'!$I$13,0,10*ROW('Hygiene Data'!I55))="","",OFFSET('Hygiene Data'!$I$13,0,10*ROW('Hygiene Data'!I55)))</f>
        <v/>
      </c>
    </row>
    <row r="62" spans="1:136" x14ac:dyDescent="0.25">
      <c r="A62" s="513" t="str">
        <f ca="1">+IF(OFFSET('Water Data'!$B$2,0,10*ROW('Water Data'!E56))="","",OFFSET('Water Data'!$B$2,0,10*ROW('Water Data'!E56)))</f>
        <v/>
      </c>
      <c r="B62" s="51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40" t="str">
        <f t="shared" ca="1" si="0"/>
        <v/>
      </c>
      <c r="D62" s="54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4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4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4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4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4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4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4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4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4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4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4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4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4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4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4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4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4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4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4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4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4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4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4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4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4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4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4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4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4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4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4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4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4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4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4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4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4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4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4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4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4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4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4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4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4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4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4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4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1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4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4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4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4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4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4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4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4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4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4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4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4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4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4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4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4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404" t="str">
        <f ca="1">+IF(OFFSET('Water Data'!$D$27,0,10*ROW('Water Data'!D56))="","",OFFSET('Water Data'!$D$27,0,10*ROW('Water Data'!D56)))</f>
        <v/>
      </c>
      <c r="BT62" s="404" t="str">
        <f ca="1">+IF(OFFSET('Water Data'!$D$28,0,10*ROW('Water Data'!D56))="","",OFFSET('Water Data'!$D$28,0,10*ROW('Water Data'!D56)))</f>
        <v/>
      </c>
      <c r="BU62" s="404" t="str">
        <f ca="1">+IF(OFFSET('Water Data'!$D$29,0,10*ROW('Water Data'!D56))="","",OFFSET('Water Data'!$D$29,0,10*ROW('Water Data'!D56)))</f>
        <v/>
      </c>
      <c r="BV62" s="404" t="str">
        <f ca="1">+IF(OFFSET('Water Data'!$E$27,0,10*ROW('Water Data'!E56))="","",OFFSET('Water Data'!$E$27,0,10*ROW('Water Data'!E56)))</f>
        <v/>
      </c>
      <c r="BW62" s="404" t="str">
        <f ca="1">+IF(OFFSET('Water Data'!$E$28,0,10*ROW('Water Data'!E56))="","",OFFSET('Water Data'!$E$28,0,10*ROW('Water Data'!E56)))</f>
        <v/>
      </c>
      <c r="BX62" s="404" t="str">
        <f ca="1">+IF(OFFSET('Water Data'!$E$29,0,10*ROW('Water Data'!E56))="","",OFFSET('Water Data'!$E$29,0,10*ROW('Water Data'!E56)))</f>
        <v/>
      </c>
      <c r="BY62" s="404" t="str">
        <f ca="1">+IF(OFFSET('Water Data'!$F$27,0,10*ROW('Water Data'!F56))="","",OFFSET('Water Data'!$F$27,0,10*ROW('Water Data'!F56)))</f>
        <v/>
      </c>
      <c r="BZ62" s="404" t="str">
        <f ca="1">+IF(OFFSET('Water Data'!$F$28,0,10*ROW('Water Data'!F56))="","",OFFSET('Water Data'!$F$28,0,10*ROW('Water Data'!F56)))</f>
        <v/>
      </c>
      <c r="CA62" s="404" t="str">
        <f ca="1">+IF(OFFSET('Water Data'!$F$29,0,10*ROW('Water Data'!F56))="","",OFFSET('Water Data'!$F$29,0,10*ROW('Water Data'!F56)))</f>
        <v/>
      </c>
      <c r="CB62" s="404" t="str">
        <f ca="1">+IF(OFFSET('Water Data'!$G$27,0,10*ROW('Water Data'!G56))="","",OFFSET('Water Data'!$G$27,0,10*ROW('Water Data'!G56)))</f>
        <v/>
      </c>
      <c r="CC62" s="404" t="str">
        <f ca="1">+IF(OFFSET('Water Data'!$G$28,0,10*ROW('Water Data'!G56))="","",OFFSET('Water Data'!$G$28,0,10*ROW('Water Data'!G56)))</f>
        <v/>
      </c>
      <c r="CD62" s="404" t="str">
        <f ca="1">+IF(OFFSET('Water Data'!$G$29,0,10*ROW('Water Data'!G56))="","",OFFSET('Water Data'!$G$29,0,10*ROW('Water Data'!G56)))</f>
        <v/>
      </c>
      <c r="CE62" s="404" t="str">
        <f ca="1">+IF(OFFSET('Water Data'!$H$27,0,10*ROW('Water Data'!H56))="","",OFFSET('Water Data'!$H$27,0,10*ROW('Water Data'!H56)))</f>
        <v/>
      </c>
      <c r="CF62" s="404" t="str">
        <f ca="1">+IF(OFFSET('Water Data'!$H$28,0,10*ROW('Water Data'!H56))="","",OFFSET('Water Data'!$H$28,0,10*ROW('Water Data'!H56)))</f>
        <v/>
      </c>
      <c r="CG62" s="404" t="str">
        <f ca="1">+IF(OFFSET('Water Data'!$H$29,0,10*ROW('Water Data'!H56))="","",OFFSET('Water Data'!$H$29,0,10*ROW('Water Data'!H56)))</f>
        <v/>
      </c>
      <c r="CH62" s="404" t="str">
        <f ca="1">+IF(OFFSET('Water Data'!$I$27,0,10*ROW('Water Data'!I56))="","",OFFSET('Water Data'!$I$27,0,10*ROW('Water Data'!I56)))</f>
        <v/>
      </c>
      <c r="CI62" s="404" t="str">
        <f ca="1">+IF(OFFSET('Water Data'!$I$28,0,10*ROW('Water Data'!I56))="","",OFFSET('Water Data'!$I$28,0,10*ROW('Water Data'!I56)))</f>
        <v/>
      </c>
      <c r="CJ62" s="404" t="str">
        <f ca="1">+IF(OFFSET('Water Data'!$I$29,0,10*ROW('Water Data'!I56))="","",OFFSET('Water Data'!$I$29,0,10*ROW('Water Data'!I56)))</f>
        <v/>
      </c>
      <c r="CK62" s="404" t="str">
        <f ca="1">+IF(OFFSET('Sanitation Data'!$D$28,0,10*ROW('Sanitation Data'!D56))="","",OFFSET('Sanitation Data'!$D$28,0,10*ROW('Sanitation Data'!D56)))</f>
        <v/>
      </c>
      <c r="CL62" s="404" t="str">
        <f ca="1">+IF(OFFSET('Sanitation Data'!$D$29,0,10*ROW('Sanitation Data'!D56))="","",OFFSET('Sanitation Data'!$D$29,0,10*ROW('Sanitation Data'!D56)))</f>
        <v/>
      </c>
      <c r="CM62" s="404" t="str">
        <f ca="1">+IF(OFFSET('Sanitation Data'!$D$30,0,10*ROW('Sanitation Data'!D56))="","",OFFSET('Sanitation Data'!$D$30,0,10*ROW('Sanitation Data'!D56)))</f>
        <v/>
      </c>
      <c r="CN62" s="404" t="str">
        <f ca="1">+IF(OFFSET('Sanitation Data'!$D$31,0,10*ROW('Sanitation Data'!D56))="","",OFFSET('Sanitation Data'!$D$31,0,10*ROW('Sanitation Data'!D56)))</f>
        <v/>
      </c>
      <c r="CO62" s="404" t="str">
        <f ca="1">+IF(OFFSET('Sanitation Data'!$D$32,0,10*ROW('Sanitation Data'!D56))="","",OFFSET('Sanitation Data'!$D$32,0,10*ROW('Sanitation Data'!D56)))</f>
        <v/>
      </c>
      <c r="CP62" s="404" t="str">
        <f ca="1">+IF(OFFSET('Sanitation Data'!$E$28,0,10*ROW('Sanitation Data'!E56))="","",OFFSET('Sanitation Data'!$E$28,0,10*ROW('Sanitation Data'!E56)))</f>
        <v/>
      </c>
      <c r="CQ62" s="404" t="str">
        <f ca="1">+IF(OFFSET('Sanitation Data'!$E$29,0,10*ROW('Sanitation Data'!E56))="","",OFFSET('Sanitation Data'!$E$29,0,10*ROW('Sanitation Data'!E56)))</f>
        <v/>
      </c>
      <c r="CR62" s="404" t="str">
        <f ca="1">+IF(OFFSET('Sanitation Data'!$E$30,0,10*ROW('Sanitation Data'!E56))="","",OFFSET('Sanitation Data'!$E$30,0,10*ROW('Sanitation Data'!E56)))</f>
        <v/>
      </c>
      <c r="CS62" s="404" t="str">
        <f ca="1">+IF(OFFSET('Sanitation Data'!$E$31,0,10*ROW('Sanitation Data'!E56))="","",OFFSET('Sanitation Data'!$E$31,0,10*ROW('Sanitation Data'!E56)))</f>
        <v/>
      </c>
      <c r="CT62" s="404" t="str">
        <f ca="1">+IF(OFFSET('Sanitation Data'!$E$32,0,10*ROW('Sanitation Data'!E56))="","",OFFSET('Sanitation Data'!$E$32,0,10*ROW('Sanitation Data'!E56)))</f>
        <v/>
      </c>
      <c r="CU62" s="404" t="str">
        <f ca="1">+IF(OFFSET('Sanitation Data'!$F$28,0,10*ROW('Sanitation Data'!F56))="","",OFFSET('Sanitation Data'!$F$28,0,10*ROW('Sanitation Data'!F56)))</f>
        <v/>
      </c>
      <c r="CV62" s="404" t="str">
        <f ca="1">+IF(OFFSET('Sanitation Data'!$F$29,0,10*ROW('Sanitation Data'!F56))="","",OFFSET('Sanitation Data'!$F$29,0,10*ROW('Sanitation Data'!F56)))</f>
        <v/>
      </c>
      <c r="CW62" s="404" t="str">
        <f ca="1">+IF(OFFSET('Sanitation Data'!$F$30,0,10*ROW('Sanitation Data'!F56))="","",OFFSET('Sanitation Data'!$F$30,0,10*ROW('Sanitation Data'!F56)))</f>
        <v/>
      </c>
      <c r="CX62" s="404" t="str">
        <f ca="1">+IF(OFFSET('Sanitation Data'!$F$31,0,10*ROW('Sanitation Data'!F56))="","",OFFSET('Sanitation Data'!$F$31,0,10*ROW('Sanitation Data'!F56)))</f>
        <v/>
      </c>
      <c r="CY62" s="404" t="str">
        <f ca="1">+IF(OFFSET('Sanitation Data'!$F$32,0,10*ROW('Sanitation Data'!F56))="","",OFFSET('Sanitation Data'!$F$32,0,10*ROW('Sanitation Data'!F56)))</f>
        <v/>
      </c>
      <c r="CZ62" s="404" t="str">
        <f ca="1">+IF(OFFSET('Sanitation Data'!$G$28,0,10*ROW('Sanitation Data'!G56))="","",OFFSET('Sanitation Data'!$G$28,0,10*ROW('Sanitation Data'!G56)))</f>
        <v/>
      </c>
      <c r="DA62" s="404" t="str">
        <f ca="1">+IF(OFFSET('Sanitation Data'!$G$29,0,10*ROW('Sanitation Data'!G56))="","",OFFSET('Sanitation Data'!$G$29,0,10*ROW('Sanitation Data'!G56)))</f>
        <v/>
      </c>
      <c r="DB62" s="404" t="str">
        <f ca="1">+IF(OFFSET('Sanitation Data'!$G$30,0,10*ROW('Sanitation Data'!G56))="","",OFFSET('Sanitation Data'!$G$30,0,10*ROW('Sanitation Data'!G56)))</f>
        <v/>
      </c>
      <c r="DC62" s="404" t="str">
        <f ca="1">+IF(OFFSET('Sanitation Data'!$G$31,0,10*ROW('Sanitation Data'!G56))="","",OFFSET('Sanitation Data'!$G$31,0,10*ROW('Sanitation Data'!G56)))</f>
        <v/>
      </c>
      <c r="DD62" s="404" t="str">
        <f ca="1">+IF(OFFSET('Sanitation Data'!$G$32,0,10*ROW('Sanitation Data'!G56))="","",OFFSET('Sanitation Data'!$G$32,0,10*ROW('Sanitation Data'!G56)))</f>
        <v/>
      </c>
      <c r="DE62" s="404" t="str">
        <f ca="1">+IF(OFFSET('Sanitation Data'!$H$28,0,10*ROW('Sanitation Data'!H56))="","",OFFSET('Sanitation Data'!$H$28,0,10*ROW('Sanitation Data'!H56)))</f>
        <v/>
      </c>
      <c r="DF62" s="404" t="str">
        <f ca="1">+IF(OFFSET('Sanitation Data'!$H$29,0,10*ROW('Sanitation Data'!H56))="","",OFFSET('Sanitation Data'!$H$29,0,10*ROW('Sanitation Data'!H56)))</f>
        <v/>
      </c>
      <c r="DG62" s="404" t="str">
        <f ca="1">+IF(OFFSET('Sanitation Data'!$H$30,0,10*ROW('Sanitation Data'!H56))="","",OFFSET('Sanitation Data'!$H$30,0,10*ROW('Sanitation Data'!H56)))</f>
        <v/>
      </c>
      <c r="DH62" s="404" t="str">
        <f ca="1">+IF(OFFSET('Sanitation Data'!$H$31,0,10*ROW('Sanitation Data'!H56))="","",OFFSET('Sanitation Data'!$H$31,0,10*ROW('Sanitation Data'!H56)))</f>
        <v/>
      </c>
      <c r="DI62" s="404" t="str">
        <f ca="1">+IF(OFFSET('Sanitation Data'!$H$32,0,10*ROW('Sanitation Data'!H56))="","",OFFSET('Sanitation Data'!$H$32,0,10*ROW('Sanitation Data'!H56)))</f>
        <v/>
      </c>
      <c r="DJ62" s="404" t="str">
        <f ca="1">+IF(OFFSET('Sanitation Data'!$I$28,0,10*ROW('Sanitation Data'!I56))="","",OFFSET('Sanitation Data'!$I$28,0,10*ROW('Sanitation Data'!I56)))</f>
        <v/>
      </c>
      <c r="DK62" s="404" t="str">
        <f ca="1">+IF(OFFSET('Sanitation Data'!$I$29,0,10*ROW('Sanitation Data'!I56))="","",OFFSET('Sanitation Data'!$I$29,0,10*ROW('Sanitation Data'!I56)))</f>
        <v/>
      </c>
      <c r="DL62" s="404" t="str">
        <f ca="1">+IF(OFFSET('Sanitation Data'!$I$30,0,10*ROW('Sanitation Data'!I56))="","",OFFSET('Sanitation Data'!$I$30,0,10*ROW('Sanitation Data'!I56)))</f>
        <v/>
      </c>
      <c r="DM62" s="404" t="str">
        <f ca="1">+IF(OFFSET('Sanitation Data'!$I$31,0,10*ROW('Sanitation Data'!I56))="","",OFFSET('Sanitation Data'!$I$31,0,10*ROW('Sanitation Data'!I56)))</f>
        <v/>
      </c>
      <c r="DN62" s="404" t="str">
        <f ca="1">+IF(OFFSET('Sanitation Data'!$I$32,0,10*ROW('Sanitation Data'!I56))="","",OFFSET('Sanitation Data'!$I$32,0,10*ROW('Sanitation Data'!I56)))</f>
        <v/>
      </c>
      <c r="DO62" s="404" t="str">
        <f ca="1">+IF(OFFSET('Hygiene Data'!$D$11,0,10*ROW('Hygiene Data'!D56))="","",OFFSET('Hygiene Data'!$D$11,0,10*ROW('Hygiene Data'!D56)))</f>
        <v/>
      </c>
      <c r="DP62" s="404" t="str">
        <f ca="1">+IF(OFFSET('Hygiene Data'!$D$12,0,10*ROW('Hygiene Data'!D56))="","",OFFSET('Hygiene Data'!$D$12,0,10*ROW('Hygiene Data'!D56)))</f>
        <v/>
      </c>
      <c r="DQ62" s="404" t="str">
        <f ca="1">+IF(OFFSET('Hygiene Data'!$D$13,0,10*ROW('Hygiene Data'!D56))="","",OFFSET('Hygiene Data'!$D$13,0,10*ROW('Hygiene Data'!D56)))</f>
        <v/>
      </c>
      <c r="DR62" s="404" t="str">
        <f ca="1">+IF(OFFSET('Hygiene Data'!$E$11,0,10*ROW('Hygiene Data'!E56))="","",OFFSET('Hygiene Data'!$E$11,0,10*ROW('Hygiene Data'!E56)))</f>
        <v/>
      </c>
      <c r="DS62" s="404" t="str">
        <f ca="1">+IF(OFFSET('Hygiene Data'!$E$12,0,10*ROW('Hygiene Data'!E56))="","",OFFSET('Hygiene Data'!$E$12,0,10*ROW('Hygiene Data'!E56)))</f>
        <v/>
      </c>
      <c r="DT62" s="404" t="str">
        <f ca="1">+IF(OFFSET('Hygiene Data'!$E$13,0,10*ROW('Hygiene Data'!E56))="","",OFFSET('Hygiene Data'!$E$13,0,10*ROW('Hygiene Data'!E56)))</f>
        <v/>
      </c>
      <c r="DU62" s="404" t="str">
        <f ca="1">+IF(OFFSET('Hygiene Data'!$F$11,0,10*ROW('Hygiene Data'!F56))="","",OFFSET('Hygiene Data'!$F$11,0,10*ROW('Hygiene Data'!F56)))</f>
        <v/>
      </c>
      <c r="DV62" s="404" t="str">
        <f ca="1">+IF(OFFSET('Hygiene Data'!$F$12,0,10*ROW('Hygiene Data'!F56))="","",OFFSET('Hygiene Data'!$F$12,0,10*ROW('Hygiene Data'!F56)))</f>
        <v/>
      </c>
      <c r="DW62" s="404" t="str">
        <f ca="1">+IF(OFFSET('Hygiene Data'!$F$13,0,10*ROW('Hygiene Data'!F56))="","",OFFSET('Hygiene Data'!$F$13,0,10*ROW('Hygiene Data'!F56)))</f>
        <v/>
      </c>
      <c r="DX62" s="404" t="str">
        <f ca="1">+IF(OFFSET('Hygiene Data'!$G$11,0,10*ROW('Hygiene Data'!G56))="","",OFFSET('Hygiene Data'!$G$11,0,10*ROW('Hygiene Data'!G56)))</f>
        <v/>
      </c>
      <c r="DY62" s="404" t="str">
        <f ca="1">+IF(OFFSET('Hygiene Data'!$G$12,0,10*ROW('Hygiene Data'!G56))="","",OFFSET('Hygiene Data'!$G$12,0,10*ROW('Hygiene Data'!G56)))</f>
        <v/>
      </c>
      <c r="DZ62" s="404" t="str">
        <f ca="1">+IF(OFFSET('Hygiene Data'!$G$13,0,10*ROW('Hygiene Data'!G56))="","",OFFSET('Hygiene Data'!$G$13,0,10*ROW('Hygiene Data'!G56)))</f>
        <v/>
      </c>
      <c r="EA62" s="404" t="str">
        <f ca="1">+IF(OFFSET('Hygiene Data'!$H$11,0,10*ROW('Hygiene Data'!H56))="","",OFFSET('Hygiene Data'!$H$11,0,10*ROW('Hygiene Data'!H56)))</f>
        <v/>
      </c>
      <c r="EB62" s="404" t="str">
        <f ca="1">+IF(OFFSET('Hygiene Data'!$H$12,0,10*ROW('Hygiene Data'!H56))="","",OFFSET('Hygiene Data'!$H$12,0,10*ROW('Hygiene Data'!H56)))</f>
        <v/>
      </c>
      <c r="EC62" s="404" t="str">
        <f ca="1">+IF(OFFSET('Hygiene Data'!$H$13,0,10*ROW('Hygiene Data'!H56))="","",OFFSET('Hygiene Data'!$H$13,0,10*ROW('Hygiene Data'!H56)))</f>
        <v/>
      </c>
      <c r="ED62" s="404" t="str">
        <f ca="1">+IF(OFFSET('Hygiene Data'!$I$11,0,10*ROW('Hygiene Data'!I56))="","",OFFSET('Hygiene Data'!$I$11,0,10*ROW('Hygiene Data'!I56)))</f>
        <v/>
      </c>
      <c r="EE62" s="404" t="str">
        <f ca="1">+IF(OFFSET('Hygiene Data'!$I$12,0,10*ROW('Hygiene Data'!I56))="","",OFFSET('Hygiene Data'!$I$12,0,10*ROW('Hygiene Data'!I56)))</f>
        <v/>
      </c>
      <c r="EF62" s="404" t="str">
        <f ca="1">+IF(OFFSET('Hygiene Data'!$I$13,0,10*ROW('Hygiene Data'!I56))="","",OFFSET('Hygiene Data'!$I$13,0,10*ROW('Hygiene Data'!I56)))</f>
        <v/>
      </c>
    </row>
    <row r="63" spans="1:136" x14ac:dyDescent="0.25">
      <c r="A63" s="513" t="str">
        <f ca="1">+IF(OFFSET('Water Data'!$B$2,0,10*ROW('Water Data'!E57))="","",OFFSET('Water Data'!$B$2,0,10*ROW('Water Data'!E57)))</f>
        <v/>
      </c>
      <c r="B63" s="51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40" t="str">
        <f t="shared" ca="1" si="0"/>
        <v/>
      </c>
      <c r="D63" s="54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4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4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4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4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4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4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4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4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4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4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4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4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4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4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4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4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4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4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4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4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4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4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4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4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4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4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4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4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4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4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4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4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4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4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4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4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4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4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4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4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4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4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4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4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4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4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4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4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1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4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4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4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4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4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4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4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4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4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4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4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4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4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4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4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4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404" t="str">
        <f ca="1">+IF(OFFSET('Water Data'!$D$27,0,10*ROW('Water Data'!D57))="","",OFFSET('Water Data'!$D$27,0,10*ROW('Water Data'!D57)))</f>
        <v/>
      </c>
      <c r="BT63" s="404" t="str">
        <f ca="1">+IF(OFFSET('Water Data'!$D$28,0,10*ROW('Water Data'!D57))="","",OFFSET('Water Data'!$D$28,0,10*ROW('Water Data'!D57)))</f>
        <v/>
      </c>
      <c r="BU63" s="404" t="str">
        <f ca="1">+IF(OFFSET('Water Data'!$D$29,0,10*ROW('Water Data'!D57))="","",OFFSET('Water Data'!$D$29,0,10*ROW('Water Data'!D57)))</f>
        <v/>
      </c>
      <c r="BV63" s="404" t="str">
        <f ca="1">+IF(OFFSET('Water Data'!$E$27,0,10*ROW('Water Data'!E57))="","",OFFSET('Water Data'!$E$27,0,10*ROW('Water Data'!E57)))</f>
        <v/>
      </c>
      <c r="BW63" s="404" t="str">
        <f ca="1">+IF(OFFSET('Water Data'!$E$28,0,10*ROW('Water Data'!E57))="","",OFFSET('Water Data'!$E$28,0,10*ROW('Water Data'!E57)))</f>
        <v/>
      </c>
      <c r="BX63" s="404" t="str">
        <f ca="1">+IF(OFFSET('Water Data'!$E$29,0,10*ROW('Water Data'!E57))="","",OFFSET('Water Data'!$E$29,0,10*ROW('Water Data'!E57)))</f>
        <v/>
      </c>
      <c r="BY63" s="404" t="str">
        <f ca="1">+IF(OFFSET('Water Data'!$F$27,0,10*ROW('Water Data'!F57))="","",OFFSET('Water Data'!$F$27,0,10*ROW('Water Data'!F57)))</f>
        <v/>
      </c>
      <c r="BZ63" s="404" t="str">
        <f ca="1">+IF(OFFSET('Water Data'!$F$28,0,10*ROW('Water Data'!F57))="","",OFFSET('Water Data'!$F$28,0,10*ROW('Water Data'!F57)))</f>
        <v/>
      </c>
      <c r="CA63" s="404" t="str">
        <f ca="1">+IF(OFFSET('Water Data'!$F$29,0,10*ROW('Water Data'!F57))="","",OFFSET('Water Data'!$F$29,0,10*ROW('Water Data'!F57)))</f>
        <v/>
      </c>
      <c r="CB63" s="404" t="str">
        <f ca="1">+IF(OFFSET('Water Data'!$G$27,0,10*ROW('Water Data'!G57))="","",OFFSET('Water Data'!$G$27,0,10*ROW('Water Data'!G57)))</f>
        <v/>
      </c>
      <c r="CC63" s="404" t="str">
        <f ca="1">+IF(OFFSET('Water Data'!$G$28,0,10*ROW('Water Data'!G57))="","",OFFSET('Water Data'!$G$28,0,10*ROW('Water Data'!G57)))</f>
        <v/>
      </c>
      <c r="CD63" s="404" t="str">
        <f ca="1">+IF(OFFSET('Water Data'!$G$29,0,10*ROW('Water Data'!G57))="","",OFFSET('Water Data'!$G$29,0,10*ROW('Water Data'!G57)))</f>
        <v/>
      </c>
      <c r="CE63" s="404" t="str">
        <f ca="1">+IF(OFFSET('Water Data'!$H$27,0,10*ROW('Water Data'!H57))="","",OFFSET('Water Data'!$H$27,0,10*ROW('Water Data'!H57)))</f>
        <v/>
      </c>
      <c r="CF63" s="404" t="str">
        <f ca="1">+IF(OFFSET('Water Data'!$H$28,0,10*ROW('Water Data'!H57))="","",OFFSET('Water Data'!$H$28,0,10*ROW('Water Data'!H57)))</f>
        <v/>
      </c>
      <c r="CG63" s="404" t="str">
        <f ca="1">+IF(OFFSET('Water Data'!$H$29,0,10*ROW('Water Data'!H57))="","",OFFSET('Water Data'!$H$29,0,10*ROW('Water Data'!H57)))</f>
        <v/>
      </c>
      <c r="CH63" s="404" t="str">
        <f ca="1">+IF(OFFSET('Water Data'!$I$27,0,10*ROW('Water Data'!I57))="","",OFFSET('Water Data'!$I$27,0,10*ROW('Water Data'!I57)))</f>
        <v/>
      </c>
      <c r="CI63" s="404" t="str">
        <f ca="1">+IF(OFFSET('Water Data'!$I$28,0,10*ROW('Water Data'!I57))="","",OFFSET('Water Data'!$I$28,0,10*ROW('Water Data'!I57)))</f>
        <v/>
      </c>
      <c r="CJ63" s="404" t="str">
        <f ca="1">+IF(OFFSET('Water Data'!$I$29,0,10*ROW('Water Data'!I57))="","",OFFSET('Water Data'!$I$29,0,10*ROW('Water Data'!I57)))</f>
        <v/>
      </c>
      <c r="CK63" s="404" t="str">
        <f ca="1">+IF(OFFSET('Sanitation Data'!$D$28,0,10*ROW('Sanitation Data'!D57))="","",OFFSET('Sanitation Data'!$D$28,0,10*ROW('Sanitation Data'!D57)))</f>
        <v/>
      </c>
      <c r="CL63" s="404" t="str">
        <f ca="1">+IF(OFFSET('Sanitation Data'!$D$29,0,10*ROW('Sanitation Data'!D57))="","",OFFSET('Sanitation Data'!$D$29,0,10*ROW('Sanitation Data'!D57)))</f>
        <v/>
      </c>
      <c r="CM63" s="404" t="str">
        <f ca="1">+IF(OFFSET('Sanitation Data'!$D$30,0,10*ROW('Sanitation Data'!D57))="","",OFFSET('Sanitation Data'!$D$30,0,10*ROW('Sanitation Data'!D57)))</f>
        <v/>
      </c>
      <c r="CN63" s="404" t="str">
        <f ca="1">+IF(OFFSET('Sanitation Data'!$D$31,0,10*ROW('Sanitation Data'!D57))="","",OFFSET('Sanitation Data'!$D$31,0,10*ROW('Sanitation Data'!D57)))</f>
        <v/>
      </c>
      <c r="CO63" s="404" t="str">
        <f ca="1">+IF(OFFSET('Sanitation Data'!$D$32,0,10*ROW('Sanitation Data'!D57))="","",OFFSET('Sanitation Data'!$D$32,0,10*ROW('Sanitation Data'!D57)))</f>
        <v/>
      </c>
      <c r="CP63" s="404" t="str">
        <f ca="1">+IF(OFFSET('Sanitation Data'!$E$28,0,10*ROW('Sanitation Data'!E57))="","",OFFSET('Sanitation Data'!$E$28,0,10*ROW('Sanitation Data'!E57)))</f>
        <v/>
      </c>
      <c r="CQ63" s="404" t="str">
        <f ca="1">+IF(OFFSET('Sanitation Data'!$E$29,0,10*ROW('Sanitation Data'!E57))="","",OFFSET('Sanitation Data'!$E$29,0,10*ROW('Sanitation Data'!E57)))</f>
        <v/>
      </c>
      <c r="CR63" s="404" t="str">
        <f ca="1">+IF(OFFSET('Sanitation Data'!$E$30,0,10*ROW('Sanitation Data'!E57))="","",OFFSET('Sanitation Data'!$E$30,0,10*ROW('Sanitation Data'!E57)))</f>
        <v/>
      </c>
      <c r="CS63" s="404" t="str">
        <f ca="1">+IF(OFFSET('Sanitation Data'!$E$31,0,10*ROW('Sanitation Data'!E57))="","",OFFSET('Sanitation Data'!$E$31,0,10*ROW('Sanitation Data'!E57)))</f>
        <v/>
      </c>
      <c r="CT63" s="404" t="str">
        <f ca="1">+IF(OFFSET('Sanitation Data'!$E$32,0,10*ROW('Sanitation Data'!E57))="","",OFFSET('Sanitation Data'!$E$32,0,10*ROW('Sanitation Data'!E57)))</f>
        <v/>
      </c>
      <c r="CU63" s="404" t="str">
        <f ca="1">+IF(OFFSET('Sanitation Data'!$F$28,0,10*ROW('Sanitation Data'!F57))="","",OFFSET('Sanitation Data'!$F$28,0,10*ROW('Sanitation Data'!F57)))</f>
        <v/>
      </c>
      <c r="CV63" s="404" t="str">
        <f ca="1">+IF(OFFSET('Sanitation Data'!$F$29,0,10*ROW('Sanitation Data'!F57))="","",OFFSET('Sanitation Data'!$F$29,0,10*ROW('Sanitation Data'!F57)))</f>
        <v/>
      </c>
      <c r="CW63" s="404" t="str">
        <f ca="1">+IF(OFFSET('Sanitation Data'!$F$30,0,10*ROW('Sanitation Data'!F57))="","",OFFSET('Sanitation Data'!$F$30,0,10*ROW('Sanitation Data'!F57)))</f>
        <v/>
      </c>
      <c r="CX63" s="404" t="str">
        <f ca="1">+IF(OFFSET('Sanitation Data'!$F$31,0,10*ROW('Sanitation Data'!F57))="","",OFFSET('Sanitation Data'!$F$31,0,10*ROW('Sanitation Data'!F57)))</f>
        <v/>
      </c>
      <c r="CY63" s="404" t="str">
        <f ca="1">+IF(OFFSET('Sanitation Data'!$F$32,0,10*ROW('Sanitation Data'!F57))="","",OFFSET('Sanitation Data'!$F$32,0,10*ROW('Sanitation Data'!F57)))</f>
        <v/>
      </c>
      <c r="CZ63" s="404" t="str">
        <f ca="1">+IF(OFFSET('Sanitation Data'!$G$28,0,10*ROW('Sanitation Data'!G57))="","",OFFSET('Sanitation Data'!$G$28,0,10*ROW('Sanitation Data'!G57)))</f>
        <v/>
      </c>
      <c r="DA63" s="404" t="str">
        <f ca="1">+IF(OFFSET('Sanitation Data'!$G$29,0,10*ROW('Sanitation Data'!G57))="","",OFFSET('Sanitation Data'!$G$29,0,10*ROW('Sanitation Data'!G57)))</f>
        <v/>
      </c>
      <c r="DB63" s="404" t="str">
        <f ca="1">+IF(OFFSET('Sanitation Data'!$G$30,0,10*ROW('Sanitation Data'!G57))="","",OFFSET('Sanitation Data'!$G$30,0,10*ROW('Sanitation Data'!G57)))</f>
        <v/>
      </c>
      <c r="DC63" s="404" t="str">
        <f ca="1">+IF(OFFSET('Sanitation Data'!$G$31,0,10*ROW('Sanitation Data'!G57))="","",OFFSET('Sanitation Data'!$G$31,0,10*ROW('Sanitation Data'!G57)))</f>
        <v/>
      </c>
      <c r="DD63" s="404" t="str">
        <f ca="1">+IF(OFFSET('Sanitation Data'!$G$32,0,10*ROW('Sanitation Data'!G57))="","",OFFSET('Sanitation Data'!$G$32,0,10*ROW('Sanitation Data'!G57)))</f>
        <v/>
      </c>
      <c r="DE63" s="404" t="str">
        <f ca="1">+IF(OFFSET('Sanitation Data'!$H$28,0,10*ROW('Sanitation Data'!H57))="","",OFFSET('Sanitation Data'!$H$28,0,10*ROW('Sanitation Data'!H57)))</f>
        <v/>
      </c>
      <c r="DF63" s="404" t="str">
        <f ca="1">+IF(OFFSET('Sanitation Data'!$H$29,0,10*ROW('Sanitation Data'!H57))="","",OFFSET('Sanitation Data'!$H$29,0,10*ROW('Sanitation Data'!H57)))</f>
        <v/>
      </c>
      <c r="DG63" s="404" t="str">
        <f ca="1">+IF(OFFSET('Sanitation Data'!$H$30,0,10*ROW('Sanitation Data'!H57))="","",OFFSET('Sanitation Data'!$H$30,0,10*ROW('Sanitation Data'!H57)))</f>
        <v/>
      </c>
      <c r="DH63" s="404" t="str">
        <f ca="1">+IF(OFFSET('Sanitation Data'!$H$31,0,10*ROW('Sanitation Data'!H57))="","",OFFSET('Sanitation Data'!$H$31,0,10*ROW('Sanitation Data'!H57)))</f>
        <v/>
      </c>
      <c r="DI63" s="404" t="str">
        <f ca="1">+IF(OFFSET('Sanitation Data'!$H$32,0,10*ROW('Sanitation Data'!H57))="","",OFFSET('Sanitation Data'!$H$32,0,10*ROW('Sanitation Data'!H57)))</f>
        <v/>
      </c>
      <c r="DJ63" s="404" t="str">
        <f ca="1">+IF(OFFSET('Sanitation Data'!$I$28,0,10*ROW('Sanitation Data'!I57))="","",OFFSET('Sanitation Data'!$I$28,0,10*ROW('Sanitation Data'!I57)))</f>
        <v/>
      </c>
      <c r="DK63" s="404" t="str">
        <f ca="1">+IF(OFFSET('Sanitation Data'!$I$29,0,10*ROW('Sanitation Data'!I57))="","",OFFSET('Sanitation Data'!$I$29,0,10*ROW('Sanitation Data'!I57)))</f>
        <v/>
      </c>
      <c r="DL63" s="404" t="str">
        <f ca="1">+IF(OFFSET('Sanitation Data'!$I$30,0,10*ROW('Sanitation Data'!I57))="","",OFFSET('Sanitation Data'!$I$30,0,10*ROW('Sanitation Data'!I57)))</f>
        <v/>
      </c>
      <c r="DM63" s="404" t="str">
        <f ca="1">+IF(OFFSET('Sanitation Data'!$I$31,0,10*ROW('Sanitation Data'!I57))="","",OFFSET('Sanitation Data'!$I$31,0,10*ROW('Sanitation Data'!I57)))</f>
        <v/>
      </c>
      <c r="DN63" s="404" t="str">
        <f ca="1">+IF(OFFSET('Sanitation Data'!$I$32,0,10*ROW('Sanitation Data'!I57))="","",OFFSET('Sanitation Data'!$I$32,0,10*ROW('Sanitation Data'!I57)))</f>
        <v/>
      </c>
      <c r="DO63" s="404" t="str">
        <f ca="1">+IF(OFFSET('Hygiene Data'!$D$11,0,10*ROW('Hygiene Data'!D57))="","",OFFSET('Hygiene Data'!$D$11,0,10*ROW('Hygiene Data'!D57)))</f>
        <v/>
      </c>
      <c r="DP63" s="404" t="str">
        <f ca="1">+IF(OFFSET('Hygiene Data'!$D$12,0,10*ROW('Hygiene Data'!D57))="","",OFFSET('Hygiene Data'!$D$12,0,10*ROW('Hygiene Data'!D57)))</f>
        <v/>
      </c>
      <c r="DQ63" s="404" t="str">
        <f ca="1">+IF(OFFSET('Hygiene Data'!$D$13,0,10*ROW('Hygiene Data'!D57))="","",OFFSET('Hygiene Data'!$D$13,0,10*ROW('Hygiene Data'!D57)))</f>
        <v/>
      </c>
      <c r="DR63" s="404" t="str">
        <f ca="1">+IF(OFFSET('Hygiene Data'!$E$11,0,10*ROW('Hygiene Data'!E57))="","",OFFSET('Hygiene Data'!$E$11,0,10*ROW('Hygiene Data'!E57)))</f>
        <v/>
      </c>
      <c r="DS63" s="404" t="str">
        <f ca="1">+IF(OFFSET('Hygiene Data'!$E$12,0,10*ROW('Hygiene Data'!E57))="","",OFFSET('Hygiene Data'!$E$12,0,10*ROW('Hygiene Data'!E57)))</f>
        <v/>
      </c>
      <c r="DT63" s="404" t="str">
        <f ca="1">+IF(OFFSET('Hygiene Data'!$E$13,0,10*ROW('Hygiene Data'!E57))="","",OFFSET('Hygiene Data'!$E$13,0,10*ROW('Hygiene Data'!E57)))</f>
        <v/>
      </c>
      <c r="DU63" s="404" t="str">
        <f ca="1">+IF(OFFSET('Hygiene Data'!$F$11,0,10*ROW('Hygiene Data'!F57))="","",OFFSET('Hygiene Data'!$F$11,0,10*ROW('Hygiene Data'!F57)))</f>
        <v/>
      </c>
      <c r="DV63" s="404" t="str">
        <f ca="1">+IF(OFFSET('Hygiene Data'!$F$12,0,10*ROW('Hygiene Data'!F57))="","",OFFSET('Hygiene Data'!$F$12,0,10*ROW('Hygiene Data'!F57)))</f>
        <v/>
      </c>
      <c r="DW63" s="404" t="str">
        <f ca="1">+IF(OFFSET('Hygiene Data'!$F$13,0,10*ROW('Hygiene Data'!F57))="","",OFFSET('Hygiene Data'!$F$13,0,10*ROW('Hygiene Data'!F57)))</f>
        <v/>
      </c>
      <c r="DX63" s="404" t="str">
        <f ca="1">+IF(OFFSET('Hygiene Data'!$G$11,0,10*ROW('Hygiene Data'!G57))="","",OFFSET('Hygiene Data'!$G$11,0,10*ROW('Hygiene Data'!G57)))</f>
        <v/>
      </c>
      <c r="DY63" s="404" t="str">
        <f ca="1">+IF(OFFSET('Hygiene Data'!$G$12,0,10*ROW('Hygiene Data'!G57))="","",OFFSET('Hygiene Data'!$G$12,0,10*ROW('Hygiene Data'!G57)))</f>
        <v/>
      </c>
      <c r="DZ63" s="404" t="str">
        <f ca="1">+IF(OFFSET('Hygiene Data'!$G$13,0,10*ROW('Hygiene Data'!G57))="","",OFFSET('Hygiene Data'!$G$13,0,10*ROW('Hygiene Data'!G57)))</f>
        <v/>
      </c>
      <c r="EA63" s="404" t="str">
        <f ca="1">+IF(OFFSET('Hygiene Data'!$H$11,0,10*ROW('Hygiene Data'!H57))="","",OFFSET('Hygiene Data'!$H$11,0,10*ROW('Hygiene Data'!H57)))</f>
        <v/>
      </c>
      <c r="EB63" s="404" t="str">
        <f ca="1">+IF(OFFSET('Hygiene Data'!$H$12,0,10*ROW('Hygiene Data'!H57))="","",OFFSET('Hygiene Data'!$H$12,0,10*ROW('Hygiene Data'!H57)))</f>
        <v/>
      </c>
      <c r="EC63" s="404" t="str">
        <f ca="1">+IF(OFFSET('Hygiene Data'!$H$13,0,10*ROW('Hygiene Data'!H57))="","",OFFSET('Hygiene Data'!$H$13,0,10*ROW('Hygiene Data'!H57)))</f>
        <v/>
      </c>
      <c r="ED63" s="404" t="str">
        <f ca="1">+IF(OFFSET('Hygiene Data'!$I$11,0,10*ROW('Hygiene Data'!I57))="","",OFFSET('Hygiene Data'!$I$11,0,10*ROW('Hygiene Data'!I57)))</f>
        <v/>
      </c>
      <c r="EE63" s="404" t="str">
        <f ca="1">+IF(OFFSET('Hygiene Data'!$I$12,0,10*ROW('Hygiene Data'!I57))="","",OFFSET('Hygiene Data'!$I$12,0,10*ROW('Hygiene Data'!I57)))</f>
        <v/>
      </c>
      <c r="EF63" s="404" t="str">
        <f ca="1">+IF(OFFSET('Hygiene Data'!$I$13,0,10*ROW('Hygiene Data'!I57))="","",OFFSET('Hygiene Data'!$I$13,0,10*ROW('Hygiene Data'!I57)))</f>
        <v/>
      </c>
    </row>
    <row r="64" spans="1:136" x14ac:dyDescent="0.25">
      <c r="A64" s="513" t="str">
        <f ca="1">+IF(OFFSET('Water Data'!$B$2,0,10*ROW('Water Data'!E58))="","",OFFSET('Water Data'!$B$2,0,10*ROW('Water Data'!E58)))</f>
        <v/>
      </c>
      <c r="B64" s="51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40" t="str">
        <f t="shared" ca="1" si="0"/>
        <v/>
      </c>
      <c r="D64" s="54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4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4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4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4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4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4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4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4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4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4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4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4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4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4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4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4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4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4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4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4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4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4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4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4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4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4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4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4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4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4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4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4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4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4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4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4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4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4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4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4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4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4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4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4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4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4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4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4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1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4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4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4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4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4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4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4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4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4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4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4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4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4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4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4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4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404" t="str">
        <f ca="1">+IF(OFFSET('Water Data'!$D$27,0,10*ROW('Water Data'!D58))="","",OFFSET('Water Data'!$D$27,0,10*ROW('Water Data'!D58)))</f>
        <v/>
      </c>
      <c r="BT64" s="404" t="str">
        <f ca="1">+IF(OFFSET('Water Data'!$D$28,0,10*ROW('Water Data'!D58))="","",OFFSET('Water Data'!$D$28,0,10*ROW('Water Data'!D58)))</f>
        <v/>
      </c>
      <c r="BU64" s="404" t="str">
        <f ca="1">+IF(OFFSET('Water Data'!$D$29,0,10*ROW('Water Data'!D58))="","",OFFSET('Water Data'!$D$29,0,10*ROW('Water Data'!D58)))</f>
        <v/>
      </c>
      <c r="BV64" s="404" t="str">
        <f ca="1">+IF(OFFSET('Water Data'!$E$27,0,10*ROW('Water Data'!E58))="","",OFFSET('Water Data'!$E$27,0,10*ROW('Water Data'!E58)))</f>
        <v/>
      </c>
      <c r="BW64" s="404" t="str">
        <f ca="1">+IF(OFFSET('Water Data'!$E$28,0,10*ROW('Water Data'!E58))="","",OFFSET('Water Data'!$E$28,0,10*ROW('Water Data'!E58)))</f>
        <v/>
      </c>
      <c r="BX64" s="404" t="str">
        <f ca="1">+IF(OFFSET('Water Data'!$E$29,0,10*ROW('Water Data'!E58))="","",OFFSET('Water Data'!$E$29,0,10*ROW('Water Data'!E58)))</f>
        <v/>
      </c>
      <c r="BY64" s="404" t="str">
        <f ca="1">+IF(OFFSET('Water Data'!$F$27,0,10*ROW('Water Data'!F58))="","",OFFSET('Water Data'!$F$27,0,10*ROW('Water Data'!F58)))</f>
        <v/>
      </c>
      <c r="BZ64" s="404" t="str">
        <f ca="1">+IF(OFFSET('Water Data'!$F$28,0,10*ROW('Water Data'!F58))="","",OFFSET('Water Data'!$F$28,0,10*ROW('Water Data'!F58)))</f>
        <v/>
      </c>
      <c r="CA64" s="404" t="str">
        <f ca="1">+IF(OFFSET('Water Data'!$F$29,0,10*ROW('Water Data'!F58))="","",OFFSET('Water Data'!$F$29,0,10*ROW('Water Data'!F58)))</f>
        <v/>
      </c>
      <c r="CB64" s="404" t="str">
        <f ca="1">+IF(OFFSET('Water Data'!$G$27,0,10*ROW('Water Data'!G58))="","",OFFSET('Water Data'!$G$27,0,10*ROW('Water Data'!G58)))</f>
        <v/>
      </c>
      <c r="CC64" s="404" t="str">
        <f ca="1">+IF(OFFSET('Water Data'!$G$28,0,10*ROW('Water Data'!G58))="","",OFFSET('Water Data'!$G$28,0,10*ROW('Water Data'!G58)))</f>
        <v/>
      </c>
      <c r="CD64" s="404" t="str">
        <f ca="1">+IF(OFFSET('Water Data'!$G$29,0,10*ROW('Water Data'!G58))="","",OFFSET('Water Data'!$G$29,0,10*ROW('Water Data'!G58)))</f>
        <v/>
      </c>
      <c r="CE64" s="404" t="str">
        <f ca="1">+IF(OFFSET('Water Data'!$H$27,0,10*ROW('Water Data'!H58))="","",OFFSET('Water Data'!$H$27,0,10*ROW('Water Data'!H58)))</f>
        <v/>
      </c>
      <c r="CF64" s="404" t="str">
        <f ca="1">+IF(OFFSET('Water Data'!$H$28,0,10*ROW('Water Data'!H58))="","",OFFSET('Water Data'!$H$28,0,10*ROW('Water Data'!H58)))</f>
        <v/>
      </c>
      <c r="CG64" s="404" t="str">
        <f ca="1">+IF(OFFSET('Water Data'!$H$29,0,10*ROW('Water Data'!H58))="","",OFFSET('Water Data'!$H$29,0,10*ROW('Water Data'!H58)))</f>
        <v/>
      </c>
      <c r="CH64" s="404" t="str">
        <f ca="1">+IF(OFFSET('Water Data'!$I$27,0,10*ROW('Water Data'!I58))="","",OFFSET('Water Data'!$I$27,0,10*ROW('Water Data'!I58)))</f>
        <v/>
      </c>
      <c r="CI64" s="404" t="str">
        <f ca="1">+IF(OFFSET('Water Data'!$I$28,0,10*ROW('Water Data'!I58))="","",OFFSET('Water Data'!$I$28,0,10*ROW('Water Data'!I58)))</f>
        <v/>
      </c>
      <c r="CJ64" s="404" t="str">
        <f ca="1">+IF(OFFSET('Water Data'!$I$29,0,10*ROW('Water Data'!I58))="","",OFFSET('Water Data'!$I$29,0,10*ROW('Water Data'!I58)))</f>
        <v/>
      </c>
      <c r="CK64" s="404" t="str">
        <f ca="1">+IF(OFFSET('Sanitation Data'!$D$28,0,10*ROW('Sanitation Data'!D58))="","",OFFSET('Sanitation Data'!$D$28,0,10*ROW('Sanitation Data'!D58)))</f>
        <v/>
      </c>
      <c r="CL64" s="404" t="str">
        <f ca="1">+IF(OFFSET('Sanitation Data'!$D$29,0,10*ROW('Sanitation Data'!D58))="","",OFFSET('Sanitation Data'!$D$29,0,10*ROW('Sanitation Data'!D58)))</f>
        <v/>
      </c>
      <c r="CM64" s="404" t="str">
        <f ca="1">+IF(OFFSET('Sanitation Data'!$D$30,0,10*ROW('Sanitation Data'!D58))="","",OFFSET('Sanitation Data'!$D$30,0,10*ROW('Sanitation Data'!D58)))</f>
        <v/>
      </c>
      <c r="CN64" s="404" t="str">
        <f ca="1">+IF(OFFSET('Sanitation Data'!$D$31,0,10*ROW('Sanitation Data'!D58))="","",OFFSET('Sanitation Data'!$D$31,0,10*ROW('Sanitation Data'!D58)))</f>
        <v/>
      </c>
      <c r="CO64" s="404" t="str">
        <f ca="1">+IF(OFFSET('Sanitation Data'!$D$32,0,10*ROW('Sanitation Data'!D58))="","",OFFSET('Sanitation Data'!$D$32,0,10*ROW('Sanitation Data'!D58)))</f>
        <v/>
      </c>
      <c r="CP64" s="404" t="str">
        <f ca="1">+IF(OFFSET('Sanitation Data'!$E$28,0,10*ROW('Sanitation Data'!E58))="","",OFFSET('Sanitation Data'!$E$28,0,10*ROW('Sanitation Data'!E58)))</f>
        <v/>
      </c>
      <c r="CQ64" s="404" t="str">
        <f ca="1">+IF(OFFSET('Sanitation Data'!$E$29,0,10*ROW('Sanitation Data'!E58))="","",OFFSET('Sanitation Data'!$E$29,0,10*ROW('Sanitation Data'!E58)))</f>
        <v/>
      </c>
      <c r="CR64" s="404" t="str">
        <f ca="1">+IF(OFFSET('Sanitation Data'!$E$30,0,10*ROW('Sanitation Data'!E58))="","",OFFSET('Sanitation Data'!$E$30,0,10*ROW('Sanitation Data'!E58)))</f>
        <v/>
      </c>
      <c r="CS64" s="404" t="str">
        <f ca="1">+IF(OFFSET('Sanitation Data'!$E$31,0,10*ROW('Sanitation Data'!E58))="","",OFFSET('Sanitation Data'!$E$31,0,10*ROW('Sanitation Data'!E58)))</f>
        <v/>
      </c>
      <c r="CT64" s="404" t="str">
        <f ca="1">+IF(OFFSET('Sanitation Data'!$E$32,0,10*ROW('Sanitation Data'!E58))="","",OFFSET('Sanitation Data'!$E$32,0,10*ROW('Sanitation Data'!E58)))</f>
        <v/>
      </c>
      <c r="CU64" s="404" t="str">
        <f ca="1">+IF(OFFSET('Sanitation Data'!$F$28,0,10*ROW('Sanitation Data'!F58))="","",OFFSET('Sanitation Data'!$F$28,0,10*ROW('Sanitation Data'!F58)))</f>
        <v/>
      </c>
      <c r="CV64" s="404" t="str">
        <f ca="1">+IF(OFFSET('Sanitation Data'!$F$29,0,10*ROW('Sanitation Data'!F58))="","",OFFSET('Sanitation Data'!$F$29,0,10*ROW('Sanitation Data'!F58)))</f>
        <v/>
      </c>
      <c r="CW64" s="404" t="str">
        <f ca="1">+IF(OFFSET('Sanitation Data'!$F$30,0,10*ROW('Sanitation Data'!F58))="","",OFFSET('Sanitation Data'!$F$30,0,10*ROW('Sanitation Data'!F58)))</f>
        <v/>
      </c>
      <c r="CX64" s="404" t="str">
        <f ca="1">+IF(OFFSET('Sanitation Data'!$F$31,0,10*ROW('Sanitation Data'!F58))="","",OFFSET('Sanitation Data'!$F$31,0,10*ROW('Sanitation Data'!F58)))</f>
        <v/>
      </c>
      <c r="CY64" s="404" t="str">
        <f ca="1">+IF(OFFSET('Sanitation Data'!$F$32,0,10*ROW('Sanitation Data'!F58))="","",OFFSET('Sanitation Data'!$F$32,0,10*ROW('Sanitation Data'!F58)))</f>
        <v/>
      </c>
      <c r="CZ64" s="404" t="str">
        <f ca="1">+IF(OFFSET('Sanitation Data'!$G$28,0,10*ROW('Sanitation Data'!G58))="","",OFFSET('Sanitation Data'!$G$28,0,10*ROW('Sanitation Data'!G58)))</f>
        <v/>
      </c>
      <c r="DA64" s="404" t="str">
        <f ca="1">+IF(OFFSET('Sanitation Data'!$G$29,0,10*ROW('Sanitation Data'!G58))="","",OFFSET('Sanitation Data'!$G$29,0,10*ROW('Sanitation Data'!G58)))</f>
        <v/>
      </c>
      <c r="DB64" s="404" t="str">
        <f ca="1">+IF(OFFSET('Sanitation Data'!$G$30,0,10*ROW('Sanitation Data'!G58))="","",OFFSET('Sanitation Data'!$G$30,0,10*ROW('Sanitation Data'!G58)))</f>
        <v/>
      </c>
      <c r="DC64" s="404" t="str">
        <f ca="1">+IF(OFFSET('Sanitation Data'!$G$31,0,10*ROW('Sanitation Data'!G58))="","",OFFSET('Sanitation Data'!$G$31,0,10*ROW('Sanitation Data'!G58)))</f>
        <v/>
      </c>
      <c r="DD64" s="404" t="str">
        <f ca="1">+IF(OFFSET('Sanitation Data'!$G$32,0,10*ROW('Sanitation Data'!G58))="","",OFFSET('Sanitation Data'!$G$32,0,10*ROW('Sanitation Data'!G58)))</f>
        <v/>
      </c>
      <c r="DE64" s="404" t="str">
        <f ca="1">+IF(OFFSET('Sanitation Data'!$H$28,0,10*ROW('Sanitation Data'!H58))="","",OFFSET('Sanitation Data'!$H$28,0,10*ROW('Sanitation Data'!H58)))</f>
        <v/>
      </c>
      <c r="DF64" s="404" t="str">
        <f ca="1">+IF(OFFSET('Sanitation Data'!$H$29,0,10*ROW('Sanitation Data'!H58))="","",OFFSET('Sanitation Data'!$H$29,0,10*ROW('Sanitation Data'!H58)))</f>
        <v/>
      </c>
      <c r="DG64" s="404" t="str">
        <f ca="1">+IF(OFFSET('Sanitation Data'!$H$30,0,10*ROW('Sanitation Data'!H58))="","",OFFSET('Sanitation Data'!$H$30,0,10*ROW('Sanitation Data'!H58)))</f>
        <v/>
      </c>
      <c r="DH64" s="404" t="str">
        <f ca="1">+IF(OFFSET('Sanitation Data'!$H$31,0,10*ROW('Sanitation Data'!H58))="","",OFFSET('Sanitation Data'!$H$31,0,10*ROW('Sanitation Data'!H58)))</f>
        <v/>
      </c>
      <c r="DI64" s="404" t="str">
        <f ca="1">+IF(OFFSET('Sanitation Data'!$H$32,0,10*ROW('Sanitation Data'!H58))="","",OFFSET('Sanitation Data'!$H$32,0,10*ROW('Sanitation Data'!H58)))</f>
        <v/>
      </c>
      <c r="DJ64" s="404" t="str">
        <f ca="1">+IF(OFFSET('Sanitation Data'!$I$28,0,10*ROW('Sanitation Data'!I58))="","",OFFSET('Sanitation Data'!$I$28,0,10*ROW('Sanitation Data'!I58)))</f>
        <v/>
      </c>
      <c r="DK64" s="404" t="str">
        <f ca="1">+IF(OFFSET('Sanitation Data'!$I$29,0,10*ROW('Sanitation Data'!I58))="","",OFFSET('Sanitation Data'!$I$29,0,10*ROW('Sanitation Data'!I58)))</f>
        <v/>
      </c>
      <c r="DL64" s="404" t="str">
        <f ca="1">+IF(OFFSET('Sanitation Data'!$I$30,0,10*ROW('Sanitation Data'!I58))="","",OFFSET('Sanitation Data'!$I$30,0,10*ROW('Sanitation Data'!I58)))</f>
        <v/>
      </c>
      <c r="DM64" s="404" t="str">
        <f ca="1">+IF(OFFSET('Sanitation Data'!$I$31,0,10*ROW('Sanitation Data'!I58))="","",OFFSET('Sanitation Data'!$I$31,0,10*ROW('Sanitation Data'!I58)))</f>
        <v/>
      </c>
      <c r="DN64" s="404" t="str">
        <f ca="1">+IF(OFFSET('Sanitation Data'!$I$32,0,10*ROW('Sanitation Data'!I58))="","",OFFSET('Sanitation Data'!$I$32,0,10*ROW('Sanitation Data'!I58)))</f>
        <v/>
      </c>
      <c r="DO64" s="404" t="str">
        <f ca="1">+IF(OFFSET('Hygiene Data'!$D$11,0,10*ROW('Hygiene Data'!D58))="","",OFFSET('Hygiene Data'!$D$11,0,10*ROW('Hygiene Data'!D58)))</f>
        <v/>
      </c>
      <c r="DP64" s="404" t="str">
        <f ca="1">+IF(OFFSET('Hygiene Data'!$D$12,0,10*ROW('Hygiene Data'!D58))="","",OFFSET('Hygiene Data'!$D$12,0,10*ROW('Hygiene Data'!D58)))</f>
        <v/>
      </c>
      <c r="DQ64" s="404" t="str">
        <f ca="1">+IF(OFFSET('Hygiene Data'!$D$13,0,10*ROW('Hygiene Data'!D58))="","",OFFSET('Hygiene Data'!$D$13,0,10*ROW('Hygiene Data'!D58)))</f>
        <v/>
      </c>
      <c r="DR64" s="404" t="str">
        <f ca="1">+IF(OFFSET('Hygiene Data'!$E$11,0,10*ROW('Hygiene Data'!E58))="","",OFFSET('Hygiene Data'!$E$11,0,10*ROW('Hygiene Data'!E58)))</f>
        <v/>
      </c>
      <c r="DS64" s="404" t="str">
        <f ca="1">+IF(OFFSET('Hygiene Data'!$E$12,0,10*ROW('Hygiene Data'!E58))="","",OFFSET('Hygiene Data'!$E$12,0,10*ROW('Hygiene Data'!E58)))</f>
        <v/>
      </c>
      <c r="DT64" s="404" t="str">
        <f ca="1">+IF(OFFSET('Hygiene Data'!$E$13,0,10*ROW('Hygiene Data'!E58))="","",OFFSET('Hygiene Data'!$E$13,0,10*ROW('Hygiene Data'!E58)))</f>
        <v/>
      </c>
      <c r="DU64" s="404" t="str">
        <f ca="1">+IF(OFFSET('Hygiene Data'!$F$11,0,10*ROW('Hygiene Data'!F58))="","",OFFSET('Hygiene Data'!$F$11,0,10*ROW('Hygiene Data'!F58)))</f>
        <v/>
      </c>
      <c r="DV64" s="404" t="str">
        <f ca="1">+IF(OFFSET('Hygiene Data'!$F$12,0,10*ROW('Hygiene Data'!F58))="","",OFFSET('Hygiene Data'!$F$12,0,10*ROW('Hygiene Data'!F58)))</f>
        <v/>
      </c>
      <c r="DW64" s="404" t="str">
        <f ca="1">+IF(OFFSET('Hygiene Data'!$F$13,0,10*ROW('Hygiene Data'!F58))="","",OFFSET('Hygiene Data'!$F$13,0,10*ROW('Hygiene Data'!F58)))</f>
        <v/>
      </c>
      <c r="DX64" s="404" t="str">
        <f ca="1">+IF(OFFSET('Hygiene Data'!$G$11,0,10*ROW('Hygiene Data'!G58))="","",OFFSET('Hygiene Data'!$G$11,0,10*ROW('Hygiene Data'!G58)))</f>
        <v/>
      </c>
      <c r="DY64" s="404" t="str">
        <f ca="1">+IF(OFFSET('Hygiene Data'!$G$12,0,10*ROW('Hygiene Data'!G58))="","",OFFSET('Hygiene Data'!$G$12,0,10*ROW('Hygiene Data'!G58)))</f>
        <v/>
      </c>
      <c r="DZ64" s="404" t="str">
        <f ca="1">+IF(OFFSET('Hygiene Data'!$G$13,0,10*ROW('Hygiene Data'!G58))="","",OFFSET('Hygiene Data'!$G$13,0,10*ROW('Hygiene Data'!G58)))</f>
        <v/>
      </c>
      <c r="EA64" s="404" t="str">
        <f ca="1">+IF(OFFSET('Hygiene Data'!$H$11,0,10*ROW('Hygiene Data'!H58))="","",OFFSET('Hygiene Data'!$H$11,0,10*ROW('Hygiene Data'!H58)))</f>
        <v/>
      </c>
      <c r="EB64" s="404" t="str">
        <f ca="1">+IF(OFFSET('Hygiene Data'!$H$12,0,10*ROW('Hygiene Data'!H58))="","",OFFSET('Hygiene Data'!$H$12,0,10*ROW('Hygiene Data'!H58)))</f>
        <v/>
      </c>
      <c r="EC64" s="404" t="str">
        <f ca="1">+IF(OFFSET('Hygiene Data'!$H$13,0,10*ROW('Hygiene Data'!H58))="","",OFFSET('Hygiene Data'!$H$13,0,10*ROW('Hygiene Data'!H58)))</f>
        <v/>
      </c>
      <c r="ED64" s="404" t="str">
        <f ca="1">+IF(OFFSET('Hygiene Data'!$I$11,0,10*ROW('Hygiene Data'!I58))="","",OFFSET('Hygiene Data'!$I$11,0,10*ROW('Hygiene Data'!I58)))</f>
        <v/>
      </c>
      <c r="EE64" s="404" t="str">
        <f ca="1">+IF(OFFSET('Hygiene Data'!$I$12,0,10*ROW('Hygiene Data'!I58))="","",OFFSET('Hygiene Data'!$I$12,0,10*ROW('Hygiene Data'!I58)))</f>
        <v/>
      </c>
      <c r="EF64" s="404" t="str">
        <f ca="1">+IF(OFFSET('Hygiene Data'!$I$13,0,10*ROW('Hygiene Data'!I58))="","",OFFSET('Hygiene Data'!$I$13,0,10*ROW('Hygiene Data'!I58)))</f>
        <v/>
      </c>
    </row>
    <row r="65" spans="1:136" x14ac:dyDescent="0.25">
      <c r="A65" s="513" t="str">
        <f ca="1">+IF(OFFSET('Water Data'!$B$2,0,10*ROW('Water Data'!E59))="","",OFFSET('Water Data'!$B$2,0,10*ROW('Water Data'!E59)))</f>
        <v/>
      </c>
      <c r="B65" s="51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40" t="str">
        <f t="shared" ca="1" si="0"/>
        <v/>
      </c>
      <c r="D65" s="54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4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4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4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4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4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4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4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4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4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4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4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4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4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4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4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4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4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4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4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4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4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4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4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4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4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4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4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4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4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4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4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4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4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4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4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4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4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4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4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4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4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4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4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4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4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4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4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4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1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4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4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4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4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4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4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4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4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4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4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4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4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4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4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4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4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404" t="str">
        <f ca="1">+IF(OFFSET('Water Data'!$D$27,0,10*ROW('Water Data'!D59))="","",OFFSET('Water Data'!$D$27,0,10*ROW('Water Data'!D59)))</f>
        <v/>
      </c>
      <c r="BT65" s="404" t="str">
        <f ca="1">+IF(OFFSET('Water Data'!$D$28,0,10*ROW('Water Data'!D59))="","",OFFSET('Water Data'!$D$28,0,10*ROW('Water Data'!D59)))</f>
        <v/>
      </c>
      <c r="BU65" s="404" t="str">
        <f ca="1">+IF(OFFSET('Water Data'!$D$29,0,10*ROW('Water Data'!D59))="","",OFFSET('Water Data'!$D$29,0,10*ROW('Water Data'!D59)))</f>
        <v/>
      </c>
      <c r="BV65" s="404" t="str">
        <f ca="1">+IF(OFFSET('Water Data'!$E$27,0,10*ROW('Water Data'!E59))="","",OFFSET('Water Data'!$E$27,0,10*ROW('Water Data'!E59)))</f>
        <v/>
      </c>
      <c r="BW65" s="404" t="str">
        <f ca="1">+IF(OFFSET('Water Data'!$E$28,0,10*ROW('Water Data'!E59))="","",OFFSET('Water Data'!$E$28,0,10*ROW('Water Data'!E59)))</f>
        <v/>
      </c>
      <c r="BX65" s="404" t="str">
        <f ca="1">+IF(OFFSET('Water Data'!$E$29,0,10*ROW('Water Data'!E59))="","",OFFSET('Water Data'!$E$29,0,10*ROW('Water Data'!E59)))</f>
        <v/>
      </c>
      <c r="BY65" s="404" t="str">
        <f ca="1">+IF(OFFSET('Water Data'!$F$27,0,10*ROW('Water Data'!F59))="","",OFFSET('Water Data'!$F$27,0,10*ROW('Water Data'!F59)))</f>
        <v/>
      </c>
      <c r="BZ65" s="404" t="str">
        <f ca="1">+IF(OFFSET('Water Data'!$F$28,0,10*ROW('Water Data'!F59))="","",OFFSET('Water Data'!$F$28,0,10*ROW('Water Data'!F59)))</f>
        <v/>
      </c>
      <c r="CA65" s="404" t="str">
        <f ca="1">+IF(OFFSET('Water Data'!$F$29,0,10*ROW('Water Data'!F59))="","",OFFSET('Water Data'!$F$29,0,10*ROW('Water Data'!F59)))</f>
        <v/>
      </c>
      <c r="CB65" s="404" t="str">
        <f ca="1">+IF(OFFSET('Water Data'!$G$27,0,10*ROW('Water Data'!G59))="","",OFFSET('Water Data'!$G$27,0,10*ROW('Water Data'!G59)))</f>
        <v/>
      </c>
      <c r="CC65" s="404" t="str">
        <f ca="1">+IF(OFFSET('Water Data'!$G$28,0,10*ROW('Water Data'!G59))="","",OFFSET('Water Data'!$G$28,0,10*ROW('Water Data'!G59)))</f>
        <v/>
      </c>
      <c r="CD65" s="404" t="str">
        <f ca="1">+IF(OFFSET('Water Data'!$G$29,0,10*ROW('Water Data'!G59))="","",OFFSET('Water Data'!$G$29,0,10*ROW('Water Data'!G59)))</f>
        <v/>
      </c>
      <c r="CE65" s="404" t="str">
        <f ca="1">+IF(OFFSET('Water Data'!$H$27,0,10*ROW('Water Data'!H59))="","",OFFSET('Water Data'!$H$27,0,10*ROW('Water Data'!H59)))</f>
        <v/>
      </c>
      <c r="CF65" s="404" t="str">
        <f ca="1">+IF(OFFSET('Water Data'!$H$28,0,10*ROW('Water Data'!H59))="","",OFFSET('Water Data'!$H$28,0,10*ROW('Water Data'!H59)))</f>
        <v/>
      </c>
      <c r="CG65" s="404" t="str">
        <f ca="1">+IF(OFFSET('Water Data'!$H$29,0,10*ROW('Water Data'!H59))="","",OFFSET('Water Data'!$H$29,0,10*ROW('Water Data'!H59)))</f>
        <v/>
      </c>
      <c r="CH65" s="404" t="str">
        <f ca="1">+IF(OFFSET('Water Data'!$I$27,0,10*ROW('Water Data'!I59))="","",OFFSET('Water Data'!$I$27,0,10*ROW('Water Data'!I59)))</f>
        <v/>
      </c>
      <c r="CI65" s="404" t="str">
        <f ca="1">+IF(OFFSET('Water Data'!$I$28,0,10*ROW('Water Data'!I59))="","",OFFSET('Water Data'!$I$28,0,10*ROW('Water Data'!I59)))</f>
        <v/>
      </c>
      <c r="CJ65" s="404" t="str">
        <f ca="1">+IF(OFFSET('Water Data'!$I$29,0,10*ROW('Water Data'!I59))="","",OFFSET('Water Data'!$I$29,0,10*ROW('Water Data'!I59)))</f>
        <v/>
      </c>
      <c r="CK65" s="404" t="str">
        <f ca="1">+IF(OFFSET('Sanitation Data'!$D$28,0,10*ROW('Sanitation Data'!D59))="","",OFFSET('Sanitation Data'!$D$28,0,10*ROW('Sanitation Data'!D59)))</f>
        <v/>
      </c>
      <c r="CL65" s="404" t="str">
        <f ca="1">+IF(OFFSET('Sanitation Data'!$D$29,0,10*ROW('Sanitation Data'!D59))="","",OFFSET('Sanitation Data'!$D$29,0,10*ROW('Sanitation Data'!D59)))</f>
        <v/>
      </c>
      <c r="CM65" s="404" t="str">
        <f ca="1">+IF(OFFSET('Sanitation Data'!$D$30,0,10*ROW('Sanitation Data'!D59))="","",OFFSET('Sanitation Data'!$D$30,0,10*ROW('Sanitation Data'!D59)))</f>
        <v/>
      </c>
      <c r="CN65" s="404" t="str">
        <f ca="1">+IF(OFFSET('Sanitation Data'!$D$31,0,10*ROW('Sanitation Data'!D59))="","",OFFSET('Sanitation Data'!$D$31,0,10*ROW('Sanitation Data'!D59)))</f>
        <v/>
      </c>
      <c r="CO65" s="404" t="str">
        <f ca="1">+IF(OFFSET('Sanitation Data'!$D$32,0,10*ROW('Sanitation Data'!D59))="","",OFFSET('Sanitation Data'!$D$32,0,10*ROW('Sanitation Data'!D59)))</f>
        <v/>
      </c>
      <c r="CP65" s="404" t="str">
        <f ca="1">+IF(OFFSET('Sanitation Data'!$E$28,0,10*ROW('Sanitation Data'!E59))="","",OFFSET('Sanitation Data'!$E$28,0,10*ROW('Sanitation Data'!E59)))</f>
        <v/>
      </c>
      <c r="CQ65" s="404" t="str">
        <f ca="1">+IF(OFFSET('Sanitation Data'!$E$29,0,10*ROW('Sanitation Data'!E59))="","",OFFSET('Sanitation Data'!$E$29,0,10*ROW('Sanitation Data'!E59)))</f>
        <v/>
      </c>
      <c r="CR65" s="404" t="str">
        <f ca="1">+IF(OFFSET('Sanitation Data'!$E$30,0,10*ROW('Sanitation Data'!E59))="","",OFFSET('Sanitation Data'!$E$30,0,10*ROW('Sanitation Data'!E59)))</f>
        <v/>
      </c>
      <c r="CS65" s="404" t="str">
        <f ca="1">+IF(OFFSET('Sanitation Data'!$E$31,0,10*ROW('Sanitation Data'!E59))="","",OFFSET('Sanitation Data'!$E$31,0,10*ROW('Sanitation Data'!E59)))</f>
        <v/>
      </c>
      <c r="CT65" s="404" t="str">
        <f ca="1">+IF(OFFSET('Sanitation Data'!$E$32,0,10*ROW('Sanitation Data'!E59))="","",OFFSET('Sanitation Data'!$E$32,0,10*ROW('Sanitation Data'!E59)))</f>
        <v/>
      </c>
      <c r="CU65" s="404" t="str">
        <f ca="1">+IF(OFFSET('Sanitation Data'!$F$28,0,10*ROW('Sanitation Data'!F59))="","",OFFSET('Sanitation Data'!$F$28,0,10*ROW('Sanitation Data'!F59)))</f>
        <v/>
      </c>
      <c r="CV65" s="404" t="str">
        <f ca="1">+IF(OFFSET('Sanitation Data'!$F$29,0,10*ROW('Sanitation Data'!F59))="","",OFFSET('Sanitation Data'!$F$29,0,10*ROW('Sanitation Data'!F59)))</f>
        <v/>
      </c>
      <c r="CW65" s="404" t="str">
        <f ca="1">+IF(OFFSET('Sanitation Data'!$F$30,0,10*ROW('Sanitation Data'!F59))="","",OFFSET('Sanitation Data'!$F$30,0,10*ROW('Sanitation Data'!F59)))</f>
        <v/>
      </c>
      <c r="CX65" s="404" t="str">
        <f ca="1">+IF(OFFSET('Sanitation Data'!$F$31,0,10*ROW('Sanitation Data'!F59))="","",OFFSET('Sanitation Data'!$F$31,0,10*ROW('Sanitation Data'!F59)))</f>
        <v/>
      </c>
      <c r="CY65" s="404" t="str">
        <f ca="1">+IF(OFFSET('Sanitation Data'!$F$32,0,10*ROW('Sanitation Data'!F59))="","",OFFSET('Sanitation Data'!$F$32,0,10*ROW('Sanitation Data'!F59)))</f>
        <v/>
      </c>
      <c r="CZ65" s="404" t="str">
        <f ca="1">+IF(OFFSET('Sanitation Data'!$G$28,0,10*ROW('Sanitation Data'!G59))="","",OFFSET('Sanitation Data'!$G$28,0,10*ROW('Sanitation Data'!G59)))</f>
        <v/>
      </c>
      <c r="DA65" s="404" t="str">
        <f ca="1">+IF(OFFSET('Sanitation Data'!$G$29,0,10*ROW('Sanitation Data'!G59))="","",OFFSET('Sanitation Data'!$G$29,0,10*ROW('Sanitation Data'!G59)))</f>
        <v/>
      </c>
      <c r="DB65" s="404" t="str">
        <f ca="1">+IF(OFFSET('Sanitation Data'!$G$30,0,10*ROW('Sanitation Data'!G59))="","",OFFSET('Sanitation Data'!$G$30,0,10*ROW('Sanitation Data'!G59)))</f>
        <v/>
      </c>
      <c r="DC65" s="404" t="str">
        <f ca="1">+IF(OFFSET('Sanitation Data'!$G$31,0,10*ROW('Sanitation Data'!G59))="","",OFFSET('Sanitation Data'!$G$31,0,10*ROW('Sanitation Data'!G59)))</f>
        <v/>
      </c>
      <c r="DD65" s="404" t="str">
        <f ca="1">+IF(OFFSET('Sanitation Data'!$G$32,0,10*ROW('Sanitation Data'!G59))="","",OFFSET('Sanitation Data'!$G$32,0,10*ROW('Sanitation Data'!G59)))</f>
        <v/>
      </c>
      <c r="DE65" s="404" t="str">
        <f ca="1">+IF(OFFSET('Sanitation Data'!$H$28,0,10*ROW('Sanitation Data'!H59))="","",OFFSET('Sanitation Data'!$H$28,0,10*ROW('Sanitation Data'!H59)))</f>
        <v/>
      </c>
      <c r="DF65" s="404" t="str">
        <f ca="1">+IF(OFFSET('Sanitation Data'!$H$29,0,10*ROW('Sanitation Data'!H59))="","",OFFSET('Sanitation Data'!$H$29,0,10*ROW('Sanitation Data'!H59)))</f>
        <v/>
      </c>
      <c r="DG65" s="404" t="str">
        <f ca="1">+IF(OFFSET('Sanitation Data'!$H$30,0,10*ROW('Sanitation Data'!H59))="","",OFFSET('Sanitation Data'!$H$30,0,10*ROW('Sanitation Data'!H59)))</f>
        <v/>
      </c>
      <c r="DH65" s="404" t="str">
        <f ca="1">+IF(OFFSET('Sanitation Data'!$H$31,0,10*ROW('Sanitation Data'!H59))="","",OFFSET('Sanitation Data'!$H$31,0,10*ROW('Sanitation Data'!H59)))</f>
        <v/>
      </c>
      <c r="DI65" s="404" t="str">
        <f ca="1">+IF(OFFSET('Sanitation Data'!$H$32,0,10*ROW('Sanitation Data'!H59))="","",OFFSET('Sanitation Data'!$H$32,0,10*ROW('Sanitation Data'!H59)))</f>
        <v/>
      </c>
      <c r="DJ65" s="404" t="str">
        <f ca="1">+IF(OFFSET('Sanitation Data'!$I$28,0,10*ROW('Sanitation Data'!I59))="","",OFFSET('Sanitation Data'!$I$28,0,10*ROW('Sanitation Data'!I59)))</f>
        <v/>
      </c>
      <c r="DK65" s="404" t="str">
        <f ca="1">+IF(OFFSET('Sanitation Data'!$I$29,0,10*ROW('Sanitation Data'!I59))="","",OFFSET('Sanitation Data'!$I$29,0,10*ROW('Sanitation Data'!I59)))</f>
        <v/>
      </c>
      <c r="DL65" s="404" t="str">
        <f ca="1">+IF(OFFSET('Sanitation Data'!$I$30,0,10*ROW('Sanitation Data'!I59))="","",OFFSET('Sanitation Data'!$I$30,0,10*ROW('Sanitation Data'!I59)))</f>
        <v/>
      </c>
      <c r="DM65" s="404" t="str">
        <f ca="1">+IF(OFFSET('Sanitation Data'!$I$31,0,10*ROW('Sanitation Data'!I59))="","",OFFSET('Sanitation Data'!$I$31,0,10*ROW('Sanitation Data'!I59)))</f>
        <v/>
      </c>
      <c r="DN65" s="404" t="str">
        <f ca="1">+IF(OFFSET('Sanitation Data'!$I$32,0,10*ROW('Sanitation Data'!I59))="","",OFFSET('Sanitation Data'!$I$32,0,10*ROW('Sanitation Data'!I59)))</f>
        <v/>
      </c>
      <c r="DO65" s="404" t="str">
        <f ca="1">+IF(OFFSET('Hygiene Data'!$D$11,0,10*ROW('Hygiene Data'!D59))="","",OFFSET('Hygiene Data'!$D$11,0,10*ROW('Hygiene Data'!D59)))</f>
        <v/>
      </c>
      <c r="DP65" s="404" t="str">
        <f ca="1">+IF(OFFSET('Hygiene Data'!$D$12,0,10*ROW('Hygiene Data'!D59))="","",OFFSET('Hygiene Data'!$D$12,0,10*ROW('Hygiene Data'!D59)))</f>
        <v/>
      </c>
      <c r="DQ65" s="404" t="str">
        <f ca="1">+IF(OFFSET('Hygiene Data'!$D$13,0,10*ROW('Hygiene Data'!D59))="","",OFFSET('Hygiene Data'!$D$13,0,10*ROW('Hygiene Data'!D59)))</f>
        <v/>
      </c>
      <c r="DR65" s="404" t="str">
        <f ca="1">+IF(OFFSET('Hygiene Data'!$E$11,0,10*ROW('Hygiene Data'!E59))="","",OFFSET('Hygiene Data'!$E$11,0,10*ROW('Hygiene Data'!E59)))</f>
        <v/>
      </c>
      <c r="DS65" s="404" t="str">
        <f ca="1">+IF(OFFSET('Hygiene Data'!$E$12,0,10*ROW('Hygiene Data'!E59))="","",OFFSET('Hygiene Data'!$E$12,0,10*ROW('Hygiene Data'!E59)))</f>
        <v/>
      </c>
      <c r="DT65" s="404" t="str">
        <f ca="1">+IF(OFFSET('Hygiene Data'!$E$13,0,10*ROW('Hygiene Data'!E59))="","",OFFSET('Hygiene Data'!$E$13,0,10*ROW('Hygiene Data'!E59)))</f>
        <v/>
      </c>
      <c r="DU65" s="404" t="str">
        <f ca="1">+IF(OFFSET('Hygiene Data'!$F$11,0,10*ROW('Hygiene Data'!F59))="","",OFFSET('Hygiene Data'!$F$11,0,10*ROW('Hygiene Data'!F59)))</f>
        <v/>
      </c>
      <c r="DV65" s="404" t="str">
        <f ca="1">+IF(OFFSET('Hygiene Data'!$F$12,0,10*ROW('Hygiene Data'!F59))="","",OFFSET('Hygiene Data'!$F$12,0,10*ROW('Hygiene Data'!F59)))</f>
        <v/>
      </c>
      <c r="DW65" s="404" t="str">
        <f ca="1">+IF(OFFSET('Hygiene Data'!$F$13,0,10*ROW('Hygiene Data'!F59))="","",OFFSET('Hygiene Data'!$F$13,0,10*ROW('Hygiene Data'!F59)))</f>
        <v/>
      </c>
      <c r="DX65" s="404" t="str">
        <f ca="1">+IF(OFFSET('Hygiene Data'!$G$11,0,10*ROW('Hygiene Data'!G59))="","",OFFSET('Hygiene Data'!$G$11,0,10*ROW('Hygiene Data'!G59)))</f>
        <v/>
      </c>
      <c r="DY65" s="404" t="str">
        <f ca="1">+IF(OFFSET('Hygiene Data'!$G$12,0,10*ROW('Hygiene Data'!G59))="","",OFFSET('Hygiene Data'!$G$12,0,10*ROW('Hygiene Data'!G59)))</f>
        <v/>
      </c>
      <c r="DZ65" s="404" t="str">
        <f ca="1">+IF(OFFSET('Hygiene Data'!$G$13,0,10*ROW('Hygiene Data'!G59))="","",OFFSET('Hygiene Data'!$G$13,0,10*ROW('Hygiene Data'!G59)))</f>
        <v/>
      </c>
      <c r="EA65" s="404" t="str">
        <f ca="1">+IF(OFFSET('Hygiene Data'!$H$11,0,10*ROW('Hygiene Data'!H59))="","",OFFSET('Hygiene Data'!$H$11,0,10*ROW('Hygiene Data'!H59)))</f>
        <v/>
      </c>
      <c r="EB65" s="404" t="str">
        <f ca="1">+IF(OFFSET('Hygiene Data'!$H$12,0,10*ROW('Hygiene Data'!H59))="","",OFFSET('Hygiene Data'!$H$12,0,10*ROW('Hygiene Data'!H59)))</f>
        <v/>
      </c>
      <c r="EC65" s="404" t="str">
        <f ca="1">+IF(OFFSET('Hygiene Data'!$H$13,0,10*ROW('Hygiene Data'!H59))="","",OFFSET('Hygiene Data'!$H$13,0,10*ROW('Hygiene Data'!H59)))</f>
        <v/>
      </c>
      <c r="ED65" s="404" t="str">
        <f ca="1">+IF(OFFSET('Hygiene Data'!$I$11,0,10*ROW('Hygiene Data'!I59))="","",OFFSET('Hygiene Data'!$I$11,0,10*ROW('Hygiene Data'!I59)))</f>
        <v/>
      </c>
      <c r="EE65" s="404" t="str">
        <f ca="1">+IF(OFFSET('Hygiene Data'!$I$12,0,10*ROW('Hygiene Data'!I59))="","",OFFSET('Hygiene Data'!$I$12,0,10*ROW('Hygiene Data'!I59)))</f>
        <v/>
      </c>
      <c r="EF65" s="404" t="str">
        <f ca="1">+IF(OFFSET('Hygiene Data'!$I$13,0,10*ROW('Hygiene Data'!I59))="","",OFFSET('Hygiene Data'!$I$13,0,10*ROW('Hygiene Data'!I59)))</f>
        <v/>
      </c>
    </row>
    <row r="66" spans="1:136" x14ac:dyDescent="0.25">
      <c r="A66" s="513" t="str">
        <f ca="1">+IF(OFFSET('Water Data'!$B$2,0,10*ROW('Water Data'!E60))="","",OFFSET('Water Data'!$B$2,0,10*ROW('Water Data'!E60)))</f>
        <v/>
      </c>
      <c r="B66" s="51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40" t="str">
        <f t="shared" ca="1" si="0"/>
        <v/>
      </c>
      <c r="D66" s="54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4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4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4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4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4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4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4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4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4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4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4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4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4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4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4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4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4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4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4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4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4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4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4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4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4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4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4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4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4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4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4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4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4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4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4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4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4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4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4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4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4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4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4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4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4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4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4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4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1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4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4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4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4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4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4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4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4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4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4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4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4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4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4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4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4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404" t="str">
        <f ca="1">+IF(OFFSET('Water Data'!$D$27,0,10*ROW('Water Data'!D60))="","",OFFSET('Water Data'!$D$27,0,10*ROW('Water Data'!D60)))</f>
        <v/>
      </c>
      <c r="BT66" s="404" t="str">
        <f ca="1">+IF(OFFSET('Water Data'!$D$28,0,10*ROW('Water Data'!D60))="","",OFFSET('Water Data'!$D$28,0,10*ROW('Water Data'!D60)))</f>
        <v/>
      </c>
      <c r="BU66" s="404" t="str">
        <f ca="1">+IF(OFFSET('Water Data'!$D$29,0,10*ROW('Water Data'!D60))="","",OFFSET('Water Data'!$D$29,0,10*ROW('Water Data'!D60)))</f>
        <v/>
      </c>
      <c r="BV66" s="404" t="str">
        <f ca="1">+IF(OFFSET('Water Data'!$E$27,0,10*ROW('Water Data'!E60))="","",OFFSET('Water Data'!$E$27,0,10*ROW('Water Data'!E60)))</f>
        <v/>
      </c>
      <c r="BW66" s="404" t="str">
        <f ca="1">+IF(OFFSET('Water Data'!$E$28,0,10*ROW('Water Data'!E60))="","",OFFSET('Water Data'!$E$28,0,10*ROW('Water Data'!E60)))</f>
        <v/>
      </c>
      <c r="BX66" s="404" t="str">
        <f ca="1">+IF(OFFSET('Water Data'!$E$29,0,10*ROW('Water Data'!E60))="","",OFFSET('Water Data'!$E$29,0,10*ROW('Water Data'!E60)))</f>
        <v/>
      </c>
      <c r="BY66" s="404" t="str">
        <f ca="1">+IF(OFFSET('Water Data'!$F$27,0,10*ROW('Water Data'!F60))="","",OFFSET('Water Data'!$F$27,0,10*ROW('Water Data'!F60)))</f>
        <v/>
      </c>
      <c r="BZ66" s="404" t="str">
        <f ca="1">+IF(OFFSET('Water Data'!$F$28,0,10*ROW('Water Data'!F60))="","",OFFSET('Water Data'!$F$28,0,10*ROW('Water Data'!F60)))</f>
        <v/>
      </c>
      <c r="CA66" s="404" t="str">
        <f ca="1">+IF(OFFSET('Water Data'!$F$29,0,10*ROW('Water Data'!F60))="","",OFFSET('Water Data'!$F$29,0,10*ROW('Water Data'!F60)))</f>
        <v/>
      </c>
      <c r="CB66" s="404" t="str">
        <f ca="1">+IF(OFFSET('Water Data'!$G$27,0,10*ROW('Water Data'!G60))="","",OFFSET('Water Data'!$G$27,0,10*ROW('Water Data'!G60)))</f>
        <v/>
      </c>
      <c r="CC66" s="404" t="str">
        <f ca="1">+IF(OFFSET('Water Data'!$G$28,0,10*ROW('Water Data'!G60))="","",OFFSET('Water Data'!$G$28,0,10*ROW('Water Data'!G60)))</f>
        <v/>
      </c>
      <c r="CD66" s="404" t="str">
        <f ca="1">+IF(OFFSET('Water Data'!$G$29,0,10*ROW('Water Data'!G60))="","",OFFSET('Water Data'!$G$29,0,10*ROW('Water Data'!G60)))</f>
        <v/>
      </c>
      <c r="CE66" s="404" t="str">
        <f ca="1">+IF(OFFSET('Water Data'!$H$27,0,10*ROW('Water Data'!H60))="","",OFFSET('Water Data'!$H$27,0,10*ROW('Water Data'!H60)))</f>
        <v/>
      </c>
      <c r="CF66" s="404" t="str">
        <f ca="1">+IF(OFFSET('Water Data'!$H$28,0,10*ROW('Water Data'!H60))="","",OFFSET('Water Data'!$H$28,0,10*ROW('Water Data'!H60)))</f>
        <v/>
      </c>
      <c r="CG66" s="404" t="str">
        <f ca="1">+IF(OFFSET('Water Data'!$H$29,0,10*ROW('Water Data'!H60))="","",OFFSET('Water Data'!$H$29,0,10*ROW('Water Data'!H60)))</f>
        <v/>
      </c>
      <c r="CH66" s="404" t="str">
        <f ca="1">+IF(OFFSET('Water Data'!$I$27,0,10*ROW('Water Data'!I60))="","",OFFSET('Water Data'!$I$27,0,10*ROW('Water Data'!I60)))</f>
        <v/>
      </c>
      <c r="CI66" s="404" t="str">
        <f ca="1">+IF(OFFSET('Water Data'!$I$28,0,10*ROW('Water Data'!I60))="","",OFFSET('Water Data'!$I$28,0,10*ROW('Water Data'!I60)))</f>
        <v/>
      </c>
      <c r="CJ66" s="404" t="str">
        <f ca="1">+IF(OFFSET('Water Data'!$I$29,0,10*ROW('Water Data'!I60))="","",OFFSET('Water Data'!$I$29,0,10*ROW('Water Data'!I60)))</f>
        <v/>
      </c>
      <c r="CK66" s="404" t="str">
        <f ca="1">+IF(OFFSET('Sanitation Data'!$D$28,0,10*ROW('Sanitation Data'!D60))="","",OFFSET('Sanitation Data'!$D$28,0,10*ROW('Sanitation Data'!D60)))</f>
        <v/>
      </c>
      <c r="CL66" s="404" t="str">
        <f ca="1">+IF(OFFSET('Sanitation Data'!$D$29,0,10*ROW('Sanitation Data'!D60))="","",OFFSET('Sanitation Data'!$D$29,0,10*ROW('Sanitation Data'!D60)))</f>
        <v/>
      </c>
      <c r="CM66" s="404" t="str">
        <f ca="1">+IF(OFFSET('Sanitation Data'!$D$30,0,10*ROW('Sanitation Data'!D60))="","",OFFSET('Sanitation Data'!$D$30,0,10*ROW('Sanitation Data'!D60)))</f>
        <v/>
      </c>
      <c r="CN66" s="404" t="str">
        <f ca="1">+IF(OFFSET('Sanitation Data'!$D$31,0,10*ROW('Sanitation Data'!D60))="","",OFFSET('Sanitation Data'!$D$31,0,10*ROW('Sanitation Data'!D60)))</f>
        <v/>
      </c>
      <c r="CO66" s="404" t="str">
        <f ca="1">+IF(OFFSET('Sanitation Data'!$D$32,0,10*ROW('Sanitation Data'!D60))="","",OFFSET('Sanitation Data'!$D$32,0,10*ROW('Sanitation Data'!D60)))</f>
        <v/>
      </c>
      <c r="CP66" s="404" t="str">
        <f ca="1">+IF(OFFSET('Sanitation Data'!$E$28,0,10*ROW('Sanitation Data'!E60))="","",OFFSET('Sanitation Data'!$E$28,0,10*ROW('Sanitation Data'!E60)))</f>
        <v/>
      </c>
      <c r="CQ66" s="404" t="str">
        <f ca="1">+IF(OFFSET('Sanitation Data'!$E$29,0,10*ROW('Sanitation Data'!E60))="","",OFFSET('Sanitation Data'!$E$29,0,10*ROW('Sanitation Data'!E60)))</f>
        <v/>
      </c>
      <c r="CR66" s="404" t="str">
        <f ca="1">+IF(OFFSET('Sanitation Data'!$E$30,0,10*ROW('Sanitation Data'!E60))="","",OFFSET('Sanitation Data'!$E$30,0,10*ROW('Sanitation Data'!E60)))</f>
        <v/>
      </c>
      <c r="CS66" s="404" t="str">
        <f ca="1">+IF(OFFSET('Sanitation Data'!$E$31,0,10*ROW('Sanitation Data'!E60))="","",OFFSET('Sanitation Data'!$E$31,0,10*ROW('Sanitation Data'!E60)))</f>
        <v/>
      </c>
      <c r="CT66" s="404" t="str">
        <f ca="1">+IF(OFFSET('Sanitation Data'!$E$32,0,10*ROW('Sanitation Data'!E60))="","",OFFSET('Sanitation Data'!$E$32,0,10*ROW('Sanitation Data'!E60)))</f>
        <v/>
      </c>
      <c r="CU66" s="404" t="str">
        <f ca="1">+IF(OFFSET('Sanitation Data'!$F$28,0,10*ROW('Sanitation Data'!F60))="","",OFFSET('Sanitation Data'!$F$28,0,10*ROW('Sanitation Data'!F60)))</f>
        <v/>
      </c>
      <c r="CV66" s="404" t="str">
        <f ca="1">+IF(OFFSET('Sanitation Data'!$F$29,0,10*ROW('Sanitation Data'!F60))="","",OFFSET('Sanitation Data'!$F$29,0,10*ROW('Sanitation Data'!F60)))</f>
        <v/>
      </c>
      <c r="CW66" s="404" t="str">
        <f ca="1">+IF(OFFSET('Sanitation Data'!$F$30,0,10*ROW('Sanitation Data'!F60))="","",OFFSET('Sanitation Data'!$F$30,0,10*ROW('Sanitation Data'!F60)))</f>
        <v/>
      </c>
      <c r="CX66" s="404" t="str">
        <f ca="1">+IF(OFFSET('Sanitation Data'!$F$31,0,10*ROW('Sanitation Data'!F60))="","",OFFSET('Sanitation Data'!$F$31,0,10*ROW('Sanitation Data'!F60)))</f>
        <v/>
      </c>
      <c r="CY66" s="404" t="str">
        <f ca="1">+IF(OFFSET('Sanitation Data'!$F$32,0,10*ROW('Sanitation Data'!F60))="","",OFFSET('Sanitation Data'!$F$32,0,10*ROW('Sanitation Data'!F60)))</f>
        <v/>
      </c>
      <c r="CZ66" s="404" t="str">
        <f ca="1">+IF(OFFSET('Sanitation Data'!$G$28,0,10*ROW('Sanitation Data'!G60))="","",OFFSET('Sanitation Data'!$G$28,0,10*ROW('Sanitation Data'!G60)))</f>
        <v/>
      </c>
      <c r="DA66" s="404" t="str">
        <f ca="1">+IF(OFFSET('Sanitation Data'!$G$29,0,10*ROW('Sanitation Data'!G60))="","",OFFSET('Sanitation Data'!$G$29,0,10*ROW('Sanitation Data'!G60)))</f>
        <v/>
      </c>
      <c r="DB66" s="404" t="str">
        <f ca="1">+IF(OFFSET('Sanitation Data'!$G$30,0,10*ROW('Sanitation Data'!G60))="","",OFFSET('Sanitation Data'!$G$30,0,10*ROW('Sanitation Data'!G60)))</f>
        <v/>
      </c>
      <c r="DC66" s="404" t="str">
        <f ca="1">+IF(OFFSET('Sanitation Data'!$G$31,0,10*ROW('Sanitation Data'!G60))="","",OFFSET('Sanitation Data'!$G$31,0,10*ROW('Sanitation Data'!G60)))</f>
        <v/>
      </c>
      <c r="DD66" s="404" t="str">
        <f ca="1">+IF(OFFSET('Sanitation Data'!$G$32,0,10*ROW('Sanitation Data'!G60))="","",OFFSET('Sanitation Data'!$G$32,0,10*ROW('Sanitation Data'!G60)))</f>
        <v/>
      </c>
      <c r="DE66" s="404" t="str">
        <f ca="1">+IF(OFFSET('Sanitation Data'!$H$28,0,10*ROW('Sanitation Data'!H60))="","",OFFSET('Sanitation Data'!$H$28,0,10*ROW('Sanitation Data'!H60)))</f>
        <v/>
      </c>
      <c r="DF66" s="404" t="str">
        <f ca="1">+IF(OFFSET('Sanitation Data'!$H$29,0,10*ROW('Sanitation Data'!H60))="","",OFFSET('Sanitation Data'!$H$29,0,10*ROW('Sanitation Data'!H60)))</f>
        <v/>
      </c>
      <c r="DG66" s="404" t="str">
        <f ca="1">+IF(OFFSET('Sanitation Data'!$H$30,0,10*ROW('Sanitation Data'!H60))="","",OFFSET('Sanitation Data'!$H$30,0,10*ROW('Sanitation Data'!H60)))</f>
        <v/>
      </c>
      <c r="DH66" s="404" t="str">
        <f ca="1">+IF(OFFSET('Sanitation Data'!$H$31,0,10*ROW('Sanitation Data'!H60))="","",OFFSET('Sanitation Data'!$H$31,0,10*ROW('Sanitation Data'!H60)))</f>
        <v/>
      </c>
      <c r="DI66" s="404" t="str">
        <f ca="1">+IF(OFFSET('Sanitation Data'!$H$32,0,10*ROW('Sanitation Data'!H60))="","",OFFSET('Sanitation Data'!$H$32,0,10*ROW('Sanitation Data'!H60)))</f>
        <v/>
      </c>
      <c r="DJ66" s="404" t="str">
        <f ca="1">+IF(OFFSET('Sanitation Data'!$I$28,0,10*ROW('Sanitation Data'!I60))="","",OFFSET('Sanitation Data'!$I$28,0,10*ROW('Sanitation Data'!I60)))</f>
        <v/>
      </c>
      <c r="DK66" s="404" t="str">
        <f ca="1">+IF(OFFSET('Sanitation Data'!$I$29,0,10*ROW('Sanitation Data'!I60))="","",OFFSET('Sanitation Data'!$I$29,0,10*ROW('Sanitation Data'!I60)))</f>
        <v/>
      </c>
      <c r="DL66" s="404" t="str">
        <f ca="1">+IF(OFFSET('Sanitation Data'!$I$30,0,10*ROW('Sanitation Data'!I60))="","",OFFSET('Sanitation Data'!$I$30,0,10*ROW('Sanitation Data'!I60)))</f>
        <v/>
      </c>
      <c r="DM66" s="404" t="str">
        <f ca="1">+IF(OFFSET('Sanitation Data'!$I$31,0,10*ROW('Sanitation Data'!I60))="","",OFFSET('Sanitation Data'!$I$31,0,10*ROW('Sanitation Data'!I60)))</f>
        <v/>
      </c>
      <c r="DN66" s="404" t="str">
        <f ca="1">+IF(OFFSET('Sanitation Data'!$I$32,0,10*ROW('Sanitation Data'!I60))="","",OFFSET('Sanitation Data'!$I$32,0,10*ROW('Sanitation Data'!I60)))</f>
        <v/>
      </c>
      <c r="DO66" s="404" t="str">
        <f ca="1">+IF(OFFSET('Hygiene Data'!$D$11,0,10*ROW('Hygiene Data'!D60))="","",OFFSET('Hygiene Data'!$D$11,0,10*ROW('Hygiene Data'!D60)))</f>
        <v/>
      </c>
      <c r="DP66" s="404" t="str">
        <f ca="1">+IF(OFFSET('Hygiene Data'!$D$12,0,10*ROW('Hygiene Data'!D60))="","",OFFSET('Hygiene Data'!$D$12,0,10*ROW('Hygiene Data'!D60)))</f>
        <v/>
      </c>
      <c r="DQ66" s="404" t="str">
        <f ca="1">+IF(OFFSET('Hygiene Data'!$D$13,0,10*ROW('Hygiene Data'!D60))="","",OFFSET('Hygiene Data'!$D$13,0,10*ROW('Hygiene Data'!D60)))</f>
        <v/>
      </c>
      <c r="DR66" s="404" t="str">
        <f ca="1">+IF(OFFSET('Hygiene Data'!$E$11,0,10*ROW('Hygiene Data'!E60))="","",OFFSET('Hygiene Data'!$E$11,0,10*ROW('Hygiene Data'!E60)))</f>
        <v/>
      </c>
      <c r="DS66" s="404" t="str">
        <f ca="1">+IF(OFFSET('Hygiene Data'!$E$12,0,10*ROW('Hygiene Data'!E60))="","",OFFSET('Hygiene Data'!$E$12,0,10*ROW('Hygiene Data'!E60)))</f>
        <v/>
      </c>
      <c r="DT66" s="404" t="str">
        <f ca="1">+IF(OFFSET('Hygiene Data'!$E$13,0,10*ROW('Hygiene Data'!E60))="","",OFFSET('Hygiene Data'!$E$13,0,10*ROW('Hygiene Data'!E60)))</f>
        <v/>
      </c>
      <c r="DU66" s="404" t="str">
        <f ca="1">+IF(OFFSET('Hygiene Data'!$F$11,0,10*ROW('Hygiene Data'!F60))="","",OFFSET('Hygiene Data'!$F$11,0,10*ROW('Hygiene Data'!F60)))</f>
        <v/>
      </c>
      <c r="DV66" s="404" t="str">
        <f ca="1">+IF(OFFSET('Hygiene Data'!$F$12,0,10*ROW('Hygiene Data'!F60))="","",OFFSET('Hygiene Data'!$F$12,0,10*ROW('Hygiene Data'!F60)))</f>
        <v/>
      </c>
      <c r="DW66" s="404" t="str">
        <f ca="1">+IF(OFFSET('Hygiene Data'!$F$13,0,10*ROW('Hygiene Data'!F60))="","",OFFSET('Hygiene Data'!$F$13,0,10*ROW('Hygiene Data'!F60)))</f>
        <v/>
      </c>
      <c r="DX66" s="404" t="str">
        <f ca="1">+IF(OFFSET('Hygiene Data'!$G$11,0,10*ROW('Hygiene Data'!G60))="","",OFFSET('Hygiene Data'!$G$11,0,10*ROW('Hygiene Data'!G60)))</f>
        <v/>
      </c>
      <c r="DY66" s="404" t="str">
        <f ca="1">+IF(OFFSET('Hygiene Data'!$G$12,0,10*ROW('Hygiene Data'!G60))="","",OFFSET('Hygiene Data'!$G$12,0,10*ROW('Hygiene Data'!G60)))</f>
        <v/>
      </c>
      <c r="DZ66" s="404" t="str">
        <f ca="1">+IF(OFFSET('Hygiene Data'!$G$13,0,10*ROW('Hygiene Data'!G60))="","",OFFSET('Hygiene Data'!$G$13,0,10*ROW('Hygiene Data'!G60)))</f>
        <v/>
      </c>
      <c r="EA66" s="404" t="str">
        <f ca="1">+IF(OFFSET('Hygiene Data'!$H$11,0,10*ROW('Hygiene Data'!H60))="","",OFFSET('Hygiene Data'!$H$11,0,10*ROW('Hygiene Data'!H60)))</f>
        <v/>
      </c>
      <c r="EB66" s="404" t="str">
        <f ca="1">+IF(OFFSET('Hygiene Data'!$H$12,0,10*ROW('Hygiene Data'!H60))="","",OFFSET('Hygiene Data'!$H$12,0,10*ROW('Hygiene Data'!H60)))</f>
        <v/>
      </c>
      <c r="EC66" s="404" t="str">
        <f ca="1">+IF(OFFSET('Hygiene Data'!$H$13,0,10*ROW('Hygiene Data'!H60))="","",OFFSET('Hygiene Data'!$H$13,0,10*ROW('Hygiene Data'!H60)))</f>
        <v/>
      </c>
      <c r="ED66" s="404" t="str">
        <f ca="1">+IF(OFFSET('Hygiene Data'!$I$11,0,10*ROW('Hygiene Data'!I60))="","",OFFSET('Hygiene Data'!$I$11,0,10*ROW('Hygiene Data'!I60)))</f>
        <v/>
      </c>
      <c r="EE66" s="404" t="str">
        <f ca="1">+IF(OFFSET('Hygiene Data'!$I$12,0,10*ROW('Hygiene Data'!I60))="","",OFFSET('Hygiene Data'!$I$12,0,10*ROW('Hygiene Data'!I60)))</f>
        <v/>
      </c>
      <c r="EF66" s="404" t="str">
        <f ca="1">+IF(OFFSET('Hygiene Data'!$I$13,0,10*ROW('Hygiene Data'!I60))="","",OFFSET('Hygiene Data'!$I$13,0,10*ROW('Hygiene Data'!I60)))</f>
        <v/>
      </c>
    </row>
    <row r="67" spans="1:136" x14ac:dyDescent="0.25">
      <c r="A67" s="513" t="str">
        <f ca="1">+IF(OFFSET('Water Data'!$B$2,0,10*ROW('Water Data'!E61))="","",OFFSET('Water Data'!$B$2,0,10*ROW('Water Data'!E61)))</f>
        <v/>
      </c>
      <c r="B67" s="51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40" t="str">
        <f t="shared" ca="1" si="0"/>
        <v/>
      </c>
      <c r="D67" s="54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4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4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4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4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4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4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4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4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4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4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4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4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4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4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4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4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4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4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4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4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4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4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4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4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4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4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4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4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4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4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4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4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4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4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4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4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4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4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4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4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4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4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4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4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4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4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4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4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1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4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4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4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4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4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4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4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4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4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4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4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4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4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4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4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4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404" t="str">
        <f ca="1">+IF(OFFSET('Water Data'!$D$27,0,10*ROW('Water Data'!D61))="","",OFFSET('Water Data'!$D$27,0,10*ROW('Water Data'!D61)))</f>
        <v/>
      </c>
      <c r="BT67" s="404" t="str">
        <f ca="1">+IF(OFFSET('Water Data'!$D$28,0,10*ROW('Water Data'!D61))="","",OFFSET('Water Data'!$D$28,0,10*ROW('Water Data'!D61)))</f>
        <v/>
      </c>
      <c r="BU67" s="404" t="str">
        <f ca="1">+IF(OFFSET('Water Data'!$D$29,0,10*ROW('Water Data'!D61))="","",OFFSET('Water Data'!$D$29,0,10*ROW('Water Data'!D61)))</f>
        <v/>
      </c>
      <c r="BV67" s="404" t="str">
        <f ca="1">+IF(OFFSET('Water Data'!$E$27,0,10*ROW('Water Data'!E61))="","",OFFSET('Water Data'!$E$27,0,10*ROW('Water Data'!E61)))</f>
        <v/>
      </c>
      <c r="BW67" s="404" t="str">
        <f ca="1">+IF(OFFSET('Water Data'!$E$28,0,10*ROW('Water Data'!E61))="","",OFFSET('Water Data'!$E$28,0,10*ROW('Water Data'!E61)))</f>
        <v/>
      </c>
      <c r="BX67" s="404" t="str">
        <f ca="1">+IF(OFFSET('Water Data'!$E$29,0,10*ROW('Water Data'!E61))="","",OFFSET('Water Data'!$E$29,0,10*ROW('Water Data'!E61)))</f>
        <v/>
      </c>
      <c r="BY67" s="404" t="str">
        <f ca="1">+IF(OFFSET('Water Data'!$F$27,0,10*ROW('Water Data'!F61))="","",OFFSET('Water Data'!$F$27,0,10*ROW('Water Data'!F61)))</f>
        <v/>
      </c>
      <c r="BZ67" s="404" t="str">
        <f ca="1">+IF(OFFSET('Water Data'!$F$28,0,10*ROW('Water Data'!F61))="","",OFFSET('Water Data'!$F$28,0,10*ROW('Water Data'!F61)))</f>
        <v/>
      </c>
      <c r="CA67" s="404" t="str">
        <f ca="1">+IF(OFFSET('Water Data'!$F$29,0,10*ROW('Water Data'!F61))="","",OFFSET('Water Data'!$F$29,0,10*ROW('Water Data'!F61)))</f>
        <v/>
      </c>
      <c r="CB67" s="404" t="str">
        <f ca="1">+IF(OFFSET('Water Data'!$G$27,0,10*ROW('Water Data'!G61))="","",OFFSET('Water Data'!$G$27,0,10*ROW('Water Data'!G61)))</f>
        <v/>
      </c>
      <c r="CC67" s="404" t="str">
        <f ca="1">+IF(OFFSET('Water Data'!$G$28,0,10*ROW('Water Data'!G61))="","",OFFSET('Water Data'!$G$28,0,10*ROW('Water Data'!G61)))</f>
        <v/>
      </c>
      <c r="CD67" s="404" t="str">
        <f ca="1">+IF(OFFSET('Water Data'!$G$29,0,10*ROW('Water Data'!G61))="","",OFFSET('Water Data'!$G$29,0,10*ROW('Water Data'!G61)))</f>
        <v/>
      </c>
      <c r="CE67" s="404" t="str">
        <f ca="1">+IF(OFFSET('Water Data'!$H$27,0,10*ROW('Water Data'!H61))="","",OFFSET('Water Data'!$H$27,0,10*ROW('Water Data'!H61)))</f>
        <v/>
      </c>
      <c r="CF67" s="404" t="str">
        <f ca="1">+IF(OFFSET('Water Data'!$H$28,0,10*ROW('Water Data'!H61))="","",OFFSET('Water Data'!$H$28,0,10*ROW('Water Data'!H61)))</f>
        <v/>
      </c>
      <c r="CG67" s="404" t="str">
        <f ca="1">+IF(OFFSET('Water Data'!$H$29,0,10*ROW('Water Data'!H61))="","",OFFSET('Water Data'!$H$29,0,10*ROW('Water Data'!H61)))</f>
        <v/>
      </c>
      <c r="CH67" s="404" t="str">
        <f ca="1">+IF(OFFSET('Water Data'!$I$27,0,10*ROW('Water Data'!I61))="","",OFFSET('Water Data'!$I$27,0,10*ROW('Water Data'!I61)))</f>
        <v/>
      </c>
      <c r="CI67" s="404" t="str">
        <f ca="1">+IF(OFFSET('Water Data'!$I$28,0,10*ROW('Water Data'!I61))="","",OFFSET('Water Data'!$I$28,0,10*ROW('Water Data'!I61)))</f>
        <v/>
      </c>
      <c r="CJ67" s="404" t="str">
        <f ca="1">+IF(OFFSET('Water Data'!$I$29,0,10*ROW('Water Data'!I61))="","",OFFSET('Water Data'!$I$29,0,10*ROW('Water Data'!I61)))</f>
        <v/>
      </c>
      <c r="CK67" s="404" t="str">
        <f ca="1">+IF(OFFSET('Sanitation Data'!$D$28,0,10*ROW('Sanitation Data'!D61))="","",OFFSET('Sanitation Data'!$D$28,0,10*ROW('Sanitation Data'!D61)))</f>
        <v/>
      </c>
      <c r="CL67" s="404" t="str">
        <f ca="1">+IF(OFFSET('Sanitation Data'!$D$29,0,10*ROW('Sanitation Data'!D61))="","",OFFSET('Sanitation Data'!$D$29,0,10*ROW('Sanitation Data'!D61)))</f>
        <v/>
      </c>
      <c r="CM67" s="404" t="str">
        <f ca="1">+IF(OFFSET('Sanitation Data'!$D$30,0,10*ROW('Sanitation Data'!D61))="","",OFFSET('Sanitation Data'!$D$30,0,10*ROW('Sanitation Data'!D61)))</f>
        <v/>
      </c>
      <c r="CN67" s="404" t="str">
        <f ca="1">+IF(OFFSET('Sanitation Data'!$D$31,0,10*ROW('Sanitation Data'!D61))="","",OFFSET('Sanitation Data'!$D$31,0,10*ROW('Sanitation Data'!D61)))</f>
        <v/>
      </c>
      <c r="CO67" s="404" t="str">
        <f ca="1">+IF(OFFSET('Sanitation Data'!$D$32,0,10*ROW('Sanitation Data'!D61))="","",OFFSET('Sanitation Data'!$D$32,0,10*ROW('Sanitation Data'!D61)))</f>
        <v/>
      </c>
      <c r="CP67" s="404" t="str">
        <f ca="1">+IF(OFFSET('Sanitation Data'!$E$28,0,10*ROW('Sanitation Data'!E61))="","",OFFSET('Sanitation Data'!$E$28,0,10*ROW('Sanitation Data'!E61)))</f>
        <v/>
      </c>
      <c r="CQ67" s="404" t="str">
        <f ca="1">+IF(OFFSET('Sanitation Data'!$E$29,0,10*ROW('Sanitation Data'!E61))="","",OFFSET('Sanitation Data'!$E$29,0,10*ROW('Sanitation Data'!E61)))</f>
        <v/>
      </c>
      <c r="CR67" s="404" t="str">
        <f ca="1">+IF(OFFSET('Sanitation Data'!$E$30,0,10*ROW('Sanitation Data'!E61))="","",OFFSET('Sanitation Data'!$E$30,0,10*ROW('Sanitation Data'!E61)))</f>
        <v/>
      </c>
      <c r="CS67" s="404" t="str">
        <f ca="1">+IF(OFFSET('Sanitation Data'!$E$31,0,10*ROW('Sanitation Data'!E61))="","",OFFSET('Sanitation Data'!$E$31,0,10*ROW('Sanitation Data'!E61)))</f>
        <v/>
      </c>
      <c r="CT67" s="404" t="str">
        <f ca="1">+IF(OFFSET('Sanitation Data'!$E$32,0,10*ROW('Sanitation Data'!E61))="","",OFFSET('Sanitation Data'!$E$32,0,10*ROW('Sanitation Data'!E61)))</f>
        <v/>
      </c>
      <c r="CU67" s="404" t="str">
        <f ca="1">+IF(OFFSET('Sanitation Data'!$F$28,0,10*ROW('Sanitation Data'!F61))="","",OFFSET('Sanitation Data'!$F$28,0,10*ROW('Sanitation Data'!F61)))</f>
        <v/>
      </c>
      <c r="CV67" s="404" t="str">
        <f ca="1">+IF(OFFSET('Sanitation Data'!$F$29,0,10*ROW('Sanitation Data'!F61))="","",OFFSET('Sanitation Data'!$F$29,0,10*ROW('Sanitation Data'!F61)))</f>
        <v/>
      </c>
      <c r="CW67" s="404" t="str">
        <f ca="1">+IF(OFFSET('Sanitation Data'!$F$30,0,10*ROW('Sanitation Data'!F61))="","",OFFSET('Sanitation Data'!$F$30,0,10*ROW('Sanitation Data'!F61)))</f>
        <v/>
      </c>
      <c r="CX67" s="404" t="str">
        <f ca="1">+IF(OFFSET('Sanitation Data'!$F$31,0,10*ROW('Sanitation Data'!F61))="","",OFFSET('Sanitation Data'!$F$31,0,10*ROW('Sanitation Data'!F61)))</f>
        <v/>
      </c>
      <c r="CY67" s="404" t="str">
        <f ca="1">+IF(OFFSET('Sanitation Data'!$F$32,0,10*ROW('Sanitation Data'!F61))="","",OFFSET('Sanitation Data'!$F$32,0,10*ROW('Sanitation Data'!F61)))</f>
        <v/>
      </c>
      <c r="CZ67" s="404" t="str">
        <f ca="1">+IF(OFFSET('Sanitation Data'!$G$28,0,10*ROW('Sanitation Data'!G61))="","",OFFSET('Sanitation Data'!$G$28,0,10*ROW('Sanitation Data'!G61)))</f>
        <v/>
      </c>
      <c r="DA67" s="404" t="str">
        <f ca="1">+IF(OFFSET('Sanitation Data'!$G$29,0,10*ROW('Sanitation Data'!G61))="","",OFFSET('Sanitation Data'!$G$29,0,10*ROW('Sanitation Data'!G61)))</f>
        <v/>
      </c>
      <c r="DB67" s="404" t="str">
        <f ca="1">+IF(OFFSET('Sanitation Data'!$G$30,0,10*ROW('Sanitation Data'!G61))="","",OFFSET('Sanitation Data'!$G$30,0,10*ROW('Sanitation Data'!G61)))</f>
        <v/>
      </c>
      <c r="DC67" s="404" t="str">
        <f ca="1">+IF(OFFSET('Sanitation Data'!$G$31,0,10*ROW('Sanitation Data'!G61))="","",OFFSET('Sanitation Data'!$G$31,0,10*ROW('Sanitation Data'!G61)))</f>
        <v/>
      </c>
      <c r="DD67" s="404" t="str">
        <f ca="1">+IF(OFFSET('Sanitation Data'!$G$32,0,10*ROW('Sanitation Data'!G61))="","",OFFSET('Sanitation Data'!$G$32,0,10*ROW('Sanitation Data'!G61)))</f>
        <v/>
      </c>
      <c r="DE67" s="404" t="str">
        <f ca="1">+IF(OFFSET('Sanitation Data'!$H$28,0,10*ROW('Sanitation Data'!H61))="","",OFFSET('Sanitation Data'!$H$28,0,10*ROW('Sanitation Data'!H61)))</f>
        <v/>
      </c>
      <c r="DF67" s="404" t="str">
        <f ca="1">+IF(OFFSET('Sanitation Data'!$H$29,0,10*ROW('Sanitation Data'!H61))="","",OFFSET('Sanitation Data'!$H$29,0,10*ROW('Sanitation Data'!H61)))</f>
        <v/>
      </c>
      <c r="DG67" s="404" t="str">
        <f ca="1">+IF(OFFSET('Sanitation Data'!$H$30,0,10*ROW('Sanitation Data'!H61))="","",OFFSET('Sanitation Data'!$H$30,0,10*ROW('Sanitation Data'!H61)))</f>
        <v/>
      </c>
      <c r="DH67" s="404" t="str">
        <f ca="1">+IF(OFFSET('Sanitation Data'!$H$31,0,10*ROW('Sanitation Data'!H61))="","",OFFSET('Sanitation Data'!$H$31,0,10*ROW('Sanitation Data'!H61)))</f>
        <v/>
      </c>
      <c r="DI67" s="404" t="str">
        <f ca="1">+IF(OFFSET('Sanitation Data'!$H$32,0,10*ROW('Sanitation Data'!H61))="","",OFFSET('Sanitation Data'!$H$32,0,10*ROW('Sanitation Data'!H61)))</f>
        <v/>
      </c>
      <c r="DJ67" s="404" t="str">
        <f ca="1">+IF(OFFSET('Sanitation Data'!$I$28,0,10*ROW('Sanitation Data'!I61))="","",OFFSET('Sanitation Data'!$I$28,0,10*ROW('Sanitation Data'!I61)))</f>
        <v/>
      </c>
      <c r="DK67" s="404" t="str">
        <f ca="1">+IF(OFFSET('Sanitation Data'!$I$29,0,10*ROW('Sanitation Data'!I61))="","",OFFSET('Sanitation Data'!$I$29,0,10*ROW('Sanitation Data'!I61)))</f>
        <v/>
      </c>
      <c r="DL67" s="404" t="str">
        <f ca="1">+IF(OFFSET('Sanitation Data'!$I$30,0,10*ROW('Sanitation Data'!I61))="","",OFFSET('Sanitation Data'!$I$30,0,10*ROW('Sanitation Data'!I61)))</f>
        <v/>
      </c>
      <c r="DM67" s="404" t="str">
        <f ca="1">+IF(OFFSET('Sanitation Data'!$I$31,0,10*ROW('Sanitation Data'!I61))="","",OFFSET('Sanitation Data'!$I$31,0,10*ROW('Sanitation Data'!I61)))</f>
        <v/>
      </c>
      <c r="DN67" s="404" t="str">
        <f ca="1">+IF(OFFSET('Sanitation Data'!$I$32,0,10*ROW('Sanitation Data'!I61))="","",OFFSET('Sanitation Data'!$I$32,0,10*ROW('Sanitation Data'!I61)))</f>
        <v/>
      </c>
      <c r="DO67" s="404" t="str">
        <f ca="1">+IF(OFFSET('Hygiene Data'!$D$11,0,10*ROW('Hygiene Data'!D61))="","",OFFSET('Hygiene Data'!$D$11,0,10*ROW('Hygiene Data'!D61)))</f>
        <v/>
      </c>
      <c r="DP67" s="404" t="str">
        <f ca="1">+IF(OFFSET('Hygiene Data'!$D$12,0,10*ROW('Hygiene Data'!D61))="","",OFFSET('Hygiene Data'!$D$12,0,10*ROW('Hygiene Data'!D61)))</f>
        <v/>
      </c>
      <c r="DQ67" s="404" t="str">
        <f ca="1">+IF(OFFSET('Hygiene Data'!$D$13,0,10*ROW('Hygiene Data'!D61))="","",OFFSET('Hygiene Data'!$D$13,0,10*ROW('Hygiene Data'!D61)))</f>
        <v/>
      </c>
      <c r="DR67" s="404" t="str">
        <f ca="1">+IF(OFFSET('Hygiene Data'!$E$11,0,10*ROW('Hygiene Data'!E61))="","",OFFSET('Hygiene Data'!$E$11,0,10*ROW('Hygiene Data'!E61)))</f>
        <v/>
      </c>
      <c r="DS67" s="404" t="str">
        <f ca="1">+IF(OFFSET('Hygiene Data'!$E$12,0,10*ROW('Hygiene Data'!E61))="","",OFFSET('Hygiene Data'!$E$12,0,10*ROW('Hygiene Data'!E61)))</f>
        <v/>
      </c>
      <c r="DT67" s="404" t="str">
        <f ca="1">+IF(OFFSET('Hygiene Data'!$E$13,0,10*ROW('Hygiene Data'!E61))="","",OFFSET('Hygiene Data'!$E$13,0,10*ROW('Hygiene Data'!E61)))</f>
        <v/>
      </c>
      <c r="DU67" s="404" t="str">
        <f ca="1">+IF(OFFSET('Hygiene Data'!$F$11,0,10*ROW('Hygiene Data'!F61))="","",OFFSET('Hygiene Data'!$F$11,0,10*ROW('Hygiene Data'!F61)))</f>
        <v/>
      </c>
      <c r="DV67" s="404" t="str">
        <f ca="1">+IF(OFFSET('Hygiene Data'!$F$12,0,10*ROW('Hygiene Data'!F61))="","",OFFSET('Hygiene Data'!$F$12,0,10*ROW('Hygiene Data'!F61)))</f>
        <v/>
      </c>
      <c r="DW67" s="404" t="str">
        <f ca="1">+IF(OFFSET('Hygiene Data'!$F$13,0,10*ROW('Hygiene Data'!F61))="","",OFFSET('Hygiene Data'!$F$13,0,10*ROW('Hygiene Data'!F61)))</f>
        <v/>
      </c>
      <c r="DX67" s="404" t="str">
        <f ca="1">+IF(OFFSET('Hygiene Data'!$G$11,0,10*ROW('Hygiene Data'!G61))="","",OFFSET('Hygiene Data'!$G$11,0,10*ROW('Hygiene Data'!G61)))</f>
        <v/>
      </c>
      <c r="DY67" s="404" t="str">
        <f ca="1">+IF(OFFSET('Hygiene Data'!$G$12,0,10*ROW('Hygiene Data'!G61))="","",OFFSET('Hygiene Data'!$G$12,0,10*ROW('Hygiene Data'!G61)))</f>
        <v/>
      </c>
      <c r="DZ67" s="404" t="str">
        <f ca="1">+IF(OFFSET('Hygiene Data'!$G$13,0,10*ROW('Hygiene Data'!G61))="","",OFFSET('Hygiene Data'!$G$13,0,10*ROW('Hygiene Data'!G61)))</f>
        <v/>
      </c>
      <c r="EA67" s="404" t="str">
        <f ca="1">+IF(OFFSET('Hygiene Data'!$H$11,0,10*ROW('Hygiene Data'!H61))="","",OFFSET('Hygiene Data'!$H$11,0,10*ROW('Hygiene Data'!H61)))</f>
        <v/>
      </c>
      <c r="EB67" s="404" t="str">
        <f ca="1">+IF(OFFSET('Hygiene Data'!$H$12,0,10*ROW('Hygiene Data'!H61))="","",OFFSET('Hygiene Data'!$H$12,0,10*ROW('Hygiene Data'!H61)))</f>
        <v/>
      </c>
      <c r="EC67" s="404" t="str">
        <f ca="1">+IF(OFFSET('Hygiene Data'!$H$13,0,10*ROW('Hygiene Data'!H61))="","",OFFSET('Hygiene Data'!$H$13,0,10*ROW('Hygiene Data'!H61)))</f>
        <v/>
      </c>
      <c r="ED67" s="404" t="str">
        <f ca="1">+IF(OFFSET('Hygiene Data'!$I$11,0,10*ROW('Hygiene Data'!I61))="","",OFFSET('Hygiene Data'!$I$11,0,10*ROW('Hygiene Data'!I61)))</f>
        <v/>
      </c>
      <c r="EE67" s="404" t="str">
        <f ca="1">+IF(OFFSET('Hygiene Data'!$I$12,0,10*ROW('Hygiene Data'!I61))="","",OFFSET('Hygiene Data'!$I$12,0,10*ROW('Hygiene Data'!I61)))</f>
        <v/>
      </c>
      <c r="EF67" s="404" t="str">
        <f ca="1">+IF(OFFSET('Hygiene Data'!$I$13,0,10*ROW('Hygiene Data'!I61))="","",OFFSET('Hygiene Data'!$I$13,0,10*ROW('Hygiene Data'!I61)))</f>
        <v/>
      </c>
    </row>
    <row r="68" spans="1:136" x14ac:dyDescent="0.25">
      <c r="A68" s="513" t="str">
        <f ca="1">+IF(OFFSET('Water Data'!$B$2,0,10*ROW('Water Data'!E62))="","",OFFSET('Water Data'!$B$2,0,10*ROW('Water Data'!E62)))</f>
        <v/>
      </c>
      <c r="B68" s="51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40" t="str">
        <f t="shared" ca="1" si="0"/>
        <v/>
      </c>
      <c r="D68" s="54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4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4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4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4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4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4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4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4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4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4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4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4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4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4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4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4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4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4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4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4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4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4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4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4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4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4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4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4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4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4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4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4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4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4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4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4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4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4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4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4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4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4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4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4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4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4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4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4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1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4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4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4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4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4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4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4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4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4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4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4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4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4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4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4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4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404" t="str">
        <f ca="1">+IF(OFFSET('Water Data'!$D$27,0,10*ROW('Water Data'!D62))="","",OFFSET('Water Data'!$D$27,0,10*ROW('Water Data'!D62)))</f>
        <v/>
      </c>
      <c r="BT68" s="404" t="str">
        <f ca="1">+IF(OFFSET('Water Data'!$D$28,0,10*ROW('Water Data'!D62))="","",OFFSET('Water Data'!$D$28,0,10*ROW('Water Data'!D62)))</f>
        <v/>
      </c>
      <c r="BU68" s="404" t="str">
        <f ca="1">+IF(OFFSET('Water Data'!$D$29,0,10*ROW('Water Data'!D62))="","",OFFSET('Water Data'!$D$29,0,10*ROW('Water Data'!D62)))</f>
        <v/>
      </c>
      <c r="BV68" s="404" t="str">
        <f ca="1">+IF(OFFSET('Water Data'!$E$27,0,10*ROW('Water Data'!E62))="","",OFFSET('Water Data'!$E$27,0,10*ROW('Water Data'!E62)))</f>
        <v/>
      </c>
      <c r="BW68" s="404" t="str">
        <f ca="1">+IF(OFFSET('Water Data'!$E$28,0,10*ROW('Water Data'!E62))="","",OFFSET('Water Data'!$E$28,0,10*ROW('Water Data'!E62)))</f>
        <v/>
      </c>
      <c r="BX68" s="404" t="str">
        <f ca="1">+IF(OFFSET('Water Data'!$E$29,0,10*ROW('Water Data'!E62))="","",OFFSET('Water Data'!$E$29,0,10*ROW('Water Data'!E62)))</f>
        <v/>
      </c>
      <c r="BY68" s="404" t="str">
        <f ca="1">+IF(OFFSET('Water Data'!$F$27,0,10*ROW('Water Data'!F62))="","",OFFSET('Water Data'!$F$27,0,10*ROW('Water Data'!F62)))</f>
        <v/>
      </c>
      <c r="BZ68" s="404" t="str">
        <f ca="1">+IF(OFFSET('Water Data'!$F$28,0,10*ROW('Water Data'!F62))="","",OFFSET('Water Data'!$F$28,0,10*ROW('Water Data'!F62)))</f>
        <v/>
      </c>
      <c r="CA68" s="404" t="str">
        <f ca="1">+IF(OFFSET('Water Data'!$F$29,0,10*ROW('Water Data'!F62))="","",OFFSET('Water Data'!$F$29,0,10*ROW('Water Data'!F62)))</f>
        <v/>
      </c>
      <c r="CB68" s="404" t="str">
        <f ca="1">+IF(OFFSET('Water Data'!$G$27,0,10*ROW('Water Data'!G62))="","",OFFSET('Water Data'!$G$27,0,10*ROW('Water Data'!G62)))</f>
        <v/>
      </c>
      <c r="CC68" s="404" t="str">
        <f ca="1">+IF(OFFSET('Water Data'!$G$28,0,10*ROW('Water Data'!G62))="","",OFFSET('Water Data'!$G$28,0,10*ROW('Water Data'!G62)))</f>
        <v/>
      </c>
      <c r="CD68" s="404" t="str">
        <f ca="1">+IF(OFFSET('Water Data'!$G$29,0,10*ROW('Water Data'!G62))="","",OFFSET('Water Data'!$G$29,0,10*ROW('Water Data'!G62)))</f>
        <v/>
      </c>
      <c r="CE68" s="404" t="str">
        <f ca="1">+IF(OFFSET('Water Data'!$H$27,0,10*ROW('Water Data'!H62))="","",OFFSET('Water Data'!$H$27,0,10*ROW('Water Data'!H62)))</f>
        <v/>
      </c>
      <c r="CF68" s="404" t="str">
        <f ca="1">+IF(OFFSET('Water Data'!$H$28,0,10*ROW('Water Data'!H62))="","",OFFSET('Water Data'!$H$28,0,10*ROW('Water Data'!H62)))</f>
        <v/>
      </c>
      <c r="CG68" s="404" t="str">
        <f ca="1">+IF(OFFSET('Water Data'!$H$29,0,10*ROW('Water Data'!H62))="","",OFFSET('Water Data'!$H$29,0,10*ROW('Water Data'!H62)))</f>
        <v/>
      </c>
      <c r="CH68" s="404" t="str">
        <f ca="1">+IF(OFFSET('Water Data'!$I$27,0,10*ROW('Water Data'!I62))="","",OFFSET('Water Data'!$I$27,0,10*ROW('Water Data'!I62)))</f>
        <v/>
      </c>
      <c r="CI68" s="404" t="str">
        <f ca="1">+IF(OFFSET('Water Data'!$I$28,0,10*ROW('Water Data'!I62))="","",OFFSET('Water Data'!$I$28,0,10*ROW('Water Data'!I62)))</f>
        <v/>
      </c>
      <c r="CJ68" s="404" t="str">
        <f ca="1">+IF(OFFSET('Water Data'!$I$29,0,10*ROW('Water Data'!I62))="","",OFFSET('Water Data'!$I$29,0,10*ROW('Water Data'!I62)))</f>
        <v/>
      </c>
      <c r="CK68" s="404" t="str">
        <f ca="1">+IF(OFFSET('Sanitation Data'!$D$28,0,10*ROW('Sanitation Data'!D62))="","",OFFSET('Sanitation Data'!$D$28,0,10*ROW('Sanitation Data'!D62)))</f>
        <v/>
      </c>
      <c r="CL68" s="404" t="str">
        <f ca="1">+IF(OFFSET('Sanitation Data'!$D$29,0,10*ROW('Sanitation Data'!D62))="","",OFFSET('Sanitation Data'!$D$29,0,10*ROW('Sanitation Data'!D62)))</f>
        <v/>
      </c>
      <c r="CM68" s="404" t="str">
        <f ca="1">+IF(OFFSET('Sanitation Data'!$D$30,0,10*ROW('Sanitation Data'!D62))="","",OFFSET('Sanitation Data'!$D$30,0,10*ROW('Sanitation Data'!D62)))</f>
        <v/>
      </c>
      <c r="CN68" s="404" t="str">
        <f ca="1">+IF(OFFSET('Sanitation Data'!$D$31,0,10*ROW('Sanitation Data'!D62))="","",OFFSET('Sanitation Data'!$D$31,0,10*ROW('Sanitation Data'!D62)))</f>
        <v/>
      </c>
      <c r="CO68" s="404" t="str">
        <f ca="1">+IF(OFFSET('Sanitation Data'!$D$32,0,10*ROW('Sanitation Data'!D62))="","",OFFSET('Sanitation Data'!$D$32,0,10*ROW('Sanitation Data'!D62)))</f>
        <v/>
      </c>
      <c r="CP68" s="404" t="str">
        <f ca="1">+IF(OFFSET('Sanitation Data'!$E$28,0,10*ROW('Sanitation Data'!E62))="","",OFFSET('Sanitation Data'!$E$28,0,10*ROW('Sanitation Data'!E62)))</f>
        <v/>
      </c>
      <c r="CQ68" s="404" t="str">
        <f ca="1">+IF(OFFSET('Sanitation Data'!$E$29,0,10*ROW('Sanitation Data'!E62))="","",OFFSET('Sanitation Data'!$E$29,0,10*ROW('Sanitation Data'!E62)))</f>
        <v/>
      </c>
      <c r="CR68" s="404" t="str">
        <f ca="1">+IF(OFFSET('Sanitation Data'!$E$30,0,10*ROW('Sanitation Data'!E62))="","",OFFSET('Sanitation Data'!$E$30,0,10*ROW('Sanitation Data'!E62)))</f>
        <v/>
      </c>
      <c r="CS68" s="404" t="str">
        <f ca="1">+IF(OFFSET('Sanitation Data'!$E$31,0,10*ROW('Sanitation Data'!E62))="","",OFFSET('Sanitation Data'!$E$31,0,10*ROW('Sanitation Data'!E62)))</f>
        <v/>
      </c>
      <c r="CT68" s="404" t="str">
        <f ca="1">+IF(OFFSET('Sanitation Data'!$E$32,0,10*ROW('Sanitation Data'!E62))="","",OFFSET('Sanitation Data'!$E$32,0,10*ROW('Sanitation Data'!E62)))</f>
        <v/>
      </c>
      <c r="CU68" s="404" t="str">
        <f ca="1">+IF(OFFSET('Sanitation Data'!$F$28,0,10*ROW('Sanitation Data'!F62))="","",OFFSET('Sanitation Data'!$F$28,0,10*ROW('Sanitation Data'!F62)))</f>
        <v/>
      </c>
      <c r="CV68" s="404" t="str">
        <f ca="1">+IF(OFFSET('Sanitation Data'!$F$29,0,10*ROW('Sanitation Data'!F62))="","",OFFSET('Sanitation Data'!$F$29,0,10*ROW('Sanitation Data'!F62)))</f>
        <v/>
      </c>
      <c r="CW68" s="404" t="str">
        <f ca="1">+IF(OFFSET('Sanitation Data'!$F$30,0,10*ROW('Sanitation Data'!F62))="","",OFFSET('Sanitation Data'!$F$30,0,10*ROW('Sanitation Data'!F62)))</f>
        <v/>
      </c>
      <c r="CX68" s="404" t="str">
        <f ca="1">+IF(OFFSET('Sanitation Data'!$F$31,0,10*ROW('Sanitation Data'!F62))="","",OFFSET('Sanitation Data'!$F$31,0,10*ROW('Sanitation Data'!F62)))</f>
        <v/>
      </c>
      <c r="CY68" s="404" t="str">
        <f ca="1">+IF(OFFSET('Sanitation Data'!$F$32,0,10*ROW('Sanitation Data'!F62))="","",OFFSET('Sanitation Data'!$F$32,0,10*ROW('Sanitation Data'!F62)))</f>
        <v/>
      </c>
      <c r="CZ68" s="404" t="str">
        <f ca="1">+IF(OFFSET('Sanitation Data'!$G$28,0,10*ROW('Sanitation Data'!G62))="","",OFFSET('Sanitation Data'!$G$28,0,10*ROW('Sanitation Data'!G62)))</f>
        <v/>
      </c>
      <c r="DA68" s="404" t="str">
        <f ca="1">+IF(OFFSET('Sanitation Data'!$G$29,0,10*ROW('Sanitation Data'!G62))="","",OFFSET('Sanitation Data'!$G$29,0,10*ROW('Sanitation Data'!G62)))</f>
        <v/>
      </c>
      <c r="DB68" s="404" t="str">
        <f ca="1">+IF(OFFSET('Sanitation Data'!$G$30,0,10*ROW('Sanitation Data'!G62))="","",OFFSET('Sanitation Data'!$G$30,0,10*ROW('Sanitation Data'!G62)))</f>
        <v/>
      </c>
      <c r="DC68" s="404" t="str">
        <f ca="1">+IF(OFFSET('Sanitation Data'!$G$31,0,10*ROW('Sanitation Data'!G62))="","",OFFSET('Sanitation Data'!$G$31,0,10*ROW('Sanitation Data'!G62)))</f>
        <v/>
      </c>
      <c r="DD68" s="404" t="str">
        <f ca="1">+IF(OFFSET('Sanitation Data'!$G$32,0,10*ROW('Sanitation Data'!G62))="","",OFFSET('Sanitation Data'!$G$32,0,10*ROW('Sanitation Data'!G62)))</f>
        <v/>
      </c>
      <c r="DE68" s="404" t="str">
        <f ca="1">+IF(OFFSET('Sanitation Data'!$H$28,0,10*ROW('Sanitation Data'!H62))="","",OFFSET('Sanitation Data'!$H$28,0,10*ROW('Sanitation Data'!H62)))</f>
        <v/>
      </c>
      <c r="DF68" s="404" t="str">
        <f ca="1">+IF(OFFSET('Sanitation Data'!$H$29,0,10*ROW('Sanitation Data'!H62))="","",OFFSET('Sanitation Data'!$H$29,0,10*ROW('Sanitation Data'!H62)))</f>
        <v/>
      </c>
      <c r="DG68" s="404" t="str">
        <f ca="1">+IF(OFFSET('Sanitation Data'!$H$30,0,10*ROW('Sanitation Data'!H62))="","",OFFSET('Sanitation Data'!$H$30,0,10*ROW('Sanitation Data'!H62)))</f>
        <v/>
      </c>
      <c r="DH68" s="404" t="str">
        <f ca="1">+IF(OFFSET('Sanitation Data'!$H$31,0,10*ROW('Sanitation Data'!H62))="","",OFFSET('Sanitation Data'!$H$31,0,10*ROW('Sanitation Data'!H62)))</f>
        <v/>
      </c>
      <c r="DI68" s="404" t="str">
        <f ca="1">+IF(OFFSET('Sanitation Data'!$H$32,0,10*ROW('Sanitation Data'!H62))="","",OFFSET('Sanitation Data'!$H$32,0,10*ROW('Sanitation Data'!H62)))</f>
        <v/>
      </c>
      <c r="DJ68" s="404" t="str">
        <f ca="1">+IF(OFFSET('Sanitation Data'!$I$28,0,10*ROW('Sanitation Data'!I62))="","",OFFSET('Sanitation Data'!$I$28,0,10*ROW('Sanitation Data'!I62)))</f>
        <v/>
      </c>
      <c r="DK68" s="404" t="str">
        <f ca="1">+IF(OFFSET('Sanitation Data'!$I$29,0,10*ROW('Sanitation Data'!I62))="","",OFFSET('Sanitation Data'!$I$29,0,10*ROW('Sanitation Data'!I62)))</f>
        <v/>
      </c>
      <c r="DL68" s="404" t="str">
        <f ca="1">+IF(OFFSET('Sanitation Data'!$I$30,0,10*ROW('Sanitation Data'!I62))="","",OFFSET('Sanitation Data'!$I$30,0,10*ROW('Sanitation Data'!I62)))</f>
        <v/>
      </c>
      <c r="DM68" s="404" t="str">
        <f ca="1">+IF(OFFSET('Sanitation Data'!$I$31,0,10*ROW('Sanitation Data'!I62))="","",OFFSET('Sanitation Data'!$I$31,0,10*ROW('Sanitation Data'!I62)))</f>
        <v/>
      </c>
      <c r="DN68" s="404" t="str">
        <f ca="1">+IF(OFFSET('Sanitation Data'!$I$32,0,10*ROW('Sanitation Data'!I62))="","",OFFSET('Sanitation Data'!$I$32,0,10*ROW('Sanitation Data'!I62)))</f>
        <v/>
      </c>
      <c r="DO68" s="404" t="str">
        <f ca="1">+IF(OFFSET('Hygiene Data'!$D$11,0,10*ROW('Hygiene Data'!D62))="","",OFFSET('Hygiene Data'!$D$11,0,10*ROW('Hygiene Data'!D62)))</f>
        <v/>
      </c>
      <c r="DP68" s="404" t="str">
        <f ca="1">+IF(OFFSET('Hygiene Data'!$D$12,0,10*ROW('Hygiene Data'!D62))="","",OFFSET('Hygiene Data'!$D$12,0,10*ROW('Hygiene Data'!D62)))</f>
        <v/>
      </c>
      <c r="DQ68" s="404" t="str">
        <f ca="1">+IF(OFFSET('Hygiene Data'!$D$13,0,10*ROW('Hygiene Data'!D62))="","",OFFSET('Hygiene Data'!$D$13,0,10*ROW('Hygiene Data'!D62)))</f>
        <v/>
      </c>
      <c r="DR68" s="404" t="str">
        <f ca="1">+IF(OFFSET('Hygiene Data'!$E$11,0,10*ROW('Hygiene Data'!E62))="","",OFFSET('Hygiene Data'!$E$11,0,10*ROW('Hygiene Data'!E62)))</f>
        <v/>
      </c>
      <c r="DS68" s="404" t="str">
        <f ca="1">+IF(OFFSET('Hygiene Data'!$E$12,0,10*ROW('Hygiene Data'!E62))="","",OFFSET('Hygiene Data'!$E$12,0,10*ROW('Hygiene Data'!E62)))</f>
        <v/>
      </c>
      <c r="DT68" s="404" t="str">
        <f ca="1">+IF(OFFSET('Hygiene Data'!$E$13,0,10*ROW('Hygiene Data'!E62))="","",OFFSET('Hygiene Data'!$E$13,0,10*ROW('Hygiene Data'!E62)))</f>
        <v/>
      </c>
      <c r="DU68" s="404" t="str">
        <f ca="1">+IF(OFFSET('Hygiene Data'!$F$11,0,10*ROW('Hygiene Data'!F62))="","",OFFSET('Hygiene Data'!$F$11,0,10*ROW('Hygiene Data'!F62)))</f>
        <v/>
      </c>
      <c r="DV68" s="404" t="str">
        <f ca="1">+IF(OFFSET('Hygiene Data'!$F$12,0,10*ROW('Hygiene Data'!F62))="","",OFFSET('Hygiene Data'!$F$12,0,10*ROW('Hygiene Data'!F62)))</f>
        <v/>
      </c>
      <c r="DW68" s="404" t="str">
        <f ca="1">+IF(OFFSET('Hygiene Data'!$F$13,0,10*ROW('Hygiene Data'!F62))="","",OFFSET('Hygiene Data'!$F$13,0,10*ROW('Hygiene Data'!F62)))</f>
        <v/>
      </c>
      <c r="DX68" s="404" t="str">
        <f ca="1">+IF(OFFSET('Hygiene Data'!$G$11,0,10*ROW('Hygiene Data'!G62))="","",OFFSET('Hygiene Data'!$G$11,0,10*ROW('Hygiene Data'!G62)))</f>
        <v/>
      </c>
      <c r="DY68" s="404" t="str">
        <f ca="1">+IF(OFFSET('Hygiene Data'!$G$12,0,10*ROW('Hygiene Data'!G62))="","",OFFSET('Hygiene Data'!$G$12,0,10*ROW('Hygiene Data'!G62)))</f>
        <v/>
      </c>
      <c r="DZ68" s="404" t="str">
        <f ca="1">+IF(OFFSET('Hygiene Data'!$G$13,0,10*ROW('Hygiene Data'!G62))="","",OFFSET('Hygiene Data'!$G$13,0,10*ROW('Hygiene Data'!G62)))</f>
        <v/>
      </c>
      <c r="EA68" s="404" t="str">
        <f ca="1">+IF(OFFSET('Hygiene Data'!$H$11,0,10*ROW('Hygiene Data'!H62))="","",OFFSET('Hygiene Data'!$H$11,0,10*ROW('Hygiene Data'!H62)))</f>
        <v/>
      </c>
      <c r="EB68" s="404" t="str">
        <f ca="1">+IF(OFFSET('Hygiene Data'!$H$12,0,10*ROW('Hygiene Data'!H62))="","",OFFSET('Hygiene Data'!$H$12,0,10*ROW('Hygiene Data'!H62)))</f>
        <v/>
      </c>
      <c r="EC68" s="404" t="str">
        <f ca="1">+IF(OFFSET('Hygiene Data'!$H$13,0,10*ROW('Hygiene Data'!H62))="","",OFFSET('Hygiene Data'!$H$13,0,10*ROW('Hygiene Data'!H62)))</f>
        <v/>
      </c>
      <c r="ED68" s="404" t="str">
        <f ca="1">+IF(OFFSET('Hygiene Data'!$I$11,0,10*ROW('Hygiene Data'!I62))="","",OFFSET('Hygiene Data'!$I$11,0,10*ROW('Hygiene Data'!I62)))</f>
        <v/>
      </c>
      <c r="EE68" s="404" t="str">
        <f ca="1">+IF(OFFSET('Hygiene Data'!$I$12,0,10*ROW('Hygiene Data'!I62))="","",OFFSET('Hygiene Data'!$I$12,0,10*ROW('Hygiene Data'!I62)))</f>
        <v/>
      </c>
      <c r="EF68" s="404" t="str">
        <f ca="1">+IF(OFFSET('Hygiene Data'!$I$13,0,10*ROW('Hygiene Data'!I62))="","",OFFSET('Hygiene Data'!$I$13,0,10*ROW('Hygiene Data'!I62)))</f>
        <v/>
      </c>
    </row>
    <row r="69" spans="1:136" x14ac:dyDescent="0.25">
      <c r="A69" s="513" t="str">
        <f ca="1">+IF(OFFSET('Water Data'!$B$2,0,10*ROW('Water Data'!E63))="","",OFFSET('Water Data'!$B$2,0,10*ROW('Water Data'!E63)))</f>
        <v/>
      </c>
      <c r="B69" s="51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40" t="str">
        <f t="shared" ca="1" si="0"/>
        <v/>
      </c>
      <c r="D69" s="54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4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4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4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4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4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4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4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4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4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4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4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4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4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4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4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4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4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4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4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4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4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4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4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4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4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4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4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4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4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4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4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4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4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4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4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4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4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4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4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4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4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4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4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4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4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4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4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4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1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4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4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4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4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4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4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4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4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4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4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4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4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4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4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4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4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404" t="str">
        <f ca="1">+IF(OFFSET('Water Data'!$D$27,0,10*ROW('Water Data'!D63))="","",OFFSET('Water Data'!$D$27,0,10*ROW('Water Data'!D63)))</f>
        <v/>
      </c>
      <c r="BT69" s="404" t="str">
        <f ca="1">+IF(OFFSET('Water Data'!$D$28,0,10*ROW('Water Data'!D63))="","",OFFSET('Water Data'!$D$28,0,10*ROW('Water Data'!D63)))</f>
        <v/>
      </c>
      <c r="BU69" s="404" t="str">
        <f ca="1">+IF(OFFSET('Water Data'!$D$29,0,10*ROW('Water Data'!D63))="","",OFFSET('Water Data'!$D$29,0,10*ROW('Water Data'!D63)))</f>
        <v/>
      </c>
      <c r="BV69" s="404" t="str">
        <f ca="1">+IF(OFFSET('Water Data'!$E$27,0,10*ROW('Water Data'!E63))="","",OFFSET('Water Data'!$E$27,0,10*ROW('Water Data'!E63)))</f>
        <v/>
      </c>
      <c r="BW69" s="404" t="str">
        <f ca="1">+IF(OFFSET('Water Data'!$E$28,0,10*ROW('Water Data'!E63))="","",OFFSET('Water Data'!$E$28,0,10*ROW('Water Data'!E63)))</f>
        <v/>
      </c>
      <c r="BX69" s="404" t="str">
        <f ca="1">+IF(OFFSET('Water Data'!$E$29,0,10*ROW('Water Data'!E63))="","",OFFSET('Water Data'!$E$29,0,10*ROW('Water Data'!E63)))</f>
        <v/>
      </c>
      <c r="BY69" s="404" t="str">
        <f ca="1">+IF(OFFSET('Water Data'!$F$27,0,10*ROW('Water Data'!F63))="","",OFFSET('Water Data'!$F$27,0,10*ROW('Water Data'!F63)))</f>
        <v/>
      </c>
      <c r="BZ69" s="404" t="str">
        <f ca="1">+IF(OFFSET('Water Data'!$F$28,0,10*ROW('Water Data'!F63))="","",OFFSET('Water Data'!$F$28,0,10*ROW('Water Data'!F63)))</f>
        <v/>
      </c>
      <c r="CA69" s="404" t="str">
        <f ca="1">+IF(OFFSET('Water Data'!$F$29,0,10*ROW('Water Data'!F63))="","",OFFSET('Water Data'!$F$29,0,10*ROW('Water Data'!F63)))</f>
        <v/>
      </c>
      <c r="CB69" s="404" t="str">
        <f ca="1">+IF(OFFSET('Water Data'!$G$27,0,10*ROW('Water Data'!G63))="","",OFFSET('Water Data'!$G$27,0,10*ROW('Water Data'!G63)))</f>
        <v/>
      </c>
      <c r="CC69" s="404" t="str">
        <f ca="1">+IF(OFFSET('Water Data'!$G$28,0,10*ROW('Water Data'!G63))="","",OFFSET('Water Data'!$G$28,0,10*ROW('Water Data'!G63)))</f>
        <v/>
      </c>
      <c r="CD69" s="404" t="str">
        <f ca="1">+IF(OFFSET('Water Data'!$G$29,0,10*ROW('Water Data'!G63))="","",OFFSET('Water Data'!$G$29,0,10*ROW('Water Data'!G63)))</f>
        <v/>
      </c>
      <c r="CE69" s="404" t="str">
        <f ca="1">+IF(OFFSET('Water Data'!$H$27,0,10*ROW('Water Data'!H63))="","",OFFSET('Water Data'!$H$27,0,10*ROW('Water Data'!H63)))</f>
        <v/>
      </c>
      <c r="CF69" s="404" t="str">
        <f ca="1">+IF(OFFSET('Water Data'!$H$28,0,10*ROW('Water Data'!H63))="","",OFFSET('Water Data'!$H$28,0,10*ROW('Water Data'!H63)))</f>
        <v/>
      </c>
      <c r="CG69" s="404" t="str">
        <f ca="1">+IF(OFFSET('Water Data'!$H$29,0,10*ROW('Water Data'!H63))="","",OFFSET('Water Data'!$H$29,0,10*ROW('Water Data'!H63)))</f>
        <v/>
      </c>
      <c r="CH69" s="404" t="str">
        <f ca="1">+IF(OFFSET('Water Data'!$I$27,0,10*ROW('Water Data'!I63))="","",OFFSET('Water Data'!$I$27,0,10*ROW('Water Data'!I63)))</f>
        <v/>
      </c>
      <c r="CI69" s="404" t="str">
        <f ca="1">+IF(OFFSET('Water Data'!$I$28,0,10*ROW('Water Data'!I63))="","",OFFSET('Water Data'!$I$28,0,10*ROW('Water Data'!I63)))</f>
        <v/>
      </c>
      <c r="CJ69" s="404" t="str">
        <f ca="1">+IF(OFFSET('Water Data'!$I$29,0,10*ROW('Water Data'!I63))="","",OFFSET('Water Data'!$I$29,0,10*ROW('Water Data'!I63)))</f>
        <v/>
      </c>
      <c r="CK69" s="404" t="str">
        <f ca="1">+IF(OFFSET('Sanitation Data'!$D$28,0,10*ROW('Sanitation Data'!D63))="","",OFFSET('Sanitation Data'!$D$28,0,10*ROW('Sanitation Data'!D63)))</f>
        <v/>
      </c>
      <c r="CL69" s="404" t="str">
        <f ca="1">+IF(OFFSET('Sanitation Data'!$D$29,0,10*ROW('Sanitation Data'!D63))="","",OFFSET('Sanitation Data'!$D$29,0,10*ROW('Sanitation Data'!D63)))</f>
        <v/>
      </c>
      <c r="CM69" s="404" t="str">
        <f ca="1">+IF(OFFSET('Sanitation Data'!$D$30,0,10*ROW('Sanitation Data'!D63))="","",OFFSET('Sanitation Data'!$D$30,0,10*ROW('Sanitation Data'!D63)))</f>
        <v/>
      </c>
      <c r="CN69" s="404" t="str">
        <f ca="1">+IF(OFFSET('Sanitation Data'!$D$31,0,10*ROW('Sanitation Data'!D63))="","",OFFSET('Sanitation Data'!$D$31,0,10*ROW('Sanitation Data'!D63)))</f>
        <v/>
      </c>
      <c r="CO69" s="404" t="str">
        <f ca="1">+IF(OFFSET('Sanitation Data'!$D$32,0,10*ROW('Sanitation Data'!D63))="","",OFFSET('Sanitation Data'!$D$32,0,10*ROW('Sanitation Data'!D63)))</f>
        <v/>
      </c>
      <c r="CP69" s="404" t="str">
        <f ca="1">+IF(OFFSET('Sanitation Data'!$E$28,0,10*ROW('Sanitation Data'!E63))="","",OFFSET('Sanitation Data'!$E$28,0,10*ROW('Sanitation Data'!E63)))</f>
        <v/>
      </c>
      <c r="CQ69" s="404" t="str">
        <f ca="1">+IF(OFFSET('Sanitation Data'!$E$29,0,10*ROW('Sanitation Data'!E63))="","",OFFSET('Sanitation Data'!$E$29,0,10*ROW('Sanitation Data'!E63)))</f>
        <v/>
      </c>
      <c r="CR69" s="404" t="str">
        <f ca="1">+IF(OFFSET('Sanitation Data'!$E$30,0,10*ROW('Sanitation Data'!E63))="","",OFFSET('Sanitation Data'!$E$30,0,10*ROW('Sanitation Data'!E63)))</f>
        <v/>
      </c>
      <c r="CS69" s="404" t="str">
        <f ca="1">+IF(OFFSET('Sanitation Data'!$E$31,0,10*ROW('Sanitation Data'!E63))="","",OFFSET('Sanitation Data'!$E$31,0,10*ROW('Sanitation Data'!E63)))</f>
        <v/>
      </c>
      <c r="CT69" s="404" t="str">
        <f ca="1">+IF(OFFSET('Sanitation Data'!$E$32,0,10*ROW('Sanitation Data'!E63))="","",OFFSET('Sanitation Data'!$E$32,0,10*ROW('Sanitation Data'!E63)))</f>
        <v/>
      </c>
      <c r="CU69" s="404" t="str">
        <f ca="1">+IF(OFFSET('Sanitation Data'!$F$28,0,10*ROW('Sanitation Data'!F63))="","",OFFSET('Sanitation Data'!$F$28,0,10*ROW('Sanitation Data'!F63)))</f>
        <v/>
      </c>
      <c r="CV69" s="404" t="str">
        <f ca="1">+IF(OFFSET('Sanitation Data'!$F$29,0,10*ROW('Sanitation Data'!F63))="","",OFFSET('Sanitation Data'!$F$29,0,10*ROW('Sanitation Data'!F63)))</f>
        <v/>
      </c>
      <c r="CW69" s="404" t="str">
        <f ca="1">+IF(OFFSET('Sanitation Data'!$F$30,0,10*ROW('Sanitation Data'!F63))="","",OFFSET('Sanitation Data'!$F$30,0,10*ROW('Sanitation Data'!F63)))</f>
        <v/>
      </c>
      <c r="CX69" s="404" t="str">
        <f ca="1">+IF(OFFSET('Sanitation Data'!$F$31,0,10*ROW('Sanitation Data'!F63))="","",OFFSET('Sanitation Data'!$F$31,0,10*ROW('Sanitation Data'!F63)))</f>
        <v/>
      </c>
      <c r="CY69" s="404" t="str">
        <f ca="1">+IF(OFFSET('Sanitation Data'!$F$32,0,10*ROW('Sanitation Data'!F63))="","",OFFSET('Sanitation Data'!$F$32,0,10*ROW('Sanitation Data'!F63)))</f>
        <v/>
      </c>
      <c r="CZ69" s="404" t="str">
        <f ca="1">+IF(OFFSET('Sanitation Data'!$G$28,0,10*ROW('Sanitation Data'!G63))="","",OFFSET('Sanitation Data'!$G$28,0,10*ROW('Sanitation Data'!G63)))</f>
        <v/>
      </c>
      <c r="DA69" s="404" t="str">
        <f ca="1">+IF(OFFSET('Sanitation Data'!$G$29,0,10*ROW('Sanitation Data'!G63))="","",OFFSET('Sanitation Data'!$G$29,0,10*ROW('Sanitation Data'!G63)))</f>
        <v/>
      </c>
      <c r="DB69" s="404" t="str">
        <f ca="1">+IF(OFFSET('Sanitation Data'!$G$30,0,10*ROW('Sanitation Data'!G63))="","",OFFSET('Sanitation Data'!$G$30,0,10*ROW('Sanitation Data'!G63)))</f>
        <v/>
      </c>
      <c r="DC69" s="404" t="str">
        <f ca="1">+IF(OFFSET('Sanitation Data'!$G$31,0,10*ROW('Sanitation Data'!G63))="","",OFFSET('Sanitation Data'!$G$31,0,10*ROW('Sanitation Data'!G63)))</f>
        <v/>
      </c>
      <c r="DD69" s="404" t="str">
        <f ca="1">+IF(OFFSET('Sanitation Data'!$G$32,0,10*ROW('Sanitation Data'!G63))="","",OFFSET('Sanitation Data'!$G$32,0,10*ROW('Sanitation Data'!G63)))</f>
        <v/>
      </c>
      <c r="DE69" s="404" t="str">
        <f ca="1">+IF(OFFSET('Sanitation Data'!$H$28,0,10*ROW('Sanitation Data'!H63))="","",OFFSET('Sanitation Data'!$H$28,0,10*ROW('Sanitation Data'!H63)))</f>
        <v/>
      </c>
      <c r="DF69" s="404" t="str">
        <f ca="1">+IF(OFFSET('Sanitation Data'!$H$29,0,10*ROW('Sanitation Data'!H63))="","",OFFSET('Sanitation Data'!$H$29,0,10*ROW('Sanitation Data'!H63)))</f>
        <v/>
      </c>
      <c r="DG69" s="404" t="str">
        <f ca="1">+IF(OFFSET('Sanitation Data'!$H$30,0,10*ROW('Sanitation Data'!H63))="","",OFFSET('Sanitation Data'!$H$30,0,10*ROW('Sanitation Data'!H63)))</f>
        <v/>
      </c>
      <c r="DH69" s="404" t="str">
        <f ca="1">+IF(OFFSET('Sanitation Data'!$H$31,0,10*ROW('Sanitation Data'!H63))="","",OFFSET('Sanitation Data'!$H$31,0,10*ROW('Sanitation Data'!H63)))</f>
        <v/>
      </c>
      <c r="DI69" s="404" t="str">
        <f ca="1">+IF(OFFSET('Sanitation Data'!$H$32,0,10*ROW('Sanitation Data'!H63))="","",OFFSET('Sanitation Data'!$H$32,0,10*ROW('Sanitation Data'!H63)))</f>
        <v/>
      </c>
      <c r="DJ69" s="404" t="str">
        <f ca="1">+IF(OFFSET('Sanitation Data'!$I$28,0,10*ROW('Sanitation Data'!I63))="","",OFFSET('Sanitation Data'!$I$28,0,10*ROW('Sanitation Data'!I63)))</f>
        <v/>
      </c>
      <c r="DK69" s="404" t="str">
        <f ca="1">+IF(OFFSET('Sanitation Data'!$I$29,0,10*ROW('Sanitation Data'!I63))="","",OFFSET('Sanitation Data'!$I$29,0,10*ROW('Sanitation Data'!I63)))</f>
        <v/>
      </c>
      <c r="DL69" s="404" t="str">
        <f ca="1">+IF(OFFSET('Sanitation Data'!$I$30,0,10*ROW('Sanitation Data'!I63))="","",OFFSET('Sanitation Data'!$I$30,0,10*ROW('Sanitation Data'!I63)))</f>
        <v/>
      </c>
      <c r="DM69" s="404" t="str">
        <f ca="1">+IF(OFFSET('Sanitation Data'!$I$31,0,10*ROW('Sanitation Data'!I63))="","",OFFSET('Sanitation Data'!$I$31,0,10*ROW('Sanitation Data'!I63)))</f>
        <v/>
      </c>
      <c r="DN69" s="404" t="str">
        <f ca="1">+IF(OFFSET('Sanitation Data'!$I$32,0,10*ROW('Sanitation Data'!I63))="","",OFFSET('Sanitation Data'!$I$32,0,10*ROW('Sanitation Data'!I63)))</f>
        <v/>
      </c>
      <c r="DO69" s="404" t="str">
        <f ca="1">+IF(OFFSET('Hygiene Data'!$D$11,0,10*ROW('Hygiene Data'!D63))="","",OFFSET('Hygiene Data'!$D$11,0,10*ROW('Hygiene Data'!D63)))</f>
        <v/>
      </c>
      <c r="DP69" s="404" t="str">
        <f ca="1">+IF(OFFSET('Hygiene Data'!$D$12,0,10*ROW('Hygiene Data'!D63))="","",OFFSET('Hygiene Data'!$D$12,0,10*ROW('Hygiene Data'!D63)))</f>
        <v/>
      </c>
      <c r="DQ69" s="404" t="str">
        <f ca="1">+IF(OFFSET('Hygiene Data'!$D$13,0,10*ROW('Hygiene Data'!D63))="","",OFFSET('Hygiene Data'!$D$13,0,10*ROW('Hygiene Data'!D63)))</f>
        <v/>
      </c>
      <c r="DR69" s="404" t="str">
        <f ca="1">+IF(OFFSET('Hygiene Data'!$E$11,0,10*ROW('Hygiene Data'!E63))="","",OFFSET('Hygiene Data'!$E$11,0,10*ROW('Hygiene Data'!E63)))</f>
        <v/>
      </c>
      <c r="DS69" s="404" t="str">
        <f ca="1">+IF(OFFSET('Hygiene Data'!$E$12,0,10*ROW('Hygiene Data'!E63))="","",OFFSET('Hygiene Data'!$E$12,0,10*ROW('Hygiene Data'!E63)))</f>
        <v/>
      </c>
      <c r="DT69" s="404" t="str">
        <f ca="1">+IF(OFFSET('Hygiene Data'!$E$13,0,10*ROW('Hygiene Data'!E63))="","",OFFSET('Hygiene Data'!$E$13,0,10*ROW('Hygiene Data'!E63)))</f>
        <v/>
      </c>
      <c r="DU69" s="404" t="str">
        <f ca="1">+IF(OFFSET('Hygiene Data'!$F$11,0,10*ROW('Hygiene Data'!F63))="","",OFFSET('Hygiene Data'!$F$11,0,10*ROW('Hygiene Data'!F63)))</f>
        <v/>
      </c>
      <c r="DV69" s="404" t="str">
        <f ca="1">+IF(OFFSET('Hygiene Data'!$F$12,0,10*ROW('Hygiene Data'!F63))="","",OFFSET('Hygiene Data'!$F$12,0,10*ROW('Hygiene Data'!F63)))</f>
        <v/>
      </c>
      <c r="DW69" s="404" t="str">
        <f ca="1">+IF(OFFSET('Hygiene Data'!$F$13,0,10*ROW('Hygiene Data'!F63))="","",OFFSET('Hygiene Data'!$F$13,0,10*ROW('Hygiene Data'!F63)))</f>
        <v/>
      </c>
      <c r="DX69" s="404" t="str">
        <f ca="1">+IF(OFFSET('Hygiene Data'!$G$11,0,10*ROW('Hygiene Data'!G63))="","",OFFSET('Hygiene Data'!$G$11,0,10*ROW('Hygiene Data'!G63)))</f>
        <v/>
      </c>
      <c r="DY69" s="404" t="str">
        <f ca="1">+IF(OFFSET('Hygiene Data'!$G$12,0,10*ROW('Hygiene Data'!G63))="","",OFFSET('Hygiene Data'!$G$12,0,10*ROW('Hygiene Data'!G63)))</f>
        <v/>
      </c>
      <c r="DZ69" s="404" t="str">
        <f ca="1">+IF(OFFSET('Hygiene Data'!$G$13,0,10*ROW('Hygiene Data'!G63))="","",OFFSET('Hygiene Data'!$G$13,0,10*ROW('Hygiene Data'!G63)))</f>
        <v/>
      </c>
      <c r="EA69" s="404" t="str">
        <f ca="1">+IF(OFFSET('Hygiene Data'!$H$11,0,10*ROW('Hygiene Data'!H63))="","",OFFSET('Hygiene Data'!$H$11,0,10*ROW('Hygiene Data'!H63)))</f>
        <v/>
      </c>
      <c r="EB69" s="404" t="str">
        <f ca="1">+IF(OFFSET('Hygiene Data'!$H$12,0,10*ROW('Hygiene Data'!H63))="","",OFFSET('Hygiene Data'!$H$12,0,10*ROW('Hygiene Data'!H63)))</f>
        <v/>
      </c>
      <c r="EC69" s="404" t="str">
        <f ca="1">+IF(OFFSET('Hygiene Data'!$H$13,0,10*ROW('Hygiene Data'!H63))="","",OFFSET('Hygiene Data'!$H$13,0,10*ROW('Hygiene Data'!H63)))</f>
        <v/>
      </c>
      <c r="ED69" s="404" t="str">
        <f ca="1">+IF(OFFSET('Hygiene Data'!$I$11,0,10*ROW('Hygiene Data'!I63))="","",OFFSET('Hygiene Data'!$I$11,0,10*ROW('Hygiene Data'!I63)))</f>
        <v/>
      </c>
      <c r="EE69" s="404" t="str">
        <f ca="1">+IF(OFFSET('Hygiene Data'!$I$12,0,10*ROW('Hygiene Data'!I63))="","",OFFSET('Hygiene Data'!$I$12,0,10*ROW('Hygiene Data'!I63)))</f>
        <v/>
      </c>
      <c r="EF69" s="404" t="str">
        <f ca="1">+IF(OFFSET('Hygiene Data'!$I$13,0,10*ROW('Hygiene Data'!I63))="","",OFFSET('Hygiene Data'!$I$13,0,10*ROW('Hygiene Data'!I63)))</f>
        <v/>
      </c>
    </row>
    <row r="70" spans="1:136" x14ac:dyDescent="0.25">
      <c r="A70" s="513" t="str">
        <f ca="1">+IF(OFFSET('Water Data'!$B$2,0,10*ROW('Water Data'!E64))="","",OFFSET('Water Data'!$B$2,0,10*ROW('Water Data'!E64)))</f>
        <v/>
      </c>
      <c r="B70" s="51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40" t="str">
        <f t="shared" ca="1" si="0"/>
        <v/>
      </c>
      <c r="D70" s="54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4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4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4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4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4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4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4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4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4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4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4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4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4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4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4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4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4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4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4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4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4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4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4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4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4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4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4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4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4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4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4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4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4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4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4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4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4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4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4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4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4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4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4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4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4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4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4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4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1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4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4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4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4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4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4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4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4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4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4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4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4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4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4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4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4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404" t="str">
        <f ca="1">+IF(OFFSET('Water Data'!$D$27,0,10*ROW('Water Data'!D64))="","",OFFSET('Water Data'!$D$27,0,10*ROW('Water Data'!D64)))</f>
        <v/>
      </c>
      <c r="BT70" s="404" t="str">
        <f ca="1">+IF(OFFSET('Water Data'!$D$28,0,10*ROW('Water Data'!D64))="","",OFFSET('Water Data'!$D$28,0,10*ROW('Water Data'!D64)))</f>
        <v/>
      </c>
      <c r="BU70" s="404" t="str">
        <f ca="1">+IF(OFFSET('Water Data'!$D$29,0,10*ROW('Water Data'!D64))="","",OFFSET('Water Data'!$D$29,0,10*ROW('Water Data'!D64)))</f>
        <v/>
      </c>
      <c r="BV70" s="404" t="str">
        <f ca="1">+IF(OFFSET('Water Data'!$E$27,0,10*ROW('Water Data'!E64))="","",OFFSET('Water Data'!$E$27,0,10*ROW('Water Data'!E64)))</f>
        <v/>
      </c>
      <c r="BW70" s="404" t="str">
        <f ca="1">+IF(OFFSET('Water Data'!$E$28,0,10*ROW('Water Data'!E64))="","",OFFSET('Water Data'!$E$28,0,10*ROW('Water Data'!E64)))</f>
        <v/>
      </c>
      <c r="BX70" s="404" t="str">
        <f ca="1">+IF(OFFSET('Water Data'!$E$29,0,10*ROW('Water Data'!E64))="","",OFFSET('Water Data'!$E$29,0,10*ROW('Water Data'!E64)))</f>
        <v/>
      </c>
      <c r="BY70" s="404" t="str">
        <f ca="1">+IF(OFFSET('Water Data'!$F$27,0,10*ROW('Water Data'!F64))="","",OFFSET('Water Data'!$F$27,0,10*ROW('Water Data'!F64)))</f>
        <v/>
      </c>
      <c r="BZ70" s="404" t="str">
        <f ca="1">+IF(OFFSET('Water Data'!$F$28,0,10*ROW('Water Data'!F64))="","",OFFSET('Water Data'!$F$28,0,10*ROW('Water Data'!F64)))</f>
        <v/>
      </c>
      <c r="CA70" s="404" t="str">
        <f ca="1">+IF(OFFSET('Water Data'!$F$29,0,10*ROW('Water Data'!F64))="","",OFFSET('Water Data'!$F$29,0,10*ROW('Water Data'!F64)))</f>
        <v/>
      </c>
      <c r="CB70" s="404" t="str">
        <f ca="1">+IF(OFFSET('Water Data'!$G$27,0,10*ROW('Water Data'!G64))="","",OFFSET('Water Data'!$G$27,0,10*ROW('Water Data'!G64)))</f>
        <v/>
      </c>
      <c r="CC70" s="404" t="str">
        <f ca="1">+IF(OFFSET('Water Data'!$G$28,0,10*ROW('Water Data'!G64))="","",OFFSET('Water Data'!$G$28,0,10*ROW('Water Data'!G64)))</f>
        <v/>
      </c>
      <c r="CD70" s="404" t="str">
        <f ca="1">+IF(OFFSET('Water Data'!$G$29,0,10*ROW('Water Data'!G64))="","",OFFSET('Water Data'!$G$29,0,10*ROW('Water Data'!G64)))</f>
        <v/>
      </c>
      <c r="CE70" s="404" t="str">
        <f ca="1">+IF(OFFSET('Water Data'!$H$27,0,10*ROW('Water Data'!H64))="","",OFFSET('Water Data'!$H$27,0,10*ROW('Water Data'!H64)))</f>
        <v/>
      </c>
      <c r="CF70" s="404" t="str">
        <f ca="1">+IF(OFFSET('Water Data'!$H$28,0,10*ROW('Water Data'!H64))="","",OFFSET('Water Data'!$H$28,0,10*ROW('Water Data'!H64)))</f>
        <v/>
      </c>
      <c r="CG70" s="404" t="str">
        <f ca="1">+IF(OFFSET('Water Data'!$H$29,0,10*ROW('Water Data'!H64))="","",OFFSET('Water Data'!$H$29,0,10*ROW('Water Data'!H64)))</f>
        <v/>
      </c>
      <c r="CH70" s="404" t="str">
        <f ca="1">+IF(OFFSET('Water Data'!$I$27,0,10*ROW('Water Data'!I64))="","",OFFSET('Water Data'!$I$27,0,10*ROW('Water Data'!I64)))</f>
        <v/>
      </c>
      <c r="CI70" s="404" t="str">
        <f ca="1">+IF(OFFSET('Water Data'!$I$28,0,10*ROW('Water Data'!I64))="","",OFFSET('Water Data'!$I$28,0,10*ROW('Water Data'!I64)))</f>
        <v/>
      </c>
      <c r="CJ70" s="404" t="str">
        <f ca="1">+IF(OFFSET('Water Data'!$I$29,0,10*ROW('Water Data'!I64))="","",OFFSET('Water Data'!$I$29,0,10*ROW('Water Data'!I64)))</f>
        <v/>
      </c>
      <c r="CK70" s="404" t="str">
        <f ca="1">+IF(OFFSET('Sanitation Data'!$D$28,0,10*ROW('Sanitation Data'!D64))="","",OFFSET('Sanitation Data'!$D$28,0,10*ROW('Sanitation Data'!D64)))</f>
        <v/>
      </c>
      <c r="CL70" s="404" t="str">
        <f ca="1">+IF(OFFSET('Sanitation Data'!$D$29,0,10*ROW('Sanitation Data'!D64))="","",OFFSET('Sanitation Data'!$D$29,0,10*ROW('Sanitation Data'!D64)))</f>
        <v/>
      </c>
      <c r="CM70" s="404" t="str">
        <f ca="1">+IF(OFFSET('Sanitation Data'!$D$30,0,10*ROW('Sanitation Data'!D64))="","",OFFSET('Sanitation Data'!$D$30,0,10*ROW('Sanitation Data'!D64)))</f>
        <v/>
      </c>
      <c r="CN70" s="404" t="str">
        <f ca="1">+IF(OFFSET('Sanitation Data'!$D$31,0,10*ROW('Sanitation Data'!D64))="","",OFFSET('Sanitation Data'!$D$31,0,10*ROW('Sanitation Data'!D64)))</f>
        <v/>
      </c>
      <c r="CO70" s="404" t="str">
        <f ca="1">+IF(OFFSET('Sanitation Data'!$D$32,0,10*ROW('Sanitation Data'!D64))="","",OFFSET('Sanitation Data'!$D$32,0,10*ROW('Sanitation Data'!D64)))</f>
        <v/>
      </c>
      <c r="CP70" s="404" t="str">
        <f ca="1">+IF(OFFSET('Sanitation Data'!$E$28,0,10*ROW('Sanitation Data'!E64))="","",OFFSET('Sanitation Data'!$E$28,0,10*ROW('Sanitation Data'!E64)))</f>
        <v/>
      </c>
      <c r="CQ70" s="404" t="str">
        <f ca="1">+IF(OFFSET('Sanitation Data'!$E$29,0,10*ROW('Sanitation Data'!E64))="","",OFFSET('Sanitation Data'!$E$29,0,10*ROW('Sanitation Data'!E64)))</f>
        <v/>
      </c>
      <c r="CR70" s="404" t="str">
        <f ca="1">+IF(OFFSET('Sanitation Data'!$E$30,0,10*ROW('Sanitation Data'!E64))="","",OFFSET('Sanitation Data'!$E$30,0,10*ROW('Sanitation Data'!E64)))</f>
        <v/>
      </c>
      <c r="CS70" s="404" t="str">
        <f ca="1">+IF(OFFSET('Sanitation Data'!$E$31,0,10*ROW('Sanitation Data'!E64))="","",OFFSET('Sanitation Data'!$E$31,0,10*ROW('Sanitation Data'!E64)))</f>
        <v/>
      </c>
      <c r="CT70" s="404" t="str">
        <f ca="1">+IF(OFFSET('Sanitation Data'!$E$32,0,10*ROW('Sanitation Data'!E64))="","",OFFSET('Sanitation Data'!$E$32,0,10*ROW('Sanitation Data'!E64)))</f>
        <v/>
      </c>
      <c r="CU70" s="404" t="str">
        <f ca="1">+IF(OFFSET('Sanitation Data'!$F$28,0,10*ROW('Sanitation Data'!F64))="","",OFFSET('Sanitation Data'!$F$28,0,10*ROW('Sanitation Data'!F64)))</f>
        <v/>
      </c>
      <c r="CV70" s="404" t="str">
        <f ca="1">+IF(OFFSET('Sanitation Data'!$F$29,0,10*ROW('Sanitation Data'!F64))="","",OFFSET('Sanitation Data'!$F$29,0,10*ROW('Sanitation Data'!F64)))</f>
        <v/>
      </c>
      <c r="CW70" s="404" t="str">
        <f ca="1">+IF(OFFSET('Sanitation Data'!$F$30,0,10*ROW('Sanitation Data'!F64))="","",OFFSET('Sanitation Data'!$F$30,0,10*ROW('Sanitation Data'!F64)))</f>
        <v/>
      </c>
      <c r="CX70" s="404" t="str">
        <f ca="1">+IF(OFFSET('Sanitation Data'!$F$31,0,10*ROW('Sanitation Data'!F64))="","",OFFSET('Sanitation Data'!$F$31,0,10*ROW('Sanitation Data'!F64)))</f>
        <v/>
      </c>
      <c r="CY70" s="404" t="str">
        <f ca="1">+IF(OFFSET('Sanitation Data'!$F$32,0,10*ROW('Sanitation Data'!F64))="","",OFFSET('Sanitation Data'!$F$32,0,10*ROW('Sanitation Data'!F64)))</f>
        <v/>
      </c>
      <c r="CZ70" s="404" t="str">
        <f ca="1">+IF(OFFSET('Sanitation Data'!$G$28,0,10*ROW('Sanitation Data'!G64))="","",OFFSET('Sanitation Data'!$G$28,0,10*ROW('Sanitation Data'!G64)))</f>
        <v/>
      </c>
      <c r="DA70" s="404" t="str">
        <f ca="1">+IF(OFFSET('Sanitation Data'!$G$29,0,10*ROW('Sanitation Data'!G64))="","",OFFSET('Sanitation Data'!$G$29,0,10*ROW('Sanitation Data'!G64)))</f>
        <v/>
      </c>
      <c r="DB70" s="404" t="str">
        <f ca="1">+IF(OFFSET('Sanitation Data'!$G$30,0,10*ROW('Sanitation Data'!G64))="","",OFFSET('Sanitation Data'!$G$30,0,10*ROW('Sanitation Data'!G64)))</f>
        <v/>
      </c>
      <c r="DC70" s="404" t="str">
        <f ca="1">+IF(OFFSET('Sanitation Data'!$G$31,0,10*ROW('Sanitation Data'!G64))="","",OFFSET('Sanitation Data'!$G$31,0,10*ROW('Sanitation Data'!G64)))</f>
        <v/>
      </c>
      <c r="DD70" s="404" t="str">
        <f ca="1">+IF(OFFSET('Sanitation Data'!$G$32,0,10*ROW('Sanitation Data'!G64))="","",OFFSET('Sanitation Data'!$G$32,0,10*ROW('Sanitation Data'!G64)))</f>
        <v/>
      </c>
      <c r="DE70" s="404" t="str">
        <f ca="1">+IF(OFFSET('Sanitation Data'!$H$28,0,10*ROW('Sanitation Data'!H64))="","",OFFSET('Sanitation Data'!$H$28,0,10*ROW('Sanitation Data'!H64)))</f>
        <v/>
      </c>
      <c r="DF70" s="404" t="str">
        <f ca="1">+IF(OFFSET('Sanitation Data'!$H$29,0,10*ROW('Sanitation Data'!H64))="","",OFFSET('Sanitation Data'!$H$29,0,10*ROW('Sanitation Data'!H64)))</f>
        <v/>
      </c>
      <c r="DG70" s="404" t="str">
        <f ca="1">+IF(OFFSET('Sanitation Data'!$H$30,0,10*ROW('Sanitation Data'!H64))="","",OFFSET('Sanitation Data'!$H$30,0,10*ROW('Sanitation Data'!H64)))</f>
        <v/>
      </c>
      <c r="DH70" s="404" t="str">
        <f ca="1">+IF(OFFSET('Sanitation Data'!$H$31,0,10*ROW('Sanitation Data'!H64))="","",OFFSET('Sanitation Data'!$H$31,0,10*ROW('Sanitation Data'!H64)))</f>
        <v/>
      </c>
      <c r="DI70" s="404" t="str">
        <f ca="1">+IF(OFFSET('Sanitation Data'!$H$32,0,10*ROW('Sanitation Data'!H64))="","",OFFSET('Sanitation Data'!$H$32,0,10*ROW('Sanitation Data'!H64)))</f>
        <v/>
      </c>
      <c r="DJ70" s="404" t="str">
        <f ca="1">+IF(OFFSET('Sanitation Data'!$I$28,0,10*ROW('Sanitation Data'!I64))="","",OFFSET('Sanitation Data'!$I$28,0,10*ROW('Sanitation Data'!I64)))</f>
        <v/>
      </c>
      <c r="DK70" s="404" t="str">
        <f ca="1">+IF(OFFSET('Sanitation Data'!$I$29,0,10*ROW('Sanitation Data'!I64))="","",OFFSET('Sanitation Data'!$I$29,0,10*ROW('Sanitation Data'!I64)))</f>
        <v/>
      </c>
      <c r="DL70" s="404" t="str">
        <f ca="1">+IF(OFFSET('Sanitation Data'!$I$30,0,10*ROW('Sanitation Data'!I64))="","",OFFSET('Sanitation Data'!$I$30,0,10*ROW('Sanitation Data'!I64)))</f>
        <v/>
      </c>
      <c r="DM70" s="404" t="str">
        <f ca="1">+IF(OFFSET('Sanitation Data'!$I$31,0,10*ROW('Sanitation Data'!I64))="","",OFFSET('Sanitation Data'!$I$31,0,10*ROW('Sanitation Data'!I64)))</f>
        <v/>
      </c>
      <c r="DN70" s="404" t="str">
        <f ca="1">+IF(OFFSET('Sanitation Data'!$I$32,0,10*ROW('Sanitation Data'!I64))="","",OFFSET('Sanitation Data'!$I$32,0,10*ROW('Sanitation Data'!I64)))</f>
        <v/>
      </c>
      <c r="DO70" s="404" t="str">
        <f ca="1">+IF(OFFSET('Hygiene Data'!$D$11,0,10*ROW('Hygiene Data'!D64))="","",OFFSET('Hygiene Data'!$D$11,0,10*ROW('Hygiene Data'!D64)))</f>
        <v/>
      </c>
      <c r="DP70" s="404" t="str">
        <f ca="1">+IF(OFFSET('Hygiene Data'!$D$12,0,10*ROW('Hygiene Data'!D64))="","",OFFSET('Hygiene Data'!$D$12,0,10*ROW('Hygiene Data'!D64)))</f>
        <v/>
      </c>
      <c r="DQ70" s="404" t="str">
        <f ca="1">+IF(OFFSET('Hygiene Data'!$D$13,0,10*ROW('Hygiene Data'!D64))="","",OFFSET('Hygiene Data'!$D$13,0,10*ROW('Hygiene Data'!D64)))</f>
        <v/>
      </c>
      <c r="DR70" s="404" t="str">
        <f ca="1">+IF(OFFSET('Hygiene Data'!$E$11,0,10*ROW('Hygiene Data'!E64))="","",OFFSET('Hygiene Data'!$E$11,0,10*ROW('Hygiene Data'!E64)))</f>
        <v/>
      </c>
      <c r="DS70" s="404" t="str">
        <f ca="1">+IF(OFFSET('Hygiene Data'!$E$12,0,10*ROW('Hygiene Data'!E64))="","",OFFSET('Hygiene Data'!$E$12,0,10*ROW('Hygiene Data'!E64)))</f>
        <v/>
      </c>
      <c r="DT70" s="404" t="str">
        <f ca="1">+IF(OFFSET('Hygiene Data'!$E$13,0,10*ROW('Hygiene Data'!E64))="","",OFFSET('Hygiene Data'!$E$13,0,10*ROW('Hygiene Data'!E64)))</f>
        <v/>
      </c>
      <c r="DU70" s="404" t="str">
        <f ca="1">+IF(OFFSET('Hygiene Data'!$F$11,0,10*ROW('Hygiene Data'!F64))="","",OFFSET('Hygiene Data'!$F$11,0,10*ROW('Hygiene Data'!F64)))</f>
        <v/>
      </c>
      <c r="DV70" s="404" t="str">
        <f ca="1">+IF(OFFSET('Hygiene Data'!$F$12,0,10*ROW('Hygiene Data'!F64))="","",OFFSET('Hygiene Data'!$F$12,0,10*ROW('Hygiene Data'!F64)))</f>
        <v/>
      </c>
      <c r="DW70" s="404" t="str">
        <f ca="1">+IF(OFFSET('Hygiene Data'!$F$13,0,10*ROW('Hygiene Data'!F64))="","",OFFSET('Hygiene Data'!$F$13,0,10*ROW('Hygiene Data'!F64)))</f>
        <v/>
      </c>
      <c r="DX70" s="404" t="str">
        <f ca="1">+IF(OFFSET('Hygiene Data'!$G$11,0,10*ROW('Hygiene Data'!G64))="","",OFFSET('Hygiene Data'!$G$11,0,10*ROW('Hygiene Data'!G64)))</f>
        <v/>
      </c>
      <c r="DY70" s="404" t="str">
        <f ca="1">+IF(OFFSET('Hygiene Data'!$G$12,0,10*ROW('Hygiene Data'!G64))="","",OFFSET('Hygiene Data'!$G$12,0,10*ROW('Hygiene Data'!G64)))</f>
        <v/>
      </c>
      <c r="DZ70" s="404" t="str">
        <f ca="1">+IF(OFFSET('Hygiene Data'!$G$13,0,10*ROW('Hygiene Data'!G64))="","",OFFSET('Hygiene Data'!$G$13,0,10*ROW('Hygiene Data'!G64)))</f>
        <v/>
      </c>
      <c r="EA70" s="404" t="str">
        <f ca="1">+IF(OFFSET('Hygiene Data'!$H$11,0,10*ROW('Hygiene Data'!H64))="","",OFFSET('Hygiene Data'!$H$11,0,10*ROW('Hygiene Data'!H64)))</f>
        <v/>
      </c>
      <c r="EB70" s="404" t="str">
        <f ca="1">+IF(OFFSET('Hygiene Data'!$H$12,0,10*ROW('Hygiene Data'!H64))="","",OFFSET('Hygiene Data'!$H$12,0,10*ROW('Hygiene Data'!H64)))</f>
        <v/>
      </c>
      <c r="EC70" s="404" t="str">
        <f ca="1">+IF(OFFSET('Hygiene Data'!$H$13,0,10*ROW('Hygiene Data'!H64))="","",OFFSET('Hygiene Data'!$H$13,0,10*ROW('Hygiene Data'!H64)))</f>
        <v/>
      </c>
      <c r="ED70" s="404" t="str">
        <f ca="1">+IF(OFFSET('Hygiene Data'!$I$11,0,10*ROW('Hygiene Data'!I64))="","",OFFSET('Hygiene Data'!$I$11,0,10*ROW('Hygiene Data'!I64)))</f>
        <v/>
      </c>
      <c r="EE70" s="404" t="str">
        <f ca="1">+IF(OFFSET('Hygiene Data'!$I$12,0,10*ROW('Hygiene Data'!I64))="","",OFFSET('Hygiene Data'!$I$12,0,10*ROW('Hygiene Data'!I64)))</f>
        <v/>
      </c>
      <c r="EF70" s="404" t="str">
        <f ca="1">+IF(OFFSET('Hygiene Data'!$I$13,0,10*ROW('Hygiene Data'!I64))="","",OFFSET('Hygiene Data'!$I$13,0,10*ROW('Hygiene Data'!I64)))</f>
        <v/>
      </c>
    </row>
    <row r="71" spans="1:136" x14ac:dyDescent="0.25">
      <c r="A71" s="513" t="str">
        <f ca="1">+IF(OFFSET('Water Data'!$B$2,0,10*ROW('Water Data'!E65))="","",OFFSET('Water Data'!$B$2,0,10*ROW('Water Data'!E65)))</f>
        <v/>
      </c>
      <c r="B71" s="51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40" t="str">
        <f t="shared" ref="C71:C134" ca="1" si="1">+IF(ISNUMBER(VALUE(MID(A71,5,4))), VALUE(MID(A71, 5,4)),"")</f>
        <v/>
      </c>
      <c r="D71" s="54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4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4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4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4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4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4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4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4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4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4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4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4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4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4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4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4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4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4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4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4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4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4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4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4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4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4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4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4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4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4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4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4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4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4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4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4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4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4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4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4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4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4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4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4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4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4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4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4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1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4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4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4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4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4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4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4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4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4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4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4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4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4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4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4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4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404" t="str">
        <f ca="1">+IF(OFFSET('Water Data'!$D$27,0,10*ROW('Water Data'!D65))="","",OFFSET('Water Data'!$D$27,0,10*ROW('Water Data'!D65)))</f>
        <v/>
      </c>
      <c r="BT71" s="404" t="str">
        <f ca="1">+IF(OFFSET('Water Data'!$D$28,0,10*ROW('Water Data'!D65))="","",OFFSET('Water Data'!$D$28,0,10*ROW('Water Data'!D65)))</f>
        <v/>
      </c>
      <c r="BU71" s="404" t="str">
        <f ca="1">+IF(OFFSET('Water Data'!$D$29,0,10*ROW('Water Data'!D65))="","",OFFSET('Water Data'!$D$29,0,10*ROW('Water Data'!D65)))</f>
        <v/>
      </c>
      <c r="BV71" s="404" t="str">
        <f ca="1">+IF(OFFSET('Water Data'!$E$27,0,10*ROW('Water Data'!E65))="","",OFFSET('Water Data'!$E$27,0,10*ROW('Water Data'!E65)))</f>
        <v/>
      </c>
      <c r="BW71" s="404" t="str">
        <f ca="1">+IF(OFFSET('Water Data'!$E$28,0,10*ROW('Water Data'!E65))="","",OFFSET('Water Data'!$E$28,0,10*ROW('Water Data'!E65)))</f>
        <v/>
      </c>
      <c r="BX71" s="404" t="str">
        <f ca="1">+IF(OFFSET('Water Data'!$E$29,0,10*ROW('Water Data'!E65))="","",OFFSET('Water Data'!$E$29,0,10*ROW('Water Data'!E65)))</f>
        <v/>
      </c>
      <c r="BY71" s="404" t="str">
        <f ca="1">+IF(OFFSET('Water Data'!$F$27,0,10*ROW('Water Data'!F65))="","",OFFSET('Water Data'!$F$27,0,10*ROW('Water Data'!F65)))</f>
        <v/>
      </c>
      <c r="BZ71" s="404" t="str">
        <f ca="1">+IF(OFFSET('Water Data'!$F$28,0,10*ROW('Water Data'!F65))="","",OFFSET('Water Data'!$F$28,0,10*ROW('Water Data'!F65)))</f>
        <v/>
      </c>
      <c r="CA71" s="404" t="str">
        <f ca="1">+IF(OFFSET('Water Data'!$F$29,0,10*ROW('Water Data'!F65))="","",OFFSET('Water Data'!$F$29,0,10*ROW('Water Data'!F65)))</f>
        <v/>
      </c>
      <c r="CB71" s="404" t="str">
        <f ca="1">+IF(OFFSET('Water Data'!$G$27,0,10*ROW('Water Data'!G65))="","",OFFSET('Water Data'!$G$27,0,10*ROW('Water Data'!G65)))</f>
        <v/>
      </c>
      <c r="CC71" s="404" t="str">
        <f ca="1">+IF(OFFSET('Water Data'!$G$28,0,10*ROW('Water Data'!G65))="","",OFFSET('Water Data'!$G$28,0,10*ROW('Water Data'!G65)))</f>
        <v/>
      </c>
      <c r="CD71" s="404" t="str">
        <f ca="1">+IF(OFFSET('Water Data'!$G$29,0,10*ROW('Water Data'!G65))="","",OFFSET('Water Data'!$G$29,0,10*ROW('Water Data'!G65)))</f>
        <v/>
      </c>
      <c r="CE71" s="404" t="str">
        <f ca="1">+IF(OFFSET('Water Data'!$H$27,0,10*ROW('Water Data'!H65))="","",OFFSET('Water Data'!$H$27,0,10*ROW('Water Data'!H65)))</f>
        <v/>
      </c>
      <c r="CF71" s="404" t="str">
        <f ca="1">+IF(OFFSET('Water Data'!$H$28,0,10*ROW('Water Data'!H65))="","",OFFSET('Water Data'!$H$28,0,10*ROW('Water Data'!H65)))</f>
        <v/>
      </c>
      <c r="CG71" s="404" t="str">
        <f ca="1">+IF(OFFSET('Water Data'!$H$29,0,10*ROW('Water Data'!H65))="","",OFFSET('Water Data'!$H$29,0,10*ROW('Water Data'!H65)))</f>
        <v/>
      </c>
      <c r="CH71" s="404" t="str">
        <f ca="1">+IF(OFFSET('Water Data'!$I$27,0,10*ROW('Water Data'!I65))="","",OFFSET('Water Data'!$I$27,0,10*ROW('Water Data'!I65)))</f>
        <v/>
      </c>
      <c r="CI71" s="404" t="str">
        <f ca="1">+IF(OFFSET('Water Data'!$I$28,0,10*ROW('Water Data'!I65))="","",OFFSET('Water Data'!$I$28,0,10*ROW('Water Data'!I65)))</f>
        <v/>
      </c>
      <c r="CJ71" s="404" t="str">
        <f ca="1">+IF(OFFSET('Water Data'!$I$29,0,10*ROW('Water Data'!I65))="","",OFFSET('Water Data'!$I$29,0,10*ROW('Water Data'!I65)))</f>
        <v/>
      </c>
      <c r="CK71" s="404" t="str">
        <f ca="1">+IF(OFFSET('Sanitation Data'!$D$28,0,10*ROW('Sanitation Data'!D65))="","",OFFSET('Sanitation Data'!$D$28,0,10*ROW('Sanitation Data'!D65)))</f>
        <v/>
      </c>
      <c r="CL71" s="404" t="str">
        <f ca="1">+IF(OFFSET('Sanitation Data'!$D$29,0,10*ROW('Sanitation Data'!D65))="","",OFFSET('Sanitation Data'!$D$29,0,10*ROW('Sanitation Data'!D65)))</f>
        <v/>
      </c>
      <c r="CM71" s="404" t="str">
        <f ca="1">+IF(OFFSET('Sanitation Data'!$D$30,0,10*ROW('Sanitation Data'!D65))="","",OFFSET('Sanitation Data'!$D$30,0,10*ROW('Sanitation Data'!D65)))</f>
        <v/>
      </c>
      <c r="CN71" s="404" t="str">
        <f ca="1">+IF(OFFSET('Sanitation Data'!$D$31,0,10*ROW('Sanitation Data'!D65))="","",OFFSET('Sanitation Data'!$D$31,0,10*ROW('Sanitation Data'!D65)))</f>
        <v/>
      </c>
      <c r="CO71" s="404" t="str">
        <f ca="1">+IF(OFFSET('Sanitation Data'!$D$32,0,10*ROW('Sanitation Data'!D65))="","",OFFSET('Sanitation Data'!$D$32,0,10*ROW('Sanitation Data'!D65)))</f>
        <v/>
      </c>
      <c r="CP71" s="404" t="str">
        <f ca="1">+IF(OFFSET('Sanitation Data'!$E$28,0,10*ROW('Sanitation Data'!E65))="","",OFFSET('Sanitation Data'!$E$28,0,10*ROW('Sanitation Data'!E65)))</f>
        <v/>
      </c>
      <c r="CQ71" s="404" t="str">
        <f ca="1">+IF(OFFSET('Sanitation Data'!$E$29,0,10*ROW('Sanitation Data'!E65))="","",OFFSET('Sanitation Data'!$E$29,0,10*ROW('Sanitation Data'!E65)))</f>
        <v/>
      </c>
      <c r="CR71" s="404" t="str">
        <f ca="1">+IF(OFFSET('Sanitation Data'!$E$30,0,10*ROW('Sanitation Data'!E65))="","",OFFSET('Sanitation Data'!$E$30,0,10*ROW('Sanitation Data'!E65)))</f>
        <v/>
      </c>
      <c r="CS71" s="404" t="str">
        <f ca="1">+IF(OFFSET('Sanitation Data'!$E$31,0,10*ROW('Sanitation Data'!E65))="","",OFFSET('Sanitation Data'!$E$31,0,10*ROW('Sanitation Data'!E65)))</f>
        <v/>
      </c>
      <c r="CT71" s="404" t="str">
        <f ca="1">+IF(OFFSET('Sanitation Data'!$E$32,0,10*ROW('Sanitation Data'!E65))="","",OFFSET('Sanitation Data'!$E$32,0,10*ROW('Sanitation Data'!E65)))</f>
        <v/>
      </c>
      <c r="CU71" s="404" t="str">
        <f ca="1">+IF(OFFSET('Sanitation Data'!$F$28,0,10*ROW('Sanitation Data'!F65))="","",OFFSET('Sanitation Data'!$F$28,0,10*ROW('Sanitation Data'!F65)))</f>
        <v/>
      </c>
      <c r="CV71" s="404" t="str">
        <f ca="1">+IF(OFFSET('Sanitation Data'!$F$29,0,10*ROW('Sanitation Data'!F65))="","",OFFSET('Sanitation Data'!$F$29,0,10*ROW('Sanitation Data'!F65)))</f>
        <v/>
      </c>
      <c r="CW71" s="404" t="str">
        <f ca="1">+IF(OFFSET('Sanitation Data'!$F$30,0,10*ROW('Sanitation Data'!F65))="","",OFFSET('Sanitation Data'!$F$30,0,10*ROW('Sanitation Data'!F65)))</f>
        <v/>
      </c>
      <c r="CX71" s="404" t="str">
        <f ca="1">+IF(OFFSET('Sanitation Data'!$F$31,0,10*ROW('Sanitation Data'!F65))="","",OFFSET('Sanitation Data'!$F$31,0,10*ROW('Sanitation Data'!F65)))</f>
        <v/>
      </c>
      <c r="CY71" s="404" t="str">
        <f ca="1">+IF(OFFSET('Sanitation Data'!$F$32,0,10*ROW('Sanitation Data'!F65))="","",OFFSET('Sanitation Data'!$F$32,0,10*ROW('Sanitation Data'!F65)))</f>
        <v/>
      </c>
      <c r="CZ71" s="404" t="str">
        <f ca="1">+IF(OFFSET('Sanitation Data'!$G$28,0,10*ROW('Sanitation Data'!G65))="","",OFFSET('Sanitation Data'!$G$28,0,10*ROW('Sanitation Data'!G65)))</f>
        <v/>
      </c>
      <c r="DA71" s="404" t="str">
        <f ca="1">+IF(OFFSET('Sanitation Data'!$G$29,0,10*ROW('Sanitation Data'!G65))="","",OFFSET('Sanitation Data'!$G$29,0,10*ROW('Sanitation Data'!G65)))</f>
        <v/>
      </c>
      <c r="DB71" s="404" t="str">
        <f ca="1">+IF(OFFSET('Sanitation Data'!$G$30,0,10*ROW('Sanitation Data'!G65))="","",OFFSET('Sanitation Data'!$G$30,0,10*ROW('Sanitation Data'!G65)))</f>
        <v/>
      </c>
      <c r="DC71" s="404" t="str">
        <f ca="1">+IF(OFFSET('Sanitation Data'!$G$31,0,10*ROW('Sanitation Data'!G65))="","",OFFSET('Sanitation Data'!$G$31,0,10*ROW('Sanitation Data'!G65)))</f>
        <v/>
      </c>
      <c r="DD71" s="404" t="str">
        <f ca="1">+IF(OFFSET('Sanitation Data'!$G$32,0,10*ROW('Sanitation Data'!G65))="","",OFFSET('Sanitation Data'!$G$32,0,10*ROW('Sanitation Data'!G65)))</f>
        <v/>
      </c>
      <c r="DE71" s="404" t="str">
        <f ca="1">+IF(OFFSET('Sanitation Data'!$H$28,0,10*ROW('Sanitation Data'!H65))="","",OFFSET('Sanitation Data'!$H$28,0,10*ROW('Sanitation Data'!H65)))</f>
        <v/>
      </c>
      <c r="DF71" s="404" t="str">
        <f ca="1">+IF(OFFSET('Sanitation Data'!$H$29,0,10*ROW('Sanitation Data'!H65))="","",OFFSET('Sanitation Data'!$H$29,0,10*ROW('Sanitation Data'!H65)))</f>
        <v/>
      </c>
      <c r="DG71" s="404" t="str">
        <f ca="1">+IF(OFFSET('Sanitation Data'!$H$30,0,10*ROW('Sanitation Data'!H65))="","",OFFSET('Sanitation Data'!$H$30,0,10*ROW('Sanitation Data'!H65)))</f>
        <v/>
      </c>
      <c r="DH71" s="404" t="str">
        <f ca="1">+IF(OFFSET('Sanitation Data'!$H$31,0,10*ROW('Sanitation Data'!H65))="","",OFFSET('Sanitation Data'!$H$31,0,10*ROW('Sanitation Data'!H65)))</f>
        <v/>
      </c>
      <c r="DI71" s="404" t="str">
        <f ca="1">+IF(OFFSET('Sanitation Data'!$H$32,0,10*ROW('Sanitation Data'!H65))="","",OFFSET('Sanitation Data'!$H$32,0,10*ROW('Sanitation Data'!H65)))</f>
        <v/>
      </c>
      <c r="DJ71" s="404" t="str">
        <f ca="1">+IF(OFFSET('Sanitation Data'!$I$28,0,10*ROW('Sanitation Data'!I65))="","",OFFSET('Sanitation Data'!$I$28,0,10*ROW('Sanitation Data'!I65)))</f>
        <v/>
      </c>
      <c r="DK71" s="404" t="str">
        <f ca="1">+IF(OFFSET('Sanitation Data'!$I$29,0,10*ROW('Sanitation Data'!I65))="","",OFFSET('Sanitation Data'!$I$29,0,10*ROW('Sanitation Data'!I65)))</f>
        <v/>
      </c>
      <c r="DL71" s="404" t="str">
        <f ca="1">+IF(OFFSET('Sanitation Data'!$I$30,0,10*ROW('Sanitation Data'!I65))="","",OFFSET('Sanitation Data'!$I$30,0,10*ROW('Sanitation Data'!I65)))</f>
        <v/>
      </c>
      <c r="DM71" s="404" t="str">
        <f ca="1">+IF(OFFSET('Sanitation Data'!$I$31,0,10*ROW('Sanitation Data'!I65))="","",OFFSET('Sanitation Data'!$I$31,0,10*ROW('Sanitation Data'!I65)))</f>
        <v/>
      </c>
      <c r="DN71" s="404" t="str">
        <f ca="1">+IF(OFFSET('Sanitation Data'!$I$32,0,10*ROW('Sanitation Data'!I65))="","",OFFSET('Sanitation Data'!$I$32,0,10*ROW('Sanitation Data'!I65)))</f>
        <v/>
      </c>
      <c r="DO71" s="404" t="str">
        <f ca="1">+IF(OFFSET('Hygiene Data'!$D$11,0,10*ROW('Hygiene Data'!D65))="","",OFFSET('Hygiene Data'!$D$11,0,10*ROW('Hygiene Data'!D65)))</f>
        <v/>
      </c>
      <c r="DP71" s="404" t="str">
        <f ca="1">+IF(OFFSET('Hygiene Data'!$D$12,0,10*ROW('Hygiene Data'!D65))="","",OFFSET('Hygiene Data'!$D$12,0,10*ROW('Hygiene Data'!D65)))</f>
        <v/>
      </c>
      <c r="DQ71" s="404" t="str">
        <f ca="1">+IF(OFFSET('Hygiene Data'!$D$13,0,10*ROW('Hygiene Data'!D65))="","",OFFSET('Hygiene Data'!$D$13,0,10*ROW('Hygiene Data'!D65)))</f>
        <v/>
      </c>
      <c r="DR71" s="404" t="str">
        <f ca="1">+IF(OFFSET('Hygiene Data'!$E$11,0,10*ROW('Hygiene Data'!E65))="","",OFFSET('Hygiene Data'!$E$11,0,10*ROW('Hygiene Data'!E65)))</f>
        <v/>
      </c>
      <c r="DS71" s="404" t="str">
        <f ca="1">+IF(OFFSET('Hygiene Data'!$E$12,0,10*ROW('Hygiene Data'!E65))="","",OFFSET('Hygiene Data'!$E$12,0,10*ROW('Hygiene Data'!E65)))</f>
        <v/>
      </c>
      <c r="DT71" s="404" t="str">
        <f ca="1">+IF(OFFSET('Hygiene Data'!$E$13,0,10*ROW('Hygiene Data'!E65))="","",OFFSET('Hygiene Data'!$E$13,0,10*ROW('Hygiene Data'!E65)))</f>
        <v/>
      </c>
      <c r="DU71" s="404" t="str">
        <f ca="1">+IF(OFFSET('Hygiene Data'!$F$11,0,10*ROW('Hygiene Data'!F65))="","",OFFSET('Hygiene Data'!$F$11,0,10*ROW('Hygiene Data'!F65)))</f>
        <v/>
      </c>
      <c r="DV71" s="404" t="str">
        <f ca="1">+IF(OFFSET('Hygiene Data'!$F$12,0,10*ROW('Hygiene Data'!F65))="","",OFFSET('Hygiene Data'!$F$12,0,10*ROW('Hygiene Data'!F65)))</f>
        <v/>
      </c>
      <c r="DW71" s="404" t="str">
        <f ca="1">+IF(OFFSET('Hygiene Data'!$F$13,0,10*ROW('Hygiene Data'!F65))="","",OFFSET('Hygiene Data'!$F$13,0,10*ROW('Hygiene Data'!F65)))</f>
        <v/>
      </c>
      <c r="DX71" s="404" t="str">
        <f ca="1">+IF(OFFSET('Hygiene Data'!$G$11,0,10*ROW('Hygiene Data'!G65))="","",OFFSET('Hygiene Data'!$G$11,0,10*ROW('Hygiene Data'!G65)))</f>
        <v/>
      </c>
      <c r="DY71" s="404" t="str">
        <f ca="1">+IF(OFFSET('Hygiene Data'!$G$12,0,10*ROW('Hygiene Data'!G65))="","",OFFSET('Hygiene Data'!$G$12,0,10*ROW('Hygiene Data'!G65)))</f>
        <v/>
      </c>
      <c r="DZ71" s="404" t="str">
        <f ca="1">+IF(OFFSET('Hygiene Data'!$G$13,0,10*ROW('Hygiene Data'!G65))="","",OFFSET('Hygiene Data'!$G$13,0,10*ROW('Hygiene Data'!G65)))</f>
        <v/>
      </c>
      <c r="EA71" s="404" t="str">
        <f ca="1">+IF(OFFSET('Hygiene Data'!$H$11,0,10*ROW('Hygiene Data'!H65))="","",OFFSET('Hygiene Data'!$H$11,0,10*ROW('Hygiene Data'!H65)))</f>
        <v/>
      </c>
      <c r="EB71" s="404" t="str">
        <f ca="1">+IF(OFFSET('Hygiene Data'!$H$12,0,10*ROW('Hygiene Data'!H65))="","",OFFSET('Hygiene Data'!$H$12,0,10*ROW('Hygiene Data'!H65)))</f>
        <v/>
      </c>
      <c r="EC71" s="404" t="str">
        <f ca="1">+IF(OFFSET('Hygiene Data'!$H$13,0,10*ROW('Hygiene Data'!H65))="","",OFFSET('Hygiene Data'!$H$13,0,10*ROW('Hygiene Data'!H65)))</f>
        <v/>
      </c>
      <c r="ED71" s="404" t="str">
        <f ca="1">+IF(OFFSET('Hygiene Data'!$I$11,0,10*ROW('Hygiene Data'!I65))="","",OFFSET('Hygiene Data'!$I$11,0,10*ROW('Hygiene Data'!I65)))</f>
        <v/>
      </c>
      <c r="EE71" s="404" t="str">
        <f ca="1">+IF(OFFSET('Hygiene Data'!$I$12,0,10*ROW('Hygiene Data'!I65))="","",OFFSET('Hygiene Data'!$I$12,0,10*ROW('Hygiene Data'!I65)))</f>
        <v/>
      </c>
      <c r="EF71" s="404" t="str">
        <f ca="1">+IF(OFFSET('Hygiene Data'!$I$13,0,10*ROW('Hygiene Data'!I65))="","",OFFSET('Hygiene Data'!$I$13,0,10*ROW('Hygiene Data'!I65)))</f>
        <v/>
      </c>
    </row>
    <row r="72" spans="1:136" x14ac:dyDescent="0.25">
      <c r="A72" s="513" t="str">
        <f ca="1">+IF(OFFSET('Water Data'!$B$2,0,10*ROW('Water Data'!E66))="","",OFFSET('Water Data'!$B$2,0,10*ROW('Water Data'!E66)))</f>
        <v/>
      </c>
      <c r="B72" s="51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40" t="str">
        <f t="shared" ca="1" si="1"/>
        <v/>
      </c>
      <c r="D72" s="54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4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4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4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4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4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4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4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4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4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4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4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4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4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4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4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4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4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4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4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4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4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4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4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4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4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4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4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4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4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4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4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4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4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4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4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4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4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4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4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4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4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4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4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4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4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4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4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4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1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4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4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4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4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4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4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4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4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4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4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4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4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4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4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4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4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404" t="str">
        <f ca="1">+IF(OFFSET('Water Data'!$D$27,0,10*ROW('Water Data'!D66))="","",OFFSET('Water Data'!$D$27,0,10*ROW('Water Data'!D66)))</f>
        <v/>
      </c>
      <c r="BT72" s="404" t="str">
        <f ca="1">+IF(OFFSET('Water Data'!$D$28,0,10*ROW('Water Data'!D66))="","",OFFSET('Water Data'!$D$28,0,10*ROW('Water Data'!D66)))</f>
        <v/>
      </c>
      <c r="BU72" s="404" t="str">
        <f ca="1">+IF(OFFSET('Water Data'!$D$29,0,10*ROW('Water Data'!D66))="","",OFFSET('Water Data'!$D$29,0,10*ROW('Water Data'!D66)))</f>
        <v/>
      </c>
      <c r="BV72" s="404" t="str">
        <f ca="1">+IF(OFFSET('Water Data'!$E$27,0,10*ROW('Water Data'!E66))="","",OFFSET('Water Data'!$E$27,0,10*ROW('Water Data'!E66)))</f>
        <v/>
      </c>
      <c r="BW72" s="404" t="str">
        <f ca="1">+IF(OFFSET('Water Data'!$E$28,0,10*ROW('Water Data'!E66))="","",OFFSET('Water Data'!$E$28,0,10*ROW('Water Data'!E66)))</f>
        <v/>
      </c>
      <c r="BX72" s="404" t="str">
        <f ca="1">+IF(OFFSET('Water Data'!$E$29,0,10*ROW('Water Data'!E66))="","",OFFSET('Water Data'!$E$29,0,10*ROW('Water Data'!E66)))</f>
        <v/>
      </c>
      <c r="BY72" s="404" t="str">
        <f ca="1">+IF(OFFSET('Water Data'!$F$27,0,10*ROW('Water Data'!F66))="","",OFFSET('Water Data'!$F$27,0,10*ROW('Water Data'!F66)))</f>
        <v/>
      </c>
      <c r="BZ72" s="404" t="str">
        <f ca="1">+IF(OFFSET('Water Data'!$F$28,0,10*ROW('Water Data'!F66))="","",OFFSET('Water Data'!$F$28,0,10*ROW('Water Data'!F66)))</f>
        <v/>
      </c>
      <c r="CA72" s="404" t="str">
        <f ca="1">+IF(OFFSET('Water Data'!$F$29,0,10*ROW('Water Data'!F66))="","",OFFSET('Water Data'!$F$29,0,10*ROW('Water Data'!F66)))</f>
        <v/>
      </c>
      <c r="CB72" s="404" t="str">
        <f ca="1">+IF(OFFSET('Water Data'!$G$27,0,10*ROW('Water Data'!G66))="","",OFFSET('Water Data'!$G$27,0,10*ROW('Water Data'!G66)))</f>
        <v/>
      </c>
      <c r="CC72" s="404" t="str">
        <f ca="1">+IF(OFFSET('Water Data'!$G$28,0,10*ROW('Water Data'!G66))="","",OFFSET('Water Data'!$G$28,0,10*ROW('Water Data'!G66)))</f>
        <v/>
      </c>
      <c r="CD72" s="404" t="str">
        <f ca="1">+IF(OFFSET('Water Data'!$G$29,0,10*ROW('Water Data'!G66))="","",OFFSET('Water Data'!$G$29,0,10*ROW('Water Data'!G66)))</f>
        <v/>
      </c>
      <c r="CE72" s="404" t="str">
        <f ca="1">+IF(OFFSET('Water Data'!$H$27,0,10*ROW('Water Data'!H66))="","",OFFSET('Water Data'!$H$27,0,10*ROW('Water Data'!H66)))</f>
        <v/>
      </c>
      <c r="CF72" s="404" t="str">
        <f ca="1">+IF(OFFSET('Water Data'!$H$28,0,10*ROW('Water Data'!H66))="","",OFFSET('Water Data'!$H$28,0,10*ROW('Water Data'!H66)))</f>
        <v/>
      </c>
      <c r="CG72" s="404" t="str">
        <f ca="1">+IF(OFFSET('Water Data'!$H$29,0,10*ROW('Water Data'!H66))="","",OFFSET('Water Data'!$H$29,0,10*ROW('Water Data'!H66)))</f>
        <v/>
      </c>
      <c r="CH72" s="404" t="str">
        <f ca="1">+IF(OFFSET('Water Data'!$I$27,0,10*ROW('Water Data'!I66))="","",OFFSET('Water Data'!$I$27,0,10*ROW('Water Data'!I66)))</f>
        <v/>
      </c>
      <c r="CI72" s="404" t="str">
        <f ca="1">+IF(OFFSET('Water Data'!$I$28,0,10*ROW('Water Data'!I66))="","",OFFSET('Water Data'!$I$28,0,10*ROW('Water Data'!I66)))</f>
        <v/>
      </c>
      <c r="CJ72" s="404" t="str">
        <f ca="1">+IF(OFFSET('Water Data'!$I$29,0,10*ROW('Water Data'!I66))="","",OFFSET('Water Data'!$I$29,0,10*ROW('Water Data'!I66)))</f>
        <v/>
      </c>
      <c r="CK72" s="404" t="str">
        <f ca="1">+IF(OFFSET('Sanitation Data'!$D$28,0,10*ROW('Sanitation Data'!D66))="","",OFFSET('Sanitation Data'!$D$28,0,10*ROW('Sanitation Data'!D66)))</f>
        <v/>
      </c>
      <c r="CL72" s="404" t="str">
        <f ca="1">+IF(OFFSET('Sanitation Data'!$D$29,0,10*ROW('Sanitation Data'!D66))="","",OFFSET('Sanitation Data'!$D$29,0,10*ROW('Sanitation Data'!D66)))</f>
        <v/>
      </c>
      <c r="CM72" s="404" t="str">
        <f ca="1">+IF(OFFSET('Sanitation Data'!$D$30,0,10*ROW('Sanitation Data'!D66))="","",OFFSET('Sanitation Data'!$D$30,0,10*ROW('Sanitation Data'!D66)))</f>
        <v/>
      </c>
      <c r="CN72" s="404" t="str">
        <f ca="1">+IF(OFFSET('Sanitation Data'!$D$31,0,10*ROW('Sanitation Data'!D66))="","",OFFSET('Sanitation Data'!$D$31,0,10*ROW('Sanitation Data'!D66)))</f>
        <v/>
      </c>
      <c r="CO72" s="404" t="str">
        <f ca="1">+IF(OFFSET('Sanitation Data'!$D$32,0,10*ROW('Sanitation Data'!D66))="","",OFFSET('Sanitation Data'!$D$32,0,10*ROW('Sanitation Data'!D66)))</f>
        <v/>
      </c>
      <c r="CP72" s="404" t="str">
        <f ca="1">+IF(OFFSET('Sanitation Data'!$E$28,0,10*ROW('Sanitation Data'!E66))="","",OFFSET('Sanitation Data'!$E$28,0,10*ROW('Sanitation Data'!E66)))</f>
        <v/>
      </c>
      <c r="CQ72" s="404" t="str">
        <f ca="1">+IF(OFFSET('Sanitation Data'!$E$29,0,10*ROW('Sanitation Data'!E66))="","",OFFSET('Sanitation Data'!$E$29,0,10*ROW('Sanitation Data'!E66)))</f>
        <v/>
      </c>
      <c r="CR72" s="404" t="str">
        <f ca="1">+IF(OFFSET('Sanitation Data'!$E$30,0,10*ROW('Sanitation Data'!E66))="","",OFFSET('Sanitation Data'!$E$30,0,10*ROW('Sanitation Data'!E66)))</f>
        <v/>
      </c>
      <c r="CS72" s="404" t="str">
        <f ca="1">+IF(OFFSET('Sanitation Data'!$E$31,0,10*ROW('Sanitation Data'!E66))="","",OFFSET('Sanitation Data'!$E$31,0,10*ROW('Sanitation Data'!E66)))</f>
        <v/>
      </c>
      <c r="CT72" s="404" t="str">
        <f ca="1">+IF(OFFSET('Sanitation Data'!$E$32,0,10*ROW('Sanitation Data'!E66))="","",OFFSET('Sanitation Data'!$E$32,0,10*ROW('Sanitation Data'!E66)))</f>
        <v/>
      </c>
      <c r="CU72" s="404" t="str">
        <f ca="1">+IF(OFFSET('Sanitation Data'!$F$28,0,10*ROW('Sanitation Data'!F66))="","",OFFSET('Sanitation Data'!$F$28,0,10*ROW('Sanitation Data'!F66)))</f>
        <v/>
      </c>
      <c r="CV72" s="404" t="str">
        <f ca="1">+IF(OFFSET('Sanitation Data'!$F$29,0,10*ROW('Sanitation Data'!F66))="","",OFFSET('Sanitation Data'!$F$29,0,10*ROW('Sanitation Data'!F66)))</f>
        <v/>
      </c>
      <c r="CW72" s="404" t="str">
        <f ca="1">+IF(OFFSET('Sanitation Data'!$F$30,0,10*ROW('Sanitation Data'!F66))="","",OFFSET('Sanitation Data'!$F$30,0,10*ROW('Sanitation Data'!F66)))</f>
        <v/>
      </c>
      <c r="CX72" s="404" t="str">
        <f ca="1">+IF(OFFSET('Sanitation Data'!$F$31,0,10*ROW('Sanitation Data'!F66))="","",OFFSET('Sanitation Data'!$F$31,0,10*ROW('Sanitation Data'!F66)))</f>
        <v/>
      </c>
      <c r="CY72" s="404" t="str">
        <f ca="1">+IF(OFFSET('Sanitation Data'!$F$32,0,10*ROW('Sanitation Data'!F66))="","",OFFSET('Sanitation Data'!$F$32,0,10*ROW('Sanitation Data'!F66)))</f>
        <v/>
      </c>
      <c r="CZ72" s="404" t="str">
        <f ca="1">+IF(OFFSET('Sanitation Data'!$G$28,0,10*ROW('Sanitation Data'!G66))="","",OFFSET('Sanitation Data'!$G$28,0,10*ROW('Sanitation Data'!G66)))</f>
        <v/>
      </c>
      <c r="DA72" s="404" t="str">
        <f ca="1">+IF(OFFSET('Sanitation Data'!$G$29,0,10*ROW('Sanitation Data'!G66))="","",OFFSET('Sanitation Data'!$G$29,0,10*ROW('Sanitation Data'!G66)))</f>
        <v/>
      </c>
      <c r="DB72" s="404" t="str">
        <f ca="1">+IF(OFFSET('Sanitation Data'!$G$30,0,10*ROW('Sanitation Data'!G66))="","",OFFSET('Sanitation Data'!$G$30,0,10*ROW('Sanitation Data'!G66)))</f>
        <v/>
      </c>
      <c r="DC72" s="404" t="str">
        <f ca="1">+IF(OFFSET('Sanitation Data'!$G$31,0,10*ROW('Sanitation Data'!G66))="","",OFFSET('Sanitation Data'!$G$31,0,10*ROW('Sanitation Data'!G66)))</f>
        <v/>
      </c>
      <c r="DD72" s="404" t="str">
        <f ca="1">+IF(OFFSET('Sanitation Data'!$G$32,0,10*ROW('Sanitation Data'!G66))="","",OFFSET('Sanitation Data'!$G$32,0,10*ROW('Sanitation Data'!G66)))</f>
        <v/>
      </c>
      <c r="DE72" s="404" t="str">
        <f ca="1">+IF(OFFSET('Sanitation Data'!$H$28,0,10*ROW('Sanitation Data'!H66))="","",OFFSET('Sanitation Data'!$H$28,0,10*ROW('Sanitation Data'!H66)))</f>
        <v/>
      </c>
      <c r="DF72" s="404" t="str">
        <f ca="1">+IF(OFFSET('Sanitation Data'!$H$29,0,10*ROW('Sanitation Data'!H66))="","",OFFSET('Sanitation Data'!$H$29,0,10*ROW('Sanitation Data'!H66)))</f>
        <v/>
      </c>
      <c r="DG72" s="404" t="str">
        <f ca="1">+IF(OFFSET('Sanitation Data'!$H$30,0,10*ROW('Sanitation Data'!H66))="","",OFFSET('Sanitation Data'!$H$30,0,10*ROW('Sanitation Data'!H66)))</f>
        <v/>
      </c>
      <c r="DH72" s="404" t="str">
        <f ca="1">+IF(OFFSET('Sanitation Data'!$H$31,0,10*ROW('Sanitation Data'!H66))="","",OFFSET('Sanitation Data'!$H$31,0,10*ROW('Sanitation Data'!H66)))</f>
        <v/>
      </c>
      <c r="DI72" s="404" t="str">
        <f ca="1">+IF(OFFSET('Sanitation Data'!$H$32,0,10*ROW('Sanitation Data'!H66))="","",OFFSET('Sanitation Data'!$H$32,0,10*ROW('Sanitation Data'!H66)))</f>
        <v/>
      </c>
      <c r="DJ72" s="404" t="str">
        <f ca="1">+IF(OFFSET('Sanitation Data'!$I$28,0,10*ROW('Sanitation Data'!I66))="","",OFFSET('Sanitation Data'!$I$28,0,10*ROW('Sanitation Data'!I66)))</f>
        <v/>
      </c>
      <c r="DK72" s="404" t="str">
        <f ca="1">+IF(OFFSET('Sanitation Data'!$I$29,0,10*ROW('Sanitation Data'!I66))="","",OFFSET('Sanitation Data'!$I$29,0,10*ROW('Sanitation Data'!I66)))</f>
        <v/>
      </c>
      <c r="DL72" s="404" t="str">
        <f ca="1">+IF(OFFSET('Sanitation Data'!$I$30,0,10*ROW('Sanitation Data'!I66))="","",OFFSET('Sanitation Data'!$I$30,0,10*ROW('Sanitation Data'!I66)))</f>
        <v/>
      </c>
      <c r="DM72" s="404" t="str">
        <f ca="1">+IF(OFFSET('Sanitation Data'!$I$31,0,10*ROW('Sanitation Data'!I66))="","",OFFSET('Sanitation Data'!$I$31,0,10*ROW('Sanitation Data'!I66)))</f>
        <v/>
      </c>
      <c r="DN72" s="404" t="str">
        <f ca="1">+IF(OFFSET('Sanitation Data'!$I$32,0,10*ROW('Sanitation Data'!I66))="","",OFFSET('Sanitation Data'!$I$32,0,10*ROW('Sanitation Data'!I66)))</f>
        <v/>
      </c>
      <c r="DO72" s="404" t="str">
        <f ca="1">+IF(OFFSET('Hygiene Data'!$D$11,0,10*ROW('Hygiene Data'!D66))="","",OFFSET('Hygiene Data'!$D$11,0,10*ROW('Hygiene Data'!D66)))</f>
        <v/>
      </c>
      <c r="DP72" s="404" t="str">
        <f ca="1">+IF(OFFSET('Hygiene Data'!$D$12,0,10*ROW('Hygiene Data'!D66))="","",OFFSET('Hygiene Data'!$D$12,0,10*ROW('Hygiene Data'!D66)))</f>
        <v/>
      </c>
      <c r="DQ72" s="404" t="str">
        <f ca="1">+IF(OFFSET('Hygiene Data'!$D$13,0,10*ROW('Hygiene Data'!D66))="","",OFFSET('Hygiene Data'!$D$13,0,10*ROW('Hygiene Data'!D66)))</f>
        <v/>
      </c>
      <c r="DR72" s="404" t="str">
        <f ca="1">+IF(OFFSET('Hygiene Data'!$E$11,0,10*ROW('Hygiene Data'!E66))="","",OFFSET('Hygiene Data'!$E$11,0,10*ROW('Hygiene Data'!E66)))</f>
        <v/>
      </c>
      <c r="DS72" s="404" t="str">
        <f ca="1">+IF(OFFSET('Hygiene Data'!$E$12,0,10*ROW('Hygiene Data'!E66))="","",OFFSET('Hygiene Data'!$E$12,0,10*ROW('Hygiene Data'!E66)))</f>
        <v/>
      </c>
      <c r="DT72" s="404" t="str">
        <f ca="1">+IF(OFFSET('Hygiene Data'!$E$13,0,10*ROW('Hygiene Data'!E66))="","",OFFSET('Hygiene Data'!$E$13,0,10*ROW('Hygiene Data'!E66)))</f>
        <v/>
      </c>
      <c r="DU72" s="404" t="str">
        <f ca="1">+IF(OFFSET('Hygiene Data'!$F$11,0,10*ROW('Hygiene Data'!F66))="","",OFFSET('Hygiene Data'!$F$11,0,10*ROW('Hygiene Data'!F66)))</f>
        <v/>
      </c>
      <c r="DV72" s="404" t="str">
        <f ca="1">+IF(OFFSET('Hygiene Data'!$F$12,0,10*ROW('Hygiene Data'!F66))="","",OFFSET('Hygiene Data'!$F$12,0,10*ROW('Hygiene Data'!F66)))</f>
        <v/>
      </c>
      <c r="DW72" s="404" t="str">
        <f ca="1">+IF(OFFSET('Hygiene Data'!$F$13,0,10*ROW('Hygiene Data'!F66))="","",OFFSET('Hygiene Data'!$F$13,0,10*ROW('Hygiene Data'!F66)))</f>
        <v/>
      </c>
      <c r="DX72" s="404" t="str">
        <f ca="1">+IF(OFFSET('Hygiene Data'!$G$11,0,10*ROW('Hygiene Data'!G66))="","",OFFSET('Hygiene Data'!$G$11,0,10*ROW('Hygiene Data'!G66)))</f>
        <v/>
      </c>
      <c r="DY72" s="404" t="str">
        <f ca="1">+IF(OFFSET('Hygiene Data'!$G$12,0,10*ROW('Hygiene Data'!G66))="","",OFFSET('Hygiene Data'!$G$12,0,10*ROW('Hygiene Data'!G66)))</f>
        <v/>
      </c>
      <c r="DZ72" s="404" t="str">
        <f ca="1">+IF(OFFSET('Hygiene Data'!$G$13,0,10*ROW('Hygiene Data'!G66))="","",OFFSET('Hygiene Data'!$G$13,0,10*ROW('Hygiene Data'!G66)))</f>
        <v/>
      </c>
      <c r="EA72" s="404" t="str">
        <f ca="1">+IF(OFFSET('Hygiene Data'!$H$11,0,10*ROW('Hygiene Data'!H66))="","",OFFSET('Hygiene Data'!$H$11,0,10*ROW('Hygiene Data'!H66)))</f>
        <v/>
      </c>
      <c r="EB72" s="404" t="str">
        <f ca="1">+IF(OFFSET('Hygiene Data'!$H$12,0,10*ROW('Hygiene Data'!H66))="","",OFFSET('Hygiene Data'!$H$12,0,10*ROW('Hygiene Data'!H66)))</f>
        <v/>
      </c>
      <c r="EC72" s="404" t="str">
        <f ca="1">+IF(OFFSET('Hygiene Data'!$H$13,0,10*ROW('Hygiene Data'!H66))="","",OFFSET('Hygiene Data'!$H$13,0,10*ROW('Hygiene Data'!H66)))</f>
        <v/>
      </c>
      <c r="ED72" s="404" t="str">
        <f ca="1">+IF(OFFSET('Hygiene Data'!$I$11,0,10*ROW('Hygiene Data'!I66))="","",OFFSET('Hygiene Data'!$I$11,0,10*ROW('Hygiene Data'!I66)))</f>
        <v/>
      </c>
      <c r="EE72" s="404" t="str">
        <f ca="1">+IF(OFFSET('Hygiene Data'!$I$12,0,10*ROW('Hygiene Data'!I66))="","",OFFSET('Hygiene Data'!$I$12,0,10*ROW('Hygiene Data'!I66)))</f>
        <v/>
      </c>
      <c r="EF72" s="404" t="str">
        <f ca="1">+IF(OFFSET('Hygiene Data'!$I$13,0,10*ROW('Hygiene Data'!I66))="","",OFFSET('Hygiene Data'!$I$13,0,10*ROW('Hygiene Data'!I66)))</f>
        <v/>
      </c>
    </row>
    <row r="73" spans="1:136" x14ac:dyDescent="0.25">
      <c r="A73" s="513" t="str">
        <f ca="1">+IF(OFFSET('Water Data'!$B$2,0,10*ROW('Water Data'!E67))="","",OFFSET('Water Data'!$B$2,0,10*ROW('Water Data'!E67)))</f>
        <v/>
      </c>
      <c r="B73" s="51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40" t="str">
        <f t="shared" ca="1" si="1"/>
        <v/>
      </c>
      <c r="D73" s="54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4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4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4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4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4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4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4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4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4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4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4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4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4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4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4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4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4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4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4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4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4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4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4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4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4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4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4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4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4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4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4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4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4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4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4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4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4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4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4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4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4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4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4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4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4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4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4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4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1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4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4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4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4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4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4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4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4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4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4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4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4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4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4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4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4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404" t="str">
        <f ca="1">+IF(OFFSET('Water Data'!$D$27,0,10*ROW('Water Data'!D67))="","",OFFSET('Water Data'!$D$27,0,10*ROW('Water Data'!D67)))</f>
        <v/>
      </c>
      <c r="BT73" s="404" t="str">
        <f ca="1">+IF(OFFSET('Water Data'!$D$28,0,10*ROW('Water Data'!D67))="","",OFFSET('Water Data'!$D$28,0,10*ROW('Water Data'!D67)))</f>
        <v/>
      </c>
      <c r="BU73" s="404" t="str">
        <f ca="1">+IF(OFFSET('Water Data'!$D$29,0,10*ROW('Water Data'!D67))="","",OFFSET('Water Data'!$D$29,0,10*ROW('Water Data'!D67)))</f>
        <v/>
      </c>
      <c r="BV73" s="404" t="str">
        <f ca="1">+IF(OFFSET('Water Data'!$E$27,0,10*ROW('Water Data'!E67))="","",OFFSET('Water Data'!$E$27,0,10*ROW('Water Data'!E67)))</f>
        <v/>
      </c>
      <c r="BW73" s="404" t="str">
        <f ca="1">+IF(OFFSET('Water Data'!$E$28,0,10*ROW('Water Data'!E67))="","",OFFSET('Water Data'!$E$28,0,10*ROW('Water Data'!E67)))</f>
        <v/>
      </c>
      <c r="BX73" s="404" t="str">
        <f ca="1">+IF(OFFSET('Water Data'!$E$29,0,10*ROW('Water Data'!E67))="","",OFFSET('Water Data'!$E$29,0,10*ROW('Water Data'!E67)))</f>
        <v/>
      </c>
      <c r="BY73" s="404" t="str">
        <f ca="1">+IF(OFFSET('Water Data'!$F$27,0,10*ROW('Water Data'!F67))="","",OFFSET('Water Data'!$F$27,0,10*ROW('Water Data'!F67)))</f>
        <v/>
      </c>
      <c r="BZ73" s="404" t="str">
        <f ca="1">+IF(OFFSET('Water Data'!$F$28,0,10*ROW('Water Data'!F67))="","",OFFSET('Water Data'!$F$28,0,10*ROW('Water Data'!F67)))</f>
        <v/>
      </c>
      <c r="CA73" s="404" t="str">
        <f ca="1">+IF(OFFSET('Water Data'!$F$29,0,10*ROW('Water Data'!F67))="","",OFFSET('Water Data'!$F$29,0,10*ROW('Water Data'!F67)))</f>
        <v/>
      </c>
      <c r="CB73" s="404" t="str">
        <f ca="1">+IF(OFFSET('Water Data'!$G$27,0,10*ROW('Water Data'!G67))="","",OFFSET('Water Data'!$G$27,0,10*ROW('Water Data'!G67)))</f>
        <v/>
      </c>
      <c r="CC73" s="404" t="str">
        <f ca="1">+IF(OFFSET('Water Data'!$G$28,0,10*ROW('Water Data'!G67))="","",OFFSET('Water Data'!$G$28,0,10*ROW('Water Data'!G67)))</f>
        <v/>
      </c>
      <c r="CD73" s="404" t="str">
        <f ca="1">+IF(OFFSET('Water Data'!$G$29,0,10*ROW('Water Data'!G67))="","",OFFSET('Water Data'!$G$29,0,10*ROW('Water Data'!G67)))</f>
        <v/>
      </c>
      <c r="CE73" s="404" t="str">
        <f ca="1">+IF(OFFSET('Water Data'!$H$27,0,10*ROW('Water Data'!H67))="","",OFFSET('Water Data'!$H$27,0,10*ROW('Water Data'!H67)))</f>
        <v/>
      </c>
      <c r="CF73" s="404" t="str">
        <f ca="1">+IF(OFFSET('Water Data'!$H$28,0,10*ROW('Water Data'!H67))="","",OFFSET('Water Data'!$H$28,0,10*ROW('Water Data'!H67)))</f>
        <v/>
      </c>
      <c r="CG73" s="404" t="str">
        <f ca="1">+IF(OFFSET('Water Data'!$H$29,0,10*ROW('Water Data'!H67))="","",OFFSET('Water Data'!$H$29,0,10*ROW('Water Data'!H67)))</f>
        <v/>
      </c>
      <c r="CH73" s="404" t="str">
        <f ca="1">+IF(OFFSET('Water Data'!$I$27,0,10*ROW('Water Data'!I67))="","",OFFSET('Water Data'!$I$27,0,10*ROW('Water Data'!I67)))</f>
        <v/>
      </c>
      <c r="CI73" s="404" t="str">
        <f ca="1">+IF(OFFSET('Water Data'!$I$28,0,10*ROW('Water Data'!I67))="","",OFFSET('Water Data'!$I$28,0,10*ROW('Water Data'!I67)))</f>
        <v/>
      </c>
      <c r="CJ73" s="404" t="str">
        <f ca="1">+IF(OFFSET('Water Data'!$I$29,0,10*ROW('Water Data'!I67))="","",OFFSET('Water Data'!$I$29,0,10*ROW('Water Data'!I67)))</f>
        <v/>
      </c>
      <c r="CK73" s="404" t="str">
        <f ca="1">+IF(OFFSET('Sanitation Data'!$D$28,0,10*ROW('Sanitation Data'!D67))="","",OFFSET('Sanitation Data'!$D$28,0,10*ROW('Sanitation Data'!D67)))</f>
        <v/>
      </c>
      <c r="CL73" s="404" t="str">
        <f ca="1">+IF(OFFSET('Sanitation Data'!$D$29,0,10*ROW('Sanitation Data'!D67))="","",OFFSET('Sanitation Data'!$D$29,0,10*ROW('Sanitation Data'!D67)))</f>
        <v/>
      </c>
      <c r="CM73" s="404" t="str">
        <f ca="1">+IF(OFFSET('Sanitation Data'!$D$30,0,10*ROW('Sanitation Data'!D67))="","",OFFSET('Sanitation Data'!$D$30,0,10*ROW('Sanitation Data'!D67)))</f>
        <v/>
      </c>
      <c r="CN73" s="404" t="str">
        <f ca="1">+IF(OFFSET('Sanitation Data'!$D$31,0,10*ROW('Sanitation Data'!D67))="","",OFFSET('Sanitation Data'!$D$31,0,10*ROW('Sanitation Data'!D67)))</f>
        <v/>
      </c>
      <c r="CO73" s="404" t="str">
        <f ca="1">+IF(OFFSET('Sanitation Data'!$D$32,0,10*ROW('Sanitation Data'!D67))="","",OFFSET('Sanitation Data'!$D$32,0,10*ROW('Sanitation Data'!D67)))</f>
        <v/>
      </c>
      <c r="CP73" s="404" t="str">
        <f ca="1">+IF(OFFSET('Sanitation Data'!$E$28,0,10*ROW('Sanitation Data'!E67))="","",OFFSET('Sanitation Data'!$E$28,0,10*ROW('Sanitation Data'!E67)))</f>
        <v/>
      </c>
      <c r="CQ73" s="404" t="str">
        <f ca="1">+IF(OFFSET('Sanitation Data'!$E$29,0,10*ROW('Sanitation Data'!E67))="","",OFFSET('Sanitation Data'!$E$29,0,10*ROW('Sanitation Data'!E67)))</f>
        <v/>
      </c>
      <c r="CR73" s="404" t="str">
        <f ca="1">+IF(OFFSET('Sanitation Data'!$E$30,0,10*ROW('Sanitation Data'!E67))="","",OFFSET('Sanitation Data'!$E$30,0,10*ROW('Sanitation Data'!E67)))</f>
        <v/>
      </c>
      <c r="CS73" s="404" t="str">
        <f ca="1">+IF(OFFSET('Sanitation Data'!$E$31,0,10*ROW('Sanitation Data'!E67))="","",OFFSET('Sanitation Data'!$E$31,0,10*ROW('Sanitation Data'!E67)))</f>
        <v/>
      </c>
      <c r="CT73" s="404" t="str">
        <f ca="1">+IF(OFFSET('Sanitation Data'!$E$32,0,10*ROW('Sanitation Data'!E67))="","",OFFSET('Sanitation Data'!$E$32,0,10*ROW('Sanitation Data'!E67)))</f>
        <v/>
      </c>
      <c r="CU73" s="404" t="str">
        <f ca="1">+IF(OFFSET('Sanitation Data'!$F$28,0,10*ROW('Sanitation Data'!F67))="","",OFFSET('Sanitation Data'!$F$28,0,10*ROW('Sanitation Data'!F67)))</f>
        <v/>
      </c>
      <c r="CV73" s="404" t="str">
        <f ca="1">+IF(OFFSET('Sanitation Data'!$F$29,0,10*ROW('Sanitation Data'!F67))="","",OFFSET('Sanitation Data'!$F$29,0,10*ROW('Sanitation Data'!F67)))</f>
        <v/>
      </c>
      <c r="CW73" s="404" t="str">
        <f ca="1">+IF(OFFSET('Sanitation Data'!$F$30,0,10*ROW('Sanitation Data'!F67))="","",OFFSET('Sanitation Data'!$F$30,0,10*ROW('Sanitation Data'!F67)))</f>
        <v/>
      </c>
      <c r="CX73" s="404" t="str">
        <f ca="1">+IF(OFFSET('Sanitation Data'!$F$31,0,10*ROW('Sanitation Data'!F67))="","",OFFSET('Sanitation Data'!$F$31,0,10*ROW('Sanitation Data'!F67)))</f>
        <v/>
      </c>
      <c r="CY73" s="404" t="str">
        <f ca="1">+IF(OFFSET('Sanitation Data'!$F$32,0,10*ROW('Sanitation Data'!F67))="","",OFFSET('Sanitation Data'!$F$32,0,10*ROW('Sanitation Data'!F67)))</f>
        <v/>
      </c>
      <c r="CZ73" s="404" t="str">
        <f ca="1">+IF(OFFSET('Sanitation Data'!$G$28,0,10*ROW('Sanitation Data'!G67))="","",OFFSET('Sanitation Data'!$G$28,0,10*ROW('Sanitation Data'!G67)))</f>
        <v/>
      </c>
      <c r="DA73" s="404" t="str">
        <f ca="1">+IF(OFFSET('Sanitation Data'!$G$29,0,10*ROW('Sanitation Data'!G67))="","",OFFSET('Sanitation Data'!$G$29,0,10*ROW('Sanitation Data'!G67)))</f>
        <v/>
      </c>
      <c r="DB73" s="404" t="str">
        <f ca="1">+IF(OFFSET('Sanitation Data'!$G$30,0,10*ROW('Sanitation Data'!G67))="","",OFFSET('Sanitation Data'!$G$30,0,10*ROW('Sanitation Data'!G67)))</f>
        <v/>
      </c>
      <c r="DC73" s="404" t="str">
        <f ca="1">+IF(OFFSET('Sanitation Data'!$G$31,0,10*ROW('Sanitation Data'!G67))="","",OFFSET('Sanitation Data'!$G$31,0,10*ROW('Sanitation Data'!G67)))</f>
        <v/>
      </c>
      <c r="DD73" s="404" t="str">
        <f ca="1">+IF(OFFSET('Sanitation Data'!$G$32,0,10*ROW('Sanitation Data'!G67))="","",OFFSET('Sanitation Data'!$G$32,0,10*ROW('Sanitation Data'!G67)))</f>
        <v/>
      </c>
      <c r="DE73" s="404" t="str">
        <f ca="1">+IF(OFFSET('Sanitation Data'!$H$28,0,10*ROW('Sanitation Data'!H67))="","",OFFSET('Sanitation Data'!$H$28,0,10*ROW('Sanitation Data'!H67)))</f>
        <v/>
      </c>
      <c r="DF73" s="404" t="str">
        <f ca="1">+IF(OFFSET('Sanitation Data'!$H$29,0,10*ROW('Sanitation Data'!H67))="","",OFFSET('Sanitation Data'!$H$29,0,10*ROW('Sanitation Data'!H67)))</f>
        <v/>
      </c>
      <c r="DG73" s="404" t="str">
        <f ca="1">+IF(OFFSET('Sanitation Data'!$H$30,0,10*ROW('Sanitation Data'!H67))="","",OFFSET('Sanitation Data'!$H$30,0,10*ROW('Sanitation Data'!H67)))</f>
        <v/>
      </c>
      <c r="DH73" s="404" t="str">
        <f ca="1">+IF(OFFSET('Sanitation Data'!$H$31,0,10*ROW('Sanitation Data'!H67))="","",OFFSET('Sanitation Data'!$H$31,0,10*ROW('Sanitation Data'!H67)))</f>
        <v/>
      </c>
      <c r="DI73" s="404" t="str">
        <f ca="1">+IF(OFFSET('Sanitation Data'!$H$32,0,10*ROW('Sanitation Data'!H67))="","",OFFSET('Sanitation Data'!$H$32,0,10*ROW('Sanitation Data'!H67)))</f>
        <v/>
      </c>
      <c r="DJ73" s="404" t="str">
        <f ca="1">+IF(OFFSET('Sanitation Data'!$I$28,0,10*ROW('Sanitation Data'!I67))="","",OFFSET('Sanitation Data'!$I$28,0,10*ROW('Sanitation Data'!I67)))</f>
        <v/>
      </c>
      <c r="DK73" s="404" t="str">
        <f ca="1">+IF(OFFSET('Sanitation Data'!$I$29,0,10*ROW('Sanitation Data'!I67))="","",OFFSET('Sanitation Data'!$I$29,0,10*ROW('Sanitation Data'!I67)))</f>
        <v/>
      </c>
      <c r="DL73" s="404" t="str">
        <f ca="1">+IF(OFFSET('Sanitation Data'!$I$30,0,10*ROW('Sanitation Data'!I67))="","",OFFSET('Sanitation Data'!$I$30,0,10*ROW('Sanitation Data'!I67)))</f>
        <v/>
      </c>
      <c r="DM73" s="404" t="str">
        <f ca="1">+IF(OFFSET('Sanitation Data'!$I$31,0,10*ROW('Sanitation Data'!I67))="","",OFFSET('Sanitation Data'!$I$31,0,10*ROW('Sanitation Data'!I67)))</f>
        <v/>
      </c>
      <c r="DN73" s="404" t="str">
        <f ca="1">+IF(OFFSET('Sanitation Data'!$I$32,0,10*ROW('Sanitation Data'!I67))="","",OFFSET('Sanitation Data'!$I$32,0,10*ROW('Sanitation Data'!I67)))</f>
        <v/>
      </c>
      <c r="DO73" s="404" t="str">
        <f ca="1">+IF(OFFSET('Hygiene Data'!$D$11,0,10*ROW('Hygiene Data'!D67))="","",OFFSET('Hygiene Data'!$D$11,0,10*ROW('Hygiene Data'!D67)))</f>
        <v/>
      </c>
      <c r="DP73" s="404" t="str">
        <f ca="1">+IF(OFFSET('Hygiene Data'!$D$12,0,10*ROW('Hygiene Data'!D67))="","",OFFSET('Hygiene Data'!$D$12,0,10*ROW('Hygiene Data'!D67)))</f>
        <v/>
      </c>
      <c r="DQ73" s="404" t="str">
        <f ca="1">+IF(OFFSET('Hygiene Data'!$D$13,0,10*ROW('Hygiene Data'!D67))="","",OFFSET('Hygiene Data'!$D$13,0,10*ROW('Hygiene Data'!D67)))</f>
        <v/>
      </c>
      <c r="DR73" s="404" t="str">
        <f ca="1">+IF(OFFSET('Hygiene Data'!$E$11,0,10*ROW('Hygiene Data'!E67))="","",OFFSET('Hygiene Data'!$E$11,0,10*ROW('Hygiene Data'!E67)))</f>
        <v/>
      </c>
      <c r="DS73" s="404" t="str">
        <f ca="1">+IF(OFFSET('Hygiene Data'!$E$12,0,10*ROW('Hygiene Data'!E67))="","",OFFSET('Hygiene Data'!$E$12,0,10*ROW('Hygiene Data'!E67)))</f>
        <v/>
      </c>
      <c r="DT73" s="404" t="str">
        <f ca="1">+IF(OFFSET('Hygiene Data'!$E$13,0,10*ROW('Hygiene Data'!E67))="","",OFFSET('Hygiene Data'!$E$13,0,10*ROW('Hygiene Data'!E67)))</f>
        <v/>
      </c>
      <c r="DU73" s="404" t="str">
        <f ca="1">+IF(OFFSET('Hygiene Data'!$F$11,0,10*ROW('Hygiene Data'!F67))="","",OFFSET('Hygiene Data'!$F$11,0,10*ROW('Hygiene Data'!F67)))</f>
        <v/>
      </c>
      <c r="DV73" s="404" t="str">
        <f ca="1">+IF(OFFSET('Hygiene Data'!$F$12,0,10*ROW('Hygiene Data'!F67))="","",OFFSET('Hygiene Data'!$F$12,0,10*ROW('Hygiene Data'!F67)))</f>
        <v/>
      </c>
      <c r="DW73" s="404" t="str">
        <f ca="1">+IF(OFFSET('Hygiene Data'!$F$13,0,10*ROW('Hygiene Data'!F67))="","",OFFSET('Hygiene Data'!$F$13,0,10*ROW('Hygiene Data'!F67)))</f>
        <v/>
      </c>
      <c r="DX73" s="404" t="str">
        <f ca="1">+IF(OFFSET('Hygiene Data'!$G$11,0,10*ROW('Hygiene Data'!G67))="","",OFFSET('Hygiene Data'!$G$11,0,10*ROW('Hygiene Data'!G67)))</f>
        <v/>
      </c>
      <c r="DY73" s="404" t="str">
        <f ca="1">+IF(OFFSET('Hygiene Data'!$G$12,0,10*ROW('Hygiene Data'!G67))="","",OFFSET('Hygiene Data'!$G$12,0,10*ROW('Hygiene Data'!G67)))</f>
        <v/>
      </c>
      <c r="DZ73" s="404" t="str">
        <f ca="1">+IF(OFFSET('Hygiene Data'!$G$13,0,10*ROW('Hygiene Data'!G67))="","",OFFSET('Hygiene Data'!$G$13,0,10*ROW('Hygiene Data'!G67)))</f>
        <v/>
      </c>
      <c r="EA73" s="404" t="str">
        <f ca="1">+IF(OFFSET('Hygiene Data'!$H$11,0,10*ROW('Hygiene Data'!H67))="","",OFFSET('Hygiene Data'!$H$11,0,10*ROW('Hygiene Data'!H67)))</f>
        <v/>
      </c>
      <c r="EB73" s="404" t="str">
        <f ca="1">+IF(OFFSET('Hygiene Data'!$H$12,0,10*ROW('Hygiene Data'!H67))="","",OFFSET('Hygiene Data'!$H$12,0,10*ROW('Hygiene Data'!H67)))</f>
        <v/>
      </c>
      <c r="EC73" s="404" t="str">
        <f ca="1">+IF(OFFSET('Hygiene Data'!$H$13,0,10*ROW('Hygiene Data'!H67))="","",OFFSET('Hygiene Data'!$H$13,0,10*ROW('Hygiene Data'!H67)))</f>
        <v/>
      </c>
      <c r="ED73" s="404" t="str">
        <f ca="1">+IF(OFFSET('Hygiene Data'!$I$11,0,10*ROW('Hygiene Data'!I67))="","",OFFSET('Hygiene Data'!$I$11,0,10*ROW('Hygiene Data'!I67)))</f>
        <v/>
      </c>
      <c r="EE73" s="404" t="str">
        <f ca="1">+IF(OFFSET('Hygiene Data'!$I$12,0,10*ROW('Hygiene Data'!I67))="","",OFFSET('Hygiene Data'!$I$12,0,10*ROW('Hygiene Data'!I67)))</f>
        <v/>
      </c>
      <c r="EF73" s="404" t="str">
        <f ca="1">+IF(OFFSET('Hygiene Data'!$I$13,0,10*ROW('Hygiene Data'!I67))="","",OFFSET('Hygiene Data'!$I$13,0,10*ROW('Hygiene Data'!I67)))</f>
        <v/>
      </c>
    </row>
    <row r="74" spans="1:136" x14ac:dyDescent="0.25">
      <c r="A74" s="513" t="str">
        <f ca="1">+IF(OFFSET('Water Data'!$B$2,0,10*ROW('Water Data'!E68))="","",OFFSET('Water Data'!$B$2,0,10*ROW('Water Data'!E68)))</f>
        <v/>
      </c>
      <c r="B74" s="51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40" t="str">
        <f t="shared" ca="1" si="1"/>
        <v/>
      </c>
      <c r="D74" s="54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4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4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4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4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4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4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4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4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4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4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4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4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4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4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4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4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4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4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4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4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4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4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4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4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4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4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4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4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4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4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4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4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4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4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4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4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4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4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4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4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4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4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4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4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4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4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4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4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1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4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4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4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4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4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4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4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4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4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4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4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4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4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4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4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4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404" t="str">
        <f ca="1">+IF(OFFSET('Water Data'!$D$27,0,10*ROW('Water Data'!D68))="","",OFFSET('Water Data'!$D$27,0,10*ROW('Water Data'!D68)))</f>
        <v/>
      </c>
      <c r="BT74" s="404" t="str">
        <f ca="1">+IF(OFFSET('Water Data'!$D$28,0,10*ROW('Water Data'!D68))="","",OFFSET('Water Data'!$D$28,0,10*ROW('Water Data'!D68)))</f>
        <v/>
      </c>
      <c r="BU74" s="404" t="str">
        <f ca="1">+IF(OFFSET('Water Data'!$D$29,0,10*ROW('Water Data'!D68))="","",OFFSET('Water Data'!$D$29,0,10*ROW('Water Data'!D68)))</f>
        <v/>
      </c>
      <c r="BV74" s="404" t="str">
        <f ca="1">+IF(OFFSET('Water Data'!$E$27,0,10*ROW('Water Data'!E68))="","",OFFSET('Water Data'!$E$27,0,10*ROW('Water Data'!E68)))</f>
        <v/>
      </c>
      <c r="BW74" s="404" t="str">
        <f ca="1">+IF(OFFSET('Water Data'!$E$28,0,10*ROW('Water Data'!E68))="","",OFFSET('Water Data'!$E$28,0,10*ROW('Water Data'!E68)))</f>
        <v/>
      </c>
      <c r="BX74" s="404" t="str">
        <f ca="1">+IF(OFFSET('Water Data'!$E$29,0,10*ROW('Water Data'!E68))="","",OFFSET('Water Data'!$E$29,0,10*ROW('Water Data'!E68)))</f>
        <v/>
      </c>
      <c r="BY74" s="404" t="str">
        <f ca="1">+IF(OFFSET('Water Data'!$F$27,0,10*ROW('Water Data'!F68))="","",OFFSET('Water Data'!$F$27,0,10*ROW('Water Data'!F68)))</f>
        <v/>
      </c>
      <c r="BZ74" s="404" t="str">
        <f ca="1">+IF(OFFSET('Water Data'!$F$28,0,10*ROW('Water Data'!F68))="","",OFFSET('Water Data'!$F$28,0,10*ROW('Water Data'!F68)))</f>
        <v/>
      </c>
      <c r="CA74" s="404" t="str">
        <f ca="1">+IF(OFFSET('Water Data'!$F$29,0,10*ROW('Water Data'!F68))="","",OFFSET('Water Data'!$F$29,0,10*ROW('Water Data'!F68)))</f>
        <v/>
      </c>
      <c r="CB74" s="404" t="str">
        <f ca="1">+IF(OFFSET('Water Data'!$G$27,0,10*ROW('Water Data'!G68))="","",OFFSET('Water Data'!$G$27,0,10*ROW('Water Data'!G68)))</f>
        <v/>
      </c>
      <c r="CC74" s="404" t="str">
        <f ca="1">+IF(OFFSET('Water Data'!$G$28,0,10*ROW('Water Data'!G68))="","",OFFSET('Water Data'!$G$28,0,10*ROW('Water Data'!G68)))</f>
        <v/>
      </c>
      <c r="CD74" s="404" t="str">
        <f ca="1">+IF(OFFSET('Water Data'!$G$29,0,10*ROW('Water Data'!G68))="","",OFFSET('Water Data'!$G$29,0,10*ROW('Water Data'!G68)))</f>
        <v/>
      </c>
      <c r="CE74" s="404" t="str">
        <f ca="1">+IF(OFFSET('Water Data'!$H$27,0,10*ROW('Water Data'!H68))="","",OFFSET('Water Data'!$H$27,0,10*ROW('Water Data'!H68)))</f>
        <v/>
      </c>
      <c r="CF74" s="404" t="str">
        <f ca="1">+IF(OFFSET('Water Data'!$H$28,0,10*ROW('Water Data'!H68))="","",OFFSET('Water Data'!$H$28,0,10*ROW('Water Data'!H68)))</f>
        <v/>
      </c>
      <c r="CG74" s="404" t="str">
        <f ca="1">+IF(OFFSET('Water Data'!$H$29,0,10*ROW('Water Data'!H68))="","",OFFSET('Water Data'!$H$29,0,10*ROW('Water Data'!H68)))</f>
        <v/>
      </c>
      <c r="CH74" s="404" t="str">
        <f ca="1">+IF(OFFSET('Water Data'!$I$27,0,10*ROW('Water Data'!I68))="","",OFFSET('Water Data'!$I$27,0,10*ROW('Water Data'!I68)))</f>
        <v/>
      </c>
      <c r="CI74" s="404" t="str">
        <f ca="1">+IF(OFFSET('Water Data'!$I$28,0,10*ROW('Water Data'!I68))="","",OFFSET('Water Data'!$I$28,0,10*ROW('Water Data'!I68)))</f>
        <v/>
      </c>
      <c r="CJ74" s="404" t="str">
        <f ca="1">+IF(OFFSET('Water Data'!$I$29,0,10*ROW('Water Data'!I68))="","",OFFSET('Water Data'!$I$29,0,10*ROW('Water Data'!I68)))</f>
        <v/>
      </c>
      <c r="CK74" s="404" t="str">
        <f ca="1">+IF(OFFSET('Sanitation Data'!$D$28,0,10*ROW('Sanitation Data'!D68))="","",OFFSET('Sanitation Data'!$D$28,0,10*ROW('Sanitation Data'!D68)))</f>
        <v/>
      </c>
      <c r="CL74" s="404" t="str">
        <f ca="1">+IF(OFFSET('Sanitation Data'!$D$29,0,10*ROW('Sanitation Data'!D68))="","",OFFSET('Sanitation Data'!$D$29,0,10*ROW('Sanitation Data'!D68)))</f>
        <v/>
      </c>
      <c r="CM74" s="404" t="str">
        <f ca="1">+IF(OFFSET('Sanitation Data'!$D$30,0,10*ROW('Sanitation Data'!D68))="","",OFFSET('Sanitation Data'!$D$30,0,10*ROW('Sanitation Data'!D68)))</f>
        <v/>
      </c>
      <c r="CN74" s="404" t="str">
        <f ca="1">+IF(OFFSET('Sanitation Data'!$D$31,0,10*ROW('Sanitation Data'!D68))="","",OFFSET('Sanitation Data'!$D$31,0,10*ROW('Sanitation Data'!D68)))</f>
        <v/>
      </c>
      <c r="CO74" s="404" t="str">
        <f ca="1">+IF(OFFSET('Sanitation Data'!$D$32,0,10*ROW('Sanitation Data'!D68))="","",OFFSET('Sanitation Data'!$D$32,0,10*ROW('Sanitation Data'!D68)))</f>
        <v/>
      </c>
      <c r="CP74" s="404" t="str">
        <f ca="1">+IF(OFFSET('Sanitation Data'!$E$28,0,10*ROW('Sanitation Data'!E68))="","",OFFSET('Sanitation Data'!$E$28,0,10*ROW('Sanitation Data'!E68)))</f>
        <v/>
      </c>
      <c r="CQ74" s="404" t="str">
        <f ca="1">+IF(OFFSET('Sanitation Data'!$E$29,0,10*ROW('Sanitation Data'!E68))="","",OFFSET('Sanitation Data'!$E$29,0,10*ROW('Sanitation Data'!E68)))</f>
        <v/>
      </c>
      <c r="CR74" s="404" t="str">
        <f ca="1">+IF(OFFSET('Sanitation Data'!$E$30,0,10*ROW('Sanitation Data'!E68))="","",OFFSET('Sanitation Data'!$E$30,0,10*ROW('Sanitation Data'!E68)))</f>
        <v/>
      </c>
      <c r="CS74" s="404" t="str">
        <f ca="1">+IF(OFFSET('Sanitation Data'!$E$31,0,10*ROW('Sanitation Data'!E68))="","",OFFSET('Sanitation Data'!$E$31,0,10*ROW('Sanitation Data'!E68)))</f>
        <v/>
      </c>
      <c r="CT74" s="404" t="str">
        <f ca="1">+IF(OFFSET('Sanitation Data'!$E$32,0,10*ROW('Sanitation Data'!E68))="","",OFFSET('Sanitation Data'!$E$32,0,10*ROW('Sanitation Data'!E68)))</f>
        <v/>
      </c>
      <c r="CU74" s="404" t="str">
        <f ca="1">+IF(OFFSET('Sanitation Data'!$F$28,0,10*ROW('Sanitation Data'!F68))="","",OFFSET('Sanitation Data'!$F$28,0,10*ROW('Sanitation Data'!F68)))</f>
        <v/>
      </c>
      <c r="CV74" s="404" t="str">
        <f ca="1">+IF(OFFSET('Sanitation Data'!$F$29,0,10*ROW('Sanitation Data'!F68))="","",OFFSET('Sanitation Data'!$F$29,0,10*ROW('Sanitation Data'!F68)))</f>
        <v/>
      </c>
      <c r="CW74" s="404" t="str">
        <f ca="1">+IF(OFFSET('Sanitation Data'!$F$30,0,10*ROW('Sanitation Data'!F68))="","",OFFSET('Sanitation Data'!$F$30,0,10*ROW('Sanitation Data'!F68)))</f>
        <v/>
      </c>
      <c r="CX74" s="404" t="str">
        <f ca="1">+IF(OFFSET('Sanitation Data'!$F$31,0,10*ROW('Sanitation Data'!F68))="","",OFFSET('Sanitation Data'!$F$31,0,10*ROW('Sanitation Data'!F68)))</f>
        <v/>
      </c>
      <c r="CY74" s="404" t="str">
        <f ca="1">+IF(OFFSET('Sanitation Data'!$F$32,0,10*ROW('Sanitation Data'!F68))="","",OFFSET('Sanitation Data'!$F$32,0,10*ROW('Sanitation Data'!F68)))</f>
        <v/>
      </c>
      <c r="CZ74" s="404" t="str">
        <f ca="1">+IF(OFFSET('Sanitation Data'!$G$28,0,10*ROW('Sanitation Data'!G68))="","",OFFSET('Sanitation Data'!$G$28,0,10*ROW('Sanitation Data'!G68)))</f>
        <v/>
      </c>
      <c r="DA74" s="404" t="str">
        <f ca="1">+IF(OFFSET('Sanitation Data'!$G$29,0,10*ROW('Sanitation Data'!G68))="","",OFFSET('Sanitation Data'!$G$29,0,10*ROW('Sanitation Data'!G68)))</f>
        <v/>
      </c>
      <c r="DB74" s="404" t="str">
        <f ca="1">+IF(OFFSET('Sanitation Data'!$G$30,0,10*ROW('Sanitation Data'!G68))="","",OFFSET('Sanitation Data'!$G$30,0,10*ROW('Sanitation Data'!G68)))</f>
        <v/>
      </c>
      <c r="DC74" s="404" t="str">
        <f ca="1">+IF(OFFSET('Sanitation Data'!$G$31,0,10*ROW('Sanitation Data'!G68))="","",OFFSET('Sanitation Data'!$G$31,0,10*ROW('Sanitation Data'!G68)))</f>
        <v/>
      </c>
      <c r="DD74" s="404" t="str">
        <f ca="1">+IF(OFFSET('Sanitation Data'!$G$32,0,10*ROW('Sanitation Data'!G68))="","",OFFSET('Sanitation Data'!$G$32,0,10*ROW('Sanitation Data'!G68)))</f>
        <v/>
      </c>
      <c r="DE74" s="404" t="str">
        <f ca="1">+IF(OFFSET('Sanitation Data'!$H$28,0,10*ROW('Sanitation Data'!H68))="","",OFFSET('Sanitation Data'!$H$28,0,10*ROW('Sanitation Data'!H68)))</f>
        <v/>
      </c>
      <c r="DF74" s="404" t="str">
        <f ca="1">+IF(OFFSET('Sanitation Data'!$H$29,0,10*ROW('Sanitation Data'!H68))="","",OFFSET('Sanitation Data'!$H$29,0,10*ROW('Sanitation Data'!H68)))</f>
        <v/>
      </c>
      <c r="DG74" s="404" t="str">
        <f ca="1">+IF(OFFSET('Sanitation Data'!$H$30,0,10*ROW('Sanitation Data'!H68))="","",OFFSET('Sanitation Data'!$H$30,0,10*ROW('Sanitation Data'!H68)))</f>
        <v/>
      </c>
      <c r="DH74" s="404" t="str">
        <f ca="1">+IF(OFFSET('Sanitation Data'!$H$31,0,10*ROW('Sanitation Data'!H68))="","",OFFSET('Sanitation Data'!$H$31,0,10*ROW('Sanitation Data'!H68)))</f>
        <v/>
      </c>
      <c r="DI74" s="404" t="str">
        <f ca="1">+IF(OFFSET('Sanitation Data'!$H$32,0,10*ROW('Sanitation Data'!H68))="","",OFFSET('Sanitation Data'!$H$32,0,10*ROW('Sanitation Data'!H68)))</f>
        <v/>
      </c>
      <c r="DJ74" s="404" t="str">
        <f ca="1">+IF(OFFSET('Sanitation Data'!$I$28,0,10*ROW('Sanitation Data'!I68))="","",OFFSET('Sanitation Data'!$I$28,0,10*ROW('Sanitation Data'!I68)))</f>
        <v/>
      </c>
      <c r="DK74" s="404" t="str">
        <f ca="1">+IF(OFFSET('Sanitation Data'!$I$29,0,10*ROW('Sanitation Data'!I68))="","",OFFSET('Sanitation Data'!$I$29,0,10*ROW('Sanitation Data'!I68)))</f>
        <v/>
      </c>
      <c r="DL74" s="404" t="str">
        <f ca="1">+IF(OFFSET('Sanitation Data'!$I$30,0,10*ROW('Sanitation Data'!I68))="","",OFFSET('Sanitation Data'!$I$30,0,10*ROW('Sanitation Data'!I68)))</f>
        <v/>
      </c>
      <c r="DM74" s="404" t="str">
        <f ca="1">+IF(OFFSET('Sanitation Data'!$I$31,0,10*ROW('Sanitation Data'!I68))="","",OFFSET('Sanitation Data'!$I$31,0,10*ROW('Sanitation Data'!I68)))</f>
        <v/>
      </c>
      <c r="DN74" s="404" t="str">
        <f ca="1">+IF(OFFSET('Sanitation Data'!$I$32,0,10*ROW('Sanitation Data'!I68))="","",OFFSET('Sanitation Data'!$I$32,0,10*ROW('Sanitation Data'!I68)))</f>
        <v/>
      </c>
      <c r="DO74" s="404" t="str">
        <f ca="1">+IF(OFFSET('Hygiene Data'!$D$11,0,10*ROW('Hygiene Data'!D68))="","",OFFSET('Hygiene Data'!$D$11,0,10*ROW('Hygiene Data'!D68)))</f>
        <v/>
      </c>
      <c r="DP74" s="404" t="str">
        <f ca="1">+IF(OFFSET('Hygiene Data'!$D$12,0,10*ROW('Hygiene Data'!D68))="","",OFFSET('Hygiene Data'!$D$12,0,10*ROW('Hygiene Data'!D68)))</f>
        <v/>
      </c>
      <c r="DQ74" s="404" t="str">
        <f ca="1">+IF(OFFSET('Hygiene Data'!$D$13,0,10*ROW('Hygiene Data'!D68))="","",OFFSET('Hygiene Data'!$D$13,0,10*ROW('Hygiene Data'!D68)))</f>
        <v/>
      </c>
      <c r="DR74" s="404" t="str">
        <f ca="1">+IF(OFFSET('Hygiene Data'!$E$11,0,10*ROW('Hygiene Data'!E68))="","",OFFSET('Hygiene Data'!$E$11,0,10*ROW('Hygiene Data'!E68)))</f>
        <v/>
      </c>
      <c r="DS74" s="404" t="str">
        <f ca="1">+IF(OFFSET('Hygiene Data'!$E$12,0,10*ROW('Hygiene Data'!E68))="","",OFFSET('Hygiene Data'!$E$12,0,10*ROW('Hygiene Data'!E68)))</f>
        <v/>
      </c>
      <c r="DT74" s="404" t="str">
        <f ca="1">+IF(OFFSET('Hygiene Data'!$E$13,0,10*ROW('Hygiene Data'!E68))="","",OFFSET('Hygiene Data'!$E$13,0,10*ROW('Hygiene Data'!E68)))</f>
        <v/>
      </c>
      <c r="DU74" s="404" t="str">
        <f ca="1">+IF(OFFSET('Hygiene Data'!$F$11,0,10*ROW('Hygiene Data'!F68))="","",OFFSET('Hygiene Data'!$F$11,0,10*ROW('Hygiene Data'!F68)))</f>
        <v/>
      </c>
      <c r="DV74" s="404" t="str">
        <f ca="1">+IF(OFFSET('Hygiene Data'!$F$12,0,10*ROW('Hygiene Data'!F68))="","",OFFSET('Hygiene Data'!$F$12,0,10*ROW('Hygiene Data'!F68)))</f>
        <v/>
      </c>
      <c r="DW74" s="404" t="str">
        <f ca="1">+IF(OFFSET('Hygiene Data'!$F$13,0,10*ROW('Hygiene Data'!F68))="","",OFFSET('Hygiene Data'!$F$13,0,10*ROW('Hygiene Data'!F68)))</f>
        <v/>
      </c>
      <c r="DX74" s="404" t="str">
        <f ca="1">+IF(OFFSET('Hygiene Data'!$G$11,0,10*ROW('Hygiene Data'!G68))="","",OFFSET('Hygiene Data'!$G$11,0,10*ROW('Hygiene Data'!G68)))</f>
        <v/>
      </c>
      <c r="DY74" s="404" t="str">
        <f ca="1">+IF(OFFSET('Hygiene Data'!$G$12,0,10*ROW('Hygiene Data'!G68))="","",OFFSET('Hygiene Data'!$G$12,0,10*ROW('Hygiene Data'!G68)))</f>
        <v/>
      </c>
      <c r="DZ74" s="404" t="str">
        <f ca="1">+IF(OFFSET('Hygiene Data'!$G$13,0,10*ROW('Hygiene Data'!G68))="","",OFFSET('Hygiene Data'!$G$13,0,10*ROW('Hygiene Data'!G68)))</f>
        <v/>
      </c>
      <c r="EA74" s="404" t="str">
        <f ca="1">+IF(OFFSET('Hygiene Data'!$H$11,0,10*ROW('Hygiene Data'!H68))="","",OFFSET('Hygiene Data'!$H$11,0,10*ROW('Hygiene Data'!H68)))</f>
        <v/>
      </c>
      <c r="EB74" s="404" t="str">
        <f ca="1">+IF(OFFSET('Hygiene Data'!$H$12,0,10*ROW('Hygiene Data'!H68))="","",OFFSET('Hygiene Data'!$H$12,0,10*ROW('Hygiene Data'!H68)))</f>
        <v/>
      </c>
      <c r="EC74" s="404" t="str">
        <f ca="1">+IF(OFFSET('Hygiene Data'!$H$13,0,10*ROW('Hygiene Data'!H68))="","",OFFSET('Hygiene Data'!$H$13,0,10*ROW('Hygiene Data'!H68)))</f>
        <v/>
      </c>
      <c r="ED74" s="404" t="str">
        <f ca="1">+IF(OFFSET('Hygiene Data'!$I$11,0,10*ROW('Hygiene Data'!I68))="","",OFFSET('Hygiene Data'!$I$11,0,10*ROW('Hygiene Data'!I68)))</f>
        <v/>
      </c>
      <c r="EE74" s="404" t="str">
        <f ca="1">+IF(OFFSET('Hygiene Data'!$I$12,0,10*ROW('Hygiene Data'!I68))="","",OFFSET('Hygiene Data'!$I$12,0,10*ROW('Hygiene Data'!I68)))</f>
        <v/>
      </c>
      <c r="EF74" s="404" t="str">
        <f ca="1">+IF(OFFSET('Hygiene Data'!$I$13,0,10*ROW('Hygiene Data'!I68))="","",OFFSET('Hygiene Data'!$I$13,0,10*ROW('Hygiene Data'!I68)))</f>
        <v/>
      </c>
    </row>
    <row r="75" spans="1:136" x14ac:dyDescent="0.25">
      <c r="A75" s="513" t="str">
        <f ca="1">+IF(OFFSET('Water Data'!$B$2,0,10*ROW('Water Data'!E69))="","",OFFSET('Water Data'!$B$2,0,10*ROW('Water Data'!E69)))</f>
        <v/>
      </c>
      <c r="B75" s="51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40" t="str">
        <f t="shared" ca="1" si="1"/>
        <v/>
      </c>
      <c r="D75" s="54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4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4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4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4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4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4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4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4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4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4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4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4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4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4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4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4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4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4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4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4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4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4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4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4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4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4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4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4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4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4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4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4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4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4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4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4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4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4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4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4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4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4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4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4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4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4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4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4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1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4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4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4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4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4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4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4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4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4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4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4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4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4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4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4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4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404" t="str">
        <f ca="1">+IF(OFFSET('Water Data'!$D$27,0,10*ROW('Water Data'!D69))="","",OFFSET('Water Data'!$D$27,0,10*ROW('Water Data'!D69)))</f>
        <v/>
      </c>
      <c r="BT75" s="404" t="str">
        <f ca="1">+IF(OFFSET('Water Data'!$D$28,0,10*ROW('Water Data'!D69))="","",OFFSET('Water Data'!$D$28,0,10*ROW('Water Data'!D69)))</f>
        <v/>
      </c>
      <c r="BU75" s="404" t="str">
        <f ca="1">+IF(OFFSET('Water Data'!$D$29,0,10*ROW('Water Data'!D69))="","",OFFSET('Water Data'!$D$29,0,10*ROW('Water Data'!D69)))</f>
        <v/>
      </c>
      <c r="BV75" s="404" t="str">
        <f ca="1">+IF(OFFSET('Water Data'!$E$27,0,10*ROW('Water Data'!E69))="","",OFFSET('Water Data'!$E$27,0,10*ROW('Water Data'!E69)))</f>
        <v/>
      </c>
      <c r="BW75" s="404" t="str">
        <f ca="1">+IF(OFFSET('Water Data'!$E$28,0,10*ROW('Water Data'!E69))="","",OFFSET('Water Data'!$E$28,0,10*ROW('Water Data'!E69)))</f>
        <v/>
      </c>
      <c r="BX75" s="404" t="str">
        <f ca="1">+IF(OFFSET('Water Data'!$E$29,0,10*ROW('Water Data'!E69))="","",OFFSET('Water Data'!$E$29,0,10*ROW('Water Data'!E69)))</f>
        <v/>
      </c>
      <c r="BY75" s="404" t="str">
        <f ca="1">+IF(OFFSET('Water Data'!$F$27,0,10*ROW('Water Data'!F69))="","",OFFSET('Water Data'!$F$27,0,10*ROW('Water Data'!F69)))</f>
        <v/>
      </c>
      <c r="BZ75" s="404" t="str">
        <f ca="1">+IF(OFFSET('Water Data'!$F$28,0,10*ROW('Water Data'!F69))="","",OFFSET('Water Data'!$F$28,0,10*ROW('Water Data'!F69)))</f>
        <v/>
      </c>
      <c r="CA75" s="404" t="str">
        <f ca="1">+IF(OFFSET('Water Data'!$F$29,0,10*ROW('Water Data'!F69))="","",OFFSET('Water Data'!$F$29,0,10*ROW('Water Data'!F69)))</f>
        <v/>
      </c>
      <c r="CB75" s="404" t="str">
        <f ca="1">+IF(OFFSET('Water Data'!$G$27,0,10*ROW('Water Data'!G69))="","",OFFSET('Water Data'!$G$27,0,10*ROW('Water Data'!G69)))</f>
        <v/>
      </c>
      <c r="CC75" s="404" t="str">
        <f ca="1">+IF(OFFSET('Water Data'!$G$28,0,10*ROW('Water Data'!G69))="","",OFFSET('Water Data'!$G$28,0,10*ROW('Water Data'!G69)))</f>
        <v/>
      </c>
      <c r="CD75" s="404" t="str">
        <f ca="1">+IF(OFFSET('Water Data'!$G$29,0,10*ROW('Water Data'!G69))="","",OFFSET('Water Data'!$G$29,0,10*ROW('Water Data'!G69)))</f>
        <v/>
      </c>
      <c r="CE75" s="404" t="str">
        <f ca="1">+IF(OFFSET('Water Data'!$H$27,0,10*ROW('Water Data'!H69))="","",OFFSET('Water Data'!$H$27,0,10*ROW('Water Data'!H69)))</f>
        <v/>
      </c>
      <c r="CF75" s="404" t="str">
        <f ca="1">+IF(OFFSET('Water Data'!$H$28,0,10*ROW('Water Data'!H69))="","",OFFSET('Water Data'!$H$28,0,10*ROW('Water Data'!H69)))</f>
        <v/>
      </c>
      <c r="CG75" s="404" t="str">
        <f ca="1">+IF(OFFSET('Water Data'!$H$29,0,10*ROW('Water Data'!H69))="","",OFFSET('Water Data'!$H$29,0,10*ROW('Water Data'!H69)))</f>
        <v/>
      </c>
      <c r="CH75" s="404" t="str">
        <f ca="1">+IF(OFFSET('Water Data'!$I$27,0,10*ROW('Water Data'!I69))="","",OFFSET('Water Data'!$I$27,0,10*ROW('Water Data'!I69)))</f>
        <v/>
      </c>
      <c r="CI75" s="404" t="str">
        <f ca="1">+IF(OFFSET('Water Data'!$I$28,0,10*ROW('Water Data'!I69))="","",OFFSET('Water Data'!$I$28,0,10*ROW('Water Data'!I69)))</f>
        <v/>
      </c>
      <c r="CJ75" s="404" t="str">
        <f ca="1">+IF(OFFSET('Water Data'!$I$29,0,10*ROW('Water Data'!I69))="","",OFFSET('Water Data'!$I$29,0,10*ROW('Water Data'!I69)))</f>
        <v/>
      </c>
      <c r="CK75" s="404" t="str">
        <f ca="1">+IF(OFFSET('Sanitation Data'!$D$28,0,10*ROW('Sanitation Data'!D69))="","",OFFSET('Sanitation Data'!$D$28,0,10*ROW('Sanitation Data'!D69)))</f>
        <v/>
      </c>
      <c r="CL75" s="404" t="str">
        <f ca="1">+IF(OFFSET('Sanitation Data'!$D$29,0,10*ROW('Sanitation Data'!D69))="","",OFFSET('Sanitation Data'!$D$29,0,10*ROW('Sanitation Data'!D69)))</f>
        <v/>
      </c>
      <c r="CM75" s="404" t="str">
        <f ca="1">+IF(OFFSET('Sanitation Data'!$D$30,0,10*ROW('Sanitation Data'!D69))="","",OFFSET('Sanitation Data'!$D$30,0,10*ROW('Sanitation Data'!D69)))</f>
        <v/>
      </c>
      <c r="CN75" s="404" t="str">
        <f ca="1">+IF(OFFSET('Sanitation Data'!$D$31,0,10*ROW('Sanitation Data'!D69))="","",OFFSET('Sanitation Data'!$D$31,0,10*ROW('Sanitation Data'!D69)))</f>
        <v/>
      </c>
      <c r="CO75" s="404" t="str">
        <f ca="1">+IF(OFFSET('Sanitation Data'!$D$32,0,10*ROW('Sanitation Data'!D69))="","",OFFSET('Sanitation Data'!$D$32,0,10*ROW('Sanitation Data'!D69)))</f>
        <v/>
      </c>
      <c r="CP75" s="404" t="str">
        <f ca="1">+IF(OFFSET('Sanitation Data'!$E$28,0,10*ROW('Sanitation Data'!E69))="","",OFFSET('Sanitation Data'!$E$28,0,10*ROW('Sanitation Data'!E69)))</f>
        <v/>
      </c>
      <c r="CQ75" s="404" t="str">
        <f ca="1">+IF(OFFSET('Sanitation Data'!$E$29,0,10*ROW('Sanitation Data'!E69))="","",OFFSET('Sanitation Data'!$E$29,0,10*ROW('Sanitation Data'!E69)))</f>
        <v/>
      </c>
      <c r="CR75" s="404" t="str">
        <f ca="1">+IF(OFFSET('Sanitation Data'!$E$30,0,10*ROW('Sanitation Data'!E69))="","",OFFSET('Sanitation Data'!$E$30,0,10*ROW('Sanitation Data'!E69)))</f>
        <v/>
      </c>
      <c r="CS75" s="404" t="str">
        <f ca="1">+IF(OFFSET('Sanitation Data'!$E$31,0,10*ROW('Sanitation Data'!E69))="","",OFFSET('Sanitation Data'!$E$31,0,10*ROW('Sanitation Data'!E69)))</f>
        <v/>
      </c>
      <c r="CT75" s="404" t="str">
        <f ca="1">+IF(OFFSET('Sanitation Data'!$E$32,0,10*ROW('Sanitation Data'!E69))="","",OFFSET('Sanitation Data'!$E$32,0,10*ROW('Sanitation Data'!E69)))</f>
        <v/>
      </c>
      <c r="CU75" s="404" t="str">
        <f ca="1">+IF(OFFSET('Sanitation Data'!$F$28,0,10*ROW('Sanitation Data'!F69))="","",OFFSET('Sanitation Data'!$F$28,0,10*ROW('Sanitation Data'!F69)))</f>
        <v/>
      </c>
      <c r="CV75" s="404" t="str">
        <f ca="1">+IF(OFFSET('Sanitation Data'!$F$29,0,10*ROW('Sanitation Data'!F69))="","",OFFSET('Sanitation Data'!$F$29,0,10*ROW('Sanitation Data'!F69)))</f>
        <v/>
      </c>
      <c r="CW75" s="404" t="str">
        <f ca="1">+IF(OFFSET('Sanitation Data'!$F$30,0,10*ROW('Sanitation Data'!F69))="","",OFFSET('Sanitation Data'!$F$30,0,10*ROW('Sanitation Data'!F69)))</f>
        <v/>
      </c>
      <c r="CX75" s="404" t="str">
        <f ca="1">+IF(OFFSET('Sanitation Data'!$F$31,0,10*ROW('Sanitation Data'!F69))="","",OFFSET('Sanitation Data'!$F$31,0,10*ROW('Sanitation Data'!F69)))</f>
        <v/>
      </c>
      <c r="CY75" s="404" t="str">
        <f ca="1">+IF(OFFSET('Sanitation Data'!$F$32,0,10*ROW('Sanitation Data'!F69))="","",OFFSET('Sanitation Data'!$F$32,0,10*ROW('Sanitation Data'!F69)))</f>
        <v/>
      </c>
      <c r="CZ75" s="404" t="str">
        <f ca="1">+IF(OFFSET('Sanitation Data'!$G$28,0,10*ROW('Sanitation Data'!G69))="","",OFFSET('Sanitation Data'!$G$28,0,10*ROW('Sanitation Data'!G69)))</f>
        <v/>
      </c>
      <c r="DA75" s="404" t="str">
        <f ca="1">+IF(OFFSET('Sanitation Data'!$G$29,0,10*ROW('Sanitation Data'!G69))="","",OFFSET('Sanitation Data'!$G$29,0,10*ROW('Sanitation Data'!G69)))</f>
        <v/>
      </c>
      <c r="DB75" s="404" t="str">
        <f ca="1">+IF(OFFSET('Sanitation Data'!$G$30,0,10*ROW('Sanitation Data'!G69))="","",OFFSET('Sanitation Data'!$G$30,0,10*ROW('Sanitation Data'!G69)))</f>
        <v/>
      </c>
      <c r="DC75" s="404" t="str">
        <f ca="1">+IF(OFFSET('Sanitation Data'!$G$31,0,10*ROW('Sanitation Data'!G69))="","",OFFSET('Sanitation Data'!$G$31,0,10*ROW('Sanitation Data'!G69)))</f>
        <v/>
      </c>
      <c r="DD75" s="404" t="str">
        <f ca="1">+IF(OFFSET('Sanitation Data'!$G$32,0,10*ROW('Sanitation Data'!G69))="","",OFFSET('Sanitation Data'!$G$32,0,10*ROW('Sanitation Data'!G69)))</f>
        <v/>
      </c>
      <c r="DE75" s="404" t="str">
        <f ca="1">+IF(OFFSET('Sanitation Data'!$H$28,0,10*ROW('Sanitation Data'!H69))="","",OFFSET('Sanitation Data'!$H$28,0,10*ROW('Sanitation Data'!H69)))</f>
        <v/>
      </c>
      <c r="DF75" s="404" t="str">
        <f ca="1">+IF(OFFSET('Sanitation Data'!$H$29,0,10*ROW('Sanitation Data'!H69))="","",OFFSET('Sanitation Data'!$H$29,0,10*ROW('Sanitation Data'!H69)))</f>
        <v/>
      </c>
      <c r="DG75" s="404" t="str">
        <f ca="1">+IF(OFFSET('Sanitation Data'!$H$30,0,10*ROW('Sanitation Data'!H69))="","",OFFSET('Sanitation Data'!$H$30,0,10*ROW('Sanitation Data'!H69)))</f>
        <v/>
      </c>
      <c r="DH75" s="404" t="str">
        <f ca="1">+IF(OFFSET('Sanitation Data'!$H$31,0,10*ROW('Sanitation Data'!H69))="","",OFFSET('Sanitation Data'!$H$31,0,10*ROW('Sanitation Data'!H69)))</f>
        <v/>
      </c>
      <c r="DI75" s="404" t="str">
        <f ca="1">+IF(OFFSET('Sanitation Data'!$H$32,0,10*ROW('Sanitation Data'!H69))="","",OFFSET('Sanitation Data'!$H$32,0,10*ROW('Sanitation Data'!H69)))</f>
        <v/>
      </c>
      <c r="DJ75" s="404" t="str">
        <f ca="1">+IF(OFFSET('Sanitation Data'!$I$28,0,10*ROW('Sanitation Data'!I69))="","",OFFSET('Sanitation Data'!$I$28,0,10*ROW('Sanitation Data'!I69)))</f>
        <v/>
      </c>
      <c r="DK75" s="404" t="str">
        <f ca="1">+IF(OFFSET('Sanitation Data'!$I$29,0,10*ROW('Sanitation Data'!I69))="","",OFFSET('Sanitation Data'!$I$29,0,10*ROW('Sanitation Data'!I69)))</f>
        <v/>
      </c>
      <c r="DL75" s="404" t="str">
        <f ca="1">+IF(OFFSET('Sanitation Data'!$I$30,0,10*ROW('Sanitation Data'!I69))="","",OFFSET('Sanitation Data'!$I$30,0,10*ROW('Sanitation Data'!I69)))</f>
        <v/>
      </c>
      <c r="DM75" s="404" t="str">
        <f ca="1">+IF(OFFSET('Sanitation Data'!$I$31,0,10*ROW('Sanitation Data'!I69))="","",OFFSET('Sanitation Data'!$I$31,0,10*ROW('Sanitation Data'!I69)))</f>
        <v/>
      </c>
      <c r="DN75" s="404" t="str">
        <f ca="1">+IF(OFFSET('Sanitation Data'!$I$32,0,10*ROW('Sanitation Data'!I69))="","",OFFSET('Sanitation Data'!$I$32,0,10*ROW('Sanitation Data'!I69)))</f>
        <v/>
      </c>
      <c r="DO75" s="404" t="str">
        <f ca="1">+IF(OFFSET('Hygiene Data'!$D$11,0,10*ROW('Hygiene Data'!D69))="","",OFFSET('Hygiene Data'!$D$11,0,10*ROW('Hygiene Data'!D69)))</f>
        <v/>
      </c>
      <c r="DP75" s="404" t="str">
        <f ca="1">+IF(OFFSET('Hygiene Data'!$D$12,0,10*ROW('Hygiene Data'!D69))="","",OFFSET('Hygiene Data'!$D$12,0,10*ROW('Hygiene Data'!D69)))</f>
        <v/>
      </c>
      <c r="DQ75" s="404" t="str">
        <f ca="1">+IF(OFFSET('Hygiene Data'!$D$13,0,10*ROW('Hygiene Data'!D69))="","",OFFSET('Hygiene Data'!$D$13,0,10*ROW('Hygiene Data'!D69)))</f>
        <v/>
      </c>
      <c r="DR75" s="404" t="str">
        <f ca="1">+IF(OFFSET('Hygiene Data'!$E$11,0,10*ROW('Hygiene Data'!E69))="","",OFFSET('Hygiene Data'!$E$11,0,10*ROW('Hygiene Data'!E69)))</f>
        <v/>
      </c>
      <c r="DS75" s="404" t="str">
        <f ca="1">+IF(OFFSET('Hygiene Data'!$E$12,0,10*ROW('Hygiene Data'!E69))="","",OFFSET('Hygiene Data'!$E$12,0,10*ROW('Hygiene Data'!E69)))</f>
        <v/>
      </c>
      <c r="DT75" s="404" t="str">
        <f ca="1">+IF(OFFSET('Hygiene Data'!$E$13,0,10*ROW('Hygiene Data'!E69))="","",OFFSET('Hygiene Data'!$E$13,0,10*ROW('Hygiene Data'!E69)))</f>
        <v/>
      </c>
      <c r="DU75" s="404" t="str">
        <f ca="1">+IF(OFFSET('Hygiene Data'!$F$11,0,10*ROW('Hygiene Data'!F69))="","",OFFSET('Hygiene Data'!$F$11,0,10*ROW('Hygiene Data'!F69)))</f>
        <v/>
      </c>
      <c r="DV75" s="404" t="str">
        <f ca="1">+IF(OFFSET('Hygiene Data'!$F$12,0,10*ROW('Hygiene Data'!F69))="","",OFFSET('Hygiene Data'!$F$12,0,10*ROW('Hygiene Data'!F69)))</f>
        <v/>
      </c>
      <c r="DW75" s="404" t="str">
        <f ca="1">+IF(OFFSET('Hygiene Data'!$F$13,0,10*ROW('Hygiene Data'!F69))="","",OFFSET('Hygiene Data'!$F$13,0,10*ROW('Hygiene Data'!F69)))</f>
        <v/>
      </c>
      <c r="DX75" s="404" t="str">
        <f ca="1">+IF(OFFSET('Hygiene Data'!$G$11,0,10*ROW('Hygiene Data'!G69))="","",OFFSET('Hygiene Data'!$G$11,0,10*ROW('Hygiene Data'!G69)))</f>
        <v/>
      </c>
      <c r="DY75" s="404" t="str">
        <f ca="1">+IF(OFFSET('Hygiene Data'!$G$12,0,10*ROW('Hygiene Data'!G69))="","",OFFSET('Hygiene Data'!$G$12,0,10*ROW('Hygiene Data'!G69)))</f>
        <v/>
      </c>
      <c r="DZ75" s="404" t="str">
        <f ca="1">+IF(OFFSET('Hygiene Data'!$G$13,0,10*ROW('Hygiene Data'!G69))="","",OFFSET('Hygiene Data'!$G$13,0,10*ROW('Hygiene Data'!G69)))</f>
        <v/>
      </c>
      <c r="EA75" s="404" t="str">
        <f ca="1">+IF(OFFSET('Hygiene Data'!$H$11,0,10*ROW('Hygiene Data'!H69))="","",OFFSET('Hygiene Data'!$H$11,0,10*ROW('Hygiene Data'!H69)))</f>
        <v/>
      </c>
      <c r="EB75" s="404" t="str">
        <f ca="1">+IF(OFFSET('Hygiene Data'!$H$12,0,10*ROW('Hygiene Data'!H69))="","",OFFSET('Hygiene Data'!$H$12,0,10*ROW('Hygiene Data'!H69)))</f>
        <v/>
      </c>
      <c r="EC75" s="404" t="str">
        <f ca="1">+IF(OFFSET('Hygiene Data'!$H$13,0,10*ROW('Hygiene Data'!H69))="","",OFFSET('Hygiene Data'!$H$13,0,10*ROW('Hygiene Data'!H69)))</f>
        <v/>
      </c>
      <c r="ED75" s="404" t="str">
        <f ca="1">+IF(OFFSET('Hygiene Data'!$I$11,0,10*ROW('Hygiene Data'!I69))="","",OFFSET('Hygiene Data'!$I$11,0,10*ROW('Hygiene Data'!I69)))</f>
        <v/>
      </c>
      <c r="EE75" s="404" t="str">
        <f ca="1">+IF(OFFSET('Hygiene Data'!$I$12,0,10*ROW('Hygiene Data'!I69))="","",OFFSET('Hygiene Data'!$I$12,0,10*ROW('Hygiene Data'!I69)))</f>
        <v/>
      </c>
      <c r="EF75" s="404" t="str">
        <f ca="1">+IF(OFFSET('Hygiene Data'!$I$13,0,10*ROW('Hygiene Data'!I69))="","",OFFSET('Hygiene Data'!$I$13,0,10*ROW('Hygiene Data'!I69)))</f>
        <v/>
      </c>
    </row>
    <row r="76" spans="1:136" x14ac:dyDescent="0.25">
      <c r="A76" s="513" t="str">
        <f ca="1">+IF(OFFSET('Water Data'!$B$2,0,10*ROW('Water Data'!E70))="","",OFFSET('Water Data'!$B$2,0,10*ROW('Water Data'!E70)))</f>
        <v/>
      </c>
      <c r="B76" s="51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40" t="str">
        <f t="shared" ca="1" si="1"/>
        <v/>
      </c>
      <c r="D76" s="54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4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4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4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4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4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4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4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4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4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4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4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4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4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4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4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4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4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4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4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4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4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4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4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4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4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4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4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4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4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4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4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4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4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4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4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4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4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4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4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4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4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4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4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4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4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4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4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4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1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4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4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4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4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4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4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4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4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4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4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4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4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4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4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4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4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404" t="str">
        <f ca="1">+IF(OFFSET('Water Data'!$D$27,0,10*ROW('Water Data'!D70))="","",OFFSET('Water Data'!$D$27,0,10*ROW('Water Data'!D70)))</f>
        <v/>
      </c>
      <c r="BT76" s="404" t="str">
        <f ca="1">+IF(OFFSET('Water Data'!$D$28,0,10*ROW('Water Data'!D70))="","",OFFSET('Water Data'!$D$28,0,10*ROW('Water Data'!D70)))</f>
        <v/>
      </c>
      <c r="BU76" s="404" t="str">
        <f ca="1">+IF(OFFSET('Water Data'!$D$29,0,10*ROW('Water Data'!D70))="","",OFFSET('Water Data'!$D$29,0,10*ROW('Water Data'!D70)))</f>
        <v/>
      </c>
      <c r="BV76" s="404" t="str">
        <f ca="1">+IF(OFFSET('Water Data'!$E$27,0,10*ROW('Water Data'!E70))="","",OFFSET('Water Data'!$E$27,0,10*ROW('Water Data'!E70)))</f>
        <v/>
      </c>
      <c r="BW76" s="404" t="str">
        <f ca="1">+IF(OFFSET('Water Data'!$E$28,0,10*ROW('Water Data'!E70))="","",OFFSET('Water Data'!$E$28,0,10*ROW('Water Data'!E70)))</f>
        <v/>
      </c>
      <c r="BX76" s="404" t="str">
        <f ca="1">+IF(OFFSET('Water Data'!$E$29,0,10*ROW('Water Data'!E70))="","",OFFSET('Water Data'!$E$29,0,10*ROW('Water Data'!E70)))</f>
        <v/>
      </c>
      <c r="BY76" s="404" t="str">
        <f ca="1">+IF(OFFSET('Water Data'!$F$27,0,10*ROW('Water Data'!F70))="","",OFFSET('Water Data'!$F$27,0,10*ROW('Water Data'!F70)))</f>
        <v/>
      </c>
      <c r="BZ76" s="404" t="str">
        <f ca="1">+IF(OFFSET('Water Data'!$F$28,0,10*ROW('Water Data'!F70))="","",OFFSET('Water Data'!$F$28,0,10*ROW('Water Data'!F70)))</f>
        <v/>
      </c>
      <c r="CA76" s="404" t="str">
        <f ca="1">+IF(OFFSET('Water Data'!$F$29,0,10*ROW('Water Data'!F70))="","",OFFSET('Water Data'!$F$29,0,10*ROW('Water Data'!F70)))</f>
        <v/>
      </c>
      <c r="CB76" s="404" t="str">
        <f ca="1">+IF(OFFSET('Water Data'!$G$27,0,10*ROW('Water Data'!G70))="","",OFFSET('Water Data'!$G$27,0,10*ROW('Water Data'!G70)))</f>
        <v/>
      </c>
      <c r="CC76" s="404" t="str">
        <f ca="1">+IF(OFFSET('Water Data'!$G$28,0,10*ROW('Water Data'!G70))="","",OFFSET('Water Data'!$G$28,0,10*ROW('Water Data'!G70)))</f>
        <v/>
      </c>
      <c r="CD76" s="404" t="str">
        <f ca="1">+IF(OFFSET('Water Data'!$G$29,0,10*ROW('Water Data'!G70))="","",OFFSET('Water Data'!$G$29,0,10*ROW('Water Data'!G70)))</f>
        <v/>
      </c>
      <c r="CE76" s="404" t="str">
        <f ca="1">+IF(OFFSET('Water Data'!$H$27,0,10*ROW('Water Data'!H70))="","",OFFSET('Water Data'!$H$27,0,10*ROW('Water Data'!H70)))</f>
        <v/>
      </c>
      <c r="CF76" s="404" t="str">
        <f ca="1">+IF(OFFSET('Water Data'!$H$28,0,10*ROW('Water Data'!H70))="","",OFFSET('Water Data'!$H$28,0,10*ROW('Water Data'!H70)))</f>
        <v/>
      </c>
      <c r="CG76" s="404" t="str">
        <f ca="1">+IF(OFFSET('Water Data'!$H$29,0,10*ROW('Water Data'!H70))="","",OFFSET('Water Data'!$H$29,0,10*ROW('Water Data'!H70)))</f>
        <v/>
      </c>
      <c r="CH76" s="404" t="str">
        <f ca="1">+IF(OFFSET('Water Data'!$I$27,0,10*ROW('Water Data'!I70))="","",OFFSET('Water Data'!$I$27,0,10*ROW('Water Data'!I70)))</f>
        <v/>
      </c>
      <c r="CI76" s="404" t="str">
        <f ca="1">+IF(OFFSET('Water Data'!$I$28,0,10*ROW('Water Data'!I70))="","",OFFSET('Water Data'!$I$28,0,10*ROW('Water Data'!I70)))</f>
        <v/>
      </c>
      <c r="CJ76" s="404" t="str">
        <f ca="1">+IF(OFFSET('Water Data'!$I$29,0,10*ROW('Water Data'!I70))="","",OFFSET('Water Data'!$I$29,0,10*ROW('Water Data'!I70)))</f>
        <v/>
      </c>
      <c r="CK76" s="404" t="str">
        <f ca="1">+IF(OFFSET('Sanitation Data'!$D$28,0,10*ROW('Sanitation Data'!D70))="","",OFFSET('Sanitation Data'!$D$28,0,10*ROW('Sanitation Data'!D70)))</f>
        <v/>
      </c>
      <c r="CL76" s="404" t="str">
        <f ca="1">+IF(OFFSET('Sanitation Data'!$D$29,0,10*ROW('Sanitation Data'!D70))="","",OFFSET('Sanitation Data'!$D$29,0,10*ROW('Sanitation Data'!D70)))</f>
        <v/>
      </c>
      <c r="CM76" s="404" t="str">
        <f ca="1">+IF(OFFSET('Sanitation Data'!$D$30,0,10*ROW('Sanitation Data'!D70))="","",OFFSET('Sanitation Data'!$D$30,0,10*ROW('Sanitation Data'!D70)))</f>
        <v/>
      </c>
      <c r="CN76" s="404" t="str">
        <f ca="1">+IF(OFFSET('Sanitation Data'!$D$31,0,10*ROW('Sanitation Data'!D70))="","",OFFSET('Sanitation Data'!$D$31,0,10*ROW('Sanitation Data'!D70)))</f>
        <v/>
      </c>
      <c r="CO76" s="404" t="str">
        <f ca="1">+IF(OFFSET('Sanitation Data'!$D$32,0,10*ROW('Sanitation Data'!D70))="","",OFFSET('Sanitation Data'!$D$32,0,10*ROW('Sanitation Data'!D70)))</f>
        <v/>
      </c>
      <c r="CP76" s="404" t="str">
        <f ca="1">+IF(OFFSET('Sanitation Data'!$E$28,0,10*ROW('Sanitation Data'!E70))="","",OFFSET('Sanitation Data'!$E$28,0,10*ROW('Sanitation Data'!E70)))</f>
        <v/>
      </c>
      <c r="CQ76" s="404" t="str">
        <f ca="1">+IF(OFFSET('Sanitation Data'!$E$29,0,10*ROW('Sanitation Data'!E70))="","",OFFSET('Sanitation Data'!$E$29,0,10*ROW('Sanitation Data'!E70)))</f>
        <v/>
      </c>
      <c r="CR76" s="404" t="str">
        <f ca="1">+IF(OFFSET('Sanitation Data'!$E$30,0,10*ROW('Sanitation Data'!E70))="","",OFFSET('Sanitation Data'!$E$30,0,10*ROW('Sanitation Data'!E70)))</f>
        <v/>
      </c>
      <c r="CS76" s="404" t="str">
        <f ca="1">+IF(OFFSET('Sanitation Data'!$E$31,0,10*ROW('Sanitation Data'!E70))="","",OFFSET('Sanitation Data'!$E$31,0,10*ROW('Sanitation Data'!E70)))</f>
        <v/>
      </c>
      <c r="CT76" s="404" t="str">
        <f ca="1">+IF(OFFSET('Sanitation Data'!$E$32,0,10*ROW('Sanitation Data'!E70))="","",OFFSET('Sanitation Data'!$E$32,0,10*ROW('Sanitation Data'!E70)))</f>
        <v/>
      </c>
      <c r="CU76" s="404" t="str">
        <f ca="1">+IF(OFFSET('Sanitation Data'!$F$28,0,10*ROW('Sanitation Data'!F70))="","",OFFSET('Sanitation Data'!$F$28,0,10*ROW('Sanitation Data'!F70)))</f>
        <v/>
      </c>
      <c r="CV76" s="404" t="str">
        <f ca="1">+IF(OFFSET('Sanitation Data'!$F$29,0,10*ROW('Sanitation Data'!F70))="","",OFFSET('Sanitation Data'!$F$29,0,10*ROW('Sanitation Data'!F70)))</f>
        <v/>
      </c>
      <c r="CW76" s="404" t="str">
        <f ca="1">+IF(OFFSET('Sanitation Data'!$F$30,0,10*ROW('Sanitation Data'!F70))="","",OFFSET('Sanitation Data'!$F$30,0,10*ROW('Sanitation Data'!F70)))</f>
        <v/>
      </c>
      <c r="CX76" s="404" t="str">
        <f ca="1">+IF(OFFSET('Sanitation Data'!$F$31,0,10*ROW('Sanitation Data'!F70))="","",OFFSET('Sanitation Data'!$F$31,0,10*ROW('Sanitation Data'!F70)))</f>
        <v/>
      </c>
      <c r="CY76" s="404" t="str">
        <f ca="1">+IF(OFFSET('Sanitation Data'!$F$32,0,10*ROW('Sanitation Data'!F70))="","",OFFSET('Sanitation Data'!$F$32,0,10*ROW('Sanitation Data'!F70)))</f>
        <v/>
      </c>
      <c r="CZ76" s="404" t="str">
        <f ca="1">+IF(OFFSET('Sanitation Data'!$G$28,0,10*ROW('Sanitation Data'!G70))="","",OFFSET('Sanitation Data'!$G$28,0,10*ROW('Sanitation Data'!G70)))</f>
        <v/>
      </c>
      <c r="DA76" s="404" t="str">
        <f ca="1">+IF(OFFSET('Sanitation Data'!$G$29,0,10*ROW('Sanitation Data'!G70))="","",OFFSET('Sanitation Data'!$G$29,0,10*ROW('Sanitation Data'!G70)))</f>
        <v/>
      </c>
      <c r="DB76" s="404" t="str">
        <f ca="1">+IF(OFFSET('Sanitation Data'!$G$30,0,10*ROW('Sanitation Data'!G70))="","",OFFSET('Sanitation Data'!$G$30,0,10*ROW('Sanitation Data'!G70)))</f>
        <v/>
      </c>
      <c r="DC76" s="404" t="str">
        <f ca="1">+IF(OFFSET('Sanitation Data'!$G$31,0,10*ROW('Sanitation Data'!G70))="","",OFFSET('Sanitation Data'!$G$31,0,10*ROW('Sanitation Data'!G70)))</f>
        <v/>
      </c>
      <c r="DD76" s="404" t="str">
        <f ca="1">+IF(OFFSET('Sanitation Data'!$G$32,0,10*ROW('Sanitation Data'!G70))="","",OFFSET('Sanitation Data'!$G$32,0,10*ROW('Sanitation Data'!G70)))</f>
        <v/>
      </c>
      <c r="DE76" s="404" t="str">
        <f ca="1">+IF(OFFSET('Sanitation Data'!$H$28,0,10*ROW('Sanitation Data'!H70))="","",OFFSET('Sanitation Data'!$H$28,0,10*ROW('Sanitation Data'!H70)))</f>
        <v/>
      </c>
      <c r="DF76" s="404" t="str">
        <f ca="1">+IF(OFFSET('Sanitation Data'!$H$29,0,10*ROW('Sanitation Data'!H70))="","",OFFSET('Sanitation Data'!$H$29,0,10*ROW('Sanitation Data'!H70)))</f>
        <v/>
      </c>
      <c r="DG76" s="404" t="str">
        <f ca="1">+IF(OFFSET('Sanitation Data'!$H$30,0,10*ROW('Sanitation Data'!H70))="","",OFFSET('Sanitation Data'!$H$30,0,10*ROW('Sanitation Data'!H70)))</f>
        <v/>
      </c>
      <c r="DH76" s="404" t="str">
        <f ca="1">+IF(OFFSET('Sanitation Data'!$H$31,0,10*ROW('Sanitation Data'!H70))="","",OFFSET('Sanitation Data'!$H$31,0,10*ROW('Sanitation Data'!H70)))</f>
        <v/>
      </c>
      <c r="DI76" s="404" t="str">
        <f ca="1">+IF(OFFSET('Sanitation Data'!$H$32,0,10*ROW('Sanitation Data'!H70))="","",OFFSET('Sanitation Data'!$H$32,0,10*ROW('Sanitation Data'!H70)))</f>
        <v/>
      </c>
      <c r="DJ76" s="404" t="str">
        <f ca="1">+IF(OFFSET('Sanitation Data'!$I$28,0,10*ROW('Sanitation Data'!I70))="","",OFFSET('Sanitation Data'!$I$28,0,10*ROW('Sanitation Data'!I70)))</f>
        <v/>
      </c>
      <c r="DK76" s="404" t="str">
        <f ca="1">+IF(OFFSET('Sanitation Data'!$I$29,0,10*ROW('Sanitation Data'!I70))="","",OFFSET('Sanitation Data'!$I$29,0,10*ROW('Sanitation Data'!I70)))</f>
        <v/>
      </c>
      <c r="DL76" s="404" t="str">
        <f ca="1">+IF(OFFSET('Sanitation Data'!$I$30,0,10*ROW('Sanitation Data'!I70))="","",OFFSET('Sanitation Data'!$I$30,0,10*ROW('Sanitation Data'!I70)))</f>
        <v/>
      </c>
      <c r="DM76" s="404" t="str">
        <f ca="1">+IF(OFFSET('Sanitation Data'!$I$31,0,10*ROW('Sanitation Data'!I70))="","",OFFSET('Sanitation Data'!$I$31,0,10*ROW('Sanitation Data'!I70)))</f>
        <v/>
      </c>
      <c r="DN76" s="404" t="str">
        <f ca="1">+IF(OFFSET('Sanitation Data'!$I$32,0,10*ROW('Sanitation Data'!I70))="","",OFFSET('Sanitation Data'!$I$32,0,10*ROW('Sanitation Data'!I70)))</f>
        <v/>
      </c>
      <c r="DO76" s="404" t="str">
        <f ca="1">+IF(OFFSET('Hygiene Data'!$D$11,0,10*ROW('Hygiene Data'!D70))="","",OFFSET('Hygiene Data'!$D$11,0,10*ROW('Hygiene Data'!D70)))</f>
        <v/>
      </c>
      <c r="DP76" s="404" t="str">
        <f ca="1">+IF(OFFSET('Hygiene Data'!$D$12,0,10*ROW('Hygiene Data'!D70))="","",OFFSET('Hygiene Data'!$D$12,0,10*ROW('Hygiene Data'!D70)))</f>
        <v/>
      </c>
      <c r="DQ76" s="404" t="str">
        <f ca="1">+IF(OFFSET('Hygiene Data'!$D$13,0,10*ROW('Hygiene Data'!D70))="","",OFFSET('Hygiene Data'!$D$13,0,10*ROW('Hygiene Data'!D70)))</f>
        <v/>
      </c>
      <c r="DR76" s="404" t="str">
        <f ca="1">+IF(OFFSET('Hygiene Data'!$E$11,0,10*ROW('Hygiene Data'!E70))="","",OFFSET('Hygiene Data'!$E$11,0,10*ROW('Hygiene Data'!E70)))</f>
        <v/>
      </c>
      <c r="DS76" s="404" t="str">
        <f ca="1">+IF(OFFSET('Hygiene Data'!$E$12,0,10*ROW('Hygiene Data'!E70))="","",OFFSET('Hygiene Data'!$E$12,0,10*ROW('Hygiene Data'!E70)))</f>
        <v/>
      </c>
      <c r="DT76" s="404" t="str">
        <f ca="1">+IF(OFFSET('Hygiene Data'!$E$13,0,10*ROW('Hygiene Data'!E70))="","",OFFSET('Hygiene Data'!$E$13,0,10*ROW('Hygiene Data'!E70)))</f>
        <v/>
      </c>
      <c r="DU76" s="404" t="str">
        <f ca="1">+IF(OFFSET('Hygiene Data'!$F$11,0,10*ROW('Hygiene Data'!F70))="","",OFFSET('Hygiene Data'!$F$11,0,10*ROW('Hygiene Data'!F70)))</f>
        <v/>
      </c>
      <c r="DV76" s="404" t="str">
        <f ca="1">+IF(OFFSET('Hygiene Data'!$F$12,0,10*ROW('Hygiene Data'!F70))="","",OFFSET('Hygiene Data'!$F$12,0,10*ROW('Hygiene Data'!F70)))</f>
        <v/>
      </c>
      <c r="DW76" s="404" t="str">
        <f ca="1">+IF(OFFSET('Hygiene Data'!$F$13,0,10*ROW('Hygiene Data'!F70))="","",OFFSET('Hygiene Data'!$F$13,0,10*ROW('Hygiene Data'!F70)))</f>
        <v/>
      </c>
      <c r="DX76" s="404" t="str">
        <f ca="1">+IF(OFFSET('Hygiene Data'!$G$11,0,10*ROW('Hygiene Data'!G70))="","",OFFSET('Hygiene Data'!$G$11,0,10*ROW('Hygiene Data'!G70)))</f>
        <v/>
      </c>
      <c r="DY76" s="404" t="str">
        <f ca="1">+IF(OFFSET('Hygiene Data'!$G$12,0,10*ROW('Hygiene Data'!G70))="","",OFFSET('Hygiene Data'!$G$12,0,10*ROW('Hygiene Data'!G70)))</f>
        <v/>
      </c>
      <c r="DZ76" s="404" t="str">
        <f ca="1">+IF(OFFSET('Hygiene Data'!$G$13,0,10*ROW('Hygiene Data'!G70))="","",OFFSET('Hygiene Data'!$G$13,0,10*ROW('Hygiene Data'!G70)))</f>
        <v/>
      </c>
      <c r="EA76" s="404" t="str">
        <f ca="1">+IF(OFFSET('Hygiene Data'!$H$11,0,10*ROW('Hygiene Data'!H70))="","",OFFSET('Hygiene Data'!$H$11,0,10*ROW('Hygiene Data'!H70)))</f>
        <v/>
      </c>
      <c r="EB76" s="404" t="str">
        <f ca="1">+IF(OFFSET('Hygiene Data'!$H$12,0,10*ROW('Hygiene Data'!H70))="","",OFFSET('Hygiene Data'!$H$12,0,10*ROW('Hygiene Data'!H70)))</f>
        <v/>
      </c>
      <c r="EC76" s="404" t="str">
        <f ca="1">+IF(OFFSET('Hygiene Data'!$H$13,0,10*ROW('Hygiene Data'!H70))="","",OFFSET('Hygiene Data'!$H$13,0,10*ROW('Hygiene Data'!H70)))</f>
        <v/>
      </c>
      <c r="ED76" s="404" t="str">
        <f ca="1">+IF(OFFSET('Hygiene Data'!$I$11,0,10*ROW('Hygiene Data'!I70))="","",OFFSET('Hygiene Data'!$I$11,0,10*ROW('Hygiene Data'!I70)))</f>
        <v/>
      </c>
      <c r="EE76" s="404" t="str">
        <f ca="1">+IF(OFFSET('Hygiene Data'!$I$12,0,10*ROW('Hygiene Data'!I70))="","",OFFSET('Hygiene Data'!$I$12,0,10*ROW('Hygiene Data'!I70)))</f>
        <v/>
      </c>
      <c r="EF76" s="404" t="str">
        <f ca="1">+IF(OFFSET('Hygiene Data'!$I$13,0,10*ROW('Hygiene Data'!I70))="","",OFFSET('Hygiene Data'!$I$13,0,10*ROW('Hygiene Data'!I70)))</f>
        <v/>
      </c>
    </row>
    <row r="77" spans="1:136" x14ac:dyDescent="0.25">
      <c r="A77" s="513" t="str">
        <f ca="1">+IF(OFFSET('Water Data'!$B$2,0,10*ROW('Water Data'!E71))="","",OFFSET('Water Data'!$B$2,0,10*ROW('Water Data'!E71)))</f>
        <v/>
      </c>
      <c r="B77" s="51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40" t="str">
        <f t="shared" ca="1" si="1"/>
        <v/>
      </c>
      <c r="D77" s="54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4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4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4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4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4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4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4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4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4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4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4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4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4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4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4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4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4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4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4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4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4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4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4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4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4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4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4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4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4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4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4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4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4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4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4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4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4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4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4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4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4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4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4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4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4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4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4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4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1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4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4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4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4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4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4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4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4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4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4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4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4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4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4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4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4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404" t="str">
        <f ca="1">+IF(OFFSET('Water Data'!$D$27,0,10*ROW('Water Data'!D71))="","",OFFSET('Water Data'!$D$27,0,10*ROW('Water Data'!D71)))</f>
        <v/>
      </c>
      <c r="BT77" s="404" t="str">
        <f ca="1">+IF(OFFSET('Water Data'!$D$28,0,10*ROW('Water Data'!D71))="","",OFFSET('Water Data'!$D$28,0,10*ROW('Water Data'!D71)))</f>
        <v/>
      </c>
      <c r="BU77" s="404" t="str">
        <f ca="1">+IF(OFFSET('Water Data'!$D$29,0,10*ROW('Water Data'!D71))="","",OFFSET('Water Data'!$D$29,0,10*ROW('Water Data'!D71)))</f>
        <v/>
      </c>
      <c r="BV77" s="404" t="str">
        <f ca="1">+IF(OFFSET('Water Data'!$E$27,0,10*ROW('Water Data'!E71))="","",OFFSET('Water Data'!$E$27,0,10*ROW('Water Data'!E71)))</f>
        <v/>
      </c>
      <c r="BW77" s="404" t="str">
        <f ca="1">+IF(OFFSET('Water Data'!$E$28,0,10*ROW('Water Data'!E71))="","",OFFSET('Water Data'!$E$28,0,10*ROW('Water Data'!E71)))</f>
        <v/>
      </c>
      <c r="BX77" s="404" t="str">
        <f ca="1">+IF(OFFSET('Water Data'!$E$29,0,10*ROW('Water Data'!E71))="","",OFFSET('Water Data'!$E$29,0,10*ROW('Water Data'!E71)))</f>
        <v/>
      </c>
      <c r="BY77" s="404" t="str">
        <f ca="1">+IF(OFFSET('Water Data'!$F$27,0,10*ROW('Water Data'!F71))="","",OFFSET('Water Data'!$F$27,0,10*ROW('Water Data'!F71)))</f>
        <v/>
      </c>
      <c r="BZ77" s="404" t="str">
        <f ca="1">+IF(OFFSET('Water Data'!$F$28,0,10*ROW('Water Data'!F71))="","",OFFSET('Water Data'!$F$28,0,10*ROW('Water Data'!F71)))</f>
        <v/>
      </c>
      <c r="CA77" s="404" t="str">
        <f ca="1">+IF(OFFSET('Water Data'!$F$29,0,10*ROW('Water Data'!F71))="","",OFFSET('Water Data'!$F$29,0,10*ROW('Water Data'!F71)))</f>
        <v/>
      </c>
      <c r="CB77" s="404" t="str">
        <f ca="1">+IF(OFFSET('Water Data'!$G$27,0,10*ROW('Water Data'!G71))="","",OFFSET('Water Data'!$G$27,0,10*ROW('Water Data'!G71)))</f>
        <v/>
      </c>
      <c r="CC77" s="404" t="str">
        <f ca="1">+IF(OFFSET('Water Data'!$G$28,0,10*ROW('Water Data'!G71))="","",OFFSET('Water Data'!$G$28,0,10*ROW('Water Data'!G71)))</f>
        <v/>
      </c>
      <c r="CD77" s="404" t="str">
        <f ca="1">+IF(OFFSET('Water Data'!$G$29,0,10*ROW('Water Data'!G71))="","",OFFSET('Water Data'!$G$29,0,10*ROW('Water Data'!G71)))</f>
        <v/>
      </c>
      <c r="CE77" s="404" t="str">
        <f ca="1">+IF(OFFSET('Water Data'!$H$27,0,10*ROW('Water Data'!H71))="","",OFFSET('Water Data'!$H$27,0,10*ROW('Water Data'!H71)))</f>
        <v/>
      </c>
      <c r="CF77" s="404" t="str">
        <f ca="1">+IF(OFFSET('Water Data'!$H$28,0,10*ROW('Water Data'!H71))="","",OFFSET('Water Data'!$H$28,0,10*ROW('Water Data'!H71)))</f>
        <v/>
      </c>
      <c r="CG77" s="404" t="str">
        <f ca="1">+IF(OFFSET('Water Data'!$H$29,0,10*ROW('Water Data'!H71))="","",OFFSET('Water Data'!$H$29,0,10*ROW('Water Data'!H71)))</f>
        <v/>
      </c>
      <c r="CH77" s="404" t="str">
        <f ca="1">+IF(OFFSET('Water Data'!$I$27,0,10*ROW('Water Data'!I71))="","",OFFSET('Water Data'!$I$27,0,10*ROW('Water Data'!I71)))</f>
        <v/>
      </c>
      <c r="CI77" s="404" t="str">
        <f ca="1">+IF(OFFSET('Water Data'!$I$28,0,10*ROW('Water Data'!I71))="","",OFFSET('Water Data'!$I$28,0,10*ROW('Water Data'!I71)))</f>
        <v/>
      </c>
      <c r="CJ77" s="404" t="str">
        <f ca="1">+IF(OFFSET('Water Data'!$I$29,0,10*ROW('Water Data'!I71))="","",OFFSET('Water Data'!$I$29,0,10*ROW('Water Data'!I71)))</f>
        <v/>
      </c>
      <c r="CK77" s="404" t="str">
        <f ca="1">+IF(OFFSET('Sanitation Data'!$D$28,0,10*ROW('Sanitation Data'!D71))="","",OFFSET('Sanitation Data'!$D$28,0,10*ROW('Sanitation Data'!D71)))</f>
        <v/>
      </c>
      <c r="CL77" s="404" t="str">
        <f ca="1">+IF(OFFSET('Sanitation Data'!$D$29,0,10*ROW('Sanitation Data'!D71))="","",OFFSET('Sanitation Data'!$D$29,0,10*ROW('Sanitation Data'!D71)))</f>
        <v/>
      </c>
      <c r="CM77" s="404" t="str">
        <f ca="1">+IF(OFFSET('Sanitation Data'!$D$30,0,10*ROW('Sanitation Data'!D71))="","",OFFSET('Sanitation Data'!$D$30,0,10*ROW('Sanitation Data'!D71)))</f>
        <v/>
      </c>
      <c r="CN77" s="404" t="str">
        <f ca="1">+IF(OFFSET('Sanitation Data'!$D$31,0,10*ROW('Sanitation Data'!D71))="","",OFFSET('Sanitation Data'!$D$31,0,10*ROW('Sanitation Data'!D71)))</f>
        <v/>
      </c>
      <c r="CO77" s="404" t="str">
        <f ca="1">+IF(OFFSET('Sanitation Data'!$D$32,0,10*ROW('Sanitation Data'!D71))="","",OFFSET('Sanitation Data'!$D$32,0,10*ROW('Sanitation Data'!D71)))</f>
        <v/>
      </c>
      <c r="CP77" s="404" t="str">
        <f ca="1">+IF(OFFSET('Sanitation Data'!$E$28,0,10*ROW('Sanitation Data'!E71))="","",OFFSET('Sanitation Data'!$E$28,0,10*ROW('Sanitation Data'!E71)))</f>
        <v/>
      </c>
      <c r="CQ77" s="404" t="str">
        <f ca="1">+IF(OFFSET('Sanitation Data'!$E$29,0,10*ROW('Sanitation Data'!E71))="","",OFFSET('Sanitation Data'!$E$29,0,10*ROW('Sanitation Data'!E71)))</f>
        <v/>
      </c>
      <c r="CR77" s="404" t="str">
        <f ca="1">+IF(OFFSET('Sanitation Data'!$E$30,0,10*ROW('Sanitation Data'!E71))="","",OFFSET('Sanitation Data'!$E$30,0,10*ROW('Sanitation Data'!E71)))</f>
        <v/>
      </c>
      <c r="CS77" s="404" t="str">
        <f ca="1">+IF(OFFSET('Sanitation Data'!$E$31,0,10*ROW('Sanitation Data'!E71))="","",OFFSET('Sanitation Data'!$E$31,0,10*ROW('Sanitation Data'!E71)))</f>
        <v/>
      </c>
      <c r="CT77" s="404" t="str">
        <f ca="1">+IF(OFFSET('Sanitation Data'!$E$32,0,10*ROW('Sanitation Data'!E71))="","",OFFSET('Sanitation Data'!$E$32,0,10*ROW('Sanitation Data'!E71)))</f>
        <v/>
      </c>
      <c r="CU77" s="404" t="str">
        <f ca="1">+IF(OFFSET('Sanitation Data'!$F$28,0,10*ROW('Sanitation Data'!F71))="","",OFFSET('Sanitation Data'!$F$28,0,10*ROW('Sanitation Data'!F71)))</f>
        <v/>
      </c>
      <c r="CV77" s="404" t="str">
        <f ca="1">+IF(OFFSET('Sanitation Data'!$F$29,0,10*ROW('Sanitation Data'!F71))="","",OFFSET('Sanitation Data'!$F$29,0,10*ROW('Sanitation Data'!F71)))</f>
        <v/>
      </c>
      <c r="CW77" s="404" t="str">
        <f ca="1">+IF(OFFSET('Sanitation Data'!$F$30,0,10*ROW('Sanitation Data'!F71))="","",OFFSET('Sanitation Data'!$F$30,0,10*ROW('Sanitation Data'!F71)))</f>
        <v/>
      </c>
      <c r="CX77" s="404" t="str">
        <f ca="1">+IF(OFFSET('Sanitation Data'!$F$31,0,10*ROW('Sanitation Data'!F71))="","",OFFSET('Sanitation Data'!$F$31,0,10*ROW('Sanitation Data'!F71)))</f>
        <v/>
      </c>
      <c r="CY77" s="404" t="str">
        <f ca="1">+IF(OFFSET('Sanitation Data'!$F$32,0,10*ROW('Sanitation Data'!F71))="","",OFFSET('Sanitation Data'!$F$32,0,10*ROW('Sanitation Data'!F71)))</f>
        <v/>
      </c>
      <c r="CZ77" s="404" t="str">
        <f ca="1">+IF(OFFSET('Sanitation Data'!$G$28,0,10*ROW('Sanitation Data'!G71))="","",OFFSET('Sanitation Data'!$G$28,0,10*ROW('Sanitation Data'!G71)))</f>
        <v/>
      </c>
      <c r="DA77" s="404" t="str">
        <f ca="1">+IF(OFFSET('Sanitation Data'!$G$29,0,10*ROW('Sanitation Data'!G71))="","",OFFSET('Sanitation Data'!$G$29,0,10*ROW('Sanitation Data'!G71)))</f>
        <v/>
      </c>
      <c r="DB77" s="404" t="str">
        <f ca="1">+IF(OFFSET('Sanitation Data'!$G$30,0,10*ROW('Sanitation Data'!G71))="","",OFFSET('Sanitation Data'!$G$30,0,10*ROW('Sanitation Data'!G71)))</f>
        <v/>
      </c>
      <c r="DC77" s="404" t="str">
        <f ca="1">+IF(OFFSET('Sanitation Data'!$G$31,0,10*ROW('Sanitation Data'!G71))="","",OFFSET('Sanitation Data'!$G$31,0,10*ROW('Sanitation Data'!G71)))</f>
        <v/>
      </c>
      <c r="DD77" s="404" t="str">
        <f ca="1">+IF(OFFSET('Sanitation Data'!$G$32,0,10*ROW('Sanitation Data'!G71))="","",OFFSET('Sanitation Data'!$G$32,0,10*ROW('Sanitation Data'!G71)))</f>
        <v/>
      </c>
      <c r="DE77" s="404" t="str">
        <f ca="1">+IF(OFFSET('Sanitation Data'!$H$28,0,10*ROW('Sanitation Data'!H71))="","",OFFSET('Sanitation Data'!$H$28,0,10*ROW('Sanitation Data'!H71)))</f>
        <v/>
      </c>
      <c r="DF77" s="404" t="str">
        <f ca="1">+IF(OFFSET('Sanitation Data'!$H$29,0,10*ROW('Sanitation Data'!H71))="","",OFFSET('Sanitation Data'!$H$29,0,10*ROW('Sanitation Data'!H71)))</f>
        <v/>
      </c>
      <c r="DG77" s="404" t="str">
        <f ca="1">+IF(OFFSET('Sanitation Data'!$H$30,0,10*ROW('Sanitation Data'!H71))="","",OFFSET('Sanitation Data'!$H$30,0,10*ROW('Sanitation Data'!H71)))</f>
        <v/>
      </c>
      <c r="DH77" s="404" t="str">
        <f ca="1">+IF(OFFSET('Sanitation Data'!$H$31,0,10*ROW('Sanitation Data'!H71))="","",OFFSET('Sanitation Data'!$H$31,0,10*ROW('Sanitation Data'!H71)))</f>
        <v/>
      </c>
      <c r="DI77" s="404" t="str">
        <f ca="1">+IF(OFFSET('Sanitation Data'!$H$32,0,10*ROW('Sanitation Data'!H71))="","",OFFSET('Sanitation Data'!$H$32,0,10*ROW('Sanitation Data'!H71)))</f>
        <v/>
      </c>
      <c r="DJ77" s="404" t="str">
        <f ca="1">+IF(OFFSET('Sanitation Data'!$I$28,0,10*ROW('Sanitation Data'!I71))="","",OFFSET('Sanitation Data'!$I$28,0,10*ROW('Sanitation Data'!I71)))</f>
        <v/>
      </c>
      <c r="DK77" s="404" t="str">
        <f ca="1">+IF(OFFSET('Sanitation Data'!$I$29,0,10*ROW('Sanitation Data'!I71))="","",OFFSET('Sanitation Data'!$I$29,0,10*ROW('Sanitation Data'!I71)))</f>
        <v/>
      </c>
      <c r="DL77" s="404" t="str">
        <f ca="1">+IF(OFFSET('Sanitation Data'!$I$30,0,10*ROW('Sanitation Data'!I71))="","",OFFSET('Sanitation Data'!$I$30,0,10*ROW('Sanitation Data'!I71)))</f>
        <v/>
      </c>
      <c r="DM77" s="404" t="str">
        <f ca="1">+IF(OFFSET('Sanitation Data'!$I$31,0,10*ROW('Sanitation Data'!I71))="","",OFFSET('Sanitation Data'!$I$31,0,10*ROW('Sanitation Data'!I71)))</f>
        <v/>
      </c>
      <c r="DN77" s="404" t="str">
        <f ca="1">+IF(OFFSET('Sanitation Data'!$I$32,0,10*ROW('Sanitation Data'!I71))="","",OFFSET('Sanitation Data'!$I$32,0,10*ROW('Sanitation Data'!I71)))</f>
        <v/>
      </c>
      <c r="DO77" s="404" t="str">
        <f ca="1">+IF(OFFSET('Hygiene Data'!$D$11,0,10*ROW('Hygiene Data'!D71))="","",OFFSET('Hygiene Data'!$D$11,0,10*ROW('Hygiene Data'!D71)))</f>
        <v/>
      </c>
      <c r="DP77" s="404" t="str">
        <f ca="1">+IF(OFFSET('Hygiene Data'!$D$12,0,10*ROW('Hygiene Data'!D71))="","",OFFSET('Hygiene Data'!$D$12,0,10*ROW('Hygiene Data'!D71)))</f>
        <v/>
      </c>
      <c r="DQ77" s="404" t="str">
        <f ca="1">+IF(OFFSET('Hygiene Data'!$D$13,0,10*ROW('Hygiene Data'!D71))="","",OFFSET('Hygiene Data'!$D$13,0,10*ROW('Hygiene Data'!D71)))</f>
        <v/>
      </c>
      <c r="DR77" s="404" t="str">
        <f ca="1">+IF(OFFSET('Hygiene Data'!$E$11,0,10*ROW('Hygiene Data'!E71))="","",OFFSET('Hygiene Data'!$E$11,0,10*ROW('Hygiene Data'!E71)))</f>
        <v/>
      </c>
      <c r="DS77" s="404" t="str">
        <f ca="1">+IF(OFFSET('Hygiene Data'!$E$12,0,10*ROW('Hygiene Data'!E71))="","",OFFSET('Hygiene Data'!$E$12,0,10*ROW('Hygiene Data'!E71)))</f>
        <v/>
      </c>
      <c r="DT77" s="404" t="str">
        <f ca="1">+IF(OFFSET('Hygiene Data'!$E$13,0,10*ROW('Hygiene Data'!E71))="","",OFFSET('Hygiene Data'!$E$13,0,10*ROW('Hygiene Data'!E71)))</f>
        <v/>
      </c>
      <c r="DU77" s="404" t="str">
        <f ca="1">+IF(OFFSET('Hygiene Data'!$F$11,0,10*ROW('Hygiene Data'!F71))="","",OFFSET('Hygiene Data'!$F$11,0,10*ROW('Hygiene Data'!F71)))</f>
        <v/>
      </c>
      <c r="DV77" s="404" t="str">
        <f ca="1">+IF(OFFSET('Hygiene Data'!$F$12,0,10*ROW('Hygiene Data'!F71))="","",OFFSET('Hygiene Data'!$F$12,0,10*ROW('Hygiene Data'!F71)))</f>
        <v/>
      </c>
      <c r="DW77" s="404" t="str">
        <f ca="1">+IF(OFFSET('Hygiene Data'!$F$13,0,10*ROW('Hygiene Data'!F71))="","",OFFSET('Hygiene Data'!$F$13,0,10*ROW('Hygiene Data'!F71)))</f>
        <v/>
      </c>
      <c r="DX77" s="404" t="str">
        <f ca="1">+IF(OFFSET('Hygiene Data'!$G$11,0,10*ROW('Hygiene Data'!G71))="","",OFFSET('Hygiene Data'!$G$11,0,10*ROW('Hygiene Data'!G71)))</f>
        <v/>
      </c>
      <c r="DY77" s="404" t="str">
        <f ca="1">+IF(OFFSET('Hygiene Data'!$G$12,0,10*ROW('Hygiene Data'!G71))="","",OFFSET('Hygiene Data'!$G$12,0,10*ROW('Hygiene Data'!G71)))</f>
        <v/>
      </c>
      <c r="DZ77" s="404" t="str">
        <f ca="1">+IF(OFFSET('Hygiene Data'!$G$13,0,10*ROW('Hygiene Data'!G71))="","",OFFSET('Hygiene Data'!$G$13,0,10*ROW('Hygiene Data'!G71)))</f>
        <v/>
      </c>
      <c r="EA77" s="404" t="str">
        <f ca="1">+IF(OFFSET('Hygiene Data'!$H$11,0,10*ROW('Hygiene Data'!H71))="","",OFFSET('Hygiene Data'!$H$11,0,10*ROW('Hygiene Data'!H71)))</f>
        <v/>
      </c>
      <c r="EB77" s="404" t="str">
        <f ca="1">+IF(OFFSET('Hygiene Data'!$H$12,0,10*ROW('Hygiene Data'!H71))="","",OFFSET('Hygiene Data'!$H$12,0,10*ROW('Hygiene Data'!H71)))</f>
        <v/>
      </c>
      <c r="EC77" s="404" t="str">
        <f ca="1">+IF(OFFSET('Hygiene Data'!$H$13,0,10*ROW('Hygiene Data'!H71))="","",OFFSET('Hygiene Data'!$H$13,0,10*ROW('Hygiene Data'!H71)))</f>
        <v/>
      </c>
      <c r="ED77" s="404" t="str">
        <f ca="1">+IF(OFFSET('Hygiene Data'!$I$11,0,10*ROW('Hygiene Data'!I71))="","",OFFSET('Hygiene Data'!$I$11,0,10*ROW('Hygiene Data'!I71)))</f>
        <v/>
      </c>
      <c r="EE77" s="404" t="str">
        <f ca="1">+IF(OFFSET('Hygiene Data'!$I$12,0,10*ROW('Hygiene Data'!I71))="","",OFFSET('Hygiene Data'!$I$12,0,10*ROW('Hygiene Data'!I71)))</f>
        <v/>
      </c>
      <c r="EF77" s="404" t="str">
        <f ca="1">+IF(OFFSET('Hygiene Data'!$I$13,0,10*ROW('Hygiene Data'!I71))="","",OFFSET('Hygiene Data'!$I$13,0,10*ROW('Hygiene Data'!I71)))</f>
        <v/>
      </c>
    </row>
    <row r="78" spans="1:136" x14ac:dyDescent="0.25">
      <c r="A78" s="513" t="str">
        <f ca="1">+IF(OFFSET('Water Data'!$B$2,0,10*ROW('Water Data'!E72))="","",OFFSET('Water Data'!$B$2,0,10*ROW('Water Data'!E72)))</f>
        <v/>
      </c>
      <c r="B78" s="51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40" t="str">
        <f t="shared" ca="1" si="1"/>
        <v/>
      </c>
      <c r="D78" s="54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4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4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4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4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4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4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4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4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4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4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4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4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4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4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4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4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4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4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4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4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4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4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4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4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4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4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4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4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4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4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4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4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4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4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4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4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4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4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4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4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4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4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4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4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4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4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4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4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1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4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4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4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4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4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4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4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4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4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4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4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4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4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4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4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4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404" t="str">
        <f ca="1">+IF(OFFSET('Water Data'!$D$27,0,10*ROW('Water Data'!D72))="","",OFFSET('Water Data'!$D$27,0,10*ROW('Water Data'!D72)))</f>
        <v/>
      </c>
      <c r="BT78" s="404" t="str">
        <f ca="1">+IF(OFFSET('Water Data'!$D$28,0,10*ROW('Water Data'!D72))="","",OFFSET('Water Data'!$D$28,0,10*ROW('Water Data'!D72)))</f>
        <v/>
      </c>
      <c r="BU78" s="404" t="str">
        <f ca="1">+IF(OFFSET('Water Data'!$D$29,0,10*ROW('Water Data'!D72))="","",OFFSET('Water Data'!$D$29,0,10*ROW('Water Data'!D72)))</f>
        <v/>
      </c>
      <c r="BV78" s="404" t="str">
        <f ca="1">+IF(OFFSET('Water Data'!$E$27,0,10*ROW('Water Data'!E72))="","",OFFSET('Water Data'!$E$27,0,10*ROW('Water Data'!E72)))</f>
        <v/>
      </c>
      <c r="BW78" s="404" t="str">
        <f ca="1">+IF(OFFSET('Water Data'!$E$28,0,10*ROW('Water Data'!E72))="","",OFFSET('Water Data'!$E$28,0,10*ROW('Water Data'!E72)))</f>
        <v/>
      </c>
      <c r="BX78" s="404" t="str">
        <f ca="1">+IF(OFFSET('Water Data'!$E$29,0,10*ROW('Water Data'!E72))="","",OFFSET('Water Data'!$E$29,0,10*ROW('Water Data'!E72)))</f>
        <v/>
      </c>
      <c r="BY78" s="404" t="str">
        <f ca="1">+IF(OFFSET('Water Data'!$F$27,0,10*ROW('Water Data'!F72))="","",OFFSET('Water Data'!$F$27,0,10*ROW('Water Data'!F72)))</f>
        <v/>
      </c>
      <c r="BZ78" s="404" t="str">
        <f ca="1">+IF(OFFSET('Water Data'!$F$28,0,10*ROW('Water Data'!F72))="","",OFFSET('Water Data'!$F$28,0,10*ROW('Water Data'!F72)))</f>
        <v/>
      </c>
      <c r="CA78" s="404" t="str">
        <f ca="1">+IF(OFFSET('Water Data'!$F$29,0,10*ROW('Water Data'!F72))="","",OFFSET('Water Data'!$F$29,0,10*ROW('Water Data'!F72)))</f>
        <v/>
      </c>
      <c r="CB78" s="404" t="str">
        <f ca="1">+IF(OFFSET('Water Data'!$G$27,0,10*ROW('Water Data'!G72))="","",OFFSET('Water Data'!$G$27,0,10*ROW('Water Data'!G72)))</f>
        <v/>
      </c>
      <c r="CC78" s="404" t="str">
        <f ca="1">+IF(OFFSET('Water Data'!$G$28,0,10*ROW('Water Data'!G72))="","",OFFSET('Water Data'!$G$28,0,10*ROW('Water Data'!G72)))</f>
        <v/>
      </c>
      <c r="CD78" s="404" t="str">
        <f ca="1">+IF(OFFSET('Water Data'!$G$29,0,10*ROW('Water Data'!G72))="","",OFFSET('Water Data'!$G$29,0,10*ROW('Water Data'!G72)))</f>
        <v/>
      </c>
      <c r="CE78" s="404" t="str">
        <f ca="1">+IF(OFFSET('Water Data'!$H$27,0,10*ROW('Water Data'!H72))="","",OFFSET('Water Data'!$H$27,0,10*ROW('Water Data'!H72)))</f>
        <v/>
      </c>
      <c r="CF78" s="404" t="str">
        <f ca="1">+IF(OFFSET('Water Data'!$H$28,0,10*ROW('Water Data'!H72))="","",OFFSET('Water Data'!$H$28,0,10*ROW('Water Data'!H72)))</f>
        <v/>
      </c>
      <c r="CG78" s="404" t="str">
        <f ca="1">+IF(OFFSET('Water Data'!$H$29,0,10*ROW('Water Data'!H72))="","",OFFSET('Water Data'!$H$29,0,10*ROW('Water Data'!H72)))</f>
        <v/>
      </c>
      <c r="CH78" s="404" t="str">
        <f ca="1">+IF(OFFSET('Water Data'!$I$27,0,10*ROW('Water Data'!I72))="","",OFFSET('Water Data'!$I$27,0,10*ROW('Water Data'!I72)))</f>
        <v/>
      </c>
      <c r="CI78" s="404" t="str">
        <f ca="1">+IF(OFFSET('Water Data'!$I$28,0,10*ROW('Water Data'!I72))="","",OFFSET('Water Data'!$I$28,0,10*ROW('Water Data'!I72)))</f>
        <v/>
      </c>
      <c r="CJ78" s="404" t="str">
        <f ca="1">+IF(OFFSET('Water Data'!$I$29,0,10*ROW('Water Data'!I72))="","",OFFSET('Water Data'!$I$29,0,10*ROW('Water Data'!I72)))</f>
        <v/>
      </c>
      <c r="CK78" s="404" t="str">
        <f ca="1">+IF(OFFSET('Sanitation Data'!$D$28,0,10*ROW('Sanitation Data'!D72))="","",OFFSET('Sanitation Data'!$D$28,0,10*ROW('Sanitation Data'!D72)))</f>
        <v/>
      </c>
      <c r="CL78" s="404" t="str">
        <f ca="1">+IF(OFFSET('Sanitation Data'!$D$29,0,10*ROW('Sanitation Data'!D72))="","",OFFSET('Sanitation Data'!$D$29,0,10*ROW('Sanitation Data'!D72)))</f>
        <v/>
      </c>
      <c r="CM78" s="404" t="str">
        <f ca="1">+IF(OFFSET('Sanitation Data'!$D$30,0,10*ROW('Sanitation Data'!D72))="","",OFFSET('Sanitation Data'!$D$30,0,10*ROW('Sanitation Data'!D72)))</f>
        <v/>
      </c>
      <c r="CN78" s="404" t="str">
        <f ca="1">+IF(OFFSET('Sanitation Data'!$D$31,0,10*ROW('Sanitation Data'!D72))="","",OFFSET('Sanitation Data'!$D$31,0,10*ROW('Sanitation Data'!D72)))</f>
        <v/>
      </c>
      <c r="CO78" s="404" t="str">
        <f ca="1">+IF(OFFSET('Sanitation Data'!$D$32,0,10*ROW('Sanitation Data'!D72))="","",OFFSET('Sanitation Data'!$D$32,0,10*ROW('Sanitation Data'!D72)))</f>
        <v/>
      </c>
      <c r="CP78" s="404" t="str">
        <f ca="1">+IF(OFFSET('Sanitation Data'!$E$28,0,10*ROW('Sanitation Data'!E72))="","",OFFSET('Sanitation Data'!$E$28,0,10*ROW('Sanitation Data'!E72)))</f>
        <v/>
      </c>
      <c r="CQ78" s="404" t="str">
        <f ca="1">+IF(OFFSET('Sanitation Data'!$E$29,0,10*ROW('Sanitation Data'!E72))="","",OFFSET('Sanitation Data'!$E$29,0,10*ROW('Sanitation Data'!E72)))</f>
        <v/>
      </c>
      <c r="CR78" s="404" t="str">
        <f ca="1">+IF(OFFSET('Sanitation Data'!$E$30,0,10*ROW('Sanitation Data'!E72))="","",OFFSET('Sanitation Data'!$E$30,0,10*ROW('Sanitation Data'!E72)))</f>
        <v/>
      </c>
      <c r="CS78" s="404" t="str">
        <f ca="1">+IF(OFFSET('Sanitation Data'!$E$31,0,10*ROW('Sanitation Data'!E72))="","",OFFSET('Sanitation Data'!$E$31,0,10*ROW('Sanitation Data'!E72)))</f>
        <v/>
      </c>
      <c r="CT78" s="404" t="str">
        <f ca="1">+IF(OFFSET('Sanitation Data'!$E$32,0,10*ROW('Sanitation Data'!E72))="","",OFFSET('Sanitation Data'!$E$32,0,10*ROW('Sanitation Data'!E72)))</f>
        <v/>
      </c>
      <c r="CU78" s="404" t="str">
        <f ca="1">+IF(OFFSET('Sanitation Data'!$F$28,0,10*ROW('Sanitation Data'!F72))="","",OFFSET('Sanitation Data'!$F$28,0,10*ROW('Sanitation Data'!F72)))</f>
        <v/>
      </c>
      <c r="CV78" s="404" t="str">
        <f ca="1">+IF(OFFSET('Sanitation Data'!$F$29,0,10*ROW('Sanitation Data'!F72))="","",OFFSET('Sanitation Data'!$F$29,0,10*ROW('Sanitation Data'!F72)))</f>
        <v/>
      </c>
      <c r="CW78" s="404" t="str">
        <f ca="1">+IF(OFFSET('Sanitation Data'!$F$30,0,10*ROW('Sanitation Data'!F72))="","",OFFSET('Sanitation Data'!$F$30,0,10*ROW('Sanitation Data'!F72)))</f>
        <v/>
      </c>
      <c r="CX78" s="404" t="str">
        <f ca="1">+IF(OFFSET('Sanitation Data'!$F$31,0,10*ROW('Sanitation Data'!F72))="","",OFFSET('Sanitation Data'!$F$31,0,10*ROW('Sanitation Data'!F72)))</f>
        <v/>
      </c>
      <c r="CY78" s="404" t="str">
        <f ca="1">+IF(OFFSET('Sanitation Data'!$F$32,0,10*ROW('Sanitation Data'!F72))="","",OFFSET('Sanitation Data'!$F$32,0,10*ROW('Sanitation Data'!F72)))</f>
        <v/>
      </c>
      <c r="CZ78" s="404" t="str">
        <f ca="1">+IF(OFFSET('Sanitation Data'!$G$28,0,10*ROW('Sanitation Data'!G72))="","",OFFSET('Sanitation Data'!$G$28,0,10*ROW('Sanitation Data'!G72)))</f>
        <v/>
      </c>
      <c r="DA78" s="404" t="str">
        <f ca="1">+IF(OFFSET('Sanitation Data'!$G$29,0,10*ROW('Sanitation Data'!G72))="","",OFFSET('Sanitation Data'!$G$29,0,10*ROW('Sanitation Data'!G72)))</f>
        <v/>
      </c>
      <c r="DB78" s="404" t="str">
        <f ca="1">+IF(OFFSET('Sanitation Data'!$G$30,0,10*ROW('Sanitation Data'!G72))="","",OFFSET('Sanitation Data'!$G$30,0,10*ROW('Sanitation Data'!G72)))</f>
        <v/>
      </c>
      <c r="DC78" s="404" t="str">
        <f ca="1">+IF(OFFSET('Sanitation Data'!$G$31,0,10*ROW('Sanitation Data'!G72))="","",OFFSET('Sanitation Data'!$G$31,0,10*ROW('Sanitation Data'!G72)))</f>
        <v/>
      </c>
      <c r="DD78" s="404" t="str">
        <f ca="1">+IF(OFFSET('Sanitation Data'!$G$32,0,10*ROW('Sanitation Data'!G72))="","",OFFSET('Sanitation Data'!$G$32,0,10*ROW('Sanitation Data'!G72)))</f>
        <v/>
      </c>
      <c r="DE78" s="404" t="str">
        <f ca="1">+IF(OFFSET('Sanitation Data'!$H$28,0,10*ROW('Sanitation Data'!H72))="","",OFFSET('Sanitation Data'!$H$28,0,10*ROW('Sanitation Data'!H72)))</f>
        <v/>
      </c>
      <c r="DF78" s="404" t="str">
        <f ca="1">+IF(OFFSET('Sanitation Data'!$H$29,0,10*ROW('Sanitation Data'!H72))="","",OFFSET('Sanitation Data'!$H$29,0,10*ROW('Sanitation Data'!H72)))</f>
        <v/>
      </c>
      <c r="DG78" s="404" t="str">
        <f ca="1">+IF(OFFSET('Sanitation Data'!$H$30,0,10*ROW('Sanitation Data'!H72))="","",OFFSET('Sanitation Data'!$H$30,0,10*ROW('Sanitation Data'!H72)))</f>
        <v/>
      </c>
      <c r="DH78" s="404" t="str">
        <f ca="1">+IF(OFFSET('Sanitation Data'!$H$31,0,10*ROW('Sanitation Data'!H72))="","",OFFSET('Sanitation Data'!$H$31,0,10*ROW('Sanitation Data'!H72)))</f>
        <v/>
      </c>
      <c r="DI78" s="404" t="str">
        <f ca="1">+IF(OFFSET('Sanitation Data'!$H$32,0,10*ROW('Sanitation Data'!H72))="","",OFFSET('Sanitation Data'!$H$32,0,10*ROW('Sanitation Data'!H72)))</f>
        <v/>
      </c>
      <c r="DJ78" s="404" t="str">
        <f ca="1">+IF(OFFSET('Sanitation Data'!$I$28,0,10*ROW('Sanitation Data'!I72))="","",OFFSET('Sanitation Data'!$I$28,0,10*ROW('Sanitation Data'!I72)))</f>
        <v/>
      </c>
      <c r="DK78" s="404" t="str">
        <f ca="1">+IF(OFFSET('Sanitation Data'!$I$29,0,10*ROW('Sanitation Data'!I72))="","",OFFSET('Sanitation Data'!$I$29,0,10*ROW('Sanitation Data'!I72)))</f>
        <v/>
      </c>
      <c r="DL78" s="404" t="str">
        <f ca="1">+IF(OFFSET('Sanitation Data'!$I$30,0,10*ROW('Sanitation Data'!I72))="","",OFFSET('Sanitation Data'!$I$30,0,10*ROW('Sanitation Data'!I72)))</f>
        <v/>
      </c>
      <c r="DM78" s="404" t="str">
        <f ca="1">+IF(OFFSET('Sanitation Data'!$I$31,0,10*ROW('Sanitation Data'!I72))="","",OFFSET('Sanitation Data'!$I$31,0,10*ROW('Sanitation Data'!I72)))</f>
        <v/>
      </c>
      <c r="DN78" s="404" t="str">
        <f ca="1">+IF(OFFSET('Sanitation Data'!$I$32,0,10*ROW('Sanitation Data'!I72))="","",OFFSET('Sanitation Data'!$I$32,0,10*ROW('Sanitation Data'!I72)))</f>
        <v/>
      </c>
      <c r="DO78" s="404" t="str">
        <f ca="1">+IF(OFFSET('Hygiene Data'!$D$11,0,10*ROW('Hygiene Data'!D72))="","",OFFSET('Hygiene Data'!$D$11,0,10*ROW('Hygiene Data'!D72)))</f>
        <v/>
      </c>
      <c r="DP78" s="404" t="str">
        <f ca="1">+IF(OFFSET('Hygiene Data'!$D$12,0,10*ROW('Hygiene Data'!D72))="","",OFFSET('Hygiene Data'!$D$12,0,10*ROW('Hygiene Data'!D72)))</f>
        <v/>
      </c>
      <c r="DQ78" s="404" t="str">
        <f ca="1">+IF(OFFSET('Hygiene Data'!$D$13,0,10*ROW('Hygiene Data'!D72))="","",OFFSET('Hygiene Data'!$D$13,0,10*ROW('Hygiene Data'!D72)))</f>
        <v/>
      </c>
      <c r="DR78" s="404" t="str">
        <f ca="1">+IF(OFFSET('Hygiene Data'!$E$11,0,10*ROW('Hygiene Data'!E72))="","",OFFSET('Hygiene Data'!$E$11,0,10*ROW('Hygiene Data'!E72)))</f>
        <v/>
      </c>
      <c r="DS78" s="404" t="str">
        <f ca="1">+IF(OFFSET('Hygiene Data'!$E$12,0,10*ROW('Hygiene Data'!E72))="","",OFFSET('Hygiene Data'!$E$12,0,10*ROW('Hygiene Data'!E72)))</f>
        <v/>
      </c>
      <c r="DT78" s="404" t="str">
        <f ca="1">+IF(OFFSET('Hygiene Data'!$E$13,0,10*ROW('Hygiene Data'!E72))="","",OFFSET('Hygiene Data'!$E$13,0,10*ROW('Hygiene Data'!E72)))</f>
        <v/>
      </c>
      <c r="DU78" s="404" t="str">
        <f ca="1">+IF(OFFSET('Hygiene Data'!$F$11,0,10*ROW('Hygiene Data'!F72))="","",OFFSET('Hygiene Data'!$F$11,0,10*ROW('Hygiene Data'!F72)))</f>
        <v/>
      </c>
      <c r="DV78" s="404" t="str">
        <f ca="1">+IF(OFFSET('Hygiene Data'!$F$12,0,10*ROW('Hygiene Data'!F72))="","",OFFSET('Hygiene Data'!$F$12,0,10*ROW('Hygiene Data'!F72)))</f>
        <v/>
      </c>
      <c r="DW78" s="404" t="str">
        <f ca="1">+IF(OFFSET('Hygiene Data'!$F$13,0,10*ROW('Hygiene Data'!F72))="","",OFFSET('Hygiene Data'!$F$13,0,10*ROW('Hygiene Data'!F72)))</f>
        <v/>
      </c>
      <c r="DX78" s="404" t="str">
        <f ca="1">+IF(OFFSET('Hygiene Data'!$G$11,0,10*ROW('Hygiene Data'!G72))="","",OFFSET('Hygiene Data'!$G$11,0,10*ROW('Hygiene Data'!G72)))</f>
        <v/>
      </c>
      <c r="DY78" s="404" t="str">
        <f ca="1">+IF(OFFSET('Hygiene Data'!$G$12,0,10*ROW('Hygiene Data'!G72))="","",OFFSET('Hygiene Data'!$G$12,0,10*ROW('Hygiene Data'!G72)))</f>
        <v/>
      </c>
      <c r="DZ78" s="404" t="str">
        <f ca="1">+IF(OFFSET('Hygiene Data'!$G$13,0,10*ROW('Hygiene Data'!G72))="","",OFFSET('Hygiene Data'!$G$13,0,10*ROW('Hygiene Data'!G72)))</f>
        <v/>
      </c>
      <c r="EA78" s="404" t="str">
        <f ca="1">+IF(OFFSET('Hygiene Data'!$H$11,0,10*ROW('Hygiene Data'!H72))="","",OFFSET('Hygiene Data'!$H$11,0,10*ROW('Hygiene Data'!H72)))</f>
        <v/>
      </c>
      <c r="EB78" s="404" t="str">
        <f ca="1">+IF(OFFSET('Hygiene Data'!$H$12,0,10*ROW('Hygiene Data'!H72))="","",OFFSET('Hygiene Data'!$H$12,0,10*ROW('Hygiene Data'!H72)))</f>
        <v/>
      </c>
      <c r="EC78" s="404" t="str">
        <f ca="1">+IF(OFFSET('Hygiene Data'!$H$13,0,10*ROW('Hygiene Data'!H72))="","",OFFSET('Hygiene Data'!$H$13,0,10*ROW('Hygiene Data'!H72)))</f>
        <v/>
      </c>
      <c r="ED78" s="404" t="str">
        <f ca="1">+IF(OFFSET('Hygiene Data'!$I$11,0,10*ROW('Hygiene Data'!I72))="","",OFFSET('Hygiene Data'!$I$11,0,10*ROW('Hygiene Data'!I72)))</f>
        <v/>
      </c>
      <c r="EE78" s="404" t="str">
        <f ca="1">+IF(OFFSET('Hygiene Data'!$I$12,0,10*ROW('Hygiene Data'!I72))="","",OFFSET('Hygiene Data'!$I$12,0,10*ROW('Hygiene Data'!I72)))</f>
        <v/>
      </c>
      <c r="EF78" s="404" t="str">
        <f ca="1">+IF(OFFSET('Hygiene Data'!$I$13,0,10*ROW('Hygiene Data'!I72))="","",OFFSET('Hygiene Data'!$I$13,0,10*ROW('Hygiene Data'!I72)))</f>
        <v/>
      </c>
    </row>
    <row r="79" spans="1:136" x14ac:dyDescent="0.25">
      <c r="A79" s="513" t="str">
        <f ca="1">+IF(OFFSET('Water Data'!$B$2,0,10*ROW('Water Data'!E73))="","",OFFSET('Water Data'!$B$2,0,10*ROW('Water Data'!E73)))</f>
        <v/>
      </c>
      <c r="B79" s="51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40" t="str">
        <f t="shared" ca="1" si="1"/>
        <v/>
      </c>
      <c r="D79" s="54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4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4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4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4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4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4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4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4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4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4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4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4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4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4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4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4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4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4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4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4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4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4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4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4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4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4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4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4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4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4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4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4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4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4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4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4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4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4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4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4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4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4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4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4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4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4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4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4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1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4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4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4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4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4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4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4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4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4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4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4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4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4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4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4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4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404" t="str">
        <f ca="1">+IF(OFFSET('Water Data'!$D$27,0,10*ROW('Water Data'!D73))="","",OFFSET('Water Data'!$D$27,0,10*ROW('Water Data'!D73)))</f>
        <v/>
      </c>
      <c r="BT79" s="404" t="str">
        <f ca="1">+IF(OFFSET('Water Data'!$D$28,0,10*ROW('Water Data'!D73))="","",OFFSET('Water Data'!$D$28,0,10*ROW('Water Data'!D73)))</f>
        <v/>
      </c>
      <c r="BU79" s="404" t="str">
        <f ca="1">+IF(OFFSET('Water Data'!$D$29,0,10*ROW('Water Data'!D73))="","",OFFSET('Water Data'!$D$29,0,10*ROW('Water Data'!D73)))</f>
        <v/>
      </c>
      <c r="BV79" s="404" t="str">
        <f ca="1">+IF(OFFSET('Water Data'!$E$27,0,10*ROW('Water Data'!E73))="","",OFFSET('Water Data'!$E$27,0,10*ROW('Water Data'!E73)))</f>
        <v/>
      </c>
      <c r="BW79" s="404" t="str">
        <f ca="1">+IF(OFFSET('Water Data'!$E$28,0,10*ROW('Water Data'!E73))="","",OFFSET('Water Data'!$E$28,0,10*ROW('Water Data'!E73)))</f>
        <v/>
      </c>
      <c r="BX79" s="404" t="str">
        <f ca="1">+IF(OFFSET('Water Data'!$E$29,0,10*ROW('Water Data'!E73))="","",OFFSET('Water Data'!$E$29,0,10*ROW('Water Data'!E73)))</f>
        <v/>
      </c>
      <c r="BY79" s="404" t="str">
        <f ca="1">+IF(OFFSET('Water Data'!$F$27,0,10*ROW('Water Data'!F73))="","",OFFSET('Water Data'!$F$27,0,10*ROW('Water Data'!F73)))</f>
        <v/>
      </c>
      <c r="BZ79" s="404" t="str">
        <f ca="1">+IF(OFFSET('Water Data'!$F$28,0,10*ROW('Water Data'!F73))="","",OFFSET('Water Data'!$F$28,0,10*ROW('Water Data'!F73)))</f>
        <v/>
      </c>
      <c r="CA79" s="404" t="str">
        <f ca="1">+IF(OFFSET('Water Data'!$F$29,0,10*ROW('Water Data'!F73))="","",OFFSET('Water Data'!$F$29,0,10*ROW('Water Data'!F73)))</f>
        <v/>
      </c>
      <c r="CB79" s="404" t="str">
        <f ca="1">+IF(OFFSET('Water Data'!$G$27,0,10*ROW('Water Data'!G73))="","",OFFSET('Water Data'!$G$27,0,10*ROW('Water Data'!G73)))</f>
        <v/>
      </c>
      <c r="CC79" s="404" t="str">
        <f ca="1">+IF(OFFSET('Water Data'!$G$28,0,10*ROW('Water Data'!G73))="","",OFFSET('Water Data'!$G$28,0,10*ROW('Water Data'!G73)))</f>
        <v/>
      </c>
      <c r="CD79" s="404" t="str">
        <f ca="1">+IF(OFFSET('Water Data'!$G$29,0,10*ROW('Water Data'!G73))="","",OFFSET('Water Data'!$G$29,0,10*ROW('Water Data'!G73)))</f>
        <v/>
      </c>
      <c r="CE79" s="404" t="str">
        <f ca="1">+IF(OFFSET('Water Data'!$H$27,0,10*ROW('Water Data'!H73))="","",OFFSET('Water Data'!$H$27,0,10*ROW('Water Data'!H73)))</f>
        <v/>
      </c>
      <c r="CF79" s="404" t="str">
        <f ca="1">+IF(OFFSET('Water Data'!$H$28,0,10*ROW('Water Data'!H73))="","",OFFSET('Water Data'!$H$28,0,10*ROW('Water Data'!H73)))</f>
        <v/>
      </c>
      <c r="CG79" s="404" t="str">
        <f ca="1">+IF(OFFSET('Water Data'!$H$29,0,10*ROW('Water Data'!H73))="","",OFFSET('Water Data'!$H$29,0,10*ROW('Water Data'!H73)))</f>
        <v/>
      </c>
      <c r="CH79" s="404" t="str">
        <f ca="1">+IF(OFFSET('Water Data'!$I$27,0,10*ROW('Water Data'!I73))="","",OFFSET('Water Data'!$I$27,0,10*ROW('Water Data'!I73)))</f>
        <v/>
      </c>
      <c r="CI79" s="404" t="str">
        <f ca="1">+IF(OFFSET('Water Data'!$I$28,0,10*ROW('Water Data'!I73))="","",OFFSET('Water Data'!$I$28,0,10*ROW('Water Data'!I73)))</f>
        <v/>
      </c>
      <c r="CJ79" s="404" t="str">
        <f ca="1">+IF(OFFSET('Water Data'!$I$29,0,10*ROW('Water Data'!I73))="","",OFFSET('Water Data'!$I$29,0,10*ROW('Water Data'!I73)))</f>
        <v/>
      </c>
      <c r="CK79" s="404" t="str">
        <f ca="1">+IF(OFFSET('Sanitation Data'!$D$28,0,10*ROW('Sanitation Data'!D73))="","",OFFSET('Sanitation Data'!$D$28,0,10*ROW('Sanitation Data'!D73)))</f>
        <v/>
      </c>
      <c r="CL79" s="404" t="str">
        <f ca="1">+IF(OFFSET('Sanitation Data'!$D$29,0,10*ROW('Sanitation Data'!D73))="","",OFFSET('Sanitation Data'!$D$29,0,10*ROW('Sanitation Data'!D73)))</f>
        <v/>
      </c>
      <c r="CM79" s="404" t="str">
        <f ca="1">+IF(OFFSET('Sanitation Data'!$D$30,0,10*ROW('Sanitation Data'!D73))="","",OFFSET('Sanitation Data'!$D$30,0,10*ROW('Sanitation Data'!D73)))</f>
        <v/>
      </c>
      <c r="CN79" s="404" t="str">
        <f ca="1">+IF(OFFSET('Sanitation Data'!$D$31,0,10*ROW('Sanitation Data'!D73))="","",OFFSET('Sanitation Data'!$D$31,0,10*ROW('Sanitation Data'!D73)))</f>
        <v/>
      </c>
      <c r="CO79" s="404" t="str">
        <f ca="1">+IF(OFFSET('Sanitation Data'!$D$32,0,10*ROW('Sanitation Data'!D73))="","",OFFSET('Sanitation Data'!$D$32,0,10*ROW('Sanitation Data'!D73)))</f>
        <v/>
      </c>
      <c r="CP79" s="404" t="str">
        <f ca="1">+IF(OFFSET('Sanitation Data'!$E$28,0,10*ROW('Sanitation Data'!E73))="","",OFFSET('Sanitation Data'!$E$28,0,10*ROW('Sanitation Data'!E73)))</f>
        <v/>
      </c>
      <c r="CQ79" s="404" t="str">
        <f ca="1">+IF(OFFSET('Sanitation Data'!$E$29,0,10*ROW('Sanitation Data'!E73))="","",OFFSET('Sanitation Data'!$E$29,0,10*ROW('Sanitation Data'!E73)))</f>
        <v/>
      </c>
      <c r="CR79" s="404" t="str">
        <f ca="1">+IF(OFFSET('Sanitation Data'!$E$30,0,10*ROW('Sanitation Data'!E73))="","",OFFSET('Sanitation Data'!$E$30,0,10*ROW('Sanitation Data'!E73)))</f>
        <v/>
      </c>
      <c r="CS79" s="404" t="str">
        <f ca="1">+IF(OFFSET('Sanitation Data'!$E$31,0,10*ROW('Sanitation Data'!E73))="","",OFFSET('Sanitation Data'!$E$31,0,10*ROW('Sanitation Data'!E73)))</f>
        <v/>
      </c>
      <c r="CT79" s="404" t="str">
        <f ca="1">+IF(OFFSET('Sanitation Data'!$E$32,0,10*ROW('Sanitation Data'!E73))="","",OFFSET('Sanitation Data'!$E$32,0,10*ROW('Sanitation Data'!E73)))</f>
        <v/>
      </c>
      <c r="CU79" s="404" t="str">
        <f ca="1">+IF(OFFSET('Sanitation Data'!$F$28,0,10*ROW('Sanitation Data'!F73))="","",OFFSET('Sanitation Data'!$F$28,0,10*ROW('Sanitation Data'!F73)))</f>
        <v/>
      </c>
      <c r="CV79" s="404" t="str">
        <f ca="1">+IF(OFFSET('Sanitation Data'!$F$29,0,10*ROW('Sanitation Data'!F73))="","",OFFSET('Sanitation Data'!$F$29,0,10*ROW('Sanitation Data'!F73)))</f>
        <v/>
      </c>
      <c r="CW79" s="404" t="str">
        <f ca="1">+IF(OFFSET('Sanitation Data'!$F$30,0,10*ROW('Sanitation Data'!F73))="","",OFFSET('Sanitation Data'!$F$30,0,10*ROW('Sanitation Data'!F73)))</f>
        <v/>
      </c>
      <c r="CX79" s="404" t="str">
        <f ca="1">+IF(OFFSET('Sanitation Data'!$F$31,0,10*ROW('Sanitation Data'!F73))="","",OFFSET('Sanitation Data'!$F$31,0,10*ROW('Sanitation Data'!F73)))</f>
        <v/>
      </c>
      <c r="CY79" s="404" t="str">
        <f ca="1">+IF(OFFSET('Sanitation Data'!$F$32,0,10*ROW('Sanitation Data'!F73))="","",OFFSET('Sanitation Data'!$F$32,0,10*ROW('Sanitation Data'!F73)))</f>
        <v/>
      </c>
      <c r="CZ79" s="404" t="str">
        <f ca="1">+IF(OFFSET('Sanitation Data'!$G$28,0,10*ROW('Sanitation Data'!G73))="","",OFFSET('Sanitation Data'!$G$28,0,10*ROW('Sanitation Data'!G73)))</f>
        <v/>
      </c>
      <c r="DA79" s="404" t="str">
        <f ca="1">+IF(OFFSET('Sanitation Data'!$G$29,0,10*ROW('Sanitation Data'!G73))="","",OFFSET('Sanitation Data'!$G$29,0,10*ROW('Sanitation Data'!G73)))</f>
        <v/>
      </c>
      <c r="DB79" s="404" t="str">
        <f ca="1">+IF(OFFSET('Sanitation Data'!$G$30,0,10*ROW('Sanitation Data'!G73))="","",OFFSET('Sanitation Data'!$G$30,0,10*ROW('Sanitation Data'!G73)))</f>
        <v/>
      </c>
      <c r="DC79" s="404" t="str">
        <f ca="1">+IF(OFFSET('Sanitation Data'!$G$31,0,10*ROW('Sanitation Data'!G73))="","",OFFSET('Sanitation Data'!$G$31,0,10*ROW('Sanitation Data'!G73)))</f>
        <v/>
      </c>
      <c r="DD79" s="404" t="str">
        <f ca="1">+IF(OFFSET('Sanitation Data'!$G$32,0,10*ROW('Sanitation Data'!G73))="","",OFFSET('Sanitation Data'!$G$32,0,10*ROW('Sanitation Data'!G73)))</f>
        <v/>
      </c>
      <c r="DE79" s="404" t="str">
        <f ca="1">+IF(OFFSET('Sanitation Data'!$H$28,0,10*ROW('Sanitation Data'!H73))="","",OFFSET('Sanitation Data'!$H$28,0,10*ROW('Sanitation Data'!H73)))</f>
        <v/>
      </c>
      <c r="DF79" s="404" t="str">
        <f ca="1">+IF(OFFSET('Sanitation Data'!$H$29,0,10*ROW('Sanitation Data'!H73))="","",OFFSET('Sanitation Data'!$H$29,0,10*ROW('Sanitation Data'!H73)))</f>
        <v/>
      </c>
      <c r="DG79" s="404" t="str">
        <f ca="1">+IF(OFFSET('Sanitation Data'!$H$30,0,10*ROW('Sanitation Data'!H73))="","",OFFSET('Sanitation Data'!$H$30,0,10*ROW('Sanitation Data'!H73)))</f>
        <v/>
      </c>
      <c r="DH79" s="404" t="str">
        <f ca="1">+IF(OFFSET('Sanitation Data'!$H$31,0,10*ROW('Sanitation Data'!H73))="","",OFFSET('Sanitation Data'!$H$31,0,10*ROW('Sanitation Data'!H73)))</f>
        <v/>
      </c>
      <c r="DI79" s="404" t="str">
        <f ca="1">+IF(OFFSET('Sanitation Data'!$H$32,0,10*ROW('Sanitation Data'!H73))="","",OFFSET('Sanitation Data'!$H$32,0,10*ROW('Sanitation Data'!H73)))</f>
        <v/>
      </c>
      <c r="DJ79" s="404" t="str">
        <f ca="1">+IF(OFFSET('Sanitation Data'!$I$28,0,10*ROW('Sanitation Data'!I73))="","",OFFSET('Sanitation Data'!$I$28,0,10*ROW('Sanitation Data'!I73)))</f>
        <v/>
      </c>
      <c r="DK79" s="404" t="str">
        <f ca="1">+IF(OFFSET('Sanitation Data'!$I$29,0,10*ROW('Sanitation Data'!I73))="","",OFFSET('Sanitation Data'!$I$29,0,10*ROW('Sanitation Data'!I73)))</f>
        <v/>
      </c>
      <c r="DL79" s="404" t="str">
        <f ca="1">+IF(OFFSET('Sanitation Data'!$I$30,0,10*ROW('Sanitation Data'!I73))="","",OFFSET('Sanitation Data'!$I$30,0,10*ROW('Sanitation Data'!I73)))</f>
        <v/>
      </c>
      <c r="DM79" s="404" t="str">
        <f ca="1">+IF(OFFSET('Sanitation Data'!$I$31,0,10*ROW('Sanitation Data'!I73))="","",OFFSET('Sanitation Data'!$I$31,0,10*ROW('Sanitation Data'!I73)))</f>
        <v/>
      </c>
      <c r="DN79" s="404" t="str">
        <f ca="1">+IF(OFFSET('Sanitation Data'!$I$32,0,10*ROW('Sanitation Data'!I73))="","",OFFSET('Sanitation Data'!$I$32,0,10*ROW('Sanitation Data'!I73)))</f>
        <v/>
      </c>
      <c r="DO79" s="404" t="str">
        <f ca="1">+IF(OFFSET('Hygiene Data'!$D$11,0,10*ROW('Hygiene Data'!D73))="","",OFFSET('Hygiene Data'!$D$11,0,10*ROW('Hygiene Data'!D73)))</f>
        <v/>
      </c>
      <c r="DP79" s="404" t="str">
        <f ca="1">+IF(OFFSET('Hygiene Data'!$D$12,0,10*ROW('Hygiene Data'!D73))="","",OFFSET('Hygiene Data'!$D$12,0,10*ROW('Hygiene Data'!D73)))</f>
        <v/>
      </c>
      <c r="DQ79" s="404" t="str">
        <f ca="1">+IF(OFFSET('Hygiene Data'!$D$13,0,10*ROW('Hygiene Data'!D73))="","",OFFSET('Hygiene Data'!$D$13,0,10*ROW('Hygiene Data'!D73)))</f>
        <v/>
      </c>
      <c r="DR79" s="404" t="str">
        <f ca="1">+IF(OFFSET('Hygiene Data'!$E$11,0,10*ROW('Hygiene Data'!E73))="","",OFFSET('Hygiene Data'!$E$11,0,10*ROW('Hygiene Data'!E73)))</f>
        <v/>
      </c>
      <c r="DS79" s="404" t="str">
        <f ca="1">+IF(OFFSET('Hygiene Data'!$E$12,0,10*ROW('Hygiene Data'!E73))="","",OFFSET('Hygiene Data'!$E$12,0,10*ROW('Hygiene Data'!E73)))</f>
        <v/>
      </c>
      <c r="DT79" s="404" t="str">
        <f ca="1">+IF(OFFSET('Hygiene Data'!$E$13,0,10*ROW('Hygiene Data'!E73))="","",OFFSET('Hygiene Data'!$E$13,0,10*ROW('Hygiene Data'!E73)))</f>
        <v/>
      </c>
      <c r="DU79" s="404" t="str">
        <f ca="1">+IF(OFFSET('Hygiene Data'!$F$11,0,10*ROW('Hygiene Data'!F73))="","",OFFSET('Hygiene Data'!$F$11,0,10*ROW('Hygiene Data'!F73)))</f>
        <v/>
      </c>
      <c r="DV79" s="404" t="str">
        <f ca="1">+IF(OFFSET('Hygiene Data'!$F$12,0,10*ROW('Hygiene Data'!F73))="","",OFFSET('Hygiene Data'!$F$12,0,10*ROW('Hygiene Data'!F73)))</f>
        <v/>
      </c>
      <c r="DW79" s="404" t="str">
        <f ca="1">+IF(OFFSET('Hygiene Data'!$F$13,0,10*ROW('Hygiene Data'!F73))="","",OFFSET('Hygiene Data'!$F$13,0,10*ROW('Hygiene Data'!F73)))</f>
        <v/>
      </c>
      <c r="DX79" s="404" t="str">
        <f ca="1">+IF(OFFSET('Hygiene Data'!$G$11,0,10*ROW('Hygiene Data'!G73))="","",OFFSET('Hygiene Data'!$G$11,0,10*ROW('Hygiene Data'!G73)))</f>
        <v/>
      </c>
      <c r="DY79" s="404" t="str">
        <f ca="1">+IF(OFFSET('Hygiene Data'!$G$12,0,10*ROW('Hygiene Data'!G73))="","",OFFSET('Hygiene Data'!$G$12,0,10*ROW('Hygiene Data'!G73)))</f>
        <v/>
      </c>
      <c r="DZ79" s="404" t="str">
        <f ca="1">+IF(OFFSET('Hygiene Data'!$G$13,0,10*ROW('Hygiene Data'!G73))="","",OFFSET('Hygiene Data'!$G$13,0,10*ROW('Hygiene Data'!G73)))</f>
        <v/>
      </c>
      <c r="EA79" s="404" t="str">
        <f ca="1">+IF(OFFSET('Hygiene Data'!$H$11,0,10*ROW('Hygiene Data'!H73))="","",OFFSET('Hygiene Data'!$H$11,0,10*ROW('Hygiene Data'!H73)))</f>
        <v/>
      </c>
      <c r="EB79" s="404" t="str">
        <f ca="1">+IF(OFFSET('Hygiene Data'!$H$12,0,10*ROW('Hygiene Data'!H73))="","",OFFSET('Hygiene Data'!$H$12,0,10*ROW('Hygiene Data'!H73)))</f>
        <v/>
      </c>
      <c r="EC79" s="404" t="str">
        <f ca="1">+IF(OFFSET('Hygiene Data'!$H$13,0,10*ROW('Hygiene Data'!H73))="","",OFFSET('Hygiene Data'!$H$13,0,10*ROW('Hygiene Data'!H73)))</f>
        <v/>
      </c>
      <c r="ED79" s="404" t="str">
        <f ca="1">+IF(OFFSET('Hygiene Data'!$I$11,0,10*ROW('Hygiene Data'!I73))="","",OFFSET('Hygiene Data'!$I$11,0,10*ROW('Hygiene Data'!I73)))</f>
        <v/>
      </c>
      <c r="EE79" s="404" t="str">
        <f ca="1">+IF(OFFSET('Hygiene Data'!$I$12,0,10*ROW('Hygiene Data'!I73))="","",OFFSET('Hygiene Data'!$I$12,0,10*ROW('Hygiene Data'!I73)))</f>
        <v/>
      </c>
      <c r="EF79" s="404" t="str">
        <f ca="1">+IF(OFFSET('Hygiene Data'!$I$13,0,10*ROW('Hygiene Data'!I73))="","",OFFSET('Hygiene Data'!$I$13,0,10*ROW('Hygiene Data'!I73)))</f>
        <v/>
      </c>
    </row>
    <row r="80" spans="1:136" x14ac:dyDescent="0.25">
      <c r="A80" s="513" t="str">
        <f ca="1">+IF(OFFSET('Water Data'!$B$2,0,10*ROW('Water Data'!E74))="","",OFFSET('Water Data'!$B$2,0,10*ROW('Water Data'!E74)))</f>
        <v/>
      </c>
      <c r="B80" s="51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40" t="str">
        <f t="shared" ca="1" si="1"/>
        <v/>
      </c>
      <c r="D80" s="54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4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4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4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4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4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4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4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4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4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4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4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4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4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4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4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4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4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4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4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4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4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4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4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4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4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4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4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4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4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4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4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4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4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4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4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4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4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4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4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4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4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4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4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4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4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4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4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4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1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4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4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4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4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4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4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4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4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4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4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4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4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4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4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4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4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404" t="str">
        <f ca="1">+IF(OFFSET('Water Data'!$D$27,0,10*ROW('Water Data'!D74))="","",OFFSET('Water Data'!$D$27,0,10*ROW('Water Data'!D74)))</f>
        <v/>
      </c>
      <c r="BT80" s="404" t="str">
        <f ca="1">+IF(OFFSET('Water Data'!$D$28,0,10*ROW('Water Data'!D74))="","",OFFSET('Water Data'!$D$28,0,10*ROW('Water Data'!D74)))</f>
        <v/>
      </c>
      <c r="BU80" s="404" t="str">
        <f ca="1">+IF(OFFSET('Water Data'!$D$29,0,10*ROW('Water Data'!D74))="","",OFFSET('Water Data'!$D$29,0,10*ROW('Water Data'!D74)))</f>
        <v/>
      </c>
      <c r="BV80" s="404" t="str">
        <f ca="1">+IF(OFFSET('Water Data'!$E$27,0,10*ROW('Water Data'!E74))="","",OFFSET('Water Data'!$E$27,0,10*ROW('Water Data'!E74)))</f>
        <v/>
      </c>
      <c r="BW80" s="404" t="str">
        <f ca="1">+IF(OFFSET('Water Data'!$E$28,0,10*ROW('Water Data'!E74))="","",OFFSET('Water Data'!$E$28,0,10*ROW('Water Data'!E74)))</f>
        <v/>
      </c>
      <c r="BX80" s="404" t="str">
        <f ca="1">+IF(OFFSET('Water Data'!$E$29,0,10*ROW('Water Data'!E74))="","",OFFSET('Water Data'!$E$29,0,10*ROW('Water Data'!E74)))</f>
        <v/>
      </c>
      <c r="BY80" s="404" t="str">
        <f ca="1">+IF(OFFSET('Water Data'!$F$27,0,10*ROW('Water Data'!F74))="","",OFFSET('Water Data'!$F$27,0,10*ROW('Water Data'!F74)))</f>
        <v/>
      </c>
      <c r="BZ80" s="404" t="str">
        <f ca="1">+IF(OFFSET('Water Data'!$F$28,0,10*ROW('Water Data'!F74))="","",OFFSET('Water Data'!$F$28,0,10*ROW('Water Data'!F74)))</f>
        <v/>
      </c>
      <c r="CA80" s="404" t="str">
        <f ca="1">+IF(OFFSET('Water Data'!$F$29,0,10*ROW('Water Data'!F74))="","",OFFSET('Water Data'!$F$29,0,10*ROW('Water Data'!F74)))</f>
        <v/>
      </c>
      <c r="CB80" s="404" t="str">
        <f ca="1">+IF(OFFSET('Water Data'!$G$27,0,10*ROW('Water Data'!G74))="","",OFFSET('Water Data'!$G$27,0,10*ROW('Water Data'!G74)))</f>
        <v/>
      </c>
      <c r="CC80" s="404" t="str">
        <f ca="1">+IF(OFFSET('Water Data'!$G$28,0,10*ROW('Water Data'!G74))="","",OFFSET('Water Data'!$G$28,0,10*ROW('Water Data'!G74)))</f>
        <v/>
      </c>
      <c r="CD80" s="404" t="str">
        <f ca="1">+IF(OFFSET('Water Data'!$G$29,0,10*ROW('Water Data'!G74))="","",OFFSET('Water Data'!$G$29,0,10*ROW('Water Data'!G74)))</f>
        <v/>
      </c>
      <c r="CE80" s="404" t="str">
        <f ca="1">+IF(OFFSET('Water Data'!$H$27,0,10*ROW('Water Data'!H74))="","",OFFSET('Water Data'!$H$27,0,10*ROW('Water Data'!H74)))</f>
        <v/>
      </c>
      <c r="CF80" s="404" t="str">
        <f ca="1">+IF(OFFSET('Water Data'!$H$28,0,10*ROW('Water Data'!H74))="","",OFFSET('Water Data'!$H$28,0,10*ROW('Water Data'!H74)))</f>
        <v/>
      </c>
      <c r="CG80" s="404" t="str">
        <f ca="1">+IF(OFFSET('Water Data'!$H$29,0,10*ROW('Water Data'!H74))="","",OFFSET('Water Data'!$H$29,0,10*ROW('Water Data'!H74)))</f>
        <v/>
      </c>
      <c r="CH80" s="404" t="str">
        <f ca="1">+IF(OFFSET('Water Data'!$I$27,0,10*ROW('Water Data'!I74))="","",OFFSET('Water Data'!$I$27,0,10*ROW('Water Data'!I74)))</f>
        <v/>
      </c>
      <c r="CI80" s="404" t="str">
        <f ca="1">+IF(OFFSET('Water Data'!$I$28,0,10*ROW('Water Data'!I74))="","",OFFSET('Water Data'!$I$28,0,10*ROW('Water Data'!I74)))</f>
        <v/>
      </c>
      <c r="CJ80" s="404" t="str">
        <f ca="1">+IF(OFFSET('Water Data'!$I$29,0,10*ROW('Water Data'!I74))="","",OFFSET('Water Data'!$I$29,0,10*ROW('Water Data'!I74)))</f>
        <v/>
      </c>
      <c r="CK80" s="404" t="str">
        <f ca="1">+IF(OFFSET('Sanitation Data'!$D$28,0,10*ROW('Sanitation Data'!D74))="","",OFFSET('Sanitation Data'!$D$28,0,10*ROW('Sanitation Data'!D74)))</f>
        <v/>
      </c>
      <c r="CL80" s="404" t="str">
        <f ca="1">+IF(OFFSET('Sanitation Data'!$D$29,0,10*ROW('Sanitation Data'!D74))="","",OFFSET('Sanitation Data'!$D$29,0,10*ROW('Sanitation Data'!D74)))</f>
        <v/>
      </c>
      <c r="CM80" s="404" t="str">
        <f ca="1">+IF(OFFSET('Sanitation Data'!$D$30,0,10*ROW('Sanitation Data'!D74))="","",OFFSET('Sanitation Data'!$D$30,0,10*ROW('Sanitation Data'!D74)))</f>
        <v/>
      </c>
      <c r="CN80" s="404" t="str">
        <f ca="1">+IF(OFFSET('Sanitation Data'!$D$31,0,10*ROW('Sanitation Data'!D74))="","",OFFSET('Sanitation Data'!$D$31,0,10*ROW('Sanitation Data'!D74)))</f>
        <v/>
      </c>
      <c r="CO80" s="404" t="str">
        <f ca="1">+IF(OFFSET('Sanitation Data'!$D$32,0,10*ROW('Sanitation Data'!D74))="","",OFFSET('Sanitation Data'!$D$32,0,10*ROW('Sanitation Data'!D74)))</f>
        <v/>
      </c>
      <c r="CP80" s="404" t="str">
        <f ca="1">+IF(OFFSET('Sanitation Data'!$E$28,0,10*ROW('Sanitation Data'!E74))="","",OFFSET('Sanitation Data'!$E$28,0,10*ROW('Sanitation Data'!E74)))</f>
        <v/>
      </c>
      <c r="CQ80" s="404" t="str">
        <f ca="1">+IF(OFFSET('Sanitation Data'!$E$29,0,10*ROW('Sanitation Data'!E74))="","",OFFSET('Sanitation Data'!$E$29,0,10*ROW('Sanitation Data'!E74)))</f>
        <v/>
      </c>
      <c r="CR80" s="404" t="str">
        <f ca="1">+IF(OFFSET('Sanitation Data'!$E$30,0,10*ROW('Sanitation Data'!E74))="","",OFFSET('Sanitation Data'!$E$30,0,10*ROW('Sanitation Data'!E74)))</f>
        <v/>
      </c>
      <c r="CS80" s="404" t="str">
        <f ca="1">+IF(OFFSET('Sanitation Data'!$E$31,0,10*ROW('Sanitation Data'!E74))="","",OFFSET('Sanitation Data'!$E$31,0,10*ROW('Sanitation Data'!E74)))</f>
        <v/>
      </c>
      <c r="CT80" s="404" t="str">
        <f ca="1">+IF(OFFSET('Sanitation Data'!$E$32,0,10*ROW('Sanitation Data'!E74))="","",OFFSET('Sanitation Data'!$E$32,0,10*ROW('Sanitation Data'!E74)))</f>
        <v/>
      </c>
      <c r="CU80" s="404" t="str">
        <f ca="1">+IF(OFFSET('Sanitation Data'!$F$28,0,10*ROW('Sanitation Data'!F74))="","",OFFSET('Sanitation Data'!$F$28,0,10*ROW('Sanitation Data'!F74)))</f>
        <v/>
      </c>
      <c r="CV80" s="404" t="str">
        <f ca="1">+IF(OFFSET('Sanitation Data'!$F$29,0,10*ROW('Sanitation Data'!F74))="","",OFFSET('Sanitation Data'!$F$29,0,10*ROW('Sanitation Data'!F74)))</f>
        <v/>
      </c>
      <c r="CW80" s="404" t="str">
        <f ca="1">+IF(OFFSET('Sanitation Data'!$F$30,0,10*ROW('Sanitation Data'!F74))="","",OFFSET('Sanitation Data'!$F$30,0,10*ROW('Sanitation Data'!F74)))</f>
        <v/>
      </c>
      <c r="CX80" s="404" t="str">
        <f ca="1">+IF(OFFSET('Sanitation Data'!$F$31,0,10*ROW('Sanitation Data'!F74))="","",OFFSET('Sanitation Data'!$F$31,0,10*ROW('Sanitation Data'!F74)))</f>
        <v/>
      </c>
      <c r="CY80" s="404" t="str">
        <f ca="1">+IF(OFFSET('Sanitation Data'!$F$32,0,10*ROW('Sanitation Data'!F74))="","",OFFSET('Sanitation Data'!$F$32,0,10*ROW('Sanitation Data'!F74)))</f>
        <v/>
      </c>
      <c r="CZ80" s="404" t="str">
        <f ca="1">+IF(OFFSET('Sanitation Data'!$G$28,0,10*ROW('Sanitation Data'!G74))="","",OFFSET('Sanitation Data'!$G$28,0,10*ROW('Sanitation Data'!G74)))</f>
        <v/>
      </c>
      <c r="DA80" s="404" t="str">
        <f ca="1">+IF(OFFSET('Sanitation Data'!$G$29,0,10*ROW('Sanitation Data'!G74))="","",OFFSET('Sanitation Data'!$G$29,0,10*ROW('Sanitation Data'!G74)))</f>
        <v/>
      </c>
      <c r="DB80" s="404" t="str">
        <f ca="1">+IF(OFFSET('Sanitation Data'!$G$30,0,10*ROW('Sanitation Data'!G74))="","",OFFSET('Sanitation Data'!$G$30,0,10*ROW('Sanitation Data'!G74)))</f>
        <v/>
      </c>
      <c r="DC80" s="404" t="str">
        <f ca="1">+IF(OFFSET('Sanitation Data'!$G$31,0,10*ROW('Sanitation Data'!G74))="","",OFFSET('Sanitation Data'!$G$31,0,10*ROW('Sanitation Data'!G74)))</f>
        <v/>
      </c>
      <c r="DD80" s="404" t="str">
        <f ca="1">+IF(OFFSET('Sanitation Data'!$G$32,0,10*ROW('Sanitation Data'!G74))="","",OFFSET('Sanitation Data'!$G$32,0,10*ROW('Sanitation Data'!G74)))</f>
        <v/>
      </c>
      <c r="DE80" s="404" t="str">
        <f ca="1">+IF(OFFSET('Sanitation Data'!$H$28,0,10*ROW('Sanitation Data'!H74))="","",OFFSET('Sanitation Data'!$H$28,0,10*ROW('Sanitation Data'!H74)))</f>
        <v/>
      </c>
      <c r="DF80" s="404" t="str">
        <f ca="1">+IF(OFFSET('Sanitation Data'!$H$29,0,10*ROW('Sanitation Data'!H74))="","",OFFSET('Sanitation Data'!$H$29,0,10*ROW('Sanitation Data'!H74)))</f>
        <v/>
      </c>
      <c r="DG80" s="404" t="str">
        <f ca="1">+IF(OFFSET('Sanitation Data'!$H$30,0,10*ROW('Sanitation Data'!H74))="","",OFFSET('Sanitation Data'!$H$30,0,10*ROW('Sanitation Data'!H74)))</f>
        <v/>
      </c>
      <c r="DH80" s="404" t="str">
        <f ca="1">+IF(OFFSET('Sanitation Data'!$H$31,0,10*ROW('Sanitation Data'!H74))="","",OFFSET('Sanitation Data'!$H$31,0,10*ROW('Sanitation Data'!H74)))</f>
        <v/>
      </c>
      <c r="DI80" s="404" t="str">
        <f ca="1">+IF(OFFSET('Sanitation Data'!$H$32,0,10*ROW('Sanitation Data'!H74))="","",OFFSET('Sanitation Data'!$H$32,0,10*ROW('Sanitation Data'!H74)))</f>
        <v/>
      </c>
      <c r="DJ80" s="404" t="str">
        <f ca="1">+IF(OFFSET('Sanitation Data'!$I$28,0,10*ROW('Sanitation Data'!I74))="","",OFFSET('Sanitation Data'!$I$28,0,10*ROW('Sanitation Data'!I74)))</f>
        <v/>
      </c>
      <c r="DK80" s="404" t="str">
        <f ca="1">+IF(OFFSET('Sanitation Data'!$I$29,0,10*ROW('Sanitation Data'!I74))="","",OFFSET('Sanitation Data'!$I$29,0,10*ROW('Sanitation Data'!I74)))</f>
        <v/>
      </c>
      <c r="DL80" s="404" t="str">
        <f ca="1">+IF(OFFSET('Sanitation Data'!$I$30,0,10*ROW('Sanitation Data'!I74))="","",OFFSET('Sanitation Data'!$I$30,0,10*ROW('Sanitation Data'!I74)))</f>
        <v/>
      </c>
      <c r="DM80" s="404" t="str">
        <f ca="1">+IF(OFFSET('Sanitation Data'!$I$31,0,10*ROW('Sanitation Data'!I74))="","",OFFSET('Sanitation Data'!$I$31,0,10*ROW('Sanitation Data'!I74)))</f>
        <v/>
      </c>
      <c r="DN80" s="404" t="str">
        <f ca="1">+IF(OFFSET('Sanitation Data'!$I$32,0,10*ROW('Sanitation Data'!I74))="","",OFFSET('Sanitation Data'!$I$32,0,10*ROW('Sanitation Data'!I74)))</f>
        <v/>
      </c>
      <c r="DO80" s="404" t="str">
        <f ca="1">+IF(OFFSET('Hygiene Data'!$D$11,0,10*ROW('Hygiene Data'!D74))="","",OFFSET('Hygiene Data'!$D$11,0,10*ROW('Hygiene Data'!D74)))</f>
        <v/>
      </c>
      <c r="DP80" s="404" t="str">
        <f ca="1">+IF(OFFSET('Hygiene Data'!$D$12,0,10*ROW('Hygiene Data'!D74))="","",OFFSET('Hygiene Data'!$D$12,0,10*ROW('Hygiene Data'!D74)))</f>
        <v/>
      </c>
      <c r="DQ80" s="404" t="str">
        <f ca="1">+IF(OFFSET('Hygiene Data'!$D$13,0,10*ROW('Hygiene Data'!D74))="","",OFFSET('Hygiene Data'!$D$13,0,10*ROW('Hygiene Data'!D74)))</f>
        <v/>
      </c>
      <c r="DR80" s="404" t="str">
        <f ca="1">+IF(OFFSET('Hygiene Data'!$E$11,0,10*ROW('Hygiene Data'!E74))="","",OFFSET('Hygiene Data'!$E$11,0,10*ROW('Hygiene Data'!E74)))</f>
        <v/>
      </c>
      <c r="DS80" s="404" t="str">
        <f ca="1">+IF(OFFSET('Hygiene Data'!$E$12,0,10*ROW('Hygiene Data'!E74))="","",OFFSET('Hygiene Data'!$E$12,0,10*ROW('Hygiene Data'!E74)))</f>
        <v/>
      </c>
      <c r="DT80" s="404" t="str">
        <f ca="1">+IF(OFFSET('Hygiene Data'!$E$13,0,10*ROW('Hygiene Data'!E74))="","",OFFSET('Hygiene Data'!$E$13,0,10*ROW('Hygiene Data'!E74)))</f>
        <v/>
      </c>
      <c r="DU80" s="404" t="str">
        <f ca="1">+IF(OFFSET('Hygiene Data'!$F$11,0,10*ROW('Hygiene Data'!F74))="","",OFFSET('Hygiene Data'!$F$11,0,10*ROW('Hygiene Data'!F74)))</f>
        <v/>
      </c>
      <c r="DV80" s="404" t="str">
        <f ca="1">+IF(OFFSET('Hygiene Data'!$F$12,0,10*ROW('Hygiene Data'!F74))="","",OFFSET('Hygiene Data'!$F$12,0,10*ROW('Hygiene Data'!F74)))</f>
        <v/>
      </c>
      <c r="DW80" s="404" t="str">
        <f ca="1">+IF(OFFSET('Hygiene Data'!$F$13,0,10*ROW('Hygiene Data'!F74))="","",OFFSET('Hygiene Data'!$F$13,0,10*ROW('Hygiene Data'!F74)))</f>
        <v/>
      </c>
      <c r="DX80" s="404" t="str">
        <f ca="1">+IF(OFFSET('Hygiene Data'!$G$11,0,10*ROW('Hygiene Data'!G74))="","",OFFSET('Hygiene Data'!$G$11,0,10*ROW('Hygiene Data'!G74)))</f>
        <v/>
      </c>
      <c r="DY80" s="404" t="str">
        <f ca="1">+IF(OFFSET('Hygiene Data'!$G$12,0,10*ROW('Hygiene Data'!G74))="","",OFFSET('Hygiene Data'!$G$12,0,10*ROW('Hygiene Data'!G74)))</f>
        <v/>
      </c>
      <c r="DZ80" s="404" t="str">
        <f ca="1">+IF(OFFSET('Hygiene Data'!$G$13,0,10*ROW('Hygiene Data'!G74))="","",OFFSET('Hygiene Data'!$G$13,0,10*ROW('Hygiene Data'!G74)))</f>
        <v/>
      </c>
      <c r="EA80" s="404" t="str">
        <f ca="1">+IF(OFFSET('Hygiene Data'!$H$11,0,10*ROW('Hygiene Data'!H74))="","",OFFSET('Hygiene Data'!$H$11,0,10*ROW('Hygiene Data'!H74)))</f>
        <v/>
      </c>
      <c r="EB80" s="404" t="str">
        <f ca="1">+IF(OFFSET('Hygiene Data'!$H$12,0,10*ROW('Hygiene Data'!H74))="","",OFFSET('Hygiene Data'!$H$12,0,10*ROW('Hygiene Data'!H74)))</f>
        <v/>
      </c>
      <c r="EC80" s="404" t="str">
        <f ca="1">+IF(OFFSET('Hygiene Data'!$H$13,0,10*ROW('Hygiene Data'!H74))="","",OFFSET('Hygiene Data'!$H$13,0,10*ROW('Hygiene Data'!H74)))</f>
        <v/>
      </c>
      <c r="ED80" s="404" t="str">
        <f ca="1">+IF(OFFSET('Hygiene Data'!$I$11,0,10*ROW('Hygiene Data'!I74))="","",OFFSET('Hygiene Data'!$I$11,0,10*ROW('Hygiene Data'!I74)))</f>
        <v/>
      </c>
      <c r="EE80" s="404" t="str">
        <f ca="1">+IF(OFFSET('Hygiene Data'!$I$12,0,10*ROW('Hygiene Data'!I74))="","",OFFSET('Hygiene Data'!$I$12,0,10*ROW('Hygiene Data'!I74)))</f>
        <v/>
      </c>
      <c r="EF80" s="404" t="str">
        <f ca="1">+IF(OFFSET('Hygiene Data'!$I$13,0,10*ROW('Hygiene Data'!I74))="","",OFFSET('Hygiene Data'!$I$13,0,10*ROW('Hygiene Data'!I74)))</f>
        <v/>
      </c>
    </row>
    <row r="81" spans="1:136" x14ac:dyDescent="0.25">
      <c r="A81" s="513" t="str">
        <f ca="1">+IF(OFFSET('Water Data'!$B$2,0,10*ROW('Water Data'!E75))="","",OFFSET('Water Data'!$B$2,0,10*ROW('Water Data'!E75)))</f>
        <v/>
      </c>
      <c r="B81" s="51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40" t="str">
        <f t="shared" ca="1" si="1"/>
        <v/>
      </c>
      <c r="D81" s="54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4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4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4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4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4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4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4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4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4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4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4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4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4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4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4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4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4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4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4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4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4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4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4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4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4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4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4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4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4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4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4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4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4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4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4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4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4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4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4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4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4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4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4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4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4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4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4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4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1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4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4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4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4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4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4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4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4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4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4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4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4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4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4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4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4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404" t="str">
        <f ca="1">+IF(OFFSET('Water Data'!$D$27,0,10*ROW('Water Data'!D75))="","",OFFSET('Water Data'!$D$27,0,10*ROW('Water Data'!D75)))</f>
        <v/>
      </c>
      <c r="BT81" s="404" t="str">
        <f ca="1">+IF(OFFSET('Water Data'!$D$28,0,10*ROW('Water Data'!D75))="","",OFFSET('Water Data'!$D$28,0,10*ROW('Water Data'!D75)))</f>
        <v/>
      </c>
      <c r="BU81" s="404" t="str">
        <f ca="1">+IF(OFFSET('Water Data'!$D$29,0,10*ROW('Water Data'!D75))="","",OFFSET('Water Data'!$D$29,0,10*ROW('Water Data'!D75)))</f>
        <v/>
      </c>
      <c r="BV81" s="404" t="str">
        <f ca="1">+IF(OFFSET('Water Data'!$E$27,0,10*ROW('Water Data'!E75))="","",OFFSET('Water Data'!$E$27,0,10*ROW('Water Data'!E75)))</f>
        <v/>
      </c>
      <c r="BW81" s="404" t="str">
        <f ca="1">+IF(OFFSET('Water Data'!$E$28,0,10*ROW('Water Data'!E75))="","",OFFSET('Water Data'!$E$28,0,10*ROW('Water Data'!E75)))</f>
        <v/>
      </c>
      <c r="BX81" s="404" t="str">
        <f ca="1">+IF(OFFSET('Water Data'!$E$29,0,10*ROW('Water Data'!E75))="","",OFFSET('Water Data'!$E$29,0,10*ROW('Water Data'!E75)))</f>
        <v/>
      </c>
      <c r="BY81" s="404" t="str">
        <f ca="1">+IF(OFFSET('Water Data'!$F$27,0,10*ROW('Water Data'!F75))="","",OFFSET('Water Data'!$F$27,0,10*ROW('Water Data'!F75)))</f>
        <v/>
      </c>
      <c r="BZ81" s="404" t="str">
        <f ca="1">+IF(OFFSET('Water Data'!$F$28,0,10*ROW('Water Data'!F75))="","",OFFSET('Water Data'!$F$28,0,10*ROW('Water Data'!F75)))</f>
        <v/>
      </c>
      <c r="CA81" s="404" t="str">
        <f ca="1">+IF(OFFSET('Water Data'!$F$29,0,10*ROW('Water Data'!F75))="","",OFFSET('Water Data'!$F$29,0,10*ROW('Water Data'!F75)))</f>
        <v/>
      </c>
      <c r="CB81" s="404" t="str">
        <f ca="1">+IF(OFFSET('Water Data'!$G$27,0,10*ROW('Water Data'!G75))="","",OFFSET('Water Data'!$G$27,0,10*ROW('Water Data'!G75)))</f>
        <v/>
      </c>
      <c r="CC81" s="404" t="str">
        <f ca="1">+IF(OFFSET('Water Data'!$G$28,0,10*ROW('Water Data'!G75))="","",OFFSET('Water Data'!$G$28,0,10*ROW('Water Data'!G75)))</f>
        <v/>
      </c>
      <c r="CD81" s="404" t="str">
        <f ca="1">+IF(OFFSET('Water Data'!$G$29,0,10*ROW('Water Data'!G75))="","",OFFSET('Water Data'!$G$29,0,10*ROW('Water Data'!G75)))</f>
        <v/>
      </c>
      <c r="CE81" s="404" t="str">
        <f ca="1">+IF(OFFSET('Water Data'!$H$27,0,10*ROW('Water Data'!H75))="","",OFFSET('Water Data'!$H$27,0,10*ROW('Water Data'!H75)))</f>
        <v/>
      </c>
      <c r="CF81" s="404" t="str">
        <f ca="1">+IF(OFFSET('Water Data'!$H$28,0,10*ROW('Water Data'!H75))="","",OFFSET('Water Data'!$H$28,0,10*ROW('Water Data'!H75)))</f>
        <v/>
      </c>
      <c r="CG81" s="404" t="str">
        <f ca="1">+IF(OFFSET('Water Data'!$H$29,0,10*ROW('Water Data'!H75))="","",OFFSET('Water Data'!$H$29,0,10*ROW('Water Data'!H75)))</f>
        <v/>
      </c>
      <c r="CH81" s="404" t="str">
        <f ca="1">+IF(OFFSET('Water Data'!$I$27,0,10*ROW('Water Data'!I75))="","",OFFSET('Water Data'!$I$27,0,10*ROW('Water Data'!I75)))</f>
        <v/>
      </c>
      <c r="CI81" s="404" t="str">
        <f ca="1">+IF(OFFSET('Water Data'!$I$28,0,10*ROW('Water Data'!I75))="","",OFFSET('Water Data'!$I$28,0,10*ROW('Water Data'!I75)))</f>
        <v/>
      </c>
      <c r="CJ81" s="404" t="str">
        <f ca="1">+IF(OFFSET('Water Data'!$I$29,0,10*ROW('Water Data'!I75))="","",OFFSET('Water Data'!$I$29,0,10*ROW('Water Data'!I75)))</f>
        <v/>
      </c>
      <c r="CK81" s="404" t="str">
        <f ca="1">+IF(OFFSET('Sanitation Data'!$D$28,0,10*ROW('Sanitation Data'!D75))="","",OFFSET('Sanitation Data'!$D$28,0,10*ROW('Sanitation Data'!D75)))</f>
        <v/>
      </c>
      <c r="CL81" s="404" t="str">
        <f ca="1">+IF(OFFSET('Sanitation Data'!$D$29,0,10*ROW('Sanitation Data'!D75))="","",OFFSET('Sanitation Data'!$D$29,0,10*ROW('Sanitation Data'!D75)))</f>
        <v/>
      </c>
      <c r="CM81" s="404" t="str">
        <f ca="1">+IF(OFFSET('Sanitation Data'!$D$30,0,10*ROW('Sanitation Data'!D75))="","",OFFSET('Sanitation Data'!$D$30,0,10*ROW('Sanitation Data'!D75)))</f>
        <v/>
      </c>
      <c r="CN81" s="404" t="str">
        <f ca="1">+IF(OFFSET('Sanitation Data'!$D$31,0,10*ROW('Sanitation Data'!D75))="","",OFFSET('Sanitation Data'!$D$31,0,10*ROW('Sanitation Data'!D75)))</f>
        <v/>
      </c>
      <c r="CO81" s="404" t="str">
        <f ca="1">+IF(OFFSET('Sanitation Data'!$D$32,0,10*ROW('Sanitation Data'!D75))="","",OFFSET('Sanitation Data'!$D$32,0,10*ROW('Sanitation Data'!D75)))</f>
        <v/>
      </c>
      <c r="CP81" s="404" t="str">
        <f ca="1">+IF(OFFSET('Sanitation Data'!$E$28,0,10*ROW('Sanitation Data'!E75))="","",OFFSET('Sanitation Data'!$E$28,0,10*ROW('Sanitation Data'!E75)))</f>
        <v/>
      </c>
      <c r="CQ81" s="404" t="str">
        <f ca="1">+IF(OFFSET('Sanitation Data'!$E$29,0,10*ROW('Sanitation Data'!E75))="","",OFFSET('Sanitation Data'!$E$29,0,10*ROW('Sanitation Data'!E75)))</f>
        <v/>
      </c>
      <c r="CR81" s="404" t="str">
        <f ca="1">+IF(OFFSET('Sanitation Data'!$E$30,0,10*ROW('Sanitation Data'!E75))="","",OFFSET('Sanitation Data'!$E$30,0,10*ROW('Sanitation Data'!E75)))</f>
        <v/>
      </c>
      <c r="CS81" s="404" t="str">
        <f ca="1">+IF(OFFSET('Sanitation Data'!$E$31,0,10*ROW('Sanitation Data'!E75))="","",OFFSET('Sanitation Data'!$E$31,0,10*ROW('Sanitation Data'!E75)))</f>
        <v/>
      </c>
      <c r="CT81" s="404" t="str">
        <f ca="1">+IF(OFFSET('Sanitation Data'!$E$32,0,10*ROW('Sanitation Data'!E75))="","",OFFSET('Sanitation Data'!$E$32,0,10*ROW('Sanitation Data'!E75)))</f>
        <v/>
      </c>
      <c r="CU81" s="404" t="str">
        <f ca="1">+IF(OFFSET('Sanitation Data'!$F$28,0,10*ROW('Sanitation Data'!F75))="","",OFFSET('Sanitation Data'!$F$28,0,10*ROW('Sanitation Data'!F75)))</f>
        <v/>
      </c>
      <c r="CV81" s="404" t="str">
        <f ca="1">+IF(OFFSET('Sanitation Data'!$F$29,0,10*ROW('Sanitation Data'!F75))="","",OFFSET('Sanitation Data'!$F$29,0,10*ROW('Sanitation Data'!F75)))</f>
        <v/>
      </c>
      <c r="CW81" s="404" t="str">
        <f ca="1">+IF(OFFSET('Sanitation Data'!$F$30,0,10*ROW('Sanitation Data'!F75))="","",OFFSET('Sanitation Data'!$F$30,0,10*ROW('Sanitation Data'!F75)))</f>
        <v/>
      </c>
      <c r="CX81" s="404" t="str">
        <f ca="1">+IF(OFFSET('Sanitation Data'!$F$31,0,10*ROW('Sanitation Data'!F75))="","",OFFSET('Sanitation Data'!$F$31,0,10*ROW('Sanitation Data'!F75)))</f>
        <v/>
      </c>
      <c r="CY81" s="404" t="str">
        <f ca="1">+IF(OFFSET('Sanitation Data'!$F$32,0,10*ROW('Sanitation Data'!F75))="","",OFFSET('Sanitation Data'!$F$32,0,10*ROW('Sanitation Data'!F75)))</f>
        <v/>
      </c>
      <c r="CZ81" s="404" t="str">
        <f ca="1">+IF(OFFSET('Sanitation Data'!$G$28,0,10*ROW('Sanitation Data'!G75))="","",OFFSET('Sanitation Data'!$G$28,0,10*ROW('Sanitation Data'!G75)))</f>
        <v/>
      </c>
      <c r="DA81" s="404" t="str">
        <f ca="1">+IF(OFFSET('Sanitation Data'!$G$29,0,10*ROW('Sanitation Data'!G75))="","",OFFSET('Sanitation Data'!$G$29,0,10*ROW('Sanitation Data'!G75)))</f>
        <v/>
      </c>
      <c r="DB81" s="404" t="str">
        <f ca="1">+IF(OFFSET('Sanitation Data'!$G$30,0,10*ROW('Sanitation Data'!G75))="","",OFFSET('Sanitation Data'!$G$30,0,10*ROW('Sanitation Data'!G75)))</f>
        <v/>
      </c>
      <c r="DC81" s="404" t="str">
        <f ca="1">+IF(OFFSET('Sanitation Data'!$G$31,0,10*ROW('Sanitation Data'!G75))="","",OFFSET('Sanitation Data'!$G$31,0,10*ROW('Sanitation Data'!G75)))</f>
        <v/>
      </c>
      <c r="DD81" s="404" t="str">
        <f ca="1">+IF(OFFSET('Sanitation Data'!$G$32,0,10*ROW('Sanitation Data'!G75))="","",OFFSET('Sanitation Data'!$G$32,0,10*ROW('Sanitation Data'!G75)))</f>
        <v/>
      </c>
      <c r="DE81" s="404" t="str">
        <f ca="1">+IF(OFFSET('Sanitation Data'!$H$28,0,10*ROW('Sanitation Data'!H75))="","",OFFSET('Sanitation Data'!$H$28,0,10*ROW('Sanitation Data'!H75)))</f>
        <v/>
      </c>
      <c r="DF81" s="404" t="str">
        <f ca="1">+IF(OFFSET('Sanitation Data'!$H$29,0,10*ROW('Sanitation Data'!H75))="","",OFFSET('Sanitation Data'!$H$29,0,10*ROW('Sanitation Data'!H75)))</f>
        <v/>
      </c>
      <c r="DG81" s="404" t="str">
        <f ca="1">+IF(OFFSET('Sanitation Data'!$H$30,0,10*ROW('Sanitation Data'!H75))="","",OFFSET('Sanitation Data'!$H$30,0,10*ROW('Sanitation Data'!H75)))</f>
        <v/>
      </c>
      <c r="DH81" s="404" t="str">
        <f ca="1">+IF(OFFSET('Sanitation Data'!$H$31,0,10*ROW('Sanitation Data'!H75))="","",OFFSET('Sanitation Data'!$H$31,0,10*ROW('Sanitation Data'!H75)))</f>
        <v/>
      </c>
      <c r="DI81" s="404" t="str">
        <f ca="1">+IF(OFFSET('Sanitation Data'!$H$32,0,10*ROW('Sanitation Data'!H75))="","",OFFSET('Sanitation Data'!$H$32,0,10*ROW('Sanitation Data'!H75)))</f>
        <v/>
      </c>
      <c r="DJ81" s="404" t="str">
        <f ca="1">+IF(OFFSET('Sanitation Data'!$I$28,0,10*ROW('Sanitation Data'!I75))="","",OFFSET('Sanitation Data'!$I$28,0,10*ROW('Sanitation Data'!I75)))</f>
        <v/>
      </c>
      <c r="DK81" s="404" t="str">
        <f ca="1">+IF(OFFSET('Sanitation Data'!$I$29,0,10*ROW('Sanitation Data'!I75))="","",OFFSET('Sanitation Data'!$I$29,0,10*ROW('Sanitation Data'!I75)))</f>
        <v/>
      </c>
      <c r="DL81" s="404" t="str">
        <f ca="1">+IF(OFFSET('Sanitation Data'!$I$30,0,10*ROW('Sanitation Data'!I75))="","",OFFSET('Sanitation Data'!$I$30,0,10*ROW('Sanitation Data'!I75)))</f>
        <v/>
      </c>
      <c r="DM81" s="404" t="str">
        <f ca="1">+IF(OFFSET('Sanitation Data'!$I$31,0,10*ROW('Sanitation Data'!I75))="","",OFFSET('Sanitation Data'!$I$31,0,10*ROW('Sanitation Data'!I75)))</f>
        <v/>
      </c>
      <c r="DN81" s="404" t="str">
        <f ca="1">+IF(OFFSET('Sanitation Data'!$I$32,0,10*ROW('Sanitation Data'!I75))="","",OFFSET('Sanitation Data'!$I$32,0,10*ROW('Sanitation Data'!I75)))</f>
        <v/>
      </c>
      <c r="DO81" s="404" t="str">
        <f ca="1">+IF(OFFSET('Hygiene Data'!$D$11,0,10*ROW('Hygiene Data'!D75))="","",OFFSET('Hygiene Data'!$D$11,0,10*ROW('Hygiene Data'!D75)))</f>
        <v/>
      </c>
      <c r="DP81" s="404" t="str">
        <f ca="1">+IF(OFFSET('Hygiene Data'!$D$12,0,10*ROW('Hygiene Data'!D75))="","",OFFSET('Hygiene Data'!$D$12,0,10*ROW('Hygiene Data'!D75)))</f>
        <v/>
      </c>
      <c r="DQ81" s="404" t="str">
        <f ca="1">+IF(OFFSET('Hygiene Data'!$D$13,0,10*ROW('Hygiene Data'!D75))="","",OFFSET('Hygiene Data'!$D$13,0,10*ROW('Hygiene Data'!D75)))</f>
        <v/>
      </c>
      <c r="DR81" s="404" t="str">
        <f ca="1">+IF(OFFSET('Hygiene Data'!$E$11,0,10*ROW('Hygiene Data'!E75))="","",OFFSET('Hygiene Data'!$E$11,0,10*ROW('Hygiene Data'!E75)))</f>
        <v/>
      </c>
      <c r="DS81" s="404" t="str">
        <f ca="1">+IF(OFFSET('Hygiene Data'!$E$12,0,10*ROW('Hygiene Data'!E75))="","",OFFSET('Hygiene Data'!$E$12,0,10*ROW('Hygiene Data'!E75)))</f>
        <v/>
      </c>
      <c r="DT81" s="404" t="str">
        <f ca="1">+IF(OFFSET('Hygiene Data'!$E$13,0,10*ROW('Hygiene Data'!E75))="","",OFFSET('Hygiene Data'!$E$13,0,10*ROW('Hygiene Data'!E75)))</f>
        <v/>
      </c>
      <c r="DU81" s="404" t="str">
        <f ca="1">+IF(OFFSET('Hygiene Data'!$F$11,0,10*ROW('Hygiene Data'!F75))="","",OFFSET('Hygiene Data'!$F$11,0,10*ROW('Hygiene Data'!F75)))</f>
        <v/>
      </c>
      <c r="DV81" s="404" t="str">
        <f ca="1">+IF(OFFSET('Hygiene Data'!$F$12,0,10*ROW('Hygiene Data'!F75))="","",OFFSET('Hygiene Data'!$F$12,0,10*ROW('Hygiene Data'!F75)))</f>
        <v/>
      </c>
      <c r="DW81" s="404" t="str">
        <f ca="1">+IF(OFFSET('Hygiene Data'!$F$13,0,10*ROW('Hygiene Data'!F75))="","",OFFSET('Hygiene Data'!$F$13,0,10*ROW('Hygiene Data'!F75)))</f>
        <v/>
      </c>
      <c r="DX81" s="404" t="str">
        <f ca="1">+IF(OFFSET('Hygiene Data'!$G$11,0,10*ROW('Hygiene Data'!G75))="","",OFFSET('Hygiene Data'!$G$11,0,10*ROW('Hygiene Data'!G75)))</f>
        <v/>
      </c>
      <c r="DY81" s="404" t="str">
        <f ca="1">+IF(OFFSET('Hygiene Data'!$G$12,0,10*ROW('Hygiene Data'!G75))="","",OFFSET('Hygiene Data'!$G$12,0,10*ROW('Hygiene Data'!G75)))</f>
        <v/>
      </c>
      <c r="DZ81" s="404" t="str">
        <f ca="1">+IF(OFFSET('Hygiene Data'!$G$13,0,10*ROW('Hygiene Data'!G75))="","",OFFSET('Hygiene Data'!$G$13,0,10*ROW('Hygiene Data'!G75)))</f>
        <v/>
      </c>
      <c r="EA81" s="404" t="str">
        <f ca="1">+IF(OFFSET('Hygiene Data'!$H$11,0,10*ROW('Hygiene Data'!H75))="","",OFFSET('Hygiene Data'!$H$11,0,10*ROW('Hygiene Data'!H75)))</f>
        <v/>
      </c>
      <c r="EB81" s="404" t="str">
        <f ca="1">+IF(OFFSET('Hygiene Data'!$H$12,0,10*ROW('Hygiene Data'!H75))="","",OFFSET('Hygiene Data'!$H$12,0,10*ROW('Hygiene Data'!H75)))</f>
        <v/>
      </c>
      <c r="EC81" s="404" t="str">
        <f ca="1">+IF(OFFSET('Hygiene Data'!$H$13,0,10*ROW('Hygiene Data'!H75))="","",OFFSET('Hygiene Data'!$H$13,0,10*ROW('Hygiene Data'!H75)))</f>
        <v/>
      </c>
      <c r="ED81" s="404" t="str">
        <f ca="1">+IF(OFFSET('Hygiene Data'!$I$11,0,10*ROW('Hygiene Data'!I75))="","",OFFSET('Hygiene Data'!$I$11,0,10*ROW('Hygiene Data'!I75)))</f>
        <v/>
      </c>
      <c r="EE81" s="404" t="str">
        <f ca="1">+IF(OFFSET('Hygiene Data'!$I$12,0,10*ROW('Hygiene Data'!I75))="","",OFFSET('Hygiene Data'!$I$12,0,10*ROW('Hygiene Data'!I75)))</f>
        <v/>
      </c>
      <c r="EF81" s="404" t="str">
        <f ca="1">+IF(OFFSET('Hygiene Data'!$I$13,0,10*ROW('Hygiene Data'!I75))="","",OFFSET('Hygiene Data'!$I$13,0,10*ROW('Hygiene Data'!I75)))</f>
        <v/>
      </c>
    </row>
    <row r="82" spans="1:136" x14ac:dyDescent="0.25">
      <c r="A82" s="513" t="str">
        <f ca="1">+IF(OFFSET('Water Data'!$B$2,0,10*ROW('Water Data'!E76))="","",OFFSET('Water Data'!$B$2,0,10*ROW('Water Data'!E76)))</f>
        <v/>
      </c>
      <c r="B82" s="51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40" t="str">
        <f t="shared" ca="1" si="1"/>
        <v/>
      </c>
      <c r="D82" s="54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4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4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4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4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4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4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4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4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4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4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4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4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4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4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4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4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4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4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4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4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4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4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4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4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4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4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4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4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4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4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4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4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4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4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4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4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4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4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4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4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4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4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4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4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4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4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4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4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1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4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4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4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4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4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4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4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4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4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4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4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4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4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4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4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4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404" t="str">
        <f ca="1">+IF(OFFSET('Water Data'!$D$27,0,10*ROW('Water Data'!D76))="","",OFFSET('Water Data'!$D$27,0,10*ROW('Water Data'!D76)))</f>
        <v/>
      </c>
      <c r="BT82" s="404" t="str">
        <f ca="1">+IF(OFFSET('Water Data'!$D$28,0,10*ROW('Water Data'!D76))="","",OFFSET('Water Data'!$D$28,0,10*ROW('Water Data'!D76)))</f>
        <v/>
      </c>
      <c r="BU82" s="404" t="str">
        <f ca="1">+IF(OFFSET('Water Data'!$D$29,0,10*ROW('Water Data'!D76))="","",OFFSET('Water Data'!$D$29,0,10*ROW('Water Data'!D76)))</f>
        <v/>
      </c>
      <c r="BV82" s="404" t="str">
        <f ca="1">+IF(OFFSET('Water Data'!$E$27,0,10*ROW('Water Data'!E76))="","",OFFSET('Water Data'!$E$27,0,10*ROW('Water Data'!E76)))</f>
        <v/>
      </c>
      <c r="BW82" s="404" t="str">
        <f ca="1">+IF(OFFSET('Water Data'!$E$28,0,10*ROW('Water Data'!E76))="","",OFFSET('Water Data'!$E$28,0,10*ROW('Water Data'!E76)))</f>
        <v/>
      </c>
      <c r="BX82" s="404" t="str">
        <f ca="1">+IF(OFFSET('Water Data'!$E$29,0,10*ROW('Water Data'!E76))="","",OFFSET('Water Data'!$E$29,0,10*ROW('Water Data'!E76)))</f>
        <v/>
      </c>
      <c r="BY82" s="404" t="str">
        <f ca="1">+IF(OFFSET('Water Data'!$F$27,0,10*ROW('Water Data'!F76))="","",OFFSET('Water Data'!$F$27,0,10*ROW('Water Data'!F76)))</f>
        <v/>
      </c>
      <c r="BZ82" s="404" t="str">
        <f ca="1">+IF(OFFSET('Water Data'!$F$28,0,10*ROW('Water Data'!F76))="","",OFFSET('Water Data'!$F$28,0,10*ROW('Water Data'!F76)))</f>
        <v/>
      </c>
      <c r="CA82" s="404" t="str">
        <f ca="1">+IF(OFFSET('Water Data'!$F$29,0,10*ROW('Water Data'!F76))="","",OFFSET('Water Data'!$F$29,0,10*ROW('Water Data'!F76)))</f>
        <v/>
      </c>
      <c r="CB82" s="404" t="str">
        <f ca="1">+IF(OFFSET('Water Data'!$G$27,0,10*ROW('Water Data'!G76))="","",OFFSET('Water Data'!$G$27,0,10*ROW('Water Data'!G76)))</f>
        <v/>
      </c>
      <c r="CC82" s="404" t="str">
        <f ca="1">+IF(OFFSET('Water Data'!$G$28,0,10*ROW('Water Data'!G76))="","",OFFSET('Water Data'!$G$28,0,10*ROW('Water Data'!G76)))</f>
        <v/>
      </c>
      <c r="CD82" s="404" t="str">
        <f ca="1">+IF(OFFSET('Water Data'!$G$29,0,10*ROW('Water Data'!G76))="","",OFFSET('Water Data'!$G$29,0,10*ROW('Water Data'!G76)))</f>
        <v/>
      </c>
      <c r="CE82" s="404" t="str">
        <f ca="1">+IF(OFFSET('Water Data'!$H$27,0,10*ROW('Water Data'!H76))="","",OFFSET('Water Data'!$H$27,0,10*ROW('Water Data'!H76)))</f>
        <v/>
      </c>
      <c r="CF82" s="404" t="str">
        <f ca="1">+IF(OFFSET('Water Data'!$H$28,0,10*ROW('Water Data'!H76))="","",OFFSET('Water Data'!$H$28,0,10*ROW('Water Data'!H76)))</f>
        <v/>
      </c>
      <c r="CG82" s="404" t="str">
        <f ca="1">+IF(OFFSET('Water Data'!$H$29,0,10*ROW('Water Data'!H76))="","",OFFSET('Water Data'!$H$29,0,10*ROW('Water Data'!H76)))</f>
        <v/>
      </c>
      <c r="CH82" s="404" t="str">
        <f ca="1">+IF(OFFSET('Water Data'!$I$27,0,10*ROW('Water Data'!I76))="","",OFFSET('Water Data'!$I$27,0,10*ROW('Water Data'!I76)))</f>
        <v/>
      </c>
      <c r="CI82" s="404" t="str">
        <f ca="1">+IF(OFFSET('Water Data'!$I$28,0,10*ROW('Water Data'!I76))="","",OFFSET('Water Data'!$I$28,0,10*ROW('Water Data'!I76)))</f>
        <v/>
      </c>
      <c r="CJ82" s="404" t="str">
        <f ca="1">+IF(OFFSET('Water Data'!$I$29,0,10*ROW('Water Data'!I76))="","",OFFSET('Water Data'!$I$29,0,10*ROW('Water Data'!I76)))</f>
        <v/>
      </c>
      <c r="CK82" s="404" t="str">
        <f ca="1">+IF(OFFSET('Sanitation Data'!$D$28,0,10*ROW('Sanitation Data'!D76))="","",OFFSET('Sanitation Data'!$D$28,0,10*ROW('Sanitation Data'!D76)))</f>
        <v/>
      </c>
      <c r="CL82" s="404" t="str">
        <f ca="1">+IF(OFFSET('Sanitation Data'!$D$29,0,10*ROW('Sanitation Data'!D76))="","",OFFSET('Sanitation Data'!$D$29,0,10*ROW('Sanitation Data'!D76)))</f>
        <v/>
      </c>
      <c r="CM82" s="404" t="str">
        <f ca="1">+IF(OFFSET('Sanitation Data'!$D$30,0,10*ROW('Sanitation Data'!D76))="","",OFFSET('Sanitation Data'!$D$30,0,10*ROW('Sanitation Data'!D76)))</f>
        <v/>
      </c>
      <c r="CN82" s="404" t="str">
        <f ca="1">+IF(OFFSET('Sanitation Data'!$D$31,0,10*ROW('Sanitation Data'!D76))="","",OFFSET('Sanitation Data'!$D$31,0,10*ROW('Sanitation Data'!D76)))</f>
        <v/>
      </c>
      <c r="CO82" s="404" t="str">
        <f ca="1">+IF(OFFSET('Sanitation Data'!$D$32,0,10*ROW('Sanitation Data'!D76))="","",OFFSET('Sanitation Data'!$D$32,0,10*ROW('Sanitation Data'!D76)))</f>
        <v/>
      </c>
      <c r="CP82" s="404" t="str">
        <f ca="1">+IF(OFFSET('Sanitation Data'!$E$28,0,10*ROW('Sanitation Data'!E76))="","",OFFSET('Sanitation Data'!$E$28,0,10*ROW('Sanitation Data'!E76)))</f>
        <v/>
      </c>
      <c r="CQ82" s="404" t="str">
        <f ca="1">+IF(OFFSET('Sanitation Data'!$E$29,0,10*ROW('Sanitation Data'!E76))="","",OFFSET('Sanitation Data'!$E$29,0,10*ROW('Sanitation Data'!E76)))</f>
        <v/>
      </c>
      <c r="CR82" s="404" t="str">
        <f ca="1">+IF(OFFSET('Sanitation Data'!$E$30,0,10*ROW('Sanitation Data'!E76))="","",OFFSET('Sanitation Data'!$E$30,0,10*ROW('Sanitation Data'!E76)))</f>
        <v/>
      </c>
      <c r="CS82" s="404" t="str">
        <f ca="1">+IF(OFFSET('Sanitation Data'!$E$31,0,10*ROW('Sanitation Data'!E76))="","",OFFSET('Sanitation Data'!$E$31,0,10*ROW('Sanitation Data'!E76)))</f>
        <v/>
      </c>
      <c r="CT82" s="404" t="str">
        <f ca="1">+IF(OFFSET('Sanitation Data'!$E$32,0,10*ROW('Sanitation Data'!E76))="","",OFFSET('Sanitation Data'!$E$32,0,10*ROW('Sanitation Data'!E76)))</f>
        <v/>
      </c>
      <c r="CU82" s="404" t="str">
        <f ca="1">+IF(OFFSET('Sanitation Data'!$F$28,0,10*ROW('Sanitation Data'!F76))="","",OFFSET('Sanitation Data'!$F$28,0,10*ROW('Sanitation Data'!F76)))</f>
        <v/>
      </c>
      <c r="CV82" s="404" t="str">
        <f ca="1">+IF(OFFSET('Sanitation Data'!$F$29,0,10*ROW('Sanitation Data'!F76))="","",OFFSET('Sanitation Data'!$F$29,0,10*ROW('Sanitation Data'!F76)))</f>
        <v/>
      </c>
      <c r="CW82" s="404" t="str">
        <f ca="1">+IF(OFFSET('Sanitation Data'!$F$30,0,10*ROW('Sanitation Data'!F76))="","",OFFSET('Sanitation Data'!$F$30,0,10*ROW('Sanitation Data'!F76)))</f>
        <v/>
      </c>
      <c r="CX82" s="404" t="str">
        <f ca="1">+IF(OFFSET('Sanitation Data'!$F$31,0,10*ROW('Sanitation Data'!F76))="","",OFFSET('Sanitation Data'!$F$31,0,10*ROW('Sanitation Data'!F76)))</f>
        <v/>
      </c>
      <c r="CY82" s="404" t="str">
        <f ca="1">+IF(OFFSET('Sanitation Data'!$F$32,0,10*ROW('Sanitation Data'!F76))="","",OFFSET('Sanitation Data'!$F$32,0,10*ROW('Sanitation Data'!F76)))</f>
        <v/>
      </c>
      <c r="CZ82" s="404" t="str">
        <f ca="1">+IF(OFFSET('Sanitation Data'!$G$28,0,10*ROW('Sanitation Data'!G76))="","",OFFSET('Sanitation Data'!$G$28,0,10*ROW('Sanitation Data'!G76)))</f>
        <v/>
      </c>
      <c r="DA82" s="404" t="str">
        <f ca="1">+IF(OFFSET('Sanitation Data'!$G$29,0,10*ROW('Sanitation Data'!G76))="","",OFFSET('Sanitation Data'!$G$29,0,10*ROW('Sanitation Data'!G76)))</f>
        <v/>
      </c>
      <c r="DB82" s="404" t="str">
        <f ca="1">+IF(OFFSET('Sanitation Data'!$G$30,0,10*ROW('Sanitation Data'!G76))="","",OFFSET('Sanitation Data'!$G$30,0,10*ROW('Sanitation Data'!G76)))</f>
        <v/>
      </c>
      <c r="DC82" s="404" t="str">
        <f ca="1">+IF(OFFSET('Sanitation Data'!$G$31,0,10*ROW('Sanitation Data'!G76))="","",OFFSET('Sanitation Data'!$G$31,0,10*ROW('Sanitation Data'!G76)))</f>
        <v/>
      </c>
      <c r="DD82" s="404" t="str">
        <f ca="1">+IF(OFFSET('Sanitation Data'!$G$32,0,10*ROW('Sanitation Data'!G76))="","",OFFSET('Sanitation Data'!$G$32,0,10*ROW('Sanitation Data'!G76)))</f>
        <v/>
      </c>
      <c r="DE82" s="404" t="str">
        <f ca="1">+IF(OFFSET('Sanitation Data'!$H$28,0,10*ROW('Sanitation Data'!H76))="","",OFFSET('Sanitation Data'!$H$28,0,10*ROW('Sanitation Data'!H76)))</f>
        <v/>
      </c>
      <c r="DF82" s="404" t="str">
        <f ca="1">+IF(OFFSET('Sanitation Data'!$H$29,0,10*ROW('Sanitation Data'!H76))="","",OFFSET('Sanitation Data'!$H$29,0,10*ROW('Sanitation Data'!H76)))</f>
        <v/>
      </c>
      <c r="DG82" s="404" t="str">
        <f ca="1">+IF(OFFSET('Sanitation Data'!$H$30,0,10*ROW('Sanitation Data'!H76))="","",OFFSET('Sanitation Data'!$H$30,0,10*ROW('Sanitation Data'!H76)))</f>
        <v/>
      </c>
      <c r="DH82" s="404" t="str">
        <f ca="1">+IF(OFFSET('Sanitation Data'!$H$31,0,10*ROW('Sanitation Data'!H76))="","",OFFSET('Sanitation Data'!$H$31,0,10*ROW('Sanitation Data'!H76)))</f>
        <v/>
      </c>
      <c r="DI82" s="404" t="str">
        <f ca="1">+IF(OFFSET('Sanitation Data'!$H$32,0,10*ROW('Sanitation Data'!H76))="","",OFFSET('Sanitation Data'!$H$32,0,10*ROW('Sanitation Data'!H76)))</f>
        <v/>
      </c>
      <c r="DJ82" s="404" t="str">
        <f ca="1">+IF(OFFSET('Sanitation Data'!$I$28,0,10*ROW('Sanitation Data'!I76))="","",OFFSET('Sanitation Data'!$I$28,0,10*ROW('Sanitation Data'!I76)))</f>
        <v/>
      </c>
      <c r="DK82" s="404" t="str">
        <f ca="1">+IF(OFFSET('Sanitation Data'!$I$29,0,10*ROW('Sanitation Data'!I76))="","",OFFSET('Sanitation Data'!$I$29,0,10*ROW('Sanitation Data'!I76)))</f>
        <v/>
      </c>
      <c r="DL82" s="404" t="str">
        <f ca="1">+IF(OFFSET('Sanitation Data'!$I$30,0,10*ROW('Sanitation Data'!I76))="","",OFFSET('Sanitation Data'!$I$30,0,10*ROW('Sanitation Data'!I76)))</f>
        <v/>
      </c>
      <c r="DM82" s="404" t="str">
        <f ca="1">+IF(OFFSET('Sanitation Data'!$I$31,0,10*ROW('Sanitation Data'!I76))="","",OFFSET('Sanitation Data'!$I$31,0,10*ROW('Sanitation Data'!I76)))</f>
        <v/>
      </c>
      <c r="DN82" s="404" t="str">
        <f ca="1">+IF(OFFSET('Sanitation Data'!$I$32,0,10*ROW('Sanitation Data'!I76))="","",OFFSET('Sanitation Data'!$I$32,0,10*ROW('Sanitation Data'!I76)))</f>
        <v/>
      </c>
      <c r="DO82" s="404" t="str">
        <f ca="1">+IF(OFFSET('Hygiene Data'!$D$11,0,10*ROW('Hygiene Data'!D76))="","",OFFSET('Hygiene Data'!$D$11,0,10*ROW('Hygiene Data'!D76)))</f>
        <v/>
      </c>
      <c r="DP82" s="404" t="str">
        <f ca="1">+IF(OFFSET('Hygiene Data'!$D$12,0,10*ROW('Hygiene Data'!D76))="","",OFFSET('Hygiene Data'!$D$12,0,10*ROW('Hygiene Data'!D76)))</f>
        <v/>
      </c>
      <c r="DQ82" s="404" t="str">
        <f ca="1">+IF(OFFSET('Hygiene Data'!$D$13,0,10*ROW('Hygiene Data'!D76))="","",OFFSET('Hygiene Data'!$D$13,0,10*ROW('Hygiene Data'!D76)))</f>
        <v/>
      </c>
      <c r="DR82" s="404" t="str">
        <f ca="1">+IF(OFFSET('Hygiene Data'!$E$11,0,10*ROW('Hygiene Data'!E76))="","",OFFSET('Hygiene Data'!$E$11,0,10*ROW('Hygiene Data'!E76)))</f>
        <v/>
      </c>
      <c r="DS82" s="404" t="str">
        <f ca="1">+IF(OFFSET('Hygiene Data'!$E$12,0,10*ROW('Hygiene Data'!E76))="","",OFFSET('Hygiene Data'!$E$12,0,10*ROW('Hygiene Data'!E76)))</f>
        <v/>
      </c>
      <c r="DT82" s="404" t="str">
        <f ca="1">+IF(OFFSET('Hygiene Data'!$E$13,0,10*ROW('Hygiene Data'!E76))="","",OFFSET('Hygiene Data'!$E$13,0,10*ROW('Hygiene Data'!E76)))</f>
        <v/>
      </c>
      <c r="DU82" s="404" t="str">
        <f ca="1">+IF(OFFSET('Hygiene Data'!$F$11,0,10*ROW('Hygiene Data'!F76))="","",OFFSET('Hygiene Data'!$F$11,0,10*ROW('Hygiene Data'!F76)))</f>
        <v/>
      </c>
      <c r="DV82" s="404" t="str">
        <f ca="1">+IF(OFFSET('Hygiene Data'!$F$12,0,10*ROW('Hygiene Data'!F76))="","",OFFSET('Hygiene Data'!$F$12,0,10*ROW('Hygiene Data'!F76)))</f>
        <v/>
      </c>
      <c r="DW82" s="404" t="str">
        <f ca="1">+IF(OFFSET('Hygiene Data'!$F$13,0,10*ROW('Hygiene Data'!F76))="","",OFFSET('Hygiene Data'!$F$13,0,10*ROW('Hygiene Data'!F76)))</f>
        <v/>
      </c>
      <c r="DX82" s="404" t="str">
        <f ca="1">+IF(OFFSET('Hygiene Data'!$G$11,0,10*ROW('Hygiene Data'!G76))="","",OFFSET('Hygiene Data'!$G$11,0,10*ROW('Hygiene Data'!G76)))</f>
        <v/>
      </c>
      <c r="DY82" s="404" t="str">
        <f ca="1">+IF(OFFSET('Hygiene Data'!$G$12,0,10*ROW('Hygiene Data'!G76))="","",OFFSET('Hygiene Data'!$G$12,0,10*ROW('Hygiene Data'!G76)))</f>
        <v/>
      </c>
      <c r="DZ82" s="404" t="str">
        <f ca="1">+IF(OFFSET('Hygiene Data'!$G$13,0,10*ROW('Hygiene Data'!G76))="","",OFFSET('Hygiene Data'!$G$13,0,10*ROW('Hygiene Data'!G76)))</f>
        <v/>
      </c>
      <c r="EA82" s="404" t="str">
        <f ca="1">+IF(OFFSET('Hygiene Data'!$H$11,0,10*ROW('Hygiene Data'!H76))="","",OFFSET('Hygiene Data'!$H$11,0,10*ROW('Hygiene Data'!H76)))</f>
        <v/>
      </c>
      <c r="EB82" s="404" t="str">
        <f ca="1">+IF(OFFSET('Hygiene Data'!$H$12,0,10*ROW('Hygiene Data'!H76))="","",OFFSET('Hygiene Data'!$H$12,0,10*ROW('Hygiene Data'!H76)))</f>
        <v/>
      </c>
      <c r="EC82" s="404" t="str">
        <f ca="1">+IF(OFFSET('Hygiene Data'!$H$13,0,10*ROW('Hygiene Data'!H76))="","",OFFSET('Hygiene Data'!$H$13,0,10*ROW('Hygiene Data'!H76)))</f>
        <v/>
      </c>
      <c r="ED82" s="404" t="str">
        <f ca="1">+IF(OFFSET('Hygiene Data'!$I$11,0,10*ROW('Hygiene Data'!I76))="","",OFFSET('Hygiene Data'!$I$11,0,10*ROW('Hygiene Data'!I76)))</f>
        <v/>
      </c>
      <c r="EE82" s="404" t="str">
        <f ca="1">+IF(OFFSET('Hygiene Data'!$I$12,0,10*ROW('Hygiene Data'!I76))="","",OFFSET('Hygiene Data'!$I$12,0,10*ROW('Hygiene Data'!I76)))</f>
        <v/>
      </c>
      <c r="EF82" s="404" t="str">
        <f ca="1">+IF(OFFSET('Hygiene Data'!$I$13,0,10*ROW('Hygiene Data'!I76))="","",OFFSET('Hygiene Data'!$I$13,0,10*ROW('Hygiene Data'!I76)))</f>
        <v/>
      </c>
    </row>
    <row r="83" spans="1:136" x14ac:dyDescent="0.25">
      <c r="A83" s="513" t="str">
        <f ca="1">+IF(OFFSET('Water Data'!$B$2,0,10*ROW('Water Data'!E77))="","",OFFSET('Water Data'!$B$2,0,10*ROW('Water Data'!E77)))</f>
        <v/>
      </c>
      <c r="B83" s="51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40" t="str">
        <f t="shared" ca="1" si="1"/>
        <v/>
      </c>
      <c r="D83" s="54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4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4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4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4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4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4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4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4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4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4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4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4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4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4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4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4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4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4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4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4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4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4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4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4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4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4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4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4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4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4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4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4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4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4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4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4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4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4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4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4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4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4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4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4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4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4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4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4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1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4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4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4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4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4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4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4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4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4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4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4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4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4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4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4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4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404" t="str">
        <f ca="1">+IF(OFFSET('Water Data'!$D$27,0,10*ROW('Water Data'!D77))="","",OFFSET('Water Data'!$D$27,0,10*ROW('Water Data'!D77)))</f>
        <v/>
      </c>
      <c r="BT83" s="404" t="str">
        <f ca="1">+IF(OFFSET('Water Data'!$D$28,0,10*ROW('Water Data'!D77))="","",OFFSET('Water Data'!$D$28,0,10*ROW('Water Data'!D77)))</f>
        <v/>
      </c>
      <c r="BU83" s="404" t="str">
        <f ca="1">+IF(OFFSET('Water Data'!$D$29,0,10*ROW('Water Data'!D77))="","",OFFSET('Water Data'!$D$29,0,10*ROW('Water Data'!D77)))</f>
        <v/>
      </c>
      <c r="BV83" s="404" t="str">
        <f ca="1">+IF(OFFSET('Water Data'!$E$27,0,10*ROW('Water Data'!E77))="","",OFFSET('Water Data'!$E$27,0,10*ROW('Water Data'!E77)))</f>
        <v/>
      </c>
      <c r="BW83" s="404" t="str">
        <f ca="1">+IF(OFFSET('Water Data'!$E$28,0,10*ROW('Water Data'!E77))="","",OFFSET('Water Data'!$E$28,0,10*ROW('Water Data'!E77)))</f>
        <v/>
      </c>
      <c r="BX83" s="404" t="str">
        <f ca="1">+IF(OFFSET('Water Data'!$E$29,0,10*ROW('Water Data'!E77))="","",OFFSET('Water Data'!$E$29,0,10*ROW('Water Data'!E77)))</f>
        <v/>
      </c>
      <c r="BY83" s="404" t="str">
        <f ca="1">+IF(OFFSET('Water Data'!$F$27,0,10*ROW('Water Data'!F77))="","",OFFSET('Water Data'!$F$27,0,10*ROW('Water Data'!F77)))</f>
        <v/>
      </c>
      <c r="BZ83" s="404" t="str">
        <f ca="1">+IF(OFFSET('Water Data'!$F$28,0,10*ROW('Water Data'!F77))="","",OFFSET('Water Data'!$F$28,0,10*ROW('Water Data'!F77)))</f>
        <v/>
      </c>
      <c r="CA83" s="404" t="str">
        <f ca="1">+IF(OFFSET('Water Data'!$F$29,0,10*ROW('Water Data'!F77))="","",OFFSET('Water Data'!$F$29,0,10*ROW('Water Data'!F77)))</f>
        <v/>
      </c>
      <c r="CB83" s="404" t="str">
        <f ca="1">+IF(OFFSET('Water Data'!$G$27,0,10*ROW('Water Data'!G77))="","",OFFSET('Water Data'!$G$27,0,10*ROW('Water Data'!G77)))</f>
        <v/>
      </c>
      <c r="CC83" s="404" t="str">
        <f ca="1">+IF(OFFSET('Water Data'!$G$28,0,10*ROW('Water Data'!G77))="","",OFFSET('Water Data'!$G$28,0,10*ROW('Water Data'!G77)))</f>
        <v/>
      </c>
      <c r="CD83" s="404" t="str">
        <f ca="1">+IF(OFFSET('Water Data'!$G$29,0,10*ROW('Water Data'!G77))="","",OFFSET('Water Data'!$G$29,0,10*ROW('Water Data'!G77)))</f>
        <v/>
      </c>
      <c r="CE83" s="404" t="str">
        <f ca="1">+IF(OFFSET('Water Data'!$H$27,0,10*ROW('Water Data'!H77))="","",OFFSET('Water Data'!$H$27,0,10*ROW('Water Data'!H77)))</f>
        <v/>
      </c>
      <c r="CF83" s="404" t="str">
        <f ca="1">+IF(OFFSET('Water Data'!$H$28,0,10*ROW('Water Data'!H77))="","",OFFSET('Water Data'!$H$28,0,10*ROW('Water Data'!H77)))</f>
        <v/>
      </c>
      <c r="CG83" s="404" t="str">
        <f ca="1">+IF(OFFSET('Water Data'!$H$29,0,10*ROW('Water Data'!H77))="","",OFFSET('Water Data'!$H$29,0,10*ROW('Water Data'!H77)))</f>
        <v/>
      </c>
      <c r="CH83" s="404" t="str">
        <f ca="1">+IF(OFFSET('Water Data'!$I$27,0,10*ROW('Water Data'!I77))="","",OFFSET('Water Data'!$I$27,0,10*ROW('Water Data'!I77)))</f>
        <v/>
      </c>
      <c r="CI83" s="404" t="str">
        <f ca="1">+IF(OFFSET('Water Data'!$I$28,0,10*ROW('Water Data'!I77))="","",OFFSET('Water Data'!$I$28,0,10*ROW('Water Data'!I77)))</f>
        <v/>
      </c>
      <c r="CJ83" s="404" t="str">
        <f ca="1">+IF(OFFSET('Water Data'!$I$29,0,10*ROW('Water Data'!I77))="","",OFFSET('Water Data'!$I$29,0,10*ROW('Water Data'!I77)))</f>
        <v/>
      </c>
      <c r="CK83" s="404" t="str">
        <f ca="1">+IF(OFFSET('Sanitation Data'!$D$28,0,10*ROW('Sanitation Data'!D77))="","",OFFSET('Sanitation Data'!$D$28,0,10*ROW('Sanitation Data'!D77)))</f>
        <v/>
      </c>
      <c r="CL83" s="404" t="str">
        <f ca="1">+IF(OFFSET('Sanitation Data'!$D$29,0,10*ROW('Sanitation Data'!D77))="","",OFFSET('Sanitation Data'!$D$29,0,10*ROW('Sanitation Data'!D77)))</f>
        <v/>
      </c>
      <c r="CM83" s="404" t="str">
        <f ca="1">+IF(OFFSET('Sanitation Data'!$D$30,0,10*ROW('Sanitation Data'!D77))="","",OFFSET('Sanitation Data'!$D$30,0,10*ROW('Sanitation Data'!D77)))</f>
        <v/>
      </c>
      <c r="CN83" s="404" t="str">
        <f ca="1">+IF(OFFSET('Sanitation Data'!$D$31,0,10*ROW('Sanitation Data'!D77))="","",OFFSET('Sanitation Data'!$D$31,0,10*ROW('Sanitation Data'!D77)))</f>
        <v/>
      </c>
      <c r="CO83" s="404" t="str">
        <f ca="1">+IF(OFFSET('Sanitation Data'!$D$32,0,10*ROW('Sanitation Data'!D77))="","",OFFSET('Sanitation Data'!$D$32,0,10*ROW('Sanitation Data'!D77)))</f>
        <v/>
      </c>
      <c r="CP83" s="404" t="str">
        <f ca="1">+IF(OFFSET('Sanitation Data'!$E$28,0,10*ROW('Sanitation Data'!E77))="","",OFFSET('Sanitation Data'!$E$28,0,10*ROW('Sanitation Data'!E77)))</f>
        <v/>
      </c>
      <c r="CQ83" s="404" t="str">
        <f ca="1">+IF(OFFSET('Sanitation Data'!$E$29,0,10*ROW('Sanitation Data'!E77))="","",OFFSET('Sanitation Data'!$E$29,0,10*ROW('Sanitation Data'!E77)))</f>
        <v/>
      </c>
      <c r="CR83" s="404" t="str">
        <f ca="1">+IF(OFFSET('Sanitation Data'!$E$30,0,10*ROW('Sanitation Data'!E77))="","",OFFSET('Sanitation Data'!$E$30,0,10*ROW('Sanitation Data'!E77)))</f>
        <v/>
      </c>
      <c r="CS83" s="404" t="str">
        <f ca="1">+IF(OFFSET('Sanitation Data'!$E$31,0,10*ROW('Sanitation Data'!E77))="","",OFFSET('Sanitation Data'!$E$31,0,10*ROW('Sanitation Data'!E77)))</f>
        <v/>
      </c>
      <c r="CT83" s="404" t="str">
        <f ca="1">+IF(OFFSET('Sanitation Data'!$E$32,0,10*ROW('Sanitation Data'!E77))="","",OFFSET('Sanitation Data'!$E$32,0,10*ROW('Sanitation Data'!E77)))</f>
        <v/>
      </c>
      <c r="CU83" s="404" t="str">
        <f ca="1">+IF(OFFSET('Sanitation Data'!$F$28,0,10*ROW('Sanitation Data'!F77))="","",OFFSET('Sanitation Data'!$F$28,0,10*ROW('Sanitation Data'!F77)))</f>
        <v/>
      </c>
      <c r="CV83" s="404" t="str">
        <f ca="1">+IF(OFFSET('Sanitation Data'!$F$29,0,10*ROW('Sanitation Data'!F77))="","",OFFSET('Sanitation Data'!$F$29,0,10*ROW('Sanitation Data'!F77)))</f>
        <v/>
      </c>
      <c r="CW83" s="404" t="str">
        <f ca="1">+IF(OFFSET('Sanitation Data'!$F$30,0,10*ROW('Sanitation Data'!F77))="","",OFFSET('Sanitation Data'!$F$30,0,10*ROW('Sanitation Data'!F77)))</f>
        <v/>
      </c>
      <c r="CX83" s="404" t="str">
        <f ca="1">+IF(OFFSET('Sanitation Data'!$F$31,0,10*ROW('Sanitation Data'!F77))="","",OFFSET('Sanitation Data'!$F$31,0,10*ROW('Sanitation Data'!F77)))</f>
        <v/>
      </c>
      <c r="CY83" s="404" t="str">
        <f ca="1">+IF(OFFSET('Sanitation Data'!$F$32,0,10*ROW('Sanitation Data'!F77))="","",OFFSET('Sanitation Data'!$F$32,0,10*ROW('Sanitation Data'!F77)))</f>
        <v/>
      </c>
      <c r="CZ83" s="404" t="str">
        <f ca="1">+IF(OFFSET('Sanitation Data'!$G$28,0,10*ROW('Sanitation Data'!G77))="","",OFFSET('Sanitation Data'!$G$28,0,10*ROW('Sanitation Data'!G77)))</f>
        <v/>
      </c>
      <c r="DA83" s="404" t="str">
        <f ca="1">+IF(OFFSET('Sanitation Data'!$G$29,0,10*ROW('Sanitation Data'!G77))="","",OFFSET('Sanitation Data'!$G$29,0,10*ROW('Sanitation Data'!G77)))</f>
        <v/>
      </c>
      <c r="DB83" s="404" t="str">
        <f ca="1">+IF(OFFSET('Sanitation Data'!$G$30,0,10*ROW('Sanitation Data'!G77))="","",OFFSET('Sanitation Data'!$G$30,0,10*ROW('Sanitation Data'!G77)))</f>
        <v/>
      </c>
      <c r="DC83" s="404" t="str">
        <f ca="1">+IF(OFFSET('Sanitation Data'!$G$31,0,10*ROW('Sanitation Data'!G77))="","",OFFSET('Sanitation Data'!$G$31,0,10*ROW('Sanitation Data'!G77)))</f>
        <v/>
      </c>
      <c r="DD83" s="404" t="str">
        <f ca="1">+IF(OFFSET('Sanitation Data'!$G$32,0,10*ROW('Sanitation Data'!G77))="","",OFFSET('Sanitation Data'!$G$32,0,10*ROW('Sanitation Data'!G77)))</f>
        <v/>
      </c>
      <c r="DE83" s="404" t="str">
        <f ca="1">+IF(OFFSET('Sanitation Data'!$H$28,0,10*ROW('Sanitation Data'!H77))="","",OFFSET('Sanitation Data'!$H$28,0,10*ROW('Sanitation Data'!H77)))</f>
        <v/>
      </c>
      <c r="DF83" s="404" t="str">
        <f ca="1">+IF(OFFSET('Sanitation Data'!$H$29,0,10*ROW('Sanitation Data'!H77))="","",OFFSET('Sanitation Data'!$H$29,0,10*ROW('Sanitation Data'!H77)))</f>
        <v/>
      </c>
      <c r="DG83" s="404" t="str">
        <f ca="1">+IF(OFFSET('Sanitation Data'!$H$30,0,10*ROW('Sanitation Data'!H77))="","",OFFSET('Sanitation Data'!$H$30,0,10*ROW('Sanitation Data'!H77)))</f>
        <v/>
      </c>
      <c r="DH83" s="404" t="str">
        <f ca="1">+IF(OFFSET('Sanitation Data'!$H$31,0,10*ROW('Sanitation Data'!H77))="","",OFFSET('Sanitation Data'!$H$31,0,10*ROW('Sanitation Data'!H77)))</f>
        <v/>
      </c>
      <c r="DI83" s="404" t="str">
        <f ca="1">+IF(OFFSET('Sanitation Data'!$H$32,0,10*ROW('Sanitation Data'!H77))="","",OFFSET('Sanitation Data'!$H$32,0,10*ROW('Sanitation Data'!H77)))</f>
        <v/>
      </c>
      <c r="DJ83" s="404" t="str">
        <f ca="1">+IF(OFFSET('Sanitation Data'!$I$28,0,10*ROW('Sanitation Data'!I77))="","",OFFSET('Sanitation Data'!$I$28,0,10*ROW('Sanitation Data'!I77)))</f>
        <v/>
      </c>
      <c r="DK83" s="404" t="str">
        <f ca="1">+IF(OFFSET('Sanitation Data'!$I$29,0,10*ROW('Sanitation Data'!I77))="","",OFFSET('Sanitation Data'!$I$29,0,10*ROW('Sanitation Data'!I77)))</f>
        <v/>
      </c>
      <c r="DL83" s="404" t="str">
        <f ca="1">+IF(OFFSET('Sanitation Data'!$I$30,0,10*ROW('Sanitation Data'!I77))="","",OFFSET('Sanitation Data'!$I$30,0,10*ROW('Sanitation Data'!I77)))</f>
        <v/>
      </c>
      <c r="DM83" s="404" t="str">
        <f ca="1">+IF(OFFSET('Sanitation Data'!$I$31,0,10*ROW('Sanitation Data'!I77))="","",OFFSET('Sanitation Data'!$I$31,0,10*ROW('Sanitation Data'!I77)))</f>
        <v/>
      </c>
      <c r="DN83" s="404" t="str">
        <f ca="1">+IF(OFFSET('Sanitation Data'!$I$32,0,10*ROW('Sanitation Data'!I77))="","",OFFSET('Sanitation Data'!$I$32,0,10*ROW('Sanitation Data'!I77)))</f>
        <v/>
      </c>
      <c r="DO83" s="404" t="str">
        <f ca="1">+IF(OFFSET('Hygiene Data'!$D$11,0,10*ROW('Hygiene Data'!D77))="","",OFFSET('Hygiene Data'!$D$11,0,10*ROW('Hygiene Data'!D77)))</f>
        <v/>
      </c>
      <c r="DP83" s="404" t="str">
        <f ca="1">+IF(OFFSET('Hygiene Data'!$D$12,0,10*ROW('Hygiene Data'!D77))="","",OFFSET('Hygiene Data'!$D$12,0,10*ROW('Hygiene Data'!D77)))</f>
        <v/>
      </c>
      <c r="DQ83" s="404" t="str">
        <f ca="1">+IF(OFFSET('Hygiene Data'!$D$13,0,10*ROW('Hygiene Data'!D77))="","",OFFSET('Hygiene Data'!$D$13,0,10*ROW('Hygiene Data'!D77)))</f>
        <v/>
      </c>
      <c r="DR83" s="404" t="str">
        <f ca="1">+IF(OFFSET('Hygiene Data'!$E$11,0,10*ROW('Hygiene Data'!E77))="","",OFFSET('Hygiene Data'!$E$11,0,10*ROW('Hygiene Data'!E77)))</f>
        <v/>
      </c>
      <c r="DS83" s="404" t="str">
        <f ca="1">+IF(OFFSET('Hygiene Data'!$E$12,0,10*ROW('Hygiene Data'!E77))="","",OFFSET('Hygiene Data'!$E$12,0,10*ROW('Hygiene Data'!E77)))</f>
        <v/>
      </c>
      <c r="DT83" s="404" t="str">
        <f ca="1">+IF(OFFSET('Hygiene Data'!$E$13,0,10*ROW('Hygiene Data'!E77))="","",OFFSET('Hygiene Data'!$E$13,0,10*ROW('Hygiene Data'!E77)))</f>
        <v/>
      </c>
      <c r="DU83" s="404" t="str">
        <f ca="1">+IF(OFFSET('Hygiene Data'!$F$11,0,10*ROW('Hygiene Data'!F77))="","",OFFSET('Hygiene Data'!$F$11,0,10*ROW('Hygiene Data'!F77)))</f>
        <v/>
      </c>
      <c r="DV83" s="404" t="str">
        <f ca="1">+IF(OFFSET('Hygiene Data'!$F$12,0,10*ROW('Hygiene Data'!F77))="","",OFFSET('Hygiene Data'!$F$12,0,10*ROW('Hygiene Data'!F77)))</f>
        <v/>
      </c>
      <c r="DW83" s="404" t="str">
        <f ca="1">+IF(OFFSET('Hygiene Data'!$F$13,0,10*ROW('Hygiene Data'!F77))="","",OFFSET('Hygiene Data'!$F$13,0,10*ROW('Hygiene Data'!F77)))</f>
        <v/>
      </c>
      <c r="DX83" s="404" t="str">
        <f ca="1">+IF(OFFSET('Hygiene Data'!$G$11,0,10*ROW('Hygiene Data'!G77))="","",OFFSET('Hygiene Data'!$G$11,0,10*ROW('Hygiene Data'!G77)))</f>
        <v/>
      </c>
      <c r="DY83" s="404" t="str">
        <f ca="1">+IF(OFFSET('Hygiene Data'!$G$12,0,10*ROW('Hygiene Data'!G77))="","",OFFSET('Hygiene Data'!$G$12,0,10*ROW('Hygiene Data'!G77)))</f>
        <v/>
      </c>
      <c r="DZ83" s="404" t="str">
        <f ca="1">+IF(OFFSET('Hygiene Data'!$G$13,0,10*ROW('Hygiene Data'!G77))="","",OFFSET('Hygiene Data'!$G$13,0,10*ROW('Hygiene Data'!G77)))</f>
        <v/>
      </c>
      <c r="EA83" s="404" t="str">
        <f ca="1">+IF(OFFSET('Hygiene Data'!$H$11,0,10*ROW('Hygiene Data'!H77))="","",OFFSET('Hygiene Data'!$H$11,0,10*ROW('Hygiene Data'!H77)))</f>
        <v/>
      </c>
      <c r="EB83" s="404" t="str">
        <f ca="1">+IF(OFFSET('Hygiene Data'!$H$12,0,10*ROW('Hygiene Data'!H77))="","",OFFSET('Hygiene Data'!$H$12,0,10*ROW('Hygiene Data'!H77)))</f>
        <v/>
      </c>
      <c r="EC83" s="404" t="str">
        <f ca="1">+IF(OFFSET('Hygiene Data'!$H$13,0,10*ROW('Hygiene Data'!H77))="","",OFFSET('Hygiene Data'!$H$13,0,10*ROW('Hygiene Data'!H77)))</f>
        <v/>
      </c>
      <c r="ED83" s="404" t="str">
        <f ca="1">+IF(OFFSET('Hygiene Data'!$I$11,0,10*ROW('Hygiene Data'!I77))="","",OFFSET('Hygiene Data'!$I$11,0,10*ROW('Hygiene Data'!I77)))</f>
        <v/>
      </c>
      <c r="EE83" s="404" t="str">
        <f ca="1">+IF(OFFSET('Hygiene Data'!$I$12,0,10*ROW('Hygiene Data'!I77))="","",OFFSET('Hygiene Data'!$I$12,0,10*ROW('Hygiene Data'!I77)))</f>
        <v/>
      </c>
      <c r="EF83" s="404" t="str">
        <f ca="1">+IF(OFFSET('Hygiene Data'!$I$13,0,10*ROW('Hygiene Data'!I77))="","",OFFSET('Hygiene Data'!$I$13,0,10*ROW('Hygiene Data'!I77)))</f>
        <v/>
      </c>
    </row>
    <row r="84" spans="1:136" x14ac:dyDescent="0.25">
      <c r="A84" s="513" t="str">
        <f ca="1">+IF(OFFSET('Water Data'!$B$2,0,10*ROW('Water Data'!E78))="","",OFFSET('Water Data'!$B$2,0,10*ROW('Water Data'!E78)))</f>
        <v/>
      </c>
      <c r="B84" s="51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40" t="str">
        <f t="shared" ca="1" si="1"/>
        <v/>
      </c>
      <c r="D84" s="54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4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4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4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4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4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4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4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4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4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4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4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4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4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4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4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4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4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4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4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4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4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4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4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4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4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4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4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4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4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4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4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4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4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4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4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4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4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4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4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4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4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4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4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4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4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4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4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4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1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4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4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4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4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4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4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4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4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4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4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4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4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4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4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4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4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404" t="str">
        <f ca="1">+IF(OFFSET('Water Data'!$D$27,0,10*ROW('Water Data'!D78))="","",OFFSET('Water Data'!$D$27,0,10*ROW('Water Data'!D78)))</f>
        <v/>
      </c>
      <c r="BT84" s="404" t="str">
        <f ca="1">+IF(OFFSET('Water Data'!$D$28,0,10*ROW('Water Data'!D78))="","",OFFSET('Water Data'!$D$28,0,10*ROW('Water Data'!D78)))</f>
        <v/>
      </c>
      <c r="BU84" s="404" t="str">
        <f ca="1">+IF(OFFSET('Water Data'!$D$29,0,10*ROW('Water Data'!D78))="","",OFFSET('Water Data'!$D$29,0,10*ROW('Water Data'!D78)))</f>
        <v/>
      </c>
      <c r="BV84" s="404" t="str">
        <f ca="1">+IF(OFFSET('Water Data'!$E$27,0,10*ROW('Water Data'!E78))="","",OFFSET('Water Data'!$E$27,0,10*ROW('Water Data'!E78)))</f>
        <v/>
      </c>
      <c r="BW84" s="404" t="str">
        <f ca="1">+IF(OFFSET('Water Data'!$E$28,0,10*ROW('Water Data'!E78))="","",OFFSET('Water Data'!$E$28,0,10*ROW('Water Data'!E78)))</f>
        <v/>
      </c>
      <c r="BX84" s="404" t="str">
        <f ca="1">+IF(OFFSET('Water Data'!$E$29,0,10*ROW('Water Data'!E78))="","",OFFSET('Water Data'!$E$29,0,10*ROW('Water Data'!E78)))</f>
        <v/>
      </c>
      <c r="BY84" s="404" t="str">
        <f ca="1">+IF(OFFSET('Water Data'!$F$27,0,10*ROW('Water Data'!F78))="","",OFFSET('Water Data'!$F$27,0,10*ROW('Water Data'!F78)))</f>
        <v/>
      </c>
      <c r="BZ84" s="404" t="str">
        <f ca="1">+IF(OFFSET('Water Data'!$F$28,0,10*ROW('Water Data'!F78))="","",OFFSET('Water Data'!$F$28,0,10*ROW('Water Data'!F78)))</f>
        <v/>
      </c>
      <c r="CA84" s="404" t="str">
        <f ca="1">+IF(OFFSET('Water Data'!$F$29,0,10*ROW('Water Data'!F78))="","",OFFSET('Water Data'!$F$29,0,10*ROW('Water Data'!F78)))</f>
        <v/>
      </c>
      <c r="CB84" s="404" t="str">
        <f ca="1">+IF(OFFSET('Water Data'!$G$27,0,10*ROW('Water Data'!G78))="","",OFFSET('Water Data'!$G$27,0,10*ROW('Water Data'!G78)))</f>
        <v/>
      </c>
      <c r="CC84" s="404" t="str">
        <f ca="1">+IF(OFFSET('Water Data'!$G$28,0,10*ROW('Water Data'!G78))="","",OFFSET('Water Data'!$G$28,0,10*ROW('Water Data'!G78)))</f>
        <v/>
      </c>
      <c r="CD84" s="404" t="str">
        <f ca="1">+IF(OFFSET('Water Data'!$G$29,0,10*ROW('Water Data'!G78))="","",OFFSET('Water Data'!$G$29,0,10*ROW('Water Data'!G78)))</f>
        <v/>
      </c>
      <c r="CE84" s="404" t="str">
        <f ca="1">+IF(OFFSET('Water Data'!$H$27,0,10*ROW('Water Data'!H78))="","",OFFSET('Water Data'!$H$27,0,10*ROW('Water Data'!H78)))</f>
        <v/>
      </c>
      <c r="CF84" s="404" t="str">
        <f ca="1">+IF(OFFSET('Water Data'!$H$28,0,10*ROW('Water Data'!H78))="","",OFFSET('Water Data'!$H$28,0,10*ROW('Water Data'!H78)))</f>
        <v/>
      </c>
      <c r="CG84" s="404" t="str">
        <f ca="1">+IF(OFFSET('Water Data'!$H$29,0,10*ROW('Water Data'!H78))="","",OFFSET('Water Data'!$H$29,0,10*ROW('Water Data'!H78)))</f>
        <v/>
      </c>
      <c r="CH84" s="404" t="str">
        <f ca="1">+IF(OFFSET('Water Data'!$I$27,0,10*ROW('Water Data'!I78))="","",OFFSET('Water Data'!$I$27,0,10*ROW('Water Data'!I78)))</f>
        <v/>
      </c>
      <c r="CI84" s="404" t="str">
        <f ca="1">+IF(OFFSET('Water Data'!$I$28,0,10*ROW('Water Data'!I78))="","",OFFSET('Water Data'!$I$28,0,10*ROW('Water Data'!I78)))</f>
        <v/>
      </c>
      <c r="CJ84" s="404" t="str">
        <f ca="1">+IF(OFFSET('Water Data'!$I$29,0,10*ROW('Water Data'!I78))="","",OFFSET('Water Data'!$I$29,0,10*ROW('Water Data'!I78)))</f>
        <v/>
      </c>
      <c r="CK84" s="404" t="str">
        <f ca="1">+IF(OFFSET('Sanitation Data'!$D$28,0,10*ROW('Sanitation Data'!D78))="","",OFFSET('Sanitation Data'!$D$28,0,10*ROW('Sanitation Data'!D78)))</f>
        <v/>
      </c>
      <c r="CL84" s="404" t="str">
        <f ca="1">+IF(OFFSET('Sanitation Data'!$D$29,0,10*ROW('Sanitation Data'!D78))="","",OFFSET('Sanitation Data'!$D$29,0,10*ROW('Sanitation Data'!D78)))</f>
        <v/>
      </c>
      <c r="CM84" s="404" t="str">
        <f ca="1">+IF(OFFSET('Sanitation Data'!$D$30,0,10*ROW('Sanitation Data'!D78))="","",OFFSET('Sanitation Data'!$D$30,0,10*ROW('Sanitation Data'!D78)))</f>
        <v/>
      </c>
      <c r="CN84" s="404" t="str">
        <f ca="1">+IF(OFFSET('Sanitation Data'!$D$31,0,10*ROW('Sanitation Data'!D78))="","",OFFSET('Sanitation Data'!$D$31,0,10*ROW('Sanitation Data'!D78)))</f>
        <v/>
      </c>
      <c r="CO84" s="404" t="str">
        <f ca="1">+IF(OFFSET('Sanitation Data'!$D$32,0,10*ROW('Sanitation Data'!D78))="","",OFFSET('Sanitation Data'!$D$32,0,10*ROW('Sanitation Data'!D78)))</f>
        <v/>
      </c>
      <c r="CP84" s="404" t="str">
        <f ca="1">+IF(OFFSET('Sanitation Data'!$E$28,0,10*ROW('Sanitation Data'!E78))="","",OFFSET('Sanitation Data'!$E$28,0,10*ROW('Sanitation Data'!E78)))</f>
        <v/>
      </c>
      <c r="CQ84" s="404" t="str">
        <f ca="1">+IF(OFFSET('Sanitation Data'!$E$29,0,10*ROW('Sanitation Data'!E78))="","",OFFSET('Sanitation Data'!$E$29,0,10*ROW('Sanitation Data'!E78)))</f>
        <v/>
      </c>
      <c r="CR84" s="404" t="str">
        <f ca="1">+IF(OFFSET('Sanitation Data'!$E$30,0,10*ROW('Sanitation Data'!E78))="","",OFFSET('Sanitation Data'!$E$30,0,10*ROW('Sanitation Data'!E78)))</f>
        <v/>
      </c>
      <c r="CS84" s="404" t="str">
        <f ca="1">+IF(OFFSET('Sanitation Data'!$E$31,0,10*ROW('Sanitation Data'!E78))="","",OFFSET('Sanitation Data'!$E$31,0,10*ROW('Sanitation Data'!E78)))</f>
        <v/>
      </c>
      <c r="CT84" s="404" t="str">
        <f ca="1">+IF(OFFSET('Sanitation Data'!$E$32,0,10*ROW('Sanitation Data'!E78))="","",OFFSET('Sanitation Data'!$E$32,0,10*ROW('Sanitation Data'!E78)))</f>
        <v/>
      </c>
      <c r="CU84" s="404" t="str">
        <f ca="1">+IF(OFFSET('Sanitation Data'!$F$28,0,10*ROW('Sanitation Data'!F78))="","",OFFSET('Sanitation Data'!$F$28,0,10*ROW('Sanitation Data'!F78)))</f>
        <v/>
      </c>
      <c r="CV84" s="404" t="str">
        <f ca="1">+IF(OFFSET('Sanitation Data'!$F$29,0,10*ROW('Sanitation Data'!F78))="","",OFFSET('Sanitation Data'!$F$29,0,10*ROW('Sanitation Data'!F78)))</f>
        <v/>
      </c>
      <c r="CW84" s="404" t="str">
        <f ca="1">+IF(OFFSET('Sanitation Data'!$F$30,0,10*ROW('Sanitation Data'!F78))="","",OFFSET('Sanitation Data'!$F$30,0,10*ROW('Sanitation Data'!F78)))</f>
        <v/>
      </c>
      <c r="CX84" s="404" t="str">
        <f ca="1">+IF(OFFSET('Sanitation Data'!$F$31,0,10*ROW('Sanitation Data'!F78))="","",OFFSET('Sanitation Data'!$F$31,0,10*ROW('Sanitation Data'!F78)))</f>
        <v/>
      </c>
      <c r="CY84" s="404" t="str">
        <f ca="1">+IF(OFFSET('Sanitation Data'!$F$32,0,10*ROW('Sanitation Data'!F78))="","",OFFSET('Sanitation Data'!$F$32,0,10*ROW('Sanitation Data'!F78)))</f>
        <v/>
      </c>
      <c r="CZ84" s="404" t="str">
        <f ca="1">+IF(OFFSET('Sanitation Data'!$G$28,0,10*ROW('Sanitation Data'!G78))="","",OFFSET('Sanitation Data'!$G$28,0,10*ROW('Sanitation Data'!G78)))</f>
        <v/>
      </c>
      <c r="DA84" s="404" t="str">
        <f ca="1">+IF(OFFSET('Sanitation Data'!$G$29,0,10*ROW('Sanitation Data'!G78))="","",OFFSET('Sanitation Data'!$G$29,0,10*ROW('Sanitation Data'!G78)))</f>
        <v/>
      </c>
      <c r="DB84" s="404" t="str">
        <f ca="1">+IF(OFFSET('Sanitation Data'!$G$30,0,10*ROW('Sanitation Data'!G78))="","",OFFSET('Sanitation Data'!$G$30,0,10*ROW('Sanitation Data'!G78)))</f>
        <v/>
      </c>
      <c r="DC84" s="404" t="str">
        <f ca="1">+IF(OFFSET('Sanitation Data'!$G$31,0,10*ROW('Sanitation Data'!G78))="","",OFFSET('Sanitation Data'!$G$31,0,10*ROW('Sanitation Data'!G78)))</f>
        <v/>
      </c>
      <c r="DD84" s="404" t="str">
        <f ca="1">+IF(OFFSET('Sanitation Data'!$G$32,0,10*ROW('Sanitation Data'!G78))="","",OFFSET('Sanitation Data'!$G$32,0,10*ROW('Sanitation Data'!G78)))</f>
        <v/>
      </c>
      <c r="DE84" s="404" t="str">
        <f ca="1">+IF(OFFSET('Sanitation Data'!$H$28,0,10*ROW('Sanitation Data'!H78))="","",OFFSET('Sanitation Data'!$H$28,0,10*ROW('Sanitation Data'!H78)))</f>
        <v/>
      </c>
      <c r="DF84" s="404" t="str">
        <f ca="1">+IF(OFFSET('Sanitation Data'!$H$29,0,10*ROW('Sanitation Data'!H78))="","",OFFSET('Sanitation Data'!$H$29,0,10*ROW('Sanitation Data'!H78)))</f>
        <v/>
      </c>
      <c r="DG84" s="404" t="str">
        <f ca="1">+IF(OFFSET('Sanitation Data'!$H$30,0,10*ROW('Sanitation Data'!H78))="","",OFFSET('Sanitation Data'!$H$30,0,10*ROW('Sanitation Data'!H78)))</f>
        <v/>
      </c>
      <c r="DH84" s="404" t="str">
        <f ca="1">+IF(OFFSET('Sanitation Data'!$H$31,0,10*ROW('Sanitation Data'!H78))="","",OFFSET('Sanitation Data'!$H$31,0,10*ROW('Sanitation Data'!H78)))</f>
        <v/>
      </c>
      <c r="DI84" s="404" t="str">
        <f ca="1">+IF(OFFSET('Sanitation Data'!$H$32,0,10*ROW('Sanitation Data'!H78))="","",OFFSET('Sanitation Data'!$H$32,0,10*ROW('Sanitation Data'!H78)))</f>
        <v/>
      </c>
      <c r="DJ84" s="404" t="str">
        <f ca="1">+IF(OFFSET('Sanitation Data'!$I$28,0,10*ROW('Sanitation Data'!I78))="","",OFFSET('Sanitation Data'!$I$28,0,10*ROW('Sanitation Data'!I78)))</f>
        <v/>
      </c>
      <c r="DK84" s="404" t="str">
        <f ca="1">+IF(OFFSET('Sanitation Data'!$I$29,0,10*ROW('Sanitation Data'!I78))="","",OFFSET('Sanitation Data'!$I$29,0,10*ROW('Sanitation Data'!I78)))</f>
        <v/>
      </c>
      <c r="DL84" s="404" t="str">
        <f ca="1">+IF(OFFSET('Sanitation Data'!$I$30,0,10*ROW('Sanitation Data'!I78))="","",OFFSET('Sanitation Data'!$I$30,0,10*ROW('Sanitation Data'!I78)))</f>
        <v/>
      </c>
      <c r="DM84" s="404" t="str">
        <f ca="1">+IF(OFFSET('Sanitation Data'!$I$31,0,10*ROW('Sanitation Data'!I78))="","",OFFSET('Sanitation Data'!$I$31,0,10*ROW('Sanitation Data'!I78)))</f>
        <v/>
      </c>
      <c r="DN84" s="404" t="str">
        <f ca="1">+IF(OFFSET('Sanitation Data'!$I$32,0,10*ROW('Sanitation Data'!I78))="","",OFFSET('Sanitation Data'!$I$32,0,10*ROW('Sanitation Data'!I78)))</f>
        <v/>
      </c>
      <c r="DO84" s="404" t="str">
        <f ca="1">+IF(OFFSET('Hygiene Data'!$D$11,0,10*ROW('Hygiene Data'!D78))="","",OFFSET('Hygiene Data'!$D$11,0,10*ROW('Hygiene Data'!D78)))</f>
        <v/>
      </c>
      <c r="DP84" s="404" t="str">
        <f ca="1">+IF(OFFSET('Hygiene Data'!$D$12,0,10*ROW('Hygiene Data'!D78))="","",OFFSET('Hygiene Data'!$D$12,0,10*ROW('Hygiene Data'!D78)))</f>
        <v/>
      </c>
      <c r="DQ84" s="404" t="str">
        <f ca="1">+IF(OFFSET('Hygiene Data'!$D$13,0,10*ROW('Hygiene Data'!D78))="","",OFFSET('Hygiene Data'!$D$13,0,10*ROW('Hygiene Data'!D78)))</f>
        <v/>
      </c>
      <c r="DR84" s="404" t="str">
        <f ca="1">+IF(OFFSET('Hygiene Data'!$E$11,0,10*ROW('Hygiene Data'!E78))="","",OFFSET('Hygiene Data'!$E$11,0,10*ROW('Hygiene Data'!E78)))</f>
        <v/>
      </c>
      <c r="DS84" s="404" t="str">
        <f ca="1">+IF(OFFSET('Hygiene Data'!$E$12,0,10*ROW('Hygiene Data'!E78))="","",OFFSET('Hygiene Data'!$E$12,0,10*ROW('Hygiene Data'!E78)))</f>
        <v/>
      </c>
      <c r="DT84" s="404" t="str">
        <f ca="1">+IF(OFFSET('Hygiene Data'!$E$13,0,10*ROW('Hygiene Data'!E78))="","",OFFSET('Hygiene Data'!$E$13,0,10*ROW('Hygiene Data'!E78)))</f>
        <v/>
      </c>
      <c r="DU84" s="404" t="str">
        <f ca="1">+IF(OFFSET('Hygiene Data'!$F$11,0,10*ROW('Hygiene Data'!F78))="","",OFFSET('Hygiene Data'!$F$11,0,10*ROW('Hygiene Data'!F78)))</f>
        <v/>
      </c>
      <c r="DV84" s="404" t="str">
        <f ca="1">+IF(OFFSET('Hygiene Data'!$F$12,0,10*ROW('Hygiene Data'!F78))="","",OFFSET('Hygiene Data'!$F$12,0,10*ROW('Hygiene Data'!F78)))</f>
        <v/>
      </c>
      <c r="DW84" s="404" t="str">
        <f ca="1">+IF(OFFSET('Hygiene Data'!$F$13,0,10*ROW('Hygiene Data'!F78))="","",OFFSET('Hygiene Data'!$F$13,0,10*ROW('Hygiene Data'!F78)))</f>
        <v/>
      </c>
      <c r="DX84" s="404" t="str">
        <f ca="1">+IF(OFFSET('Hygiene Data'!$G$11,0,10*ROW('Hygiene Data'!G78))="","",OFFSET('Hygiene Data'!$G$11,0,10*ROW('Hygiene Data'!G78)))</f>
        <v/>
      </c>
      <c r="DY84" s="404" t="str">
        <f ca="1">+IF(OFFSET('Hygiene Data'!$G$12,0,10*ROW('Hygiene Data'!G78))="","",OFFSET('Hygiene Data'!$G$12,0,10*ROW('Hygiene Data'!G78)))</f>
        <v/>
      </c>
      <c r="DZ84" s="404" t="str">
        <f ca="1">+IF(OFFSET('Hygiene Data'!$G$13,0,10*ROW('Hygiene Data'!G78))="","",OFFSET('Hygiene Data'!$G$13,0,10*ROW('Hygiene Data'!G78)))</f>
        <v/>
      </c>
      <c r="EA84" s="404" t="str">
        <f ca="1">+IF(OFFSET('Hygiene Data'!$H$11,0,10*ROW('Hygiene Data'!H78))="","",OFFSET('Hygiene Data'!$H$11,0,10*ROW('Hygiene Data'!H78)))</f>
        <v/>
      </c>
      <c r="EB84" s="404" t="str">
        <f ca="1">+IF(OFFSET('Hygiene Data'!$H$12,0,10*ROW('Hygiene Data'!H78))="","",OFFSET('Hygiene Data'!$H$12,0,10*ROW('Hygiene Data'!H78)))</f>
        <v/>
      </c>
      <c r="EC84" s="404" t="str">
        <f ca="1">+IF(OFFSET('Hygiene Data'!$H$13,0,10*ROW('Hygiene Data'!H78))="","",OFFSET('Hygiene Data'!$H$13,0,10*ROW('Hygiene Data'!H78)))</f>
        <v/>
      </c>
      <c r="ED84" s="404" t="str">
        <f ca="1">+IF(OFFSET('Hygiene Data'!$I$11,0,10*ROW('Hygiene Data'!I78))="","",OFFSET('Hygiene Data'!$I$11,0,10*ROW('Hygiene Data'!I78)))</f>
        <v/>
      </c>
      <c r="EE84" s="404" t="str">
        <f ca="1">+IF(OFFSET('Hygiene Data'!$I$12,0,10*ROW('Hygiene Data'!I78))="","",OFFSET('Hygiene Data'!$I$12,0,10*ROW('Hygiene Data'!I78)))</f>
        <v/>
      </c>
      <c r="EF84" s="404" t="str">
        <f ca="1">+IF(OFFSET('Hygiene Data'!$I$13,0,10*ROW('Hygiene Data'!I78))="","",OFFSET('Hygiene Data'!$I$13,0,10*ROW('Hygiene Data'!I78)))</f>
        <v/>
      </c>
    </row>
    <row r="85" spans="1:136" x14ac:dyDescent="0.25">
      <c r="A85" s="513" t="str">
        <f ca="1">+IF(OFFSET('Water Data'!$B$2,0,10*ROW('Water Data'!E79))="","",OFFSET('Water Data'!$B$2,0,10*ROW('Water Data'!E79)))</f>
        <v/>
      </c>
      <c r="B85" s="51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40" t="str">
        <f t="shared" ca="1" si="1"/>
        <v/>
      </c>
      <c r="D85" s="54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4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4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4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4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4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4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4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4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4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4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4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4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4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4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4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4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4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4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4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4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4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4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4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4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4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4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4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4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4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4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4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4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4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4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4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4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4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4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4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4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4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4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4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4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4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4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4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4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1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4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4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4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4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4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4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4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4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4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4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4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4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4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4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4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4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404" t="str">
        <f ca="1">+IF(OFFSET('Water Data'!$D$27,0,10*ROW('Water Data'!D79))="","",OFFSET('Water Data'!$D$27,0,10*ROW('Water Data'!D79)))</f>
        <v/>
      </c>
      <c r="BT85" s="404" t="str">
        <f ca="1">+IF(OFFSET('Water Data'!$D$28,0,10*ROW('Water Data'!D79))="","",OFFSET('Water Data'!$D$28,0,10*ROW('Water Data'!D79)))</f>
        <v/>
      </c>
      <c r="BU85" s="404" t="str">
        <f ca="1">+IF(OFFSET('Water Data'!$D$29,0,10*ROW('Water Data'!D79))="","",OFFSET('Water Data'!$D$29,0,10*ROW('Water Data'!D79)))</f>
        <v/>
      </c>
      <c r="BV85" s="404" t="str">
        <f ca="1">+IF(OFFSET('Water Data'!$E$27,0,10*ROW('Water Data'!E79))="","",OFFSET('Water Data'!$E$27,0,10*ROW('Water Data'!E79)))</f>
        <v/>
      </c>
      <c r="BW85" s="404" t="str">
        <f ca="1">+IF(OFFSET('Water Data'!$E$28,0,10*ROW('Water Data'!E79))="","",OFFSET('Water Data'!$E$28,0,10*ROW('Water Data'!E79)))</f>
        <v/>
      </c>
      <c r="BX85" s="404" t="str">
        <f ca="1">+IF(OFFSET('Water Data'!$E$29,0,10*ROW('Water Data'!E79))="","",OFFSET('Water Data'!$E$29,0,10*ROW('Water Data'!E79)))</f>
        <v/>
      </c>
      <c r="BY85" s="404" t="str">
        <f ca="1">+IF(OFFSET('Water Data'!$F$27,0,10*ROW('Water Data'!F79))="","",OFFSET('Water Data'!$F$27,0,10*ROW('Water Data'!F79)))</f>
        <v/>
      </c>
      <c r="BZ85" s="404" t="str">
        <f ca="1">+IF(OFFSET('Water Data'!$F$28,0,10*ROW('Water Data'!F79))="","",OFFSET('Water Data'!$F$28,0,10*ROW('Water Data'!F79)))</f>
        <v/>
      </c>
      <c r="CA85" s="404" t="str">
        <f ca="1">+IF(OFFSET('Water Data'!$F$29,0,10*ROW('Water Data'!F79))="","",OFFSET('Water Data'!$F$29,0,10*ROW('Water Data'!F79)))</f>
        <v/>
      </c>
      <c r="CB85" s="404" t="str">
        <f ca="1">+IF(OFFSET('Water Data'!$G$27,0,10*ROW('Water Data'!G79))="","",OFFSET('Water Data'!$G$27,0,10*ROW('Water Data'!G79)))</f>
        <v/>
      </c>
      <c r="CC85" s="404" t="str">
        <f ca="1">+IF(OFFSET('Water Data'!$G$28,0,10*ROW('Water Data'!G79))="","",OFFSET('Water Data'!$G$28,0,10*ROW('Water Data'!G79)))</f>
        <v/>
      </c>
      <c r="CD85" s="404" t="str">
        <f ca="1">+IF(OFFSET('Water Data'!$G$29,0,10*ROW('Water Data'!G79))="","",OFFSET('Water Data'!$G$29,0,10*ROW('Water Data'!G79)))</f>
        <v/>
      </c>
      <c r="CE85" s="404" t="str">
        <f ca="1">+IF(OFFSET('Water Data'!$H$27,0,10*ROW('Water Data'!H79))="","",OFFSET('Water Data'!$H$27,0,10*ROW('Water Data'!H79)))</f>
        <v/>
      </c>
      <c r="CF85" s="404" t="str">
        <f ca="1">+IF(OFFSET('Water Data'!$H$28,0,10*ROW('Water Data'!H79))="","",OFFSET('Water Data'!$H$28,0,10*ROW('Water Data'!H79)))</f>
        <v/>
      </c>
      <c r="CG85" s="404" t="str">
        <f ca="1">+IF(OFFSET('Water Data'!$H$29,0,10*ROW('Water Data'!H79))="","",OFFSET('Water Data'!$H$29,0,10*ROW('Water Data'!H79)))</f>
        <v/>
      </c>
      <c r="CH85" s="404" t="str">
        <f ca="1">+IF(OFFSET('Water Data'!$I$27,0,10*ROW('Water Data'!I79))="","",OFFSET('Water Data'!$I$27,0,10*ROW('Water Data'!I79)))</f>
        <v/>
      </c>
      <c r="CI85" s="404" t="str">
        <f ca="1">+IF(OFFSET('Water Data'!$I$28,0,10*ROW('Water Data'!I79))="","",OFFSET('Water Data'!$I$28,0,10*ROW('Water Data'!I79)))</f>
        <v/>
      </c>
      <c r="CJ85" s="404" t="str">
        <f ca="1">+IF(OFFSET('Water Data'!$I$29,0,10*ROW('Water Data'!I79))="","",OFFSET('Water Data'!$I$29,0,10*ROW('Water Data'!I79)))</f>
        <v/>
      </c>
      <c r="CK85" s="404" t="str">
        <f ca="1">+IF(OFFSET('Sanitation Data'!$D$28,0,10*ROW('Sanitation Data'!D79))="","",OFFSET('Sanitation Data'!$D$28,0,10*ROW('Sanitation Data'!D79)))</f>
        <v/>
      </c>
      <c r="CL85" s="404" t="str">
        <f ca="1">+IF(OFFSET('Sanitation Data'!$D$29,0,10*ROW('Sanitation Data'!D79))="","",OFFSET('Sanitation Data'!$D$29,0,10*ROW('Sanitation Data'!D79)))</f>
        <v/>
      </c>
      <c r="CM85" s="404" t="str">
        <f ca="1">+IF(OFFSET('Sanitation Data'!$D$30,0,10*ROW('Sanitation Data'!D79))="","",OFFSET('Sanitation Data'!$D$30,0,10*ROW('Sanitation Data'!D79)))</f>
        <v/>
      </c>
      <c r="CN85" s="404" t="str">
        <f ca="1">+IF(OFFSET('Sanitation Data'!$D$31,0,10*ROW('Sanitation Data'!D79))="","",OFFSET('Sanitation Data'!$D$31,0,10*ROW('Sanitation Data'!D79)))</f>
        <v/>
      </c>
      <c r="CO85" s="404" t="str">
        <f ca="1">+IF(OFFSET('Sanitation Data'!$D$32,0,10*ROW('Sanitation Data'!D79))="","",OFFSET('Sanitation Data'!$D$32,0,10*ROW('Sanitation Data'!D79)))</f>
        <v/>
      </c>
      <c r="CP85" s="404" t="str">
        <f ca="1">+IF(OFFSET('Sanitation Data'!$E$28,0,10*ROW('Sanitation Data'!E79))="","",OFFSET('Sanitation Data'!$E$28,0,10*ROW('Sanitation Data'!E79)))</f>
        <v/>
      </c>
      <c r="CQ85" s="404" t="str">
        <f ca="1">+IF(OFFSET('Sanitation Data'!$E$29,0,10*ROW('Sanitation Data'!E79))="","",OFFSET('Sanitation Data'!$E$29,0,10*ROW('Sanitation Data'!E79)))</f>
        <v/>
      </c>
      <c r="CR85" s="404" t="str">
        <f ca="1">+IF(OFFSET('Sanitation Data'!$E$30,0,10*ROW('Sanitation Data'!E79))="","",OFFSET('Sanitation Data'!$E$30,0,10*ROW('Sanitation Data'!E79)))</f>
        <v/>
      </c>
      <c r="CS85" s="404" t="str">
        <f ca="1">+IF(OFFSET('Sanitation Data'!$E$31,0,10*ROW('Sanitation Data'!E79))="","",OFFSET('Sanitation Data'!$E$31,0,10*ROW('Sanitation Data'!E79)))</f>
        <v/>
      </c>
      <c r="CT85" s="404" t="str">
        <f ca="1">+IF(OFFSET('Sanitation Data'!$E$32,0,10*ROW('Sanitation Data'!E79))="","",OFFSET('Sanitation Data'!$E$32,0,10*ROW('Sanitation Data'!E79)))</f>
        <v/>
      </c>
      <c r="CU85" s="404" t="str">
        <f ca="1">+IF(OFFSET('Sanitation Data'!$F$28,0,10*ROW('Sanitation Data'!F79))="","",OFFSET('Sanitation Data'!$F$28,0,10*ROW('Sanitation Data'!F79)))</f>
        <v/>
      </c>
      <c r="CV85" s="404" t="str">
        <f ca="1">+IF(OFFSET('Sanitation Data'!$F$29,0,10*ROW('Sanitation Data'!F79))="","",OFFSET('Sanitation Data'!$F$29,0,10*ROW('Sanitation Data'!F79)))</f>
        <v/>
      </c>
      <c r="CW85" s="404" t="str">
        <f ca="1">+IF(OFFSET('Sanitation Data'!$F$30,0,10*ROW('Sanitation Data'!F79))="","",OFFSET('Sanitation Data'!$F$30,0,10*ROW('Sanitation Data'!F79)))</f>
        <v/>
      </c>
      <c r="CX85" s="404" t="str">
        <f ca="1">+IF(OFFSET('Sanitation Data'!$F$31,0,10*ROW('Sanitation Data'!F79))="","",OFFSET('Sanitation Data'!$F$31,0,10*ROW('Sanitation Data'!F79)))</f>
        <v/>
      </c>
      <c r="CY85" s="404" t="str">
        <f ca="1">+IF(OFFSET('Sanitation Data'!$F$32,0,10*ROW('Sanitation Data'!F79))="","",OFFSET('Sanitation Data'!$F$32,0,10*ROW('Sanitation Data'!F79)))</f>
        <v/>
      </c>
      <c r="CZ85" s="404" t="str">
        <f ca="1">+IF(OFFSET('Sanitation Data'!$G$28,0,10*ROW('Sanitation Data'!G79))="","",OFFSET('Sanitation Data'!$G$28,0,10*ROW('Sanitation Data'!G79)))</f>
        <v/>
      </c>
      <c r="DA85" s="404" t="str">
        <f ca="1">+IF(OFFSET('Sanitation Data'!$G$29,0,10*ROW('Sanitation Data'!G79))="","",OFFSET('Sanitation Data'!$G$29,0,10*ROW('Sanitation Data'!G79)))</f>
        <v/>
      </c>
      <c r="DB85" s="404" t="str">
        <f ca="1">+IF(OFFSET('Sanitation Data'!$G$30,0,10*ROW('Sanitation Data'!G79))="","",OFFSET('Sanitation Data'!$G$30,0,10*ROW('Sanitation Data'!G79)))</f>
        <v/>
      </c>
      <c r="DC85" s="404" t="str">
        <f ca="1">+IF(OFFSET('Sanitation Data'!$G$31,0,10*ROW('Sanitation Data'!G79))="","",OFFSET('Sanitation Data'!$G$31,0,10*ROW('Sanitation Data'!G79)))</f>
        <v/>
      </c>
      <c r="DD85" s="404" t="str">
        <f ca="1">+IF(OFFSET('Sanitation Data'!$G$32,0,10*ROW('Sanitation Data'!G79))="","",OFFSET('Sanitation Data'!$G$32,0,10*ROW('Sanitation Data'!G79)))</f>
        <v/>
      </c>
      <c r="DE85" s="404" t="str">
        <f ca="1">+IF(OFFSET('Sanitation Data'!$H$28,0,10*ROW('Sanitation Data'!H79))="","",OFFSET('Sanitation Data'!$H$28,0,10*ROW('Sanitation Data'!H79)))</f>
        <v/>
      </c>
      <c r="DF85" s="404" t="str">
        <f ca="1">+IF(OFFSET('Sanitation Data'!$H$29,0,10*ROW('Sanitation Data'!H79))="","",OFFSET('Sanitation Data'!$H$29,0,10*ROW('Sanitation Data'!H79)))</f>
        <v/>
      </c>
      <c r="DG85" s="404" t="str">
        <f ca="1">+IF(OFFSET('Sanitation Data'!$H$30,0,10*ROW('Sanitation Data'!H79))="","",OFFSET('Sanitation Data'!$H$30,0,10*ROW('Sanitation Data'!H79)))</f>
        <v/>
      </c>
      <c r="DH85" s="404" t="str">
        <f ca="1">+IF(OFFSET('Sanitation Data'!$H$31,0,10*ROW('Sanitation Data'!H79))="","",OFFSET('Sanitation Data'!$H$31,0,10*ROW('Sanitation Data'!H79)))</f>
        <v/>
      </c>
      <c r="DI85" s="404" t="str">
        <f ca="1">+IF(OFFSET('Sanitation Data'!$H$32,0,10*ROW('Sanitation Data'!H79))="","",OFFSET('Sanitation Data'!$H$32,0,10*ROW('Sanitation Data'!H79)))</f>
        <v/>
      </c>
      <c r="DJ85" s="404" t="str">
        <f ca="1">+IF(OFFSET('Sanitation Data'!$I$28,0,10*ROW('Sanitation Data'!I79))="","",OFFSET('Sanitation Data'!$I$28,0,10*ROW('Sanitation Data'!I79)))</f>
        <v/>
      </c>
      <c r="DK85" s="404" t="str">
        <f ca="1">+IF(OFFSET('Sanitation Data'!$I$29,0,10*ROW('Sanitation Data'!I79))="","",OFFSET('Sanitation Data'!$I$29,0,10*ROW('Sanitation Data'!I79)))</f>
        <v/>
      </c>
      <c r="DL85" s="404" t="str">
        <f ca="1">+IF(OFFSET('Sanitation Data'!$I$30,0,10*ROW('Sanitation Data'!I79))="","",OFFSET('Sanitation Data'!$I$30,0,10*ROW('Sanitation Data'!I79)))</f>
        <v/>
      </c>
      <c r="DM85" s="404" t="str">
        <f ca="1">+IF(OFFSET('Sanitation Data'!$I$31,0,10*ROW('Sanitation Data'!I79))="","",OFFSET('Sanitation Data'!$I$31,0,10*ROW('Sanitation Data'!I79)))</f>
        <v/>
      </c>
      <c r="DN85" s="404" t="str">
        <f ca="1">+IF(OFFSET('Sanitation Data'!$I$32,0,10*ROW('Sanitation Data'!I79))="","",OFFSET('Sanitation Data'!$I$32,0,10*ROW('Sanitation Data'!I79)))</f>
        <v/>
      </c>
      <c r="DO85" s="404" t="str">
        <f ca="1">+IF(OFFSET('Hygiene Data'!$D$11,0,10*ROW('Hygiene Data'!D79))="","",OFFSET('Hygiene Data'!$D$11,0,10*ROW('Hygiene Data'!D79)))</f>
        <v/>
      </c>
      <c r="DP85" s="404" t="str">
        <f ca="1">+IF(OFFSET('Hygiene Data'!$D$12,0,10*ROW('Hygiene Data'!D79))="","",OFFSET('Hygiene Data'!$D$12,0,10*ROW('Hygiene Data'!D79)))</f>
        <v/>
      </c>
      <c r="DQ85" s="404" t="str">
        <f ca="1">+IF(OFFSET('Hygiene Data'!$D$13,0,10*ROW('Hygiene Data'!D79))="","",OFFSET('Hygiene Data'!$D$13,0,10*ROW('Hygiene Data'!D79)))</f>
        <v/>
      </c>
      <c r="DR85" s="404" t="str">
        <f ca="1">+IF(OFFSET('Hygiene Data'!$E$11,0,10*ROW('Hygiene Data'!E79))="","",OFFSET('Hygiene Data'!$E$11,0,10*ROW('Hygiene Data'!E79)))</f>
        <v/>
      </c>
      <c r="DS85" s="404" t="str">
        <f ca="1">+IF(OFFSET('Hygiene Data'!$E$12,0,10*ROW('Hygiene Data'!E79))="","",OFFSET('Hygiene Data'!$E$12,0,10*ROW('Hygiene Data'!E79)))</f>
        <v/>
      </c>
      <c r="DT85" s="404" t="str">
        <f ca="1">+IF(OFFSET('Hygiene Data'!$E$13,0,10*ROW('Hygiene Data'!E79))="","",OFFSET('Hygiene Data'!$E$13,0,10*ROW('Hygiene Data'!E79)))</f>
        <v/>
      </c>
      <c r="DU85" s="404" t="str">
        <f ca="1">+IF(OFFSET('Hygiene Data'!$F$11,0,10*ROW('Hygiene Data'!F79))="","",OFFSET('Hygiene Data'!$F$11,0,10*ROW('Hygiene Data'!F79)))</f>
        <v/>
      </c>
      <c r="DV85" s="404" t="str">
        <f ca="1">+IF(OFFSET('Hygiene Data'!$F$12,0,10*ROW('Hygiene Data'!F79))="","",OFFSET('Hygiene Data'!$F$12,0,10*ROW('Hygiene Data'!F79)))</f>
        <v/>
      </c>
      <c r="DW85" s="404" t="str">
        <f ca="1">+IF(OFFSET('Hygiene Data'!$F$13,0,10*ROW('Hygiene Data'!F79))="","",OFFSET('Hygiene Data'!$F$13,0,10*ROW('Hygiene Data'!F79)))</f>
        <v/>
      </c>
      <c r="DX85" s="404" t="str">
        <f ca="1">+IF(OFFSET('Hygiene Data'!$G$11,0,10*ROW('Hygiene Data'!G79))="","",OFFSET('Hygiene Data'!$G$11,0,10*ROW('Hygiene Data'!G79)))</f>
        <v/>
      </c>
      <c r="DY85" s="404" t="str">
        <f ca="1">+IF(OFFSET('Hygiene Data'!$G$12,0,10*ROW('Hygiene Data'!G79))="","",OFFSET('Hygiene Data'!$G$12,0,10*ROW('Hygiene Data'!G79)))</f>
        <v/>
      </c>
      <c r="DZ85" s="404" t="str">
        <f ca="1">+IF(OFFSET('Hygiene Data'!$G$13,0,10*ROW('Hygiene Data'!G79))="","",OFFSET('Hygiene Data'!$G$13,0,10*ROW('Hygiene Data'!G79)))</f>
        <v/>
      </c>
      <c r="EA85" s="404" t="str">
        <f ca="1">+IF(OFFSET('Hygiene Data'!$H$11,0,10*ROW('Hygiene Data'!H79))="","",OFFSET('Hygiene Data'!$H$11,0,10*ROW('Hygiene Data'!H79)))</f>
        <v/>
      </c>
      <c r="EB85" s="404" t="str">
        <f ca="1">+IF(OFFSET('Hygiene Data'!$H$12,0,10*ROW('Hygiene Data'!H79))="","",OFFSET('Hygiene Data'!$H$12,0,10*ROW('Hygiene Data'!H79)))</f>
        <v/>
      </c>
      <c r="EC85" s="404" t="str">
        <f ca="1">+IF(OFFSET('Hygiene Data'!$H$13,0,10*ROW('Hygiene Data'!H79))="","",OFFSET('Hygiene Data'!$H$13,0,10*ROW('Hygiene Data'!H79)))</f>
        <v/>
      </c>
      <c r="ED85" s="404" t="str">
        <f ca="1">+IF(OFFSET('Hygiene Data'!$I$11,0,10*ROW('Hygiene Data'!I79))="","",OFFSET('Hygiene Data'!$I$11,0,10*ROW('Hygiene Data'!I79)))</f>
        <v/>
      </c>
      <c r="EE85" s="404" t="str">
        <f ca="1">+IF(OFFSET('Hygiene Data'!$I$12,0,10*ROW('Hygiene Data'!I79))="","",OFFSET('Hygiene Data'!$I$12,0,10*ROW('Hygiene Data'!I79)))</f>
        <v/>
      </c>
      <c r="EF85" s="404" t="str">
        <f ca="1">+IF(OFFSET('Hygiene Data'!$I$13,0,10*ROW('Hygiene Data'!I79))="","",OFFSET('Hygiene Data'!$I$13,0,10*ROW('Hygiene Data'!I79)))</f>
        <v/>
      </c>
    </row>
    <row r="86" spans="1:136" x14ac:dyDescent="0.25">
      <c r="A86" s="513" t="str">
        <f ca="1">+IF(OFFSET('Water Data'!$B$2,0,10*ROW('Water Data'!E80))="","",OFFSET('Water Data'!$B$2,0,10*ROW('Water Data'!E80)))</f>
        <v/>
      </c>
      <c r="B86" s="51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40" t="str">
        <f t="shared" ca="1" si="1"/>
        <v/>
      </c>
      <c r="D86" s="54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4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4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4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4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4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4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4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4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4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4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4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4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4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4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4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4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4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4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4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4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4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4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4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4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4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4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4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4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4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4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4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4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4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4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4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4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4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4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4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4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4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4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4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4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4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4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4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4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1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4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4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4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4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4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4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4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4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4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4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4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4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4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4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4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4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404" t="str">
        <f ca="1">+IF(OFFSET('Water Data'!$D$27,0,10*ROW('Water Data'!D80))="","",OFFSET('Water Data'!$D$27,0,10*ROW('Water Data'!D80)))</f>
        <v/>
      </c>
      <c r="BT86" s="404" t="str">
        <f ca="1">+IF(OFFSET('Water Data'!$D$28,0,10*ROW('Water Data'!D80))="","",OFFSET('Water Data'!$D$28,0,10*ROW('Water Data'!D80)))</f>
        <v/>
      </c>
      <c r="BU86" s="404" t="str">
        <f ca="1">+IF(OFFSET('Water Data'!$D$29,0,10*ROW('Water Data'!D80))="","",OFFSET('Water Data'!$D$29,0,10*ROW('Water Data'!D80)))</f>
        <v/>
      </c>
      <c r="BV86" s="404" t="str">
        <f ca="1">+IF(OFFSET('Water Data'!$E$27,0,10*ROW('Water Data'!E80))="","",OFFSET('Water Data'!$E$27,0,10*ROW('Water Data'!E80)))</f>
        <v/>
      </c>
      <c r="BW86" s="404" t="str">
        <f ca="1">+IF(OFFSET('Water Data'!$E$28,0,10*ROW('Water Data'!E80))="","",OFFSET('Water Data'!$E$28,0,10*ROW('Water Data'!E80)))</f>
        <v/>
      </c>
      <c r="BX86" s="404" t="str">
        <f ca="1">+IF(OFFSET('Water Data'!$E$29,0,10*ROW('Water Data'!E80))="","",OFFSET('Water Data'!$E$29,0,10*ROW('Water Data'!E80)))</f>
        <v/>
      </c>
      <c r="BY86" s="404" t="str">
        <f ca="1">+IF(OFFSET('Water Data'!$F$27,0,10*ROW('Water Data'!F80))="","",OFFSET('Water Data'!$F$27,0,10*ROW('Water Data'!F80)))</f>
        <v/>
      </c>
      <c r="BZ86" s="404" t="str">
        <f ca="1">+IF(OFFSET('Water Data'!$F$28,0,10*ROW('Water Data'!F80))="","",OFFSET('Water Data'!$F$28,0,10*ROW('Water Data'!F80)))</f>
        <v/>
      </c>
      <c r="CA86" s="404" t="str">
        <f ca="1">+IF(OFFSET('Water Data'!$F$29,0,10*ROW('Water Data'!F80))="","",OFFSET('Water Data'!$F$29,0,10*ROW('Water Data'!F80)))</f>
        <v/>
      </c>
      <c r="CB86" s="404" t="str">
        <f ca="1">+IF(OFFSET('Water Data'!$G$27,0,10*ROW('Water Data'!G80))="","",OFFSET('Water Data'!$G$27,0,10*ROW('Water Data'!G80)))</f>
        <v/>
      </c>
      <c r="CC86" s="404" t="str">
        <f ca="1">+IF(OFFSET('Water Data'!$G$28,0,10*ROW('Water Data'!G80))="","",OFFSET('Water Data'!$G$28,0,10*ROW('Water Data'!G80)))</f>
        <v/>
      </c>
      <c r="CD86" s="404" t="str">
        <f ca="1">+IF(OFFSET('Water Data'!$G$29,0,10*ROW('Water Data'!G80))="","",OFFSET('Water Data'!$G$29,0,10*ROW('Water Data'!G80)))</f>
        <v/>
      </c>
      <c r="CE86" s="404" t="str">
        <f ca="1">+IF(OFFSET('Water Data'!$H$27,0,10*ROW('Water Data'!H80))="","",OFFSET('Water Data'!$H$27,0,10*ROW('Water Data'!H80)))</f>
        <v/>
      </c>
      <c r="CF86" s="404" t="str">
        <f ca="1">+IF(OFFSET('Water Data'!$H$28,0,10*ROW('Water Data'!H80))="","",OFFSET('Water Data'!$H$28,0,10*ROW('Water Data'!H80)))</f>
        <v/>
      </c>
      <c r="CG86" s="404" t="str">
        <f ca="1">+IF(OFFSET('Water Data'!$H$29,0,10*ROW('Water Data'!H80))="","",OFFSET('Water Data'!$H$29,0,10*ROW('Water Data'!H80)))</f>
        <v/>
      </c>
      <c r="CH86" s="404" t="str">
        <f ca="1">+IF(OFFSET('Water Data'!$I$27,0,10*ROW('Water Data'!I80))="","",OFFSET('Water Data'!$I$27,0,10*ROW('Water Data'!I80)))</f>
        <v/>
      </c>
      <c r="CI86" s="404" t="str">
        <f ca="1">+IF(OFFSET('Water Data'!$I$28,0,10*ROW('Water Data'!I80))="","",OFFSET('Water Data'!$I$28,0,10*ROW('Water Data'!I80)))</f>
        <v/>
      </c>
      <c r="CJ86" s="404" t="str">
        <f ca="1">+IF(OFFSET('Water Data'!$I$29,0,10*ROW('Water Data'!I80))="","",OFFSET('Water Data'!$I$29,0,10*ROW('Water Data'!I80)))</f>
        <v/>
      </c>
      <c r="CK86" s="404" t="str">
        <f ca="1">+IF(OFFSET('Sanitation Data'!$D$28,0,10*ROW('Sanitation Data'!D80))="","",OFFSET('Sanitation Data'!$D$28,0,10*ROW('Sanitation Data'!D80)))</f>
        <v/>
      </c>
      <c r="CL86" s="404" t="str">
        <f ca="1">+IF(OFFSET('Sanitation Data'!$D$29,0,10*ROW('Sanitation Data'!D80))="","",OFFSET('Sanitation Data'!$D$29,0,10*ROW('Sanitation Data'!D80)))</f>
        <v/>
      </c>
      <c r="CM86" s="404" t="str">
        <f ca="1">+IF(OFFSET('Sanitation Data'!$D$30,0,10*ROW('Sanitation Data'!D80))="","",OFFSET('Sanitation Data'!$D$30,0,10*ROW('Sanitation Data'!D80)))</f>
        <v/>
      </c>
      <c r="CN86" s="404" t="str">
        <f ca="1">+IF(OFFSET('Sanitation Data'!$D$31,0,10*ROW('Sanitation Data'!D80))="","",OFFSET('Sanitation Data'!$D$31,0,10*ROW('Sanitation Data'!D80)))</f>
        <v/>
      </c>
      <c r="CO86" s="404" t="str">
        <f ca="1">+IF(OFFSET('Sanitation Data'!$D$32,0,10*ROW('Sanitation Data'!D80))="","",OFFSET('Sanitation Data'!$D$32,0,10*ROW('Sanitation Data'!D80)))</f>
        <v/>
      </c>
      <c r="CP86" s="404" t="str">
        <f ca="1">+IF(OFFSET('Sanitation Data'!$E$28,0,10*ROW('Sanitation Data'!E80))="","",OFFSET('Sanitation Data'!$E$28,0,10*ROW('Sanitation Data'!E80)))</f>
        <v/>
      </c>
      <c r="CQ86" s="404" t="str">
        <f ca="1">+IF(OFFSET('Sanitation Data'!$E$29,0,10*ROW('Sanitation Data'!E80))="","",OFFSET('Sanitation Data'!$E$29,0,10*ROW('Sanitation Data'!E80)))</f>
        <v/>
      </c>
      <c r="CR86" s="404" t="str">
        <f ca="1">+IF(OFFSET('Sanitation Data'!$E$30,0,10*ROW('Sanitation Data'!E80))="","",OFFSET('Sanitation Data'!$E$30,0,10*ROW('Sanitation Data'!E80)))</f>
        <v/>
      </c>
      <c r="CS86" s="404" t="str">
        <f ca="1">+IF(OFFSET('Sanitation Data'!$E$31,0,10*ROW('Sanitation Data'!E80))="","",OFFSET('Sanitation Data'!$E$31,0,10*ROW('Sanitation Data'!E80)))</f>
        <v/>
      </c>
      <c r="CT86" s="404" t="str">
        <f ca="1">+IF(OFFSET('Sanitation Data'!$E$32,0,10*ROW('Sanitation Data'!E80))="","",OFFSET('Sanitation Data'!$E$32,0,10*ROW('Sanitation Data'!E80)))</f>
        <v/>
      </c>
      <c r="CU86" s="404" t="str">
        <f ca="1">+IF(OFFSET('Sanitation Data'!$F$28,0,10*ROW('Sanitation Data'!F80))="","",OFFSET('Sanitation Data'!$F$28,0,10*ROW('Sanitation Data'!F80)))</f>
        <v/>
      </c>
      <c r="CV86" s="404" t="str">
        <f ca="1">+IF(OFFSET('Sanitation Data'!$F$29,0,10*ROW('Sanitation Data'!F80))="","",OFFSET('Sanitation Data'!$F$29,0,10*ROW('Sanitation Data'!F80)))</f>
        <v/>
      </c>
      <c r="CW86" s="404" t="str">
        <f ca="1">+IF(OFFSET('Sanitation Data'!$F$30,0,10*ROW('Sanitation Data'!F80))="","",OFFSET('Sanitation Data'!$F$30,0,10*ROW('Sanitation Data'!F80)))</f>
        <v/>
      </c>
      <c r="CX86" s="404" t="str">
        <f ca="1">+IF(OFFSET('Sanitation Data'!$F$31,0,10*ROW('Sanitation Data'!F80))="","",OFFSET('Sanitation Data'!$F$31,0,10*ROW('Sanitation Data'!F80)))</f>
        <v/>
      </c>
      <c r="CY86" s="404" t="str">
        <f ca="1">+IF(OFFSET('Sanitation Data'!$F$32,0,10*ROW('Sanitation Data'!F80))="","",OFFSET('Sanitation Data'!$F$32,0,10*ROW('Sanitation Data'!F80)))</f>
        <v/>
      </c>
      <c r="CZ86" s="404" t="str">
        <f ca="1">+IF(OFFSET('Sanitation Data'!$G$28,0,10*ROW('Sanitation Data'!G80))="","",OFFSET('Sanitation Data'!$G$28,0,10*ROW('Sanitation Data'!G80)))</f>
        <v/>
      </c>
      <c r="DA86" s="404" t="str">
        <f ca="1">+IF(OFFSET('Sanitation Data'!$G$29,0,10*ROW('Sanitation Data'!G80))="","",OFFSET('Sanitation Data'!$G$29,0,10*ROW('Sanitation Data'!G80)))</f>
        <v/>
      </c>
      <c r="DB86" s="404" t="str">
        <f ca="1">+IF(OFFSET('Sanitation Data'!$G$30,0,10*ROW('Sanitation Data'!G80))="","",OFFSET('Sanitation Data'!$G$30,0,10*ROW('Sanitation Data'!G80)))</f>
        <v/>
      </c>
      <c r="DC86" s="404" t="str">
        <f ca="1">+IF(OFFSET('Sanitation Data'!$G$31,0,10*ROW('Sanitation Data'!G80))="","",OFFSET('Sanitation Data'!$G$31,0,10*ROW('Sanitation Data'!G80)))</f>
        <v/>
      </c>
      <c r="DD86" s="404" t="str">
        <f ca="1">+IF(OFFSET('Sanitation Data'!$G$32,0,10*ROW('Sanitation Data'!G80))="","",OFFSET('Sanitation Data'!$G$32,0,10*ROW('Sanitation Data'!G80)))</f>
        <v/>
      </c>
      <c r="DE86" s="404" t="str">
        <f ca="1">+IF(OFFSET('Sanitation Data'!$H$28,0,10*ROW('Sanitation Data'!H80))="","",OFFSET('Sanitation Data'!$H$28,0,10*ROW('Sanitation Data'!H80)))</f>
        <v/>
      </c>
      <c r="DF86" s="404" t="str">
        <f ca="1">+IF(OFFSET('Sanitation Data'!$H$29,0,10*ROW('Sanitation Data'!H80))="","",OFFSET('Sanitation Data'!$H$29,0,10*ROW('Sanitation Data'!H80)))</f>
        <v/>
      </c>
      <c r="DG86" s="404" t="str">
        <f ca="1">+IF(OFFSET('Sanitation Data'!$H$30,0,10*ROW('Sanitation Data'!H80))="","",OFFSET('Sanitation Data'!$H$30,0,10*ROW('Sanitation Data'!H80)))</f>
        <v/>
      </c>
      <c r="DH86" s="404" t="str">
        <f ca="1">+IF(OFFSET('Sanitation Data'!$H$31,0,10*ROW('Sanitation Data'!H80))="","",OFFSET('Sanitation Data'!$H$31,0,10*ROW('Sanitation Data'!H80)))</f>
        <v/>
      </c>
      <c r="DI86" s="404" t="str">
        <f ca="1">+IF(OFFSET('Sanitation Data'!$H$32,0,10*ROW('Sanitation Data'!H80))="","",OFFSET('Sanitation Data'!$H$32,0,10*ROW('Sanitation Data'!H80)))</f>
        <v/>
      </c>
      <c r="DJ86" s="404" t="str">
        <f ca="1">+IF(OFFSET('Sanitation Data'!$I$28,0,10*ROW('Sanitation Data'!I80))="","",OFFSET('Sanitation Data'!$I$28,0,10*ROW('Sanitation Data'!I80)))</f>
        <v/>
      </c>
      <c r="DK86" s="404" t="str">
        <f ca="1">+IF(OFFSET('Sanitation Data'!$I$29,0,10*ROW('Sanitation Data'!I80))="","",OFFSET('Sanitation Data'!$I$29,0,10*ROW('Sanitation Data'!I80)))</f>
        <v/>
      </c>
      <c r="DL86" s="404" t="str">
        <f ca="1">+IF(OFFSET('Sanitation Data'!$I$30,0,10*ROW('Sanitation Data'!I80))="","",OFFSET('Sanitation Data'!$I$30,0,10*ROW('Sanitation Data'!I80)))</f>
        <v/>
      </c>
      <c r="DM86" s="404" t="str">
        <f ca="1">+IF(OFFSET('Sanitation Data'!$I$31,0,10*ROW('Sanitation Data'!I80))="","",OFFSET('Sanitation Data'!$I$31,0,10*ROW('Sanitation Data'!I80)))</f>
        <v/>
      </c>
      <c r="DN86" s="404" t="str">
        <f ca="1">+IF(OFFSET('Sanitation Data'!$I$32,0,10*ROW('Sanitation Data'!I80))="","",OFFSET('Sanitation Data'!$I$32,0,10*ROW('Sanitation Data'!I80)))</f>
        <v/>
      </c>
      <c r="DO86" s="404" t="str">
        <f ca="1">+IF(OFFSET('Hygiene Data'!$D$11,0,10*ROW('Hygiene Data'!D80))="","",OFFSET('Hygiene Data'!$D$11,0,10*ROW('Hygiene Data'!D80)))</f>
        <v/>
      </c>
      <c r="DP86" s="404" t="str">
        <f ca="1">+IF(OFFSET('Hygiene Data'!$D$12,0,10*ROW('Hygiene Data'!D80))="","",OFFSET('Hygiene Data'!$D$12,0,10*ROW('Hygiene Data'!D80)))</f>
        <v/>
      </c>
      <c r="DQ86" s="404" t="str">
        <f ca="1">+IF(OFFSET('Hygiene Data'!$D$13,0,10*ROW('Hygiene Data'!D80))="","",OFFSET('Hygiene Data'!$D$13,0,10*ROW('Hygiene Data'!D80)))</f>
        <v/>
      </c>
      <c r="DR86" s="404" t="str">
        <f ca="1">+IF(OFFSET('Hygiene Data'!$E$11,0,10*ROW('Hygiene Data'!E80))="","",OFFSET('Hygiene Data'!$E$11,0,10*ROW('Hygiene Data'!E80)))</f>
        <v/>
      </c>
      <c r="DS86" s="404" t="str">
        <f ca="1">+IF(OFFSET('Hygiene Data'!$E$12,0,10*ROW('Hygiene Data'!E80))="","",OFFSET('Hygiene Data'!$E$12,0,10*ROW('Hygiene Data'!E80)))</f>
        <v/>
      </c>
      <c r="DT86" s="404" t="str">
        <f ca="1">+IF(OFFSET('Hygiene Data'!$E$13,0,10*ROW('Hygiene Data'!E80))="","",OFFSET('Hygiene Data'!$E$13,0,10*ROW('Hygiene Data'!E80)))</f>
        <v/>
      </c>
      <c r="DU86" s="404" t="str">
        <f ca="1">+IF(OFFSET('Hygiene Data'!$F$11,0,10*ROW('Hygiene Data'!F80))="","",OFFSET('Hygiene Data'!$F$11,0,10*ROW('Hygiene Data'!F80)))</f>
        <v/>
      </c>
      <c r="DV86" s="404" t="str">
        <f ca="1">+IF(OFFSET('Hygiene Data'!$F$12,0,10*ROW('Hygiene Data'!F80))="","",OFFSET('Hygiene Data'!$F$12,0,10*ROW('Hygiene Data'!F80)))</f>
        <v/>
      </c>
      <c r="DW86" s="404" t="str">
        <f ca="1">+IF(OFFSET('Hygiene Data'!$F$13,0,10*ROW('Hygiene Data'!F80))="","",OFFSET('Hygiene Data'!$F$13,0,10*ROW('Hygiene Data'!F80)))</f>
        <v/>
      </c>
      <c r="DX86" s="404" t="str">
        <f ca="1">+IF(OFFSET('Hygiene Data'!$G$11,0,10*ROW('Hygiene Data'!G80))="","",OFFSET('Hygiene Data'!$G$11,0,10*ROW('Hygiene Data'!G80)))</f>
        <v/>
      </c>
      <c r="DY86" s="404" t="str">
        <f ca="1">+IF(OFFSET('Hygiene Data'!$G$12,0,10*ROW('Hygiene Data'!G80))="","",OFFSET('Hygiene Data'!$G$12,0,10*ROW('Hygiene Data'!G80)))</f>
        <v/>
      </c>
      <c r="DZ86" s="404" t="str">
        <f ca="1">+IF(OFFSET('Hygiene Data'!$G$13,0,10*ROW('Hygiene Data'!G80))="","",OFFSET('Hygiene Data'!$G$13,0,10*ROW('Hygiene Data'!G80)))</f>
        <v/>
      </c>
      <c r="EA86" s="404" t="str">
        <f ca="1">+IF(OFFSET('Hygiene Data'!$H$11,0,10*ROW('Hygiene Data'!H80))="","",OFFSET('Hygiene Data'!$H$11,0,10*ROW('Hygiene Data'!H80)))</f>
        <v/>
      </c>
      <c r="EB86" s="404" t="str">
        <f ca="1">+IF(OFFSET('Hygiene Data'!$H$12,0,10*ROW('Hygiene Data'!H80))="","",OFFSET('Hygiene Data'!$H$12,0,10*ROW('Hygiene Data'!H80)))</f>
        <v/>
      </c>
      <c r="EC86" s="404" t="str">
        <f ca="1">+IF(OFFSET('Hygiene Data'!$H$13,0,10*ROW('Hygiene Data'!H80))="","",OFFSET('Hygiene Data'!$H$13,0,10*ROW('Hygiene Data'!H80)))</f>
        <v/>
      </c>
      <c r="ED86" s="404" t="str">
        <f ca="1">+IF(OFFSET('Hygiene Data'!$I$11,0,10*ROW('Hygiene Data'!I80))="","",OFFSET('Hygiene Data'!$I$11,0,10*ROW('Hygiene Data'!I80)))</f>
        <v/>
      </c>
      <c r="EE86" s="404" t="str">
        <f ca="1">+IF(OFFSET('Hygiene Data'!$I$12,0,10*ROW('Hygiene Data'!I80))="","",OFFSET('Hygiene Data'!$I$12,0,10*ROW('Hygiene Data'!I80)))</f>
        <v/>
      </c>
      <c r="EF86" s="404" t="str">
        <f ca="1">+IF(OFFSET('Hygiene Data'!$I$13,0,10*ROW('Hygiene Data'!I80))="","",OFFSET('Hygiene Data'!$I$13,0,10*ROW('Hygiene Data'!I80)))</f>
        <v/>
      </c>
    </row>
    <row r="87" spans="1:136" x14ac:dyDescent="0.25">
      <c r="A87" s="513" t="str">
        <f ca="1">+IF(OFFSET('Water Data'!$B$2,0,10*ROW('Water Data'!E81))="","",OFFSET('Water Data'!$B$2,0,10*ROW('Water Data'!E81)))</f>
        <v/>
      </c>
      <c r="B87" s="51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40" t="str">
        <f t="shared" ca="1" si="1"/>
        <v/>
      </c>
      <c r="D87" s="54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4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4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4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4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4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4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4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4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4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4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4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4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4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4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4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4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4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4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4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4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4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4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4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4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4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4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4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4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4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4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4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4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4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4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4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4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4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4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4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4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4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4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4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4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4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4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4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4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1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4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4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4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4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4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4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4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4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4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4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4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4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4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4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4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4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404" t="str">
        <f ca="1">+IF(OFFSET('Water Data'!$D$27,0,10*ROW('Water Data'!D81))="","",OFFSET('Water Data'!$D$27,0,10*ROW('Water Data'!D81)))</f>
        <v/>
      </c>
      <c r="BT87" s="404" t="str">
        <f ca="1">+IF(OFFSET('Water Data'!$D$28,0,10*ROW('Water Data'!D81))="","",OFFSET('Water Data'!$D$28,0,10*ROW('Water Data'!D81)))</f>
        <v/>
      </c>
      <c r="BU87" s="404" t="str">
        <f ca="1">+IF(OFFSET('Water Data'!$D$29,0,10*ROW('Water Data'!D81))="","",OFFSET('Water Data'!$D$29,0,10*ROW('Water Data'!D81)))</f>
        <v/>
      </c>
      <c r="BV87" s="404" t="str">
        <f ca="1">+IF(OFFSET('Water Data'!$E$27,0,10*ROW('Water Data'!E81))="","",OFFSET('Water Data'!$E$27,0,10*ROW('Water Data'!E81)))</f>
        <v/>
      </c>
      <c r="BW87" s="404" t="str">
        <f ca="1">+IF(OFFSET('Water Data'!$E$28,0,10*ROW('Water Data'!E81))="","",OFFSET('Water Data'!$E$28,0,10*ROW('Water Data'!E81)))</f>
        <v/>
      </c>
      <c r="BX87" s="404" t="str">
        <f ca="1">+IF(OFFSET('Water Data'!$E$29,0,10*ROW('Water Data'!E81))="","",OFFSET('Water Data'!$E$29,0,10*ROW('Water Data'!E81)))</f>
        <v/>
      </c>
      <c r="BY87" s="404" t="str">
        <f ca="1">+IF(OFFSET('Water Data'!$F$27,0,10*ROW('Water Data'!F81))="","",OFFSET('Water Data'!$F$27,0,10*ROW('Water Data'!F81)))</f>
        <v/>
      </c>
      <c r="BZ87" s="404" t="str">
        <f ca="1">+IF(OFFSET('Water Data'!$F$28,0,10*ROW('Water Data'!F81))="","",OFFSET('Water Data'!$F$28,0,10*ROW('Water Data'!F81)))</f>
        <v/>
      </c>
      <c r="CA87" s="404" t="str">
        <f ca="1">+IF(OFFSET('Water Data'!$F$29,0,10*ROW('Water Data'!F81))="","",OFFSET('Water Data'!$F$29,0,10*ROW('Water Data'!F81)))</f>
        <v/>
      </c>
      <c r="CB87" s="404" t="str">
        <f ca="1">+IF(OFFSET('Water Data'!$G$27,0,10*ROW('Water Data'!G81))="","",OFFSET('Water Data'!$G$27,0,10*ROW('Water Data'!G81)))</f>
        <v/>
      </c>
      <c r="CC87" s="404" t="str">
        <f ca="1">+IF(OFFSET('Water Data'!$G$28,0,10*ROW('Water Data'!G81))="","",OFFSET('Water Data'!$G$28,0,10*ROW('Water Data'!G81)))</f>
        <v/>
      </c>
      <c r="CD87" s="404" t="str">
        <f ca="1">+IF(OFFSET('Water Data'!$G$29,0,10*ROW('Water Data'!G81))="","",OFFSET('Water Data'!$G$29,0,10*ROW('Water Data'!G81)))</f>
        <v/>
      </c>
      <c r="CE87" s="404" t="str">
        <f ca="1">+IF(OFFSET('Water Data'!$H$27,0,10*ROW('Water Data'!H81))="","",OFFSET('Water Data'!$H$27,0,10*ROW('Water Data'!H81)))</f>
        <v/>
      </c>
      <c r="CF87" s="404" t="str">
        <f ca="1">+IF(OFFSET('Water Data'!$H$28,0,10*ROW('Water Data'!H81))="","",OFFSET('Water Data'!$H$28,0,10*ROW('Water Data'!H81)))</f>
        <v/>
      </c>
      <c r="CG87" s="404" t="str">
        <f ca="1">+IF(OFFSET('Water Data'!$H$29,0,10*ROW('Water Data'!H81))="","",OFFSET('Water Data'!$H$29,0,10*ROW('Water Data'!H81)))</f>
        <v/>
      </c>
      <c r="CH87" s="404" t="str">
        <f ca="1">+IF(OFFSET('Water Data'!$I$27,0,10*ROW('Water Data'!I81))="","",OFFSET('Water Data'!$I$27,0,10*ROW('Water Data'!I81)))</f>
        <v/>
      </c>
      <c r="CI87" s="404" t="str">
        <f ca="1">+IF(OFFSET('Water Data'!$I$28,0,10*ROW('Water Data'!I81))="","",OFFSET('Water Data'!$I$28,0,10*ROW('Water Data'!I81)))</f>
        <v/>
      </c>
      <c r="CJ87" s="404" t="str">
        <f ca="1">+IF(OFFSET('Water Data'!$I$29,0,10*ROW('Water Data'!I81))="","",OFFSET('Water Data'!$I$29,0,10*ROW('Water Data'!I81)))</f>
        <v/>
      </c>
      <c r="CK87" s="404" t="str">
        <f ca="1">+IF(OFFSET('Sanitation Data'!$D$28,0,10*ROW('Sanitation Data'!D81))="","",OFFSET('Sanitation Data'!$D$28,0,10*ROW('Sanitation Data'!D81)))</f>
        <v/>
      </c>
      <c r="CL87" s="404" t="str">
        <f ca="1">+IF(OFFSET('Sanitation Data'!$D$29,0,10*ROW('Sanitation Data'!D81))="","",OFFSET('Sanitation Data'!$D$29,0,10*ROW('Sanitation Data'!D81)))</f>
        <v/>
      </c>
      <c r="CM87" s="404" t="str">
        <f ca="1">+IF(OFFSET('Sanitation Data'!$D$30,0,10*ROW('Sanitation Data'!D81))="","",OFFSET('Sanitation Data'!$D$30,0,10*ROW('Sanitation Data'!D81)))</f>
        <v/>
      </c>
      <c r="CN87" s="404" t="str">
        <f ca="1">+IF(OFFSET('Sanitation Data'!$D$31,0,10*ROW('Sanitation Data'!D81))="","",OFFSET('Sanitation Data'!$D$31,0,10*ROW('Sanitation Data'!D81)))</f>
        <v/>
      </c>
      <c r="CO87" s="404" t="str">
        <f ca="1">+IF(OFFSET('Sanitation Data'!$D$32,0,10*ROW('Sanitation Data'!D81))="","",OFFSET('Sanitation Data'!$D$32,0,10*ROW('Sanitation Data'!D81)))</f>
        <v/>
      </c>
      <c r="CP87" s="404" t="str">
        <f ca="1">+IF(OFFSET('Sanitation Data'!$E$28,0,10*ROW('Sanitation Data'!E81))="","",OFFSET('Sanitation Data'!$E$28,0,10*ROW('Sanitation Data'!E81)))</f>
        <v/>
      </c>
      <c r="CQ87" s="404" t="str">
        <f ca="1">+IF(OFFSET('Sanitation Data'!$E$29,0,10*ROW('Sanitation Data'!E81))="","",OFFSET('Sanitation Data'!$E$29,0,10*ROW('Sanitation Data'!E81)))</f>
        <v/>
      </c>
      <c r="CR87" s="404" t="str">
        <f ca="1">+IF(OFFSET('Sanitation Data'!$E$30,0,10*ROW('Sanitation Data'!E81))="","",OFFSET('Sanitation Data'!$E$30,0,10*ROW('Sanitation Data'!E81)))</f>
        <v/>
      </c>
      <c r="CS87" s="404" t="str">
        <f ca="1">+IF(OFFSET('Sanitation Data'!$E$31,0,10*ROW('Sanitation Data'!E81))="","",OFFSET('Sanitation Data'!$E$31,0,10*ROW('Sanitation Data'!E81)))</f>
        <v/>
      </c>
      <c r="CT87" s="404" t="str">
        <f ca="1">+IF(OFFSET('Sanitation Data'!$E$32,0,10*ROW('Sanitation Data'!E81))="","",OFFSET('Sanitation Data'!$E$32,0,10*ROW('Sanitation Data'!E81)))</f>
        <v/>
      </c>
      <c r="CU87" s="404" t="str">
        <f ca="1">+IF(OFFSET('Sanitation Data'!$F$28,0,10*ROW('Sanitation Data'!F81))="","",OFFSET('Sanitation Data'!$F$28,0,10*ROW('Sanitation Data'!F81)))</f>
        <v/>
      </c>
      <c r="CV87" s="404" t="str">
        <f ca="1">+IF(OFFSET('Sanitation Data'!$F$29,0,10*ROW('Sanitation Data'!F81))="","",OFFSET('Sanitation Data'!$F$29,0,10*ROW('Sanitation Data'!F81)))</f>
        <v/>
      </c>
      <c r="CW87" s="404" t="str">
        <f ca="1">+IF(OFFSET('Sanitation Data'!$F$30,0,10*ROW('Sanitation Data'!F81))="","",OFFSET('Sanitation Data'!$F$30,0,10*ROW('Sanitation Data'!F81)))</f>
        <v/>
      </c>
      <c r="CX87" s="404" t="str">
        <f ca="1">+IF(OFFSET('Sanitation Data'!$F$31,0,10*ROW('Sanitation Data'!F81))="","",OFFSET('Sanitation Data'!$F$31,0,10*ROW('Sanitation Data'!F81)))</f>
        <v/>
      </c>
      <c r="CY87" s="404" t="str">
        <f ca="1">+IF(OFFSET('Sanitation Data'!$F$32,0,10*ROW('Sanitation Data'!F81))="","",OFFSET('Sanitation Data'!$F$32,0,10*ROW('Sanitation Data'!F81)))</f>
        <v/>
      </c>
      <c r="CZ87" s="404" t="str">
        <f ca="1">+IF(OFFSET('Sanitation Data'!$G$28,0,10*ROW('Sanitation Data'!G81))="","",OFFSET('Sanitation Data'!$G$28,0,10*ROW('Sanitation Data'!G81)))</f>
        <v/>
      </c>
      <c r="DA87" s="404" t="str">
        <f ca="1">+IF(OFFSET('Sanitation Data'!$G$29,0,10*ROW('Sanitation Data'!G81))="","",OFFSET('Sanitation Data'!$G$29,0,10*ROW('Sanitation Data'!G81)))</f>
        <v/>
      </c>
      <c r="DB87" s="404" t="str">
        <f ca="1">+IF(OFFSET('Sanitation Data'!$G$30,0,10*ROW('Sanitation Data'!G81))="","",OFFSET('Sanitation Data'!$G$30,0,10*ROW('Sanitation Data'!G81)))</f>
        <v/>
      </c>
      <c r="DC87" s="404" t="str">
        <f ca="1">+IF(OFFSET('Sanitation Data'!$G$31,0,10*ROW('Sanitation Data'!G81))="","",OFFSET('Sanitation Data'!$G$31,0,10*ROW('Sanitation Data'!G81)))</f>
        <v/>
      </c>
      <c r="DD87" s="404" t="str">
        <f ca="1">+IF(OFFSET('Sanitation Data'!$G$32,0,10*ROW('Sanitation Data'!G81))="","",OFFSET('Sanitation Data'!$G$32,0,10*ROW('Sanitation Data'!G81)))</f>
        <v/>
      </c>
      <c r="DE87" s="404" t="str">
        <f ca="1">+IF(OFFSET('Sanitation Data'!$H$28,0,10*ROW('Sanitation Data'!H81))="","",OFFSET('Sanitation Data'!$H$28,0,10*ROW('Sanitation Data'!H81)))</f>
        <v/>
      </c>
      <c r="DF87" s="404" t="str">
        <f ca="1">+IF(OFFSET('Sanitation Data'!$H$29,0,10*ROW('Sanitation Data'!H81))="","",OFFSET('Sanitation Data'!$H$29,0,10*ROW('Sanitation Data'!H81)))</f>
        <v/>
      </c>
      <c r="DG87" s="404" t="str">
        <f ca="1">+IF(OFFSET('Sanitation Data'!$H$30,0,10*ROW('Sanitation Data'!H81))="","",OFFSET('Sanitation Data'!$H$30,0,10*ROW('Sanitation Data'!H81)))</f>
        <v/>
      </c>
      <c r="DH87" s="404" t="str">
        <f ca="1">+IF(OFFSET('Sanitation Data'!$H$31,0,10*ROW('Sanitation Data'!H81))="","",OFFSET('Sanitation Data'!$H$31,0,10*ROW('Sanitation Data'!H81)))</f>
        <v/>
      </c>
      <c r="DI87" s="404" t="str">
        <f ca="1">+IF(OFFSET('Sanitation Data'!$H$32,0,10*ROW('Sanitation Data'!H81))="","",OFFSET('Sanitation Data'!$H$32,0,10*ROW('Sanitation Data'!H81)))</f>
        <v/>
      </c>
      <c r="DJ87" s="404" t="str">
        <f ca="1">+IF(OFFSET('Sanitation Data'!$I$28,0,10*ROW('Sanitation Data'!I81))="","",OFFSET('Sanitation Data'!$I$28,0,10*ROW('Sanitation Data'!I81)))</f>
        <v/>
      </c>
      <c r="DK87" s="404" t="str">
        <f ca="1">+IF(OFFSET('Sanitation Data'!$I$29,0,10*ROW('Sanitation Data'!I81))="","",OFFSET('Sanitation Data'!$I$29,0,10*ROW('Sanitation Data'!I81)))</f>
        <v/>
      </c>
      <c r="DL87" s="404" t="str">
        <f ca="1">+IF(OFFSET('Sanitation Data'!$I$30,0,10*ROW('Sanitation Data'!I81))="","",OFFSET('Sanitation Data'!$I$30,0,10*ROW('Sanitation Data'!I81)))</f>
        <v/>
      </c>
      <c r="DM87" s="404" t="str">
        <f ca="1">+IF(OFFSET('Sanitation Data'!$I$31,0,10*ROW('Sanitation Data'!I81))="","",OFFSET('Sanitation Data'!$I$31,0,10*ROW('Sanitation Data'!I81)))</f>
        <v/>
      </c>
      <c r="DN87" s="404" t="str">
        <f ca="1">+IF(OFFSET('Sanitation Data'!$I$32,0,10*ROW('Sanitation Data'!I81))="","",OFFSET('Sanitation Data'!$I$32,0,10*ROW('Sanitation Data'!I81)))</f>
        <v/>
      </c>
      <c r="DO87" s="404" t="str">
        <f ca="1">+IF(OFFSET('Hygiene Data'!$D$11,0,10*ROW('Hygiene Data'!D81))="","",OFFSET('Hygiene Data'!$D$11,0,10*ROW('Hygiene Data'!D81)))</f>
        <v/>
      </c>
      <c r="DP87" s="404" t="str">
        <f ca="1">+IF(OFFSET('Hygiene Data'!$D$12,0,10*ROW('Hygiene Data'!D81))="","",OFFSET('Hygiene Data'!$D$12,0,10*ROW('Hygiene Data'!D81)))</f>
        <v/>
      </c>
      <c r="DQ87" s="404" t="str">
        <f ca="1">+IF(OFFSET('Hygiene Data'!$D$13,0,10*ROW('Hygiene Data'!D81))="","",OFFSET('Hygiene Data'!$D$13,0,10*ROW('Hygiene Data'!D81)))</f>
        <v/>
      </c>
      <c r="DR87" s="404" t="str">
        <f ca="1">+IF(OFFSET('Hygiene Data'!$E$11,0,10*ROW('Hygiene Data'!E81))="","",OFFSET('Hygiene Data'!$E$11,0,10*ROW('Hygiene Data'!E81)))</f>
        <v/>
      </c>
      <c r="DS87" s="404" t="str">
        <f ca="1">+IF(OFFSET('Hygiene Data'!$E$12,0,10*ROW('Hygiene Data'!E81))="","",OFFSET('Hygiene Data'!$E$12,0,10*ROW('Hygiene Data'!E81)))</f>
        <v/>
      </c>
      <c r="DT87" s="404" t="str">
        <f ca="1">+IF(OFFSET('Hygiene Data'!$E$13,0,10*ROW('Hygiene Data'!E81))="","",OFFSET('Hygiene Data'!$E$13,0,10*ROW('Hygiene Data'!E81)))</f>
        <v/>
      </c>
      <c r="DU87" s="404" t="str">
        <f ca="1">+IF(OFFSET('Hygiene Data'!$F$11,0,10*ROW('Hygiene Data'!F81))="","",OFFSET('Hygiene Data'!$F$11,0,10*ROW('Hygiene Data'!F81)))</f>
        <v/>
      </c>
      <c r="DV87" s="404" t="str">
        <f ca="1">+IF(OFFSET('Hygiene Data'!$F$12,0,10*ROW('Hygiene Data'!F81))="","",OFFSET('Hygiene Data'!$F$12,0,10*ROW('Hygiene Data'!F81)))</f>
        <v/>
      </c>
      <c r="DW87" s="404" t="str">
        <f ca="1">+IF(OFFSET('Hygiene Data'!$F$13,0,10*ROW('Hygiene Data'!F81))="","",OFFSET('Hygiene Data'!$F$13,0,10*ROW('Hygiene Data'!F81)))</f>
        <v/>
      </c>
      <c r="DX87" s="404" t="str">
        <f ca="1">+IF(OFFSET('Hygiene Data'!$G$11,0,10*ROW('Hygiene Data'!G81))="","",OFFSET('Hygiene Data'!$G$11,0,10*ROW('Hygiene Data'!G81)))</f>
        <v/>
      </c>
      <c r="DY87" s="404" t="str">
        <f ca="1">+IF(OFFSET('Hygiene Data'!$G$12,0,10*ROW('Hygiene Data'!G81))="","",OFFSET('Hygiene Data'!$G$12,0,10*ROW('Hygiene Data'!G81)))</f>
        <v/>
      </c>
      <c r="DZ87" s="404" t="str">
        <f ca="1">+IF(OFFSET('Hygiene Data'!$G$13,0,10*ROW('Hygiene Data'!G81))="","",OFFSET('Hygiene Data'!$G$13,0,10*ROW('Hygiene Data'!G81)))</f>
        <v/>
      </c>
      <c r="EA87" s="404" t="str">
        <f ca="1">+IF(OFFSET('Hygiene Data'!$H$11,0,10*ROW('Hygiene Data'!H81))="","",OFFSET('Hygiene Data'!$H$11,0,10*ROW('Hygiene Data'!H81)))</f>
        <v/>
      </c>
      <c r="EB87" s="404" t="str">
        <f ca="1">+IF(OFFSET('Hygiene Data'!$H$12,0,10*ROW('Hygiene Data'!H81))="","",OFFSET('Hygiene Data'!$H$12,0,10*ROW('Hygiene Data'!H81)))</f>
        <v/>
      </c>
      <c r="EC87" s="404" t="str">
        <f ca="1">+IF(OFFSET('Hygiene Data'!$H$13,0,10*ROW('Hygiene Data'!H81))="","",OFFSET('Hygiene Data'!$H$13,0,10*ROW('Hygiene Data'!H81)))</f>
        <v/>
      </c>
      <c r="ED87" s="404" t="str">
        <f ca="1">+IF(OFFSET('Hygiene Data'!$I$11,0,10*ROW('Hygiene Data'!I81))="","",OFFSET('Hygiene Data'!$I$11,0,10*ROW('Hygiene Data'!I81)))</f>
        <v/>
      </c>
      <c r="EE87" s="404" t="str">
        <f ca="1">+IF(OFFSET('Hygiene Data'!$I$12,0,10*ROW('Hygiene Data'!I81))="","",OFFSET('Hygiene Data'!$I$12,0,10*ROW('Hygiene Data'!I81)))</f>
        <v/>
      </c>
      <c r="EF87" s="404" t="str">
        <f ca="1">+IF(OFFSET('Hygiene Data'!$I$13,0,10*ROW('Hygiene Data'!I81))="","",OFFSET('Hygiene Data'!$I$13,0,10*ROW('Hygiene Data'!I81)))</f>
        <v/>
      </c>
    </row>
    <row r="88" spans="1:136" x14ac:dyDescent="0.25">
      <c r="A88" s="513" t="str">
        <f ca="1">+IF(OFFSET('Water Data'!$B$2,0,10*ROW('Water Data'!E82))="","",OFFSET('Water Data'!$B$2,0,10*ROW('Water Data'!E82)))</f>
        <v/>
      </c>
      <c r="B88" s="51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40" t="str">
        <f t="shared" ca="1" si="1"/>
        <v/>
      </c>
      <c r="D88" s="54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4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4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4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4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4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4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4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4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4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4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4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4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4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4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4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4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4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4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4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4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4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4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4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4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4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4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4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4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4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4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4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4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4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4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4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4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4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4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4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4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4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4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4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4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4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4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4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4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1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4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4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4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4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4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4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4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4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4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4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4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4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4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4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4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4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404" t="str">
        <f ca="1">+IF(OFFSET('Water Data'!$D$27,0,10*ROW('Water Data'!D82))="","",OFFSET('Water Data'!$D$27,0,10*ROW('Water Data'!D82)))</f>
        <v/>
      </c>
      <c r="BT88" s="404" t="str">
        <f ca="1">+IF(OFFSET('Water Data'!$D$28,0,10*ROW('Water Data'!D82))="","",OFFSET('Water Data'!$D$28,0,10*ROW('Water Data'!D82)))</f>
        <v/>
      </c>
      <c r="BU88" s="404" t="str">
        <f ca="1">+IF(OFFSET('Water Data'!$D$29,0,10*ROW('Water Data'!D82))="","",OFFSET('Water Data'!$D$29,0,10*ROW('Water Data'!D82)))</f>
        <v/>
      </c>
      <c r="BV88" s="404" t="str">
        <f ca="1">+IF(OFFSET('Water Data'!$E$27,0,10*ROW('Water Data'!E82))="","",OFFSET('Water Data'!$E$27,0,10*ROW('Water Data'!E82)))</f>
        <v/>
      </c>
      <c r="BW88" s="404" t="str">
        <f ca="1">+IF(OFFSET('Water Data'!$E$28,0,10*ROW('Water Data'!E82))="","",OFFSET('Water Data'!$E$28,0,10*ROW('Water Data'!E82)))</f>
        <v/>
      </c>
      <c r="BX88" s="404" t="str">
        <f ca="1">+IF(OFFSET('Water Data'!$E$29,0,10*ROW('Water Data'!E82))="","",OFFSET('Water Data'!$E$29,0,10*ROW('Water Data'!E82)))</f>
        <v/>
      </c>
      <c r="BY88" s="404" t="str">
        <f ca="1">+IF(OFFSET('Water Data'!$F$27,0,10*ROW('Water Data'!F82))="","",OFFSET('Water Data'!$F$27,0,10*ROW('Water Data'!F82)))</f>
        <v/>
      </c>
      <c r="BZ88" s="404" t="str">
        <f ca="1">+IF(OFFSET('Water Data'!$F$28,0,10*ROW('Water Data'!F82))="","",OFFSET('Water Data'!$F$28,0,10*ROW('Water Data'!F82)))</f>
        <v/>
      </c>
      <c r="CA88" s="404" t="str">
        <f ca="1">+IF(OFFSET('Water Data'!$F$29,0,10*ROW('Water Data'!F82))="","",OFFSET('Water Data'!$F$29,0,10*ROW('Water Data'!F82)))</f>
        <v/>
      </c>
      <c r="CB88" s="404" t="str">
        <f ca="1">+IF(OFFSET('Water Data'!$G$27,0,10*ROW('Water Data'!G82))="","",OFFSET('Water Data'!$G$27,0,10*ROW('Water Data'!G82)))</f>
        <v/>
      </c>
      <c r="CC88" s="404" t="str">
        <f ca="1">+IF(OFFSET('Water Data'!$G$28,0,10*ROW('Water Data'!G82))="","",OFFSET('Water Data'!$G$28,0,10*ROW('Water Data'!G82)))</f>
        <v/>
      </c>
      <c r="CD88" s="404" t="str">
        <f ca="1">+IF(OFFSET('Water Data'!$G$29,0,10*ROW('Water Data'!G82))="","",OFFSET('Water Data'!$G$29,0,10*ROW('Water Data'!G82)))</f>
        <v/>
      </c>
      <c r="CE88" s="404" t="str">
        <f ca="1">+IF(OFFSET('Water Data'!$H$27,0,10*ROW('Water Data'!H82))="","",OFFSET('Water Data'!$H$27,0,10*ROW('Water Data'!H82)))</f>
        <v/>
      </c>
      <c r="CF88" s="404" t="str">
        <f ca="1">+IF(OFFSET('Water Data'!$H$28,0,10*ROW('Water Data'!H82))="","",OFFSET('Water Data'!$H$28,0,10*ROW('Water Data'!H82)))</f>
        <v/>
      </c>
      <c r="CG88" s="404" t="str">
        <f ca="1">+IF(OFFSET('Water Data'!$H$29,0,10*ROW('Water Data'!H82))="","",OFFSET('Water Data'!$H$29,0,10*ROW('Water Data'!H82)))</f>
        <v/>
      </c>
      <c r="CH88" s="404" t="str">
        <f ca="1">+IF(OFFSET('Water Data'!$I$27,0,10*ROW('Water Data'!I82))="","",OFFSET('Water Data'!$I$27,0,10*ROW('Water Data'!I82)))</f>
        <v/>
      </c>
      <c r="CI88" s="404" t="str">
        <f ca="1">+IF(OFFSET('Water Data'!$I$28,0,10*ROW('Water Data'!I82))="","",OFFSET('Water Data'!$I$28,0,10*ROW('Water Data'!I82)))</f>
        <v/>
      </c>
      <c r="CJ88" s="404" t="str">
        <f ca="1">+IF(OFFSET('Water Data'!$I$29,0,10*ROW('Water Data'!I82))="","",OFFSET('Water Data'!$I$29,0,10*ROW('Water Data'!I82)))</f>
        <v/>
      </c>
      <c r="CK88" s="404" t="str">
        <f ca="1">+IF(OFFSET('Sanitation Data'!$D$28,0,10*ROW('Sanitation Data'!D82))="","",OFFSET('Sanitation Data'!$D$28,0,10*ROW('Sanitation Data'!D82)))</f>
        <v/>
      </c>
      <c r="CL88" s="404" t="str">
        <f ca="1">+IF(OFFSET('Sanitation Data'!$D$29,0,10*ROW('Sanitation Data'!D82))="","",OFFSET('Sanitation Data'!$D$29,0,10*ROW('Sanitation Data'!D82)))</f>
        <v/>
      </c>
      <c r="CM88" s="404" t="str">
        <f ca="1">+IF(OFFSET('Sanitation Data'!$D$30,0,10*ROW('Sanitation Data'!D82))="","",OFFSET('Sanitation Data'!$D$30,0,10*ROW('Sanitation Data'!D82)))</f>
        <v/>
      </c>
      <c r="CN88" s="404" t="str">
        <f ca="1">+IF(OFFSET('Sanitation Data'!$D$31,0,10*ROW('Sanitation Data'!D82))="","",OFFSET('Sanitation Data'!$D$31,0,10*ROW('Sanitation Data'!D82)))</f>
        <v/>
      </c>
      <c r="CO88" s="404" t="str">
        <f ca="1">+IF(OFFSET('Sanitation Data'!$D$32,0,10*ROW('Sanitation Data'!D82))="","",OFFSET('Sanitation Data'!$D$32,0,10*ROW('Sanitation Data'!D82)))</f>
        <v/>
      </c>
      <c r="CP88" s="404" t="str">
        <f ca="1">+IF(OFFSET('Sanitation Data'!$E$28,0,10*ROW('Sanitation Data'!E82))="","",OFFSET('Sanitation Data'!$E$28,0,10*ROW('Sanitation Data'!E82)))</f>
        <v/>
      </c>
      <c r="CQ88" s="404" t="str">
        <f ca="1">+IF(OFFSET('Sanitation Data'!$E$29,0,10*ROW('Sanitation Data'!E82))="","",OFFSET('Sanitation Data'!$E$29,0,10*ROW('Sanitation Data'!E82)))</f>
        <v/>
      </c>
      <c r="CR88" s="404" t="str">
        <f ca="1">+IF(OFFSET('Sanitation Data'!$E$30,0,10*ROW('Sanitation Data'!E82))="","",OFFSET('Sanitation Data'!$E$30,0,10*ROW('Sanitation Data'!E82)))</f>
        <v/>
      </c>
      <c r="CS88" s="404" t="str">
        <f ca="1">+IF(OFFSET('Sanitation Data'!$E$31,0,10*ROW('Sanitation Data'!E82))="","",OFFSET('Sanitation Data'!$E$31,0,10*ROW('Sanitation Data'!E82)))</f>
        <v/>
      </c>
      <c r="CT88" s="404" t="str">
        <f ca="1">+IF(OFFSET('Sanitation Data'!$E$32,0,10*ROW('Sanitation Data'!E82))="","",OFFSET('Sanitation Data'!$E$32,0,10*ROW('Sanitation Data'!E82)))</f>
        <v/>
      </c>
      <c r="CU88" s="404" t="str">
        <f ca="1">+IF(OFFSET('Sanitation Data'!$F$28,0,10*ROW('Sanitation Data'!F82))="","",OFFSET('Sanitation Data'!$F$28,0,10*ROW('Sanitation Data'!F82)))</f>
        <v/>
      </c>
      <c r="CV88" s="404" t="str">
        <f ca="1">+IF(OFFSET('Sanitation Data'!$F$29,0,10*ROW('Sanitation Data'!F82))="","",OFFSET('Sanitation Data'!$F$29,0,10*ROW('Sanitation Data'!F82)))</f>
        <v/>
      </c>
      <c r="CW88" s="404" t="str">
        <f ca="1">+IF(OFFSET('Sanitation Data'!$F$30,0,10*ROW('Sanitation Data'!F82))="","",OFFSET('Sanitation Data'!$F$30,0,10*ROW('Sanitation Data'!F82)))</f>
        <v/>
      </c>
      <c r="CX88" s="404" t="str">
        <f ca="1">+IF(OFFSET('Sanitation Data'!$F$31,0,10*ROW('Sanitation Data'!F82))="","",OFFSET('Sanitation Data'!$F$31,0,10*ROW('Sanitation Data'!F82)))</f>
        <v/>
      </c>
      <c r="CY88" s="404" t="str">
        <f ca="1">+IF(OFFSET('Sanitation Data'!$F$32,0,10*ROW('Sanitation Data'!F82))="","",OFFSET('Sanitation Data'!$F$32,0,10*ROW('Sanitation Data'!F82)))</f>
        <v/>
      </c>
      <c r="CZ88" s="404" t="str">
        <f ca="1">+IF(OFFSET('Sanitation Data'!$G$28,0,10*ROW('Sanitation Data'!G82))="","",OFFSET('Sanitation Data'!$G$28,0,10*ROW('Sanitation Data'!G82)))</f>
        <v/>
      </c>
      <c r="DA88" s="404" t="str">
        <f ca="1">+IF(OFFSET('Sanitation Data'!$G$29,0,10*ROW('Sanitation Data'!G82))="","",OFFSET('Sanitation Data'!$G$29,0,10*ROW('Sanitation Data'!G82)))</f>
        <v/>
      </c>
      <c r="DB88" s="404" t="str">
        <f ca="1">+IF(OFFSET('Sanitation Data'!$G$30,0,10*ROW('Sanitation Data'!G82))="","",OFFSET('Sanitation Data'!$G$30,0,10*ROW('Sanitation Data'!G82)))</f>
        <v/>
      </c>
      <c r="DC88" s="404" t="str">
        <f ca="1">+IF(OFFSET('Sanitation Data'!$G$31,0,10*ROW('Sanitation Data'!G82))="","",OFFSET('Sanitation Data'!$G$31,0,10*ROW('Sanitation Data'!G82)))</f>
        <v/>
      </c>
      <c r="DD88" s="404" t="str">
        <f ca="1">+IF(OFFSET('Sanitation Data'!$G$32,0,10*ROW('Sanitation Data'!G82))="","",OFFSET('Sanitation Data'!$G$32,0,10*ROW('Sanitation Data'!G82)))</f>
        <v/>
      </c>
      <c r="DE88" s="404" t="str">
        <f ca="1">+IF(OFFSET('Sanitation Data'!$H$28,0,10*ROW('Sanitation Data'!H82))="","",OFFSET('Sanitation Data'!$H$28,0,10*ROW('Sanitation Data'!H82)))</f>
        <v/>
      </c>
      <c r="DF88" s="404" t="str">
        <f ca="1">+IF(OFFSET('Sanitation Data'!$H$29,0,10*ROW('Sanitation Data'!H82))="","",OFFSET('Sanitation Data'!$H$29,0,10*ROW('Sanitation Data'!H82)))</f>
        <v/>
      </c>
      <c r="DG88" s="404" t="str">
        <f ca="1">+IF(OFFSET('Sanitation Data'!$H$30,0,10*ROW('Sanitation Data'!H82))="","",OFFSET('Sanitation Data'!$H$30,0,10*ROW('Sanitation Data'!H82)))</f>
        <v/>
      </c>
      <c r="DH88" s="404" t="str">
        <f ca="1">+IF(OFFSET('Sanitation Data'!$H$31,0,10*ROW('Sanitation Data'!H82))="","",OFFSET('Sanitation Data'!$H$31,0,10*ROW('Sanitation Data'!H82)))</f>
        <v/>
      </c>
      <c r="DI88" s="404" t="str">
        <f ca="1">+IF(OFFSET('Sanitation Data'!$H$32,0,10*ROW('Sanitation Data'!H82))="","",OFFSET('Sanitation Data'!$H$32,0,10*ROW('Sanitation Data'!H82)))</f>
        <v/>
      </c>
      <c r="DJ88" s="404" t="str">
        <f ca="1">+IF(OFFSET('Sanitation Data'!$I$28,0,10*ROW('Sanitation Data'!I82))="","",OFFSET('Sanitation Data'!$I$28,0,10*ROW('Sanitation Data'!I82)))</f>
        <v/>
      </c>
      <c r="DK88" s="404" t="str">
        <f ca="1">+IF(OFFSET('Sanitation Data'!$I$29,0,10*ROW('Sanitation Data'!I82))="","",OFFSET('Sanitation Data'!$I$29,0,10*ROW('Sanitation Data'!I82)))</f>
        <v/>
      </c>
      <c r="DL88" s="404" t="str">
        <f ca="1">+IF(OFFSET('Sanitation Data'!$I$30,0,10*ROW('Sanitation Data'!I82))="","",OFFSET('Sanitation Data'!$I$30,0,10*ROW('Sanitation Data'!I82)))</f>
        <v/>
      </c>
      <c r="DM88" s="404" t="str">
        <f ca="1">+IF(OFFSET('Sanitation Data'!$I$31,0,10*ROW('Sanitation Data'!I82))="","",OFFSET('Sanitation Data'!$I$31,0,10*ROW('Sanitation Data'!I82)))</f>
        <v/>
      </c>
      <c r="DN88" s="404" t="str">
        <f ca="1">+IF(OFFSET('Sanitation Data'!$I$32,0,10*ROW('Sanitation Data'!I82))="","",OFFSET('Sanitation Data'!$I$32,0,10*ROW('Sanitation Data'!I82)))</f>
        <v/>
      </c>
      <c r="DO88" s="404" t="str">
        <f ca="1">+IF(OFFSET('Hygiene Data'!$D$11,0,10*ROW('Hygiene Data'!D82))="","",OFFSET('Hygiene Data'!$D$11,0,10*ROW('Hygiene Data'!D82)))</f>
        <v/>
      </c>
      <c r="DP88" s="404" t="str">
        <f ca="1">+IF(OFFSET('Hygiene Data'!$D$12,0,10*ROW('Hygiene Data'!D82))="","",OFFSET('Hygiene Data'!$D$12,0,10*ROW('Hygiene Data'!D82)))</f>
        <v/>
      </c>
      <c r="DQ88" s="404" t="str">
        <f ca="1">+IF(OFFSET('Hygiene Data'!$D$13,0,10*ROW('Hygiene Data'!D82))="","",OFFSET('Hygiene Data'!$D$13,0,10*ROW('Hygiene Data'!D82)))</f>
        <v/>
      </c>
      <c r="DR88" s="404" t="str">
        <f ca="1">+IF(OFFSET('Hygiene Data'!$E$11,0,10*ROW('Hygiene Data'!E82))="","",OFFSET('Hygiene Data'!$E$11,0,10*ROW('Hygiene Data'!E82)))</f>
        <v/>
      </c>
      <c r="DS88" s="404" t="str">
        <f ca="1">+IF(OFFSET('Hygiene Data'!$E$12,0,10*ROW('Hygiene Data'!E82))="","",OFFSET('Hygiene Data'!$E$12,0,10*ROW('Hygiene Data'!E82)))</f>
        <v/>
      </c>
      <c r="DT88" s="404" t="str">
        <f ca="1">+IF(OFFSET('Hygiene Data'!$E$13,0,10*ROW('Hygiene Data'!E82))="","",OFFSET('Hygiene Data'!$E$13,0,10*ROW('Hygiene Data'!E82)))</f>
        <v/>
      </c>
      <c r="DU88" s="404" t="str">
        <f ca="1">+IF(OFFSET('Hygiene Data'!$F$11,0,10*ROW('Hygiene Data'!F82))="","",OFFSET('Hygiene Data'!$F$11,0,10*ROW('Hygiene Data'!F82)))</f>
        <v/>
      </c>
      <c r="DV88" s="404" t="str">
        <f ca="1">+IF(OFFSET('Hygiene Data'!$F$12,0,10*ROW('Hygiene Data'!F82))="","",OFFSET('Hygiene Data'!$F$12,0,10*ROW('Hygiene Data'!F82)))</f>
        <v/>
      </c>
      <c r="DW88" s="404" t="str">
        <f ca="1">+IF(OFFSET('Hygiene Data'!$F$13,0,10*ROW('Hygiene Data'!F82))="","",OFFSET('Hygiene Data'!$F$13,0,10*ROW('Hygiene Data'!F82)))</f>
        <v/>
      </c>
      <c r="DX88" s="404" t="str">
        <f ca="1">+IF(OFFSET('Hygiene Data'!$G$11,0,10*ROW('Hygiene Data'!G82))="","",OFFSET('Hygiene Data'!$G$11,0,10*ROW('Hygiene Data'!G82)))</f>
        <v/>
      </c>
      <c r="DY88" s="404" t="str">
        <f ca="1">+IF(OFFSET('Hygiene Data'!$G$12,0,10*ROW('Hygiene Data'!G82))="","",OFFSET('Hygiene Data'!$G$12,0,10*ROW('Hygiene Data'!G82)))</f>
        <v/>
      </c>
      <c r="DZ88" s="404" t="str">
        <f ca="1">+IF(OFFSET('Hygiene Data'!$G$13,0,10*ROW('Hygiene Data'!G82))="","",OFFSET('Hygiene Data'!$G$13,0,10*ROW('Hygiene Data'!G82)))</f>
        <v/>
      </c>
      <c r="EA88" s="404" t="str">
        <f ca="1">+IF(OFFSET('Hygiene Data'!$H$11,0,10*ROW('Hygiene Data'!H82))="","",OFFSET('Hygiene Data'!$H$11,0,10*ROW('Hygiene Data'!H82)))</f>
        <v/>
      </c>
      <c r="EB88" s="404" t="str">
        <f ca="1">+IF(OFFSET('Hygiene Data'!$H$12,0,10*ROW('Hygiene Data'!H82))="","",OFFSET('Hygiene Data'!$H$12,0,10*ROW('Hygiene Data'!H82)))</f>
        <v/>
      </c>
      <c r="EC88" s="404" t="str">
        <f ca="1">+IF(OFFSET('Hygiene Data'!$H$13,0,10*ROW('Hygiene Data'!H82))="","",OFFSET('Hygiene Data'!$H$13,0,10*ROW('Hygiene Data'!H82)))</f>
        <v/>
      </c>
      <c r="ED88" s="404" t="str">
        <f ca="1">+IF(OFFSET('Hygiene Data'!$I$11,0,10*ROW('Hygiene Data'!I82))="","",OFFSET('Hygiene Data'!$I$11,0,10*ROW('Hygiene Data'!I82)))</f>
        <v/>
      </c>
      <c r="EE88" s="404" t="str">
        <f ca="1">+IF(OFFSET('Hygiene Data'!$I$12,0,10*ROW('Hygiene Data'!I82))="","",OFFSET('Hygiene Data'!$I$12,0,10*ROW('Hygiene Data'!I82)))</f>
        <v/>
      </c>
      <c r="EF88" s="404" t="str">
        <f ca="1">+IF(OFFSET('Hygiene Data'!$I$13,0,10*ROW('Hygiene Data'!I82))="","",OFFSET('Hygiene Data'!$I$13,0,10*ROW('Hygiene Data'!I82)))</f>
        <v/>
      </c>
    </row>
    <row r="89" spans="1:136" x14ac:dyDescent="0.25">
      <c r="A89" s="513" t="str">
        <f ca="1">+IF(OFFSET('Water Data'!$B$2,0,10*ROW('Water Data'!E83))="","",OFFSET('Water Data'!$B$2,0,10*ROW('Water Data'!E83)))</f>
        <v/>
      </c>
      <c r="B89" s="51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40" t="str">
        <f t="shared" ca="1" si="1"/>
        <v/>
      </c>
      <c r="D89" s="54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4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4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4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4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4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4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4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4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4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4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4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4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4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4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4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4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4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4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4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4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4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4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4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4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4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4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4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4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4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4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4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4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4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4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4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4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4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4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4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4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4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4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4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4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4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4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4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4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1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4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4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4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4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4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4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4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4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4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4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4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4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4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4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4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4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404" t="str">
        <f ca="1">+IF(OFFSET('Water Data'!$D$27,0,10*ROW('Water Data'!D83))="","",OFFSET('Water Data'!$D$27,0,10*ROW('Water Data'!D83)))</f>
        <v/>
      </c>
      <c r="BT89" s="404" t="str">
        <f ca="1">+IF(OFFSET('Water Data'!$D$28,0,10*ROW('Water Data'!D83))="","",OFFSET('Water Data'!$D$28,0,10*ROW('Water Data'!D83)))</f>
        <v/>
      </c>
      <c r="BU89" s="404" t="str">
        <f ca="1">+IF(OFFSET('Water Data'!$D$29,0,10*ROW('Water Data'!D83))="","",OFFSET('Water Data'!$D$29,0,10*ROW('Water Data'!D83)))</f>
        <v/>
      </c>
      <c r="BV89" s="404" t="str">
        <f ca="1">+IF(OFFSET('Water Data'!$E$27,0,10*ROW('Water Data'!E83))="","",OFFSET('Water Data'!$E$27,0,10*ROW('Water Data'!E83)))</f>
        <v/>
      </c>
      <c r="BW89" s="404" t="str">
        <f ca="1">+IF(OFFSET('Water Data'!$E$28,0,10*ROW('Water Data'!E83))="","",OFFSET('Water Data'!$E$28,0,10*ROW('Water Data'!E83)))</f>
        <v/>
      </c>
      <c r="BX89" s="404" t="str">
        <f ca="1">+IF(OFFSET('Water Data'!$E$29,0,10*ROW('Water Data'!E83))="","",OFFSET('Water Data'!$E$29,0,10*ROW('Water Data'!E83)))</f>
        <v/>
      </c>
      <c r="BY89" s="404" t="str">
        <f ca="1">+IF(OFFSET('Water Data'!$F$27,0,10*ROW('Water Data'!F83))="","",OFFSET('Water Data'!$F$27,0,10*ROW('Water Data'!F83)))</f>
        <v/>
      </c>
      <c r="BZ89" s="404" t="str">
        <f ca="1">+IF(OFFSET('Water Data'!$F$28,0,10*ROW('Water Data'!F83))="","",OFFSET('Water Data'!$F$28,0,10*ROW('Water Data'!F83)))</f>
        <v/>
      </c>
      <c r="CA89" s="404" t="str">
        <f ca="1">+IF(OFFSET('Water Data'!$F$29,0,10*ROW('Water Data'!F83))="","",OFFSET('Water Data'!$F$29,0,10*ROW('Water Data'!F83)))</f>
        <v/>
      </c>
      <c r="CB89" s="404" t="str">
        <f ca="1">+IF(OFFSET('Water Data'!$G$27,0,10*ROW('Water Data'!G83))="","",OFFSET('Water Data'!$G$27,0,10*ROW('Water Data'!G83)))</f>
        <v/>
      </c>
      <c r="CC89" s="404" t="str">
        <f ca="1">+IF(OFFSET('Water Data'!$G$28,0,10*ROW('Water Data'!G83))="","",OFFSET('Water Data'!$G$28,0,10*ROW('Water Data'!G83)))</f>
        <v/>
      </c>
      <c r="CD89" s="404" t="str">
        <f ca="1">+IF(OFFSET('Water Data'!$G$29,0,10*ROW('Water Data'!G83))="","",OFFSET('Water Data'!$G$29,0,10*ROW('Water Data'!G83)))</f>
        <v/>
      </c>
      <c r="CE89" s="404" t="str">
        <f ca="1">+IF(OFFSET('Water Data'!$H$27,0,10*ROW('Water Data'!H83))="","",OFFSET('Water Data'!$H$27,0,10*ROW('Water Data'!H83)))</f>
        <v/>
      </c>
      <c r="CF89" s="404" t="str">
        <f ca="1">+IF(OFFSET('Water Data'!$H$28,0,10*ROW('Water Data'!H83))="","",OFFSET('Water Data'!$H$28,0,10*ROW('Water Data'!H83)))</f>
        <v/>
      </c>
      <c r="CG89" s="404" t="str">
        <f ca="1">+IF(OFFSET('Water Data'!$H$29,0,10*ROW('Water Data'!H83))="","",OFFSET('Water Data'!$H$29,0,10*ROW('Water Data'!H83)))</f>
        <v/>
      </c>
      <c r="CH89" s="404" t="str">
        <f ca="1">+IF(OFFSET('Water Data'!$I$27,0,10*ROW('Water Data'!I83))="","",OFFSET('Water Data'!$I$27,0,10*ROW('Water Data'!I83)))</f>
        <v/>
      </c>
      <c r="CI89" s="404" t="str">
        <f ca="1">+IF(OFFSET('Water Data'!$I$28,0,10*ROW('Water Data'!I83))="","",OFFSET('Water Data'!$I$28,0,10*ROW('Water Data'!I83)))</f>
        <v/>
      </c>
      <c r="CJ89" s="404" t="str">
        <f ca="1">+IF(OFFSET('Water Data'!$I$29,0,10*ROW('Water Data'!I83))="","",OFFSET('Water Data'!$I$29,0,10*ROW('Water Data'!I83)))</f>
        <v/>
      </c>
      <c r="CK89" s="404" t="str">
        <f ca="1">+IF(OFFSET('Sanitation Data'!$D$28,0,10*ROW('Sanitation Data'!D83))="","",OFFSET('Sanitation Data'!$D$28,0,10*ROW('Sanitation Data'!D83)))</f>
        <v/>
      </c>
      <c r="CL89" s="404" t="str">
        <f ca="1">+IF(OFFSET('Sanitation Data'!$D$29,0,10*ROW('Sanitation Data'!D83))="","",OFFSET('Sanitation Data'!$D$29,0,10*ROW('Sanitation Data'!D83)))</f>
        <v/>
      </c>
      <c r="CM89" s="404" t="str">
        <f ca="1">+IF(OFFSET('Sanitation Data'!$D$30,0,10*ROW('Sanitation Data'!D83))="","",OFFSET('Sanitation Data'!$D$30,0,10*ROW('Sanitation Data'!D83)))</f>
        <v/>
      </c>
      <c r="CN89" s="404" t="str">
        <f ca="1">+IF(OFFSET('Sanitation Data'!$D$31,0,10*ROW('Sanitation Data'!D83))="","",OFFSET('Sanitation Data'!$D$31,0,10*ROW('Sanitation Data'!D83)))</f>
        <v/>
      </c>
      <c r="CO89" s="404" t="str">
        <f ca="1">+IF(OFFSET('Sanitation Data'!$D$32,0,10*ROW('Sanitation Data'!D83))="","",OFFSET('Sanitation Data'!$D$32,0,10*ROW('Sanitation Data'!D83)))</f>
        <v/>
      </c>
      <c r="CP89" s="404" t="str">
        <f ca="1">+IF(OFFSET('Sanitation Data'!$E$28,0,10*ROW('Sanitation Data'!E83))="","",OFFSET('Sanitation Data'!$E$28,0,10*ROW('Sanitation Data'!E83)))</f>
        <v/>
      </c>
      <c r="CQ89" s="404" t="str">
        <f ca="1">+IF(OFFSET('Sanitation Data'!$E$29,0,10*ROW('Sanitation Data'!E83))="","",OFFSET('Sanitation Data'!$E$29,0,10*ROW('Sanitation Data'!E83)))</f>
        <v/>
      </c>
      <c r="CR89" s="404" t="str">
        <f ca="1">+IF(OFFSET('Sanitation Data'!$E$30,0,10*ROW('Sanitation Data'!E83))="","",OFFSET('Sanitation Data'!$E$30,0,10*ROW('Sanitation Data'!E83)))</f>
        <v/>
      </c>
      <c r="CS89" s="404" t="str">
        <f ca="1">+IF(OFFSET('Sanitation Data'!$E$31,0,10*ROW('Sanitation Data'!E83))="","",OFFSET('Sanitation Data'!$E$31,0,10*ROW('Sanitation Data'!E83)))</f>
        <v/>
      </c>
      <c r="CT89" s="404" t="str">
        <f ca="1">+IF(OFFSET('Sanitation Data'!$E$32,0,10*ROW('Sanitation Data'!E83))="","",OFFSET('Sanitation Data'!$E$32,0,10*ROW('Sanitation Data'!E83)))</f>
        <v/>
      </c>
      <c r="CU89" s="404" t="str">
        <f ca="1">+IF(OFFSET('Sanitation Data'!$F$28,0,10*ROW('Sanitation Data'!F83))="","",OFFSET('Sanitation Data'!$F$28,0,10*ROW('Sanitation Data'!F83)))</f>
        <v/>
      </c>
      <c r="CV89" s="404" t="str">
        <f ca="1">+IF(OFFSET('Sanitation Data'!$F$29,0,10*ROW('Sanitation Data'!F83))="","",OFFSET('Sanitation Data'!$F$29,0,10*ROW('Sanitation Data'!F83)))</f>
        <v/>
      </c>
      <c r="CW89" s="404" t="str">
        <f ca="1">+IF(OFFSET('Sanitation Data'!$F$30,0,10*ROW('Sanitation Data'!F83))="","",OFFSET('Sanitation Data'!$F$30,0,10*ROW('Sanitation Data'!F83)))</f>
        <v/>
      </c>
      <c r="CX89" s="404" t="str">
        <f ca="1">+IF(OFFSET('Sanitation Data'!$F$31,0,10*ROW('Sanitation Data'!F83))="","",OFFSET('Sanitation Data'!$F$31,0,10*ROW('Sanitation Data'!F83)))</f>
        <v/>
      </c>
      <c r="CY89" s="404" t="str">
        <f ca="1">+IF(OFFSET('Sanitation Data'!$F$32,0,10*ROW('Sanitation Data'!F83))="","",OFFSET('Sanitation Data'!$F$32,0,10*ROW('Sanitation Data'!F83)))</f>
        <v/>
      </c>
      <c r="CZ89" s="404" t="str">
        <f ca="1">+IF(OFFSET('Sanitation Data'!$G$28,0,10*ROW('Sanitation Data'!G83))="","",OFFSET('Sanitation Data'!$G$28,0,10*ROW('Sanitation Data'!G83)))</f>
        <v/>
      </c>
      <c r="DA89" s="404" t="str">
        <f ca="1">+IF(OFFSET('Sanitation Data'!$G$29,0,10*ROW('Sanitation Data'!G83))="","",OFFSET('Sanitation Data'!$G$29,0,10*ROW('Sanitation Data'!G83)))</f>
        <v/>
      </c>
      <c r="DB89" s="404" t="str">
        <f ca="1">+IF(OFFSET('Sanitation Data'!$G$30,0,10*ROW('Sanitation Data'!G83))="","",OFFSET('Sanitation Data'!$G$30,0,10*ROW('Sanitation Data'!G83)))</f>
        <v/>
      </c>
      <c r="DC89" s="404" t="str">
        <f ca="1">+IF(OFFSET('Sanitation Data'!$G$31,0,10*ROW('Sanitation Data'!G83))="","",OFFSET('Sanitation Data'!$G$31,0,10*ROW('Sanitation Data'!G83)))</f>
        <v/>
      </c>
      <c r="DD89" s="404" t="str">
        <f ca="1">+IF(OFFSET('Sanitation Data'!$G$32,0,10*ROW('Sanitation Data'!G83))="","",OFFSET('Sanitation Data'!$G$32,0,10*ROW('Sanitation Data'!G83)))</f>
        <v/>
      </c>
      <c r="DE89" s="404" t="str">
        <f ca="1">+IF(OFFSET('Sanitation Data'!$H$28,0,10*ROW('Sanitation Data'!H83))="","",OFFSET('Sanitation Data'!$H$28,0,10*ROW('Sanitation Data'!H83)))</f>
        <v/>
      </c>
      <c r="DF89" s="404" t="str">
        <f ca="1">+IF(OFFSET('Sanitation Data'!$H$29,0,10*ROW('Sanitation Data'!H83))="","",OFFSET('Sanitation Data'!$H$29,0,10*ROW('Sanitation Data'!H83)))</f>
        <v/>
      </c>
      <c r="DG89" s="404" t="str">
        <f ca="1">+IF(OFFSET('Sanitation Data'!$H$30,0,10*ROW('Sanitation Data'!H83))="","",OFFSET('Sanitation Data'!$H$30,0,10*ROW('Sanitation Data'!H83)))</f>
        <v/>
      </c>
      <c r="DH89" s="404" t="str">
        <f ca="1">+IF(OFFSET('Sanitation Data'!$H$31,0,10*ROW('Sanitation Data'!H83))="","",OFFSET('Sanitation Data'!$H$31,0,10*ROW('Sanitation Data'!H83)))</f>
        <v/>
      </c>
      <c r="DI89" s="404" t="str">
        <f ca="1">+IF(OFFSET('Sanitation Data'!$H$32,0,10*ROW('Sanitation Data'!H83))="","",OFFSET('Sanitation Data'!$H$32,0,10*ROW('Sanitation Data'!H83)))</f>
        <v/>
      </c>
      <c r="DJ89" s="404" t="str">
        <f ca="1">+IF(OFFSET('Sanitation Data'!$I$28,0,10*ROW('Sanitation Data'!I83))="","",OFFSET('Sanitation Data'!$I$28,0,10*ROW('Sanitation Data'!I83)))</f>
        <v/>
      </c>
      <c r="DK89" s="404" t="str">
        <f ca="1">+IF(OFFSET('Sanitation Data'!$I$29,0,10*ROW('Sanitation Data'!I83))="","",OFFSET('Sanitation Data'!$I$29,0,10*ROW('Sanitation Data'!I83)))</f>
        <v/>
      </c>
      <c r="DL89" s="404" t="str">
        <f ca="1">+IF(OFFSET('Sanitation Data'!$I$30,0,10*ROW('Sanitation Data'!I83))="","",OFFSET('Sanitation Data'!$I$30,0,10*ROW('Sanitation Data'!I83)))</f>
        <v/>
      </c>
      <c r="DM89" s="404" t="str">
        <f ca="1">+IF(OFFSET('Sanitation Data'!$I$31,0,10*ROW('Sanitation Data'!I83))="","",OFFSET('Sanitation Data'!$I$31,0,10*ROW('Sanitation Data'!I83)))</f>
        <v/>
      </c>
      <c r="DN89" s="404" t="str">
        <f ca="1">+IF(OFFSET('Sanitation Data'!$I$32,0,10*ROW('Sanitation Data'!I83))="","",OFFSET('Sanitation Data'!$I$32,0,10*ROW('Sanitation Data'!I83)))</f>
        <v/>
      </c>
      <c r="DO89" s="404" t="str">
        <f ca="1">+IF(OFFSET('Hygiene Data'!$D$11,0,10*ROW('Hygiene Data'!D83))="","",OFFSET('Hygiene Data'!$D$11,0,10*ROW('Hygiene Data'!D83)))</f>
        <v/>
      </c>
      <c r="DP89" s="404" t="str">
        <f ca="1">+IF(OFFSET('Hygiene Data'!$D$12,0,10*ROW('Hygiene Data'!D83))="","",OFFSET('Hygiene Data'!$D$12,0,10*ROW('Hygiene Data'!D83)))</f>
        <v/>
      </c>
      <c r="DQ89" s="404" t="str">
        <f ca="1">+IF(OFFSET('Hygiene Data'!$D$13,0,10*ROW('Hygiene Data'!D83))="","",OFFSET('Hygiene Data'!$D$13,0,10*ROW('Hygiene Data'!D83)))</f>
        <v/>
      </c>
      <c r="DR89" s="404" t="str">
        <f ca="1">+IF(OFFSET('Hygiene Data'!$E$11,0,10*ROW('Hygiene Data'!E83))="","",OFFSET('Hygiene Data'!$E$11,0,10*ROW('Hygiene Data'!E83)))</f>
        <v/>
      </c>
      <c r="DS89" s="404" t="str">
        <f ca="1">+IF(OFFSET('Hygiene Data'!$E$12,0,10*ROW('Hygiene Data'!E83))="","",OFFSET('Hygiene Data'!$E$12,0,10*ROW('Hygiene Data'!E83)))</f>
        <v/>
      </c>
      <c r="DT89" s="404" t="str">
        <f ca="1">+IF(OFFSET('Hygiene Data'!$E$13,0,10*ROW('Hygiene Data'!E83))="","",OFFSET('Hygiene Data'!$E$13,0,10*ROW('Hygiene Data'!E83)))</f>
        <v/>
      </c>
      <c r="DU89" s="404" t="str">
        <f ca="1">+IF(OFFSET('Hygiene Data'!$F$11,0,10*ROW('Hygiene Data'!F83))="","",OFFSET('Hygiene Data'!$F$11,0,10*ROW('Hygiene Data'!F83)))</f>
        <v/>
      </c>
      <c r="DV89" s="404" t="str">
        <f ca="1">+IF(OFFSET('Hygiene Data'!$F$12,0,10*ROW('Hygiene Data'!F83))="","",OFFSET('Hygiene Data'!$F$12,0,10*ROW('Hygiene Data'!F83)))</f>
        <v/>
      </c>
      <c r="DW89" s="404" t="str">
        <f ca="1">+IF(OFFSET('Hygiene Data'!$F$13,0,10*ROW('Hygiene Data'!F83))="","",OFFSET('Hygiene Data'!$F$13,0,10*ROW('Hygiene Data'!F83)))</f>
        <v/>
      </c>
      <c r="DX89" s="404" t="str">
        <f ca="1">+IF(OFFSET('Hygiene Data'!$G$11,0,10*ROW('Hygiene Data'!G83))="","",OFFSET('Hygiene Data'!$G$11,0,10*ROW('Hygiene Data'!G83)))</f>
        <v/>
      </c>
      <c r="DY89" s="404" t="str">
        <f ca="1">+IF(OFFSET('Hygiene Data'!$G$12,0,10*ROW('Hygiene Data'!G83))="","",OFFSET('Hygiene Data'!$G$12,0,10*ROW('Hygiene Data'!G83)))</f>
        <v/>
      </c>
      <c r="DZ89" s="404" t="str">
        <f ca="1">+IF(OFFSET('Hygiene Data'!$G$13,0,10*ROW('Hygiene Data'!G83))="","",OFFSET('Hygiene Data'!$G$13,0,10*ROW('Hygiene Data'!G83)))</f>
        <v/>
      </c>
      <c r="EA89" s="404" t="str">
        <f ca="1">+IF(OFFSET('Hygiene Data'!$H$11,0,10*ROW('Hygiene Data'!H83))="","",OFFSET('Hygiene Data'!$H$11,0,10*ROW('Hygiene Data'!H83)))</f>
        <v/>
      </c>
      <c r="EB89" s="404" t="str">
        <f ca="1">+IF(OFFSET('Hygiene Data'!$H$12,0,10*ROW('Hygiene Data'!H83))="","",OFFSET('Hygiene Data'!$H$12,0,10*ROW('Hygiene Data'!H83)))</f>
        <v/>
      </c>
      <c r="EC89" s="404" t="str">
        <f ca="1">+IF(OFFSET('Hygiene Data'!$H$13,0,10*ROW('Hygiene Data'!H83))="","",OFFSET('Hygiene Data'!$H$13,0,10*ROW('Hygiene Data'!H83)))</f>
        <v/>
      </c>
      <c r="ED89" s="404" t="str">
        <f ca="1">+IF(OFFSET('Hygiene Data'!$I$11,0,10*ROW('Hygiene Data'!I83))="","",OFFSET('Hygiene Data'!$I$11,0,10*ROW('Hygiene Data'!I83)))</f>
        <v/>
      </c>
      <c r="EE89" s="404" t="str">
        <f ca="1">+IF(OFFSET('Hygiene Data'!$I$12,0,10*ROW('Hygiene Data'!I83))="","",OFFSET('Hygiene Data'!$I$12,0,10*ROW('Hygiene Data'!I83)))</f>
        <v/>
      </c>
      <c r="EF89" s="404" t="str">
        <f ca="1">+IF(OFFSET('Hygiene Data'!$I$13,0,10*ROW('Hygiene Data'!I83))="","",OFFSET('Hygiene Data'!$I$13,0,10*ROW('Hygiene Data'!I83)))</f>
        <v/>
      </c>
    </row>
    <row r="90" spans="1:136" x14ac:dyDescent="0.25">
      <c r="A90" s="513" t="str">
        <f ca="1">+IF(OFFSET('Water Data'!$B$2,0,10*ROW('Water Data'!E84))="","",OFFSET('Water Data'!$B$2,0,10*ROW('Water Data'!E84)))</f>
        <v/>
      </c>
      <c r="B90" s="51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40" t="str">
        <f t="shared" ca="1" si="1"/>
        <v/>
      </c>
      <c r="D90" s="54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4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4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4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4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4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4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4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4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4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4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4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4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4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4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4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4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4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4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4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4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4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4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4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4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4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4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4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4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4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4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4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4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4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4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4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4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4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4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4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4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4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4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4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4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4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4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4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4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1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4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4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4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4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4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4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4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4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4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4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4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4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4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4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4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4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404" t="str">
        <f ca="1">+IF(OFFSET('Water Data'!$D$27,0,10*ROW('Water Data'!D84))="","",OFFSET('Water Data'!$D$27,0,10*ROW('Water Data'!D84)))</f>
        <v/>
      </c>
      <c r="BT90" s="404" t="str">
        <f ca="1">+IF(OFFSET('Water Data'!$D$28,0,10*ROW('Water Data'!D84))="","",OFFSET('Water Data'!$D$28,0,10*ROW('Water Data'!D84)))</f>
        <v/>
      </c>
      <c r="BU90" s="404" t="str">
        <f ca="1">+IF(OFFSET('Water Data'!$D$29,0,10*ROW('Water Data'!D84))="","",OFFSET('Water Data'!$D$29,0,10*ROW('Water Data'!D84)))</f>
        <v/>
      </c>
      <c r="BV90" s="404" t="str">
        <f ca="1">+IF(OFFSET('Water Data'!$E$27,0,10*ROW('Water Data'!E84))="","",OFFSET('Water Data'!$E$27,0,10*ROW('Water Data'!E84)))</f>
        <v/>
      </c>
      <c r="BW90" s="404" t="str">
        <f ca="1">+IF(OFFSET('Water Data'!$E$28,0,10*ROW('Water Data'!E84))="","",OFFSET('Water Data'!$E$28,0,10*ROW('Water Data'!E84)))</f>
        <v/>
      </c>
      <c r="BX90" s="404" t="str">
        <f ca="1">+IF(OFFSET('Water Data'!$E$29,0,10*ROW('Water Data'!E84))="","",OFFSET('Water Data'!$E$29,0,10*ROW('Water Data'!E84)))</f>
        <v/>
      </c>
      <c r="BY90" s="404" t="str">
        <f ca="1">+IF(OFFSET('Water Data'!$F$27,0,10*ROW('Water Data'!F84))="","",OFFSET('Water Data'!$F$27,0,10*ROW('Water Data'!F84)))</f>
        <v/>
      </c>
      <c r="BZ90" s="404" t="str">
        <f ca="1">+IF(OFFSET('Water Data'!$F$28,0,10*ROW('Water Data'!F84))="","",OFFSET('Water Data'!$F$28,0,10*ROW('Water Data'!F84)))</f>
        <v/>
      </c>
      <c r="CA90" s="404" t="str">
        <f ca="1">+IF(OFFSET('Water Data'!$F$29,0,10*ROW('Water Data'!F84))="","",OFFSET('Water Data'!$F$29,0,10*ROW('Water Data'!F84)))</f>
        <v/>
      </c>
      <c r="CB90" s="404" t="str">
        <f ca="1">+IF(OFFSET('Water Data'!$G$27,0,10*ROW('Water Data'!G84))="","",OFFSET('Water Data'!$G$27,0,10*ROW('Water Data'!G84)))</f>
        <v/>
      </c>
      <c r="CC90" s="404" t="str">
        <f ca="1">+IF(OFFSET('Water Data'!$G$28,0,10*ROW('Water Data'!G84))="","",OFFSET('Water Data'!$G$28,0,10*ROW('Water Data'!G84)))</f>
        <v/>
      </c>
      <c r="CD90" s="404" t="str">
        <f ca="1">+IF(OFFSET('Water Data'!$G$29,0,10*ROW('Water Data'!G84))="","",OFFSET('Water Data'!$G$29,0,10*ROW('Water Data'!G84)))</f>
        <v/>
      </c>
      <c r="CE90" s="404" t="str">
        <f ca="1">+IF(OFFSET('Water Data'!$H$27,0,10*ROW('Water Data'!H84))="","",OFFSET('Water Data'!$H$27,0,10*ROW('Water Data'!H84)))</f>
        <v/>
      </c>
      <c r="CF90" s="404" t="str">
        <f ca="1">+IF(OFFSET('Water Data'!$H$28,0,10*ROW('Water Data'!H84))="","",OFFSET('Water Data'!$H$28,0,10*ROW('Water Data'!H84)))</f>
        <v/>
      </c>
      <c r="CG90" s="404" t="str">
        <f ca="1">+IF(OFFSET('Water Data'!$H$29,0,10*ROW('Water Data'!H84))="","",OFFSET('Water Data'!$H$29,0,10*ROW('Water Data'!H84)))</f>
        <v/>
      </c>
      <c r="CH90" s="404" t="str">
        <f ca="1">+IF(OFFSET('Water Data'!$I$27,0,10*ROW('Water Data'!I84))="","",OFFSET('Water Data'!$I$27,0,10*ROW('Water Data'!I84)))</f>
        <v/>
      </c>
      <c r="CI90" s="404" t="str">
        <f ca="1">+IF(OFFSET('Water Data'!$I$28,0,10*ROW('Water Data'!I84))="","",OFFSET('Water Data'!$I$28,0,10*ROW('Water Data'!I84)))</f>
        <v/>
      </c>
      <c r="CJ90" s="404" t="str">
        <f ca="1">+IF(OFFSET('Water Data'!$I$29,0,10*ROW('Water Data'!I84))="","",OFFSET('Water Data'!$I$29,0,10*ROW('Water Data'!I84)))</f>
        <v/>
      </c>
      <c r="CK90" s="404" t="str">
        <f ca="1">+IF(OFFSET('Sanitation Data'!$D$28,0,10*ROW('Sanitation Data'!D84))="","",OFFSET('Sanitation Data'!$D$28,0,10*ROW('Sanitation Data'!D84)))</f>
        <v/>
      </c>
      <c r="CL90" s="404" t="str">
        <f ca="1">+IF(OFFSET('Sanitation Data'!$D$29,0,10*ROW('Sanitation Data'!D84))="","",OFFSET('Sanitation Data'!$D$29,0,10*ROW('Sanitation Data'!D84)))</f>
        <v/>
      </c>
      <c r="CM90" s="404" t="str">
        <f ca="1">+IF(OFFSET('Sanitation Data'!$D$30,0,10*ROW('Sanitation Data'!D84))="","",OFFSET('Sanitation Data'!$D$30,0,10*ROW('Sanitation Data'!D84)))</f>
        <v/>
      </c>
      <c r="CN90" s="404" t="str">
        <f ca="1">+IF(OFFSET('Sanitation Data'!$D$31,0,10*ROW('Sanitation Data'!D84))="","",OFFSET('Sanitation Data'!$D$31,0,10*ROW('Sanitation Data'!D84)))</f>
        <v/>
      </c>
      <c r="CO90" s="404" t="str">
        <f ca="1">+IF(OFFSET('Sanitation Data'!$D$32,0,10*ROW('Sanitation Data'!D84))="","",OFFSET('Sanitation Data'!$D$32,0,10*ROW('Sanitation Data'!D84)))</f>
        <v/>
      </c>
      <c r="CP90" s="404" t="str">
        <f ca="1">+IF(OFFSET('Sanitation Data'!$E$28,0,10*ROW('Sanitation Data'!E84))="","",OFFSET('Sanitation Data'!$E$28,0,10*ROW('Sanitation Data'!E84)))</f>
        <v/>
      </c>
      <c r="CQ90" s="404" t="str">
        <f ca="1">+IF(OFFSET('Sanitation Data'!$E$29,0,10*ROW('Sanitation Data'!E84))="","",OFFSET('Sanitation Data'!$E$29,0,10*ROW('Sanitation Data'!E84)))</f>
        <v/>
      </c>
      <c r="CR90" s="404" t="str">
        <f ca="1">+IF(OFFSET('Sanitation Data'!$E$30,0,10*ROW('Sanitation Data'!E84))="","",OFFSET('Sanitation Data'!$E$30,0,10*ROW('Sanitation Data'!E84)))</f>
        <v/>
      </c>
      <c r="CS90" s="404" t="str">
        <f ca="1">+IF(OFFSET('Sanitation Data'!$E$31,0,10*ROW('Sanitation Data'!E84))="","",OFFSET('Sanitation Data'!$E$31,0,10*ROW('Sanitation Data'!E84)))</f>
        <v/>
      </c>
      <c r="CT90" s="404" t="str">
        <f ca="1">+IF(OFFSET('Sanitation Data'!$E$32,0,10*ROW('Sanitation Data'!E84))="","",OFFSET('Sanitation Data'!$E$32,0,10*ROW('Sanitation Data'!E84)))</f>
        <v/>
      </c>
      <c r="CU90" s="404" t="str">
        <f ca="1">+IF(OFFSET('Sanitation Data'!$F$28,0,10*ROW('Sanitation Data'!F84))="","",OFFSET('Sanitation Data'!$F$28,0,10*ROW('Sanitation Data'!F84)))</f>
        <v/>
      </c>
      <c r="CV90" s="404" t="str">
        <f ca="1">+IF(OFFSET('Sanitation Data'!$F$29,0,10*ROW('Sanitation Data'!F84))="","",OFFSET('Sanitation Data'!$F$29,0,10*ROW('Sanitation Data'!F84)))</f>
        <v/>
      </c>
      <c r="CW90" s="404" t="str">
        <f ca="1">+IF(OFFSET('Sanitation Data'!$F$30,0,10*ROW('Sanitation Data'!F84))="","",OFFSET('Sanitation Data'!$F$30,0,10*ROW('Sanitation Data'!F84)))</f>
        <v/>
      </c>
      <c r="CX90" s="404" t="str">
        <f ca="1">+IF(OFFSET('Sanitation Data'!$F$31,0,10*ROW('Sanitation Data'!F84))="","",OFFSET('Sanitation Data'!$F$31,0,10*ROW('Sanitation Data'!F84)))</f>
        <v/>
      </c>
      <c r="CY90" s="404" t="str">
        <f ca="1">+IF(OFFSET('Sanitation Data'!$F$32,0,10*ROW('Sanitation Data'!F84))="","",OFFSET('Sanitation Data'!$F$32,0,10*ROW('Sanitation Data'!F84)))</f>
        <v/>
      </c>
      <c r="CZ90" s="404" t="str">
        <f ca="1">+IF(OFFSET('Sanitation Data'!$G$28,0,10*ROW('Sanitation Data'!G84))="","",OFFSET('Sanitation Data'!$G$28,0,10*ROW('Sanitation Data'!G84)))</f>
        <v/>
      </c>
      <c r="DA90" s="404" t="str">
        <f ca="1">+IF(OFFSET('Sanitation Data'!$G$29,0,10*ROW('Sanitation Data'!G84))="","",OFFSET('Sanitation Data'!$G$29,0,10*ROW('Sanitation Data'!G84)))</f>
        <v/>
      </c>
      <c r="DB90" s="404" t="str">
        <f ca="1">+IF(OFFSET('Sanitation Data'!$G$30,0,10*ROW('Sanitation Data'!G84))="","",OFFSET('Sanitation Data'!$G$30,0,10*ROW('Sanitation Data'!G84)))</f>
        <v/>
      </c>
      <c r="DC90" s="404" t="str">
        <f ca="1">+IF(OFFSET('Sanitation Data'!$G$31,0,10*ROW('Sanitation Data'!G84))="","",OFFSET('Sanitation Data'!$G$31,0,10*ROW('Sanitation Data'!G84)))</f>
        <v/>
      </c>
      <c r="DD90" s="404" t="str">
        <f ca="1">+IF(OFFSET('Sanitation Data'!$G$32,0,10*ROW('Sanitation Data'!G84))="","",OFFSET('Sanitation Data'!$G$32,0,10*ROW('Sanitation Data'!G84)))</f>
        <v/>
      </c>
      <c r="DE90" s="404" t="str">
        <f ca="1">+IF(OFFSET('Sanitation Data'!$H$28,0,10*ROW('Sanitation Data'!H84))="","",OFFSET('Sanitation Data'!$H$28,0,10*ROW('Sanitation Data'!H84)))</f>
        <v/>
      </c>
      <c r="DF90" s="404" t="str">
        <f ca="1">+IF(OFFSET('Sanitation Data'!$H$29,0,10*ROW('Sanitation Data'!H84))="","",OFFSET('Sanitation Data'!$H$29,0,10*ROW('Sanitation Data'!H84)))</f>
        <v/>
      </c>
      <c r="DG90" s="404" t="str">
        <f ca="1">+IF(OFFSET('Sanitation Data'!$H$30,0,10*ROW('Sanitation Data'!H84))="","",OFFSET('Sanitation Data'!$H$30,0,10*ROW('Sanitation Data'!H84)))</f>
        <v/>
      </c>
      <c r="DH90" s="404" t="str">
        <f ca="1">+IF(OFFSET('Sanitation Data'!$H$31,0,10*ROW('Sanitation Data'!H84))="","",OFFSET('Sanitation Data'!$H$31,0,10*ROW('Sanitation Data'!H84)))</f>
        <v/>
      </c>
      <c r="DI90" s="404" t="str">
        <f ca="1">+IF(OFFSET('Sanitation Data'!$H$32,0,10*ROW('Sanitation Data'!H84))="","",OFFSET('Sanitation Data'!$H$32,0,10*ROW('Sanitation Data'!H84)))</f>
        <v/>
      </c>
      <c r="DJ90" s="404" t="str">
        <f ca="1">+IF(OFFSET('Sanitation Data'!$I$28,0,10*ROW('Sanitation Data'!I84))="","",OFFSET('Sanitation Data'!$I$28,0,10*ROW('Sanitation Data'!I84)))</f>
        <v/>
      </c>
      <c r="DK90" s="404" t="str">
        <f ca="1">+IF(OFFSET('Sanitation Data'!$I$29,0,10*ROW('Sanitation Data'!I84))="","",OFFSET('Sanitation Data'!$I$29,0,10*ROW('Sanitation Data'!I84)))</f>
        <v/>
      </c>
      <c r="DL90" s="404" t="str">
        <f ca="1">+IF(OFFSET('Sanitation Data'!$I$30,0,10*ROW('Sanitation Data'!I84))="","",OFFSET('Sanitation Data'!$I$30,0,10*ROW('Sanitation Data'!I84)))</f>
        <v/>
      </c>
      <c r="DM90" s="404" t="str">
        <f ca="1">+IF(OFFSET('Sanitation Data'!$I$31,0,10*ROW('Sanitation Data'!I84))="","",OFFSET('Sanitation Data'!$I$31,0,10*ROW('Sanitation Data'!I84)))</f>
        <v/>
      </c>
      <c r="DN90" s="404" t="str">
        <f ca="1">+IF(OFFSET('Sanitation Data'!$I$32,0,10*ROW('Sanitation Data'!I84))="","",OFFSET('Sanitation Data'!$I$32,0,10*ROW('Sanitation Data'!I84)))</f>
        <v/>
      </c>
      <c r="DO90" s="404" t="str">
        <f ca="1">+IF(OFFSET('Hygiene Data'!$D$11,0,10*ROW('Hygiene Data'!D84))="","",OFFSET('Hygiene Data'!$D$11,0,10*ROW('Hygiene Data'!D84)))</f>
        <v/>
      </c>
      <c r="DP90" s="404" t="str">
        <f ca="1">+IF(OFFSET('Hygiene Data'!$D$12,0,10*ROW('Hygiene Data'!D84))="","",OFFSET('Hygiene Data'!$D$12,0,10*ROW('Hygiene Data'!D84)))</f>
        <v/>
      </c>
      <c r="DQ90" s="404" t="str">
        <f ca="1">+IF(OFFSET('Hygiene Data'!$D$13,0,10*ROW('Hygiene Data'!D84))="","",OFFSET('Hygiene Data'!$D$13,0,10*ROW('Hygiene Data'!D84)))</f>
        <v/>
      </c>
      <c r="DR90" s="404" t="str">
        <f ca="1">+IF(OFFSET('Hygiene Data'!$E$11,0,10*ROW('Hygiene Data'!E84))="","",OFFSET('Hygiene Data'!$E$11,0,10*ROW('Hygiene Data'!E84)))</f>
        <v/>
      </c>
      <c r="DS90" s="404" t="str">
        <f ca="1">+IF(OFFSET('Hygiene Data'!$E$12,0,10*ROW('Hygiene Data'!E84))="","",OFFSET('Hygiene Data'!$E$12,0,10*ROW('Hygiene Data'!E84)))</f>
        <v/>
      </c>
      <c r="DT90" s="404" t="str">
        <f ca="1">+IF(OFFSET('Hygiene Data'!$E$13,0,10*ROW('Hygiene Data'!E84))="","",OFFSET('Hygiene Data'!$E$13,0,10*ROW('Hygiene Data'!E84)))</f>
        <v/>
      </c>
      <c r="DU90" s="404" t="str">
        <f ca="1">+IF(OFFSET('Hygiene Data'!$F$11,0,10*ROW('Hygiene Data'!F84))="","",OFFSET('Hygiene Data'!$F$11,0,10*ROW('Hygiene Data'!F84)))</f>
        <v/>
      </c>
      <c r="DV90" s="404" t="str">
        <f ca="1">+IF(OFFSET('Hygiene Data'!$F$12,0,10*ROW('Hygiene Data'!F84))="","",OFFSET('Hygiene Data'!$F$12,0,10*ROW('Hygiene Data'!F84)))</f>
        <v/>
      </c>
      <c r="DW90" s="404" t="str">
        <f ca="1">+IF(OFFSET('Hygiene Data'!$F$13,0,10*ROW('Hygiene Data'!F84))="","",OFFSET('Hygiene Data'!$F$13,0,10*ROW('Hygiene Data'!F84)))</f>
        <v/>
      </c>
      <c r="DX90" s="404" t="str">
        <f ca="1">+IF(OFFSET('Hygiene Data'!$G$11,0,10*ROW('Hygiene Data'!G84))="","",OFFSET('Hygiene Data'!$G$11,0,10*ROW('Hygiene Data'!G84)))</f>
        <v/>
      </c>
      <c r="DY90" s="404" t="str">
        <f ca="1">+IF(OFFSET('Hygiene Data'!$G$12,0,10*ROW('Hygiene Data'!G84))="","",OFFSET('Hygiene Data'!$G$12,0,10*ROW('Hygiene Data'!G84)))</f>
        <v/>
      </c>
      <c r="DZ90" s="404" t="str">
        <f ca="1">+IF(OFFSET('Hygiene Data'!$G$13,0,10*ROW('Hygiene Data'!G84))="","",OFFSET('Hygiene Data'!$G$13,0,10*ROW('Hygiene Data'!G84)))</f>
        <v/>
      </c>
      <c r="EA90" s="404" t="str">
        <f ca="1">+IF(OFFSET('Hygiene Data'!$H$11,0,10*ROW('Hygiene Data'!H84))="","",OFFSET('Hygiene Data'!$H$11,0,10*ROW('Hygiene Data'!H84)))</f>
        <v/>
      </c>
      <c r="EB90" s="404" t="str">
        <f ca="1">+IF(OFFSET('Hygiene Data'!$H$12,0,10*ROW('Hygiene Data'!H84))="","",OFFSET('Hygiene Data'!$H$12,0,10*ROW('Hygiene Data'!H84)))</f>
        <v/>
      </c>
      <c r="EC90" s="404" t="str">
        <f ca="1">+IF(OFFSET('Hygiene Data'!$H$13,0,10*ROW('Hygiene Data'!H84))="","",OFFSET('Hygiene Data'!$H$13,0,10*ROW('Hygiene Data'!H84)))</f>
        <v/>
      </c>
      <c r="ED90" s="404" t="str">
        <f ca="1">+IF(OFFSET('Hygiene Data'!$I$11,0,10*ROW('Hygiene Data'!I84))="","",OFFSET('Hygiene Data'!$I$11,0,10*ROW('Hygiene Data'!I84)))</f>
        <v/>
      </c>
      <c r="EE90" s="404" t="str">
        <f ca="1">+IF(OFFSET('Hygiene Data'!$I$12,0,10*ROW('Hygiene Data'!I84))="","",OFFSET('Hygiene Data'!$I$12,0,10*ROW('Hygiene Data'!I84)))</f>
        <v/>
      </c>
      <c r="EF90" s="404" t="str">
        <f ca="1">+IF(OFFSET('Hygiene Data'!$I$13,0,10*ROW('Hygiene Data'!I84))="","",OFFSET('Hygiene Data'!$I$13,0,10*ROW('Hygiene Data'!I84)))</f>
        <v/>
      </c>
    </row>
    <row r="91" spans="1:136" x14ac:dyDescent="0.25">
      <c r="A91" s="513" t="str">
        <f ca="1">+IF(OFFSET('Water Data'!$B$2,0,10*ROW('Water Data'!E85))="","",OFFSET('Water Data'!$B$2,0,10*ROW('Water Data'!E85)))</f>
        <v/>
      </c>
      <c r="B91" s="51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40" t="str">
        <f t="shared" ca="1" si="1"/>
        <v/>
      </c>
      <c r="D91" s="54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4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4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4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4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4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4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4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4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4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4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4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4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4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4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4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4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4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4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4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4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4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4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4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4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4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4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4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4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4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4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4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4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4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4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4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4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4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4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4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4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4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4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4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4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4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4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4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4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1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4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4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4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4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4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4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4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4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4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4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4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4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4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4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4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4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404" t="str">
        <f ca="1">+IF(OFFSET('Water Data'!$D$27,0,10*ROW('Water Data'!D85))="","",OFFSET('Water Data'!$D$27,0,10*ROW('Water Data'!D85)))</f>
        <v/>
      </c>
      <c r="BT91" s="404" t="str">
        <f ca="1">+IF(OFFSET('Water Data'!$D$28,0,10*ROW('Water Data'!D85))="","",OFFSET('Water Data'!$D$28,0,10*ROW('Water Data'!D85)))</f>
        <v/>
      </c>
      <c r="BU91" s="404" t="str">
        <f ca="1">+IF(OFFSET('Water Data'!$D$29,0,10*ROW('Water Data'!D85))="","",OFFSET('Water Data'!$D$29,0,10*ROW('Water Data'!D85)))</f>
        <v/>
      </c>
      <c r="BV91" s="404" t="str">
        <f ca="1">+IF(OFFSET('Water Data'!$E$27,0,10*ROW('Water Data'!E85))="","",OFFSET('Water Data'!$E$27,0,10*ROW('Water Data'!E85)))</f>
        <v/>
      </c>
      <c r="BW91" s="404" t="str">
        <f ca="1">+IF(OFFSET('Water Data'!$E$28,0,10*ROW('Water Data'!E85))="","",OFFSET('Water Data'!$E$28,0,10*ROW('Water Data'!E85)))</f>
        <v/>
      </c>
      <c r="BX91" s="404" t="str">
        <f ca="1">+IF(OFFSET('Water Data'!$E$29,0,10*ROW('Water Data'!E85))="","",OFFSET('Water Data'!$E$29,0,10*ROW('Water Data'!E85)))</f>
        <v/>
      </c>
      <c r="BY91" s="404" t="str">
        <f ca="1">+IF(OFFSET('Water Data'!$F$27,0,10*ROW('Water Data'!F85))="","",OFFSET('Water Data'!$F$27,0,10*ROW('Water Data'!F85)))</f>
        <v/>
      </c>
      <c r="BZ91" s="404" t="str">
        <f ca="1">+IF(OFFSET('Water Data'!$F$28,0,10*ROW('Water Data'!F85))="","",OFFSET('Water Data'!$F$28,0,10*ROW('Water Data'!F85)))</f>
        <v/>
      </c>
      <c r="CA91" s="404" t="str">
        <f ca="1">+IF(OFFSET('Water Data'!$F$29,0,10*ROW('Water Data'!F85))="","",OFFSET('Water Data'!$F$29,0,10*ROW('Water Data'!F85)))</f>
        <v/>
      </c>
      <c r="CB91" s="404" t="str">
        <f ca="1">+IF(OFFSET('Water Data'!$G$27,0,10*ROW('Water Data'!G85))="","",OFFSET('Water Data'!$G$27,0,10*ROW('Water Data'!G85)))</f>
        <v/>
      </c>
      <c r="CC91" s="404" t="str">
        <f ca="1">+IF(OFFSET('Water Data'!$G$28,0,10*ROW('Water Data'!G85))="","",OFFSET('Water Data'!$G$28,0,10*ROW('Water Data'!G85)))</f>
        <v/>
      </c>
      <c r="CD91" s="404" t="str">
        <f ca="1">+IF(OFFSET('Water Data'!$G$29,0,10*ROW('Water Data'!G85))="","",OFFSET('Water Data'!$G$29,0,10*ROW('Water Data'!G85)))</f>
        <v/>
      </c>
      <c r="CE91" s="404" t="str">
        <f ca="1">+IF(OFFSET('Water Data'!$H$27,0,10*ROW('Water Data'!H85))="","",OFFSET('Water Data'!$H$27,0,10*ROW('Water Data'!H85)))</f>
        <v/>
      </c>
      <c r="CF91" s="404" t="str">
        <f ca="1">+IF(OFFSET('Water Data'!$H$28,0,10*ROW('Water Data'!H85))="","",OFFSET('Water Data'!$H$28,0,10*ROW('Water Data'!H85)))</f>
        <v/>
      </c>
      <c r="CG91" s="404" t="str">
        <f ca="1">+IF(OFFSET('Water Data'!$H$29,0,10*ROW('Water Data'!H85))="","",OFFSET('Water Data'!$H$29,0,10*ROW('Water Data'!H85)))</f>
        <v/>
      </c>
      <c r="CH91" s="404" t="str">
        <f ca="1">+IF(OFFSET('Water Data'!$I$27,0,10*ROW('Water Data'!I85))="","",OFFSET('Water Data'!$I$27,0,10*ROW('Water Data'!I85)))</f>
        <v/>
      </c>
      <c r="CI91" s="404" t="str">
        <f ca="1">+IF(OFFSET('Water Data'!$I$28,0,10*ROW('Water Data'!I85))="","",OFFSET('Water Data'!$I$28,0,10*ROW('Water Data'!I85)))</f>
        <v/>
      </c>
      <c r="CJ91" s="404" t="str">
        <f ca="1">+IF(OFFSET('Water Data'!$I$29,0,10*ROW('Water Data'!I85))="","",OFFSET('Water Data'!$I$29,0,10*ROW('Water Data'!I85)))</f>
        <v/>
      </c>
      <c r="CK91" s="404" t="str">
        <f ca="1">+IF(OFFSET('Sanitation Data'!$D$28,0,10*ROW('Sanitation Data'!D85))="","",OFFSET('Sanitation Data'!$D$28,0,10*ROW('Sanitation Data'!D85)))</f>
        <v/>
      </c>
      <c r="CL91" s="404" t="str">
        <f ca="1">+IF(OFFSET('Sanitation Data'!$D$29,0,10*ROW('Sanitation Data'!D85))="","",OFFSET('Sanitation Data'!$D$29,0,10*ROW('Sanitation Data'!D85)))</f>
        <v/>
      </c>
      <c r="CM91" s="404" t="str">
        <f ca="1">+IF(OFFSET('Sanitation Data'!$D$30,0,10*ROW('Sanitation Data'!D85))="","",OFFSET('Sanitation Data'!$D$30,0,10*ROW('Sanitation Data'!D85)))</f>
        <v/>
      </c>
      <c r="CN91" s="404" t="str">
        <f ca="1">+IF(OFFSET('Sanitation Data'!$D$31,0,10*ROW('Sanitation Data'!D85))="","",OFFSET('Sanitation Data'!$D$31,0,10*ROW('Sanitation Data'!D85)))</f>
        <v/>
      </c>
      <c r="CO91" s="404" t="str">
        <f ca="1">+IF(OFFSET('Sanitation Data'!$D$32,0,10*ROW('Sanitation Data'!D85))="","",OFFSET('Sanitation Data'!$D$32,0,10*ROW('Sanitation Data'!D85)))</f>
        <v/>
      </c>
      <c r="CP91" s="404" t="str">
        <f ca="1">+IF(OFFSET('Sanitation Data'!$E$28,0,10*ROW('Sanitation Data'!E85))="","",OFFSET('Sanitation Data'!$E$28,0,10*ROW('Sanitation Data'!E85)))</f>
        <v/>
      </c>
      <c r="CQ91" s="404" t="str">
        <f ca="1">+IF(OFFSET('Sanitation Data'!$E$29,0,10*ROW('Sanitation Data'!E85))="","",OFFSET('Sanitation Data'!$E$29,0,10*ROW('Sanitation Data'!E85)))</f>
        <v/>
      </c>
      <c r="CR91" s="404" t="str">
        <f ca="1">+IF(OFFSET('Sanitation Data'!$E$30,0,10*ROW('Sanitation Data'!E85))="","",OFFSET('Sanitation Data'!$E$30,0,10*ROW('Sanitation Data'!E85)))</f>
        <v/>
      </c>
      <c r="CS91" s="404" t="str">
        <f ca="1">+IF(OFFSET('Sanitation Data'!$E$31,0,10*ROW('Sanitation Data'!E85))="","",OFFSET('Sanitation Data'!$E$31,0,10*ROW('Sanitation Data'!E85)))</f>
        <v/>
      </c>
      <c r="CT91" s="404" t="str">
        <f ca="1">+IF(OFFSET('Sanitation Data'!$E$32,0,10*ROW('Sanitation Data'!E85))="","",OFFSET('Sanitation Data'!$E$32,0,10*ROW('Sanitation Data'!E85)))</f>
        <v/>
      </c>
      <c r="CU91" s="404" t="str">
        <f ca="1">+IF(OFFSET('Sanitation Data'!$F$28,0,10*ROW('Sanitation Data'!F85))="","",OFFSET('Sanitation Data'!$F$28,0,10*ROW('Sanitation Data'!F85)))</f>
        <v/>
      </c>
      <c r="CV91" s="404" t="str">
        <f ca="1">+IF(OFFSET('Sanitation Data'!$F$29,0,10*ROW('Sanitation Data'!F85))="","",OFFSET('Sanitation Data'!$F$29,0,10*ROW('Sanitation Data'!F85)))</f>
        <v/>
      </c>
      <c r="CW91" s="404" t="str">
        <f ca="1">+IF(OFFSET('Sanitation Data'!$F$30,0,10*ROW('Sanitation Data'!F85))="","",OFFSET('Sanitation Data'!$F$30,0,10*ROW('Sanitation Data'!F85)))</f>
        <v/>
      </c>
      <c r="CX91" s="404" t="str">
        <f ca="1">+IF(OFFSET('Sanitation Data'!$F$31,0,10*ROW('Sanitation Data'!F85))="","",OFFSET('Sanitation Data'!$F$31,0,10*ROW('Sanitation Data'!F85)))</f>
        <v/>
      </c>
      <c r="CY91" s="404" t="str">
        <f ca="1">+IF(OFFSET('Sanitation Data'!$F$32,0,10*ROW('Sanitation Data'!F85))="","",OFFSET('Sanitation Data'!$F$32,0,10*ROW('Sanitation Data'!F85)))</f>
        <v/>
      </c>
      <c r="CZ91" s="404" t="str">
        <f ca="1">+IF(OFFSET('Sanitation Data'!$G$28,0,10*ROW('Sanitation Data'!G85))="","",OFFSET('Sanitation Data'!$G$28,0,10*ROW('Sanitation Data'!G85)))</f>
        <v/>
      </c>
      <c r="DA91" s="404" t="str">
        <f ca="1">+IF(OFFSET('Sanitation Data'!$G$29,0,10*ROW('Sanitation Data'!G85))="","",OFFSET('Sanitation Data'!$G$29,0,10*ROW('Sanitation Data'!G85)))</f>
        <v/>
      </c>
      <c r="DB91" s="404" t="str">
        <f ca="1">+IF(OFFSET('Sanitation Data'!$G$30,0,10*ROW('Sanitation Data'!G85))="","",OFFSET('Sanitation Data'!$G$30,0,10*ROW('Sanitation Data'!G85)))</f>
        <v/>
      </c>
      <c r="DC91" s="404" t="str">
        <f ca="1">+IF(OFFSET('Sanitation Data'!$G$31,0,10*ROW('Sanitation Data'!G85))="","",OFFSET('Sanitation Data'!$G$31,0,10*ROW('Sanitation Data'!G85)))</f>
        <v/>
      </c>
      <c r="DD91" s="404" t="str">
        <f ca="1">+IF(OFFSET('Sanitation Data'!$G$32,0,10*ROW('Sanitation Data'!G85))="","",OFFSET('Sanitation Data'!$G$32,0,10*ROW('Sanitation Data'!G85)))</f>
        <v/>
      </c>
      <c r="DE91" s="404" t="str">
        <f ca="1">+IF(OFFSET('Sanitation Data'!$H$28,0,10*ROW('Sanitation Data'!H85))="","",OFFSET('Sanitation Data'!$H$28,0,10*ROW('Sanitation Data'!H85)))</f>
        <v/>
      </c>
      <c r="DF91" s="404" t="str">
        <f ca="1">+IF(OFFSET('Sanitation Data'!$H$29,0,10*ROW('Sanitation Data'!H85))="","",OFFSET('Sanitation Data'!$H$29,0,10*ROW('Sanitation Data'!H85)))</f>
        <v/>
      </c>
      <c r="DG91" s="404" t="str">
        <f ca="1">+IF(OFFSET('Sanitation Data'!$H$30,0,10*ROW('Sanitation Data'!H85))="","",OFFSET('Sanitation Data'!$H$30,0,10*ROW('Sanitation Data'!H85)))</f>
        <v/>
      </c>
      <c r="DH91" s="404" t="str">
        <f ca="1">+IF(OFFSET('Sanitation Data'!$H$31,0,10*ROW('Sanitation Data'!H85))="","",OFFSET('Sanitation Data'!$H$31,0,10*ROW('Sanitation Data'!H85)))</f>
        <v/>
      </c>
      <c r="DI91" s="404" t="str">
        <f ca="1">+IF(OFFSET('Sanitation Data'!$H$32,0,10*ROW('Sanitation Data'!H85))="","",OFFSET('Sanitation Data'!$H$32,0,10*ROW('Sanitation Data'!H85)))</f>
        <v/>
      </c>
      <c r="DJ91" s="404" t="str">
        <f ca="1">+IF(OFFSET('Sanitation Data'!$I$28,0,10*ROW('Sanitation Data'!I85))="","",OFFSET('Sanitation Data'!$I$28,0,10*ROW('Sanitation Data'!I85)))</f>
        <v/>
      </c>
      <c r="DK91" s="404" t="str">
        <f ca="1">+IF(OFFSET('Sanitation Data'!$I$29,0,10*ROW('Sanitation Data'!I85))="","",OFFSET('Sanitation Data'!$I$29,0,10*ROW('Sanitation Data'!I85)))</f>
        <v/>
      </c>
      <c r="DL91" s="404" t="str">
        <f ca="1">+IF(OFFSET('Sanitation Data'!$I$30,0,10*ROW('Sanitation Data'!I85))="","",OFFSET('Sanitation Data'!$I$30,0,10*ROW('Sanitation Data'!I85)))</f>
        <v/>
      </c>
      <c r="DM91" s="404" t="str">
        <f ca="1">+IF(OFFSET('Sanitation Data'!$I$31,0,10*ROW('Sanitation Data'!I85))="","",OFFSET('Sanitation Data'!$I$31,0,10*ROW('Sanitation Data'!I85)))</f>
        <v/>
      </c>
      <c r="DN91" s="404" t="str">
        <f ca="1">+IF(OFFSET('Sanitation Data'!$I$32,0,10*ROW('Sanitation Data'!I85))="","",OFFSET('Sanitation Data'!$I$32,0,10*ROW('Sanitation Data'!I85)))</f>
        <v/>
      </c>
      <c r="DO91" s="404" t="str">
        <f ca="1">+IF(OFFSET('Hygiene Data'!$D$11,0,10*ROW('Hygiene Data'!D85))="","",OFFSET('Hygiene Data'!$D$11,0,10*ROW('Hygiene Data'!D85)))</f>
        <v/>
      </c>
      <c r="DP91" s="404" t="str">
        <f ca="1">+IF(OFFSET('Hygiene Data'!$D$12,0,10*ROW('Hygiene Data'!D85))="","",OFFSET('Hygiene Data'!$D$12,0,10*ROW('Hygiene Data'!D85)))</f>
        <v/>
      </c>
      <c r="DQ91" s="404" t="str">
        <f ca="1">+IF(OFFSET('Hygiene Data'!$D$13,0,10*ROW('Hygiene Data'!D85))="","",OFFSET('Hygiene Data'!$D$13,0,10*ROW('Hygiene Data'!D85)))</f>
        <v/>
      </c>
      <c r="DR91" s="404" t="str">
        <f ca="1">+IF(OFFSET('Hygiene Data'!$E$11,0,10*ROW('Hygiene Data'!E85))="","",OFFSET('Hygiene Data'!$E$11,0,10*ROW('Hygiene Data'!E85)))</f>
        <v/>
      </c>
      <c r="DS91" s="404" t="str">
        <f ca="1">+IF(OFFSET('Hygiene Data'!$E$12,0,10*ROW('Hygiene Data'!E85))="","",OFFSET('Hygiene Data'!$E$12,0,10*ROW('Hygiene Data'!E85)))</f>
        <v/>
      </c>
      <c r="DT91" s="404" t="str">
        <f ca="1">+IF(OFFSET('Hygiene Data'!$E$13,0,10*ROW('Hygiene Data'!E85))="","",OFFSET('Hygiene Data'!$E$13,0,10*ROW('Hygiene Data'!E85)))</f>
        <v/>
      </c>
      <c r="DU91" s="404" t="str">
        <f ca="1">+IF(OFFSET('Hygiene Data'!$F$11,0,10*ROW('Hygiene Data'!F85))="","",OFFSET('Hygiene Data'!$F$11,0,10*ROW('Hygiene Data'!F85)))</f>
        <v/>
      </c>
      <c r="DV91" s="404" t="str">
        <f ca="1">+IF(OFFSET('Hygiene Data'!$F$12,0,10*ROW('Hygiene Data'!F85))="","",OFFSET('Hygiene Data'!$F$12,0,10*ROW('Hygiene Data'!F85)))</f>
        <v/>
      </c>
      <c r="DW91" s="404" t="str">
        <f ca="1">+IF(OFFSET('Hygiene Data'!$F$13,0,10*ROW('Hygiene Data'!F85))="","",OFFSET('Hygiene Data'!$F$13,0,10*ROW('Hygiene Data'!F85)))</f>
        <v/>
      </c>
      <c r="DX91" s="404" t="str">
        <f ca="1">+IF(OFFSET('Hygiene Data'!$G$11,0,10*ROW('Hygiene Data'!G85))="","",OFFSET('Hygiene Data'!$G$11,0,10*ROW('Hygiene Data'!G85)))</f>
        <v/>
      </c>
      <c r="DY91" s="404" t="str">
        <f ca="1">+IF(OFFSET('Hygiene Data'!$G$12,0,10*ROW('Hygiene Data'!G85))="","",OFFSET('Hygiene Data'!$G$12,0,10*ROW('Hygiene Data'!G85)))</f>
        <v/>
      </c>
      <c r="DZ91" s="404" t="str">
        <f ca="1">+IF(OFFSET('Hygiene Data'!$G$13,0,10*ROW('Hygiene Data'!G85))="","",OFFSET('Hygiene Data'!$G$13,0,10*ROW('Hygiene Data'!G85)))</f>
        <v/>
      </c>
      <c r="EA91" s="404" t="str">
        <f ca="1">+IF(OFFSET('Hygiene Data'!$H$11,0,10*ROW('Hygiene Data'!H85))="","",OFFSET('Hygiene Data'!$H$11,0,10*ROW('Hygiene Data'!H85)))</f>
        <v/>
      </c>
      <c r="EB91" s="404" t="str">
        <f ca="1">+IF(OFFSET('Hygiene Data'!$H$12,0,10*ROW('Hygiene Data'!H85))="","",OFFSET('Hygiene Data'!$H$12,0,10*ROW('Hygiene Data'!H85)))</f>
        <v/>
      </c>
      <c r="EC91" s="404" t="str">
        <f ca="1">+IF(OFFSET('Hygiene Data'!$H$13,0,10*ROW('Hygiene Data'!H85))="","",OFFSET('Hygiene Data'!$H$13,0,10*ROW('Hygiene Data'!H85)))</f>
        <v/>
      </c>
      <c r="ED91" s="404" t="str">
        <f ca="1">+IF(OFFSET('Hygiene Data'!$I$11,0,10*ROW('Hygiene Data'!I85))="","",OFFSET('Hygiene Data'!$I$11,0,10*ROW('Hygiene Data'!I85)))</f>
        <v/>
      </c>
      <c r="EE91" s="404" t="str">
        <f ca="1">+IF(OFFSET('Hygiene Data'!$I$12,0,10*ROW('Hygiene Data'!I85))="","",OFFSET('Hygiene Data'!$I$12,0,10*ROW('Hygiene Data'!I85)))</f>
        <v/>
      </c>
      <c r="EF91" s="404" t="str">
        <f ca="1">+IF(OFFSET('Hygiene Data'!$I$13,0,10*ROW('Hygiene Data'!I85))="","",OFFSET('Hygiene Data'!$I$13,0,10*ROW('Hygiene Data'!I85)))</f>
        <v/>
      </c>
    </row>
    <row r="92" spans="1:136" x14ac:dyDescent="0.25">
      <c r="A92" s="513" t="str">
        <f ca="1">+IF(OFFSET('Water Data'!$B$2,0,10*ROW('Water Data'!E86))="","",OFFSET('Water Data'!$B$2,0,10*ROW('Water Data'!E86)))</f>
        <v/>
      </c>
      <c r="B92" s="51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40" t="str">
        <f t="shared" ca="1" si="1"/>
        <v/>
      </c>
      <c r="D92" s="54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4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4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4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4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4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4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4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4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4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4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4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4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4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4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4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4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4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4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4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4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4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4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4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4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4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4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4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4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4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4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4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4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4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4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4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4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4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4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4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4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4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4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4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4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4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4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4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4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1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4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4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4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4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4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4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4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4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4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4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4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4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4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4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4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4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404" t="str">
        <f ca="1">+IF(OFFSET('Water Data'!$D$27,0,10*ROW('Water Data'!D86))="","",OFFSET('Water Data'!$D$27,0,10*ROW('Water Data'!D86)))</f>
        <v/>
      </c>
      <c r="BT92" s="404" t="str">
        <f ca="1">+IF(OFFSET('Water Data'!$D$28,0,10*ROW('Water Data'!D86))="","",OFFSET('Water Data'!$D$28,0,10*ROW('Water Data'!D86)))</f>
        <v/>
      </c>
      <c r="BU92" s="404" t="str">
        <f ca="1">+IF(OFFSET('Water Data'!$D$29,0,10*ROW('Water Data'!D86))="","",OFFSET('Water Data'!$D$29,0,10*ROW('Water Data'!D86)))</f>
        <v/>
      </c>
      <c r="BV92" s="404" t="str">
        <f ca="1">+IF(OFFSET('Water Data'!$E$27,0,10*ROW('Water Data'!E86))="","",OFFSET('Water Data'!$E$27,0,10*ROW('Water Data'!E86)))</f>
        <v/>
      </c>
      <c r="BW92" s="404" t="str">
        <f ca="1">+IF(OFFSET('Water Data'!$E$28,0,10*ROW('Water Data'!E86))="","",OFFSET('Water Data'!$E$28,0,10*ROW('Water Data'!E86)))</f>
        <v/>
      </c>
      <c r="BX92" s="404" t="str">
        <f ca="1">+IF(OFFSET('Water Data'!$E$29,0,10*ROW('Water Data'!E86))="","",OFFSET('Water Data'!$E$29,0,10*ROW('Water Data'!E86)))</f>
        <v/>
      </c>
      <c r="BY92" s="404" t="str">
        <f ca="1">+IF(OFFSET('Water Data'!$F$27,0,10*ROW('Water Data'!F86))="","",OFFSET('Water Data'!$F$27,0,10*ROW('Water Data'!F86)))</f>
        <v/>
      </c>
      <c r="BZ92" s="404" t="str">
        <f ca="1">+IF(OFFSET('Water Data'!$F$28,0,10*ROW('Water Data'!F86))="","",OFFSET('Water Data'!$F$28,0,10*ROW('Water Data'!F86)))</f>
        <v/>
      </c>
      <c r="CA92" s="404" t="str">
        <f ca="1">+IF(OFFSET('Water Data'!$F$29,0,10*ROW('Water Data'!F86))="","",OFFSET('Water Data'!$F$29,0,10*ROW('Water Data'!F86)))</f>
        <v/>
      </c>
      <c r="CB92" s="404" t="str">
        <f ca="1">+IF(OFFSET('Water Data'!$G$27,0,10*ROW('Water Data'!G86))="","",OFFSET('Water Data'!$G$27,0,10*ROW('Water Data'!G86)))</f>
        <v/>
      </c>
      <c r="CC92" s="404" t="str">
        <f ca="1">+IF(OFFSET('Water Data'!$G$28,0,10*ROW('Water Data'!G86))="","",OFFSET('Water Data'!$G$28,0,10*ROW('Water Data'!G86)))</f>
        <v/>
      </c>
      <c r="CD92" s="404" t="str">
        <f ca="1">+IF(OFFSET('Water Data'!$G$29,0,10*ROW('Water Data'!G86))="","",OFFSET('Water Data'!$G$29,0,10*ROW('Water Data'!G86)))</f>
        <v/>
      </c>
      <c r="CE92" s="404" t="str">
        <f ca="1">+IF(OFFSET('Water Data'!$H$27,0,10*ROW('Water Data'!H86))="","",OFFSET('Water Data'!$H$27,0,10*ROW('Water Data'!H86)))</f>
        <v/>
      </c>
      <c r="CF92" s="404" t="str">
        <f ca="1">+IF(OFFSET('Water Data'!$H$28,0,10*ROW('Water Data'!H86))="","",OFFSET('Water Data'!$H$28,0,10*ROW('Water Data'!H86)))</f>
        <v/>
      </c>
      <c r="CG92" s="404" t="str">
        <f ca="1">+IF(OFFSET('Water Data'!$H$29,0,10*ROW('Water Data'!H86))="","",OFFSET('Water Data'!$H$29,0,10*ROW('Water Data'!H86)))</f>
        <v/>
      </c>
      <c r="CH92" s="404" t="str">
        <f ca="1">+IF(OFFSET('Water Data'!$I$27,0,10*ROW('Water Data'!I86))="","",OFFSET('Water Data'!$I$27,0,10*ROW('Water Data'!I86)))</f>
        <v/>
      </c>
      <c r="CI92" s="404" t="str">
        <f ca="1">+IF(OFFSET('Water Data'!$I$28,0,10*ROW('Water Data'!I86))="","",OFFSET('Water Data'!$I$28,0,10*ROW('Water Data'!I86)))</f>
        <v/>
      </c>
      <c r="CJ92" s="404" t="str">
        <f ca="1">+IF(OFFSET('Water Data'!$I$29,0,10*ROW('Water Data'!I86))="","",OFFSET('Water Data'!$I$29,0,10*ROW('Water Data'!I86)))</f>
        <v/>
      </c>
      <c r="CK92" s="404" t="str">
        <f ca="1">+IF(OFFSET('Sanitation Data'!$D$28,0,10*ROW('Sanitation Data'!D86))="","",OFFSET('Sanitation Data'!$D$28,0,10*ROW('Sanitation Data'!D86)))</f>
        <v/>
      </c>
      <c r="CL92" s="404" t="str">
        <f ca="1">+IF(OFFSET('Sanitation Data'!$D$29,0,10*ROW('Sanitation Data'!D86))="","",OFFSET('Sanitation Data'!$D$29,0,10*ROW('Sanitation Data'!D86)))</f>
        <v/>
      </c>
      <c r="CM92" s="404" t="str">
        <f ca="1">+IF(OFFSET('Sanitation Data'!$D$30,0,10*ROW('Sanitation Data'!D86))="","",OFFSET('Sanitation Data'!$D$30,0,10*ROW('Sanitation Data'!D86)))</f>
        <v/>
      </c>
      <c r="CN92" s="404" t="str">
        <f ca="1">+IF(OFFSET('Sanitation Data'!$D$31,0,10*ROW('Sanitation Data'!D86))="","",OFFSET('Sanitation Data'!$D$31,0,10*ROW('Sanitation Data'!D86)))</f>
        <v/>
      </c>
      <c r="CO92" s="404" t="str">
        <f ca="1">+IF(OFFSET('Sanitation Data'!$D$32,0,10*ROW('Sanitation Data'!D86))="","",OFFSET('Sanitation Data'!$D$32,0,10*ROW('Sanitation Data'!D86)))</f>
        <v/>
      </c>
      <c r="CP92" s="404" t="str">
        <f ca="1">+IF(OFFSET('Sanitation Data'!$E$28,0,10*ROW('Sanitation Data'!E86))="","",OFFSET('Sanitation Data'!$E$28,0,10*ROW('Sanitation Data'!E86)))</f>
        <v/>
      </c>
      <c r="CQ92" s="404" t="str">
        <f ca="1">+IF(OFFSET('Sanitation Data'!$E$29,0,10*ROW('Sanitation Data'!E86))="","",OFFSET('Sanitation Data'!$E$29,0,10*ROW('Sanitation Data'!E86)))</f>
        <v/>
      </c>
      <c r="CR92" s="404" t="str">
        <f ca="1">+IF(OFFSET('Sanitation Data'!$E$30,0,10*ROW('Sanitation Data'!E86))="","",OFFSET('Sanitation Data'!$E$30,0,10*ROW('Sanitation Data'!E86)))</f>
        <v/>
      </c>
      <c r="CS92" s="404" t="str">
        <f ca="1">+IF(OFFSET('Sanitation Data'!$E$31,0,10*ROW('Sanitation Data'!E86))="","",OFFSET('Sanitation Data'!$E$31,0,10*ROW('Sanitation Data'!E86)))</f>
        <v/>
      </c>
      <c r="CT92" s="404" t="str">
        <f ca="1">+IF(OFFSET('Sanitation Data'!$E$32,0,10*ROW('Sanitation Data'!E86))="","",OFFSET('Sanitation Data'!$E$32,0,10*ROW('Sanitation Data'!E86)))</f>
        <v/>
      </c>
      <c r="CU92" s="404" t="str">
        <f ca="1">+IF(OFFSET('Sanitation Data'!$F$28,0,10*ROW('Sanitation Data'!F86))="","",OFFSET('Sanitation Data'!$F$28,0,10*ROW('Sanitation Data'!F86)))</f>
        <v/>
      </c>
      <c r="CV92" s="404" t="str">
        <f ca="1">+IF(OFFSET('Sanitation Data'!$F$29,0,10*ROW('Sanitation Data'!F86))="","",OFFSET('Sanitation Data'!$F$29,0,10*ROW('Sanitation Data'!F86)))</f>
        <v/>
      </c>
      <c r="CW92" s="404" t="str">
        <f ca="1">+IF(OFFSET('Sanitation Data'!$F$30,0,10*ROW('Sanitation Data'!F86))="","",OFFSET('Sanitation Data'!$F$30,0,10*ROW('Sanitation Data'!F86)))</f>
        <v/>
      </c>
      <c r="CX92" s="404" t="str">
        <f ca="1">+IF(OFFSET('Sanitation Data'!$F$31,0,10*ROW('Sanitation Data'!F86))="","",OFFSET('Sanitation Data'!$F$31,0,10*ROW('Sanitation Data'!F86)))</f>
        <v/>
      </c>
      <c r="CY92" s="404" t="str">
        <f ca="1">+IF(OFFSET('Sanitation Data'!$F$32,0,10*ROW('Sanitation Data'!F86))="","",OFFSET('Sanitation Data'!$F$32,0,10*ROW('Sanitation Data'!F86)))</f>
        <v/>
      </c>
      <c r="CZ92" s="404" t="str">
        <f ca="1">+IF(OFFSET('Sanitation Data'!$G$28,0,10*ROW('Sanitation Data'!G86))="","",OFFSET('Sanitation Data'!$G$28,0,10*ROW('Sanitation Data'!G86)))</f>
        <v/>
      </c>
      <c r="DA92" s="404" t="str">
        <f ca="1">+IF(OFFSET('Sanitation Data'!$G$29,0,10*ROW('Sanitation Data'!G86))="","",OFFSET('Sanitation Data'!$G$29,0,10*ROW('Sanitation Data'!G86)))</f>
        <v/>
      </c>
      <c r="DB92" s="404" t="str">
        <f ca="1">+IF(OFFSET('Sanitation Data'!$G$30,0,10*ROW('Sanitation Data'!G86))="","",OFFSET('Sanitation Data'!$G$30,0,10*ROW('Sanitation Data'!G86)))</f>
        <v/>
      </c>
      <c r="DC92" s="404" t="str">
        <f ca="1">+IF(OFFSET('Sanitation Data'!$G$31,0,10*ROW('Sanitation Data'!G86))="","",OFFSET('Sanitation Data'!$G$31,0,10*ROW('Sanitation Data'!G86)))</f>
        <v/>
      </c>
      <c r="DD92" s="404" t="str">
        <f ca="1">+IF(OFFSET('Sanitation Data'!$G$32,0,10*ROW('Sanitation Data'!G86))="","",OFFSET('Sanitation Data'!$G$32,0,10*ROW('Sanitation Data'!G86)))</f>
        <v/>
      </c>
      <c r="DE92" s="404" t="str">
        <f ca="1">+IF(OFFSET('Sanitation Data'!$H$28,0,10*ROW('Sanitation Data'!H86))="","",OFFSET('Sanitation Data'!$H$28,0,10*ROW('Sanitation Data'!H86)))</f>
        <v/>
      </c>
      <c r="DF92" s="404" t="str">
        <f ca="1">+IF(OFFSET('Sanitation Data'!$H$29,0,10*ROW('Sanitation Data'!H86))="","",OFFSET('Sanitation Data'!$H$29,0,10*ROW('Sanitation Data'!H86)))</f>
        <v/>
      </c>
      <c r="DG92" s="404" t="str">
        <f ca="1">+IF(OFFSET('Sanitation Data'!$H$30,0,10*ROW('Sanitation Data'!H86))="","",OFFSET('Sanitation Data'!$H$30,0,10*ROW('Sanitation Data'!H86)))</f>
        <v/>
      </c>
      <c r="DH92" s="404" t="str">
        <f ca="1">+IF(OFFSET('Sanitation Data'!$H$31,0,10*ROW('Sanitation Data'!H86))="","",OFFSET('Sanitation Data'!$H$31,0,10*ROW('Sanitation Data'!H86)))</f>
        <v/>
      </c>
      <c r="DI92" s="404" t="str">
        <f ca="1">+IF(OFFSET('Sanitation Data'!$H$32,0,10*ROW('Sanitation Data'!H86))="","",OFFSET('Sanitation Data'!$H$32,0,10*ROW('Sanitation Data'!H86)))</f>
        <v/>
      </c>
      <c r="DJ92" s="404" t="str">
        <f ca="1">+IF(OFFSET('Sanitation Data'!$I$28,0,10*ROW('Sanitation Data'!I86))="","",OFFSET('Sanitation Data'!$I$28,0,10*ROW('Sanitation Data'!I86)))</f>
        <v/>
      </c>
      <c r="DK92" s="404" t="str">
        <f ca="1">+IF(OFFSET('Sanitation Data'!$I$29,0,10*ROW('Sanitation Data'!I86))="","",OFFSET('Sanitation Data'!$I$29,0,10*ROW('Sanitation Data'!I86)))</f>
        <v/>
      </c>
      <c r="DL92" s="404" t="str">
        <f ca="1">+IF(OFFSET('Sanitation Data'!$I$30,0,10*ROW('Sanitation Data'!I86))="","",OFFSET('Sanitation Data'!$I$30,0,10*ROW('Sanitation Data'!I86)))</f>
        <v/>
      </c>
      <c r="DM92" s="404" t="str">
        <f ca="1">+IF(OFFSET('Sanitation Data'!$I$31,0,10*ROW('Sanitation Data'!I86))="","",OFFSET('Sanitation Data'!$I$31,0,10*ROW('Sanitation Data'!I86)))</f>
        <v/>
      </c>
      <c r="DN92" s="404" t="str">
        <f ca="1">+IF(OFFSET('Sanitation Data'!$I$32,0,10*ROW('Sanitation Data'!I86))="","",OFFSET('Sanitation Data'!$I$32,0,10*ROW('Sanitation Data'!I86)))</f>
        <v/>
      </c>
      <c r="DO92" s="404" t="str">
        <f ca="1">+IF(OFFSET('Hygiene Data'!$D$11,0,10*ROW('Hygiene Data'!D86))="","",OFFSET('Hygiene Data'!$D$11,0,10*ROW('Hygiene Data'!D86)))</f>
        <v/>
      </c>
      <c r="DP92" s="404" t="str">
        <f ca="1">+IF(OFFSET('Hygiene Data'!$D$12,0,10*ROW('Hygiene Data'!D86))="","",OFFSET('Hygiene Data'!$D$12,0,10*ROW('Hygiene Data'!D86)))</f>
        <v/>
      </c>
      <c r="DQ92" s="404" t="str">
        <f ca="1">+IF(OFFSET('Hygiene Data'!$D$13,0,10*ROW('Hygiene Data'!D86))="","",OFFSET('Hygiene Data'!$D$13,0,10*ROW('Hygiene Data'!D86)))</f>
        <v/>
      </c>
      <c r="DR92" s="404" t="str">
        <f ca="1">+IF(OFFSET('Hygiene Data'!$E$11,0,10*ROW('Hygiene Data'!E86))="","",OFFSET('Hygiene Data'!$E$11,0,10*ROW('Hygiene Data'!E86)))</f>
        <v/>
      </c>
      <c r="DS92" s="404" t="str">
        <f ca="1">+IF(OFFSET('Hygiene Data'!$E$12,0,10*ROW('Hygiene Data'!E86))="","",OFFSET('Hygiene Data'!$E$12,0,10*ROW('Hygiene Data'!E86)))</f>
        <v/>
      </c>
      <c r="DT92" s="404" t="str">
        <f ca="1">+IF(OFFSET('Hygiene Data'!$E$13,0,10*ROW('Hygiene Data'!E86))="","",OFFSET('Hygiene Data'!$E$13,0,10*ROW('Hygiene Data'!E86)))</f>
        <v/>
      </c>
      <c r="DU92" s="404" t="str">
        <f ca="1">+IF(OFFSET('Hygiene Data'!$F$11,0,10*ROW('Hygiene Data'!F86))="","",OFFSET('Hygiene Data'!$F$11,0,10*ROW('Hygiene Data'!F86)))</f>
        <v/>
      </c>
      <c r="DV92" s="404" t="str">
        <f ca="1">+IF(OFFSET('Hygiene Data'!$F$12,0,10*ROW('Hygiene Data'!F86))="","",OFFSET('Hygiene Data'!$F$12,0,10*ROW('Hygiene Data'!F86)))</f>
        <v/>
      </c>
      <c r="DW92" s="404" t="str">
        <f ca="1">+IF(OFFSET('Hygiene Data'!$F$13,0,10*ROW('Hygiene Data'!F86))="","",OFFSET('Hygiene Data'!$F$13,0,10*ROW('Hygiene Data'!F86)))</f>
        <v/>
      </c>
      <c r="DX92" s="404" t="str">
        <f ca="1">+IF(OFFSET('Hygiene Data'!$G$11,0,10*ROW('Hygiene Data'!G86))="","",OFFSET('Hygiene Data'!$G$11,0,10*ROW('Hygiene Data'!G86)))</f>
        <v/>
      </c>
      <c r="DY92" s="404" t="str">
        <f ca="1">+IF(OFFSET('Hygiene Data'!$G$12,0,10*ROW('Hygiene Data'!G86))="","",OFFSET('Hygiene Data'!$G$12,0,10*ROW('Hygiene Data'!G86)))</f>
        <v/>
      </c>
      <c r="DZ92" s="404" t="str">
        <f ca="1">+IF(OFFSET('Hygiene Data'!$G$13,0,10*ROW('Hygiene Data'!G86))="","",OFFSET('Hygiene Data'!$G$13,0,10*ROW('Hygiene Data'!G86)))</f>
        <v/>
      </c>
      <c r="EA92" s="404" t="str">
        <f ca="1">+IF(OFFSET('Hygiene Data'!$H$11,0,10*ROW('Hygiene Data'!H86))="","",OFFSET('Hygiene Data'!$H$11,0,10*ROW('Hygiene Data'!H86)))</f>
        <v/>
      </c>
      <c r="EB92" s="404" t="str">
        <f ca="1">+IF(OFFSET('Hygiene Data'!$H$12,0,10*ROW('Hygiene Data'!H86))="","",OFFSET('Hygiene Data'!$H$12,0,10*ROW('Hygiene Data'!H86)))</f>
        <v/>
      </c>
      <c r="EC92" s="404" t="str">
        <f ca="1">+IF(OFFSET('Hygiene Data'!$H$13,0,10*ROW('Hygiene Data'!H86))="","",OFFSET('Hygiene Data'!$H$13,0,10*ROW('Hygiene Data'!H86)))</f>
        <v/>
      </c>
      <c r="ED92" s="404" t="str">
        <f ca="1">+IF(OFFSET('Hygiene Data'!$I$11,0,10*ROW('Hygiene Data'!I86))="","",OFFSET('Hygiene Data'!$I$11,0,10*ROW('Hygiene Data'!I86)))</f>
        <v/>
      </c>
      <c r="EE92" s="404" t="str">
        <f ca="1">+IF(OFFSET('Hygiene Data'!$I$12,0,10*ROW('Hygiene Data'!I86))="","",OFFSET('Hygiene Data'!$I$12,0,10*ROW('Hygiene Data'!I86)))</f>
        <v/>
      </c>
      <c r="EF92" s="404" t="str">
        <f ca="1">+IF(OFFSET('Hygiene Data'!$I$13,0,10*ROW('Hygiene Data'!I86))="","",OFFSET('Hygiene Data'!$I$13,0,10*ROW('Hygiene Data'!I86)))</f>
        <v/>
      </c>
    </row>
    <row r="93" spans="1:136" x14ac:dyDescent="0.25">
      <c r="A93" s="513" t="str">
        <f ca="1">+IF(OFFSET('Water Data'!$B$2,0,10*ROW('Water Data'!E87))="","",OFFSET('Water Data'!$B$2,0,10*ROW('Water Data'!E87)))</f>
        <v/>
      </c>
      <c r="B93" s="51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40" t="str">
        <f t="shared" ca="1" si="1"/>
        <v/>
      </c>
      <c r="D93" s="54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4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4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4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4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4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4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4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4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4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4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4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4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4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4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4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4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4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4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4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4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4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4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4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4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4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4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4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4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4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4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4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4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4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4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4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4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4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4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4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4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4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4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4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4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4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4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4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4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1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4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4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4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4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4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4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4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4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4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4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4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4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4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4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4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4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404" t="str">
        <f ca="1">+IF(OFFSET('Water Data'!$D$27,0,10*ROW('Water Data'!D87))="","",OFFSET('Water Data'!$D$27,0,10*ROW('Water Data'!D87)))</f>
        <v/>
      </c>
      <c r="BT93" s="404" t="str">
        <f ca="1">+IF(OFFSET('Water Data'!$D$28,0,10*ROW('Water Data'!D87))="","",OFFSET('Water Data'!$D$28,0,10*ROW('Water Data'!D87)))</f>
        <v/>
      </c>
      <c r="BU93" s="404" t="str">
        <f ca="1">+IF(OFFSET('Water Data'!$D$29,0,10*ROW('Water Data'!D87))="","",OFFSET('Water Data'!$D$29,0,10*ROW('Water Data'!D87)))</f>
        <v/>
      </c>
      <c r="BV93" s="404" t="str">
        <f ca="1">+IF(OFFSET('Water Data'!$E$27,0,10*ROW('Water Data'!E87))="","",OFFSET('Water Data'!$E$27,0,10*ROW('Water Data'!E87)))</f>
        <v/>
      </c>
      <c r="BW93" s="404" t="str">
        <f ca="1">+IF(OFFSET('Water Data'!$E$28,0,10*ROW('Water Data'!E87))="","",OFFSET('Water Data'!$E$28,0,10*ROW('Water Data'!E87)))</f>
        <v/>
      </c>
      <c r="BX93" s="404" t="str">
        <f ca="1">+IF(OFFSET('Water Data'!$E$29,0,10*ROW('Water Data'!E87))="","",OFFSET('Water Data'!$E$29,0,10*ROW('Water Data'!E87)))</f>
        <v/>
      </c>
      <c r="BY93" s="404" t="str">
        <f ca="1">+IF(OFFSET('Water Data'!$F$27,0,10*ROW('Water Data'!F87))="","",OFFSET('Water Data'!$F$27,0,10*ROW('Water Data'!F87)))</f>
        <v/>
      </c>
      <c r="BZ93" s="404" t="str">
        <f ca="1">+IF(OFFSET('Water Data'!$F$28,0,10*ROW('Water Data'!F87))="","",OFFSET('Water Data'!$F$28,0,10*ROW('Water Data'!F87)))</f>
        <v/>
      </c>
      <c r="CA93" s="404" t="str">
        <f ca="1">+IF(OFFSET('Water Data'!$F$29,0,10*ROW('Water Data'!F87))="","",OFFSET('Water Data'!$F$29,0,10*ROW('Water Data'!F87)))</f>
        <v/>
      </c>
      <c r="CB93" s="404" t="str">
        <f ca="1">+IF(OFFSET('Water Data'!$G$27,0,10*ROW('Water Data'!G87))="","",OFFSET('Water Data'!$G$27,0,10*ROW('Water Data'!G87)))</f>
        <v/>
      </c>
      <c r="CC93" s="404" t="str">
        <f ca="1">+IF(OFFSET('Water Data'!$G$28,0,10*ROW('Water Data'!G87))="","",OFFSET('Water Data'!$G$28,0,10*ROW('Water Data'!G87)))</f>
        <v/>
      </c>
      <c r="CD93" s="404" t="str">
        <f ca="1">+IF(OFFSET('Water Data'!$G$29,0,10*ROW('Water Data'!G87))="","",OFFSET('Water Data'!$G$29,0,10*ROW('Water Data'!G87)))</f>
        <v/>
      </c>
      <c r="CE93" s="404" t="str">
        <f ca="1">+IF(OFFSET('Water Data'!$H$27,0,10*ROW('Water Data'!H87))="","",OFFSET('Water Data'!$H$27,0,10*ROW('Water Data'!H87)))</f>
        <v/>
      </c>
      <c r="CF93" s="404" t="str">
        <f ca="1">+IF(OFFSET('Water Data'!$H$28,0,10*ROW('Water Data'!H87))="","",OFFSET('Water Data'!$H$28,0,10*ROW('Water Data'!H87)))</f>
        <v/>
      </c>
      <c r="CG93" s="404" t="str">
        <f ca="1">+IF(OFFSET('Water Data'!$H$29,0,10*ROW('Water Data'!H87))="","",OFFSET('Water Data'!$H$29,0,10*ROW('Water Data'!H87)))</f>
        <v/>
      </c>
      <c r="CH93" s="404" t="str">
        <f ca="1">+IF(OFFSET('Water Data'!$I$27,0,10*ROW('Water Data'!I87))="","",OFFSET('Water Data'!$I$27,0,10*ROW('Water Data'!I87)))</f>
        <v/>
      </c>
      <c r="CI93" s="404" t="str">
        <f ca="1">+IF(OFFSET('Water Data'!$I$28,0,10*ROW('Water Data'!I87))="","",OFFSET('Water Data'!$I$28,0,10*ROW('Water Data'!I87)))</f>
        <v/>
      </c>
      <c r="CJ93" s="404" t="str">
        <f ca="1">+IF(OFFSET('Water Data'!$I$29,0,10*ROW('Water Data'!I87))="","",OFFSET('Water Data'!$I$29,0,10*ROW('Water Data'!I87)))</f>
        <v/>
      </c>
      <c r="CK93" s="404" t="str">
        <f ca="1">+IF(OFFSET('Sanitation Data'!$D$28,0,10*ROW('Sanitation Data'!D87))="","",OFFSET('Sanitation Data'!$D$28,0,10*ROW('Sanitation Data'!D87)))</f>
        <v/>
      </c>
      <c r="CL93" s="404" t="str">
        <f ca="1">+IF(OFFSET('Sanitation Data'!$D$29,0,10*ROW('Sanitation Data'!D87))="","",OFFSET('Sanitation Data'!$D$29,0,10*ROW('Sanitation Data'!D87)))</f>
        <v/>
      </c>
      <c r="CM93" s="404" t="str">
        <f ca="1">+IF(OFFSET('Sanitation Data'!$D$30,0,10*ROW('Sanitation Data'!D87))="","",OFFSET('Sanitation Data'!$D$30,0,10*ROW('Sanitation Data'!D87)))</f>
        <v/>
      </c>
      <c r="CN93" s="404" t="str">
        <f ca="1">+IF(OFFSET('Sanitation Data'!$D$31,0,10*ROW('Sanitation Data'!D87))="","",OFFSET('Sanitation Data'!$D$31,0,10*ROW('Sanitation Data'!D87)))</f>
        <v/>
      </c>
      <c r="CO93" s="404" t="str">
        <f ca="1">+IF(OFFSET('Sanitation Data'!$D$32,0,10*ROW('Sanitation Data'!D87))="","",OFFSET('Sanitation Data'!$D$32,0,10*ROW('Sanitation Data'!D87)))</f>
        <v/>
      </c>
      <c r="CP93" s="404" t="str">
        <f ca="1">+IF(OFFSET('Sanitation Data'!$E$28,0,10*ROW('Sanitation Data'!E87))="","",OFFSET('Sanitation Data'!$E$28,0,10*ROW('Sanitation Data'!E87)))</f>
        <v/>
      </c>
      <c r="CQ93" s="404" t="str">
        <f ca="1">+IF(OFFSET('Sanitation Data'!$E$29,0,10*ROW('Sanitation Data'!E87))="","",OFFSET('Sanitation Data'!$E$29,0,10*ROW('Sanitation Data'!E87)))</f>
        <v/>
      </c>
      <c r="CR93" s="404" t="str">
        <f ca="1">+IF(OFFSET('Sanitation Data'!$E$30,0,10*ROW('Sanitation Data'!E87))="","",OFFSET('Sanitation Data'!$E$30,0,10*ROW('Sanitation Data'!E87)))</f>
        <v/>
      </c>
      <c r="CS93" s="404" t="str">
        <f ca="1">+IF(OFFSET('Sanitation Data'!$E$31,0,10*ROW('Sanitation Data'!E87))="","",OFFSET('Sanitation Data'!$E$31,0,10*ROW('Sanitation Data'!E87)))</f>
        <v/>
      </c>
      <c r="CT93" s="404" t="str">
        <f ca="1">+IF(OFFSET('Sanitation Data'!$E$32,0,10*ROW('Sanitation Data'!E87))="","",OFFSET('Sanitation Data'!$E$32,0,10*ROW('Sanitation Data'!E87)))</f>
        <v/>
      </c>
      <c r="CU93" s="404" t="str">
        <f ca="1">+IF(OFFSET('Sanitation Data'!$F$28,0,10*ROW('Sanitation Data'!F87))="","",OFFSET('Sanitation Data'!$F$28,0,10*ROW('Sanitation Data'!F87)))</f>
        <v/>
      </c>
      <c r="CV93" s="404" t="str">
        <f ca="1">+IF(OFFSET('Sanitation Data'!$F$29,0,10*ROW('Sanitation Data'!F87))="","",OFFSET('Sanitation Data'!$F$29,0,10*ROW('Sanitation Data'!F87)))</f>
        <v/>
      </c>
      <c r="CW93" s="404" t="str">
        <f ca="1">+IF(OFFSET('Sanitation Data'!$F$30,0,10*ROW('Sanitation Data'!F87))="","",OFFSET('Sanitation Data'!$F$30,0,10*ROW('Sanitation Data'!F87)))</f>
        <v/>
      </c>
      <c r="CX93" s="404" t="str">
        <f ca="1">+IF(OFFSET('Sanitation Data'!$F$31,0,10*ROW('Sanitation Data'!F87))="","",OFFSET('Sanitation Data'!$F$31,0,10*ROW('Sanitation Data'!F87)))</f>
        <v/>
      </c>
      <c r="CY93" s="404" t="str">
        <f ca="1">+IF(OFFSET('Sanitation Data'!$F$32,0,10*ROW('Sanitation Data'!F87))="","",OFFSET('Sanitation Data'!$F$32,0,10*ROW('Sanitation Data'!F87)))</f>
        <v/>
      </c>
      <c r="CZ93" s="404" t="str">
        <f ca="1">+IF(OFFSET('Sanitation Data'!$G$28,0,10*ROW('Sanitation Data'!G87))="","",OFFSET('Sanitation Data'!$G$28,0,10*ROW('Sanitation Data'!G87)))</f>
        <v/>
      </c>
      <c r="DA93" s="404" t="str">
        <f ca="1">+IF(OFFSET('Sanitation Data'!$G$29,0,10*ROW('Sanitation Data'!G87))="","",OFFSET('Sanitation Data'!$G$29,0,10*ROW('Sanitation Data'!G87)))</f>
        <v/>
      </c>
      <c r="DB93" s="404" t="str">
        <f ca="1">+IF(OFFSET('Sanitation Data'!$G$30,0,10*ROW('Sanitation Data'!G87))="","",OFFSET('Sanitation Data'!$G$30,0,10*ROW('Sanitation Data'!G87)))</f>
        <v/>
      </c>
      <c r="DC93" s="404" t="str">
        <f ca="1">+IF(OFFSET('Sanitation Data'!$G$31,0,10*ROW('Sanitation Data'!G87))="","",OFFSET('Sanitation Data'!$G$31,0,10*ROW('Sanitation Data'!G87)))</f>
        <v/>
      </c>
      <c r="DD93" s="404" t="str">
        <f ca="1">+IF(OFFSET('Sanitation Data'!$G$32,0,10*ROW('Sanitation Data'!G87))="","",OFFSET('Sanitation Data'!$G$32,0,10*ROW('Sanitation Data'!G87)))</f>
        <v/>
      </c>
      <c r="DE93" s="404" t="str">
        <f ca="1">+IF(OFFSET('Sanitation Data'!$H$28,0,10*ROW('Sanitation Data'!H87))="","",OFFSET('Sanitation Data'!$H$28,0,10*ROW('Sanitation Data'!H87)))</f>
        <v/>
      </c>
      <c r="DF93" s="404" t="str">
        <f ca="1">+IF(OFFSET('Sanitation Data'!$H$29,0,10*ROW('Sanitation Data'!H87))="","",OFFSET('Sanitation Data'!$H$29,0,10*ROW('Sanitation Data'!H87)))</f>
        <v/>
      </c>
      <c r="DG93" s="404" t="str">
        <f ca="1">+IF(OFFSET('Sanitation Data'!$H$30,0,10*ROW('Sanitation Data'!H87))="","",OFFSET('Sanitation Data'!$H$30,0,10*ROW('Sanitation Data'!H87)))</f>
        <v/>
      </c>
      <c r="DH93" s="404" t="str">
        <f ca="1">+IF(OFFSET('Sanitation Data'!$H$31,0,10*ROW('Sanitation Data'!H87))="","",OFFSET('Sanitation Data'!$H$31,0,10*ROW('Sanitation Data'!H87)))</f>
        <v/>
      </c>
      <c r="DI93" s="404" t="str">
        <f ca="1">+IF(OFFSET('Sanitation Data'!$H$32,0,10*ROW('Sanitation Data'!H87))="","",OFFSET('Sanitation Data'!$H$32,0,10*ROW('Sanitation Data'!H87)))</f>
        <v/>
      </c>
      <c r="DJ93" s="404" t="str">
        <f ca="1">+IF(OFFSET('Sanitation Data'!$I$28,0,10*ROW('Sanitation Data'!I87))="","",OFFSET('Sanitation Data'!$I$28,0,10*ROW('Sanitation Data'!I87)))</f>
        <v/>
      </c>
      <c r="DK93" s="404" t="str">
        <f ca="1">+IF(OFFSET('Sanitation Data'!$I$29,0,10*ROW('Sanitation Data'!I87))="","",OFFSET('Sanitation Data'!$I$29,0,10*ROW('Sanitation Data'!I87)))</f>
        <v/>
      </c>
      <c r="DL93" s="404" t="str">
        <f ca="1">+IF(OFFSET('Sanitation Data'!$I$30,0,10*ROW('Sanitation Data'!I87))="","",OFFSET('Sanitation Data'!$I$30,0,10*ROW('Sanitation Data'!I87)))</f>
        <v/>
      </c>
      <c r="DM93" s="404" t="str">
        <f ca="1">+IF(OFFSET('Sanitation Data'!$I$31,0,10*ROW('Sanitation Data'!I87))="","",OFFSET('Sanitation Data'!$I$31,0,10*ROW('Sanitation Data'!I87)))</f>
        <v/>
      </c>
      <c r="DN93" s="404" t="str">
        <f ca="1">+IF(OFFSET('Sanitation Data'!$I$32,0,10*ROW('Sanitation Data'!I87))="","",OFFSET('Sanitation Data'!$I$32,0,10*ROW('Sanitation Data'!I87)))</f>
        <v/>
      </c>
      <c r="DO93" s="404" t="str">
        <f ca="1">+IF(OFFSET('Hygiene Data'!$D$11,0,10*ROW('Hygiene Data'!D87))="","",OFFSET('Hygiene Data'!$D$11,0,10*ROW('Hygiene Data'!D87)))</f>
        <v/>
      </c>
      <c r="DP93" s="404" t="str">
        <f ca="1">+IF(OFFSET('Hygiene Data'!$D$12,0,10*ROW('Hygiene Data'!D87))="","",OFFSET('Hygiene Data'!$D$12,0,10*ROW('Hygiene Data'!D87)))</f>
        <v/>
      </c>
      <c r="DQ93" s="404" t="str">
        <f ca="1">+IF(OFFSET('Hygiene Data'!$D$13,0,10*ROW('Hygiene Data'!D87))="","",OFFSET('Hygiene Data'!$D$13,0,10*ROW('Hygiene Data'!D87)))</f>
        <v/>
      </c>
      <c r="DR93" s="404" t="str">
        <f ca="1">+IF(OFFSET('Hygiene Data'!$E$11,0,10*ROW('Hygiene Data'!E87))="","",OFFSET('Hygiene Data'!$E$11,0,10*ROW('Hygiene Data'!E87)))</f>
        <v/>
      </c>
      <c r="DS93" s="404" t="str">
        <f ca="1">+IF(OFFSET('Hygiene Data'!$E$12,0,10*ROW('Hygiene Data'!E87))="","",OFFSET('Hygiene Data'!$E$12,0,10*ROW('Hygiene Data'!E87)))</f>
        <v/>
      </c>
      <c r="DT93" s="404" t="str">
        <f ca="1">+IF(OFFSET('Hygiene Data'!$E$13,0,10*ROW('Hygiene Data'!E87))="","",OFFSET('Hygiene Data'!$E$13,0,10*ROW('Hygiene Data'!E87)))</f>
        <v/>
      </c>
      <c r="DU93" s="404" t="str">
        <f ca="1">+IF(OFFSET('Hygiene Data'!$F$11,0,10*ROW('Hygiene Data'!F87))="","",OFFSET('Hygiene Data'!$F$11,0,10*ROW('Hygiene Data'!F87)))</f>
        <v/>
      </c>
      <c r="DV93" s="404" t="str">
        <f ca="1">+IF(OFFSET('Hygiene Data'!$F$12,0,10*ROW('Hygiene Data'!F87))="","",OFFSET('Hygiene Data'!$F$12,0,10*ROW('Hygiene Data'!F87)))</f>
        <v/>
      </c>
      <c r="DW93" s="404" t="str">
        <f ca="1">+IF(OFFSET('Hygiene Data'!$F$13,0,10*ROW('Hygiene Data'!F87))="","",OFFSET('Hygiene Data'!$F$13,0,10*ROW('Hygiene Data'!F87)))</f>
        <v/>
      </c>
      <c r="DX93" s="404" t="str">
        <f ca="1">+IF(OFFSET('Hygiene Data'!$G$11,0,10*ROW('Hygiene Data'!G87))="","",OFFSET('Hygiene Data'!$G$11,0,10*ROW('Hygiene Data'!G87)))</f>
        <v/>
      </c>
      <c r="DY93" s="404" t="str">
        <f ca="1">+IF(OFFSET('Hygiene Data'!$G$12,0,10*ROW('Hygiene Data'!G87))="","",OFFSET('Hygiene Data'!$G$12,0,10*ROW('Hygiene Data'!G87)))</f>
        <v/>
      </c>
      <c r="DZ93" s="404" t="str">
        <f ca="1">+IF(OFFSET('Hygiene Data'!$G$13,0,10*ROW('Hygiene Data'!G87))="","",OFFSET('Hygiene Data'!$G$13,0,10*ROW('Hygiene Data'!G87)))</f>
        <v/>
      </c>
      <c r="EA93" s="404" t="str">
        <f ca="1">+IF(OFFSET('Hygiene Data'!$H$11,0,10*ROW('Hygiene Data'!H87))="","",OFFSET('Hygiene Data'!$H$11,0,10*ROW('Hygiene Data'!H87)))</f>
        <v/>
      </c>
      <c r="EB93" s="404" t="str">
        <f ca="1">+IF(OFFSET('Hygiene Data'!$H$12,0,10*ROW('Hygiene Data'!H87))="","",OFFSET('Hygiene Data'!$H$12,0,10*ROW('Hygiene Data'!H87)))</f>
        <v/>
      </c>
      <c r="EC93" s="404" t="str">
        <f ca="1">+IF(OFFSET('Hygiene Data'!$H$13,0,10*ROW('Hygiene Data'!H87))="","",OFFSET('Hygiene Data'!$H$13,0,10*ROW('Hygiene Data'!H87)))</f>
        <v/>
      </c>
      <c r="ED93" s="404" t="str">
        <f ca="1">+IF(OFFSET('Hygiene Data'!$I$11,0,10*ROW('Hygiene Data'!I87))="","",OFFSET('Hygiene Data'!$I$11,0,10*ROW('Hygiene Data'!I87)))</f>
        <v/>
      </c>
      <c r="EE93" s="404" t="str">
        <f ca="1">+IF(OFFSET('Hygiene Data'!$I$12,0,10*ROW('Hygiene Data'!I87))="","",OFFSET('Hygiene Data'!$I$12,0,10*ROW('Hygiene Data'!I87)))</f>
        <v/>
      </c>
      <c r="EF93" s="404" t="str">
        <f ca="1">+IF(OFFSET('Hygiene Data'!$I$13,0,10*ROW('Hygiene Data'!I87))="","",OFFSET('Hygiene Data'!$I$13,0,10*ROW('Hygiene Data'!I87)))</f>
        <v/>
      </c>
    </row>
    <row r="94" spans="1:136" x14ac:dyDescent="0.25">
      <c r="A94" s="513" t="str">
        <f ca="1">+IF(OFFSET('Water Data'!$B$2,0,10*ROW('Water Data'!E88))="","",OFFSET('Water Data'!$B$2,0,10*ROW('Water Data'!E88)))</f>
        <v/>
      </c>
      <c r="B94" s="51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40" t="str">
        <f t="shared" ca="1" si="1"/>
        <v/>
      </c>
      <c r="D94" s="54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4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4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4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4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4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4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4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4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4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4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4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4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4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4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4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4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4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4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4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4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4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4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4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4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4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4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4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4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4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4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4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4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4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4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4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4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4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4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4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4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4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4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4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4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4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4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4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4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1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4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4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4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4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4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4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4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4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4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4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4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4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4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4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4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4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404" t="str">
        <f ca="1">+IF(OFFSET('Water Data'!$D$27,0,10*ROW('Water Data'!D88))="","",OFFSET('Water Data'!$D$27,0,10*ROW('Water Data'!D88)))</f>
        <v/>
      </c>
      <c r="BT94" s="404" t="str">
        <f ca="1">+IF(OFFSET('Water Data'!$D$28,0,10*ROW('Water Data'!D88))="","",OFFSET('Water Data'!$D$28,0,10*ROW('Water Data'!D88)))</f>
        <v/>
      </c>
      <c r="BU94" s="404" t="str">
        <f ca="1">+IF(OFFSET('Water Data'!$D$29,0,10*ROW('Water Data'!D88))="","",OFFSET('Water Data'!$D$29,0,10*ROW('Water Data'!D88)))</f>
        <v/>
      </c>
      <c r="BV94" s="404" t="str">
        <f ca="1">+IF(OFFSET('Water Data'!$E$27,0,10*ROW('Water Data'!E88))="","",OFFSET('Water Data'!$E$27,0,10*ROW('Water Data'!E88)))</f>
        <v/>
      </c>
      <c r="BW94" s="404" t="str">
        <f ca="1">+IF(OFFSET('Water Data'!$E$28,0,10*ROW('Water Data'!E88))="","",OFFSET('Water Data'!$E$28,0,10*ROW('Water Data'!E88)))</f>
        <v/>
      </c>
      <c r="BX94" s="404" t="str">
        <f ca="1">+IF(OFFSET('Water Data'!$E$29,0,10*ROW('Water Data'!E88))="","",OFFSET('Water Data'!$E$29,0,10*ROW('Water Data'!E88)))</f>
        <v/>
      </c>
      <c r="BY94" s="404" t="str">
        <f ca="1">+IF(OFFSET('Water Data'!$F$27,0,10*ROW('Water Data'!F88))="","",OFFSET('Water Data'!$F$27,0,10*ROW('Water Data'!F88)))</f>
        <v/>
      </c>
      <c r="BZ94" s="404" t="str">
        <f ca="1">+IF(OFFSET('Water Data'!$F$28,0,10*ROW('Water Data'!F88))="","",OFFSET('Water Data'!$F$28,0,10*ROW('Water Data'!F88)))</f>
        <v/>
      </c>
      <c r="CA94" s="404" t="str">
        <f ca="1">+IF(OFFSET('Water Data'!$F$29,0,10*ROW('Water Data'!F88))="","",OFFSET('Water Data'!$F$29,0,10*ROW('Water Data'!F88)))</f>
        <v/>
      </c>
      <c r="CB94" s="404" t="str">
        <f ca="1">+IF(OFFSET('Water Data'!$G$27,0,10*ROW('Water Data'!G88))="","",OFFSET('Water Data'!$G$27,0,10*ROW('Water Data'!G88)))</f>
        <v/>
      </c>
      <c r="CC94" s="404" t="str">
        <f ca="1">+IF(OFFSET('Water Data'!$G$28,0,10*ROW('Water Data'!G88))="","",OFFSET('Water Data'!$G$28,0,10*ROW('Water Data'!G88)))</f>
        <v/>
      </c>
      <c r="CD94" s="404" t="str">
        <f ca="1">+IF(OFFSET('Water Data'!$G$29,0,10*ROW('Water Data'!G88))="","",OFFSET('Water Data'!$G$29,0,10*ROW('Water Data'!G88)))</f>
        <v/>
      </c>
      <c r="CE94" s="404" t="str">
        <f ca="1">+IF(OFFSET('Water Data'!$H$27,0,10*ROW('Water Data'!H88))="","",OFFSET('Water Data'!$H$27,0,10*ROW('Water Data'!H88)))</f>
        <v/>
      </c>
      <c r="CF94" s="404" t="str">
        <f ca="1">+IF(OFFSET('Water Data'!$H$28,0,10*ROW('Water Data'!H88))="","",OFFSET('Water Data'!$H$28,0,10*ROW('Water Data'!H88)))</f>
        <v/>
      </c>
      <c r="CG94" s="404" t="str">
        <f ca="1">+IF(OFFSET('Water Data'!$H$29,0,10*ROW('Water Data'!H88))="","",OFFSET('Water Data'!$H$29,0,10*ROW('Water Data'!H88)))</f>
        <v/>
      </c>
      <c r="CH94" s="404" t="str">
        <f ca="1">+IF(OFFSET('Water Data'!$I$27,0,10*ROW('Water Data'!I88))="","",OFFSET('Water Data'!$I$27,0,10*ROW('Water Data'!I88)))</f>
        <v/>
      </c>
      <c r="CI94" s="404" t="str">
        <f ca="1">+IF(OFFSET('Water Data'!$I$28,0,10*ROW('Water Data'!I88))="","",OFFSET('Water Data'!$I$28,0,10*ROW('Water Data'!I88)))</f>
        <v/>
      </c>
      <c r="CJ94" s="404" t="str">
        <f ca="1">+IF(OFFSET('Water Data'!$I$29,0,10*ROW('Water Data'!I88))="","",OFFSET('Water Data'!$I$29,0,10*ROW('Water Data'!I88)))</f>
        <v/>
      </c>
      <c r="CK94" s="404" t="str">
        <f ca="1">+IF(OFFSET('Sanitation Data'!$D$28,0,10*ROW('Sanitation Data'!D88))="","",OFFSET('Sanitation Data'!$D$28,0,10*ROW('Sanitation Data'!D88)))</f>
        <v/>
      </c>
      <c r="CL94" s="404" t="str">
        <f ca="1">+IF(OFFSET('Sanitation Data'!$D$29,0,10*ROW('Sanitation Data'!D88))="","",OFFSET('Sanitation Data'!$D$29,0,10*ROW('Sanitation Data'!D88)))</f>
        <v/>
      </c>
      <c r="CM94" s="404" t="str">
        <f ca="1">+IF(OFFSET('Sanitation Data'!$D$30,0,10*ROW('Sanitation Data'!D88))="","",OFFSET('Sanitation Data'!$D$30,0,10*ROW('Sanitation Data'!D88)))</f>
        <v/>
      </c>
      <c r="CN94" s="404" t="str">
        <f ca="1">+IF(OFFSET('Sanitation Data'!$D$31,0,10*ROW('Sanitation Data'!D88))="","",OFFSET('Sanitation Data'!$D$31,0,10*ROW('Sanitation Data'!D88)))</f>
        <v/>
      </c>
      <c r="CO94" s="404" t="str">
        <f ca="1">+IF(OFFSET('Sanitation Data'!$D$32,0,10*ROW('Sanitation Data'!D88))="","",OFFSET('Sanitation Data'!$D$32,0,10*ROW('Sanitation Data'!D88)))</f>
        <v/>
      </c>
      <c r="CP94" s="404" t="str">
        <f ca="1">+IF(OFFSET('Sanitation Data'!$E$28,0,10*ROW('Sanitation Data'!E88))="","",OFFSET('Sanitation Data'!$E$28,0,10*ROW('Sanitation Data'!E88)))</f>
        <v/>
      </c>
      <c r="CQ94" s="404" t="str">
        <f ca="1">+IF(OFFSET('Sanitation Data'!$E$29,0,10*ROW('Sanitation Data'!E88))="","",OFFSET('Sanitation Data'!$E$29,0,10*ROW('Sanitation Data'!E88)))</f>
        <v/>
      </c>
      <c r="CR94" s="404" t="str">
        <f ca="1">+IF(OFFSET('Sanitation Data'!$E$30,0,10*ROW('Sanitation Data'!E88))="","",OFFSET('Sanitation Data'!$E$30,0,10*ROW('Sanitation Data'!E88)))</f>
        <v/>
      </c>
      <c r="CS94" s="404" t="str">
        <f ca="1">+IF(OFFSET('Sanitation Data'!$E$31,0,10*ROW('Sanitation Data'!E88))="","",OFFSET('Sanitation Data'!$E$31,0,10*ROW('Sanitation Data'!E88)))</f>
        <v/>
      </c>
      <c r="CT94" s="404" t="str">
        <f ca="1">+IF(OFFSET('Sanitation Data'!$E$32,0,10*ROW('Sanitation Data'!E88))="","",OFFSET('Sanitation Data'!$E$32,0,10*ROW('Sanitation Data'!E88)))</f>
        <v/>
      </c>
      <c r="CU94" s="404" t="str">
        <f ca="1">+IF(OFFSET('Sanitation Data'!$F$28,0,10*ROW('Sanitation Data'!F88))="","",OFFSET('Sanitation Data'!$F$28,0,10*ROW('Sanitation Data'!F88)))</f>
        <v/>
      </c>
      <c r="CV94" s="404" t="str">
        <f ca="1">+IF(OFFSET('Sanitation Data'!$F$29,0,10*ROW('Sanitation Data'!F88))="","",OFFSET('Sanitation Data'!$F$29,0,10*ROW('Sanitation Data'!F88)))</f>
        <v/>
      </c>
      <c r="CW94" s="404" t="str">
        <f ca="1">+IF(OFFSET('Sanitation Data'!$F$30,0,10*ROW('Sanitation Data'!F88))="","",OFFSET('Sanitation Data'!$F$30,0,10*ROW('Sanitation Data'!F88)))</f>
        <v/>
      </c>
      <c r="CX94" s="404" t="str">
        <f ca="1">+IF(OFFSET('Sanitation Data'!$F$31,0,10*ROW('Sanitation Data'!F88))="","",OFFSET('Sanitation Data'!$F$31,0,10*ROW('Sanitation Data'!F88)))</f>
        <v/>
      </c>
      <c r="CY94" s="404" t="str">
        <f ca="1">+IF(OFFSET('Sanitation Data'!$F$32,0,10*ROW('Sanitation Data'!F88))="","",OFFSET('Sanitation Data'!$F$32,0,10*ROW('Sanitation Data'!F88)))</f>
        <v/>
      </c>
      <c r="CZ94" s="404" t="str">
        <f ca="1">+IF(OFFSET('Sanitation Data'!$G$28,0,10*ROW('Sanitation Data'!G88))="","",OFFSET('Sanitation Data'!$G$28,0,10*ROW('Sanitation Data'!G88)))</f>
        <v/>
      </c>
      <c r="DA94" s="404" t="str">
        <f ca="1">+IF(OFFSET('Sanitation Data'!$G$29,0,10*ROW('Sanitation Data'!G88))="","",OFFSET('Sanitation Data'!$G$29,0,10*ROW('Sanitation Data'!G88)))</f>
        <v/>
      </c>
      <c r="DB94" s="404" t="str">
        <f ca="1">+IF(OFFSET('Sanitation Data'!$G$30,0,10*ROW('Sanitation Data'!G88))="","",OFFSET('Sanitation Data'!$G$30,0,10*ROW('Sanitation Data'!G88)))</f>
        <v/>
      </c>
      <c r="DC94" s="404" t="str">
        <f ca="1">+IF(OFFSET('Sanitation Data'!$G$31,0,10*ROW('Sanitation Data'!G88))="","",OFFSET('Sanitation Data'!$G$31,0,10*ROW('Sanitation Data'!G88)))</f>
        <v/>
      </c>
      <c r="DD94" s="404" t="str">
        <f ca="1">+IF(OFFSET('Sanitation Data'!$G$32,0,10*ROW('Sanitation Data'!G88))="","",OFFSET('Sanitation Data'!$G$32,0,10*ROW('Sanitation Data'!G88)))</f>
        <v/>
      </c>
      <c r="DE94" s="404" t="str">
        <f ca="1">+IF(OFFSET('Sanitation Data'!$H$28,0,10*ROW('Sanitation Data'!H88))="","",OFFSET('Sanitation Data'!$H$28,0,10*ROW('Sanitation Data'!H88)))</f>
        <v/>
      </c>
      <c r="DF94" s="404" t="str">
        <f ca="1">+IF(OFFSET('Sanitation Data'!$H$29,0,10*ROW('Sanitation Data'!H88))="","",OFFSET('Sanitation Data'!$H$29,0,10*ROW('Sanitation Data'!H88)))</f>
        <v/>
      </c>
      <c r="DG94" s="404" t="str">
        <f ca="1">+IF(OFFSET('Sanitation Data'!$H$30,0,10*ROW('Sanitation Data'!H88))="","",OFFSET('Sanitation Data'!$H$30,0,10*ROW('Sanitation Data'!H88)))</f>
        <v/>
      </c>
      <c r="DH94" s="404" t="str">
        <f ca="1">+IF(OFFSET('Sanitation Data'!$H$31,0,10*ROW('Sanitation Data'!H88))="","",OFFSET('Sanitation Data'!$H$31,0,10*ROW('Sanitation Data'!H88)))</f>
        <v/>
      </c>
      <c r="DI94" s="404" t="str">
        <f ca="1">+IF(OFFSET('Sanitation Data'!$H$32,0,10*ROW('Sanitation Data'!H88))="","",OFFSET('Sanitation Data'!$H$32,0,10*ROW('Sanitation Data'!H88)))</f>
        <v/>
      </c>
      <c r="DJ94" s="404" t="str">
        <f ca="1">+IF(OFFSET('Sanitation Data'!$I$28,0,10*ROW('Sanitation Data'!I88))="","",OFFSET('Sanitation Data'!$I$28,0,10*ROW('Sanitation Data'!I88)))</f>
        <v/>
      </c>
      <c r="DK94" s="404" t="str">
        <f ca="1">+IF(OFFSET('Sanitation Data'!$I$29,0,10*ROW('Sanitation Data'!I88))="","",OFFSET('Sanitation Data'!$I$29,0,10*ROW('Sanitation Data'!I88)))</f>
        <v/>
      </c>
      <c r="DL94" s="404" t="str">
        <f ca="1">+IF(OFFSET('Sanitation Data'!$I$30,0,10*ROW('Sanitation Data'!I88))="","",OFFSET('Sanitation Data'!$I$30,0,10*ROW('Sanitation Data'!I88)))</f>
        <v/>
      </c>
      <c r="DM94" s="404" t="str">
        <f ca="1">+IF(OFFSET('Sanitation Data'!$I$31,0,10*ROW('Sanitation Data'!I88))="","",OFFSET('Sanitation Data'!$I$31,0,10*ROW('Sanitation Data'!I88)))</f>
        <v/>
      </c>
      <c r="DN94" s="404" t="str">
        <f ca="1">+IF(OFFSET('Sanitation Data'!$I$32,0,10*ROW('Sanitation Data'!I88))="","",OFFSET('Sanitation Data'!$I$32,0,10*ROW('Sanitation Data'!I88)))</f>
        <v/>
      </c>
      <c r="DO94" s="404" t="str">
        <f ca="1">+IF(OFFSET('Hygiene Data'!$D$11,0,10*ROW('Hygiene Data'!D88))="","",OFFSET('Hygiene Data'!$D$11,0,10*ROW('Hygiene Data'!D88)))</f>
        <v/>
      </c>
      <c r="DP94" s="404" t="str">
        <f ca="1">+IF(OFFSET('Hygiene Data'!$D$12,0,10*ROW('Hygiene Data'!D88))="","",OFFSET('Hygiene Data'!$D$12,0,10*ROW('Hygiene Data'!D88)))</f>
        <v/>
      </c>
      <c r="DQ94" s="404" t="str">
        <f ca="1">+IF(OFFSET('Hygiene Data'!$D$13,0,10*ROW('Hygiene Data'!D88))="","",OFFSET('Hygiene Data'!$D$13,0,10*ROW('Hygiene Data'!D88)))</f>
        <v/>
      </c>
      <c r="DR94" s="404" t="str">
        <f ca="1">+IF(OFFSET('Hygiene Data'!$E$11,0,10*ROW('Hygiene Data'!E88))="","",OFFSET('Hygiene Data'!$E$11,0,10*ROW('Hygiene Data'!E88)))</f>
        <v/>
      </c>
      <c r="DS94" s="404" t="str">
        <f ca="1">+IF(OFFSET('Hygiene Data'!$E$12,0,10*ROW('Hygiene Data'!E88))="","",OFFSET('Hygiene Data'!$E$12,0,10*ROW('Hygiene Data'!E88)))</f>
        <v/>
      </c>
      <c r="DT94" s="404" t="str">
        <f ca="1">+IF(OFFSET('Hygiene Data'!$E$13,0,10*ROW('Hygiene Data'!E88))="","",OFFSET('Hygiene Data'!$E$13,0,10*ROW('Hygiene Data'!E88)))</f>
        <v/>
      </c>
      <c r="DU94" s="404" t="str">
        <f ca="1">+IF(OFFSET('Hygiene Data'!$F$11,0,10*ROW('Hygiene Data'!F88))="","",OFFSET('Hygiene Data'!$F$11,0,10*ROW('Hygiene Data'!F88)))</f>
        <v/>
      </c>
      <c r="DV94" s="404" t="str">
        <f ca="1">+IF(OFFSET('Hygiene Data'!$F$12,0,10*ROW('Hygiene Data'!F88))="","",OFFSET('Hygiene Data'!$F$12,0,10*ROW('Hygiene Data'!F88)))</f>
        <v/>
      </c>
      <c r="DW94" s="404" t="str">
        <f ca="1">+IF(OFFSET('Hygiene Data'!$F$13,0,10*ROW('Hygiene Data'!F88))="","",OFFSET('Hygiene Data'!$F$13,0,10*ROW('Hygiene Data'!F88)))</f>
        <v/>
      </c>
      <c r="DX94" s="404" t="str">
        <f ca="1">+IF(OFFSET('Hygiene Data'!$G$11,0,10*ROW('Hygiene Data'!G88))="","",OFFSET('Hygiene Data'!$G$11,0,10*ROW('Hygiene Data'!G88)))</f>
        <v/>
      </c>
      <c r="DY94" s="404" t="str">
        <f ca="1">+IF(OFFSET('Hygiene Data'!$G$12,0,10*ROW('Hygiene Data'!G88))="","",OFFSET('Hygiene Data'!$G$12,0,10*ROW('Hygiene Data'!G88)))</f>
        <v/>
      </c>
      <c r="DZ94" s="404" t="str">
        <f ca="1">+IF(OFFSET('Hygiene Data'!$G$13,0,10*ROW('Hygiene Data'!G88))="","",OFFSET('Hygiene Data'!$G$13,0,10*ROW('Hygiene Data'!G88)))</f>
        <v/>
      </c>
      <c r="EA94" s="404" t="str">
        <f ca="1">+IF(OFFSET('Hygiene Data'!$H$11,0,10*ROW('Hygiene Data'!H88))="","",OFFSET('Hygiene Data'!$H$11,0,10*ROW('Hygiene Data'!H88)))</f>
        <v/>
      </c>
      <c r="EB94" s="404" t="str">
        <f ca="1">+IF(OFFSET('Hygiene Data'!$H$12,0,10*ROW('Hygiene Data'!H88))="","",OFFSET('Hygiene Data'!$H$12,0,10*ROW('Hygiene Data'!H88)))</f>
        <v/>
      </c>
      <c r="EC94" s="404" t="str">
        <f ca="1">+IF(OFFSET('Hygiene Data'!$H$13,0,10*ROW('Hygiene Data'!H88))="","",OFFSET('Hygiene Data'!$H$13,0,10*ROW('Hygiene Data'!H88)))</f>
        <v/>
      </c>
      <c r="ED94" s="404" t="str">
        <f ca="1">+IF(OFFSET('Hygiene Data'!$I$11,0,10*ROW('Hygiene Data'!I88))="","",OFFSET('Hygiene Data'!$I$11,0,10*ROW('Hygiene Data'!I88)))</f>
        <v/>
      </c>
      <c r="EE94" s="404" t="str">
        <f ca="1">+IF(OFFSET('Hygiene Data'!$I$12,0,10*ROW('Hygiene Data'!I88))="","",OFFSET('Hygiene Data'!$I$12,0,10*ROW('Hygiene Data'!I88)))</f>
        <v/>
      </c>
      <c r="EF94" s="404" t="str">
        <f ca="1">+IF(OFFSET('Hygiene Data'!$I$13,0,10*ROW('Hygiene Data'!I88))="","",OFFSET('Hygiene Data'!$I$13,0,10*ROW('Hygiene Data'!I88)))</f>
        <v/>
      </c>
    </row>
    <row r="95" spans="1:136" x14ac:dyDescent="0.25">
      <c r="A95" s="513" t="str">
        <f ca="1">+IF(OFFSET('Water Data'!$B$2,0,10*ROW('Water Data'!E89))="","",OFFSET('Water Data'!$B$2,0,10*ROW('Water Data'!E89)))</f>
        <v/>
      </c>
      <c r="B95" s="51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40" t="str">
        <f t="shared" ca="1" si="1"/>
        <v/>
      </c>
      <c r="D95" s="54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4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4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4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4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4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4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4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4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4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4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4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4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4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4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4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4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4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4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4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4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4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4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4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4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4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4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4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4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4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4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4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4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4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4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4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4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4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4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4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4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4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4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4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4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4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4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4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4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1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4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4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4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4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4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4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4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4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4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4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4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4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4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4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4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4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404" t="str">
        <f ca="1">+IF(OFFSET('Water Data'!$D$27,0,10*ROW('Water Data'!D89))="","",OFFSET('Water Data'!$D$27,0,10*ROW('Water Data'!D89)))</f>
        <v/>
      </c>
      <c r="BT95" s="404" t="str">
        <f ca="1">+IF(OFFSET('Water Data'!$D$28,0,10*ROW('Water Data'!D89))="","",OFFSET('Water Data'!$D$28,0,10*ROW('Water Data'!D89)))</f>
        <v/>
      </c>
      <c r="BU95" s="404" t="str">
        <f ca="1">+IF(OFFSET('Water Data'!$D$29,0,10*ROW('Water Data'!D89))="","",OFFSET('Water Data'!$D$29,0,10*ROW('Water Data'!D89)))</f>
        <v/>
      </c>
      <c r="BV95" s="404" t="str">
        <f ca="1">+IF(OFFSET('Water Data'!$E$27,0,10*ROW('Water Data'!E89))="","",OFFSET('Water Data'!$E$27,0,10*ROW('Water Data'!E89)))</f>
        <v/>
      </c>
      <c r="BW95" s="404" t="str">
        <f ca="1">+IF(OFFSET('Water Data'!$E$28,0,10*ROW('Water Data'!E89))="","",OFFSET('Water Data'!$E$28,0,10*ROW('Water Data'!E89)))</f>
        <v/>
      </c>
      <c r="BX95" s="404" t="str">
        <f ca="1">+IF(OFFSET('Water Data'!$E$29,0,10*ROW('Water Data'!E89))="","",OFFSET('Water Data'!$E$29,0,10*ROW('Water Data'!E89)))</f>
        <v/>
      </c>
      <c r="BY95" s="404" t="str">
        <f ca="1">+IF(OFFSET('Water Data'!$F$27,0,10*ROW('Water Data'!F89))="","",OFFSET('Water Data'!$F$27,0,10*ROW('Water Data'!F89)))</f>
        <v/>
      </c>
      <c r="BZ95" s="404" t="str">
        <f ca="1">+IF(OFFSET('Water Data'!$F$28,0,10*ROW('Water Data'!F89))="","",OFFSET('Water Data'!$F$28,0,10*ROW('Water Data'!F89)))</f>
        <v/>
      </c>
      <c r="CA95" s="404" t="str">
        <f ca="1">+IF(OFFSET('Water Data'!$F$29,0,10*ROW('Water Data'!F89))="","",OFFSET('Water Data'!$F$29,0,10*ROW('Water Data'!F89)))</f>
        <v/>
      </c>
      <c r="CB95" s="404" t="str">
        <f ca="1">+IF(OFFSET('Water Data'!$G$27,0,10*ROW('Water Data'!G89))="","",OFFSET('Water Data'!$G$27,0,10*ROW('Water Data'!G89)))</f>
        <v/>
      </c>
      <c r="CC95" s="404" t="str">
        <f ca="1">+IF(OFFSET('Water Data'!$G$28,0,10*ROW('Water Data'!G89))="","",OFFSET('Water Data'!$G$28,0,10*ROW('Water Data'!G89)))</f>
        <v/>
      </c>
      <c r="CD95" s="404" t="str">
        <f ca="1">+IF(OFFSET('Water Data'!$G$29,0,10*ROW('Water Data'!G89))="","",OFFSET('Water Data'!$G$29,0,10*ROW('Water Data'!G89)))</f>
        <v/>
      </c>
      <c r="CE95" s="404" t="str">
        <f ca="1">+IF(OFFSET('Water Data'!$H$27,0,10*ROW('Water Data'!H89))="","",OFFSET('Water Data'!$H$27,0,10*ROW('Water Data'!H89)))</f>
        <v/>
      </c>
      <c r="CF95" s="404" t="str">
        <f ca="1">+IF(OFFSET('Water Data'!$H$28,0,10*ROW('Water Data'!H89))="","",OFFSET('Water Data'!$H$28,0,10*ROW('Water Data'!H89)))</f>
        <v/>
      </c>
      <c r="CG95" s="404" t="str">
        <f ca="1">+IF(OFFSET('Water Data'!$H$29,0,10*ROW('Water Data'!H89))="","",OFFSET('Water Data'!$H$29,0,10*ROW('Water Data'!H89)))</f>
        <v/>
      </c>
      <c r="CH95" s="404" t="str">
        <f ca="1">+IF(OFFSET('Water Data'!$I$27,0,10*ROW('Water Data'!I89))="","",OFFSET('Water Data'!$I$27,0,10*ROW('Water Data'!I89)))</f>
        <v/>
      </c>
      <c r="CI95" s="404" t="str">
        <f ca="1">+IF(OFFSET('Water Data'!$I$28,0,10*ROW('Water Data'!I89))="","",OFFSET('Water Data'!$I$28,0,10*ROW('Water Data'!I89)))</f>
        <v/>
      </c>
      <c r="CJ95" s="404" t="str">
        <f ca="1">+IF(OFFSET('Water Data'!$I$29,0,10*ROW('Water Data'!I89))="","",OFFSET('Water Data'!$I$29,0,10*ROW('Water Data'!I89)))</f>
        <v/>
      </c>
      <c r="CK95" s="404" t="str">
        <f ca="1">+IF(OFFSET('Sanitation Data'!$D$28,0,10*ROW('Sanitation Data'!D89))="","",OFFSET('Sanitation Data'!$D$28,0,10*ROW('Sanitation Data'!D89)))</f>
        <v/>
      </c>
      <c r="CL95" s="404" t="str">
        <f ca="1">+IF(OFFSET('Sanitation Data'!$D$29,0,10*ROW('Sanitation Data'!D89))="","",OFFSET('Sanitation Data'!$D$29,0,10*ROW('Sanitation Data'!D89)))</f>
        <v/>
      </c>
      <c r="CM95" s="404" t="str">
        <f ca="1">+IF(OFFSET('Sanitation Data'!$D$30,0,10*ROW('Sanitation Data'!D89))="","",OFFSET('Sanitation Data'!$D$30,0,10*ROW('Sanitation Data'!D89)))</f>
        <v/>
      </c>
      <c r="CN95" s="404" t="str">
        <f ca="1">+IF(OFFSET('Sanitation Data'!$D$31,0,10*ROW('Sanitation Data'!D89))="","",OFFSET('Sanitation Data'!$D$31,0,10*ROW('Sanitation Data'!D89)))</f>
        <v/>
      </c>
      <c r="CO95" s="404" t="str">
        <f ca="1">+IF(OFFSET('Sanitation Data'!$D$32,0,10*ROW('Sanitation Data'!D89))="","",OFFSET('Sanitation Data'!$D$32,0,10*ROW('Sanitation Data'!D89)))</f>
        <v/>
      </c>
      <c r="CP95" s="404" t="str">
        <f ca="1">+IF(OFFSET('Sanitation Data'!$E$28,0,10*ROW('Sanitation Data'!E89))="","",OFFSET('Sanitation Data'!$E$28,0,10*ROW('Sanitation Data'!E89)))</f>
        <v/>
      </c>
      <c r="CQ95" s="404" t="str">
        <f ca="1">+IF(OFFSET('Sanitation Data'!$E$29,0,10*ROW('Sanitation Data'!E89))="","",OFFSET('Sanitation Data'!$E$29,0,10*ROW('Sanitation Data'!E89)))</f>
        <v/>
      </c>
      <c r="CR95" s="404" t="str">
        <f ca="1">+IF(OFFSET('Sanitation Data'!$E$30,0,10*ROW('Sanitation Data'!E89))="","",OFFSET('Sanitation Data'!$E$30,0,10*ROW('Sanitation Data'!E89)))</f>
        <v/>
      </c>
      <c r="CS95" s="404" t="str">
        <f ca="1">+IF(OFFSET('Sanitation Data'!$E$31,0,10*ROW('Sanitation Data'!E89))="","",OFFSET('Sanitation Data'!$E$31,0,10*ROW('Sanitation Data'!E89)))</f>
        <v/>
      </c>
      <c r="CT95" s="404" t="str">
        <f ca="1">+IF(OFFSET('Sanitation Data'!$E$32,0,10*ROW('Sanitation Data'!E89))="","",OFFSET('Sanitation Data'!$E$32,0,10*ROW('Sanitation Data'!E89)))</f>
        <v/>
      </c>
      <c r="CU95" s="404" t="str">
        <f ca="1">+IF(OFFSET('Sanitation Data'!$F$28,0,10*ROW('Sanitation Data'!F89))="","",OFFSET('Sanitation Data'!$F$28,0,10*ROW('Sanitation Data'!F89)))</f>
        <v/>
      </c>
      <c r="CV95" s="404" t="str">
        <f ca="1">+IF(OFFSET('Sanitation Data'!$F$29,0,10*ROW('Sanitation Data'!F89))="","",OFFSET('Sanitation Data'!$F$29,0,10*ROW('Sanitation Data'!F89)))</f>
        <v/>
      </c>
      <c r="CW95" s="404" t="str">
        <f ca="1">+IF(OFFSET('Sanitation Data'!$F$30,0,10*ROW('Sanitation Data'!F89))="","",OFFSET('Sanitation Data'!$F$30,0,10*ROW('Sanitation Data'!F89)))</f>
        <v/>
      </c>
      <c r="CX95" s="404" t="str">
        <f ca="1">+IF(OFFSET('Sanitation Data'!$F$31,0,10*ROW('Sanitation Data'!F89))="","",OFFSET('Sanitation Data'!$F$31,0,10*ROW('Sanitation Data'!F89)))</f>
        <v/>
      </c>
      <c r="CY95" s="404" t="str">
        <f ca="1">+IF(OFFSET('Sanitation Data'!$F$32,0,10*ROW('Sanitation Data'!F89))="","",OFFSET('Sanitation Data'!$F$32,0,10*ROW('Sanitation Data'!F89)))</f>
        <v/>
      </c>
      <c r="CZ95" s="404" t="str">
        <f ca="1">+IF(OFFSET('Sanitation Data'!$G$28,0,10*ROW('Sanitation Data'!G89))="","",OFFSET('Sanitation Data'!$G$28,0,10*ROW('Sanitation Data'!G89)))</f>
        <v/>
      </c>
      <c r="DA95" s="404" t="str">
        <f ca="1">+IF(OFFSET('Sanitation Data'!$G$29,0,10*ROW('Sanitation Data'!G89))="","",OFFSET('Sanitation Data'!$G$29,0,10*ROW('Sanitation Data'!G89)))</f>
        <v/>
      </c>
      <c r="DB95" s="404" t="str">
        <f ca="1">+IF(OFFSET('Sanitation Data'!$G$30,0,10*ROW('Sanitation Data'!G89))="","",OFFSET('Sanitation Data'!$G$30,0,10*ROW('Sanitation Data'!G89)))</f>
        <v/>
      </c>
      <c r="DC95" s="404" t="str">
        <f ca="1">+IF(OFFSET('Sanitation Data'!$G$31,0,10*ROW('Sanitation Data'!G89))="","",OFFSET('Sanitation Data'!$G$31,0,10*ROW('Sanitation Data'!G89)))</f>
        <v/>
      </c>
      <c r="DD95" s="404" t="str">
        <f ca="1">+IF(OFFSET('Sanitation Data'!$G$32,0,10*ROW('Sanitation Data'!G89))="","",OFFSET('Sanitation Data'!$G$32,0,10*ROW('Sanitation Data'!G89)))</f>
        <v/>
      </c>
      <c r="DE95" s="404" t="str">
        <f ca="1">+IF(OFFSET('Sanitation Data'!$H$28,0,10*ROW('Sanitation Data'!H89))="","",OFFSET('Sanitation Data'!$H$28,0,10*ROW('Sanitation Data'!H89)))</f>
        <v/>
      </c>
      <c r="DF95" s="404" t="str">
        <f ca="1">+IF(OFFSET('Sanitation Data'!$H$29,0,10*ROW('Sanitation Data'!H89))="","",OFFSET('Sanitation Data'!$H$29,0,10*ROW('Sanitation Data'!H89)))</f>
        <v/>
      </c>
      <c r="DG95" s="404" t="str">
        <f ca="1">+IF(OFFSET('Sanitation Data'!$H$30,0,10*ROW('Sanitation Data'!H89))="","",OFFSET('Sanitation Data'!$H$30,0,10*ROW('Sanitation Data'!H89)))</f>
        <v/>
      </c>
      <c r="DH95" s="404" t="str">
        <f ca="1">+IF(OFFSET('Sanitation Data'!$H$31,0,10*ROW('Sanitation Data'!H89))="","",OFFSET('Sanitation Data'!$H$31,0,10*ROW('Sanitation Data'!H89)))</f>
        <v/>
      </c>
      <c r="DI95" s="404" t="str">
        <f ca="1">+IF(OFFSET('Sanitation Data'!$H$32,0,10*ROW('Sanitation Data'!H89))="","",OFFSET('Sanitation Data'!$H$32,0,10*ROW('Sanitation Data'!H89)))</f>
        <v/>
      </c>
      <c r="DJ95" s="404" t="str">
        <f ca="1">+IF(OFFSET('Sanitation Data'!$I$28,0,10*ROW('Sanitation Data'!I89))="","",OFFSET('Sanitation Data'!$I$28,0,10*ROW('Sanitation Data'!I89)))</f>
        <v/>
      </c>
      <c r="DK95" s="404" t="str">
        <f ca="1">+IF(OFFSET('Sanitation Data'!$I$29,0,10*ROW('Sanitation Data'!I89))="","",OFFSET('Sanitation Data'!$I$29,0,10*ROW('Sanitation Data'!I89)))</f>
        <v/>
      </c>
      <c r="DL95" s="404" t="str">
        <f ca="1">+IF(OFFSET('Sanitation Data'!$I$30,0,10*ROW('Sanitation Data'!I89))="","",OFFSET('Sanitation Data'!$I$30,0,10*ROW('Sanitation Data'!I89)))</f>
        <v/>
      </c>
      <c r="DM95" s="404" t="str">
        <f ca="1">+IF(OFFSET('Sanitation Data'!$I$31,0,10*ROW('Sanitation Data'!I89))="","",OFFSET('Sanitation Data'!$I$31,0,10*ROW('Sanitation Data'!I89)))</f>
        <v/>
      </c>
      <c r="DN95" s="404" t="str">
        <f ca="1">+IF(OFFSET('Sanitation Data'!$I$32,0,10*ROW('Sanitation Data'!I89))="","",OFFSET('Sanitation Data'!$I$32,0,10*ROW('Sanitation Data'!I89)))</f>
        <v/>
      </c>
      <c r="DO95" s="404" t="str">
        <f ca="1">+IF(OFFSET('Hygiene Data'!$D$11,0,10*ROW('Hygiene Data'!D89))="","",OFFSET('Hygiene Data'!$D$11,0,10*ROW('Hygiene Data'!D89)))</f>
        <v/>
      </c>
      <c r="DP95" s="404" t="str">
        <f ca="1">+IF(OFFSET('Hygiene Data'!$D$12,0,10*ROW('Hygiene Data'!D89))="","",OFFSET('Hygiene Data'!$D$12,0,10*ROW('Hygiene Data'!D89)))</f>
        <v/>
      </c>
      <c r="DQ95" s="404" t="str">
        <f ca="1">+IF(OFFSET('Hygiene Data'!$D$13,0,10*ROW('Hygiene Data'!D89))="","",OFFSET('Hygiene Data'!$D$13,0,10*ROW('Hygiene Data'!D89)))</f>
        <v/>
      </c>
      <c r="DR95" s="404" t="str">
        <f ca="1">+IF(OFFSET('Hygiene Data'!$E$11,0,10*ROW('Hygiene Data'!E89))="","",OFFSET('Hygiene Data'!$E$11,0,10*ROW('Hygiene Data'!E89)))</f>
        <v/>
      </c>
      <c r="DS95" s="404" t="str">
        <f ca="1">+IF(OFFSET('Hygiene Data'!$E$12,0,10*ROW('Hygiene Data'!E89))="","",OFFSET('Hygiene Data'!$E$12,0,10*ROW('Hygiene Data'!E89)))</f>
        <v/>
      </c>
      <c r="DT95" s="404" t="str">
        <f ca="1">+IF(OFFSET('Hygiene Data'!$E$13,0,10*ROW('Hygiene Data'!E89))="","",OFFSET('Hygiene Data'!$E$13,0,10*ROW('Hygiene Data'!E89)))</f>
        <v/>
      </c>
      <c r="DU95" s="404" t="str">
        <f ca="1">+IF(OFFSET('Hygiene Data'!$F$11,0,10*ROW('Hygiene Data'!F89))="","",OFFSET('Hygiene Data'!$F$11,0,10*ROW('Hygiene Data'!F89)))</f>
        <v/>
      </c>
      <c r="DV95" s="404" t="str">
        <f ca="1">+IF(OFFSET('Hygiene Data'!$F$12,0,10*ROW('Hygiene Data'!F89))="","",OFFSET('Hygiene Data'!$F$12,0,10*ROW('Hygiene Data'!F89)))</f>
        <v/>
      </c>
      <c r="DW95" s="404" t="str">
        <f ca="1">+IF(OFFSET('Hygiene Data'!$F$13,0,10*ROW('Hygiene Data'!F89))="","",OFFSET('Hygiene Data'!$F$13,0,10*ROW('Hygiene Data'!F89)))</f>
        <v/>
      </c>
      <c r="DX95" s="404" t="str">
        <f ca="1">+IF(OFFSET('Hygiene Data'!$G$11,0,10*ROW('Hygiene Data'!G89))="","",OFFSET('Hygiene Data'!$G$11,0,10*ROW('Hygiene Data'!G89)))</f>
        <v/>
      </c>
      <c r="DY95" s="404" t="str">
        <f ca="1">+IF(OFFSET('Hygiene Data'!$G$12,0,10*ROW('Hygiene Data'!G89))="","",OFFSET('Hygiene Data'!$G$12,0,10*ROW('Hygiene Data'!G89)))</f>
        <v/>
      </c>
      <c r="DZ95" s="404" t="str">
        <f ca="1">+IF(OFFSET('Hygiene Data'!$G$13,0,10*ROW('Hygiene Data'!G89))="","",OFFSET('Hygiene Data'!$G$13,0,10*ROW('Hygiene Data'!G89)))</f>
        <v/>
      </c>
      <c r="EA95" s="404" t="str">
        <f ca="1">+IF(OFFSET('Hygiene Data'!$H$11,0,10*ROW('Hygiene Data'!H89))="","",OFFSET('Hygiene Data'!$H$11,0,10*ROW('Hygiene Data'!H89)))</f>
        <v/>
      </c>
      <c r="EB95" s="404" t="str">
        <f ca="1">+IF(OFFSET('Hygiene Data'!$H$12,0,10*ROW('Hygiene Data'!H89))="","",OFFSET('Hygiene Data'!$H$12,0,10*ROW('Hygiene Data'!H89)))</f>
        <v/>
      </c>
      <c r="EC95" s="404" t="str">
        <f ca="1">+IF(OFFSET('Hygiene Data'!$H$13,0,10*ROW('Hygiene Data'!H89))="","",OFFSET('Hygiene Data'!$H$13,0,10*ROW('Hygiene Data'!H89)))</f>
        <v/>
      </c>
      <c r="ED95" s="404" t="str">
        <f ca="1">+IF(OFFSET('Hygiene Data'!$I$11,0,10*ROW('Hygiene Data'!I89))="","",OFFSET('Hygiene Data'!$I$11,0,10*ROW('Hygiene Data'!I89)))</f>
        <v/>
      </c>
      <c r="EE95" s="404" t="str">
        <f ca="1">+IF(OFFSET('Hygiene Data'!$I$12,0,10*ROW('Hygiene Data'!I89))="","",OFFSET('Hygiene Data'!$I$12,0,10*ROW('Hygiene Data'!I89)))</f>
        <v/>
      </c>
      <c r="EF95" s="404" t="str">
        <f ca="1">+IF(OFFSET('Hygiene Data'!$I$13,0,10*ROW('Hygiene Data'!I89))="","",OFFSET('Hygiene Data'!$I$13,0,10*ROW('Hygiene Data'!I89)))</f>
        <v/>
      </c>
    </row>
    <row r="96" spans="1:136" x14ac:dyDescent="0.25">
      <c r="A96" s="513" t="str">
        <f ca="1">+IF(OFFSET('Water Data'!$B$2,0,10*ROW('Water Data'!E90))="","",OFFSET('Water Data'!$B$2,0,10*ROW('Water Data'!E90)))</f>
        <v/>
      </c>
      <c r="B96" s="51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40" t="str">
        <f t="shared" ca="1" si="1"/>
        <v/>
      </c>
      <c r="D96" s="54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4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4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4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4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4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4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4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4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4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4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4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4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4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4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4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4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4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4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4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4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4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4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4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4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4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4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4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4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4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4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4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4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4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4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4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4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4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4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4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4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4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4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4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4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4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4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4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4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1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4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4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4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4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4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4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4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4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4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4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4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4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4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4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4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4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404" t="str">
        <f ca="1">+IF(OFFSET('Water Data'!$D$27,0,10*ROW('Water Data'!D90))="","",OFFSET('Water Data'!$D$27,0,10*ROW('Water Data'!D90)))</f>
        <v/>
      </c>
      <c r="BT96" s="404" t="str">
        <f ca="1">+IF(OFFSET('Water Data'!$D$28,0,10*ROW('Water Data'!D90))="","",OFFSET('Water Data'!$D$28,0,10*ROW('Water Data'!D90)))</f>
        <v/>
      </c>
      <c r="BU96" s="404" t="str">
        <f ca="1">+IF(OFFSET('Water Data'!$D$29,0,10*ROW('Water Data'!D90))="","",OFFSET('Water Data'!$D$29,0,10*ROW('Water Data'!D90)))</f>
        <v/>
      </c>
      <c r="BV96" s="404" t="str">
        <f ca="1">+IF(OFFSET('Water Data'!$E$27,0,10*ROW('Water Data'!E90))="","",OFFSET('Water Data'!$E$27,0,10*ROW('Water Data'!E90)))</f>
        <v/>
      </c>
      <c r="BW96" s="404" t="str">
        <f ca="1">+IF(OFFSET('Water Data'!$E$28,0,10*ROW('Water Data'!E90))="","",OFFSET('Water Data'!$E$28,0,10*ROW('Water Data'!E90)))</f>
        <v/>
      </c>
      <c r="BX96" s="404" t="str">
        <f ca="1">+IF(OFFSET('Water Data'!$E$29,0,10*ROW('Water Data'!E90))="","",OFFSET('Water Data'!$E$29,0,10*ROW('Water Data'!E90)))</f>
        <v/>
      </c>
      <c r="BY96" s="404" t="str">
        <f ca="1">+IF(OFFSET('Water Data'!$F$27,0,10*ROW('Water Data'!F90))="","",OFFSET('Water Data'!$F$27,0,10*ROW('Water Data'!F90)))</f>
        <v/>
      </c>
      <c r="BZ96" s="404" t="str">
        <f ca="1">+IF(OFFSET('Water Data'!$F$28,0,10*ROW('Water Data'!F90))="","",OFFSET('Water Data'!$F$28,0,10*ROW('Water Data'!F90)))</f>
        <v/>
      </c>
      <c r="CA96" s="404" t="str">
        <f ca="1">+IF(OFFSET('Water Data'!$F$29,0,10*ROW('Water Data'!F90))="","",OFFSET('Water Data'!$F$29,0,10*ROW('Water Data'!F90)))</f>
        <v/>
      </c>
      <c r="CB96" s="404" t="str">
        <f ca="1">+IF(OFFSET('Water Data'!$G$27,0,10*ROW('Water Data'!G90))="","",OFFSET('Water Data'!$G$27,0,10*ROW('Water Data'!G90)))</f>
        <v/>
      </c>
      <c r="CC96" s="404" t="str">
        <f ca="1">+IF(OFFSET('Water Data'!$G$28,0,10*ROW('Water Data'!G90))="","",OFFSET('Water Data'!$G$28,0,10*ROW('Water Data'!G90)))</f>
        <v/>
      </c>
      <c r="CD96" s="404" t="str">
        <f ca="1">+IF(OFFSET('Water Data'!$G$29,0,10*ROW('Water Data'!G90))="","",OFFSET('Water Data'!$G$29,0,10*ROW('Water Data'!G90)))</f>
        <v/>
      </c>
      <c r="CE96" s="404" t="str">
        <f ca="1">+IF(OFFSET('Water Data'!$H$27,0,10*ROW('Water Data'!H90))="","",OFFSET('Water Data'!$H$27,0,10*ROW('Water Data'!H90)))</f>
        <v/>
      </c>
      <c r="CF96" s="404" t="str">
        <f ca="1">+IF(OFFSET('Water Data'!$H$28,0,10*ROW('Water Data'!H90))="","",OFFSET('Water Data'!$H$28,0,10*ROW('Water Data'!H90)))</f>
        <v/>
      </c>
      <c r="CG96" s="404" t="str">
        <f ca="1">+IF(OFFSET('Water Data'!$H$29,0,10*ROW('Water Data'!H90))="","",OFFSET('Water Data'!$H$29,0,10*ROW('Water Data'!H90)))</f>
        <v/>
      </c>
      <c r="CH96" s="404" t="str">
        <f ca="1">+IF(OFFSET('Water Data'!$I$27,0,10*ROW('Water Data'!I90))="","",OFFSET('Water Data'!$I$27,0,10*ROW('Water Data'!I90)))</f>
        <v/>
      </c>
      <c r="CI96" s="404" t="str">
        <f ca="1">+IF(OFFSET('Water Data'!$I$28,0,10*ROW('Water Data'!I90))="","",OFFSET('Water Data'!$I$28,0,10*ROW('Water Data'!I90)))</f>
        <v/>
      </c>
      <c r="CJ96" s="404" t="str">
        <f ca="1">+IF(OFFSET('Water Data'!$I$29,0,10*ROW('Water Data'!I90))="","",OFFSET('Water Data'!$I$29,0,10*ROW('Water Data'!I90)))</f>
        <v/>
      </c>
      <c r="CK96" s="404" t="str">
        <f ca="1">+IF(OFFSET('Sanitation Data'!$D$28,0,10*ROW('Sanitation Data'!D90))="","",OFFSET('Sanitation Data'!$D$28,0,10*ROW('Sanitation Data'!D90)))</f>
        <v/>
      </c>
      <c r="CL96" s="404" t="str">
        <f ca="1">+IF(OFFSET('Sanitation Data'!$D$29,0,10*ROW('Sanitation Data'!D90))="","",OFFSET('Sanitation Data'!$D$29,0,10*ROW('Sanitation Data'!D90)))</f>
        <v/>
      </c>
      <c r="CM96" s="404" t="str">
        <f ca="1">+IF(OFFSET('Sanitation Data'!$D$30,0,10*ROW('Sanitation Data'!D90))="","",OFFSET('Sanitation Data'!$D$30,0,10*ROW('Sanitation Data'!D90)))</f>
        <v/>
      </c>
      <c r="CN96" s="404" t="str">
        <f ca="1">+IF(OFFSET('Sanitation Data'!$D$31,0,10*ROW('Sanitation Data'!D90))="","",OFFSET('Sanitation Data'!$D$31,0,10*ROW('Sanitation Data'!D90)))</f>
        <v/>
      </c>
      <c r="CO96" s="404" t="str">
        <f ca="1">+IF(OFFSET('Sanitation Data'!$D$32,0,10*ROW('Sanitation Data'!D90))="","",OFFSET('Sanitation Data'!$D$32,0,10*ROW('Sanitation Data'!D90)))</f>
        <v/>
      </c>
      <c r="CP96" s="404" t="str">
        <f ca="1">+IF(OFFSET('Sanitation Data'!$E$28,0,10*ROW('Sanitation Data'!E90))="","",OFFSET('Sanitation Data'!$E$28,0,10*ROW('Sanitation Data'!E90)))</f>
        <v/>
      </c>
      <c r="CQ96" s="404" t="str">
        <f ca="1">+IF(OFFSET('Sanitation Data'!$E$29,0,10*ROW('Sanitation Data'!E90))="","",OFFSET('Sanitation Data'!$E$29,0,10*ROW('Sanitation Data'!E90)))</f>
        <v/>
      </c>
      <c r="CR96" s="404" t="str">
        <f ca="1">+IF(OFFSET('Sanitation Data'!$E$30,0,10*ROW('Sanitation Data'!E90))="","",OFFSET('Sanitation Data'!$E$30,0,10*ROW('Sanitation Data'!E90)))</f>
        <v/>
      </c>
      <c r="CS96" s="404" t="str">
        <f ca="1">+IF(OFFSET('Sanitation Data'!$E$31,0,10*ROW('Sanitation Data'!E90))="","",OFFSET('Sanitation Data'!$E$31,0,10*ROW('Sanitation Data'!E90)))</f>
        <v/>
      </c>
      <c r="CT96" s="404" t="str">
        <f ca="1">+IF(OFFSET('Sanitation Data'!$E$32,0,10*ROW('Sanitation Data'!E90))="","",OFFSET('Sanitation Data'!$E$32,0,10*ROW('Sanitation Data'!E90)))</f>
        <v/>
      </c>
      <c r="CU96" s="404" t="str">
        <f ca="1">+IF(OFFSET('Sanitation Data'!$F$28,0,10*ROW('Sanitation Data'!F90))="","",OFFSET('Sanitation Data'!$F$28,0,10*ROW('Sanitation Data'!F90)))</f>
        <v/>
      </c>
      <c r="CV96" s="404" t="str">
        <f ca="1">+IF(OFFSET('Sanitation Data'!$F$29,0,10*ROW('Sanitation Data'!F90))="","",OFFSET('Sanitation Data'!$F$29,0,10*ROW('Sanitation Data'!F90)))</f>
        <v/>
      </c>
      <c r="CW96" s="404" t="str">
        <f ca="1">+IF(OFFSET('Sanitation Data'!$F$30,0,10*ROW('Sanitation Data'!F90))="","",OFFSET('Sanitation Data'!$F$30,0,10*ROW('Sanitation Data'!F90)))</f>
        <v/>
      </c>
      <c r="CX96" s="404" t="str">
        <f ca="1">+IF(OFFSET('Sanitation Data'!$F$31,0,10*ROW('Sanitation Data'!F90))="","",OFFSET('Sanitation Data'!$F$31,0,10*ROW('Sanitation Data'!F90)))</f>
        <v/>
      </c>
      <c r="CY96" s="404" t="str">
        <f ca="1">+IF(OFFSET('Sanitation Data'!$F$32,0,10*ROW('Sanitation Data'!F90))="","",OFFSET('Sanitation Data'!$F$32,0,10*ROW('Sanitation Data'!F90)))</f>
        <v/>
      </c>
      <c r="CZ96" s="404" t="str">
        <f ca="1">+IF(OFFSET('Sanitation Data'!$G$28,0,10*ROW('Sanitation Data'!G90))="","",OFFSET('Sanitation Data'!$G$28,0,10*ROW('Sanitation Data'!G90)))</f>
        <v/>
      </c>
      <c r="DA96" s="404" t="str">
        <f ca="1">+IF(OFFSET('Sanitation Data'!$G$29,0,10*ROW('Sanitation Data'!G90))="","",OFFSET('Sanitation Data'!$G$29,0,10*ROW('Sanitation Data'!G90)))</f>
        <v/>
      </c>
      <c r="DB96" s="404" t="str">
        <f ca="1">+IF(OFFSET('Sanitation Data'!$G$30,0,10*ROW('Sanitation Data'!G90))="","",OFFSET('Sanitation Data'!$G$30,0,10*ROW('Sanitation Data'!G90)))</f>
        <v/>
      </c>
      <c r="DC96" s="404" t="str">
        <f ca="1">+IF(OFFSET('Sanitation Data'!$G$31,0,10*ROW('Sanitation Data'!G90))="","",OFFSET('Sanitation Data'!$G$31,0,10*ROW('Sanitation Data'!G90)))</f>
        <v/>
      </c>
      <c r="DD96" s="404" t="str">
        <f ca="1">+IF(OFFSET('Sanitation Data'!$G$32,0,10*ROW('Sanitation Data'!G90))="","",OFFSET('Sanitation Data'!$G$32,0,10*ROW('Sanitation Data'!G90)))</f>
        <v/>
      </c>
      <c r="DE96" s="404" t="str">
        <f ca="1">+IF(OFFSET('Sanitation Data'!$H$28,0,10*ROW('Sanitation Data'!H90))="","",OFFSET('Sanitation Data'!$H$28,0,10*ROW('Sanitation Data'!H90)))</f>
        <v/>
      </c>
      <c r="DF96" s="404" t="str">
        <f ca="1">+IF(OFFSET('Sanitation Data'!$H$29,0,10*ROW('Sanitation Data'!H90))="","",OFFSET('Sanitation Data'!$H$29,0,10*ROW('Sanitation Data'!H90)))</f>
        <v/>
      </c>
      <c r="DG96" s="404" t="str">
        <f ca="1">+IF(OFFSET('Sanitation Data'!$H$30,0,10*ROW('Sanitation Data'!H90))="","",OFFSET('Sanitation Data'!$H$30,0,10*ROW('Sanitation Data'!H90)))</f>
        <v/>
      </c>
      <c r="DH96" s="404" t="str">
        <f ca="1">+IF(OFFSET('Sanitation Data'!$H$31,0,10*ROW('Sanitation Data'!H90))="","",OFFSET('Sanitation Data'!$H$31,0,10*ROW('Sanitation Data'!H90)))</f>
        <v/>
      </c>
      <c r="DI96" s="404" t="str">
        <f ca="1">+IF(OFFSET('Sanitation Data'!$H$32,0,10*ROW('Sanitation Data'!H90))="","",OFFSET('Sanitation Data'!$H$32,0,10*ROW('Sanitation Data'!H90)))</f>
        <v/>
      </c>
      <c r="DJ96" s="404" t="str">
        <f ca="1">+IF(OFFSET('Sanitation Data'!$I$28,0,10*ROW('Sanitation Data'!I90))="","",OFFSET('Sanitation Data'!$I$28,0,10*ROW('Sanitation Data'!I90)))</f>
        <v/>
      </c>
      <c r="DK96" s="404" t="str">
        <f ca="1">+IF(OFFSET('Sanitation Data'!$I$29,0,10*ROW('Sanitation Data'!I90))="","",OFFSET('Sanitation Data'!$I$29,0,10*ROW('Sanitation Data'!I90)))</f>
        <v/>
      </c>
      <c r="DL96" s="404" t="str">
        <f ca="1">+IF(OFFSET('Sanitation Data'!$I$30,0,10*ROW('Sanitation Data'!I90))="","",OFFSET('Sanitation Data'!$I$30,0,10*ROW('Sanitation Data'!I90)))</f>
        <v/>
      </c>
      <c r="DM96" s="404" t="str">
        <f ca="1">+IF(OFFSET('Sanitation Data'!$I$31,0,10*ROW('Sanitation Data'!I90))="","",OFFSET('Sanitation Data'!$I$31,0,10*ROW('Sanitation Data'!I90)))</f>
        <v/>
      </c>
      <c r="DN96" s="404" t="str">
        <f ca="1">+IF(OFFSET('Sanitation Data'!$I$32,0,10*ROW('Sanitation Data'!I90))="","",OFFSET('Sanitation Data'!$I$32,0,10*ROW('Sanitation Data'!I90)))</f>
        <v/>
      </c>
      <c r="DO96" s="404" t="str">
        <f ca="1">+IF(OFFSET('Hygiene Data'!$D$11,0,10*ROW('Hygiene Data'!D90))="","",OFFSET('Hygiene Data'!$D$11,0,10*ROW('Hygiene Data'!D90)))</f>
        <v/>
      </c>
      <c r="DP96" s="404" t="str">
        <f ca="1">+IF(OFFSET('Hygiene Data'!$D$12,0,10*ROW('Hygiene Data'!D90))="","",OFFSET('Hygiene Data'!$D$12,0,10*ROW('Hygiene Data'!D90)))</f>
        <v/>
      </c>
      <c r="DQ96" s="404" t="str">
        <f ca="1">+IF(OFFSET('Hygiene Data'!$D$13,0,10*ROW('Hygiene Data'!D90))="","",OFFSET('Hygiene Data'!$D$13,0,10*ROW('Hygiene Data'!D90)))</f>
        <v/>
      </c>
      <c r="DR96" s="404" t="str">
        <f ca="1">+IF(OFFSET('Hygiene Data'!$E$11,0,10*ROW('Hygiene Data'!E90))="","",OFFSET('Hygiene Data'!$E$11,0,10*ROW('Hygiene Data'!E90)))</f>
        <v/>
      </c>
      <c r="DS96" s="404" t="str">
        <f ca="1">+IF(OFFSET('Hygiene Data'!$E$12,0,10*ROW('Hygiene Data'!E90))="","",OFFSET('Hygiene Data'!$E$12,0,10*ROW('Hygiene Data'!E90)))</f>
        <v/>
      </c>
      <c r="DT96" s="404" t="str">
        <f ca="1">+IF(OFFSET('Hygiene Data'!$E$13,0,10*ROW('Hygiene Data'!E90))="","",OFFSET('Hygiene Data'!$E$13,0,10*ROW('Hygiene Data'!E90)))</f>
        <v/>
      </c>
      <c r="DU96" s="404" t="str">
        <f ca="1">+IF(OFFSET('Hygiene Data'!$F$11,0,10*ROW('Hygiene Data'!F90))="","",OFFSET('Hygiene Data'!$F$11,0,10*ROW('Hygiene Data'!F90)))</f>
        <v/>
      </c>
      <c r="DV96" s="404" t="str">
        <f ca="1">+IF(OFFSET('Hygiene Data'!$F$12,0,10*ROW('Hygiene Data'!F90))="","",OFFSET('Hygiene Data'!$F$12,0,10*ROW('Hygiene Data'!F90)))</f>
        <v/>
      </c>
      <c r="DW96" s="404" t="str">
        <f ca="1">+IF(OFFSET('Hygiene Data'!$F$13,0,10*ROW('Hygiene Data'!F90))="","",OFFSET('Hygiene Data'!$F$13,0,10*ROW('Hygiene Data'!F90)))</f>
        <v/>
      </c>
      <c r="DX96" s="404" t="str">
        <f ca="1">+IF(OFFSET('Hygiene Data'!$G$11,0,10*ROW('Hygiene Data'!G90))="","",OFFSET('Hygiene Data'!$G$11,0,10*ROW('Hygiene Data'!G90)))</f>
        <v/>
      </c>
      <c r="DY96" s="404" t="str">
        <f ca="1">+IF(OFFSET('Hygiene Data'!$G$12,0,10*ROW('Hygiene Data'!G90))="","",OFFSET('Hygiene Data'!$G$12,0,10*ROW('Hygiene Data'!G90)))</f>
        <v/>
      </c>
      <c r="DZ96" s="404" t="str">
        <f ca="1">+IF(OFFSET('Hygiene Data'!$G$13,0,10*ROW('Hygiene Data'!G90))="","",OFFSET('Hygiene Data'!$G$13,0,10*ROW('Hygiene Data'!G90)))</f>
        <v/>
      </c>
      <c r="EA96" s="404" t="str">
        <f ca="1">+IF(OFFSET('Hygiene Data'!$H$11,0,10*ROW('Hygiene Data'!H90))="","",OFFSET('Hygiene Data'!$H$11,0,10*ROW('Hygiene Data'!H90)))</f>
        <v/>
      </c>
      <c r="EB96" s="404" t="str">
        <f ca="1">+IF(OFFSET('Hygiene Data'!$H$12,0,10*ROW('Hygiene Data'!H90))="","",OFFSET('Hygiene Data'!$H$12,0,10*ROW('Hygiene Data'!H90)))</f>
        <v/>
      </c>
      <c r="EC96" s="404" t="str">
        <f ca="1">+IF(OFFSET('Hygiene Data'!$H$13,0,10*ROW('Hygiene Data'!H90))="","",OFFSET('Hygiene Data'!$H$13,0,10*ROW('Hygiene Data'!H90)))</f>
        <v/>
      </c>
      <c r="ED96" s="404" t="str">
        <f ca="1">+IF(OFFSET('Hygiene Data'!$I$11,0,10*ROW('Hygiene Data'!I90))="","",OFFSET('Hygiene Data'!$I$11,0,10*ROW('Hygiene Data'!I90)))</f>
        <v/>
      </c>
      <c r="EE96" s="404" t="str">
        <f ca="1">+IF(OFFSET('Hygiene Data'!$I$12,0,10*ROW('Hygiene Data'!I90))="","",OFFSET('Hygiene Data'!$I$12,0,10*ROW('Hygiene Data'!I90)))</f>
        <v/>
      </c>
      <c r="EF96" s="404" t="str">
        <f ca="1">+IF(OFFSET('Hygiene Data'!$I$13,0,10*ROW('Hygiene Data'!I90))="","",OFFSET('Hygiene Data'!$I$13,0,10*ROW('Hygiene Data'!I90)))</f>
        <v/>
      </c>
    </row>
    <row r="97" spans="1:136" x14ac:dyDescent="0.25">
      <c r="A97" s="513" t="str">
        <f ca="1">+IF(OFFSET('Water Data'!$B$2,0,10*ROW('Water Data'!E91))="","",OFFSET('Water Data'!$B$2,0,10*ROW('Water Data'!E91)))</f>
        <v/>
      </c>
      <c r="B97" s="51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40" t="str">
        <f t="shared" ca="1" si="1"/>
        <v/>
      </c>
      <c r="D97" s="54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4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4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4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4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4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4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4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4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4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4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4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4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4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4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4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4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4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4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4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4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4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4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4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4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4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4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4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4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4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4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4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4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4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4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4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4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4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4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4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4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4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4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4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4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4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4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4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4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1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4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4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4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4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4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4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4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4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4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4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4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4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4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4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4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4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404" t="str">
        <f ca="1">+IF(OFFSET('Water Data'!$D$27,0,10*ROW('Water Data'!D91))="","",OFFSET('Water Data'!$D$27,0,10*ROW('Water Data'!D91)))</f>
        <v/>
      </c>
      <c r="BT97" s="404" t="str">
        <f ca="1">+IF(OFFSET('Water Data'!$D$28,0,10*ROW('Water Data'!D91))="","",OFFSET('Water Data'!$D$28,0,10*ROW('Water Data'!D91)))</f>
        <v/>
      </c>
      <c r="BU97" s="404" t="str">
        <f ca="1">+IF(OFFSET('Water Data'!$D$29,0,10*ROW('Water Data'!D91))="","",OFFSET('Water Data'!$D$29,0,10*ROW('Water Data'!D91)))</f>
        <v/>
      </c>
      <c r="BV97" s="404" t="str">
        <f ca="1">+IF(OFFSET('Water Data'!$E$27,0,10*ROW('Water Data'!E91))="","",OFFSET('Water Data'!$E$27,0,10*ROW('Water Data'!E91)))</f>
        <v/>
      </c>
      <c r="BW97" s="404" t="str">
        <f ca="1">+IF(OFFSET('Water Data'!$E$28,0,10*ROW('Water Data'!E91))="","",OFFSET('Water Data'!$E$28,0,10*ROW('Water Data'!E91)))</f>
        <v/>
      </c>
      <c r="BX97" s="404" t="str">
        <f ca="1">+IF(OFFSET('Water Data'!$E$29,0,10*ROW('Water Data'!E91))="","",OFFSET('Water Data'!$E$29,0,10*ROW('Water Data'!E91)))</f>
        <v/>
      </c>
      <c r="BY97" s="404" t="str">
        <f ca="1">+IF(OFFSET('Water Data'!$F$27,0,10*ROW('Water Data'!F91))="","",OFFSET('Water Data'!$F$27,0,10*ROW('Water Data'!F91)))</f>
        <v/>
      </c>
      <c r="BZ97" s="404" t="str">
        <f ca="1">+IF(OFFSET('Water Data'!$F$28,0,10*ROW('Water Data'!F91))="","",OFFSET('Water Data'!$F$28,0,10*ROW('Water Data'!F91)))</f>
        <v/>
      </c>
      <c r="CA97" s="404" t="str">
        <f ca="1">+IF(OFFSET('Water Data'!$F$29,0,10*ROW('Water Data'!F91))="","",OFFSET('Water Data'!$F$29,0,10*ROW('Water Data'!F91)))</f>
        <v/>
      </c>
      <c r="CB97" s="404" t="str">
        <f ca="1">+IF(OFFSET('Water Data'!$G$27,0,10*ROW('Water Data'!G91))="","",OFFSET('Water Data'!$G$27,0,10*ROW('Water Data'!G91)))</f>
        <v/>
      </c>
      <c r="CC97" s="404" t="str">
        <f ca="1">+IF(OFFSET('Water Data'!$G$28,0,10*ROW('Water Data'!G91))="","",OFFSET('Water Data'!$G$28,0,10*ROW('Water Data'!G91)))</f>
        <v/>
      </c>
      <c r="CD97" s="404" t="str">
        <f ca="1">+IF(OFFSET('Water Data'!$G$29,0,10*ROW('Water Data'!G91))="","",OFFSET('Water Data'!$G$29,0,10*ROW('Water Data'!G91)))</f>
        <v/>
      </c>
      <c r="CE97" s="404" t="str">
        <f ca="1">+IF(OFFSET('Water Data'!$H$27,0,10*ROW('Water Data'!H91))="","",OFFSET('Water Data'!$H$27,0,10*ROW('Water Data'!H91)))</f>
        <v/>
      </c>
      <c r="CF97" s="404" t="str">
        <f ca="1">+IF(OFFSET('Water Data'!$H$28,0,10*ROW('Water Data'!H91))="","",OFFSET('Water Data'!$H$28,0,10*ROW('Water Data'!H91)))</f>
        <v/>
      </c>
      <c r="CG97" s="404" t="str">
        <f ca="1">+IF(OFFSET('Water Data'!$H$29,0,10*ROW('Water Data'!H91))="","",OFFSET('Water Data'!$H$29,0,10*ROW('Water Data'!H91)))</f>
        <v/>
      </c>
      <c r="CH97" s="404" t="str">
        <f ca="1">+IF(OFFSET('Water Data'!$I$27,0,10*ROW('Water Data'!I91))="","",OFFSET('Water Data'!$I$27,0,10*ROW('Water Data'!I91)))</f>
        <v/>
      </c>
      <c r="CI97" s="404" t="str">
        <f ca="1">+IF(OFFSET('Water Data'!$I$28,0,10*ROW('Water Data'!I91))="","",OFFSET('Water Data'!$I$28,0,10*ROW('Water Data'!I91)))</f>
        <v/>
      </c>
      <c r="CJ97" s="404" t="str">
        <f ca="1">+IF(OFFSET('Water Data'!$I$29,0,10*ROW('Water Data'!I91))="","",OFFSET('Water Data'!$I$29,0,10*ROW('Water Data'!I91)))</f>
        <v/>
      </c>
      <c r="CK97" s="404" t="str">
        <f ca="1">+IF(OFFSET('Sanitation Data'!$D$28,0,10*ROW('Sanitation Data'!D91))="","",OFFSET('Sanitation Data'!$D$28,0,10*ROW('Sanitation Data'!D91)))</f>
        <v/>
      </c>
      <c r="CL97" s="404" t="str">
        <f ca="1">+IF(OFFSET('Sanitation Data'!$D$29,0,10*ROW('Sanitation Data'!D91))="","",OFFSET('Sanitation Data'!$D$29,0,10*ROW('Sanitation Data'!D91)))</f>
        <v/>
      </c>
      <c r="CM97" s="404" t="str">
        <f ca="1">+IF(OFFSET('Sanitation Data'!$D$30,0,10*ROW('Sanitation Data'!D91))="","",OFFSET('Sanitation Data'!$D$30,0,10*ROW('Sanitation Data'!D91)))</f>
        <v/>
      </c>
      <c r="CN97" s="404" t="str">
        <f ca="1">+IF(OFFSET('Sanitation Data'!$D$31,0,10*ROW('Sanitation Data'!D91))="","",OFFSET('Sanitation Data'!$D$31,0,10*ROW('Sanitation Data'!D91)))</f>
        <v/>
      </c>
      <c r="CO97" s="404" t="str">
        <f ca="1">+IF(OFFSET('Sanitation Data'!$D$32,0,10*ROW('Sanitation Data'!D91))="","",OFFSET('Sanitation Data'!$D$32,0,10*ROW('Sanitation Data'!D91)))</f>
        <v/>
      </c>
      <c r="CP97" s="404" t="str">
        <f ca="1">+IF(OFFSET('Sanitation Data'!$E$28,0,10*ROW('Sanitation Data'!E91))="","",OFFSET('Sanitation Data'!$E$28,0,10*ROW('Sanitation Data'!E91)))</f>
        <v/>
      </c>
      <c r="CQ97" s="404" t="str">
        <f ca="1">+IF(OFFSET('Sanitation Data'!$E$29,0,10*ROW('Sanitation Data'!E91))="","",OFFSET('Sanitation Data'!$E$29,0,10*ROW('Sanitation Data'!E91)))</f>
        <v/>
      </c>
      <c r="CR97" s="404" t="str">
        <f ca="1">+IF(OFFSET('Sanitation Data'!$E$30,0,10*ROW('Sanitation Data'!E91))="","",OFFSET('Sanitation Data'!$E$30,0,10*ROW('Sanitation Data'!E91)))</f>
        <v/>
      </c>
      <c r="CS97" s="404" t="str">
        <f ca="1">+IF(OFFSET('Sanitation Data'!$E$31,0,10*ROW('Sanitation Data'!E91))="","",OFFSET('Sanitation Data'!$E$31,0,10*ROW('Sanitation Data'!E91)))</f>
        <v/>
      </c>
      <c r="CT97" s="404" t="str">
        <f ca="1">+IF(OFFSET('Sanitation Data'!$E$32,0,10*ROW('Sanitation Data'!E91))="","",OFFSET('Sanitation Data'!$E$32,0,10*ROW('Sanitation Data'!E91)))</f>
        <v/>
      </c>
      <c r="CU97" s="404" t="str">
        <f ca="1">+IF(OFFSET('Sanitation Data'!$F$28,0,10*ROW('Sanitation Data'!F91))="","",OFFSET('Sanitation Data'!$F$28,0,10*ROW('Sanitation Data'!F91)))</f>
        <v/>
      </c>
      <c r="CV97" s="404" t="str">
        <f ca="1">+IF(OFFSET('Sanitation Data'!$F$29,0,10*ROW('Sanitation Data'!F91))="","",OFFSET('Sanitation Data'!$F$29,0,10*ROW('Sanitation Data'!F91)))</f>
        <v/>
      </c>
      <c r="CW97" s="404" t="str">
        <f ca="1">+IF(OFFSET('Sanitation Data'!$F$30,0,10*ROW('Sanitation Data'!F91))="","",OFFSET('Sanitation Data'!$F$30,0,10*ROW('Sanitation Data'!F91)))</f>
        <v/>
      </c>
      <c r="CX97" s="404" t="str">
        <f ca="1">+IF(OFFSET('Sanitation Data'!$F$31,0,10*ROW('Sanitation Data'!F91))="","",OFFSET('Sanitation Data'!$F$31,0,10*ROW('Sanitation Data'!F91)))</f>
        <v/>
      </c>
      <c r="CY97" s="404" t="str">
        <f ca="1">+IF(OFFSET('Sanitation Data'!$F$32,0,10*ROW('Sanitation Data'!F91))="","",OFFSET('Sanitation Data'!$F$32,0,10*ROW('Sanitation Data'!F91)))</f>
        <v/>
      </c>
      <c r="CZ97" s="404" t="str">
        <f ca="1">+IF(OFFSET('Sanitation Data'!$G$28,0,10*ROW('Sanitation Data'!G91))="","",OFFSET('Sanitation Data'!$G$28,0,10*ROW('Sanitation Data'!G91)))</f>
        <v/>
      </c>
      <c r="DA97" s="404" t="str">
        <f ca="1">+IF(OFFSET('Sanitation Data'!$G$29,0,10*ROW('Sanitation Data'!G91))="","",OFFSET('Sanitation Data'!$G$29,0,10*ROW('Sanitation Data'!G91)))</f>
        <v/>
      </c>
      <c r="DB97" s="404" t="str">
        <f ca="1">+IF(OFFSET('Sanitation Data'!$G$30,0,10*ROW('Sanitation Data'!G91))="","",OFFSET('Sanitation Data'!$G$30,0,10*ROW('Sanitation Data'!G91)))</f>
        <v/>
      </c>
      <c r="DC97" s="404" t="str">
        <f ca="1">+IF(OFFSET('Sanitation Data'!$G$31,0,10*ROW('Sanitation Data'!G91))="","",OFFSET('Sanitation Data'!$G$31,0,10*ROW('Sanitation Data'!G91)))</f>
        <v/>
      </c>
      <c r="DD97" s="404" t="str">
        <f ca="1">+IF(OFFSET('Sanitation Data'!$G$32,0,10*ROW('Sanitation Data'!G91))="","",OFFSET('Sanitation Data'!$G$32,0,10*ROW('Sanitation Data'!G91)))</f>
        <v/>
      </c>
      <c r="DE97" s="404" t="str">
        <f ca="1">+IF(OFFSET('Sanitation Data'!$H$28,0,10*ROW('Sanitation Data'!H91))="","",OFFSET('Sanitation Data'!$H$28,0,10*ROW('Sanitation Data'!H91)))</f>
        <v/>
      </c>
      <c r="DF97" s="404" t="str">
        <f ca="1">+IF(OFFSET('Sanitation Data'!$H$29,0,10*ROW('Sanitation Data'!H91))="","",OFFSET('Sanitation Data'!$H$29,0,10*ROW('Sanitation Data'!H91)))</f>
        <v/>
      </c>
      <c r="DG97" s="404" t="str">
        <f ca="1">+IF(OFFSET('Sanitation Data'!$H$30,0,10*ROW('Sanitation Data'!H91))="","",OFFSET('Sanitation Data'!$H$30,0,10*ROW('Sanitation Data'!H91)))</f>
        <v/>
      </c>
      <c r="DH97" s="404" t="str">
        <f ca="1">+IF(OFFSET('Sanitation Data'!$H$31,0,10*ROW('Sanitation Data'!H91))="","",OFFSET('Sanitation Data'!$H$31,0,10*ROW('Sanitation Data'!H91)))</f>
        <v/>
      </c>
      <c r="DI97" s="404" t="str">
        <f ca="1">+IF(OFFSET('Sanitation Data'!$H$32,0,10*ROW('Sanitation Data'!H91))="","",OFFSET('Sanitation Data'!$H$32,0,10*ROW('Sanitation Data'!H91)))</f>
        <v/>
      </c>
      <c r="DJ97" s="404" t="str">
        <f ca="1">+IF(OFFSET('Sanitation Data'!$I$28,0,10*ROW('Sanitation Data'!I91))="","",OFFSET('Sanitation Data'!$I$28,0,10*ROW('Sanitation Data'!I91)))</f>
        <v/>
      </c>
      <c r="DK97" s="404" t="str">
        <f ca="1">+IF(OFFSET('Sanitation Data'!$I$29,0,10*ROW('Sanitation Data'!I91))="","",OFFSET('Sanitation Data'!$I$29,0,10*ROW('Sanitation Data'!I91)))</f>
        <v/>
      </c>
      <c r="DL97" s="404" t="str">
        <f ca="1">+IF(OFFSET('Sanitation Data'!$I$30,0,10*ROW('Sanitation Data'!I91))="","",OFFSET('Sanitation Data'!$I$30,0,10*ROW('Sanitation Data'!I91)))</f>
        <v/>
      </c>
      <c r="DM97" s="404" t="str">
        <f ca="1">+IF(OFFSET('Sanitation Data'!$I$31,0,10*ROW('Sanitation Data'!I91))="","",OFFSET('Sanitation Data'!$I$31,0,10*ROW('Sanitation Data'!I91)))</f>
        <v/>
      </c>
      <c r="DN97" s="404" t="str">
        <f ca="1">+IF(OFFSET('Sanitation Data'!$I$32,0,10*ROW('Sanitation Data'!I91))="","",OFFSET('Sanitation Data'!$I$32,0,10*ROW('Sanitation Data'!I91)))</f>
        <v/>
      </c>
      <c r="DO97" s="404" t="str">
        <f ca="1">+IF(OFFSET('Hygiene Data'!$D$11,0,10*ROW('Hygiene Data'!D91))="","",OFFSET('Hygiene Data'!$D$11,0,10*ROW('Hygiene Data'!D91)))</f>
        <v/>
      </c>
      <c r="DP97" s="404" t="str">
        <f ca="1">+IF(OFFSET('Hygiene Data'!$D$12,0,10*ROW('Hygiene Data'!D91))="","",OFFSET('Hygiene Data'!$D$12,0,10*ROW('Hygiene Data'!D91)))</f>
        <v/>
      </c>
      <c r="DQ97" s="404" t="str">
        <f ca="1">+IF(OFFSET('Hygiene Data'!$D$13,0,10*ROW('Hygiene Data'!D91))="","",OFFSET('Hygiene Data'!$D$13,0,10*ROW('Hygiene Data'!D91)))</f>
        <v/>
      </c>
      <c r="DR97" s="404" t="str">
        <f ca="1">+IF(OFFSET('Hygiene Data'!$E$11,0,10*ROW('Hygiene Data'!E91))="","",OFFSET('Hygiene Data'!$E$11,0,10*ROW('Hygiene Data'!E91)))</f>
        <v/>
      </c>
      <c r="DS97" s="404" t="str">
        <f ca="1">+IF(OFFSET('Hygiene Data'!$E$12,0,10*ROW('Hygiene Data'!E91))="","",OFFSET('Hygiene Data'!$E$12,0,10*ROW('Hygiene Data'!E91)))</f>
        <v/>
      </c>
      <c r="DT97" s="404" t="str">
        <f ca="1">+IF(OFFSET('Hygiene Data'!$E$13,0,10*ROW('Hygiene Data'!E91))="","",OFFSET('Hygiene Data'!$E$13,0,10*ROW('Hygiene Data'!E91)))</f>
        <v/>
      </c>
      <c r="DU97" s="404" t="str">
        <f ca="1">+IF(OFFSET('Hygiene Data'!$F$11,0,10*ROW('Hygiene Data'!F91))="","",OFFSET('Hygiene Data'!$F$11,0,10*ROW('Hygiene Data'!F91)))</f>
        <v/>
      </c>
      <c r="DV97" s="404" t="str">
        <f ca="1">+IF(OFFSET('Hygiene Data'!$F$12,0,10*ROW('Hygiene Data'!F91))="","",OFFSET('Hygiene Data'!$F$12,0,10*ROW('Hygiene Data'!F91)))</f>
        <v/>
      </c>
      <c r="DW97" s="404" t="str">
        <f ca="1">+IF(OFFSET('Hygiene Data'!$F$13,0,10*ROW('Hygiene Data'!F91))="","",OFFSET('Hygiene Data'!$F$13,0,10*ROW('Hygiene Data'!F91)))</f>
        <v/>
      </c>
      <c r="DX97" s="404" t="str">
        <f ca="1">+IF(OFFSET('Hygiene Data'!$G$11,0,10*ROW('Hygiene Data'!G91))="","",OFFSET('Hygiene Data'!$G$11,0,10*ROW('Hygiene Data'!G91)))</f>
        <v/>
      </c>
      <c r="DY97" s="404" t="str">
        <f ca="1">+IF(OFFSET('Hygiene Data'!$G$12,0,10*ROW('Hygiene Data'!G91))="","",OFFSET('Hygiene Data'!$G$12,0,10*ROW('Hygiene Data'!G91)))</f>
        <v/>
      </c>
      <c r="DZ97" s="404" t="str">
        <f ca="1">+IF(OFFSET('Hygiene Data'!$G$13,0,10*ROW('Hygiene Data'!G91))="","",OFFSET('Hygiene Data'!$G$13,0,10*ROW('Hygiene Data'!G91)))</f>
        <v/>
      </c>
      <c r="EA97" s="404" t="str">
        <f ca="1">+IF(OFFSET('Hygiene Data'!$H$11,0,10*ROW('Hygiene Data'!H91))="","",OFFSET('Hygiene Data'!$H$11,0,10*ROW('Hygiene Data'!H91)))</f>
        <v/>
      </c>
      <c r="EB97" s="404" t="str">
        <f ca="1">+IF(OFFSET('Hygiene Data'!$H$12,0,10*ROW('Hygiene Data'!H91))="","",OFFSET('Hygiene Data'!$H$12,0,10*ROW('Hygiene Data'!H91)))</f>
        <v/>
      </c>
      <c r="EC97" s="404" t="str">
        <f ca="1">+IF(OFFSET('Hygiene Data'!$H$13,0,10*ROW('Hygiene Data'!H91))="","",OFFSET('Hygiene Data'!$H$13,0,10*ROW('Hygiene Data'!H91)))</f>
        <v/>
      </c>
      <c r="ED97" s="404" t="str">
        <f ca="1">+IF(OFFSET('Hygiene Data'!$I$11,0,10*ROW('Hygiene Data'!I91))="","",OFFSET('Hygiene Data'!$I$11,0,10*ROW('Hygiene Data'!I91)))</f>
        <v/>
      </c>
      <c r="EE97" s="404" t="str">
        <f ca="1">+IF(OFFSET('Hygiene Data'!$I$12,0,10*ROW('Hygiene Data'!I91))="","",OFFSET('Hygiene Data'!$I$12,0,10*ROW('Hygiene Data'!I91)))</f>
        <v/>
      </c>
      <c r="EF97" s="404" t="str">
        <f ca="1">+IF(OFFSET('Hygiene Data'!$I$13,0,10*ROW('Hygiene Data'!I91))="","",OFFSET('Hygiene Data'!$I$13,0,10*ROW('Hygiene Data'!I91)))</f>
        <v/>
      </c>
    </row>
    <row r="98" spans="1:136" x14ac:dyDescent="0.25">
      <c r="A98" s="513" t="str">
        <f ca="1">+IF(OFFSET('Water Data'!$B$2,0,10*ROW('Water Data'!E92))="","",OFFSET('Water Data'!$B$2,0,10*ROW('Water Data'!E92)))</f>
        <v/>
      </c>
      <c r="B98" s="51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40" t="str">
        <f t="shared" ca="1" si="1"/>
        <v/>
      </c>
      <c r="D98" s="54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4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4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4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4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4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4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4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4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4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4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4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4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4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4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4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4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4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4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4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4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4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4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4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4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4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4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4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4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4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4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4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4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4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4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4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4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4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4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4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4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4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4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4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4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4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4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4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4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1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4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4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4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4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4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4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4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4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4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4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4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4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4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4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4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4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404" t="str">
        <f ca="1">+IF(OFFSET('Water Data'!$D$27,0,10*ROW('Water Data'!D92))="","",OFFSET('Water Data'!$D$27,0,10*ROW('Water Data'!D92)))</f>
        <v/>
      </c>
      <c r="BT98" s="404" t="str">
        <f ca="1">+IF(OFFSET('Water Data'!$D$28,0,10*ROW('Water Data'!D92))="","",OFFSET('Water Data'!$D$28,0,10*ROW('Water Data'!D92)))</f>
        <v/>
      </c>
      <c r="BU98" s="404" t="str">
        <f ca="1">+IF(OFFSET('Water Data'!$D$29,0,10*ROW('Water Data'!D92))="","",OFFSET('Water Data'!$D$29,0,10*ROW('Water Data'!D92)))</f>
        <v/>
      </c>
      <c r="BV98" s="404" t="str">
        <f ca="1">+IF(OFFSET('Water Data'!$E$27,0,10*ROW('Water Data'!E92))="","",OFFSET('Water Data'!$E$27,0,10*ROW('Water Data'!E92)))</f>
        <v/>
      </c>
      <c r="BW98" s="404" t="str">
        <f ca="1">+IF(OFFSET('Water Data'!$E$28,0,10*ROW('Water Data'!E92))="","",OFFSET('Water Data'!$E$28,0,10*ROW('Water Data'!E92)))</f>
        <v/>
      </c>
      <c r="BX98" s="404" t="str">
        <f ca="1">+IF(OFFSET('Water Data'!$E$29,0,10*ROW('Water Data'!E92))="","",OFFSET('Water Data'!$E$29,0,10*ROW('Water Data'!E92)))</f>
        <v/>
      </c>
      <c r="BY98" s="404" t="str">
        <f ca="1">+IF(OFFSET('Water Data'!$F$27,0,10*ROW('Water Data'!F92))="","",OFFSET('Water Data'!$F$27,0,10*ROW('Water Data'!F92)))</f>
        <v/>
      </c>
      <c r="BZ98" s="404" t="str">
        <f ca="1">+IF(OFFSET('Water Data'!$F$28,0,10*ROW('Water Data'!F92))="","",OFFSET('Water Data'!$F$28,0,10*ROW('Water Data'!F92)))</f>
        <v/>
      </c>
      <c r="CA98" s="404" t="str">
        <f ca="1">+IF(OFFSET('Water Data'!$F$29,0,10*ROW('Water Data'!F92))="","",OFFSET('Water Data'!$F$29,0,10*ROW('Water Data'!F92)))</f>
        <v/>
      </c>
      <c r="CB98" s="404" t="str">
        <f ca="1">+IF(OFFSET('Water Data'!$G$27,0,10*ROW('Water Data'!G92))="","",OFFSET('Water Data'!$G$27,0,10*ROW('Water Data'!G92)))</f>
        <v/>
      </c>
      <c r="CC98" s="404" t="str">
        <f ca="1">+IF(OFFSET('Water Data'!$G$28,0,10*ROW('Water Data'!G92))="","",OFFSET('Water Data'!$G$28,0,10*ROW('Water Data'!G92)))</f>
        <v/>
      </c>
      <c r="CD98" s="404" t="str">
        <f ca="1">+IF(OFFSET('Water Data'!$G$29,0,10*ROW('Water Data'!G92))="","",OFFSET('Water Data'!$G$29,0,10*ROW('Water Data'!G92)))</f>
        <v/>
      </c>
      <c r="CE98" s="404" t="str">
        <f ca="1">+IF(OFFSET('Water Data'!$H$27,0,10*ROW('Water Data'!H92))="","",OFFSET('Water Data'!$H$27,0,10*ROW('Water Data'!H92)))</f>
        <v/>
      </c>
      <c r="CF98" s="404" t="str">
        <f ca="1">+IF(OFFSET('Water Data'!$H$28,0,10*ROW('Water Data'!H92))="","",OFFSET('Water Data'!$H$28,0,10*ROW('Water Data'!H92)))</f>
        <v/>
      </c>
      <c r="CG98" s="404" t="str">
        <f ca="1">+IF(OFFSET('Water Data'!$H$29,0,10*ROW('Water Data'!H92))="","",OFFSET('Water Data'!$H$29,0,10*ROW('Water Data'!H92)))</f>
        <v/>
      </c>
      <c r="CH98" s="404" t="str">
        <f ca="1">+IF(OFFSET('Water Data'!$I$27,0,10*ROW('Water Data'!I92))="","",OFFSET('Water Data'!$I$27,0,10*ROW('Water Data'!I92)))</f>
        <v/>
      </c>
      <c r="CI98" s="404" t="str">
        <f ca="1">+IF(OFFSET('Water Data'!$I$28,0,10*ROW('Water Data'!I92))="","",OFFSET('Water Data'!$I$28,0,10*ROW('Water Data'!I92)))</f>
        <v/>
      </c>
      <c r="CJ98" s="404" t="str">
        <f ca="1">+IF(OFFSET('Water Data'!$I$29,0,10*ROW('Water Data'!I92))="","",OFFSET('Water Data'!$I$29,0,10*ROW('Water Data'!I92)))</f>
        <v/>
      </c>
      <c r="CK98" s="404" t="str">
        <f ca="1">+IF(OFFSET('Sanitation Data'!$D$28,0,10*ROW('Sanitation Data'!D92))="","",OFFSET('Sanitation Data'!$D$28,0,10*ROW('Sanitation Data'!D92)))</f>
        <v/>
      </c>
      <c r="CL98" s="404" t="str">
        <f ca="1">+IF(OFFSET('Sanitation Data'!$D$29,0,10*ROW('Sanitation Data'!D92))="","",OFFSET('Sanitation Data'!$D$29,0,10*ROW('Sanitation Data'!D92)))</f>
        <v/>
      </c>
      <c r="CM98" s="404" t="str">
        <f ca="1">+IF(OFFSET('Sanitation Data'!$D$30,0,10*ROW('Sanitation Data'!D92))="","",OFFSET('Sanitation Data'!$D$30,0,10*ROW('Sanitation Data'!D92)))</f>
        <v/>
      </c>
      <c r="CN98" s="404" t="str">
        <f ca="1">+IF(OFFSET('Sanitation Data'!$D$31,0,10*ROW('Sanitation Data'!D92))="","",OFFSET('Sanitation Data'!$D$31,0,10*ROW('Sanitation Data'!D92)))</f>
        <v/>
      </c>
      <c r="CO98" s="404" t="str">
        <f ca="1">+IF(OFFSET('Sanitation Data'!$D$32,0,10*ROW('Sanitation Data'!D92))="","",OFFSET('Sanitation Data'!$D$32,0,10*ROW('Sanitation Data'!D92)))</f>
        <v/>
      </c>
      <c r="CP98" s="404" t="str">
        <f ca="1">+IF(OFFSET('Sanitation Data'!$E$28,0,10*ROW('Sanitation Data'!E92))="","",OFFSET('Sanitation Data'!$E$28,0,10*ROW('Sanitation Data'!E92)))</f>
        <v/>
      </c>
      <c r="CQ98" s="404" t="str">
        <f ca="1">+IF(OFFSET('Sanitation Data'!$E$29,0,10*ROW('Sanitation Data'!E92))="","",OFFSET('Sanitation Data'!$E$29,0,10*ROW('Sanitation Data'!E92)))</f>
        <v/>
      </c>
      <c r="CR98" s="404" t="str">
        <f ca="1">+IF(OFFSET('Sanitation Data'!$E$30,0,10*ROW('Sanitation Data'!E92))="","",OFFSET('Sanitation Data'!$E$30,0,10*ROW('Sanitation Data'!E92)))</f>
        <v/>
      </c>
      <c r="CS98" s="404" t="str">
        <f ca="1">+IF(OFFSET('Sanitation Data'!$E$31,0,10*ROW('Sanitation Data'!E92))="","",OFFSET('Sanitation Data'!$E$31,0,10*ROW('Sanitation Data'!E92)))</f>
        <v/>
      </c>
      <c r="CT98" s="404" t="str">
        <f ca="1">+IF(OFFSET('Sanitation Data'!$E$32,0,10*ROW('Sanitation Data'!E92))="","",OFFSET('Sanitation Data'!$E$32,0,10*ROW('Sanitation Data'!E92)))</f>
        <v/>
      </c>
      <c r="CU98" s="404" t="str">
        <f ca="1">+IF(OFFSET('Sanitation Data'!$F$28,0,10*ROW('Sanitation Data'!F92))="","",OFFSET('Sanitation Data'!$F$28,0,10*ROW('Sanitation Data'!F92)))</f>
        <v/>
      </c>
      <c r="CV98" s="404" t="str">
        <f ca="1">+IF(OFFSET('Sanitation Data'!$F$29,0,10*ROW('Sanitation Data'!F92))="","",OFFSET('Sanitation Data'!$F$29,0,10*ROW('Sanitation Data'!F92)))</f>
        <v/>
      </c>
      <c r="CW98" s="404" t="str">
        <f ca="1">+IF(OFFSET('Sanitation Data'!$F$30,0,10*ROW('Sanitation Data'!F92))="","",OFFSET('Sanitation Data'!$F$30,0,10*ROW('Sanitation Data'!F92)))</f>
        <v/>
      </c>
      <c r="CX98" s="404" t="str">
        <f ca="1">+IF(OFFSET('Sanitation Data'!$F$31,0,10*ROW('Sanitation Data'!F92))="","",OFFSET('Sanitation Data'!$F$31,0,10*ROW('Sanitation Data'!F92)))</f>
        <v/>
      </c>
      <c r="CY98" s="404" t="str">
        <f ca="1">+IF(OFFSET('Sanitation Data'!$F$32,0,10*ROW('Sanitation Data'!F92))="","",OFFSET('Sanitation Data'!$F$32,0,10*ROW('Sanitation Data'!F92)))</f>
        <v/>
      </c>
      <c r="CZ98" s="404" t="str">
        <f ca="1">+IF(OFFSET('Sanitation Data'!$G$28,0,10*ROW('Sanitation Data'!G92))="","",OFFSET('Sanitation Data'!$G$28,0,10*ROW('Sanitation Data'!G92)))</f>
        <v/>
      </c>
      <c r="DA98" s="404" t="str">
        <f ca="1">+IF(OFFSET('Sanitation Data'!$G$29,0,10*ROW('Sanitation Data'!G92))="","",OFFSET('Sanitation Data'!$G$29,0,10*ROW('Sanitation Data'!G92)))</f>
        <v/>
      </c>
      <c r="DB98" s="404" t="str">
        <f ca="1">+IF(OFFSET('Sanitation Data'!$G$30,0,10*ROW('Sanitation Data'!G92))="","",OFFSET('Sanitation Data'!$G$30,0,10*ROW('Sanitation Data'!G92)))</f>
        <v/>
      </c>
      <c r="DC98" s="404" t="str">
        <f ca="1">+IF(OFFSET('Sanitation Data'!$G$31,0,10*ROW('Sanitation Data'!G92))="","",OFFSET('Sanitation Data'!$G$31,0,10*ROW('Sanitation Data'!G92)))</f>
        <v/>
      </c>
      <c r="DD98" s="404" t="str">
        <f ca="1">+IF(OFFSET('Sanitation Data'!$G$32,0,10*ROW('Sanitation Data'!G92))="","",OFFSET('Sanitation Data'!$G$32,0,10*ROW('Sanitation Data'!G92)))</f>
        <v/>
      </c>
      <c r="DE98" s="404" t="str">
        <f ca="1">+IF(OFFSET('Sanitation Data'!$H$28,0,10*ROW('Sanitation Data'!H92))="","",OFFSET('Sanitation Data'!$H$28,0,10*ROW('Sanitation Data'!H92)))</f>
        <v/>
      </c>
      <c r="DF98" s="404" t="str">
        <f ca="1">+IF(OFFSET('Sanitation Data'!$H$29,0,10*ROW('Sanitation Data'!H92))="","",OFFSET('Sanitation Data'!$H$29,0,10*ROW('Sanitation Data'!H92)))</f>
        <v/>
      </c>
      <c r="DG98" s="404" t="str">
        <f ca="1">+IF(OFFSET('Sanitation Data'!$H$30,0,10*ROW('Sanitation Data'!H92))="","",OFFSET('Sanitation Data'!$H$30,0,10*ROW('Sanitation Data'!H92)))</f>
        <v/>
      </c>
      <c r="DH98" s="404" t="str">
        <f ca="1">+IF(OFFSET('Sanitation Data'!$H$31,0,10*ROW('Sanitation Data'!H92))="","",OFFSET('Sanitation Data'!$H$31,0,10*ROW('Sanitation Data'!H92)))</f>
        <v/>
      </c>
      <c r="DI98" s="404" t="str">
        <f ca="1">+IF(OFFSET('Sanitation Data'!$H$32,0,10*ROW('Sanitation Data'!H92))="","",OFFSET('Sanitation Data'!$H$32,0,10*ROW('Sanitation Data'!H92)))</f>
        <v/>
      </c>
      <c r="DJ98" s="404" t="str">
        <f ca="1">+IF(OFFSET('Sanitation Data'!$I$28,0,10*ROW('Sanitation Data'!I92))="","",OFFSET('Sanitation Data'!$I$28,0,10*ROW('Sanitation Data'!I92)))</f>
        <v/>
      </c>
      <c r="DK98" s="404" t="str">
        <f ca="1">+IF(OFFSET('Sanitation Data'!$I$29,0,10*ROW('Sanitation Data'!I92))="","",OFFSET('Sanitation Data'!$I$29,0,10*ROW('Sanitation Data'!I92)))</f>
        <v/>
      </c>
      <c r="DL98" s="404" t="str">
        <f ca="1">+IF(OFFSET('Sanitation Data'!$I$30,0,10*ROW('Sanitation Data'!I92))="","",OFFSET('Sanitation Data'!$I$30,0,10*ROW('Sanitation Data'!I92)))</f>
        <v/>
      </c>
      <c r="DM98" s="404" t="str">
        <f ca="1">+IF(OFFSET('Sanitation Data'!$I$31,0,10*ROW('Sanitation Data'!I92))="","",OFFSET('Sanitation Data'!$I$31,0,10*ROW('Sanitation Data'!I92)))</f>
        <v/>
      </c>
      <c r="DN98" s="404" t="str">
        <f ca="1">+IF(OFFSET('Sanitation Data'!$I$32,0,10*ROW('Sanitation Data'!I92))="","",OFFSET('Sanitation Data'!$I$32,0,10*ROW('Sanitation Data'!I92)))</f>
        <v/>
      </c>
      <c r="DO98" s="404" t="str">
        <f ca="1">+IF(OFFSET('Hygiene Data'!$D$11,0,10*ROW('Hygiene Data'!D92))="","",OFFSET('Hygiene Data'!$D$11,0,10*ROW('Hygiene Data'!D92)))</f>
        <v/>
      </c>
      <c r="DP98" s="404" t="str">
        <f ca="1">+IF(OFFSET('Hygiene Data'!$D$12,0,10*ROW('Hygiene Data'!D92))="","",OFFSET('Hygiene Data'!$D$12,0,10*ROW('Hygiene Data'!D92)))</f>
        <v/>
      </c>
      <c r="DQ98" s="404" t="str">
        <f ca="1">+IF(OFFSET('Hygiene Data'!$D$13,0,10*ROW('Hygiene Data'!D92))="","",OFFSET('Hygiene Data'!$D$13,0,10*ROW('Hygiene Data'!D92)))</f>
        <v/>
      </c>
      <c r="DR98" s="404" t="str">
        <f ca="1">+IF(OFFSET('Hygiene Data'!$E$11,0,10*ROW('Hygiene Data'!E92))="","",OFFSET('Hygiene Data'!$E$11,0,10*ROW('Hygiene Data'!E92)))</f>
        <v/>
      </c>
      <c r="DS98" s="404" t="str">
        <f ca="1">+IF(OFFSET('Hygiene Data'!$E$12,0,10*ROW('Hygiene Data'!E92))="","",OFFSET('Hygiene Data'!$E$12,0,10*ROW('Hygiene Data'!E92)))</f>
        <v/>
      </c>
      <c r="DT98" s="404" t="str">
        <f ca="1">+IF(OFFSET('Hygiene Data'!$E$13,0,10*ROW('Hygiene Data'!E92))="","",OFFSET('Hygiene Data'!$E$13,0,10*ROW('Hygiene Data'!E92)))</f>
        <v/>
      </c>
      <c r="DU98" s="404" t="str">
        <f ca="1">+IF(OFFSET('Hygiene Data'!$F$11,0,10*ROW('Hygiene Data'!F92))="","",OFFSET('Hygiene Data'!$F$11,0,10*ROW('Hygiene Data'!F92)))</f>
        <v/>
      </c>
      <c r="DV98" s="404" t="str">
        <f ca="1">+IF(OFFSET('Hygiene Data'!$F$12,0,10*ROW('Hygiene Data'!F92))="","",OFFSET('Hygiene Data'!$F$12,0,10*ROW('Hygiene Data'!F92)))</f>
        <v/>
      </c>
      <c r="DW98" s="404" t="str">
        <f ca="1">+IF(OFFSET('Hygiene Data'!$F$13,0,10*ROW('Hygiene Data'!F92))="","",OFFSET('Hygiene Data'!$F$13,0,10*ROW('Hygiene Data'!F92)))</f>
        <v/>
      </c>
      <c r="DX98" s="404" t="str">
        <f ca="1">+IF(OFFSET('Hygiene Data'!$G$11,0,10*ROW('Hygiene Data'!G92))="","",OFFSET('Hygiene Data'!$G$11,0,10*ROW('Hygiene Data'!G92)))</f>
        <v/>
      </c>
      <c r="DY98" s="404" t="str">
        <f ca="1">+IF(OFFSET('Hygiene Data'!$G$12,0,10*ROW('Hygiene Data'!G92))="","",OFFSET('Hygiene Data'!$G$12,0,10*ROW('Hygiene Data'!G92)))</f>
        <v/>
      </c>
      <c r="DZ98" s="404" t="str">
        <f ca="1">+IF(OFFSET('Hygiene Data'!$G$13,0,10*ROW('Hygiene Data'!G92))="","",OFFSET('Hygiene Data'!$G$13,0,10*ROW('Hygiene Data'!G92)))</f>
        <v/>
      </c>
      <c r="EA98" s="404" t="str">
        <f ca="1">+IF(OFFSET('Hygiene Data'!$H$11,0,10*ROW('Hygiene Data'!H92))="","",OFFSET('Hygiene Data'!$H$11,0,10*ROW('Hygiene Data'!H92)))</f>
        <v/>
      </c>
      <c r="EB98" s="404" t="str">
        <f ca="1">+IF(OFFSET('Hygiene Data'!$H$12,0,10*ROW('Hygiene Data'!H92))="","",OFFSET('Hygiene Data'!$H$12,0,10*ROW('Hygiene Data'!H92)))</f>
        <v/>
      </c>
      <c r="EC98" s="404" t="str">
        <f ca="1">+IF(OFFSET('Hygiene Data'!$H$13,0,10*ROW('Hygiene Data'!H92))="","",OFFSET('Hygiene Data'!$H$13,0,10*ROW('Hygiene Data'!H92)))</f>
        <v/>
      </c>
      <c r="ED98" s="404" t="str">
        <f ca="1">+IF(OFFSET('Hygiene Data'!$I$11,0,10*ROW('Hygiene Data'!I92))="","",OFFSET('Hygiene Data'!$I$11,0,10*ROW('Hygiene Data'!I92)))</f>
        <v/>
      </c>
      <c r="EE98" s="404" t="str">
        <f ca="1">+IF(OFFSET('Hygiene Data'!$I$12,0,10*ROW('Hygiene Data'!I92))="","",OFFSET('Hygiene Data'!$I$12,0,10*ROW('Hygiene Data'!I92)))</f>
        <v/>
      </c>
      <c r="EF98" s="404" t="str">
        <f ca="1">+IF(OFFSET('Hygiene Data'!$I$13,0,10*ROW('Hygiene Data'!I92))="","",OFFSET('Hygiene Data'!$I$13,0,10*ROW('Hygiene Data'!I92)))</f>
        <v/>
      </c>
    </row>
    <row r="99" spans="1:136" x14ac:dyDescent="0.25">
      <c r="A99" s="513" t="str">
        <f ca="1">+IF(OFFSET('Water Data'!$B$2,0,10*ROW('Water Data'!E93))="","",OFFSET('Water Data'!$B$2,0,10*ROW('Water Data'!E93)))</f>
        <v/>
      </c>
      <c r="B99" s="51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40" t="str">
        <f t="shared" ca="1" si="1"/>
        <v/>
      </c>
      <c r="D99" s="54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4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4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4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4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4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4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4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4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4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4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4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4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4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4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4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4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4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4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4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4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4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4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4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4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4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4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4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4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4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4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4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4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4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4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4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4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4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4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4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4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4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4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4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4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4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4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4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4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1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4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4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4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4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4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4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4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4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4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4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4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4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4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4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4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4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404" t="str">
        <f ca="1">+IF(OFFSET('Water Data'!$D$27,0,10*ROW('Water Data'!D93))="","",OFFSET('Water Data'!$D$27,0,10*ROW('Water Data'!D93)))</f>
        <v/>
      </c>
      <c r="BT99" s="404" t="str">
        <f ca="1">+IF(OFFSET('Water Data'!$D$28,0,10*ROW('Water Data'!D93))="","",OFFSET('Water Data'!$D$28,0,10*ROW('Water Data'!D93)))</f>
        <v/>
      </c>
      <c r="BU99" s="404" t="str">
        <f ca="1">+IF(OFFSET('Water Data'!$D$29,0,10*ROW('Water Data'!D93))="","",OFFSET('Water Data'!$D$29,0,10*ROW('Water Data'!D93)))</f>
        <v/>
      </c>
      <c r="BV99" s="404" t="str">
        <f ca="1">+IF(OFFSET('Water Data'!$E$27,0,10*ROW('Water Data'!E93))="","",OFFSET('Water Data'!$E$27,0,10*ROW('Water Data'!E93)))</f>
        <v/>
      </c>
      <c r="BW99" s="404" t="str">
        <f ca="1">+IF(OFFSET('Water Data'!$E$28,0,10*ROW('Water Data'!E93))="","",OFFSET('Water Data'!$E$28,0,10*ROW('Water Data'!E93)))</f>
        <v/>
      </c>
      <c r="BX99" s="404" t="str">
        <f ca="1">+IF(OFFSET('Water Data'!$E$29,0,10*ROW('Water Data'!E93))="","",OFFSET('Water Data'!$E$29,0,10*ROW('Water Data'!E93)))</f>
        <v/>
      </c>
      <c r="BY99" s="404" t="str">
        <f ca="1">+IF(OFFSET('Water Data'!$F$27,0,10*ROW('Water Data'!F93))="","",OFFSET('Water Data'!$F$27,0,10*ROW('Water Data'!F93)))</f>
        <v/>
      </c>
      <c r="BZ99" s="404" t="str">
        <f ca="1">+IF(OFFSET('Water Data'!$F$28,0,10*ROW('Water Data'!F93))="","",OFFSET('Water Data'!$F$28,0,10*ROW('Water Data'!F93)))</f>
        <v/>
      </c>
      <c r="CA99" s="404" t="str">
        <f ca="1">+IF(OFFSET('Water Data'!$F$29,0,10*ROW('Water Data'!F93))="","",OFFSET('Water Data'!$F$29,0,10*ROW('Water Data'!F93)))</f>
        <v/>
      </c>
      <c r="CB99" s="404" t="str">
        <f ca="1">+IF(OFFSET('Water Data'!$G$27,0,10*ROW('Water Data'!G93))="","",OFFSET('Water Data'!$G$27,0,10*ROW('Water Data'!G93)))</f>
        <v/>
      </c>
      <c r="CC99" s="404" t="str">
        <f ca="1">+IF(OFFSET('Water Data'!$G$28,0,10*ROW('Water Data'!G93))="","",OFFSET('Water Data'!$G$28,0,10*ROW('Water Data'!G93)))</f>
        <v/>
      </c>
      <c r="CD99" s="404" t="str">
        <f ca="1">+IF(OFFSET('Water Data'!$G$29,0,10*ROW('Water Data'!G93))="","",OFFSET('Water Data'!$G$29,0,10*ROW('Water Data'!G93)))</f>
        <v/>
      </c>
      <c r="CE99" s="404" t="str">
        <f ca="1">+IF(OFFSET('Water Data'!$H$27,0,10*ROW('Water Data'!H93))="","",OFFSET('Water Data'!$H$27,0,10*ROW('Water Data'!H93)))</f>
        <v/>
      </c>
      <c r="CF99" s="404" t="str">
        <f ca="1">+IF(OFFSET('Water Data'!$H$28,0,10*ROW('Water Data'!H93))="","",OFFSET('Water Data'!$H$28,0,10*ROW('Water Data'!H93)))</f>
        <v/>
      </c>
      <c r="CG99" s="404" t="str">
        <f ca="1">+IF(OFFSET('Water Data'!$H$29,0,10*ROW('Water Data'!H93))="","",OFFSET('Water Data'!$H$29,0,10*ROW('Water Data'!H93)))</f>
        <v/>
      </c>
      <c r="CH99" s="404" t="str">
        <f ca="1">+IF(OFFSET('Water Data'!$I$27,0,10*ROW('Water Data'!I93))="","",OFFSET('Water Data'!$I$27,0,10*ROW('Water Data'!I93)))</f>
        <v/>
      </c>
      <c r="CI99" s="404" t="str">
        <f ca="1">+IF(OFFSET('Water Data'!$I$28,0,10*ROW('Water Data'!I93))="","",OFFSET('Water Data'!$I$28,0,10*ROW('Water Data'!I93)))</f>
        <v/>
      </c>
      <c r="CJ99" s="404" t="str">
        <f ca="1">+IF(OFFSET('Water Data'!$I$29,0,10*ROW('Water Data'!I93))="","",OFFSET('Water Data'!$I$29,0,10*ROW('Water Data'!I93)))</f>
        <v/>
      </c>
      <c r="CK99" s="404" t="str">
        <f ca="1">+IF(OFFSET('Sanitation Data'!$D$28,0,10*ROW('Sanitation Data'!D93))="","",OFFSET('Sanitation Data'!$D$28,0,10*ROW('Sanitation Data'!D93)))</f>
        <v/>
      </c>
      <c r="CL99" s="404" t="str">
        <f ca="1">+IF(OFFSET('Sanitation Data'!$D$29,0,10*ROW('Sanitation Data'!D93))="","",OFFSET('Sanitation Data'!$D$29,0,10*ROW('Sanitation Data'!D93)))</f>
        <v/>
      </c>
      <c r="CM99" s="404" t="str">
        <f ca="1">+IF(OFFSET('Sanitation Data'!$D$30,0,10*ROW('Sanitation Data'!D93))="","",OFFSET('Sanitation Data'!$D$30,0,10*ROW('Sanitation Data'!D93)))</f>
        <v/>
      </c>
      <c r="CN99" s="404" t="str">
        <f ca="1">+IF(OFFSET('Sanitation Data'!$D$31,0,10*ROW('Sanitation Data'!D93))="","",OFFSET('Sanitation Data'!$D$31,0,10*ROW('Sanitation Data'!D93)))</f>
        <v/>
      </c>
      <c r="CO99" s="404" t="str">
        <f ca="1">+IF(OFFSET('Sanitation Data'!$D$32,0,10*ROW('Sanitation Data'!D93))="","",OFFSET('Sanitation Data'!$D$32,0,10*ROW('Sanitation Data'!D93)))</f>
        <v/>
      </c>
      <c r="CP99" s="404" t="str">
        <f ca="1">+IF(OFFSET('Sanitation Data'!$E$28,0,10*ROW('Sanitation Data'!E93))="","",OFFSET('Sanitation Data'!$E$28,0,10*ROW('Sanitation Data'!E93)))</f>
        <v/>
      </c>
      <c r="CQ99" s="404" t="str">
        <f ca="1">+IF(OFFSET('Sanitation Data'!$E$29,0,10*ROW('Sanitation Data'!E93))="","",OFFSET('Sanitation Data'!$E$29,0,10*ROW('Sanitation Data'!E93)))</f>
        <v/>
      </c>
      <c r="CR99" s="404" t="str">
        <f ca="1">+IF(OFFSET('Sanitation Data'!$E$30,0,10*ROW('Sanitation Data'!E93))="","",OFFSET('Sanitation Data'!$E$30,0,10*ROW('Sanitation Data'!E93)))</f>
        <v/>
      </c>
      <c r="CS99" s="404" t="str">
        <f ca="1">+IF(OFFSET('Sanitation Data'!$E$31,0,10*ROW('Sanitation Data'!E93))="","",OFFSET('Sanitation Data'!$E$31,0,10*ROW('Sanitation Data'!E93)))</f>
        <v/>
      </c>
      <c r="CT99" s="404" t="str">
        <f ca="1">+IF(OFFSET('Sanitation Data'!$E$32,0,10*ROW('Sanitation Data'!E93))="","",OFFSET('Sanitation Data'!$E$32,0,10*ROW('Sanitation Data'!E93)))</f>
        <v/>
      </c>
      <c r="CU99" s="404" t="str">
        <f ca="1">+IF(OFFSET('Sanitation Data'!$F$28,0,10*ROW('Sanitation Data'!F93))="","",OFFSET('Sanitation Data'!$F$28,0,10*ROW('Sanitation Data'!F93)))</f>
        <v/>
      </c>
      <c r="CV99" s="404" t="str">
        <f ca="1">+IF(OFFSET('Sanitation Data'!$F$29,0,10*ROW('Sanitation Data'!F93))="","",OFFSET('Sanitation Data'!$F$29,0,10*ROW('Sanitation Data'!F93)))</f>
        <v/>
      </c>
      <c r="CW99" s="404" t="str">
        <f ca="1">+IF(OFFSET('Sanitation Data'!$F$30,0,10*ROW('Sanitation Data'!F93))="","",OFFSET('Sanitation Data'!$F$30,0,10*ROW('Sanitation Data'!F93)))</f>
        <v/>
      </c>
      <c r="CX99" s="404" t="str">
        <f ca="1">+IF(OFFSET('Sanitation Data'!$F$31,0,10*ROW('Sanitation Data'!F93))="","",OFFSET('Sanitation Data'!$F$31,0,10*ROW('Sanitation Data'!F93)))</f>
        <v/>
      </c>
      <c r="CY99" s="404" t="str">
        <f ca="1">+IF(OFFSET('Sanitation Data'!$F$32,0,10*ROW('Sanitation Data'!F93))="","",OFFSET('Sanitation Data'!$F$32,0,10*ROW('Sanitation Data'!F93)))</f>
        <v/>
      </c>
      <c r="CZ99" s="404" t="str">
        <f ca="1">+IF(OFFSET('Sanitation Data'!$G$28,0,10*ROW('Sanitation Data'!G93))="","",OFFSET('Sanitation Data'!$G$28,0,10*ROW('Sanitation Data'!G93)))</f>
        <v/>
      </c>
      <c r="DA99" s="404" t="str">
        <f ca="1">+IF(OFFSET('Sanitation Data'!$G$29,0,10*ROW('Sanitation Data'!G93))="","",OFFSET('Sanitation Data'!$G$29,0,10*ROW('Sanitation Data'!G93)))</f>
        <v/>
      </c>
      <c r="DB99" s="404" t="str">
        <f ca="1">+IF(OFFSET('Sanitation Data'!$G$30,0,10*ROW('Sanitation Data'!G93))="","",OFFSET('Sanitation Data'!$G$30,0,10*ROW('Sanitation Data'!G93)))</f>
        <v/>
      </c>
      <c r="DC99" s="404" t="str">
        <f ca="1">+IF(OFFSET('Sanitation Data'!$G$31,0,10*ROW('Sanitation Data'!G93))="","",OFFSET('Sanitation Data'!$G$31,0,10*ROW('Sanitation Data'!G93)))</f>
        <v/>
      </c>
      <c r="DD99" s="404" t="str">
        <f ca="1">+IF(OFFSET('Sanitation Data'!$G$32,0,10*ROW('Sanitation Data'!G93))="","",OFFSET('Sanitation Data'!$G$32,0,10*ROW('Sanitation Data'!G93)))</f>
        <v/>
      </c>
      <c r="DE99" s="404" t="str">
        <f ca="1">+IF(OFFSET('Sanitation Data'!$H$28,0,10*ROW('Sanitation Data'!H93))="","",OFFSET('Sanitation Data'!$H$28,0,10*ROW('Sanitation Data'!H93)))</f>
        <v/>
      </c>
      <c r="DF99" s="404" t="str">
        <f ca="1">+IF(OFFSET('Sanitation Data'!$H$29,0,10*ROW('Sanitation Data'!H93))="","",OFFSET('Sanitation Data'!$H$29,0,10*ROW('Sanitation Data'!H93)))</f>
        <v/>
      </c>
      <c r="DG99" s="404" t="str">
        <f ca="1">+IF(OFFSET('Sanitation Data'!$H$30,0,10*ROW('Sanitation Data'!H93))="","",OFFSET('Sanitation Data'!$H$30,0,10*ROW('Sanitation Data'!H93)))</f>
        <v/>
      </c>
      <c r="DH99" s="404" t="str">
        <f ca="1">+IF(OFFSET('Sanitation Data'!$H$31,0,10*ROW('Sanitation Data'!H93))="","",OFFSET('Sanitation Data'!$H$31,0,10*ROW('Sanitation Data'!H93)))</f>
        <v/>
      </c>
      <c r="DI99" s="404" t="str">
        <f ca="1">+IF(OFFSET('Sanitation Data'!$H$32,0,10*ROW('Sanitation Data'!H93))="","",OFFSET('Sanitation Data'!$H$32,0,10*ROW('Sanitation Data'!H93)))</f>
        <v/>
      </c>
      <c r="DJ99" s="404" t="str">
        <f ca="1">+IF(OFFSET('Sanitation Data'!$I$28,0,10*ROW('Sanitation Data'!I93))="","",OFFSET('Sanitation Data'!$I$28,0,10*ROW('Sanitation Data'!I93)))</f>
        <v/>
      </c>
      <c r="DK99" s="404" t="str">
        <f ca="1">+IF(OFFSET('Sanitation Data'!$I$29,0,10*ROW('Sanitation Data'!I93))="","",OFFSET('Sanitation Data'!$I$29,0,10*ROW('Sanitation Data'!I93)))</f>
        <v/>
      </c>
      <c r="DL99" s="404" t="str">
        <f ca="1">+IF(OFFSET('Sanitation Data'!$I$30,0,10*ROW('Sanitation Data'!I93))="","",OFFSET('Sanitation Data'!$I$30,0,10*ROW('Sanitation Data'!I93)))</f>
        <v/>
      </c>
      <c r="DM99" s="404" t="str">
        <f ca="1">+IF(OFFSET('Sanitation Data'!$I$31,0,10*ROW('Sanitation Data'!I93))="","",OFFSET('Sanitation Data'!$I$31,0,10*ROW('Sanitation Data'!I93)))</f>
        <v/>
      </c>
      <c r="DN99" s="404" t="str">
        <f ca="1">+IF(OFFSET('Sanitation Data'!$I$32,0,10*ROW('Sanitation Data'!I93))="","",OFFSET('Sanitation Data'!$I$32,0,10*ROW('Sanitation Data'!I93)))</f>
        <v/>
      </c>
      <c r="DO99" s="404" t="str">
        <f ca="1">+IF(OFFSET('Hygiene Data'!$D$11,0,10*ROW('Hygiene Data'!D93))="","",OFFSET('Hygiene Data'!$D$11,0,10*ROW('Hygiene Data'!D93)))</f>
        <v/>
      </c>
      <c r="DP99" s="404" t="str">
        <f ca="1">+IF(OFFSET('Hygiene Data'!$D$12,0,10*ROW('Hygiene Data'!D93))="","",OFFSET('Hygiene Data'!$D$12,0,10*ROW('Hygiene Data'!D93)))</f>
        <v/>
      </c>
      <c r="DQ99" s="404" t="str">
        <f ca="1">+IF(OFFSET('Hygiene Data'!$D$13,0,10*ROW('Hygiene Data'!D93))="","",OFFSET('Hygiene Data'!$D$13,0,10*ROW('Hygiene Data'!D93)))</f>
        <v/>
      </c>
      <c r="DR99" s="404" t="str">
        <f ca="1">+IF(OFFSET('Hygiene Data'!$E$11,0,10*ROW('Hygiene Data'!E93))="","",OFFSET('Hygiene Data'!$E$11,0,10*ROW('Hygiene Data'!E93)))</f>
        <v/>
      </c>
      <c r="DS99" s="404" t="str">
        <f ca="1">+IF(OFFSET('Hygiene Data'!$E$12,0,10*ROW('Hygiene Data'!E93))="","",OFFSET('Hygiene Data'!$E$12,0,10*ROW('Hygiene Data'!E93)))</f>
        <v/>
      </c>
      <c r="DT99" s="404" t="str">
        <f ca="1">+IF(OFFSET('Hygiene Data'!$E$13,0,10*ROW('Hygiene Data'!E93))="","",OFFSET('Hygiene Data'!$E$13,0,10*ROW('Hygiene Data'!E93)))</f>
        <v/>
      </c>
      <c r="DU99" s="404" t="str">
        <f ca="1">+IF(OFFSET('Hygiene Data'!$F$11,0,10*ROW('Hygiene Data'!F93))="","",OFFSET('Hygiene Data'!$F$11,0,10*ROW('Hygiene Data'!F93)))</f>
        <v/>
      </c>
      <c r="DV99" s="404" t="str">
        <f ca="1">+IF(OFFSET('Hygiene Data'!$F$12,0,10*ROW('Hygiene Data'!F93))="","",OFFSET('Hygiene Data'!$F$12,0,10*ROW('Hygiene Data'!F93)))</f>
        <v/>
      </c>
      <c r="DW99" s="404" t="str">
        <f ca="1">+IF(OFFSET('Hygiene Data'!$F$13,0,10*ROW('Hygiene Data'!F93))="","",OFFSET('Hygiene Data'!$F$13,0,10*ROW('Hygiene Data'!F93)))</f>
        <v/>
      </c>
      <c r="DX99" s="404" t="str">
        <f ca="1">+IF(OFFSET('Hygiene Data'!$G$11,0,10*ROW('Hygiene Data'!G93))="","",OFFSET('Hygiene Data'!$G$11,0,10*ROW('Hygiene Data'!G93)))</f>
        <v/>
      </c>
      <c r="DY99" s="404" t="str">
        <f ca="1">+IF(OFFSET('Hygiene Data'!$G$12,0,10*ROW('Hygiene Data'!G93))="","",OFFSET('Hygiene Data'!$G$12,0,10*ROW('Hygiene Data'!G93)))</f>
        <v/>
      </c>
      <c r="DZ99" s="404" t="str">
        <f ca="1">+IF(OFFSET('Hygiene Data'!$G$13,0,10*ROW('Hygiene Data'!G93))="","",OFFSET('Hygiene Data'!$G$13,0,10*ROW('Hygiene Data'!G93)))</f>
        <v/>
      </c>
      <c r="EA99" s="404" t="str">
        <f ca="1">+IF(OFFSET('Hygiene Data'!$H$11,0,10*ROW('Hygiene Data'!H93))="","",OFFSET('Hygiene Data'!$H$11,0,10*ROW('Hygiene Data'!H93)))</f>
        <v/>
      </c>
      <c r="EB99" s="404" t="str">
        <f ca="1">+IF(OFFSET('Hygiene Data'!$H$12,0,10*ROW('Hygiene Data'!H93))="","",OFFSET('Hygiene Data'!$H$12,0,10*ROW('Hygiene Data'!H93)))</f>
        <v/>
      </c>
      <c r="EC99" s="404" t="str">
        <f ca="1">+IF(OFFSET('Hygiene Data'!$H$13,0,10*ROW('Hygiene Data'!H93))="","",OFFSET('Hygiene Data'!$H$13,0,10*ROW('Hygiene Data'!H93)))</f>
        <v/>
      </c>
      <c r="ED99" s="404" t="str">
        <f ca="1">+IF(OFFSET('Hygiene Data'!$I$11,0,10*ROW('Hygiene Data'!I93))="","",OFFSET('Hygiene Data'!$I$11,0,10*ROW('Hygiene Data'!I93)))</f>
        <v/>
      </c>
      <c r="EE99" s="404" t="str">
        <f ca="1">+IF(OFFSET('Hygiene Data'!$I$12,0,10*ROW('Hygiene Data'!I93))="","",OFFSET('Hygiene Data'!$I$12,0,10*ROW('Hygiene Data'!I93)))</f>
        <v/>
      </c>
      <c r="EF99" s="404" t="str">
        <f ca="1">+IF(OFFSET('Hygiene Data'!$I$13,0,10*ROW('Hygiene Data'!I93))="","",OFFSET('Hygiene Data'!$I$13,0,10*ROW('Hygiene Data'!I93)))</f>
        <v/>
      </c>
    </row>
    <row r="100" spans="1:136" x14ac:dyDescent="0.25">
      <c r="A100" s="513" t="str">
        <f ca="1">+IF(OFFSET('Water Data'!$B$2,0,10*ROW('Water Data'!E94))="","",OFFSET('Water Data'!$B$2,0,10*ROW('Water Data'!E94)))</f>
        <v/>
      </c>
      <c r="B100" s="51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40" t="str">
        <f t="shared" ca="1" si="1"/>
        <v/>
      </c>
      <c r="D100" s="54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4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4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4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4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4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4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4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4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4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4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4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4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4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4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4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4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4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4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4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4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4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4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4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4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4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4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4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4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4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4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4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4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4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4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4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4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4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4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4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4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4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4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4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4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4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4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4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4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1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4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4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4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4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4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4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4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4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4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4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4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4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4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4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4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4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404" t="str">
        <f ca="1">+IF(OFFSET('Water Data'!$D$27,0,10*ROW('Water Data'!D94))="","",OFFSET('Water Data'!$D$27,0,10*ROW('Water Data'!D94)))</f>
        <v/>
      </c>
      <c r="BT100" s="404" t="str">
        <f ca="1">+IF(OFFSET('Water Data'!$D$28,0,10*ROW('Water Data'!D94))="","",OFFSET('Water Data'!$D$28,0,10*ROW('Water Data'!D94)))</f>
        <v/>
      </c>
      <c r="BU100" s="404" t="str">
        <f ca="1">+IF(OFFSET('Water Data'!$D$29,0,10*ROW('Water Data'!D94))="","",OFFSET('Water Data'!$D$29,0,10*ROW('Water Data'!D94)))</f>
        <v/>
      </c>
      <c r="BV100" s="404" t="str">
        <f ca="1">+IF(OFFSET('Water Data'!$E$27,0,10*ROW('Water Data'!E94))="","",OFFSET('Water Data'!$E$27,0,10*ROW('Water Data'!E94)))</f>
        <v/>
      </c>
      <c r="BW100" s="404" t="str">
        <f ca="1">+IF(OFFSET('Water Data'!$E$28,0,10*ROW('Water Data'!E94))="","",OFFSET('Water Data'!$E$28,0,10*ROW('Water Data'!E94)))</f>
        <v/>
      </c>
      <c r="BX100" s="404" t="str">
        <f ca="1">+IF(OFFSET('Water Data'!$E$29,0,10*ROW('Water Data'!E94))="","",OFFSET('Water Data'!$E$29,0,10*ROW('Water Data'!E94)))</f>
        <v/>
      </c>
      <c r="BY100" s="404" t="str">
        <f ca="1">+IF(OFFSET('Water Data'!$F$27,0,10*ROW('Water Data'!F94))="","",OFFSET('Water Data'!$F$27,0,10*ROW('Water Data'!F94)))</f>
        <v/>
      </c>
      <c r="BZ100" s="404" t="str">
        <f ca="1">+IF(OFFSET('Water Data'!$F$28,0,10*ROW('Water Data'!F94))="","",OFFSET('Water Data'!$F$28,0,10*ROW('Water Data'!F94)))</f>
        <v/>
      </c>
      <c r="CA100" s="404" t="str">
        <f ca="1">+IF(OFFSET('Water Data'!$F$29,0,10*ROW('Water Data'!F94))="","",OFFSET('Water Data'!$F$29,0,10*ROW('Water Data'!F94)))</f>
        <v/>
      </c>
      <c r="CB100" s="404" t="str">
        <f ca="1">+IF(OFFSET('Water Data'!$G$27,0,10*ROW('Water Data'!G94))="","",OFFSET('Water Data'!$G$27,0,10*ROW('Water Data'!G94)))</f>
        <v/>
      </c>
      <c r="CC100" s="404" t="str">
        <f ca="1">+IF(OFFSET('Water Data'!$G$28,0,10*ROW('Water Data'!G94))="","",OFFSET('Water Data'!$G$28,0,10*ROW('Water Data'!G94)))</f>
        <v/>
      </c>
      <c r="CD100" s="404" t="str">
        <f ca="1">+IF(OFFSET('Water Data'!$G$29,0,10*ROW('Water Data'!G94))="","",OFFSET('Water Data'!$G$29,0,10*ROW('Water Data'!G94)))</f>
        <v/>
      </c>
      <c r="CE100" s="404" t="str">
        <f ca="1">+IF(OFFSET('Water Data'!$H$27,0,10*ROW('Water Data'!H94))="","",OFFSET('Water Data'!$H$27,0,10*ROW('Water Data'!H94)))</f>
        <v/>
      </c>
      <c r="CF100" s="404" t="str">
        <f ca="1">+IF(OFFSET('Water Data'!$H$28,0,10*ROW('Water Data'!H94))="","",OFFSET('Water Data'!$H$28,0,10*ROW('Water Data'!H94)))</f>
        <v/>
      </c>
      <c r="CG100" s="404" t="str">
        <f ca="1">+IF(OFFSET('Water Data'!$H$29,0,10*ROW('Water Data'!H94))="","",OFFSET('Water Data'!$H$29,0,10*ROW('Water Data'!H94)))</f>
        <v/>
      </c>
      <c r="CH100" s="404" t="str">
        <f ca="1">+IF(OFFSET('Water Data'!$I$27,0,10*ROW('Water Data'!I94))="","",OFFSET('Water Data'!$I$27,0,10*ROW('Water Data'!I94)))</f>
        <v/>
      </c>
      <c r="CI100" s="404" t="str">
        <f ca="1">+IF(OFFSET('Water Data'!$I$28,0,10*ROW('Water Data'!I94))="","",OFFSET('Water Data'!$I$28,0,10*ROW('Water Data'!I94)))</f>
        <v/>
      </c>
      <c r="CJ100" s="404" t="str">
        <f ca="1">+IF(OFFSET('Water Data'!$I$29,0,10*ROW('Water Data'!I94))="","",OFFSET('Water Data'!$I$29,0,10*ROW('Water Data'!I94)))</f>
        <v/>
      </c>
      <c r="CK100" s="404" t="str">
        <f ca="1">+IF(OFFSET('Sanitation Data'!$D$28,0,10*ROW('Sanitation Data'!D94))="","",OFFSET('Sanitation Data'!$D$28,0,10*ROW('Sanitation Data'!D94)))</f>
        <v/>
      </c>
      <c r="CL100" s="404" t="str">
        <f ca="1">+IF(OFFSET('Sanitation Data'!$D$29,0,10*ROW('Sanitation Data'!D94))="","",OFFSET('Sanitation Data'!$D$29,0,10*ROW('Sanitation Data'!D94)))</f>
        <v/>
      </c>
      <c r="CM100" s="404" t="str">
        <f ca="1">+IF(OFFSET('Sanitation Data'!$D$30,0,10*ROW('Sanitation Data'!D94))="","",OFFSET('Sanitation Data'!$D$30,0,10*ROW('Sanitation Data'!D94)))</f>
        <v/>
      </c>
      <c r="CN100" s="404" t="str">
        <f ca="1">+IF(OFFSET('Sanitation Data'!$D$31,0,10*ROW('Sanitation Data'!D94))="","",OFFSET('Sanitation Data'!$D$31,0,10*ROW('Sanitation Data'!D94)))</f>
        <v/>
      </c>
      <c r="CO100" s="404" t="str">
        <f ca="1">+IF(OFFSET('Sanitation Data'!$D$32,0,10*ROW('Sanitation Data'!D94))="","",OFFSET('Sanitation Data'!$D$32,0,10*ROW('Sanitation Data'!D94)))</f>
        <v/>
      </c>
      <c r="CP100" s="404" t="str">
        <f ca="1">+IF(OFFSET('Sanitation Data'!$E$28,0,10*ROW('Sanitation Data'!E94))="","",OFFSET('Sanitation Data'!$E$28,0,10*ROW('Sanitation Data'!E94)))</f>
        <v/>
      </c>
      <c r="CQ100" s="404" t="str">
        <f ca="1">+IF(OFFSET('Sanitation Data'!$E$29,0,10*ROW('Sanitation Data'!E94))="","",OFFSET('Sanitation Data'!$E$29,0,10*ROW('Sanitation Data'!E94)))</f>
        <v/>
      </c>
      <c r="CR100" s="404" t="str">
        <f ca="1">+IF(OFFSET('Sanitation Data'!$E$30,0,10*ROW('Sanitation Data'!E94))="","",OFFSET('Sanitation Data'!$E$30,0,10*ROW('Sanitation Data'!E94)))</f>
        <v/>
      </c>
      <c r="CS100" s="404" t="str">
        <f ca="1">+IF(OFFSET('Sanitation Data'!$E$31,0,10*ROW('Sanitation Data'!E94))="","",OFFSET('Sanitation Data'!$E$31,0,10*ROW('Sanitation Data'!E94)))</f>
        <v/>
      </c>
      <c r="CT100" s="404" t="str">
        <f ca="1">+IF(OFFSET('Sanitation Data'!$E$32,0,10*ROW('Sanitation Data'!E94))="","",OFFSET('Sanitation Data'!$E$32,0,10*ROW('Sanitation Data'!E94)))</f>
        <v/>
      </c>
      <c r="CU100" s="404" t="str">
        <f ca="1">+IF(OFFSET('Sanitation Data'!$F$28,0,10*ROW('Sanitation Data'!F94))="","",OFFSET('Sanitation Data'!$F$28,0,10*ROW('Sanitation Data'!F94)))</f>
        <v/>
      </c>
      <c r="CV100" s="404" t="str">
        <f ca="1">+IF(OFFSET('Sanitation Data'!$F$29,0,10*ROW('Sanitation Data'!F94))="","",OFFSET('Sanitation Data'!$F$29,0,10*ROW('Sanitation Data'!F94)))</f>
        <v/>
      </c>
      <c r="CW100" s="404" t="str">
        <f ca="1">+IF(OFFSET('Sanitation Data'!$F$30,0,10*ROW('Sanitation Data'!F94))="","",OFFSET('Sanitation Data'!$F$30,0,10*ROW('Sanitation Data'!F94)))</f>
        <v/>
      </c>
      <c r="CX100" s="404" t="str">
        <f ca="1">+IF(OFFSET('Sanitation Data'!$F$31,0,10*ROW('Sanitation Data'!F94))="","",OFFSET('Sanitation Data'!$F$31,0,10*ROW('Sanitation Data'!F94)))</f>
        <v/>
      </c>
      <c r="CY100" s="404" t="str">
        <f ca="1">+IF(OFFSET('Sanitation Data'!$F$32,0,10*ROW('Sanitation Data'!F94))="","",OFFSET('Sanitation Data'!$F$32,0,10*ROW('Sanitation Data'!F94)))</f>
        <v/>
      </c>
      <c r="CZ100" s="404" t="str">
        <f ca="1">+IF(OFFSET('Sanitation Data'!$G$28,0,10*ROW('Sanitation Data'!G94))="","",OFFSET('Sanitation Data'!$G$28,0,10*ROW('Sanitation Data'!G94)))</f>
        <v/>
      </c>
      <c r="DA100" s="404" t="str">
        <f ca="1">+IF(OFFSET('Sanitation Data'!$G$29,0,10*ROW('Sanitation Data'!G94))="","",OFFSET('Sanitation Data'!$G$29,0,10*ROW('Sanitation Data'!G94)))</f>
        <v/>
      </c>
      <c r="DB100" s="404" t="str">
        <f ca="1">+IF(OFFSET('Sanitation Data'!$G$30,0,10*ROW('Sanitation Data'!G94))="","",OFFSET('Sanitation Data'!$G$30,0,10*ROW('Sanitation Data'!G94)))</f>
        <v/>
      </c>
      <c r="DC100" s="404" t="str">
        <f ca="1">+IF(OFFSET('Sanitation Data'!$G$31,0,10*ROW('Sanitation Data'!G94))="","",OFFSET('Sanitation Data'!$G$31,0,10*ROW('Sanitation Data'!G94)))</f>
        <v/>
      </c>
      <c r="DD100" s="404" t="str">
        <f ca="1">+IF(OFFSET('Sanitation Data'!$G$32,0,10*ROW('Sanitation Data'!G94))="","",OFFSET('Sanitation Data'!$G$32,0,10*ROW('Sanitation Data'!G94)))</f>
        <v/>
      </c>
      <c r="DE100" s="404" t="str">
        <f ca="1">+IF(OFFSET('Sanitation Data'!$H$28,0,10*ROW('Sanitation Data'!H94))="","",OFFSET('Sanitation Data'!$H$28,0,10*ROW('Sanitation Data'!H94)))</f>
        <v/>
      </c>
      <c r="DF100" s="404" t="str">
        <f ca="1">+IF(OFFSET('Sanitation Data'!$H$29,0,10*ROW('Sanitation Data'!H94))="","",OFFSET('Sanitation Data'!$H$29,0,10*ROW('Sanitation Data'!H94)))</f>
        <v/>
      </c>
      <c r="DG100" s="404" t="str">
        <f ca="1">+IF(OFFSET('Sanitation Data'!$H$30,0,10*ROW('Sanitation Data'!H94))="","",OFFSET('Sanitation Data'!$H$30,0,10*ROW('Sanitation Data'!H94)))</f>
        <v/>
      </c>
      <c r="DH100" s="404" t="str">
        <f ca="1">+IF(OFFSET('Sanitation Data'!$H$31,0,10*ROW('Sanitation Data'!H94))="","",OFFSET('Sanitation Data'!$H$31,0,10*ROW('Sanitation Data'!H94)))</f>
        <v/>
      </c>
      <c r="DI100" s="404" t="str">
        <f ca="1">+IF(OFFSET('Sanitation Data'!$H$32,0,10*ROW('Sanitation Data'!H94))="","",OFFSET('Sanitation Data'!$H$32,0,10*ROW('Sanitation Data'!H94)))</f>
        <v/>
      </c>
      <c r="DJ100" s="404" t="str">
        <f ca="1">+IF(OFFSET('Sanitation Data'!$I$28,0,10*ROW('Sanitation Data'!I94))="","",OFFSET('Sanitation Data'!$I$28,0,10*ROW('Sanitation Data'!I94)))</f>
        <v/>
      </c>
      <c r="DK100" s="404" t="str">
        <f ca="1">+IF(OFFSET('Sanitation Data'!$I$29,0,10*ROW('Sanitation Data'!I94))="","",OFFSET('Sanitation Data'!$I$29,0,10*ROW('Sanitation Data'!I94)))</f>
        <v/>
      </c>
      <c r="DL100" s="404" t="str">
        <f ca="1">+IF(OFFSET('Sanitation Data'!$I$30,0,10*ROW('Sanitation Data'!I94))="","",OFFSET('Sanitation Data'!$I$30,0,10*ROW('Sanitation Data'!I94)))</f>
        <v/>
      </c>
      <c r="DM100" s="404" t="str">
        <f ca="1">+IF(OFFSET('Sanitation Data'!$I$31,0,10*ROW('Sanitation Data'!I94))="","",OFFSET('Sanitation Data'!$I$31,0,10*ROW('Sanitation Data'!I94)))</f>
        <v/>
      </c>
      <c r="DN100" s="404" t="str">
        <f ca="1">+IF(OFFSET('Sanitation Data'!$I$32,0,10*ROW('Sanitation Data'!I94))="","",OFFSET('Sanitation Data'!$I$32,0,10*ROW('Sanitation Data'!I94)))</f>
        <v/>
      </c>
      <c r="DO100" s="404" t="str">
        <f ca="1">+IF(OFFSET('Hygiene Data'!$D$11,0,10*ROW('Hygiene Data'!D94))="","",OFFSET('Hygiene Data'!$D$11,0,10*ROW('Hygiene Data'!D94)))</f>
        <v/>
      </c>
      <c r="DP100" s="404" t="str">
        <f ca="1">+IF(OFFSET('Hygiene Data'!$D$12,0,10*ROW('Hygiene Data'!D94))="","",OFFSET('Hygiene Data'!$D$12,0,10*ROW('Hygiene Data'!D94)))</f>
        <v/>
      </c>
      <c r="DQ100" s="404" t="str">
        <f ca="1">+IF(OFFSET('Hygiene Data'!$D$13,0,10*ROW('Hygiene Data'!D94))="","",OFFSET('Hygiene Data'!$D$13,0,10*ROW('Hygiene Data'!D94)))</f>
        <v/>
      </c>
      <c r="DR100" s="404" t="str">
        <f ca="1">+IF(OFFSET('Hygiene Data'!$E$11,0,10*ROW('Hygiene Data'!E94))="","",OFFSET('Hygiene Data'!$E$11,0,10*ROW('Hygiene Data'!E94)))</f>
        <v/>
      </c>
      <c r="DS100" s="404" t="str">
        <f ca="1">+IF(OFFSET('Hygiene Data'!$E$12,0,10*ROW('Hygiene Data'!E94))="","",OFFSET('Hygiene Data'!$E$12,0,10*ROW('Hygiene Data'!E94)))</f>
        <v/>
      </c>
      <c r="DT100" s="404" t="str">
        <f ca="1">+IF(OFFSET('Hygiene Data'!$E$13,0,10*ROW('Hygiene Data'!E94))="","",OFFSET('Hygiene Data'!$E$13,0,10*ROW('Hygiene Data'!E94)))</f>
        <v/>
      </c>
      <c r="DU100" s="404" t="str">
        <f ca="1">+IF(OFFSET('Hygiene Data'!$F$11,0,10*ROW('Hygiene Data'!F94))="","",OFFSET('Hygiene Data'!$F$11,0,10*ROW('Hygiene Data'!F94)))</f>
        <v/>
      </c>
      <c r="DV100" s="404" t="str">
        <f ca="1">+IF(OFFSET('Hygiene Data'!$F$12,0,10*ROW('Hygiene Data'!F94))="","",OFFSET('Hygiene Data'!$F$12,0,10*ROW('Hygiene Data'!F94)))</f>
        <v/>
      </c>
      <c r="DW100" s="404" t="str">
        <f ca="1">+IF(OFFSET('Hygiene Data'!$F$13,0,10*ROW('Hygiene Data'!F94))="","",OFFSET('Hygiene Data'!$F$13,0,10*ROW('Hygiene Data'!F94)))</f>
        <v/>
      </c>
      <c r="DX100" s="404" t="str">
        <f ca="1">+IF(OFFSET('Hygiene Data'!$G$11,0,10*ROW('Hygiene Data'!G94))="","",OFFSET('Hygiene Data'!$G$11,0,10*ROW('Hygiene Data'!G94)))</f>
        <v/>
      </c>
      <c r="DY100" s="404" t="str">
        <f ca="1">+IF(OFFSET('Hygiene Data'!$G$12,0,10*ROW('Hygiene Data'!G94))="","",OFFSET('Hygiene Data'!$G$12,0,10*ROW('Hygiene Data'!G94)))</f>
        <v/>
      </c>
      <c r="DZ100" s="404" t="str">
        <f ca="1">+IF(OFFSET('Hygiene Data'!$G$13,0,10*ROW('Hygiene Data'!G94))="","",OFFSET('Hygiene Data'!$G$13,0,10*ROW('Hygiene Data'!G94)))</f>
        <v/>
      </c>
      <c r="EA100" s="404" t="str">
        <f ca="1">+IF(OFFSET('Hygiene Data'!$H$11,0,10*ROW('Hygiene Data'!H94))="","",OFFSET('Hygiene Data'!$H$11,0,10*ROW('Hygiene Data'!H94)))</f>
        <v/>
      </c>
      <c r="EB100" s="404" t="str">
        <f ca="1">+IF(OFFSET('Hygiene Data'!$H$12,0,10*ROW('Hygiene Data'!H94))="","",OFFSET('Hygiene Data'!$H$12,0,10*ROW('Hygiene Data'!H94)))</f>
        <v/>
      </c>
      <c r="EC100" s="404" t="str">
        <f ca="1">+IF(OFFSET('Hygiene Data'!$H$13,0,10*ROW('Hygiene Data'!H94))="","",OFFSET('Hygiene Data'!$H$13,0,10*ROW('Hygiene Data'!H94)))</f>
        <v/>
      </c>
      <c r="ED100" s="404" t="str">
        <f ca="1">+IF(OFFSET('Hygiene Data'!$I$11,0,10*ROW('Hygiene Data'!I94))="","",OFFSET('Hygiene Data'!$I$11,0,10*ROW('Hygiene Data'!I94)))</f>
        <v/>
      </c>
      <c r="EE100" s="404" t="str">
        <f ca="1">+IF(OFFSET('Hygiene Data'!$I$12,0,10*ROW('Hygiene Data'!I94))="","",OFFSET('Hygiene Data'!$I$12,0,10*ROW('Hygiene Data'!I94)))</f>
        <v/>
      </c>
      <c r="EF100" s="404" t="str">
        <f ca="1">+IF(OFFSET('Hygiene Data'!$I$13,0,10*ROW('Hygiene Data'!I94))="","",OFFSET('Hygiene Data'!$I$13,0,10*ROW('Hygiene Data'!I94)))</f>
        <v/>
      </c>
    </row>
    <row r="101" spans="1:136" x14ac:dyDescent="0.25">
      <c r="A101" s="513" t="str">
        <f ca="1">+IF(OFFSET('Water Data'!$B$2,0,10*ROW('Water Data'!E95))="","",OFFSET('Water Data'!$B$2,0,10*ROW('Water Data'!E95)))</f>
        <v/>
      </c>
      <c r="B101" s="51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40" t="str">
        <f t="shared" ca="1" si="1"/>
        <v/>
      </c>
      <c r="D101" s="54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4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4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4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4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4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4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4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4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4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4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4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4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4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4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4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4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4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4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4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4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4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4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4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4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4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4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4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4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4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4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4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4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4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4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4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4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4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4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4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4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4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4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4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4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4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4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4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4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1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4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4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4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4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4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4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4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4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4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4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4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4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4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4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4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4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404" t="str">
        <f ca="1">+IF(OFFSET('Water Data'!$D$27,0,10*ROW('Water Data'!D95))="","",OFFSET('Water Data'!$D$27,0,10*ROW('Water Data'!D95)))</f>
        <v/>
      </c>
      <c r="BT101" s="404" t="str">
        <f ca="1">+IF(OFFSET('Water Data'!$D$28,0,10*ROW('Water Data'!D95))="","",OFFSET('Water Data'!$D$28,0,10*ROW('Water Data'!D95)))</f>
        <v/>
      </c>
      <c r="BU101" s="404" t="str">
        <f ca="1">+IF(OFFSET('Water Data'!$D$29,0,10*ROW('Water Data'!D95))="","",OFFSET('Water Data'!$D$29,0,10*ROW('Water Data'!D95)))</f>
        <v/>
      </c>
      <c r="BV101" s="404" t="str">
        <f ca="1">+IF(OFFSET('Water Data'!$E$27,0,10*ROW('Water Data'!E95))="","",OFFSET('Water Data'!$E$27,0,10*ROW('Water Data'!E95)))</f>
        <v/>
      </c>
      <c r="BW101" s="404" t="str">
        <f ca="1">+IF(OFFSET('Water Data'!$E$28,0,10*ROW('Water Data'!E95))="","",OFFSET('Water Data'!$E$28,0,10*ROW('Water Data'!E95)))</f>
        <v/>
      </c>
      <c r="BX101" s="404" t="str">
        <f ca="1">+IF(OFFSET('Water Data'!$E$29,0,10*ROW('Water Data'!E95))="","",OFFSET('Water Data'!$E$29,0,10*ROW('Water Data'!E95)))</f>
        <v/>
      </c>
      <c r="BY101" s="404" t="str">
        <f ca="1">+IF(OFFSET('Water Data'!$F$27,0,10*ROW('Water Data'!F95))="","",OFFSET('Water Data'!$F$27,0,10*ROW('Water Data'!F95)))</f>
        <v/>
      </c>
      <c r="BZ101" s="404" t="str">
        <f ca="1">+IF(OFFSET('Water Data'!$F$28,0,10*ROW('Water Data'!F95))="","",OFFSET('Water Data'!$F$28,0,10*ROW('Water Data'!F95)))</f>
        <v/>
      </c>
      <c r="CA101" s="404" t="str">
        <f ca="1">+IF(OFFSET('Water Data'!$F$29,0,10*ROW('Water Data'!F95))="","",OFFSET('Water Data'!$F$29,0,10*ROW('Water Data'!F95)))</f>
        <v/>
      </c>
      <c r="CB101" s="404" t="str">
        <f ca="1">+IF(OFFSET('Water Data'!$G$27,0,10*ROW('Water Data'!G95))="","",OFFSET('Water Data'!$G$27,0,10*ROW('Water Data'!G95)))</f>
        <v/>
      </c>
      <c r="CC101" s="404" t="str">
        <f ca="1">+IF(OFFSET('Water Data'!$G$28,0,10*ROW('Water Data'!G95))="","",OFFSET('Water Data'!$G$28,0,10*ROW('Water Data'!G95)))</f>
        <v/>
      </c>
      <c r="CD101" s="404" t="str">
        <f ca="1">+IF(OFFSET('Water Data'!$G$29,0,10*ROW('Water Data'!G95))="","",OFFSET('Water Data'!$G$29,0,10*ROW('Water Data'!G95)))</f>
        <v/>
      </c>
      <c r="CE101" s="404" t="str">
        <f ca="1">+IF(OFFSET('Water Data'!$H$27,0,10*ROW('Water Data'!H95))="","",OFFSET('Water Data'!$H$27,0,10*ROW('Water Data'!H95)))</f>
        <v/>
      </c>
      <c r="CF101" s="404" t="str">
        <f ca="1">+IF(OFFSET('Water Data'!$H$28,0,10*ROW('Water Data'!H95))="","",OFFSET('Water Data'!$H$28,0,10*ROW('Water Data'!H95)))</f>
        <v/>
      </c>
      <c r="CG101" s="404" t="str">
        <f ca="1">+IF(OFFSET('Water Data'!$H$29,0,10*ROW('Water Data'!H95))="","",OFFSET('Water Data'!$H$29,0,10*ROW('Water Data'!H95)))</f>
        <v/>
      </c>
      <c r="CH101" s="404" t="str">
        <f ca="1">+IF(OFFSET('Water Data'!$I$27,0,10*ROW('Water Data'!I95))="","",OFFSET('Water Data'!$I$27,0,10*ROW('Water Data'!I95)))</f>
        <v/>
      </c>
      <c r="CI101" s="404" t="str">
        <f ca="1">+IF(OFFSET('Water Data'!$I$28,0,10*ROW('Water Data'!I95))="","",OFFSET('Water Data'!$I$28,0,10*ROW('Water Data'!I95)))</f>
        <v/>
      </c>
      <c r="CJ101" s="404" t="str">
        <f ca="1">+IF(OFFSET('Water Data'!$I$29,0,10*ROW('Water Data'!I95))="","",OFFSET('Water Data'!$I$29,0,10*ROW('Water Data'!I95)))</f>
        <v/>
      </c>
      <c r="CK101" s="404" t="str">
        <f ca="1">+IF(OFFSET('Sanitation Data'!$D$28,0,10*ROW('Sanitation Data'!D95))="","",OFFSET('Sanitation Data'!$D$28,0,10*ROW('Sanitation Data'!D95)))</f>
        <v/>
      </c>
      <c r="CL101" s="404" t="str">
        <f ca="1">+IF(OFFSET('Sanitation Data'!$D$29,0,10*ROW('Sanitation Data'!D95))="","",OFFSET('Sanitation Data'!$D$29,0,10*ROW('Sanitation Data'!D95)))</f>
        <v/>
      </c>
      <c r="CM101" s="404" t="str">
        <f ca="1">+IF(OFFSET('Sanitation Data'!$D$30,0,10*ROW('Sanitation Data'!D95))="","",OFFSET('Sanitation Data'!$D$30,0,10*ROW('Sanitation Data'!D95)))</f>
        <v/>
      </c>
      <c r="CN101" s="404" t="str">
        <f ca="1">+IF(OFFSET('Sanitation Data'!$D$31,0,10*ROW('Sanitation Data'!D95))="","",OFFSET('Sanitation Data'!$D$31,0,10*ROW('Sanitation Data'!D95)))</f>
        <v/>
      </c>
      <c r="CO101" s="404" t="str">
        <f ca="1">+IF(OFFSET('Sanitation Data'!$D$32,0,10*ROW('Sanitation Data'!D95))="","",OFFSET('Sanitation Data'!$D$32,0,10*ROW('Sanitation Data'!D95)))</f>
        <v/>
      </c>
      <c r="CP101" s="404" t="str">
        <f ca="1">+IF(OFFSET('Sanitation Data'!$E$28,0,10*ROW('Sanitation Data'!E95))="","",OFFSET('Sanitation Data'!$E$28,0,10*ROW('Sanitation Data'!E95)))</f>
        <v/>
      </c>
      <c r="CQ101" s="404" t="str">
        <f ca="1">+IF(OFFSET('Sanitation Data'!$E$29,0,10*ROW('Sanitation Data'!E95))="","",OFFSET('Sanitation Data'!$E$29,0,10*ROW('Sanitation Data'!E95)))</f>
        <v/>
      </c>
      <c r="CR101" s="404" t="str">
        <f ca="1">+IF(OFFSET('Sanitation Data'!$E$30,0,10*ROW('Sanitation Data'!E95))="","",OFFSET('Sanitation Data'!$E$30,0,10*ROW('Sanitation Data'!E95)))</f>
        <v/>
      </c>
      <c r="CS101" s="404" t="str">
        <f ca="1">+IF(OFFSET('Sanitation Data'!$E$31,0,10*ROW('Sanitation Data'!E95))="","",OFFSET('Sanitation Data'!$E$31,0,10*ROW('Sanitation Data'!E95)))</f>
        <v/>
      </c>
      <c r="CT101" s="404" t="str">
        <f ca="1">+IF(OFFSET('Sanitation Data'!$E$32,0,10*ROW('Sanitation Data'!E95))="","",OFFSET('Sanitation Data'!$E$32,0,10*ROW('Sanitation Data'!E95)))</f>
        <v/>
      </c>
      <c r="CU101" s="404" t="str">
        <f ca="1">+IF(OFFSET('Sanitation Data'!$F$28,0,10*ROW('Sanitation Data'!F95))="","",OFFSET('Sanitation Data'!$F$28,0,10*ROW('Sanitation Data'!F95)))</f>
        <v/>
      </c>
      <c r="CV101" s="404" t="str">
        <f ca="1">+IF(OFFSET('Sanitation Data'!$F$29,0,10*ROW('Sanitation Data'!F95))="","",OFFSET('Sanitation Data'!$F$29,0,10*ROW('Sanitation Data'!F95)))</f>
        <v/>
      </c>
      <c r="CW101" s="404" t="str">
        <f ca="1">+IF(OFFSET('Sanitation Data'!$F$30,0,10*ROW('Sanitation Data'!F95))="","",OFFSET('Sanitation Data'!$F$30,0,10*ROW('Sanitation Data'!F95)))</f>
        <v/>
      </c>
      <c r="CX101" s="404" t="str">
        <f ca="1">+IF(OFFSET('Sanitation Data'!$F$31,0,10*ROW('Sanitation Data'!F95))="","",OFFSET('Sanitation Data'!$F$31,0,10*ROW('Sanitation Data'!F95)))</f>
        <v/>
      </c>
      <c r="CY101" s="404" t="str">
        <f ca="1">+IF(OFFSET('Sanitation Data'!$F$32,0,10*ROW('Sanitation Data'!F95))="","",OFFSET('Sanitation Data'!$F$32,0,10*ROW('Sanitation Data'!F95)))</f>
        <v/>
      </c>
      <c r="CZ101" s="404" t="str">
        <f ca="1">+IF(OFFSET('Sanitation Data'!$G$28,0,10*ROW('Sanitation Data'!G95))="","",OFFSET('Sanitation Data'!$G$28,0,10*ROW('Sanitation Data'!G95)))</f>
        <v/>
      </c>
      <c r="DA101" s="404" t="str">
        <f ca="1">+IF(OFFSET('Sanitation Data'!$G$29,0,10*ROW('Sanitation Data'!G95))="","",OFFSET('Sanitation Data'!$G$29,0,10*ROW('Sanitation Data'!G95)))</f>
        <v/>
      </c>
      <c r="DB101" s="404" t="str">
        <f ca="1">+IF(OFFSET('Sanitation Data'!$G$30,0,10*ROW('Sanitation Data'!G95))="","",OFFSET('Sanitation Data'!$G$30,0,10*ROW('Sanitation Data'!G95)))</f>
        <v/>
      </c>
      <c r="DC101" s="404" t="str">
        <f ca="1">+IF(OFFSET('Sanitation Data'!$G$31,0,10*ROW('Sanitation Data'!G95))="","",OFFSET('Sanitation Data'!$G$31,0,10*ROW('Sanitation Data'!G95)))</f>
        <v/>
      </c>
      <c r="DD101" s="404" t="str">
        <f ca="1">+IF(OFFSET('Sanitation Data'!$G$32,0,10*ROW('Sanitation Data'!G95))="","",OFFSET('Sanitation Data'!$G$32,0,10*ROW('Sanitation Data'!G95)))</f>
        <v/>
      </c>
      <c r="DE101" s="404" t="str">
        <f ca="1">+IF(OFFSET('Sanitation Data'!$H$28,0,10*ROW('Sanitation Data'!H95))="","",OFFSET('Sanitation Data'!$H$28,0,10*ROW('Sanitation Data'!H95)))</f>
        <v/>
      </c>
      <c r="DF101" s="404" t="str">
        <f ca="1">+IF(OFFSET('Sanitation Data'!$H$29,0,10*ROW('Sanitation Data'!H95))="","",OFFSET('Sanitation Data'!$H$29,0,10*ROW('Sanitation Data'!H95)))</f>
        <v/>
      </c>
      <c r="DG101" s="404" t="str">
        <f ca="1">+IF(OFFSET('Sanitation Data'!$H$30,0,10*ROW('Sanitation Data'!H95))="","",OFFSET('Sanitation Data'!$H$30,0,10*ROW('Sanitation Data'!H95)))</f>
        <v/>
      </c>
      <c r="DH101" s="404" t="str">
        <f ca="1">+IF(OFFSET('Sanitation Data'!$H$31,0,10*ROW('Sanitation Data'!H95))="","",OFFSET('Sanitation Data'!$H$31,0,10*ROW('Sanitation Data'!H95)))</f>
        <v/>
      </c>
      <c r="DI101" s="404" t="str">
        <f ca="1">+IF(OFFSET('Sanitation Data'!$H$32,0,10*ROW('Sanitation Data'!H95))="","",OFFSET('Sanitation Data'!$H$32,0,10*ROW('Sanitation Data'!H95)))</f>
        <v/>
      </c>
      <c r="DJ101" s="404" t="str">
        <f ca="1">+IF(OFFSET('Sanitation Data'!$I$28,0,10*ROW('Sanitation Data'!I95))="","",OFFSET('Sanitation Data'!$I$28,0,10*ROW('Sanitation Data'!I95)))</f>
        <v/>
      </c>
      <c r="DK101" s="404" t="str">
        <f ca="1">+IF(OFFSET('Sanitation Data'!$I$29,0,10*ROW('Sanitation Data'!I95))="","",OFFSET('Sanitation Data'!$I$29,0,10*ROW('Sanitation Data'!I95)))</f>
        <v/>
      </c>
      <c r="DL101" s="404" t="str">
        <f ca="1">+IF(OFFSET('Sanitation Data'!$I$30,0,10*ROW('Sanitation Data'!I95))="","",OFFSET('Sanitation Data'!$I$30,0,10*ROW('Sanitation Data'!I95)))</f>
        <v/>
      </c>
      <c r="DM101" s="404" t="str">
        <f ca="1">+IF(OFFSET('Sanitation Data'!$I$31,0,10*ROW('Sanitation Data'!I95))="","",OFFSET('Sanitation Data'!$I$31,0,10*ROW('Sanitation Data'!I95)))</f>
        <v/>
      </c>
      <c r="DN101" s="404" t="str">
        <f ca="1">+IF(OFFSET('Sanitation Data'!$I$32,0,10*ROW('Sanitation Data'!I95))="","",OFFSET('Sanitation Data'!$I$32,0,10*ROW('Sanitation Data'!I95)))</f>
        <v/>
      </c>
      <c r="DO101" s="404" t="str">
        <f ca="1">+IF(OFFSET('Hygiene Data'!$D$11,0,10*ROW('Hygiene Data'!D95))="","",OFFSET('Hygiene Data'!$D$11,0,10*ROW('Hygiene Data'!D95)))</f>
        <v/>
      </c>
      <c r="DP101" s="404" t="str">
        <f ca="1">+IF(OFFSET('Hygiene Data'!$D$12,0,10*ROW('Hygiene Data'!D95))="","",OFFSET('Hygiene Data'!$D$12,0,10*ROW('Hygiene Data'!D95)))</f>
        <v/>
      </c>
      <c r="DQ101" s="404" t="str">
        <f ca="1">+IF(OFFSET('Hygiene Data'!$D$13,0,10*ROW('Hygiene Data'!D95))="","",OFFSET('Hygiene Data'!$D$13,0,10*ROW('Hygiene Data'!D95)))</f>
        <v/>
      </c>
      <c r="DR101" s="404" t="str">
        <f ca="1">+IF(OFFSET('Hygiene Data'!$E$11,0,10*ROW('Hygiene Data'!E95))="","",OFFSET('Hygiene Data'!$E$11,0,10*ROW('Hygiene Data'!E95)))</f>
        <v/>
      </c>
      <c r="DS101" s="404" t="str">
        <f ca="1">+IF(OFFSET('Hygiene Data'!$E$12,0,10*ROW('Hygiene Data'!E95))="","",OFFSET('Hygiene Data'!$E$12,0,10*ROW('Hygiene Data'!E95)))</f>
        <v/>
      </c>
      <c r="DT101" s="404" t="str">
        <f ca="1">+IF(OFFSET('Hygiene Data'!$E$13,0,10*ROW('Hygiene Data'!E95))="","",OFFSET('Hygiene Data'!$E$13,0,10*ROW('Hygiene Data'!E95)))</f>
        <v/>
      </c>
      <c r="DU101" s="404" t="str">
        <f ca="1">+IF(OFFSET('Hygiene Data'!$F$11,0,10*ROW('Hygiene Data'!F95))="","",OFFSET('Hygiene Data'!$F$11,0,10*ROW('Hygiene Data'!F95)))</f>
        <v/>
      </c>
      <c r="DV101" s="404" t="str">
        <f ca="1">+IF(OFFSET('Hygiene Data'!$F$12,0,10*ROW('Hygiene Data'!F95))="","",OFFSET('Hygiene Data'!$F$12,0,10*ROW('Hygiene Data'!F95)))</f>
        <v/>
      </c>
      <c r="DW101" s="404" t="str">
        <f ca="1">+IF(OFFSET('Hygiene Data'!$F$13,0,10*ROW('Hygiene Data'!F95))="","",OFFSET('Hygiene Data'!$F$13,0,10*ROW('Hygiene Data'!F95)))</f>
        <v/>
      </c>
      <c r="DX101" s="404" t="str">
        <f ca="1">+IF(OFFSET('Hygiene Data'!$G$11,0,10*ROW('Hygiene Data'!G95))="","",OFFSET('Hygiene Data'!$G$11,0,10*ROW('Hygiene Data'!G95)))</f>
        <v/>
      </c>
      <c r="DY101" s="404" t="str">
        <f ca="1">+IF(OFFSET('Hygiene Data'!$G$12,0,10*ROW('Hygiene Data'!G95))="","",OFFSET('Hygiene Data'!$G$12,0,10*ROW('Hygiene Data'!G95)))</f>
        <v/>
      </c>
      <c r="DZ101" s="404" t="str">
        <f ca="1">+IF(OFFSET('Hygiene Data'!$G$13,0,10*ROW('Hygiene Data'!G95))="","",OFFSET('Hygiene Data'!$G$13,0,10*ROW('Hygiene Data'!G95)))</f>
        <v/>
      </c>
      <c r="EA101" s="404" t="str">
        <f ca="1">+IF(OFFSET('Hygiene Data'!$H$11,0,10*ROW('Hygiene Data'!H95))="","",OFFSET('Hygiene Data'!$H$11,0,10*ROW('Hygiene Data'!H95)))</f>
        <v/>
      </c>
      <c r="EB101" s="404" t="str">
        <f ca="1">+IF(OFFSET('Hygiene Data'!$H$12,0,10*ROW('Hygiene Data'!H95))="","",OFFSET('Hygiene Data'!$H$12,0,10*ROW('Hygiene Data'!H95)))</f>
        <v/>
      </c>
      <c r="EC101" s="404" t="str">
        <f ca="1">+IF(OFFSET('Hygiene Data'!$H$13,0,10*ROW('Hygiene Data'!H95))="","",OFFSET('Hygiene Data'!$H$13,0,10*ROW('Hygiene Data'!H95)))</f>
        <v/>
      </c>
      <c r="ED101" s="404" t="str">
        <f ca="1">+IF(OFFSET('Hygiene Data'!$I$11,0,10*ROW('Hygiene Data'!I95))="","",OFFSET('Hygiene Data'!$I$11,0,10*ROW('Hygiene Data'!I95)))</f>
        <v/>
      </c>
      <c r="EE101" s="404" t="str">
        <f ca="1">+IF(OFFSET('Hygiene Data'!$I$12,0,10*ROW('Hygiene Data'!I95))="","",OFFSET('Hygiene Data'!$I$12,0,10*ROW('Hygiene Data'!I95)))</f>
        <v/>
      </c>
      <c r="EF101" s="404" t="str">
        <f ca="1">+IF(OFFSET('Hygiene Data'!$I$13,0,10*ROW('Hygiene Data'!I95))="","",OFFSET('Hygiene Data'!$I$13,0,10*ROW('Hygiene Data'!I95)))</f>
        <v/>
      </c>
    </row>
    <row r="102" spans="1:136" x14ac:dyDescent="0.25">
      <c r="A102" s="513" t="str">
        <f ca="1">+IF(OFFSET('Water Data'!$B$2,0,10*ROW('Water Data'!E96))="","",OFFSET('Water Data'!$B$2,0,10*ROW('Water Data'!E96)))</f>
        <v/>
      </c>
      <c r="B102" s="51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40" t="str">
        <f t="shared" ca="1" si="1"/>
        <v/>
      </c>
      <c r="D102" s="54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4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4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4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4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4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4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4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4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4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4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4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4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4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4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4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4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4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4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4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4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4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4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4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4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4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4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4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4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4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4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4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4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4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4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4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4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4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4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4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4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4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4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4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4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4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4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4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4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1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4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4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4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4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4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4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4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4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4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4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4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4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4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4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4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4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404" t="str">
        <f ca="1">+IF(OFFSET('Water Data'!$D$27,0,10*ROW('Water Data'!D96))="","",OFFSET('Water Data'!$D$27,0,10*ROW('Water Data'!D96)))</f>
        <v/>
      </c>
      <c r="BT102" s="404" t="str">
        <f ca="1">+IF(OFFSET('Water Data'!$D$28,0,10*ROW('Water Data'!D96))="","",OFFSET('Water Data'!$D$28,0,10*ROW('Water Data'!D96)))</f>
        <v/>
      </c>
      <c r="BU102" s="404" t="str">
        <f ca="1">+IF(OFFSET('Water Data'!$D$29,0,10*ROW('Water Data'!D96))="","",OFFSET('Water Data'!$D$29,0,10*ROW('Water Data'!D96)))</f>
        <v/>
      </c>
      <c r="BV102" s="404" t="str">
        <f ca="1">+IF(OFFSET('Water Data'!$E$27,0,10*ROW('Water Data'!E96))="","",OFFSET('Water Data'!$E$27,0,10*ROW('Water Data'!E96)))</f>
        <v/>
      </c>
      <c r="BW102" s="404" t="str">
        <f ca="1">+IF(OFFSET('Water Data'!$E$28,0,10*ROW('Water Data'!E96))="","",OFFSET('Water Data'!$E$28,0,10*ROW('Water Data'!E96)))</f>
        <v/>
      </c>
      <c r="BX102" s="404" t="str">
        <f ca="1">+IF(OFFSET('Water Data'!$E$29,0,10*ROW('Water Data'!E96))="","",OFFSET('Water Data'!$E$29,0,10*ROW('Water Data'!E96)))</f>
        <v/>
      </c>
      <c r="BY102" s="404" t="str">
        <f ca="1">+IF(OFFSET('Water Data'!$F$27,0,10*ROW('Water Data'!F96))="","",OFFSET('Water Data'!$F$27,0,10*ROW('Water Data'!F96)))</f>
        <v/>
      </c>
      <c r="BZ102" s="404" t="str">
        <f ca="1">+IF(OFFSET('Water Data'!$F$28,0,10*ROW('Water Data'!F96))="","",OFFSET('Water Data'!$F$28,0,10*ROW('Water Data'!F96)))</f>
        <v/>
      </c>
      <c r="CA102" s="404" t="str">
        <f ca="1">+IF(OFFSET('Water Data'!$F$29,0,10*ROW('Water Data'!F96))="","",OFFSET('Water Data'!$F$29,0,10*ROW('Water Data'!F96)))</f>
        <v/>
      </c>
      <c r="CB102" s="404" t="str">
        <f ca="1">+IF(OFFSET('Water Data'!$G$27,0,10*ROW('Water Data'!G96))="","",OFFSET('Water Data'!$G$27,0,10*ROW('Water Data'!G96)))</f>
        <v/>
      </c>
      <c r="CC102" s="404" t="str">
        <f ca="1">+IF(OFFSET('Water Data'!$G$28,0,10*ROW('Water Data'!G96))="","",OFFSET('Water Data'!$G$28,0,10*ROW('Water Data'!G96)))</f>
        <v/>
      </c>
      <c r="CD102" s="404" t="str">
        <f ca="1">+IF(OFFSET('Water Data'!$G$29,0,10*ROW('Water Data'!G96))="","",OFFSET('Water Data'!$G$29,0,10*ROW('Water Data'!G96)))</f>
        <v/>
      </c>
      <c r="CE102" s="404" t="str">
        <f ca="1">+IF(OFFSET('Water Data'!$H$27,0,10*ROW('Water Data'!H96))="","",OFFSET('Water Data'!$H$27,0,10*ROW('Water Data'!H96)))</f>
        <v/>
      </c>
      <c r="CF102" s="404" t="str">
        <f ca="1">+IF(OFFSET('Water Data'!$H$28,0,10*ROW('Water Data'!H96))="","",OFFSET('Water Data'!$H$28,0,10*ROW('Water Data'!H96)))</f>
        <v/>
      </c>
      <c r="CG102" s="404" t="str">
        <f ca="1">+IF(OFFSET('Water Data'!$H$29,0,10*ROW('Water Data'!H96))="","",OFFSET('Water Data'!$H$29,0,10*ROW('Water Data'!H96)))</f>
        <v/>
      </c>
      <c r="CH102" s="404" t="str">
        <f ca="1">+IF(OFFSET('Water Data'!$I$27,0,10*ROW('Water Data'!I96))="","",OFFSET('Water Data'!$I$27,0,10*ROW('Water Data'!I96)))</f>
        <v/>
      </c>
      <c r="CI102" s="404" t="str">
        <f ca="1">+IF(OFFSET('Water Data'!$I$28,0,10*ROW('Water Data'!I96))="","",OFFSET('Water Data'!$I$28,0,10*ROW('Water Data'!I96)))</f>
        <v/>
      </c>
      <c r="CJ102" s="404" t="str">
        <f ca="1">+IF(OFFSET('Water Data'!$I$29,0,10*ROW('Water Data'!I96))="","",OFFSET('Water Data'!$I$29,0,10*ROW('Water Data'!I96)))</f>
        <v/>
      </c>
      <c r="CK102" s="404" t="str">
        <f ca="1">+IF(OFFSET('Sanitation Data'!$D$28,0,10*ROW('Sanitation Data'!D96))="","",OFFSET('Sanitation Data'!$D$28,0,10*ROW('Sanitation Data'!D96)))</f>
        <v/>
      </c>
      <c r="CL102" s="404" t="str">
        <f ca="1">+IF(OFFSET('Sanitation Data'!$D$29,0,10*ROW('Sanitation Data'!D96))="","",OFFSET('Sanitation Data'!$D$29,0,10*ROW('Sanitation Data'!D96)))</f>
        <v/>
      </c>
      <c r="CM102" s="404" t="str">
        <f ca="1">+IF(OFFSET('Sanitation Data'!$D$30,0,10*ROW('Sanitation Data'!D96))="","",OFFSET('Sanitation Data'!$D$30,0,10*ROW('Sanitation Data'!D96)))</f>
        <v/>
      </c>
      <c r="CN102" s="404" t="str">
        <f ca="1">+IF(OFFSET('Sanitation Data'!$D$31,0,10*ROW('Sanitation Data'!D96))="","",OFFSET('Sanitation Data'!$D$31,0,10*ROW('Sanitation Data'!D96)))</f>
        <v/>
      </c>
      <c r="CO102" s="404" t="str">
        <f ca="1">+IF(OFFSET('Sanitation Data'!$D$32,0,10*ROW('Sanitation Data'!D96))="","",OFFSET('Sanitation Data'!$D$32,0,10*ROW('Sanitation Data'!D96)))</f>
        <v/>
      </c>
      <c r="CP102" s="404" t="str">
        <f ca="1">+IF(OFFSET('Sanitation Data'!$E$28,0,10*ROW('Sanitation Data'!E96))="","",OFFSET('Sanitation Data'!$E$28,0,10*ROW('Sanitation Data'!E96)))</f>
        <v/>
      </c>
      <c r="CQ102" s="404" t="str">
        <f ca="1">+IF(OFFSET('Sanitation Data'!$E$29,0,10*ROW('Sanitation Data'!E96))="","",OFFSET('Sanitation Data'!$E$29,0,10*ROW('Sanitation Data'!E96)))</f>
        <v/>
      </c>
      <c r="CR102" s="404" t="str">
        <f ca="1">+IF(OFFSET('Sanitation Data'!$E$30,0,10*ROW('Sanitation Data'!E96))="","",OFFSET('Sanitation Data'!$E$30,0,10*ROW('Sanitation Data'!E96)))</f>
        <v/>
      </c>
      <c r="CS102" s="404" t="str">
        <f ca="1">+IF(OFFSET('Sanitation Data'!$E$31,0,10*ROW('Sanitation Data'!E96))="","",OFFSET('Sanitation Data'!$E$31,0,10*ROW('Sanitation Data'!E96)))</f>
        <v/>
      </c>
      <c r="CT102" s="404" t="str">
        <f ca="1">+IF(OFFSET('Sanitation Data'!$E$32,0,10*ROW('Sanitation Data'!E96))="","",OFFSET('Sanitation Data'!$E$32,0,10*ROW('Sanitation Data'!E96)))</f>
        <v/>
      </c>
      <c r="CU102" s="404" t="str">
        <f ca="1">+IF(OFFSET('Sanitation Data'!$F$28,0,10*ROW('Sanitation Data'!F96))="","",OFFSET('Sanitation Data'!$F$28,0,10*ROW('Sanitation Data'!F96)))</f>
        <v/>
      </c>
      <c r="CV102" s="404" t="str">
        <f ca="1">+IF(OFFSET('Sanitation Data'!$F$29,0,10*ROW('Sanitation Data'!F96))="","",OFFSET('Sanitation Data'!$F$29,0,10*ROW('Sanitation Data'!F96)))</f>
        <v/>
      </c>
      <c r="CW102" s="404" t="str">
        <f ca="1">+IF(OFFSET('Sanitation Data'!$F$30,0,10*ROW('Sanitation Data'!F96))="","",OFFSET('Sanitation Data'!$F$30,0,10*ROW('Sanitation Data'!F96)))</f>
        <v/>
      </c>
      <c r="CX102" s="404" t="str">
        <f ca="1">+IF(OFFSET('Sanitation Data'!$F$31,0,10*ROW('Sanitation Data'!F96))="","",OFFSET('Sanitation Data'!$F$31,0,10*ROW('Sanitation Data'!F96)))</f>
        <v/>
      </c>
      <c r="CY102" s="404" t="str">
        <f ca="1">+IF(OFFSET('Sanitation Data'!$F$32,0,10*ROW('Sanitation Data'!F96))="","",OFFSET('Sanitation Data'!$F$32,0,10*ROW('Sanitation Data'!F96)))</f>
        <v/>
      </c>
      <c r="CZ102" s="404" t="str">
        <f ca="1">+IF(OFFSET('Sanitation Data'!$G$28,0,10*ROW('Sanitation Data'!G96))="","",OFFSET('Sanitation Data'!$G$28,0,10*ROW('Sanitation Data'!G96)))</f>
        <v/>
      </c>
      <c r="DA102" s="404" t="str">
        <f ca="1">+IF(OFFSET('Sanitation Data'!$G$29,0,10*ROW('Sanitation Data'!G96))="","",OFFSET('Sanitation Data'!$G$29,0,10*ROW('Sanitation Data'!G96)))</f>
        <v/>
      </c>
      <c r="DB102" s="404" t="str">
        <f ca="1">+IF(OFFSET('Sanitation Data'!$G$30,0,10*ROW('Sanitation Data'!G96))="","",OFFSET('Sanitation Data'!$G$30,0,10*ROW('Sanitation Data'!G96)))</f>
        <v/>
      </c>
      <c r="DC102" s="404" t="str">
        <f ca="1">+IF(OFFSET('Sanitation Data'!$G$31,0,10*ROW('Sanitation Data'!G96))="","",OFFSET('Sanitation Data'!$G$31,0,10*ROW('Sanitation Data'!G96)))</f>
        <v/>
      </c>
      <c r="DD102" s="404" t="str">
        <f ca="1">+IF(OFFSET('Sanitation Data'!$G$32,0,10*ROW('Sanitation Data'!G96))="","",OFFSET('Sanitation Data'!$G$32,0,10*ROW('Sanitation Data'!G96)))</f>
        <v/>
      </c>
      <c r="DE102" s="404" t="str">
        <f ca="1">+IF(OFFSET('Sanitation Data'!$H$28,0,10*ROW('Sanitation Data'!H96))="","",OFFSET('Sanitation Data'!$H$28,0,10*ROW('Sanitation Data'!H96)))</f>
        <v/>
      </c>
      <c r="DF102" s="404" t="str">
        <f ca="1">+IF(OFFSET('Sanitation Data'!$H$29,0,10*ROW('Sanitation Data'!H96))="","",OFFSET('Sanitation Data'!$H$29,0,10*ROW('Sanitation Data'!H96)))</f>
        <v/>
      </c>
      <c r="DG102" s="404" t="str">
        <f ca="1">+IF(OFFSET('Sanitation Data'!$H$30,0,10*ROW('Sanitation Data'!H96))="","",OFFSET('Sanitation Data'!$H$30,0,10*ROW('Sanitation Data'!H96)))</f>
        <v/>
      </c>
      <c r="DH102" s="404" t="str">
        <f ca="1">+IF(OFFSET('Sanitation Data'!$H$31,0,10*ROW('Sanitation Data'!H96))="","",OFFSET('Sanitation Data'!$H$31,0,10*ROW('Sanitation Data'!H96)))</f>
        <v/>
      </c>
      <c r="DI102" s="404" t="str">
        <f ca="1">+IF(OFFSET('Sanitation Data'!$H$32,0,10*ROW('Sanitation Data'!H96))="","",OFFSET('Sanitation Data'!$H$32,0,10*ROW('Sanitation Data'!H96)))</f>
        <v/>
      </c>
      <c r="DJ102" s="404" t="str">
        <f ca="1">+IF(OFFSET('Sanitation Data'!$I$28,0,10*ROW('Sanitation Data'!I96))="","",OFFSET('Sanitation Data'!$I$28,0,10*ROW('Sanitation Data'!I96)))</f>
        <v/>
      </c>
      <c r="DK102" s="404" t="str">
        <f ca="1">+IF(OFFSET('Sanitation Data'!$I$29,0,10*ROW('Sanitation Data'!I96))="","",OFFSET('Sanitation Data'!$I$29,0,10*ROW('Sanitation Data'!I96)))</f>
        <v/>
      </c>
      <c r="DL102" s="404" t="str">
        <f ca="1">+IF(OFFSET('Sanitation Data'!$I$30,0,10*ROW('Sanitation Data'!I96))="","",OFFSET('Sanitation Data'!$I$30,0,10*ROW('Sanitation Data'!I96)))</f>
        <v/>
      </c>
      <c r="DM102" s="404" t="str">
        <f ca="1">+IF(OFFSET('Sanitation Data'!$I$31,0,10*ROW('Sanitation Data'!I96))="","",OFFSET('Sanitation Data'!$I$31,0,10*ROW('Sanitation Data'!I96)))</f>
        <v/>
      </c>
      <c r="DN102" s="404" t="str">
        <f ca="1">+IF(OFFSET('Sanitation Data'!$I$32,0,10*ROW('Sanitation Data'!I96))="","",OFFSET('Sanitation Data'!$I$32,0,10*ROW('Sanitation Data'!I96)))</f>
        <v/>
      </c>
      <c r="DO102" s="404" t="str">
        <f ca="1">+IF(OFFSET('Hygiene Data'!$D$11,0,10*ROW('Hygiene Data'!D96))="","",OFFSET('Hygiene Data'!$D$11,0,10*ROW('Hygiene Data'!D96)))</f>
        <v/>
      </c>
      <c r="DP102" s="404" t="str">
        <f ca="1">+IF(OFFSET('Hygiene Data'!$D$12,0,10*ROW('Hygiene Data'!D96))="","",OFFSET('Hygiene Data'!$D$12,0,10*ROW('Hygiene Data'!D96)))</f>
        <v/>
      </c>
      <c r="DQ102" s="404" t="str">
        <f ca="1">+IF(OFFSET('Hygiene Data'!$D$13,0,10*ROW('Hygiene Data'!D96))="","",OFFSET('Hygiene Data'!$D$13,0,10*ROW('Hygiene Data'!D96)))</f>
        <v/>
      </c>
      <c r="DR102" s="404" t="str">
        <f ca="1">+IF(OFFSET('Hygiene Data'!$E$11,0,10*ROW('Hygiene Data'!E96))="","",OFFSET('Hygiene Data'!$E$11,0,10*ROW('Hygiene Data'!E96)))</f>
        <v/>
      </c>
      <c r="DS102" s="404" t="str">
        <f ca="1">+IF(OFFSET('Hygiene Data'!$E$12,0,10*ROW('Hygiene Data'!E96))="","",OFFSET('Hygiene Data'!$E$12,0,10*ROW('Hygiene Data'!E96)))</f>
        <v/>
      </c>
      <c r="DT102" s="404" t="str">
        <f ca="1">+IF(OFFSET('Hygiene Data'!$E$13,0,10*ROW('Hygiene Data'!E96))="","",OFFSET('Hygiene Data'!$E$13,0,10*ROW('Hygiene Data'!E96)))</f>
        <v/>
      </c>
      <c r="DU102" s="404" t="str">
        <f ca="1">+IF(OFFSET('Hygiene Data'!$F$11,0,10*ROW('Hygiene Data'!F96))="","",OFFSET('Hygiene Data'!$F$11,0,10*ROW('Hygiene Data'!F96)))</f>
        <v/>
      </c>
      <c r="DV102" s="404" t="str">
        <f ca="1">+IF(OFFSET('Hygiene Data'!$F$12,0,10*ROW('Hygiene Data'!F96))="","",OFFSET('Hygiene Data'!$F$12,0,10*ROW('Hygiene Data'!F96)))</f>
        <v/>
      </c>
      <c r="DW102" s="404" t="str">
        <f ca="1">+IF(OFFSET('Hygiene Data'!$F$13,0,10*ROW('Hygiene Data'!F96))="","",OFFSET('Hygiene Data'!$F$13,0,10*ROW('Hygiene Data'!F96)))</f>
        <v/>
      </c>
      <c r="DX102" s="404" t="str">
        <f ca="1">+IF(OFFSET('Hygiene Data'!$G$11,0,10*ROW('Hygiene Data'!G96))="","",OFFSET('Hygiene Data'!$G$11,0,10*ROW('Hygiene Data'!G96)))</f>
        <v/>
      </c>
      <c r="DY102" s="404" t="str">
        <f ca="1">+IF(OFFSET('Hygiene Data'!$G$12,0,10*ROW('Hygiene Data'!G96))="","",OFFSET('Hygiene Data'!$G$12,0,10*ROW('Hygiene Data'!G96)))</f>
        <v/>
      </c>
      <c r="DZ102" s="404" t="str">
        <f ca="1">+IF(OFFSET('Hygiene Data'!$G$13,0,10*ROW('Hygiene Data'!G96))="","",OFFSET('Hygiene Data'!$G$13,0,10*ROW('Hygiene Data'!G96)))</f>
        <v/>
      </c>
      <c r="EA102" s="404" t="str">
        <f ca="1">+IF(OFFSET('Hygiene Data'!$H$11,0,10*ROW('Hygiene Data'!H96))="","",OFFSET('Hygiene Data'!$H$11,0,10*ROW('Hygiene Data'!H96)))</f>
        <v/>
      </c>
      <c r="EB102" s="404" t="str">
        <f ca="1">+IF(OFFSET('Hygiene Data'!$H$12,0,10*ROW('Hygiene Data'!H96))="","",OFFSET('Hygiene Data'!$H$12,0,10*ROW('Hygiene Data'!H96)))</f>
        <v/>
      </c>
      <c r="EC102" s="404" t="str">
        <f ca="1">+IF(OFFSET('Hygiene Data'!$H$13,0,10*ROW('Hygiene Data'!H96))="","",OFFSET('Hygiene Data'!$H$13,0,10*ROW('Hygiene Data'!H96)))</f>
        <v/>
      </c>
      <c r="ED102" s="404" t="str">
        <f ca="1">+IF(OFFSET('Hygiene Data'!$I$11,0,10*ROW('Hygiene Data'!I96))="","",OFFSET('Hygiene Data'!$I$11,0,10*ROW('Hygiene Data'!I96)))</f>
        <v/>
      </c>
      <c r="EE102" s="404" t="str">
        <f ca="1">+IF(OFFSET('Hygiene Data'!$I$12,0,10*ROW('Hygiene Data'!I96))="","",OFFSET('Hygiene Data'!$I$12,0,10*ROW('Hygiene Data'!I96)))</f>
        <v/>
      </c>
      <c r="EF102" s="404" t="str">
        <f ca="1">+IF(OFFSET('Hygiene Data'!$I$13,0,10*ROW('Hygiene Data'!I96))="","",OFFSET('Hygiene Data'!$I$13,0,10*ROW('Hygiene Data'!I96)))</f>
        <v/>
      </c>
    </row>
    <row r="103" spans="1:136" x14ac:dyDescent="0.25">
      <c r="A103" s="513" t="str">
        <f ca="1">+IF(OFFSET('Water Data'!$B$2,0,10*ROW('Water Data'!E97))="","",OFFSET('Water Data'!$B$2,0,10*ROW('Water Data'!E97)))</f>
        <v/>
      </c>
      <c r="B103" s="51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40" t="str">
        <f t="shared" ca="1" si="1"/>
        <v/>
      </c>
      <c r="D103" s="54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4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4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4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4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4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4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4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4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4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4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4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4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4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4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4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4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4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4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4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4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4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4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4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4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4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4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4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4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4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4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4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4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4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4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4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4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4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4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4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4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4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4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4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4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4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4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4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4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1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4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4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4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4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4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4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4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4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4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4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4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4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4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4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4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4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404" t="str">
        <f ca="1">+IF(OFFSET('Water Data'!$D$27,0,10*ROW('Water Data'!D97))="","",OFFSET('Water Data'!$D$27,0,10*ROW('Water Data'!D97)))</f>
        <v/>
      </c>
      <c r="BT103" s="404" t="str">
        <f ca="1">+IF(OFFSET('Water Data'!$D$28,0,10*ROW('Water Data'!D97))="","",OFFSET('Water Data'!$D$28,0,10*ROW('Water Data'!D97)))</f>
        <v/>
      </c>
      <c r="BU103" s="404" t="str">
        <f ca="1">+IF(OFFSET('Water Data'!$D$29,0,10*ROW('Water Data'!D97))="","",OFFSET('Water Data'!$D$29,0,10*ROW('Water Data'!D97)))</f>
        <v/>
      </c>
      <c r="BV103" s="404" t="str">
        <f ca="1">+IF(OFFSET('Water Data'!$E$27,0,10*ROW('Water Data'!E97))="","",OFFSET('Water Data'!$E$27,0,10*ROW('Water Data'!E97)))</f>
        <v/>
      </c>
      <c r="BW103" s="404" t="str">
        <f ca="1">+IF(OFFSET('Water Data'!$E$28,0,10*ROW('Water Data'!E97))="","",OFFSET('Water Data'!$E$28,0,10*ROW('Water Data'!E97)))</f>
        <v/>
      </c>
      <c r="BX103" s="404" t="str">
        <f ca="1">+IF(OFFSET('Water Data'!$E$29,0,10*ROW('Water Data'!E97))="","",OFFSET('Water Data'!$E$29,0,10*ROW('Water Data'!E97)))</f>
        <v/>
      </c>
      <c r="BY103" s="404" t="str">
        <f ca="1">+IF(OFFSET('Water Data'!$F$27,0,10*ROW('Water Data'!F97))="","",OFFSET('Water Data'!$F$27,0,10*ROW('Water Data'!F97)))</f>
        <v/>
      </c>
      <c r="BZ103" s="404" t="str">
        <f ca="1">+IF(OFFSET('Water Data'!$F$28,0,10*ROW('Water Data'!F97))="","",OFFSET('Water Data'!$F$28,0,10*ROW('Water Data'!F97)))</f>
        <v/>
      </c>
      <c r="CA103" s="404" t="str">
        <f ca="1">+IF(OFFSET('Water Data'!$F$29,0,10*ROW('Water Data'!F97))="","",OFFSET('Water Data'!$F$29,0,10*ROW('Water Data'!F97)))</f>
        <v/>
      </c>
      <c r="CB103" s="404" t="str">
        <f ca="1">+IF(OFFSET('Water Data'!$G$27,0,10*ROW('Water Data'!G97))="","",OFFSET('Water Data'!$G$27,0,10*ROW('Water Data'!G97)))</f>
        <v/>
      </c>
      <c r="CC103" s="404" t="str">
        <f ca="1">+IF(OFFSET('Water Data'!$G$28,0,10*ROW('Water Data'!G97))="","",OFFSET('Water Data'!$G$28,0,10*ROW('Water Data'!G97)))</f>
        <v/>
      </c>
      <c r="CD103" s="404" t="str">
        <f ca="1">+IF(OFFSET('Water Data'!$G$29,0,10*ROW('Water Data'!G97))="","",OFFSET('Water Data'!$G$29,0,10*ROW('Water Data'!G97)))</f>
        <v/>
      </c>
      <c r="CE103" s="404" t="str">
        <f ca="1">+IF(OFFSET('Water Data'!$H$27,0,10*ROW('Water Data'!H97))="","",OFFSET('Water Data'!$H$27,0,10*ROW('Water Data'!H97)))</f>
        <v/>
      </c>
      <c r="CF103" s="404" t="str">
        <f ca="1">+IF(OFFSET('Water Data'!$H$28,0,10*ROW('Water Data'!H97))="","",OFFSET('Water Data'!$H$28,0,10*ROW('Water Data'!H97)))</f>
        <v/>
      </c>
      <c r="CG103" s="404" t="str">
        <f ca="1">+IF(OFFSET('Water Data'!$H$29,0,10*ROW('Water Data'!H97))="","",OFFSET('Water Data'!$H$29,0,10*ROW('Water Data'!H97)))</f>
        <v/>
      </c>
      <c r="CH103" s="404" t="str">
        <f ca="1">+IF(OFFSET('Water Data'!$I$27,0,10*ROW('Water Data'!I97))="","",OFFSET('Water Data'!$I$27,0,10*ROW('Water Data'!I97)))</f>
        <v/>
      </c>
      <c r="CI103" s="404" t="str">
        <f ca="1">+IF(OFFSET('Water Data'!$I$28,0,10*ROW('Water Data'!I97))="","",OFFSET('Water Data'!$I$28,0,10*ROW('Water Data'!I97)))</f>
        <v/>
      </c>
      <c r="CJ103" s="404" t="str">
        <f ca="1">+IF(OFFSET('Water Data'!$I$29,0,10*ROW('Water Data'!I97))="","",OFFSET('Water Data'!$I$29,0,10*ROW('Water Data'!I97)))</f>
        <v/>
      </c>
      <c r="CK103" s="404" t="str">
        <f ca="1">+IF(OFFSET('Sanitation Data'!$D$28,0,10*ROW('Sanitation Data'!D97))="","",OFFSET('Sanitation Data'!$D$28,0,10*ROW('Sanitation Data'!D97)))</f>
        <v/>
      </c>
      <c r="CL103" s="404" t="str">
        <f ca="1">+IF(OFFSET('Sanitation Data'!$D$29,0,10*ROW('Sanitation Data'!D97))="","",OFFSET('Sanitation Data'!$D$29,0,10*ROW('Sanitation Data'!D97)))</f>
        <v/>
      </c>
      <c r="CM103" s="404" t="str">
        <f ca="1">+IF(OFFSET('Sanitation Data'!$D$30,0,10*ROW('Sanitation Data'!D97))="","",OFFSET('Sanitation Data'!$D$30,0,10*ROW('Sanitation Data'!D97)))</f>
        <v/>
      </c>
      <c r="CN103" s="404" t="str">
        <f ca="1">+IF(OFFSET('Sanitation Data'!$D$31,0,10*ROW('Sanitation Data'!D97))="","",OFFSET('Sanitation Data'!$D$31,0,10*ROW('Sanitation Data'!D97)))</f>
        <v/>
      </c>
      <c r="CO103" s="404" t="str">
        <f ca="1">+IF(OFFSET('Sanitation Data'!$D$32,0,10*ROW('Sanitation Data'!D97))="","",OFFSET('Sanitation Data'!$D$32,0,10*ROW('Sanitation Data'!D97)))</f>
        <v/>
      </c>
      <c r="CP103" s="404" t="str">
        <f ca="1">+IF(OFFSET('Sanitation Data'!$E$28,0,10*ROW('Sanitation Data'!E97))="","",OFFSET('Sanitation Data'!$E$28,0,10*ROW('Sanitation Data'!E97)))</f>
        <v/>
      </c>
      <c r="CQ103" s="404" t="str">
        <f ca="1">+IF(OFFSET('Sanitation Data'!$E$29,0,10*ROW('Sanitation Data'!E97))="","",OFFSET('Sanitation Data'!$E$29,0,10*ROW('Sanitation Data'!E97)))</f>
        <v/>
      </c>
      <c r="CR103" s="404" t="str">
        <f ca="1">+IF(OFFSET('Sanitation Data'!$E$30,0,10*ROW('Sanitation Data'!E97))="","",OFFSET('Sanitation Data'!$E$30,0,10*ROW('Sanitation Data'!E97)))</f>
        <v/>
      </c>
      <c r="CS103" s="404" t="str">
        <f ca="1">+IF(OFFSET('Sanitation Data'!$E$31,0,10*ROW('Sanitation Data'!E97))="","",OFFSET('Sanitation Data'!$E$31,0,10*ROW('Sanitation Data'!E97)))</f>
        <v/>
      </c>
      <c r="CT103" s="404" t="str">
        <f ca="1">+IF(OFFSET('Sanitation Data'!$E$32,0,10*ROW('Sanitation Data'!E97))="","",OFFSET('Sanitation Data'!$E$32,0,10*ROW('Sanitation Data'!E97)))</f>
        <v/>
      </c>
      <c r="CU103" s="404" t="str">
        <f ca="1">+IF(OFFSET('Sanitation Data'!$F$28,0,10*ROW('Sanitation Data'!F97))="","",OFFSET('Sanitation Data'!$F$28,0,10*ROW('Sanitation Data'!F97)))</f>
        <v/>
      </c>
      <c r="CV103" s="404" t="str">
        <f ca="1">+IF(OFFSET('Sanitation Data'!$F$29,0,10*ROW('Sanitation Data'!F97))="","",OFFSET('Sanitation Data'!$F$29,0,10*ROW('Sanitation Data'!F97)))</f>
        <v/>
      </c>
      <c r="CW103" s="404" t="str">
        <f ca="1">+IF(OFFSET('Sanitation Data'!$F$30,0,10*ROW('Sanitation Data'!F97))="","",OFFSET('Sanitation Data'!$F$30,0,10*ROW('Sanitation Data'!F97)))</f>
        <v/>
      </c>
      <c r="CX103" s="404" t="str">
        <f ca="1">+IF(OFFSET('Sanitation Data'!$F$31,0,10*ROW('Sanitation Data'!F97))="","",OFFSET('Sanitation Data'!$F$31,0,10*ROW('Sanitation Data'!F97)))</f>
        <v/>
      </c>
      <c r="CY103" s="404" t="str">
        <f ca="1">+IF(OFFSET('Sanitation Data'!$F$32,0,10*ROW('Sanitation Data'!F97))="","",OFFSET('Sanitation Data'!$F$32,0,10*ROW('Sanitation Data'!F97)))</f>
        <v/>
      </c>
      <c r="CZ103" s="404" t="str">
        <f ca="1">+IF(OFFSET('Sanitation Data'!$G$28,0,10*ROW('Sanitation Data'!G97))="","",OFFSET('Sanitation Data'!$G$28,0,10*ROW('Sanitation Data'!G97)))</f>
        <v/>
      </c>
      <c r="DA103" s="404" t="str">
        <f ca="1">+IF(OFFSET('Sanitation Data'!$G$29,0,10*ROW('Sanitation Data'!G97))="","",OFFSET('Sanitation Data'!$G$29,0,10*ROW('Sanitation Data'!G97)))</f>
        <v/>
      </c>
      <c r="DB103" s="404" t="str">
        <f ca="1">+IF(OFFSET('Sanitation Data'!$G$30,0,10*ROW('Sanitation Data'!G97))="","",OFFSET('Sanitation Data'!$G$30,0,10*ROW('Sanitation Data'!G97)))</f>
        <v/>
      </c>
      <c r="DC103" s="404" t="str">
        <f ca="1">+IF(OFFSET('Sanitation Data'!$G$31,0,10*ROW('Sanitation Data'!G97))="","",OFFSET('Sanitation Data'!$G$31,0,10*ROW('Sanitation Data'!G97)))</f>
        <v/>
      </c>
      <c r="DD103" s="404" t="str">
        <f ca="1">+IF(OFFSET('Sanitation Data'!$G$32,0,10*ROW('Sanitation Data'!G97))="","",OFFSET('Sanitation Data'!$G$32,0,10*ROW('Sanitation Data'!G97)))</f>
        <v/>
      </c>
      <c r="DE103" s="404" t="str">
        <f ca="1">+IF(OFFSET('Sanitation Data'!$H$28,0,10*ROW('Sanitation Data'!H97))="","",OFFSET('Sanitation Data'!$H$28,0,10*ROW('Sanitation Data'!H97)))</f>
        <v/>
      </c>
      <c r="DF103" s="404" t="str">
        <f ca="1">+IF(OFFSET('Sanitation Data'!$H$29,0,10*ROW('Sanitation Data'!H97))="","",OFFSET('Sanitation Data'!$H$29,0,10*ROW('Sanitation Data'!H97)))</f>
        <v/>
      </c>
      <c r="DG103" s="404" t="str">
        <f ca="1">+IF(OFFSET('Sanitation Data'!$H$30,0,10*ROW('Sanitation Data'!H97))="","",OFFSET('Sanitation Data'!$H$30,0,10*ROW('Sanitation Data'!H97)))</f>
        <v/>
      </c>
      <c r="DH103" s="404" t="str">
        <f ca="1">+IF(OFFSET('Sanitation Data'!$H$31,0,10*ROW('Sanitation Data'!H97))="","",OFFSET('Sanitation Data'!$H$31,0,10*ROW('Sanitation Data'!H97)))</f>
        <v/>
      </c>
      <c r="DI103" s="404" t="str">
        <f ca="1">+IF(OFFSET('Sanitation Data'!$H$32,0,10*ROW('Sanitation Data'!H97))="","",OFFSET('Sanitation Data'!$H$32,0,10*ROW('Sanitation Data'!H97)))</f>
        <v/>
      </c>
      <c r="DJ103" s="404" t="str">
        <f ca="1">+IF(OFFSET('Sanitation Data'!$I$28,0,10*ROW('Sanitation Data'!I97))="","",OFFSET('Sanitation Data'!$I$28,0,10*ROW('Sanitation Data'!I97)))</f>
        <v/>
      </c>
      <c r="DK103" s="404" t="str">
        <f ca="1">+IF(OFFSET('Sanitation Data'!$I$29,0,10*ROW('Sanitation Data'!I97))="","",OFFSET('Sanitation Data'!$I$29,0,10*ROW('Sanitation Data'!I97)))</f>
        <v/>
      </c>
      <c r="DL103" s="404" t="str">
        <f ca="1">+IF(OFFSET('Sanitation Data'!$I$30,0,10*ROW('Sanitation Data'!I97))="","",OFFSET('Sanitation Data'!$I$30,0,10*ROW('Sanitation Data'!I97)))</f>
        <v/>
      </c>
      <c r="DM103" s="404" t="str">
        <f ca="1">+IF(OFFSET('Sanitation Data'!$I$31,0,10*ROW('Sanitation Data'!I97))="","",OFFSET('Sanitation Data'!$I$31,0,10*ROW('Sanitation Data'!I97)))</f>
        <v/>
      </c>
      <c r="DN103" s="404" t="str">
        <f ca="1">+IF(OFFSET('Sanitation Data'!$I$32,0,10*ROW('Sanitation Data'!I97))="","",OFFSET('Sanitation Data'!$I$32,0,10*ROW('Sanitation Data'!I97)))</f>
        <v/>
      </c>
      <c r="DO103" s="404" t="str">
        <f ca="1">+IF(OFFSET('Hygiene Data'!$D$11,0,10*ROW('Hygiene Data'!D97))="","",OFFSET('Hygiene Data'!$D$11,0,10*ROW('Hygiene Data'!D97)))</f>
        <v/>
      </c>
      <c r="DP103" s="404" t="str">
        <f ca="1">+IF(OFFSET('Hygiene Data'!$D$12,0,10*ROW('Hygiene Data'!D97))="","",OFFSET('Hygiene Data'!$D$12,0,10*ROW('Hygiene Data'!D97)))</f>
        <v/>
      </c>
      <c r="DQ103" s="404" t="str">
        <f ca="1">+IF(OFFSET('Hygiene Data'!$D$13,0,10*ROW('Hygiene Data'!D97))="","",OFFSET('Hygiene Data'!$D$13,0,10*ROW('Hygiene Data'!D97)))</f>
        <v/>
      </c>
      <c r="DR103" s="404" t="str">
        <f ca="1">+IF(OFFSET('Hygiene Data'!$E$11,0,10*ROW('Hygiene Data'!E97))="","",OFFSET('Hygiene Data'!$E$11,0,10*ROW('Hygiene Data'!E97)))</f>
        <v/>
      </c>
      <c r="DS103" s="404" t="str">
        <f ca="1">+IF(OFFSET('Hygiene Data'!$E$12,0,10*ROW('Hygiene Data'!E97))="","",OFFSET('Hygiene Data'!$E$12,0,10*ROW('Hygiene Data'!E97)))</f>
        <v/>
      </c>
      <c r="DT103" s="404" t="str">
        <f ca="1">+IF(OFFSET('Hygiene Data'!$E$13,0,10*ROW('Hygiene Data'!E97))="","",OFFSET('Hygiene Data'!$E$13,0,10*ROW('Hygiene Data'!E97)))</f>
        <v/>
      </c>
      <c r="DU103" s="404" t="str">
        <f ca="1">+IF(OFFSET('Hygiene Data'!$F$11,0,10*ROW('Hygiene Data'!F97))="","",OFFSET('Hygiene Data'!$F$11,0,10*ROW('Hygiene Data'!F97)))</f>
        <v/>
      </c>
      <c r="DV103" s="404" t="str">
        <f ca="1">+IF(OFFSET('Hygiene Data'!$F$12,0,10*ROW('Hygiene Data'!F97))="","",OFFSET('Hygiene Data'!$F$12,0,10*ROW('Hygiene Data'!F97)))</f>
        <v/>
      </c>
      <c r="DW103" s="404" t="str">
        <f ca="1">+IF(OFFSET('Hygiene Data'!$F$13,0,10*ROW('Hygiene Data'!F97))="","",OFFSET('Hygiene Data'!$F$13,0,10*ROW('Hygiene Data'!F97)))</f>
        <v/>
      </c>
      <c r="DX103" s="404" t="str">
        <f ca="1">+IF(OFFSET('Hygiene Data'!$G$11,0,10*ROW('Hygiene Data'!G97))="","",OFFSET('Hygiene Data'!$G$11,0,10*ROW('Hygiene Data'!G97)))</f>
        <v/>
      </c>
      <c r="DY103" s="404" t="str">
        <f ca="1">+IF(OFFSET('Hygiene Data'!$G$12,0,10*ROW('Hygiene Data'!G97))="","",OFFSET('Hygiene Data'!$G$12,0,10*ROW('Hygiene Data'!G97)))</f>
        <v/>
      </c>
      <c r="DZ103" s="404" t="str">
        <f ca="1">+IF(OFFSET('Hygiene Data'!$G$13,0,10*ROW('Hygiene Data'!G97))="","",OFFSET('Hygiene Data'!$G$13,0,10*ROW('Hygiene Data'!G97)))</f>
        <v/>
      </c>
      <c r="EA103" s="404" t="str">
        <f ca="1">+IF(OFFSET('Hygiene Data'!$H$11,0,10*ROW('Hygiene Data'!H97))="","",OFFSET('Hygiene Data'!$H$11,0,10*ROW('Hygiene Data'!H97)))</f>
        <v/>
      </c>
      <c r="EB103" s="404" t="str">
        <f ca="1">+IF(OFFSET('Hygiene Data'!$H$12,0,10*ROW('Hygiene Data'!H97))="","",OFFSET('Hygiene Data'!$H$12,0,10*ROW('Hygiene Data'!H97)))</f>
        <v/>
      </c>
      <c r="EC103" s="404" t="str">
        <f ca="1">+IF(OFFSET('Hygiene Data'!$H$13,0,10*ROW('Hygiene Data'!H97))="","",OFFSET('Hygiene Data'!$H$13,0,10*ROW('Hygiene Data'!H97)))</f>
        <v/>
      </c>
      <c r="ED103" s="404" t="str">
        <f ca="1">+IF(OFFSET('Hygiene Data'!$I$11,0,10*ROW('Hygiene Data'!I97))="","",OFFSET('Hygiene Data'!$I$11,0,10*ROW('Hygiene Data'!I97)))</f>
        <v/>
      </c>
      <c r="EE103" s="404" t="str">
        <f ca="1">+IF(OFFSET('Hygiene Data'!$I$12,0,10*ROW('Hygiene Data'!I97))="","",OFFSET('Hygiene Data'!$I$12,0,10*ROW('Hygiene Data'!I97)))</f>
        <v/>
      </c>
      <c r="EF103" s="404" t="str">
        <f ca="1">+IF(OFFSET('Hygiene Data'!$I$13,0,10*ROW('Hygiene Data'!I97))="","",OFFSET('Hygiene Data'!$I$13,0,10*ROW('Hygiene Data'!I97)))</f>
        <v/>
      </c>
    </row>
    <row r="104" spans="1:136" x14ac:dyDescent="0.25">
      <c r="A104" s="513" t="str">
        <f ca="1">+IF(OFFSET('Water Data'!$B$2,0,10*ROW('Water Data'!E98))="","",OFFSET('Water Data'!$B$2,0,10*ROW('Water Data'!E98)))</f>
        <v/>
      </c>
      <c r="B104" s="51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40" t="str">
        <f t="shared" ca="1" si="1"/>
        <v/>
      </c>
      <c r="D104" s="54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4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4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4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4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4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4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4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4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4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4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4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4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4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4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4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4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4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4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4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4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4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4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4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4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4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4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4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4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4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4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4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4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4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4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4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4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4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4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4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4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4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4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4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4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4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4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4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4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1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4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4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4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4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4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4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4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4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4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4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4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4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4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4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4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4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404" t="str">
        <f ca="1">+IF(OFFSET('Water Data'!$D$27,0,10*ROW('Water Data'!D98))="","",OFFSET('Water Data'!$D$27,0,10*ROW('Water Data'!D98)))</f>
        <v/>
      </c>
      <c r="BT104" s="404" t="str">
        <f ca="1">+IF(OFFSET('Water Data'!$D$28,0,10*ROW('Water Data'!D98))="","",OFFSET('Water Data'!$D$28,0,10*ROW('Water Data'!D98)))</f>
        <v/>
      </c>
      <c r="BU104" s="404" t="str">
        <f ca="1">+IF(OFFSET('Water Data'!$D$29,0,10*ROW('Water Data'!D98))="","",OFFSET('Water Data'!$D$29,0,10*ROW('Water Data'!D98)))</f>
        <v/>
      </c>
      <c r="BV104" s="404" t="str">
        <f ca="1">+IF(OFFSET('Water Data'!$E$27,0,10*ROW('Water Data'!E98))="","",OFFSET('Water Data'!$E$27,0,10*ROW('Water Data'!E98)))</f>
        <v/>
      </c>
      <c r="BW104" s="404" t="str">
        <f ca="1">+IF(OFFSET('Water Data'!$E$28,0,10*ROW('Water Data'!E98))="","",OFFSET('Water Data'!$E$28,0,10*ROW('Water Data'!E98)))</f>
        <v/>
      </c>
      <c r="BX104" s="404" t="str">
        <f ca="1">+IF(OFFSET('Water Data'!$E$29,0,10*ROW('Water Data'!E98))="","",OFFSET('Water Data'!$E$29,0,10*ROW('Water Data'!E98)))</f>
        <v/>
      </c>
      <c r="BY104" s="404" t="str">
        <f ca="1">+IF(OFFSET('Water Data'!$F$27,0,10*ROW('Water Data'!F98))="","",OFFSET('Water Data'!$F$27,0,10*ROW('Water Data'!F98)))</f>
        <v/>
      </c>
      <c r="BZ104" s="404" t="str">
        <f ca="1">+IF(OFFSET('Water Data'!$F$28,0,10*ROW('Water Data'!F98))="","",OFFSET('Water Data'!$F$28,0,10*ROW('Water Data'!F98)))</f>
        <v/>
      </c>
      <c r="CA104" s="404" t="str">
        <f ca="1">+IF(OFFSET('Water Data'!$F$29,0,10*ROW('Water Data'!F98))="","",OFFSET('Water Data'!$F$29,0,10*ROW('Water Data'!F98)))</f>
        <v/>
      </c>
      <c r="CB104" s="404" t="str">
        <f ca="1">+IF(OFFSET('Water Data'!$G$27,0,10*ROW('Water Data'!G98))="","",OFFSET('Water Data'!$G$27,0,10*ROW('Water Data'!G98)))</f>
        <v/>
      </c>
      <c r="CC104" s="404" t="str">
        <f ca="1">+IF(OFFSET('Water Data'!$G$28,0,10*ROW('Water Data'!G98))="","",OFFSET('Water Data'!$G$28,0,10*ROW('Water Data'!G98)))</f>
        <v/>
      </c>
      <c r="CD104" s="404" t="str">
        <f ca="1">+IF(OFFSET('Water Data'!$G$29,0,10*ROW('Water Data'!G98))="","",OFFSET('Water Data'!$G$29,0,10*ROW('Water Data'!G98)))</f>
        <v/>
      </c>
      <c r="CE104" s="404" t="str">
        <f ca="1">+IF(OFFSET('Water Data'!$H$27,0,10*ROW('Water Data'!H98))="","",OFFSET('Water Data'!$H$27,0,10*ROW('Water Data'!H98)))</f>
        <v/>
      </c>
      <c r="CF104" s="404" t="str">
        <f ca="1">+IF(OFFSET('Water Data'!$H$28,0,10*ROW('Water Data'!H98))="","",OFFSET('Water Data'!$H$28,0,10*ROW('Water Data'!H98)))</f>
        <v/>
      </c>
      <c r="CG104" s="404" t="str">
        <f ca="1">+IF(OFFSET('Water Data'!$H$29,0,10*ROW('Water Data'!H98))="","",OFFSET('Water Data'!$H$29,0,10*ROW('Water Data'!H98)))</f>
        <v/>
      </c>
      <c r="CH104" s="404" t="str">
        <f ca="1">+IF(OFFSET('Water Data'!$I$27,0,10*ROW('Water Data'!I98))="","",OFFSET('Water Data'!$I$27,0,10*ROW('Water Data'!I98)))</f>
        <v/>
      </c>
      <c r="CI104" s="404" t="str">
        <f ca="1">+IF(OFFSET('Water Data'!$I$28,0,10*ROW('Water Data'!I98))="","",OFFSET('Water Data'!$I$28,0,10*ROW('Water Data'!I98)))</f>
        <v/>
      </c>
      <c r="CJ104" s="404" t="str">
        <f ca="1">+IF(OFFSET('Water Data'!$I$29,0,10*ROW('Water Data'!I98))="","",OFFSET('Water Data'!$I$29,0,10*ROW('Water Data'!I98)))</f>
        <v/>
      </c>
      <c r="CK104" s="404" t="str">
        <f ca="1">+IF(OFFSET('Sanitation Data'!$D$28,0,10*ROW('Sanitation Data'!D98))="","",OFFSET('Sanitation Data'!$D$28,0,10*ROW('Sanitation Data'!D98)))</f>
        <v/>
      </c>
      <c r="CL104" s="404" t="str">
        <f ca="1">+IF(OFFSET('Sanitation Data'!$D$29,0,10*ROW('Sanitation Data'!D98))="","",OFFSET('Sanitation Data'!$D$29,0,10*ROW('Sanitation Data'!D98)))</f>
        <v/>
      </c>
      <c r="CM104" s="404" t="str">
        <f ca="1">+IF(OFFSET('Sanitation Data'!$D$30,0,10*ROW('Sanitation Data'!D98))="","",OFFSET('Sanitation Data'!$D$30,0,10*ROW('Sanitation Data'!D98)))</f>
        <v/>
      </c>
      <c r="CN104" s="404" t="str">
        <f ca="1">+IF(OFFSET('Sanitation Data'!$D$31,0,10*ROW('Sanitation Data'!D98))="","",OFFSET('Sanitation Data'!$D$31,0,10*ROW('Sanitation Data'!D98)))</f>
        <v/>
      </c>
      <c r="CO104" s="404" t="str">
        <f ca="1">+IF(OFFSET('Sanitation Data'!$D$32,0,10*ROW('Sanitation Data'!D98))="","",OFFSET('Sanitation Data'!$D$32,0,10*ROW('Sanitation Data'!D98)))</f>
        <v/>
      </c>
      <c r="CP104" s="404" t="str">
        <f ca="1">+IF(OFFSET('Sanitation Data'!$E$28,0,10*ROW('Sanitation Data'!E98))="","",OFFSET('Sanitation Data'!$E$28,0,10*ROW('Sanitation Data'!E98)))</f>
        <v/>
      </c>
      <c r="CQ104" s="404" t="str">
        <f ca="1">+IF(OFFSET('Sanitation Data'!$E$29,0,10*ROW('Sanitation Data'!E98))="","",OFFSET('Sanitation Data'!$E$29,0,10*ROW('Sanitation Data'!E98)))</f>
        <v/>
      </c>
      <c r="CR104" s="404" t="str">
        <f ca="1">+IF(OFFSET('Sanitation Data'!$E$30,0,10*ROW('Sanitation Data'!E98))="","",OFFSET('Sanitation Data'!$E$30,0,10*ROW('Sanitation Data'!E98)))</f>
        <v/>
      </c>
      <c r="CS104" s="404" t="str">
        <f ca="1">+IF(OFFSET('Sanitation Data'!$E$31,0,10*ROW('Sanitation Data'!E98))="","",OFFSET('Sanitation Data'!$E$31,0,10*ROW('Sanitation Data'!E98)))</f>
        <v/>
      </c>
      <c r="CT104" s="404" t="str">
        <f ca="1">+IF(OFFSET('Sanitation Data'!$E$32,0,10*ROW('Sanitation Data'!E98))="","",OFFSET('Sanitation Data'!$E$32,0,10*ROW('Sanitation Data'!E98)))</f>
        <v/>
      </c>
      <c r="CU104" s="404" t="str">
        <f ca="1">+IF(OFFSET('Sanitation Data'!$F$28,0,10*ROW('Sanitation Data'!F98))="","",OFFSET('Sanitation Data'!$F$28,0,10*ROW('Sanitation Data'!F98)))</f>
        <v/>
      </c>
      <c r="CV104" s="404" t="str">
        <f ca="1">+IF(OFFSET('Sanitation Data'!$F$29,0,10*ROW('Sanitation Data'!F98))="","",OFFSET('Sanitation Data'!$F$29,0,10*ROW('Sanitation Data'!F98)))</f>
        <v/>
      </c>
      <c r="CW104" s="404" t="str">
        <f ca="1">+IF(OFFSET('Sanitation Data'!$F$30,0,10*ROW('Sanitation Data'!F98))="","",OFFSET('Sanitation Data'!$F$30,0,10*ROW('Sanitation Data'!F98)))</f>
        <v/>
      </c>
      <c r="CX104" s="404" t="str">
        <f ca="1">+IF(OFFSET('Sanitation Data'!$F$31,0,10*ROW('Sanitation Data'!F98))="","",OFFSET('Sanitation Data'!$F$31,0,10*ROW('Sanitation Data'!F98)))</f>
        <v/>
      </c>
      <c r="CY104" s="404" t="str">
        <f ca="1">+IF(OFFSET('Sanitation Data'!$F$32,0,10*ROW('Sanitation Data'!F98))="","",OFFSET('Sanitation Data'!$F$32,0,10*ROW('Sanitation Data'!F98)))</f>
        <v/>
      </c>
      <c r="CZ104" s="404" t="str">
        <f ca="1">+IF(OFFSET('Sanitation Data'!$G$28,0,10*ROW('Sanitation Data'!G98))="","",OFFSET('Sanitation Data'!$G$28,0,10*ROW('Sanitation Data'!G98)))</f>
        <v/>
      </c>
      <c r="DA104" s="404" t="str">
        <f ca="1">+IF(OFFSET('Sanitation Data'!$G$29,0,10*ROW('Sanitation Data'!G98))="","",OFFSET('Sanitation Data'!$G$29,0,10*ROW('Sanitation Data'!G98)))</f>
        <v/>
      </c>
      <c r="DB104" s="404" t="str">
        <f ca="1">+IF(OFFSET('Sanitation Data'!$G$30,0,10*ROW('Sanitation Data'!G98))="","",OFFSET('Sanitation Data'!$G$30,0,10*ROW('Sanitation Data'!G98)))</f>
        <v/>
      </c>
      <c r="DC104" s="404" t="str">
        <f ca="1">+IF(OFFSET('Sanitation Data'!$G$31,0,10*ROW('Sanitation Data'!G98))="","",OFFSET('Sanitation Data'!$G$31,0,10*ROW('Sanitation Data'!G98)))</f>
        <v/>
      </c>
      <c r="DD104" s="404" t="str">
        <f ca="1">+IF(OFFSET('Sanitation Data'!$G$32,0,10*ROW('Sanitation Data'!G98))="","",OFFSET('Sanitation Data'!$G$32,0,10*ROW('Sanitation Data'!G98)))</f>
        <v/>
      </c>
      <c r="DE104" s="404" t="str">
        <f ca="1">+IF(OFFSET('Sanitation Data'!$H$28,0,10*ROW('Sanitation Data'!H98))="","",OFFSET('Sanitation Data'!$H$28,0,10*ROW('Sanitation Data'!H98)))</f>
        <v/>
      </c>
      <c r="DF104" s="404" t="str">
        <f ca="1">+IF(OFFSET('Sanitation Data'!$H$29,0,10*ROW('Sanitation Data'!H98))="","",OFFSET('Sanitation Data'!$H$29,0,10*ROW('Sanitation Data'!H98)))</f>
        <v/>
      </c>
      <c r="DG104" s="404" t="str">
        <f ca="1">+IF(OFFSET('Sanitation Data'!$H$30,0,10*ROW('Sanitation Data'!H98))="","",OFFSET('Sanitation Data'!$H$30,0,10*ROW('Sanitation Data'!H98)))</f>
        <v/>
      </c>
      <c r="DH104" s="404" t="str">
        <f ca="1">+IF(OFFSET('Sanitation Data'!$H$31,0,10*ROW('Sanitation Data'!H98))="","",OFFSET('Sanitation Data'!$H$31,0,10*ROW('Sanitation Data'!H98)))</f>
        <v/>
      </c>
      <c r="DI104" s="404" t="str">
        <f ca="1">+IF(OFFSET('Sanitation Data'!$H$32,0,10*ROW('Sanitation Data'!H98))="","",OFFSET('Sanitation Data'!$H$32,0,10*ROW('Sanitation Data'!H98)))</f>
        <v/>
      </c>
      <c r="DJ104" s="404" t="str">
        <f ca="1">+IF(OFFSET('Sanitation Data'!$I$28,0,10*ROW('Sanitation Data'!I98))="","",OFFSET('Sanitation Data'!$I$28,0,10*ROW('Sanitation Data'!I98)))</f>
        <v/>
      </c>
      <c r="DK104" s="404" t="str">
        <f ca="1">+IF(OFFSET('Sanitation Data'!$I$29,0,10*ROW('Sanitation Data'!I98))="","",OFFSET('Sanitation Data'!$I$29,0,10*ROW('Sanitation Data'!I98)))</f>
        <v/>
      </c>
      <c r="DL104" s="404" t="str">
        <f ca="1">+IF(OFFSET('Sanitation Data'!$I$30,0,10*ROW('Sanitation Data'!I98))="","",OFFSET('Sanitation Data'!$I$30,0,10*ROW('Sanitation Data'!I98)))</f>
        <v/>
      </c>
      <c r="DM104" s="404" t="str">
        <f ca="1">+IF(OFFSET('Sanitation Data'!$I$31,0,10*ROW('Sanitation Data'!I98))="","",OFFSET('Sanitation Data'!$I$31,0,10*ROW('Sanitation Data'!I98)))</f>
        <v/>
      </c>
      <c r="DN104" s="404" t="str">
        <f ca="1">+IF(OFFSET('Sanitation Data'!$I$32,0,10*ROW('Sanitation Data'!I98))="","",OFFSET('Sanitation Data'!$I$32,0,10*ROW('Sanitation Data'!I98)))</f>
        <v/>
      </c>
      <c r="DO104" s="404" t="str">
        <f ca="1">+IF(OFFSET('Hygiene Data'!$D$11,0,10*ROW('Hygiene Data'!D98))="","",OFFSET('Hygiene Data'!$D$11,0,10*ROW('Hygiene Data'!D98)))</f>
        <v/>
      </c>
      <c r="DP104" s="404" t="str">
        <f ca="1">+IF(OFFSET('Hygiene Data'!$D$12,0,10*ROW('Hygiene Data'!D98))="","",OFFSET('Hygiene Data'!$D$12,0,10*ROW('Hygiene Data'!D98)))</f>
        <v/>
      </c>
      <c r="DQ104" s="404" t="str">
        <f ca="1">+IF(OFFSET('Hygiene Data'!$D$13,0,10*ROW('Hygiene Data'!D98))="","",OFFSET('Hygiene Data'!$D$13,0,10*ROW('Hygiene Data'!D98)))</f>
        <v/>
      </c>
      <c r="DR104" s="404" t="str">
        <f ca="1">+IF(OFFSET('Hygiene Data'!$E$11,0,10*ROW('Hygiene Data'!E98))="","",OFFSET('Hygiene Data'!$E$11,0,10*ROW('Hygiene Data'!E98)))</f>
        <v/>
      </c>
      <c r="DS104" s="404" t="str">
        <f ca="1">+IF(OFFSET('Hygiene Data'!$E$12,0,10*ROW('Hygiene Data'!E98))="","",OFFSET('Hygiene Data'!$E$12,0,10*ROW('Hygiene Data'!E98)))</f>
        <v/>
      </c>
      <c r="DT104" s="404" t="str">
        <f ca="1">+IF(OFFSET('Hygiene Data'!$E$13,0,10*ROW('Hygiene Data'!E98))="","",OFFSET('Hygiene Data'!$E$13,0,10*ROW('Hygiene Data'!E98)))</f>
        <v/>
      </c>
      <c r="DU104" s="404" t="str">
        <f ca="1">+IF(OFFSET('Hygiene Data'!$F$11,0,10*ROW('Hygiene Data'!F98))="","",OFFSET('Hygiene Data'!$F$11,0,10*ROW('Hygiene Data'!F98)))</f>
        <v/>
      </c>
      <c r="DV104" s="404" t="str">
        <f ca="1">+IF(OFFSET('Hygiene Data'!$F$12,0,10*ROW('Hygiene Data'!F98))="","",OFFSET('Hygiene Data'!$F$12,0,10*ROW('Hygiene Data'!F98)))</f>
        <v/>
      </c>
      <c r="DW104" s="404" t="str">
        <f ca="1">+IF(OFFSET('Hygiene Data'!$F$13,0,10*ROW('Hygiene Data'!F98))="","",OFFSET('Hygiene Data'!$F$13,0,10*ROW('Hygiene Data'!F98)))</f>
        <v/>
      </c>
      <c r="DX104" s="404" t="str">
        <f ca="1">+IF(OFFSET('Hygiene Data'!$G$11,0,10*ROW('Hygiene Data'!G98))="","",OFFSET('Hygiene Data'!$G$11,0,10*ROW('Hygiene Data'!G98)))</f>
        <v/>
      </c>
      <c r="DY104" s="404" t="str">
        <f ca="1">+IF(OFFSET('Hygiene Data'!$G$12,0,10*ROW('Hygiene Data'!G98))="","",OFFSET('Hygiene Data'!$G$12,0,10*ROW('Hygiene Data'!G98)))</f>
        <v/>
      </c>
      <c r="DZ104" s="404" t="str">
        <f ca="1">+IF(OFFSET('Hygiene Data'!$G$13,0,10*ROW('Hygiene Data'!G98))="","",OFFSET('Hygiene Data'!$G$13,0,10*ROW('Hygiene Data'!G98)))</f>
        <v/>
      </c>
      <c r="EA104" s="404" t="str">
        <f ca="1">+IF(OFFSET('Hygiene Data'!$H$11,0,10*ROW('Hygiene Data'!H98))="","",OFFSET('Hygiene Data'!$H$11,0,10*ROW('Hygiene Data'!H98)))</f>
        <v/>
      </c>
      <c r="EB104" s="404" t="str">
        <f ca="1">+IF(OFFSET('Hygiene Data'!$H$12,0,10*ROW('Hygiene Data'!H98))="","",OFFSET('Hygiene Data'!$H$12,0,10*ROW('Hygiene Data'!H98)))</f>
        <v/>
      </c>
      <c r="EC104" s="404" t="str">
        <f ca="1">+IF(OFFSET('Hygiene Data'!$H$13,0,10*ROW('Hygiene Data'!H98))="","",OFFSET('Hygiene Data'!$H$13,0,10*ROW('Hygiene Data'!H98)))</f>
        <v/>
      </c>
      <c r="ED104" s="404" t="str">
        <f ca="1">+IF(OFFSET('Hygiene Data'!$I$11,0,10*ROW('Hygiene Data'!I98))="","",OFFSET('Hygiene Data'!$I$11,0,10*ROW('Hygiene Data'!I98)))</f>
        <v/>
      </c>
      <c r="EE104" s="404" t="str">
        <f ca="1">+IF(OFFSET('Hygiene Data'!$I$12,0,10*ROW('Hygiene Data'!I98))="","",OFFSET('Hygiene Data'!$I$12,0,10*ROW('Hygiene Data'!I98)))</f>
        <v/>
      </c>
      <c r="EF104" s="404" t="str">
        <f ca="1">+IF(OFFSET('Hygiene Data'!$I$13,0,10*ROW('Hygiene Data'!I98))="","",OFFSET('Hygiene Data'!$I$13,0,10*ROW('Hygiene Data'!I98)))</f>
        <v/>
      </c>
    </row>
    <row r="105" spans="1:136" x14ac:dyDescent="0.25">
      <c r="A105" s="513" t="str">
        <f ca="1">+IF(OFFSET('Water Data'!$B$2,0,10*ROW('Water Data'!E99))="","",OFFSET('Water Data'!$B$2,0,10*ROW('Water Data'!E99)))</f>
        <v/>
      </c>
      <c r="B105" s="51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40" t="str">
        <f t="shared" ca="1" si="1"/>
        <v/>
      </c>
      <c r="D105" s="54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4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4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4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4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4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4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4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4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4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4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4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4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4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4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4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4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4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4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4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4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4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4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4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4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4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4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4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4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4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4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4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4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4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4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4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4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4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4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4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4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4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4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4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4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4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4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4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4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1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4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4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4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4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4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4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4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4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4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4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4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4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4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4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4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4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404" t="str">
        <f ca="1">+IF(OFFSET('Water Data'!$D$27,0,10*ROW('Water Data'!D99))="","",OFFSET('Water Data'!$D$27,0,10*ROW('Water Data'!D99)))</f>
        <v/>
      </c>
      <c r="BT105" s="404" t="str">
        <f ca="1">+IF(OFFSET('Water Data'!$D$28,0,10*ROW('Water Data'!D99))="","",OFFSET('Water Data'!$D$28,0,10*ROW('Water Data'!D99)))</f>
        <v/>
      </c>
      <c r="BU105" s="404" t="str">
        <f ca="1">+IF(OFFSET('Water Data'!$D$29,0,10*ROW('Water Data'!D99))="","",OFFSET('Water Data'!$D$29,0,10*ROW('Water Data'!D99)))</f>
        <v/>
      </c>
      <c r="BV105" s="404" t="str">
        <f ca="1">+IF(OFFSET('Water Data'!$E$27,0,10*ROW('Water Data'!E99))="","",OFFSET('Water Data'!$E$27,0,10*ROW('Water Data'!E99)))</f>
        <v/>
      </c>
      <c r="BW105" s="404" t="str">
        <f ca="1">+IF(OFFSET('Water Data'!$E$28,0,10*ROW('Water Data'!E99))="","",OFFSET('Water Data'!$E$28,0,10*ROW('Water Data'!E99)))</f>
        <v/>
      </c>
      <c r="BX105" s="404" t="str">
        <f ca="1">+IF(OFFSET('Water Data'!$E$29,0,10*ROW('Water Data'!E99))="","",OFFSET('Water Data'!$E$29,0,10*ROW('Water Data'!E99)))</f>
        <v/>
      </c>
      <c r="BY105" s="404" t="str">
        <f ca="1">+IF(OFFSET('Water Data'!$F$27,0,10*ROW('Water Data'!F99))="","",OFFSET('Water Data'!$F$27,0,10*ROW('Water Data'!F99)))</f>
        <v/>
      </c>
      <c r="BZ105" s="404" t="str">
        <f ca="1">+IF(OFFSET('Water Data'!$F$28,0,10*ROW('Water Data'!F99))="","",OFFSET('Water Data'!$F$28,0,10*ROW('Water Data'!F99)))</f>
        <v/>
      </c>
      <c r="CA105" s="404" t="str">
        <f ca="1">+IF(OFFSET('Water Data'!$F$29,0,10*ROW('Water Data'!F99))="","",OFFSET('Water Data'!$F$29,0,10*ROW('Water Data'!F99)))</f>
        <v/>
      </c>
      <c r="CB105" s="404" t="str">
        <f ca="1">+IF(OFFSET('Water Data'!$G$27,0,10*ROW('Water Data'!G99))="","",OFFSET('Water Data'!$G$27,0,10*ROW('Water Data'!G99)))</f>
        <v/>
      </c>
      <c r="CC105" s="404" t="str">
        <f ca="1">+IF(OFFSET('Water Data'!$G$28,0,10*ROW('Water Data'!G99))="","",OFFSET('Water Data'!$G$28,0,10*ROW('Water Data'!G99)))</f>
        <v/>
      </c>
      <c r="CD105" s="404" t="str">
        <f ca="1">+IF(OFFSET('Water Data'!$G$29,0,10*ROW('Water Data'!G99))="","",OFFSET('Water Data'!$G$29,0,10*ROW('Water Data'!G99)))</f>
        <v/>
      </c>
      <c r="CE105" s="404" t="str">
        <f ca="1">+IF(OFFSET('Water Data'!$H$27,0,10*ROW('Water Data'!H99))="","",OFFSET('Water Data'!$H$27,0,10*ROW('Water Data'!H99)))</f>
        <v/>
      </c>
      <c r="CF105" s="404" t="str">
        <f ca="1">+IF(OFFSET('Water Data'!$H$28,0,10*ROW('Water Data'!H99))="","",OFFSET('Water Data'!$H$28,0,10*ROW('Water Data'!H99)))</f>
        <v/>
      </c>
      <c r="CG105" s="404" t="str">
        <f ca="1">+IF(OFFSET('Water Data'!$H$29,0,10*ROW('Water Data'!H99))="","",OFFSET('Water Data'!$H$29,0,10*ROW('Water Data'!H99)))</f>
        <v/>
      </c>
      <c r="CH105" s="404" t="str">
        <f ca="1">+IF(OFFSET('Water Data'!$I$27,0,10*ROW('Water Data'!I99))="","",OFFSET('Water Data'!$I$27,0,10*ROW('Water Data'!I99)))</f>
        <v/>
      </c>
      <c r="CI105" s="404" t="str">
        <f ca="1">+IF(OFFSET('Water Data'!$I$28,0,10*ROW('Water Data'!I99))="","",OFFSET('Water Data'!$I$28,0,10*ROW('Water Data'!I99)))</f>
        <v/>
      </c>
      <c r="CJ105" s="404" t="str">
        <f ca="1">+IF(OFFSET('Water Data'!$I$29,0,10*ROW('Water Data'!I99))="","",OFFSET('Water Data'!$I$29,0,10*ROW('Water Data'!I99)))</f>
        <v/>
      </c>
      <c r="CK105" s="404" t="str">
        <f ca="1">+IF(OFFSET('Sanitation Data'!$D$28,0,10*ROW('Sanitation Data'!D99))="","",OFFSET('Sanitation Data'!$D$28,0,10*ROW('Sanitation Data'!D99)))</f>
        <v/>
      </c>
      <c r="CL105" s="404" t="str">
        <f ca="1">+IF(OFFSET('Sanitation Data'!$D$29,0,10*ROW('Sanitation Data'!D99))="","",OFFSET('Sanitation Data'!$D$29,0,10*ROW('Sanitation Data'!D99)))</f>
        <v/>
      </c>
      <c r="CM105" s="404" t="str">
        <f ca="1">+IF(OFFSET('Sanitation Data'!$D$30,0,10*ROW('Sanitation Data'!D99))="","",OFFSET('Sanitation Data'!$D$30,0,10*ROW('Sanitation Data'!D99)))</f>
        <v/>
      </c>
      <c r="CN105" s="404" t="str">
        <f ca="1">+IF(OFFSET('Sanitation Data'!$D$31,0,10*ROW('Sanitation Data'!D99))="","",OFFSET('Sanitation Data'!$D$31,0,10*ROW('Sanitation Data'!D99)))</f>
        <v/>
      </c>
      <c r="CO105" s="404" t="str">
        <f ca="1">+IF(OFFSET('Sanitation Data'!$D$32,0,10*ROW('Sanitation Data'!D99))="","",OFFSET('Sanitation Data'!$D$32,0,10*ROW('Sanitation Data'!D99)))</f>
        <v/>
      </c>
      <c r="CP105" s="404" t="str">
        <f ca="1">+IF(OFFSET('Sanitation Data'!$E$28,0,10*ROW('Sanitation Data'!E99))="","",OFFSET('Sanitation Data'!$E$28,0,10*ROW('Sanitation Data'!E99)))</f>
        <v/>
      </c>
      <c r="CQ105" s="404" t="str">
        <f ca="1">+IF(OFFSET('Sanitation Data'!$E$29,0,10*ROW('Sanitation Data'!E99))="","",OFFSET('Sanitation Data'!$E$29,0,10*ROW('Sanitation Data'!E99)))</f>
        <v/>
      </c>
      <c r="CR105" s="404" t="str">
        <f ca="1">+IF(OFFSET('Sanitation Data'!$E$30,0,10*ROW('Sanitation Data'!E99))="","",OFFSET('Sanitation Data'!$E$30,0,10*ROW('Sanitation Data'!E99)))</f>
        <v/>
      </c>
      <c r="CS105" s="404" t="str">
        <f ca="1">+IF(OFFSET('Sanitation Data'!$E$31,0,10*ROW('Sanitation Data'!E99))="","",OFFSET('Sanitation Data'!$E$31,0,10*ROW('Sanitation Data'!E99)))</f>
        <v/>
      </c>
      <c r="CT105" s="404" t="str">
        <f ca="1">+IF(OFFSET('Sanitation Data'!$E$32,0,10*ROW('Sanitation Data'!E99))="","",OFFSET('Sanitation Data'!$E$32,0,10*ROW('Sanitation Data'!E99)))</f>
        <v/>
      </c>
      <c r="CU105" s="404" t="str">
        <f ca="1">+IF(OFFSET('Sanitation Data'!$F$28,0,10*ROW('Sanitation Data'!F99))="","",OFFSET('Sanitation Data'!$F$28,0,10*ROW('Sanitation Data'!F99)))</f>
        <v/>
      </c>
      <c r="CV105" s="404" t="str">
        <f ca="1">+IF(OFFSET('Sanitation Data'!$F$29,0,10*ROW('Sanitation Data'!F99))="","",OFFSET('Sanitation Data'!$F$29,0,10*ROW('Sanitation Data'!F99)))</f>
        <v/>
      </c>
      <c r="CW105" s="404" t="str">
        <f ca="1">+IF(OFFSET('Sanitation Data'!$F$30,0,10*ROW('Sanitation Data'!F99))="","",OFFSET('Sanitation Data'!$F$30,0,10*ROW('Sanitation Data'!F99)))</f>
        <v/>
      </c>
      <c r="CX105" s="404" t="str">
        <f ca="1">+IF(OFFSET('Sanitation Data'!$F$31,0,10*ROW('Sanitation Data'!F99))="","",OFFSET('Sanitation Data'!$F$31,0,10*ROW('Sanitation Data'!F99)))</f>
        <v/>
      </c>
      <c r="CY105" s="404" t="str">
        <f ca="1">+IF(OFFSET('Sanitation Data'!$F$32,0,10*ROW('Sanitation Data'!F99))="","",OFFSET('Sanitation Data'!$F$32,0,10*ROW('Sanitation Data'!F99)))</f>
        <v/>
      </c>
      <c r="CZ105" s="404" t="str">
        <f ca="1">+IF(OFFSET('Sanitation Data'!$G$28,0,10*ROW('Sanitation Data'!G99))="","",OFFSET('Sanitation Data'!$G$28,0,10*ROW('Sanitation Data'!G99)))</f>
        <v/>
      </c>
      <c r="DA105" s="404" t="str">
        <f ca="1">+IF(OFFSET('Sanitation Data'!$G$29,0,10*ROW('Sanitation Data'!G99))="","",OFFSET('Sanitation Data'!$G$29,0,10*ROW('Sanitation Data'!G99)))</f>
        <v/>
      </c>
      <c r="DB105" s="404" t="str">
        <f ca="1">+IF(OFFSET('Sanitation Data'!$G$30,0,10*ROW('Sanitation Data'!G99))="","",OFFSET('Sanitation Data'!$G$30,0,10*ROW('Sanitation Data'!G99)))</f>
        <v/>
      </c>
      <c r="DC105" s="404" t="str">
        <f ca="1">+IF(OFFSET('Sanitation Data'!$G$31,0,10*ROW('Sanitation Data'!G99))="","",OFFSET('Sanitation Data'!$G$31,0,10*ROW('Sanitation Data'!G99)))</f>
        <v/>
      </c>
      <c r="DD105" s="404" t="str">
        <f ca="1">+IF(OFFSET('Sanitation Data'!$G$32,0,10*ROW('Sanitation Data'!G99))="","",OFFSET('Sanitation Data'!$G$32,0,10*ROW('Sanitation Data'!G99)))</f>
        <v/>
      </c>
      <c r="DE105" s="404" t="str">
        <f ca="1">+IF(OFFSET('Sanitation Data'!$H$28,0,10*ROW('Sanitation Data'!H99))="","",OFFSET('Sanitation Data'!$H$28,0,10*ROW('Sanitation Data'!H99)))</f>
        <v/>
      </c>
      <c r="DF105" s="404" t="str">
        <f ca="1">+IF(OFFSET('Sanitation Data'!$H$29,0,10*ROW('Sanitation Data'!H99))="","",OFFSET('Sanitation Data'!$H$29,0,10*ROW('Sanitation Data'!H99)))</f>
        <v/>
      </c>
      <c r="DG105" s="404" t="str">
        <f ca="1">+IF(OFFSET('Sanitation Data'!$H$30,0,10*ROW('Sanitation Data'!H99))="","",OFFSET('Sanitation Data'!$H$30,0,10*ROW('Sanitation Data'!H99)))</f>
        <v/>
      </c>
      <c r="DH105" s="404" t="str">
        <f ca="1">+IF(OFFSET('Sanitation Data'!$H$31,0,10*ROW('Sanitation Data'!H99))="","",OFFSET('Sanitation Data'!$H$31,0,10*ROW('Sanitation Data'!H99)))</f>
        <v/>
      </c>
      <c r="DI105" s="404" t="str">
        <f ca="1">+IF(OFFSET('Sanitation Data'!$H$32,0,10*ROW('Sanitation Data'!H99))="","",OFFSET('Sanitation Data'!$H$32,0,10*ROW('Sanitation Data'!H99)))</f>
        <v/>
      </c>
      <c r="DJ105" s="404" t="str">
        <f ca="1">+IF(OFFSET('Sanitation Data'!$I$28,0,10*ROW('Sanitation Data'!I99))="","",OFFSET('Sanitation Data'!$I$28,0,10*ROW('Sanitation Data'!I99)))</f>
        <v/>
      </c>
      <c r="DK105" s="404" t="str">
        <f ca="1">+IF(OFFSET('Sanitation Data'!$I$29,0,10*ROW('Sanitation Data'!I99))="","",OFFSET('Sanitation Data'!$I$29,0,10*ROW('Sanitation Data'!I99)))</f>
        <v/>
      </c>
      <c r="DL105" s="404" t="str">
        <f ca="1">+IF(OFFSET('Sanitation Data'!$I$30,0,10*ROW('Sanitation Data'!I99))="","",OFFSET('Sanitation Data'!$I$30,0,10*ROW('Sanitation Data'!I99)))</f>
        <v/>
      </c>
      <c r="DM105" s="404" t="str">
        <f ca="1">+IF(OFFSET('Sanitation Data'!$I$31,0,10*ROW('Sanitation Data'!I99))="","",OFFSET('Sanitation Data'!$I$31,0,10*ROW('Sanitation Data'!I99)))</f>
        <v/>
      </c>
      <c r="DN105" s="404" t="str">
        <f ca="1">+IF(OFFSET('Sanitation Data'!$I$32,0,10*ROW('Sanitation Data'!I99))="","",OFFSET('Sanitation Data'!$I$32,0,10*ROW('Sanitation Data'!I99)))</f>
        <v/>
      </c>
      <c r="DO105" s="404" t="str">
        <f ca="1">+IF(OFFSET('Hygiene Data'!$D$11,0,10*ROW('Hygiene Data'!D99))="","",OFFSET('Hygiene Data'!$D$11,0,10*ROW('Hygiene Data'!D99)))</f>
        <v/>
      </c>
      <c r="DP105" s="404" t="str">
        <f ca="1">+IF(OFFSET('Hygiene Data'!$D$12,0,10*ROW('Hygiene Data'!D99))="","",OFFSET('Hygiene Data'!$D$12,0,10*ROW('Hygiene Data'!D99)))</f>
        <v/>
      </c>
      <c r="DQ105" s="404" t="str">
        <f ca="1">+IF(OFFSET('Hygiene Data'!$D$13,0,10*ROW('Hygiene Data'!D99))="","",OFFSET('Hygiene Data'!$D$13,0,10*ROW('Hygiene Data'!D99)))</f>
        <v/>
      </c>
      <c r="DR105" s="404" t="str">
        <f ca="1">+IF(OFFSET('Hygiene Data'!$E$11,0,10*ROW('Hygiene Data'!E99))="","",OFFSET('Hygiene Data'!$E$11,0,10*ROW('Hygiene Data'!E99)))</f>
        <v/>
      </c>
      <c r="DS105" s="404" t="str">
        <f ca="1">+IF(OFFSET('Hygiene Data'!$E$12,0,10*ROW('Hygiene Data'!E99))="","",OFFSET('Hygiene Data'!$E$12,0,10*ROW('Hygiene Data'!E99)))</f>
        <v/>
      </c>
      <c r="DT105" s="404" t="str">
        <f ca="1">+IF(OFFSET('Hygiene Data'!$E$13,0,10*ROW('Hygiene Data'!E99))="","",OFFSET('Hygiene Data'!$E$13,0,10*ROW('Hygiene Data'!E99)))</f>
        <v/>
      </c>
      <c r="DU105" s="404" t="str">
        <f ca="1">+IF(OFFSET('Hygiene Data'!$F$11,0,10*ROW('Hygiene Data'!F99))="","",OFFSET('Hygiene Data'!$F$11,0,10*ROW('Hygiene Data'!F99)))</f>
        <v/>
      </c>
      <c r="DV105" s="404" t="str">
        <f ca="1">+IF(OFFSET('Hygiene Data'!$F$12,0,10*ROW('Hygiene Data'!F99))="","",OFFSET('Hygiene Data'!$F$12,0,10*ROW('Hygiene Data'!F99)))</f>
        <v/>
      </c>
      <c r="DW105" s="404" t="str">
        <f ca="1">+IF(OFFSET('Hygiene Data'!$F$13,0,10*ROW('Hygiene Data'!F99))="","",OFFSET('Hygiene Data'!$F$13,0,10*ROW('Hygiene Data'!F99)))</f>
        <v/>
      </c>
      <c r="DX105" s="404" t="str">
        <f ca="1">+IF(OFFSET('Hygiene Data'!$G$11,0,10*ROW('Hygiene Data'!G99))="","",OFFSET('Hygiene Data'!$G$11,0,10*ROW('Hygiene Data'!G99)))</f>
        <v/>
      </c>
      <c r="DY105" s="404" t="str">
        <f ca="1">+IF(OFFSET('Hygiene Data'!$G$12,0,10*ROW('Hygiene Data'!G99))="","",OFFSET('Hygiene Data'!$G$12,0,10*ROW('Hygiene Data'!G99)))</f>
        <v/>
      </c>
      <c r="DZ105" s="404" t="str">
        <f ca="1">+IF(OFFSET('Hygiene Data'!$G$13,0,10*ROW('Hygiene Data'!G99))="","",OFFSET('Hygiene Data'!$G$13,0,10*ROW('Hygiene Data'!G99)))</f>
        <v/>
      </c>
      <c r="EA105" s="404" t="str">
        <f ca="1">+IF(OFFSET('Hygiene Data'!$H$11,0,10*ROW('Hygiene Data'!H99))="","",OFFSET('Hygiene Data'!$H$11,0,10*ROW('Hygiene Data'!H99)))</f>
        <v/>
      </c>
      <c r="EB105" s="404" t="str">
        <f ca="1">+IF(OFFSET('Hygiene Data'!$H$12,0,10*ROW('Hygiene Data'!H99))="","",OFFSET('Hygiene Data'!$H$12,0,10*ROW('Hygiene Data'!H99)))</f>
        <v/>
      </c>
      <c r="EC105" s="404" t="str">
        <f ca="1">+IF(OFFSET('Hygiene Data'!$H$13,0,10*ROW('Hygiene Data'!H99))="","",OFFSET('Hygiene Data'!$H$13,0,10*ROW('Hygiene Data'!H99)))</f>
        <v/>
      </c>
      <c r="ED105" s="404" t="str">
        <f ca="1">+IF(OFFSET('Hygiene Data'!$I$11,0,10*ROW('Hygiene Data'!I99))="","",OFFSET('Hygiene Data'!$I$11,0,10*ROW('Hygiene Data'!I99)))</f>
        <v/>
      </c>
      <c r="EE105" s="404" t="str">
        <f ca="1">+IF(OFFSET('Hygiene Data'!$I$12,0,10*ROW('Hygiene Data'!I99))="","",OFFSET('Hygiene Data'!$I$12,0,10*ROW('Hygiene Data'!I99)))</f>
        <v/>
      </c>
      <c r="EF105" s="404" t="str">
        <f ca="1">+IF(OFFSET('Hygiene Data'!$I$13,0,10*ROW('Hygiene Data'!I99))="","",OFFSET('Hygiene Data'!$I$13,0,10*ROW('Hygiene Data'!I99)))</f>
        <v/>
      </c>
    </row>
    <row r="106" spans="1:136" x14ac:dyDescent="0.25">
      <c r="A106" s="513" t="str">
        <f ca="1">+IF(OFFSET('Water Data'!$B$2,0,10*ROW('Water Data'!E100))="","",OFFSET('Water Data'!$B$2,0,10*ROW('Water Data'!E100)))</f>
        <v/>
      </c>
      <c r="B106" s="51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40" t="str">
        <f t="shared" ca="1" si="1"/>
        <v/>
      </c>
      <c r="D106" s="54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4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4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4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4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4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4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4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4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4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4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4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4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4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4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4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4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4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4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4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4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4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4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4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4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4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4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4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4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4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4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4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4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4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4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4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4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4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4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4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4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4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4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4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4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4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4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4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4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1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4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4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4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4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4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4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4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4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4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4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4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4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4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4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4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4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404" t="str">
        <f ca="1">+IF(OFFSET('Water Data'!$D$27,0,10*ROW('Water Data'!D100))="","",OFFSET('Water Data'!$D$27,0,10*ROW('Water Data'!D100)))</f>
        <v/>
      </c>
      <c r="BT106" s="404" t="str">
        <f ca="1">+IF(OFFSET('Water Data'!$D$28,0,10*ROW('Water Data'!D100))="","",OFFSET('Water Data'!$D$28,0,10*ROW('Water Data'!D100)))</f>
        <v/>
      </c>
      <c r="BU106" s="404" t="str">
        <f ca="1">+IF(OFFSET('Water Data'!$D$29,0,10*ROW('Water Data'!D100))="","",OFFSET('Water Data'!$D$29,0,10*ROW('Water Data'!D100)))</f>
        <v/>
      </c>
      <c r="BV106" s="404" t="str">
        <f ca="1">+IF(OFFSET('Water Data'!$E$27,0,10*ROW('Water Data'!E100))="","",OFFSET('Water Data'!$E$27,0,10*ROW('Water Data'!E100)))</f>
        <v/>
      </c>
      <c r="BW106" s="404" t="str">
        <f ca="1">+IF(OFFSET('Water Data'!$E$28,0,10*ROW('Water Data'!E100))="","",OFFSET('Water Data'!$E$28,0,10*ROW('Water Data'!E100)))</f>
        <v/>
      </c>
      <c r="BX106" s="404" t="str">
        <f ca="1">+IF(OFFSET('Water Data'!$E$29,0,10*ROW('Water Data'!E100))="","",OFFSET('Water Data'!$E$29,0,10*ROW('Water Data'!E100)))</f>
        <v/>
      </c>
      <c r="BY106" s="404" t="str">
        <f ca="1">+IF(OFFSET('Water Data'!$F$27,0,10*ROW('Water Data'!F100))="","",OFFSET('Water Data'!$F$27,0,10*ROW('Water Data'!F100)))</f>
        <v/>
      </c>
      <c r="BZ106" s="404" t="str">
        <f ca="1">+IF(OFFSET('Water Data'!$F$28,0,10*ROW('Water Data'!F100))="","",OFFSET('Water Data'!$F$28,0,10*ROW('Water Data'!F100)))</f>
        <v/>
      </c>
      <c r="CA106" s="404" t="str">
        <f ca="1">+IF(OFFSET('Water Data'!$F$29,0,10*ROW('Water Data'!F100))="","",OFFSET('Water Data'!$F$29,0,10*ROW('Water Data'!F100)))</f>
        <v/>
      </c>
      <c r="CB106" s="404" t="str">
        <f ca="1">+IF(OFFSET('Water Data'!$G$27,0,10*ROW('Water Data'!G100))="","",OFFSET('Water Data'!$G$27,0,10*ROW('Water Data'!G100)))</f>
        <v/>
      </c>
      <c r="CC106" s="404" t="str">
        <f ca="1">+IF(OFFSET('Water Data'!$G$28,0,10*ROW('Water Data'!G100))="","",OFFSET('Water Data'!$G$28,0,10*ROW('Water Data'!G100)))</f>
        <v/>
      </c>
      <c r="CD106" s="404" t="str">
        <f ca="1">+IF(OFFSET('Water Data'!$G$29,0,10*ROW('Water Data'!G100))="","",OFFSET('Water Data'!$G$29,0,10*ROW('Water Data'!G100)))</f>
        <v/>
      </c>
      <c r="CE106" s="404" t="str">
        <f ca="1">+IF(OFFSET('Water Data'!$H$27,0,10*ROW('Water Data'!H100))="","",OFFSET('Water Data'!$H$27,0,10*ROW('Water Data'!H100)))</f>
        <v/>
      </c>
      <c r="CF106" s="404" t="str">
        <f ca="1">+IF(OFFSET('Water Data'!$H$28,0,10*ROW('Water Data'!H100))="","",OFFSET('Water Data'!$H$28,0,10*ROW('Water Data'!H100)))</f>
        <v/>
      </c>
      <c r="CG106" s="404" t="str">
        <f ca="1">+IF(OFFSET('Water Data'!$H$29,0,10*ROW('Water Data'!H100))="","",OFFSET('Water Data'!$H$29,0,10*ROW('Water Data'!H100)))</f>
        <v/>
      </c>
      <c r="CH106" s="404" t="str">
        <f ca="1">+IF(OFFSET('Water Data'!$I$27,0,10*ROW('Water Data'!I100))="","",OFFSET('Water Data'!$I$27,0,10*ROW('Water Data'!I100)))</f>
        <v/>
      </c>
      <c r="CI106" s="404" t="str">
        <f ca="1">+IF(OFFSET('Water Data'!$I$28,0,10*ROW('Water Data'!I100))="","",OFFSET('Water Data'!$I$28,0,10*ROW('Water Data'!I100)))</f>
        <v/>
      </c>
      <c r="CJ106" s="404" t="str">
        <f ca="1">+IF(OFFSET('Water Data'!$I$29,0,10*ROW('Water Data'!I100))="","",OFFSET('Water Data'!$I$29,0,10*ROW('Water Data'!I100)))</f>
        <v/>
      </c>
      <c r="CK106" s="404" t="str">
        <f ca="1">+IF(OFFSET('Sanitation Data'!$D$28,0,10*ROW('Sanitation Data'!D100))="","",OFFSET('Sanitation Data'!$D$28,0,10*ROW('Sanitation Data'!D100)))</f>
        <v/>
      </c>
      <c r="CL106" s="404" t="str">
        <f ca="1">+IF(OFFSET('Sanitation Data'!$D$29,0,10*ROW('Sanitation Data'!D100))="","",OFFSET('Sanitation Data'!$D$29,0,10*ROW('Sanitation Data'!D100)))</f>
        <v/>
      </c>
      <c r="CM106" s="404" t="str">
        <f ca="1">+IF(OFFSET('Sanitation Data'!$D$30,0,10*ROW('Sanitation Data'!D100))="","",OFFSET('Sanitation Data'!$D$30,0,10*ROW('Sanitation Data'!D100)))</f>
        <v/>
      </c>
      <c r="CN106" s="404" t="str">
        <f ca="1">+IF(OFFSET('Sanitation Data'!$D$31,0,10*ROW('Sanitation Data'!D100))="","",OFFSET('Sanitation Data'!$D$31,0,10*ROW('Sanitation Data'!D100)))</f>
        <v/>
      </c>
      <c r="CO106" s="404" t="str">
        <f ca="1">+IF(OFFSET('Sanitation Data'!$D$32,0,10*ROW('Sanitation Data'!D100))="","",OFFSET('Sanitation Data'!$D$32,0,10*ROW('Sanitation Data'!D100)))</f>
        <v/>
      </c>
      <c r="CP106" s="404" t="str">
        <f ca="1">+IF(OFFSET('Sanitation Data'!$E$28,0,10*ROW('Sanitation Data'!E100))="","",OFFSET('Sanitation Data'!$E$28,0,10*ROW('Sanitation Data'!E100)))</f>
        <v/>
      </c>
      <c r="CQ106" s="404" t="str">
        <f ca="1">+IF(OFFSET('Sanitation Data'!$E$29,0,10*ROW('Sanitation Data'!E100))="","",OFFSET('Sanitation Data'!$E$29,0,10*ROW('Sanitation Data'!E100)))</f>
        <v/>
      </c>
      <c r="CR106" s="404" t="str">
        <f ca="1">+IF(OFFSET('Sanitation Data'!$E$30,0,10*ROW('Sanitation Data'!E100))="","",OFFSET('Sanitation Data'!$E$30,0,10*ROW('Sanitation Data'!E100)))</f>
        <v/>
      </c>
      <c r="CS106" s="404" t="str">
        <f ca="1">+IF(OFFSET('Sanitation Data'!$E$31,0,10*ROW('Sanitation Data'!E100))="","",OFFSET('Sanitation Data'!$E$31,0,10*ROW('Sanitation Data'!E100)))</f>
        <v/>
      </c>
      <c r="CT106" s="404" t="str">
        <f ca="1">+IF(OFFSET('Sanitation Data'!$E$32,0,10*ROW('Sanitation Data'!E100))="","",OFFSET('Sanitation Data'!$E$32,0,10*ROW('Sanitation Data'!E100)))</f>
        <v/>
      </c>
      <c r="CU106" s="404" t="str">
        <f ca="1">+IF(OFFSET('Sanitation Data'!$F$28,0,10*ROW('Sanitation Data'!F100))="","",OFFSET('Sanitation Data'!$F$28,0,10*ROW('Sanitation Data'!F100)))</f>
        <v/>
      </c>
      <c r="CV106" s="404" t="str">
        <f ca="1">+IF(OFFSET('Sanitation Data'!$F$29,0,10*ROW('Sanitation Data'!F100))="","",OFFSET('Sanitation Data'!$F$29,0,10*ROW('Sanitation Data'!F100)))</f>
        <v/>
      </c>
      <c r="CW106" s="404" t="str">
        <f ca="1">+IF(OFFSET('Sanitation Data'!$F$30,0,10*ROW('Sanitation Data'!F100))="","",OFFSET('Sanitation Data'!$F$30,0,10*ROW('Sanitation Data'!F100)))</f>
        <v/>
      </c>
      <c r="CX106" s="404" t="str">
        <f ca="1">+IF(OFFSET('Sanitation Data'!$F$31,0,10*ROW('Sanitation Data'!F100))="","",OFFSET('Sanitation Data'!$F$31,0,10*ROW('Sanitation Data'!F100)))</f>
        <v/>
      </c>
      <c r="CY106" s="404" t="str">
        <f ca="1">+IF(OFFSET('Sanitation Data'!$F$32,0,10*ROW('Sanitation Data'!F100))="","",OFFSET('Sanitation Data'!$F$32,0,10*ROW('Sanitation Data'!F100)))</f>
        <v/>
      </c>
      <c r="CZ106" s="404" t="str">
        <f ca="1">+IF(OFFSET('Sanitation Data'!$G$28,0,10*ROW('Sanitation Data'!G100))="","",OFFSET('Sanitation Data'!$G$28,0,10*ROW('Sanitation Data'!G100)))</f>
        <v/>
      </c>
      <c r="DA106" s="404" t="str">
        <f ca="1">+IF(OFFSET('Sanitation Data'!$G$29,0,10*ROW('Sanitation Data'!G100))="","",OFFSET('Sanitation Data'!$G$29,0,10*ROW('Sanitation Data'!G100)))</f>
        <v/>
      </c>
      <c r="DB106" s="404" t="str">
        <f ca="1">+IF(OFFSET('Sanitation Data'!$G$30,0,10*ROW('Sanitation Data'!G100))="","",OFFSET('Sanitation Data'!$G$30,0,10*ROW('Sanitation Data'!G100)))</f>
        <v/>
      </c>
      <c r="DC106" s="404" t="str">
        <f ca="1">+IF(OFFSET('Sanitation Data'!$G$31,0,10*ROW('Sanitation Data'!G100))="","",OFFSET('Sanitation Data'!$G$31,0,10*ROW('Sanitation Data'!G100)))</f>
        <v/>
      </c>
      <c r="DD106" s="404" t="str">
        <f ca="1">+IF(OFFSET('Sanitation Data'!$G$32,0,10*ROW('Sanitation Data'!G100))="","",OFFSET('Sanitation Data'!$G$32,0,10*ROW('Sanitation Data'!G100)))</f>
        <v/>
      </c>
      <c r="DE106" s="404" t="str">
        <f ca="1">+IF(OFFSET('Sanitation Data'!$H$28,0,10*ROW('Sanitation Data'!H100))="","",OFFSET('Sanitation Data'!$H$28,0,10*ROW('Sanitation Data'!H100)))</f>
        <v/>
      </c>
      <c r="DF106" s="404" t="str">
        <f ca="1">+IF(OFFSET('Sanitation Data'!$H$29,0,10*ROW('Sanitation Data'!H100))="","",OFFSET('Sanitation Data'!$H$29,0,10*ROW('Sanitation Data'!H100)))</f>
        <v/>
      </c>
      <c r="DG106" s="404" t="str">
        <f ca="1">+IF(OFFSET('Sanitation Data'!$H$30,0,10*ROW('Sanitation Data'!H100))="","",OFFSET('Sanitation Data'!$H$30,0,10*ROW('Sanitation Data'!H100)))</f>
        <v/>
      </c>
      <c r="DH106" s="404" t="str">
        <f ca="1">+IF(OFFSET('Sanitation Data'!$H$31,0,10*ROW('Sanitation Data'!H100))="","",OFFSET('Sanitation Data'!$H$31,0,10*ROW('Sanitation Data'!H100)))</f>
        <v/>
      </c>
      <c r="DI106" s="404" t="str">
        <f ca="1">+IF(OFFSET('Sanitation Data'!$H$32,0,10*ROW('Sanitation Data'!H100))="","",OFFSET('Sanitation Data'!$H$32,0,10*ROW('Sanitation Data'!H100)))</f>
        <v/>
      </c>
      <c r="DJ106" s="404" t="str">
        <f ca="1">+IF(OFFSET('Sanitation Data'!$I$28,0,10*ROW('Sanitation Data'!I100))="","",OFFSET('Sanitation Data'!$I$28,0,10*ROW('Sanitation Data'!I100)))</f>
        <v/>
      </c>
      <c r="DK106" s="404" t="str">
        <f ca="1">+IF(OFFSET('Sanitation Data'!$I$29,0,10*ROW('Sanitation Data'!I100))="","",OFFSET('Sanitation Data'!$I$29,0,10*ROW('Sanitation Data'!I100)))</f>
        <v/>
      </c>
      <c r="DL106" s="404" t="str">
        <f ca="1">+IF(OFFSET('Sanitation Data'!$I$30,0,10*ROW('Sanitation Data'!I100))="","",OFFSET('Sanitation Data'!$I$30,0,10*ROW('Sanitation Data'!I100)))</f>
        <v/>
      </c>
      <c r="DM106" s="404" t="str">
        <f ca="1">+IF(OFFSET('Sanitation Data'!$I$31,0,10*ROW('Sanitation Data'!I100))="","",OFFSET('Sanitation Data'!$I$31,0,10*ROW('Sanitation Data'!I100)))</f>
        <v/>
      </c>
      <c r="DN106" s="404" t="str">
        <f ca="1">+IF(OFFSET('Sanitation Data'!$I$32,0,10*ROW('Sanitation Data'!I100))="","",OFFSET('Sanitation Data'!$I$32,0,10*ROW('Sanitation Data'!I100)))</f>
        <v/>
      </c>
      <c r="DO106" s="404" t="str">
        <f ca="1">+IF(OFFSET('Hygiene Data'!$D$11,0,10*ROW('Hygiene Data'!D100))="","",OFFSET('Hygiene Data'!$D$11,0,10*ROW('Hygiene Data'!D100)))</f>
        <v/>
      </c>
      <c r="DP106" s="404" t="str">
        <f ca="1">+IF(OFFSET('Hygiene Data'!$D$12,0,10*ROW('Hygiene Data'!D100))="","",OFFSET('Hygiene Data'!$D$12,0,10*ROW('Hygiene Data'!D100)))</f>
        <v/>
      </c>
      <c r="DQ106" s="404" t="str">
        <f ca="1">+IF(OFFSET('Hygiene Data'!$D$13,0,10*ROW('Hygiene Data'!D100))="","",OFFSET('Hygiene Data'!$D$13,0,10*ROW('Hygiene Data'!D100)))</f>
        <v/>
      </c>
      <c r="DR106" s="404" t="str">
        <f ca="1">+IF(OFFSET('Hygiene Data'!$E$11,0,10*ROW('Hygiene Data'!E100))="","",OFFSET('Hygiene Data'!$E$11,0,10*ROW('Hygiene Data'!E100)))</f>
        <v/>
      </c>
      <c r="DS106" s="404" t="str">
        <f ca="1">+IF(OFFSET('Hygiene Data'!$E$12,0,10*ROW('Hygiene Data'!E100))="","",OFFSET('Hygiene Data'!$E$12,0,10*ROW('Hygiene Data'!E100)))</f>
        <v/>
      </c>
      <c r="DT106" s="404" t="str">
        <f ca="1">+IF(OFFSET('Hygiene Data'!$E$13,0,10*ROW('Hygiene Data'!E100))="","",OFFSET('Hygiene Data'!$E$13,0,10*ROW('Hygiene Data'!E100)))</f>
        <v/>
      </c>
      <c r="DU106" s="404" t="str">
        <f ca="1">+IF(OFFSET('Hygiene Data'!$F$11,0,10*ROW('Hygiene Data'!F100))="","",OFFSET('Hygiene Data'!$F$11,0,10*ROW('Hygiene Data'!F100)))</f>
        <v/>
      </c>
      <c r="DV106" s="404" t="str">
        <f ca="1">+IF(OFFSET('Hygiene Data'!$F$12,0,10*ROW('Hygiene Data'!F100))="","",OFFSET('Hygiene Data'!$F$12,0,10*ROW('Hygiene Data'!F100)))</f>
        <v/>
      </c>
      <c r="DW106" s="404" t="str">
        <f ca="1">+IF(OFFSET('Hygiene Data'!$F$13,0,10*ROW('Hygiene Data'!F100))="","",OFFSET('Hygiene Data'!$F$13,0,10*ROW('Hygiene Data'!F100)))</f>
        <v/>
      </c>
      <c r="DX106" s="404" t="str">
        <f ca="1">+IF(OFFSET('Hygiene Data'!$G$11,0,10*ROW('Hygiene Data'!G100))="","",OFFSET('Hygiene Data'!$G$11,0,10*ROW('Hygiene Data'!G100)))</f>
        <v/>
      </c>
      <c r="DY106" s="404" t="str">
        <f ca="1">+IF(OFFSET('Hygiene Data'!$G$12,0,10*ROW('Hygiene Data'!G100))="","",OFFSET('Hygiene Data'!$G$12,0,10*ROW('Hygiene Data'!G100)))</f>
        <v/>
      </c>
      <c r="DZ106" s="404" t="str">
        <f ca="1">+IF(OFFSET('Hygiene Data'!$G$13,0,10*ROW('Hygiene Data'!G100))="","",OFFSET('Hygiene Data'!$G$13,0,10*ROW('Hygiene Data'!G100)))</f>
        <v/>
      </c>
      <c r="EA106" s="404" t="str">
        <f ca="1">+IF(OFFSET('Hygiene Data'!$H$11,0,10*ROW('Hygiene Data'!H100))="","",OFFSET('Hygiene Data'!$H$11,0,10*ROW('Hygiene Data'!H100)))</f>
        <v/>
      </c>
      <c r="EB106" s="404" t="str">
        <f ca="1">+IF(OFFSET('Hygiene Data'!$H$12,0,10*ROW('Hygiene Data'!H100))="","",OFFSET('Hygiene Data'!$H$12,0,10*ROW('Hygiene Data'!H100)))</f>
        <v/>
      </c>
      <c r="EC106" s="404" t="str">
        <f ca="1">+IF(OFFSET('Hygiene Data'!$H$13,0,10*ROW('Hygiene Data'!H100))="","",OFFSET('Hygiene Data'!$H$13,0,10*ROW('Hygiene Data'!H100)))</f>
        <v/>
      </c>
      <c r="ED106" s="404" t="str">
        <f ca="1">+IF(OFFSET('Hygiene Data'!$I$11,0,10*ROW('Hygiene Data'!I100))="","",OFFSET('Hygiene Data'!$I$11,0,10*ROW('Hygiene Data'!I100)))</f>
        <v/>
      </c>
      <c r="EE106" s="404" t="str">
        <f ca="1">+IF(OFFSET('Hygiene Data'!$I$12,0,10*ROW('Hygiene Data'!I100))="","",OFFSET('Hygiene Data'!$I$12,0,10*ROW('Hygiene Data'!I100)))</f>
        <v/>
      </c>
      <c r="EF106" s="404" t="str">
        <f ca="1">+IF(OFFSET('Hygiene Data'!$I$13,0,10*ROW('Hygiene Data'!I100))="","",OFFSET('Hygiene Data'!$I$13,0,10*ROW('Hygiene Data'!I100)))</f>
        <v/>
      </c>
    </row>
    <row r="107" spans="1:136" x14ac:dyDescent="0.25">
      <c r="A107" s="513" t="str">
        <f ca="1">+IF(OFFSET('Water Data'!$B$2,0,10*ROW('Water Data'!E101))="","",OFFSET('Water Data'!$B$2,0,10*ROW('Water Data'!E101)))</f>
        <v/>
      </c>
      <c r="B107" s="51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40" t="str">
        <f t="shared" ca="1" si="1"/>
        <v/>
      </c>
      <c r="D107" s="54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4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4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4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4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4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4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4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4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4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4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4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4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4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4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4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4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4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4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4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4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4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4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4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4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4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4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4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4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4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4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4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4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4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4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4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4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4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4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4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4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4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4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4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4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4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4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4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4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1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4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4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4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4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4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4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4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4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4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4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4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4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4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4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4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4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404" t="str">
        <f ca="1">+IF(OFFSET('Water Data'!$D$27,0,10*ROW('Water Data'!D101))="","",OFFSET('Water Data'!$D$27,0,10*ROW('Water Data'!D101)))</f>
        <v/>
      </c>
      <c r="BT107" s="404" t="str">
        <f ca="1">+IF(OFFSET('Water Data'!$D$28,0,10*ROW('Water Data'!D101))="","",OFFSET('Water Data'!$D$28,0,10*ROW('Water Data'!D101)))</f>
        <v/>
      </c>
      <c r="BU107" s="404" t="str">
        <f ca="1">+IF(OFFSET('Water Data'!$D$29,0,10*ROW('Water Data'!D101))="","",OFFSET('Water Data'!$D$29,0,10*ROW('Water Data'!D101)))</f>
        <v/>
      </c>
      <c r="BV107" s="404" t="str">
        <f ca="1">+IF(OFFSET('Water Data'!$E$27,0,10*ROW('Water Data'!E101))="","",OFFSET('Water Data'!$E$27,0,10*ROW('Water Data'!E101)))</f>
        <v/>
      </c>
      <c r="BW107" s="404" t="str">
        <f ca="1">+IF(OFFSET('Water Data'!$E$28,0,10*ROW('Water Data'!E101))="","",OFFSET('Water Data'!$E$28,0,10*ROW('Water Data'!E101)))</f>
        <v/>
      </c>
      <c r="BX107" s="404" t="str">
        <f ca="1">+IF(OFFSET('Water Data'!$E$29,0,10*ROW('Water Data'!E101))="","",OFFSET('Water Data'!$E$29,0,10*ROW('Water Data'!E101)))</f>
        <v/>
      </c>
      <c r="BY107" s="404" t="str">
        <f ca="1">+IF(OFFSET('Water Data'!$F$27,0,10*ROW('Water Data'!F101))="","",OFFSET('Water Data'!$F$27,0,10*ROW('Water Data'!F101)))</f>
        <v/>
      </c>
      <c r="BZ107" s="404" t="str">
        <f ca="1">+IF(OFFSET('Water Data'!$F$28,0,10*ROW('Water Data'!F101))="","",OFFSET('Water Data'!$F$28,0,10*ROW('Water Data'!F101)))</f>
        <v/>
      </c>
      <c r="CA107" s="404" t="str">
        <f ca="1">+IF(OFFSET('Water Data'!$F$29,0,10*ROW('Water Data'!F101))="","",OFFSET('Water Data'!$F$29,0,10*ROW('Water Data'!F101)))</f>
        <v/>
      </c>
      <c r="CB107" s="404" t="str">
        <f ca="1">+IF(OFFSET('Water Data'!$G$27,0,10*ROW('Water Data'!G101))="","",OFFSET('Water Data'!$G$27,0,10*ROW('Water Data'!G101)))</f>
        <v/>
      </c>
      <c r="CC107" s="404" t="str">
        <f ca="1">+IF(OFFSET('Water Data'!$G$28,0,10*ROW('Water Data'!G101))="","",OFFSET('Water Data'!$G$28,0,10*ROW('Water Data'!G101)))</f>
        <v/>
      </c>
      <c r="CD107" s="404" t="str">
        <f ca="1">+IF(OFFSET('Water Data'!$G$29,0,10*ROW('Water Data'!G101))="","",OFFSET('Water Data'!$G$29,0,10*ROW('Water Data'!G101)))</f>
        <v/>
      </c>
      <c r="CE107" s="404" t="str">
        <f ca="1">+IF(OFFSET('Water Data'!$H$27,0,10*ROW('Water Data'!H101))="","",OFFSET('Water Data'!$H$27,0,10*ROW('Water Data'!H101)))</f>
        <v/>
      </c>
      <c r="CF107" s="404" t="str">
        <f ca="1">+IF(OFFSET('Water Data'!$H$28,0,10*ROW('Water Data'!H101))="","",OFFSET('Water Data'!$H$28,0,10*ROW('Water Data'!H101)))</f>
        <v/>
      </c>
      <c r="CG107" s="404" t="str">
        <f ca="1">+IF(OFFSET('Water Data'!$H$29,0,10*ROW('Water Data'!H101))="","",OFFSET('Water Data'!$H$29,0,10*ROW('Water Data'!H101)))</f>
        <v/>
      </c>
      <c r="CH107" s="404" t="str">
        <f ca="1">+IF(OFFSET('Water Data'!$I$27,0,10*ROW('Water Data'!I101))="","",OFFSET('Water Data'!$I$27,0,10*ROW('Water Data'!I101)))</f>
        <v/>
      </c>
      <c r="CI107" s="404" t="str">
        <f ca="1">+IF(OFFSET('Water Data'!$I$28,0,10*ROW('Water Data'!I101))="","",OFFSET('Water Data'!$I$28,0,10*ROW('Water Data'!I101)))</f>
        <v/>
      </c>
      <c r="CJ107" s="404" t="str">
        <f ca="1">+IF(OFFSET('Water Data'!$I$29,0,10*ROW('Water Data'!I101))="","",OFFSET('Water Data'!$I$29,0,10*ROW('Water Data'!I101)))</f>
        <v/>
      </c>
      <c r="CK107" s="404" t="str">
        <f ca="1">+IF(OFFSET('Sanitation Data'!$D$28,0,10*ROW('Sanitation Data'!D101))="","",OFFSET('Sanitation Data'!$D$28,0,10*ROW('Sanitation Data'!D101)))</f>
        <v/>
      </c>
      <c r="CL107" s="404" t="str">
        <f ca="1">+IF(OFFSET('Sanitation Data'!$D$29,0,10*ROW('Sanitation Data'!D101))="","",OFFSET('Sanitation Data'!$D$29,0,10*ROW('Sanitation Data'!D101)))</f>
        <v/>
      </c>
      <c r="CM107" s="404" t="str">
        <f ca="1">+IF(OFFSET('Sanitation Data'!$D$30,0,10*ROW('Sanitation Data'!D101))="","",OFFSET('Sanitation Data'!$D$30,0,10*ROW('Sanitation Data'!D101)))</f>
        <v/>
      </c>
      <c r="CN107" s="404" t="str">
        <f ca="1">+IF(OFFSET('Sanitation Data'!$D$31,0,10*ROW('Sanitation Data'!D101))="","",OFFSET('Sanitation Data'!$D$31,0,10*ROW('Sanitation Data'!D101)))</f>
        <v/>
      </c>
      <c r="CO107" s="404" t="str">
        <f ca="1">+IF(OFFSET('Sanitation Data'!$D$32,0,10*ROW('Sanitation Data'!D101))="","",OFFSET('Sanitation Data'!$D$32,0,10*ROW('Sanitation Data'!D101)))</f>
        <v/>
      </c>
      <c r="CP107" s="404" t="str">
        <f ca="1">+IF(OFFSET('Sanitation Data'!$E$28,0,10*ROW('Sanitation Data'!E101))="","",OFFSET('Sanitation Data'!$E$28,0,10*ROW('Sanitation Data'!E101)))</f>
        <v/>
      </c>
      <c r="CQ107" s="404" t="str">
        <f ca="1">+IF(OFFSET('Sanitation Data'!$E$29,0,10*ROW('Sanitation Data'!E101))="","",OFFSET('Sanitation Data'!$E$29,0,10*ROW('Sanitation Data'!E101)))</f>
        <v/>
      </c>
      <c r="CR107" s="404" t="str">
        <f ca="1">+IF(OFFSET('Sanitation Data'!$E$30,0,10*ROW('Sanitation Data'!E101))="","",OFFSET('Sanitation Data'!$E$30,0,10*ROW('Sanitation Data'!E101)))</f>
        <v/>
      </c>
      <c r="CS107" s="404" t="str">
        <f ca="1">+IF(OFFSET('Sanitation Data'!$E$31,0,10*ROW('Sanitation Data'!E101))="","",OFFSET('Sanitation Data'!$E$31,0,10*ROW('Sanitation Data'!E101)))</f>
        <v/>
      </c>
      <c r="CT107" s="404" t="str">
        <f ca="1">+IF(OFFSET('Sanitation Data'!$E$32,0,10*ROW('Sanitation Data'!E101))="","",OFFSET('Sanitation Data'!$E$32,0,10*ROW('Sanitation Data'!E101)))</f>
        <v/>
      </c>
      <c r="CU107" s="404" t="str">
        <f ca="1">+IF(OFFSET('Sanitation Data'!$F$28,0,10*ROW('Sanitation Data'!F101))="","",OFFSET('Sanitation Data'!$F$28,0,10*ROW('Sanitation Data'!F101)))</f>
        <v/>
      </c>
      <c r="CV107" s="404" t="str">
        <f ca="1">+IF(OFFSET('Sanitation Data'!$F$29,0,10*ROW('Sanitation Data'!F101))="","",OFFSET('Sanitation Data'!$F$29,0,10*ROW('Sanitation Data'!F101)))</f>
        <v/>
      </c>
      <c r="CW107" s="404" t="str">
        <f ca="1">+IF(OFFSET('Sanitation Data'!$F$30,0,10*ROW('Sanitation Data'!F101))="","",OFFSET('Sanitation Data'!$F$30,0,10*ROW('Sanitation Data'!F101)))</f>
        <v/>
      </c>
      <c r="CX107" s="404" t="str">
        <f ca="1">+IF(OFFSET('Sanitation Data'!$F$31,0,10*ROW('Sanitation Data'!F101))="","",OFFSET('Sanitation Data'!$F$31,0,10*ROW('Sanitation Data'!F101)))</f>
        <v/>
      </c>
      <c r="CY107" s="404" t="str">
        <f ca="1">+IF(OFFSET('Sanitation Data'!$F$32,0,10*ROW('Sanitation Data'!F101))="","",OFFSET('Sanitation Data'!$F$32,0,10*ROW('Sanitation Data'!F101)))</f>
        <v/>
      </c>
      <c r="CZ107" s="404" t="str">
        <f ca="1">+IF(OFFSET('Sanitation Data'!$G$28,0,10*ROW('Sanitation Data'!G101))="","",OFFSET('Sanitation Data'!$G$28,0,10*ROW('Sanitation Data'!G101)))</f>
        <v/>
      </c>
      <c r="DA107" s="404" t="str">
        <f ca="1">+IF(OFFSET('Sanitation Data'!$G$29,0,10*ROW('Sanitation Data'!G101))="","",OFFSET('Sanitation Data'!$G$29,0,10*ROW('Sanitation Data'!G101)))</f>
        <v/>
      </c>
      <c r="DB107" s="404" t="str">
        <f ca="1">+IF(OFFSET('Sanitation Data'!$G$30,0,10*ROW('Sanitation Data'!G101))="","",OFFSET('Sanitation Data'!$G$30,0,10*ROW('Sanitation Data'!G101)))</f>
        <v/>
      </c>
      <c r="DC107" s="404" t="str">
        <f ca="1">+IF(OFFSET('Sanitation Data'!$G$31,0,10*ROW('Sanitation Data'!G101))="","",OFFSET('Sanitation Data'!$G$31,0,10*ROW('Sanitation Data'!G101)))</f>
        <v/>
      </c>
      <c r="DD107" s="404" t="str">
        <f ca="1">+IF(OFFSET('Sanitation Data'!$G$32,0,10*ROW('Sanitation Data'!G101))="","",OFFSET('Sanitation Data'!$G$32,0,10*ROW('Sanitation Data'!G101)))</f>
        <v/>
      </c>
      <c r="DE107" s="404" t="str">
        <f ca="1">+IF(OFFSET('Sanitation Data'!$H$28,0,10*ROW('Sanitation Data'!H101))="","",OFFSET('Sanitation Data'!$H$28,0,10*ROW('Sanitation Data'!H101)))</f>
        <v/>
      </c>
      <c r="DF107" s="404" t="str">
        <f ca="1">+IF(OFFSET('Sanitation Data'!$H$29,0,10*ROW('Sanitation Data'!H101))="","",OFFSET('Sanitation Data'!$H$29,0,10*ROW('Sanitation Data'!H101)))</f>
        <v/>
      </c>
      <c r="DG107" s="404" t="str">
        <f ca="1">+IF(OFFSET('Sanitation Data'!$H$30,0,10*ROW('Sanitation Data'!H101))="","",OFFSET('Sanitation Data'!$H$30,0,10*ROW('Sanitation Data'!H101)))</f>
        <v/>
      </c>
      <c r="DH107" s="404" t="str">
        <f ca="1">+IF(OFFSET('Sanitation Data'!$H$31,0,10*ROW('Sanitation Data'!H101))="","",OFFSET('Sanitation Data'!$H$31,0,10*ROW('Sanitation Data'!H101)))</f>
        <v/>
      </c>
      <c r="DI107" s="404" t="str">
        <f ca="1">+IF(OFFSET('Sanitation Data'!$H$32,0,10*ROW('Sanitation Data'!H101))="","",OFFSET('Sanitation Data'!$H$32,0,10*ROW('Sanitation Data'!H101)))</f>
        <v/>
      </c>
      <c r="DJ107" s="404" t="str">
        <f ca="1">+IF(OFFSET('Sanitation Data'!$I$28,0,10*ROW('Sanitation Data'!I101))="","",OFFSET('Sanitation Data'!$I$28,0,10*ROW('Sanitation Data'!I101)))</f>
        <v/>
      </c>
      <c r="DK107" s="404" t="str">
        <f ca="1">+IF(OFFSET('Sanitation Data'!$I$29,0,10*ROW('Sanitation Data'!I101))="","",OFFSET('Sanitation Data'!$I$29,0,10*ROW('Sanitation Data'!I101)))</f>
        <v/>
      </c>
      <c r="DL107" s="404" t="str">
        <f ca="1">+IF(OFFSET('Sanitation Data'!$I$30,0,10*ROW('Sanitation Data'!I101))="","",OFFSET('Sanitation Data'!$I$30,0,10*ROW('Sanitation Data'!I101)))</f>
        <v/>
      </c>
      <c r="DM107" s="404" t="str">
        <f ca="1">+IF(OFFSET('Sanitation Data'!$I$31,0,10*ROW('Sanitation Data'!I101))="","",OFFSET('Sanitation Data'!$I$31,0,10*ROW('Sanitation Data'!I101)))</f>
        <v/>
      </c>
      <c r="DN107" s="404" t="str">
        <f ca="1">+IF(OFFSET('Sanitation Data'!$I$32,0,10*ROW('Sanitation Data'!I101))="","",OFFSET('Sanitation Data'!$I$32,0,10*ROW('Sanitation Data'!I101)))</f>
        <v/>
      </c>
      <c r="DO107" s="404" t="str">
        <f ca="1">+IF(OFFSET('Hygiene Data'!$D$11,0,10*ROW('Hygiene Data'!D101))="","",OFFSET('Hygiene Data'!$D$11,0,10*ROW('Hygiene Data'!D101)))</f>
        <v/>
      </c>
      <c r="DP107" s="404" t="str">
        <f ca="1">+IF(OFFSET('Hygiene Data'!$D$12,0,10*ROW('Hygiene Data'!D101))="","",OFFSET('Hygiene Data'!$D$12,0,10*ROW('Hygiene Data'!D101)))</f>
        <v/>
      </c>
      <c r="DQ107" s="404" t="str">
        <f ca="1">+IF(OFFSET('Hygiene Data'!$D$13,0,10*ROW('Hygiene Data'!D101))="","",OFFSET('Hygiene Data'!$D$13,0,10*ROW('Hygiene Data'!D101)))</f>
        <v/>
      </c>
      <c r="DR107" s="404" t="str">
        <f ca="1">+IF(OFFSET('Hygiene Data'!$E$11,0,10*ROW('Hygiene Data'!E101))="","",OFFSET('Hygiene Data'!$E$11,0,10*ROW('Hygiene Data'!E101)))</f>
        <v/>
      </c>
      <c r="DS107" s="404" t="str">
        <f ca="1">+IF(OFFSET('Hygiene Data'!$E$12,0,10*ROW('Hygiene Data'!E101))="","",OFFSET('Hygiene Data'!$E$12,0,10*ROW('Hygiene Data'!E101)))</f>
        <v/>
      </c>
      <c r="DT107" s="404" t="str">
        <f ca="1">+IF(OFFSET('Hygiene Data'!$E$13,0,10*ROW('Hygiene Data'!E101))="","",OFFSET('Hygiene Data'!$E$13,0,10*ROW('Hygiene Data'!E101)))</f>
        <v/>
      </c>
      <c r="DU107" s="404" t="str">
        <f ca="1">+IF(OFFSET('Hygiene Data'!$F$11,0,10*ROW('Hygiene Data'!F101))="","",OFFSET('Hygiene Data'!$F$11,0,10*ROW('Hygiene Data'!F101)))</f>
        <v/>
      </c>
      <c r="DV107" s="404" t="str">
        <f ca="1">+IF(OFFSET('Hygiene Data'!$F$12,0,10*ROW('Hygiene Data'!F101))="","",OFFSET('Hygiene Data'!$F$12,0,10*ROW('Hygiene Data'!F101)))</f>
        <v/>
      </c>
      <c r="DW107" s="404" t="str">
        <f ca="1">+IF(OFFSET('Hygiene Data'!$F$13,0,10*ROW('Hygiene Data'!F101))="","",OFFSET('Hygiene Data'!$F$13,0,10*ROW('Hygiene Data'!F101)))</f>
        <v/>
      </c>
      <c r="DX107" s="404" t="str">
        <f ca="1">+IF(OFFSET('Hygiene Data'!$G$11,0,10*ROW('Hygiene Data'!G101))="","",OFFSET('Hygiene Data'!$G$11,0,10*ROW('Hygiene Data'!G101)))</f>
        <v/>
      </c>
      <c r="DY107" s="404" t="str">
        <f ca="1">+IF(OFFSET('Hygiene Data'!$G$12,0,10*ROW('Hygiene Data'!G101))="","",OFFSET('Hygiene Data'!$G$12,0,10*ROW('Hygiene Data'!G101)))</f>
        <v/>
      </c>
      <c r="DZ107" s="404" t="str">
        <f ca="1">+IF(OFFSET('Hygiene Data'!$G$13,0,10*ROW('Hygiene Data'!G101))="","",OFFSET('Hygiene Data'!$G$13,0,10*ROW('Hygiene Data'!G101)))</f>
        <v/>
      </c>
      <c r="EA107" s="404" t="str">
        <f ca="1">+IF(OFFSET('Hygiene Data'!$H$11,0,10*ROW('Hygiene Data'!H101))="","",OFFSET('Hygiene Data'!$H$11,0,10*ROW('Hygiene Data'!H101)))</f>
        <v/>
      </c>
      <c r="EB107" s="404" t="str">
        <f ca="1">+IF(OFFSET('Hygiene Data'!$H$12,0,10*ROW('Hygiene Data'!H101))="","",OFFSET('Hygiene Data'!$H$12,0,10*ROW('Hygiene Data'!H101)))</f>
        <v/>
      </c>
      <c r="EC107" s="404" t="str">
        <f ca="1">+IF(OFFSET('Hygiene Data'!$H$13,0,10*ROW('Hygiene Data'!H101))="","",OFFSET('Hygiene Data'!$H$13,0,10*ROW('Hygiene Data'!H101)))</f>
        <v/>
      </c>
      <c r="ED107" s="404" t="str">
        <f ca="1">+IF(OFFSET('Hygiene Data'!$I$11,0,10*ROW('Hygiene Data'!I101))="","",OFFSET('Hygiene Data'!$I$11,0,10*ROW('Hygiene Data'!I101)))</f>
        <v/>
      </c>
      <c r="EE107" s="404" t="str">
        <f ca="1">+IF(OFFSET('Hygiene Data'!$I$12,0,10*ROW('Hygiene Data'!I101))="","",OFFSET('Hygiene Data'!$I$12,0,10*ROW('Hygiene Data'!I101)))</f>
        <v/>
      </c>
      <c r="EF107" s="404" t="str">
        <f ca="1">+IF(OFFSET('Hygiene Data'!$I$13,0,10*ROW('Hygiene Data'!I101))="","",OFFSET('Hygiene Data'!$I$13,0,10*ROW('Hygiene Data'!I101)))</f>
        <v/>
      </c>
    </row>
    <row r="108" spans="1:136" x14ac:dyDescent="0.25">
      <c r="A108" s="513" t="str">
        <f ca="1">+IF(OFFSET('Water Data'!$B$2,0,10*ROW('Water Data'!E102))="","",OFFSET('Water Data'!$B$2,0,10*ROW('Water Data'!E102)))</f>
        <v/>
      </c>
      <c r="B108" s="51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40" t="str">
        <f t="shared" ca="1" si="1"/>
        <v/>
      </c>
      <c r="D108" s="54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4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4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4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4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4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4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4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4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4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4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4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4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4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4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4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4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4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4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4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4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4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4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4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4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4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4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4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4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4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4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4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4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4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4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4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4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4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4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4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4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4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4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4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4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4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4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4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4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1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4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4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4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4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4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4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4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4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4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4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4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4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4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4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4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4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404" t="str">
        <f ca="1">+IF(OFFSET('Water Data'!$D$27,0,10*ROW('Water Data'!D102))="","",OFFSET('Water Data'!$D$27,0,10*ROW('Water Data'!D102)))</f>
        <v/>
      </c>
      <c r="BT108" s="404" t="str">
        <f ca="1">+IF(OFFSET('Water Data'!$D$28,0,10*ROW('Water Data'!D102))="","",OFFSET('Water Data'!$D$28,0,10*ROW('Water Data'!D102)))</f>
        <v/>
      </c>
      <c r="BU108" s="404" t="str">
        <f ca="1">+IF(OFFSET('Water Data'!$D$29,0,10*ROW('Water Data'!D102))="","",OFFSET('Water Data'!$D$29,0,10*ROW('Water Data'!D102)))</f>
        <v/>
      </c>
      <c r="BV108" s="404" t="str">
        <f ca="1">+IF(OFFSET('Water Data'!$E$27,0,10*ROW('Water Data'!E102))="","",OFFSET('Water Data'!$E$27,0,10*ROW('Water Data'!E102)))</f>
        <v/>
      </c>
      <c r="BW108" s="404" t="str">
        <f ca="1">+IF(OFFSET('Water Data'!$E$28,0,10*ROW('Water Data'!E102))="","",OFFSET('Water Data'!$E$28,0,10*ROW('Water Data'!E102)))</f>
        <v/>
      </c>
      <c r="BX108" s="404" t="str">
        <f ca="1">+IF(OFFSET('Water Data'!$E$29,0,10*ROW('Water Data'!E102))="","",OFFSET('Water Data'!$E$29,0,10*ROW('Water Data'!E102)))</f>
        <v/>
      </c>
      <c r="BY108" s="404" t="str">
        <f ca="1">+IF(OFFSET('Water Data'!$F$27,0,10*ROW('Water Data'!F102))="","",OFFSET('Water Data'!$F$27,0,10*ROW('Water Data'!F102)))</f>
        <v/>
      </c>
      <c r="BZ108" s="404" t="str">
        <f ca="1">+IF(OFFSET('Water Data'!$F$28,0,10*ROW('Water Data'!F102))="","",OFFSET('Water Data'!$F$28,0,10*ROW('Water Data'!F102)))</f>
        <v/>
      </c>
      <c r="CA108" s="404" t="str">
        <f ca="1">+IF(OFFSET('Water Data'!$F$29,0,10*ROW('Water Data'!F102))="","",OFFSET('Water Data'!$F$29,0,10*ROW('Water Data'!F102)))</f>
        <v/>
      </c>
      <c r="CB108" s="404" t="str">
        <f ca="1">+IF(OFFSET('Water Data'!$G$27,0,10*ROW('Water Data'!G102))="","",OFFSET('Water Data'!$G$27,0,10*ROW('Water Data'!G102)))</f>
        <v/>
      </c>
      <c r="CC108" s="404" t="str">
        <f ca="1">+IF(OFFSET('Water Data'!$G$28,0,10*ROW('Water Data'!G102))="","",OFFSET('Water Data'!$G$28,0,10*ROW('Water Data'!G102)))</f>
        <v/>
      </c>
      <c r="CD108" s="404" t="str">
        <f ca="1">+IF(OFFSET('Water Data'!$G$29,0,10*ROW('Water Data'!G102))="","",OFFSET('Water Data'!$G$29,0,10*ROW('Water Data'!G102)))</f>
        <v/>
      </c>
      <c r="CE108" s="404" t="str">
        <f ca="1">+IF(OFFSET('Water Data'!$H$27,0,10*ROW('Water Data'!H102))="","",OFFSET('Water Data'!$H$27,0,10*ROW('Water Data'!H102)))</f>
        <v/>
      </c>
      <c r="CF108" s="404" t="str">
        <f ca="1">+IF(OFFSET('Water Data'!$H$28,0,10*ROW('Water Data'!H102))="","",OFFSET('Water Data'!$H$28,0,10*ROW('Water Data'!H102)))</f>
        <v/>
      </c>
      <c r="CG108" s="404" t="str">
        <f ca="1">+IF(OFFSET('Water Data'!$H$29,0,10*ROW('Water Data'!H102))="","",OFFSET('Water Data'!$H$29,0,10*ROW('Water Data'!H102)))</f>
        <v/>
      </c>
      <c r="CH108" s="404" t="str">
        <f ca="1">+IF(OFFSET('Water Data'!$I$27,0,10*ROW('Water Data'!I102))="","",OFFSET('Water Data'!$I$27,0,10*ROW('Water Data'!I102)))</f>
        <v/>
      </c>
      <c r="CI108" s="404" t="str">
        <f ca="1">+IF(OFFSET('Water Data'!$I$28,0,10*ROW('Water Data'!I102))="","",OFFSET('Water Data'!$I$28,0,10*ROW('Water Data'!I102)))</f>
        <v/>
      </c>
      <c r="CJ108" s="404" t="str">
        <f ca="1">+IF(OFFSET('Water Data'!$I$29,0,10*ROW('Water Data'!I102))="","",OFFSET('Water Data'!$I$29,0,10*ROW('Water Data'!I102)))</f>
        <v/>
      </c>
      <c r="CK108" s="404" t="str">
        <f ca="1">+IF(OFFSET('Sanitation Data'!$D$28,0,10*ROW('Sanitation Data'!D102))="","",OFFSET('Sanitation Data'!$D$28,0,10*ROW('Sanitation Data'!D102)))</f>
        <v/>
      </c>
      <c r="CL108" s="404" t="str">
        <f ca="1">+IF(OFFSET('Sanitation Data'!$D$29,0,10*ROW('Sanitation Data'!D102))="","",OFFSET('Sanitation Data'!$D$29,0,10*ROW('Sanitation Data'!D102)))</f>
        <v/>
      </c>
      <c r="CM108" s="404" t="str">
        <f ca="1">+IF(OFFSET('Sanitation Data'!$D$30,0,10*ROW('Sanitation Data'!D102))="","",OFFSET('Sanitation Data'!$D$30,0,10*ROW('Sanitation Data'!D102)))</f>
        <v/>
      </c>
      <c r="CN108" s="404" t="str">
        <f ca="1">+IF(OFFSET('Sanitation Data'!$D$31,0,10*ROW('Sanitation Data'!D102))="","",OFFSET('Sanitation Data'!$D$31,0,10*ROW('Sanitation Data'!D102)))</f>
        <v/>
      </c>
      <c r="CO108" s="404" t="str">
        <f ca="1">+IF(OFFSET('Sanitation Data'!$D$32,0,10*ROW('Sanitation Data'!D102))="","",OFFSET('Sanitation Data'!$D$32,0,10*ROW('Sanitation Data'!D102)))</f>
        <v/>
      </c>
      <c r="CP108" s="404" t="str">
        <f ca="1">+IF(OFFSET('Sanitation Data'!$E$28,0,10*ROW('Sanitation Data'!E102))="","",OFFSET('Sanitation Data'!$E$28,0,10*ROW('Sanitation Data'!E102)))</f>
        <v/>
      </c>
      <c r="CQ108" s="404" t="str">
        <f ca="1">+IF(OFFSET('Sanitation Data'!$E$29,0,10*ROW('Sanitation Data'!E102))="","",OFFSET('Sanitation Data'!$E$29,0,10*ROW('Sanitation Data'!E102)))</f>
        <v/>
      </c>
      <c r="CR108" s="404" t="str">
        <f ca="1">+IF(OFFSET('Sanitation Data'!$E$30,0,10*ROW('Sanitation Data'!E102))="","",OFFSET('Sanitation Data'!$E$30,0,10*ROW('Sanitation Data'!E102)))</f>
        <v/>
      </c>
      <c r="CS108" s="404" t="str">
        <f ca="1">+IF(OFFSET('Sanitation Data'!$E$31,0,10*ROW('Sanitation Data'!E102))="","",OFFSET('Sanitation Data'!$E$31,0,10*ROW('Sanitation Data'!E102)))</f>
        <v/>
      </c>
      <c r="CT108" s="404" t="str">
        <f ca="1">+IF(OFFSET('Sanitation Data'!$E$32,0,10*ROW('Sanitation Data'!E102))="","",OFFSET('Sanitation Data'!$E$32,0,10*ROW('Sanitation Data'!E102)))</f>
        <v/>
      </c>
      <c r="CU108" s="404" t="str">
        <f ca="1">+IF(OFFSET('Sanitation Data'!$F$28,0,10*ROW('Sanitation Data'!F102))="","",OFFSET('Sanitation Data'!$F$28,0,10*ROW('Sanitation Data'!F102)))</f>
        <v/>
      </c>
      <c r="CV108" s="404" t="str">
        <f ca="1">+IF(OFFSET('Sanitation Data'!$F$29,0,10*ROW('Sanitation Data'!F102))="","",OFFSET('Sanitation Data'!$F$29,0,10*ROW('Sanitation Data'!F102)))</f>
        <v/>
      </c>
      <c r="CW108" s="404" t="str">
        <f ca="1">+IF(OFFSET('Sanitation Data'!$F$30,0,10*ROW('Sanitation Data'!F102))="","",OFFSET('Sanitation Data'!$F$30,0,10*ROW('Sanitation Data'!F102)))</f>
        <v/>
      </c>
      <c r="CX108" s="404" t="str">
        <f ca="1">+IF(OFFSET('Sanitation Data'!$F$31,0,10*ROW('Sanitation Data'!F102))="","",OFFSET('Sanitation Data'!$F$31,0,10*ROW('Sanitation Data'!F102)))</f>
        <v/>
      </c>
      <c r="CY108" s="404" t="str">
        <f ca="1">+IF(OFFSET('Sanitation Data'!$F$32,0,10*ROW('Sanitation Data'!F102))="","",OFFSET('Sanitation Data'!$F$32,0,10*ROW('Sanitation Data'!F102)))</f>
        <v/>
      </c>
      <c r="CZ108" s="404" t="str">
        <f ca="1">+IF(OFFSET('Sanitation Data'!$G$28,0,10*ROW('Sanitation Data'!G102))="","",OFFSET('Sanitation Data'!$G$28,0,10*ROW('Sanitation Data'!G102)))</f>
        <v/>
      </c>
      <c r="DA108" s="404" t="str">
        <f ca="1">+IF(OFFSET('Sanitation Data'!$G$29,0,10*ROW('Sanitation Data'!G102))="","",OFFSET('Sanitation Data'!$G$29,0,10*ROW('Sanitation Data'!G102)))</f>
        <v/>
      </c>
      <c r="DB108" s="404" t="str">
        <f ca="1">+IF(OFFSET('Sanitation Data'!$G$30,0,10*ROW('Sanitation Data'!G102))="","",OFFSET('Sanitation Data'!$G$30,0,10*ROW('Sanitation Data'!G102)))</f>
        <v/>
      </c>
      <c r="DC108" s="404" t="str">
        <f ca="1">+IF(OFFSET('Sanitation Data'!$G$31,0,10*ROW('Sanitation Data'!G102))="","",OFFSET('Sanitation Data'!$G$31,0,10*ROW('Sanitation Data'!G102)))</f>
        <v/>
      </c>
      <c r="DD108" s="404" t="str">
        <f ca="1">+IF(OFFSET('Sanitation Data'!$G$32,0,10*ROW('Sanitation Data'!G102))="","",OFFSET('Sanitation Data'!$G$32,0,10*ROW('Sanitation Data'!G102)))</f>
        <v/>
      </c>
      <c r="DE108" s="404" t="str">
        <f ca="1">+IF(OFFSET('Sanitation Data'!$H$28,0,10*ROW('Sanitation Data'!H102))="","",OFFSET('Sanitation Data'!$H$28,0,10*ROW('Sanitation Data'!H102)))</f>
        <v/>
      </c>
      <c r="DF108" s="404" t="str">
        <f ca="1">+IF(OFFSET('Sanitation Data'!$H$29,0,10*ROW('Sanitation Data'!H102))="","",OFFSET('Sanitation Data'!$H$29,0,10*ROW('Sanitation Data'!H102)))</f>
        <v/>
      </c>
      <c r="DG108" s="404" t="str">
        <f ca="1">+IF(OFFSET('Sanitation Data'!$H$30,0,10*ROW('Sanitation Data'!H102))="","",OFFSET('Sanitation Data'!$H$30,0,10*ROW('Sanitation Data'!H102)))</f>
        <v/>
      </c>
      <c r="DH108" s="404" t="str">
        <f ca="1">+IF(OFFSET('Sanitation Data'!$H$31,0,10*ROW('Sanitation Data'!H102))="","",OFFSET('Sanitation Data'!$H$31,0,10*ROW('Sanitation Data'!H102)))</f>
        <v/>
      </c>
      <c r="DI108" s="404" t="str">
        <f ca="1">+IF(OFFSET('Sanitation Data'!$H$32,0,10*ROW('Sanitation Data'!H102))="","",OFFSET('Sanitation Data'!$H$32,0,10*ROW('Sanitation Data'!H102)))</f>
        <v/>
      </c>
      <c r="DJ108" s="404" t="str">
        <f ca="1">+IF(OFFSET('Sanitation Data'!$I$28,0,10*ROW('Sanitation Data'!I102))="","",OFFSET('Sanitation Data'!$I$28,0,10*ROW('Sanitation Data'!I102)))</f>
        <v/>
      </c>
      <c r="DK108" s="404" t="str">
        <f ca="1">+IF(OFFSET('Sanitation Data'!$I$29,0,10*ROW('Sanitation Data'!I102))="","",OFFSET('Sanitation Data'!$I$29,0,10*ROW('Sanitation Data'!I102)))</f>
        <v/>
      </c>
      <c r="DL108" s="404" t="str">
        <f ca="1">+IF(OFFSET('Sanitation Data'!$I$30,0,10*ROW('Sanitation Data'!I102))="","",OFFSET('Sanitation Data'!$I$30,0,10*ROW('Sanitation Data'!I102)))</f>
        <v/>
      </c>
      <c r="DM108" s="404" t="str">
        <f ca="1">+IF(OFFSET('Sanitation Data'!$I$31,0,10*ROW('Sanitation Data'!I102))="","",OFFSET('Sanitation Data'!$I$31,0,10*ROW('Sanitation Data'!I102)))</f>
        <v/>
      </c>
      <c r="DN108" s="404" t="str">
        <f ca="1">+IF(OFFSET('Sanitation Data'!$I$32,0,10*ROW('Sanitation Data'!I102))="","",OFFSET('Sanitation Data'!$I$32,0,10*ROW('Sanitation Data'!I102)))</f>
        <v/>
      </c>
      <c r="DO108" s="404" t="str">
        <f ca="1">+IF(OFFSET('Hygiene Data'!$D$11,0,10*ROW('Hygiene Data'!D102))="","",OFFSET('Hygiene Data'!$D$11,0,10*ROW('Hygiene Data'!D102)))</f>
        <v/>
      </c>
      <c r="DP108" s="404" t="str">
        <f ca="1">+IF(OFFSET('Hygiene Data'!$D$12,0,10*ROW('Hygiene Data'!D102))="","",OFFSET('Hygiene Data'!$D$12,0,10*ROW('Hygiene Data'!D102)))</f>
        <v/>
      </c>
      <c r="DQ108" s="404" t="str">
        <f ca="1">+IF(OFFSET('Hygiene Data'!$D$13,0,10*ROW('Hygiene Data'!D102))="","",OFFSET('Hygiene Data'!$D$13,0,10*ROW('Hygiene Data'!D102)))</f>
        <v/>
      </c>
      <c r="DR108" s="404" t="str">
        <f ca="1">+IF(OFFSET('Hygiene Data'!$E$11,0,10*ROW('Hygiene Data'!E102))="","",OFFSET('Hygiene Data'!$E$11,0,10*ROW('Hygiene Data'!E102)))</f>
        <v/>
      </c>
      <c r="DS108" s="404" t="str">
        <f ca="1">+IF(OFFSET('Hygiene Data'!$E$12,0,10*ROW('Hygiene Data'!E102))="","",OFFSET('Hygiene Data'!$E$12,0,10*ROW('Hygiene Data'!E102)))</f>
        <v/>
      </c>
      <c r="DT108" s="404" t="str">
        <f ca="1">+IF(OFFSET('Hygiene Data'!$E$13,0,10*ROW('Hygiene Data'!E102))="","",OFFSET('Hygiene Data'!$E$13,0,10*ROW('Hygiene Data'!E102)))</f>
        <v/>
      </c>
      <c r="DU108" s="404" t="str">
        <f ca="1">+IF(OFFSET('Hygiene Data'!$F$11,0,10*ROW('Hygiene Data'!F102))="","",OFFSET('Hygiene Data'!$F$11,0,10*ROW('Hygiene Data'!F102)))</f>
        <v/>
      </c>
      <c r="DV108" s="404" t="str">
        <f ca="1">+IF(OFFSET('Hygiene Data'!$F$12,0,10*ROW('Hygiene Data'!F102))="","",OFFSET('Hygiene Data'!$F$12,0,10*ROW('Hygiene Data'!F102)))</f>
        <v/>
      </c>
      <c r="DW108" s="404" t="str">
        <f ca="1">+IF(OFFSET('Hygiene Data'!$F$13,0,10*ROW('Hygiene Data'!F102))="","",OFFSET('Hygiene Data'!$F$13,0,10*ROW('Hygiene Data'!F102)))</f>
        <v/>
      </c>
      <c r="DX108" s="404" t="str">
        <f ca="1">+IF(OFFSET('Hygiene Data'!$G$11,0,10*ROW('Hygiene Data'!G102))="","",OFFSET('Hygiene Data'!$G$11,0,10*ROW('Hygiene Data'!G102)))</f>
        <v/>
      </c>
      <c r="DY108" s="404" t="str">
        <f ca="1">+IF(OFFSET('Hygiene Data'!$G$12,0,10*ROW('Hygiene Data'!G102))="","",OFFSET('Hygiene Data'!$G$12,0,10*ROW('Hygiene Data'!G102)))</f>
        <v/>
      </c>
      <c r="DZ108" s="404" t="str">
        <f ca="1">+IF(OFFSET('Hygiene Data'!$G$13,0,10*ROW('Hygiene Data'!G102))="","",OFFSET('Hygiene Data'!$G$13,0,10*ROW('Hygiene Data'!G102)))</f>
        <v/>
      </c>
      <c r="EA108" s="404" t="str">
        <f ca="1">+IF(OFFSET('Hygiene Data'!$H$11,0,10*ROW('Hygiene Data'!H102))="","",OFFSET('Hygiene Data'!$H$11,0,10*ROW('Hygiene Data'!H102)))</f>
        <v/>
      </c>
      <c r="EB108" s="404" t="str">
        <f ca="1">+IF(OFFSET('Hygiene Data'!$H$12,0,10*ROW('Hygiene Data'!H102))="","",OFFSET('Hygiene Data'!$H$12,0,10*ROW('Hygiene Data'!H102)))</f>
        <v/>
      </c>
      <c r="EC108" s="404" t="str">
        <f ca="1">+IF(OFFSET('Hygiene Data'!$H$13,0,10*ROW('Hygiene Data'!H102))="","",OFFSET('Hygiene Data'!$H$13,0,10*ROW('Hygiene Data'!H102)))</f>
        <v/>
      </c>
      <c r="ED108" s="404" t="str">
        <f ca="1">+IF(OFFSET('Hygiene Data'!$I$11,0,10*ROW('Hygiene Data'!I102))="","",OFFSET('Hygiene Data'!$I$11,0,10*ROW('Hygiene Data'!I102)))</f>
        <v/>
      </c>
      <c r="EE108" s="404" t="str">
        <f ca="1">+IF(OFFSET('Hygiene Data'!$I$12,0,10*ROW('Hygiene Data'!I102))="","",OFFSET('Hygiene Data'!$I$12,0,10*ROW('Hygiene Data'!I102)))</f>
        <v/>
      </c>
      <c r="EF108" s="404" t="str">
        <f ca="1">+IF(OFFSET('Hygiene Data'!$I$13,0,10*ROW('Hygiene Data'!I102))="","",OFFSET('Hygiene Data'!$I$13,0,10*ROW('Hygiene Data'!I102)))</f>
        <v/>
      </c>
    </row>
    <row r="109" spans="1:136" x14ac:dyDescent="0.25">
      <c r="A109" s="513" t="str">
        <f ca="1">+IF(OFFSET('Water Data'!$B$2,0,10*ROW('Water Data'!E103))="","",OFFSET('Water Data'!$B$2,0,10*ROW('Water Data'!E103)))</f>
        <v/>
      </c>
      <c r="B109" s="51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40" t="str">
        <f t="shared" ca="1" si="1"/>
        <v/>
      </c>
      <c r="D109" s="54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4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4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4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4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4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4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4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4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4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4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4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4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4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4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4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4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4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4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4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4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4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4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4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4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4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4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4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4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4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4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4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4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4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4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4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4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4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4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4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4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4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4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4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4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4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4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4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4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1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4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4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4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4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4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4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4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4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4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4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4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4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4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4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4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4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404" t="str">
        <f ca="1">+IF(OFFSET('Water Data'!$D$27,0,10*ROW('Water Data'!D103))="","",OFFSET('Water Data'!$D$27,0,10*ROW('Water Data'!D103)))</f>
        <v/>
      </c>
      <c r="BT109" s="404" t="str">
        <f ca="1">+IF(OFFSET('Water Data'!$D$28,0,10*ROW('Water Data'!D103))="","",OFFSET('Water Data'!$D$28,0,10*ROW('Water Data'!D103)))</f>
        <v/>
      </c>
      <c r="BU109" s="404" t="str">
        <f ca="1">+IF(OFFSET('Water Data'!$D$29,0,10*ROW('Water Data'!D103))="","",OFFSET('Water Data'!$D$29,0,10*ROW('Water Data'!D103)))</f>
        <v/>
      </c>
      <c r="BV109" s="404" t="str">
        <f ca="1">+IF(OFFSET('Water Data'!$E$27,0,10*ROW('Water Data'!E103))="","",OFFSET('Water Data'!$E$27,0,10*ROW('Water Data'!E103)))</f>
        <v/>
      </c>
      <c r="BW109" s="404" t="str">
        <f ca="1">+IF(OFFSET('Water Data'!$E$28,0,10*ROW('Water Data'!E103))="","",OFFSET('Water Data'!$E$28,0,10*ROW('Water Data'!E103)))</f>
        <v/>
      </c>
      <c r="BX109" s="404" t="str">
        <f ca="1">+IF(OFFSET('Water Data'!$E$29,0,10*ROW('Water Data'!E103))="","",OFFSET('Water Data'!$E$29,0,10*ROW('Water Data'!E103)))</f>
        <v/>
      </c>
      <c r="BY109" s="404" t="str">
        <f ca="1">+IF(OFFSET('Water Data'!$F$27,0,10*ROW('Water Data'!F103))="","",OFFSET('Water Data'!$F$27,0,10*ROW('Water Data'!F103)))</f>
        <v/>
      </c>
      <c r="BZ109" s="404" t="str">
        <f ca="1">+IF(OFFSET('Water Data'!$F$28,0,10*ROW('Water Data'!F103))="","",OFFSET('Water Data'!$F$28,0,10*ROW('Water Data'!F103)))</f>
        <v/>
      </c>
      <c r="CA109" s="404" t="str">
        <f ca="1">+IF(OFFSET('Water Data'!$F$29,0,10*ROW('Water Data'!F103))="","",OFFSET('Water Data'!$F$29,0,10*ROW('Water Data'!F103)))</f>
        <v/>
      </c>
      <c r="CB109" s="404" t="str">
        <f ca="1">+IF(OFFSET('Water Data'!$G$27,0,10*ROW('Water Data'!G103))="","",OFFSET('Water Data'!$G$27,0,10*ROW('Water Data'!G103)))</f>
        <v/>
      </c>
      <c r="CC109" s="404" t="str">
        <f ca="1">+IF(OFFSET('Water Data'!$G$28,0,10*ROW('Water Data'!G103))="","",OFFSET('Water Data'!$G$28,0,10*ROW('Water Data'!G103)))</f>
        <v/>
      </c>
      <c r="CD109" s="404" t="str">
        <f ca="1">+IF(OFFSET('Water Data'!$G$29,0,10*ROW('Water Data'!G103))="","",OFFSET('Water Data'!$G$29,0,10*ROW('Water Data'!G103)))</f>
        <v/>
      </c>
      <c r="CE109" s="404" t="str">
        <f ca="1">+IF(OFFSET('Water Data'!$H$27,0,10*ROW('Water Data'!H103))="","",OFFSET('Water Data'!$H$27,0,10*ROW('Water Data'!H103)))</f>
        <v/>
      </c>
      <c r="CF109" s="404" t="str">
        <f ca="1">+IF(OFFSET('Water Data'!$H$28,0,10*ROW('Water Data'!H103))="","",OFFSET('Water Data'!$H$28,0,10*ROW('Water Data'!H103)))</f>
        <v/>
      </c>
      <c r="CG109" s="404" t="str">
        <f ca="1">+IF(OFFSET('Water Data'!$H$29,0,10*ROW('Water Data'!H103))="","",OFFSET('Water Data'!$H$29,0,10*ROW('Water Data'!H103)))</f>
        <v/>
      </c>
      <c r="CH109" s="404" t="str">
        <f ca="1">+IF(OFFSET('Water Data'!$I$27,0,10*ROW('Water Data'!I103))="","",OFFSET('Water Data'!$I$27,0,10*ROW('Water Data'!I103)))</f>
        <v/>
      </c>
      <c r="CI109" s="404" t="str">
        <f ca="1">+IF(OFFSET('Water Data'!$I$28,0,10*ROW('Water Data'!I103))="","",OFFSET('Water Data'!$I$28,0,10*ROW('Water Data'!I103)))</f>
        <v/>
      </c>
      <c r="CJ109" s="404" t="str">
        <f ca="1">+IF(OFFSET('Water Data'!$I$29,0,10*ROW('Water Data'!I103))="","",OFFSET('Water Data'!$I$29,0,10*ROW('Water Data'!I103)))</f>
        <v/>
      </c>
      <c r="CK109" s="404" t="str">
        <f ca="1">+IF(OFFSET('Sanitation Data'!$D$28,0,10*ROW('Sanitation Data'!D103))="","",OFFSET('Sanitation Data'!$D$28,0,10*ROW('Sanitation Data'!D103)))</f>
        <v/>
      </c>
      <c r="CL109" s="404" t="str">
        <f ca="1">+IF(OFFSET('Sanitation Data'!$D$29,0,10*ROW('Sanitation Data'!D103))="","",OFFSET('Sanitation Data'!$D$29,0,10*ROW('Sanitation Data'!D103)))</f>
        <v/>
      </c>
      <c r="CM109" s="404" t="str">
        <f ca="1">+IF(OFFSET('Sanitation Data'!$D$30,0,10*ROW('Sanitation Data'!D103))="","",OFFSET('Sanitation Data'!$D$30,0,10*ROW('Sanitation Data'!D103)))</f>
        <v/>
      </c>
      <c r="CN109" s="404" t="str">
        <f ca="1">+IF(OFFSET('Sanitation Data'!$D$31,0,10*ROW('Sanitation Data'!D103))="","",OFFSET('Sanitation Data'!$D$31,0,10*ROW('Sanitation Data'!D103)))</f>
        <v/>
      </c>
      <c r="CO109" s="404" t="str">
        <f ca="1">+IF(OFFSET('Sanitation Data'!$D$32,0,10*ROW('Sanitation Data'!D103))="","",OFFSET('Sanitation Data'!$D$32,0,10*ROW('Sanitation Data'!D103)))</f>
        <v/>
      </c>
      <c r="CP109" s="404" t="str">
        <f ca="1">+IF(OFFSET('Sanitation Data'!$E$28,0,10*ROW('Sanitation Data'!E103))="","",OFFSET('Sanitation Data'!$E$28,0,10*ROW('Sanitation Data'!E103)))</f>
        <v/>
      </c>
      <c r="CQ109" s="404" t="str">
        <f ca="1">+IF(OFFSET('Sanitation Data'!$E$29,0,10*ROW('Sanitation Data'!E103))="","",OFFSET('Sanitation Data'!$E$29,0,10*ROW('Sanitation Data'!E103)))</f>
        <v/>
      </c>
      <c r="CR109" s="404" t="str">
        <f ca="1">+IF(OFFSET('Sanitation Data'!$E$30,0,10*ROW('Sanitation Data'!E103))="","",OFFSET('Sanitation Data'!$E$30,0,10*ROW('Sanitation Data'!E103)))</f>
        <v/>
      </c>
      <c r="CS109" s="404" t="str">
        <f ca="1">+IF(OFFSET('Sanitation Data'!$E$31,0,10*ROW('Sanitation Data'!E103))="","",OFFSET('Sanitation Data'!$E$31,0,10*ROW('Sanitation Data'!E103)))</f>
        <v/>
      </c>
      <c r="CT109" s="404" t="str">
        <f ca="1">+IF(OFFSET('Sanitation Data'!$E$32,0,10*ROW('Sanitation Data'!E103))="","",OFFSET('Sanitation Data'!$E$32,0,10*ROW('Sanitation Data'!E103)))</f>
        <v/>
      </c>
      <c r="CU109" s="404" t="str">
        <f ca="1">+IF(OFFSET('Sanitation Data'!$F$28,0,10*ROW('Sanitation Data'!F103))="","",OFFSET('Sanitation Data'!$F$28,0,10*ROW('Sanitation Data'!F103)))</f>
        <v/>
      </c>
      <c r="CV109" s="404" t="str">
        <f ca="1">+IF(OFFSET('Sanitation Data'!$F$29,0,10*ROW('Sanitation Data'!F103))="","",OFFSET('Sanitation Data'!$F$29,0,10*ROW('Sanitation Data'!F103)))</f>
        <v/>
      </c>
      <c r="CW109" s="404" t="str">
        <f ca="1">+IF(OFFSET('Sanitation Data'!$F$30,0,10*ROW('Sanitation Data'!F103))="","",OFFSET('Sanitation Data'!$F$30,0,10*ROW('Sanitation Data'!F103)))</f>
        <v/>
      </c>
      <c r="CX109" s="404" t="str">
        <f ca="1">+IF(OFFSET('Sanitation Data'!$F$31,0,10*ROW('Sanitation Data'!F103))="","",OFFSET('Sanitation Data'!$F$31,0,10*ROW('Sanitation Data'!F103)))</f>
        <v/>
      </c>
      <c r="CY109" s="404" t="str">
        <f ca="1">+IF(OFFSET('Sanitation Data'!$F$32,0,10*ROW('Sanitation Data'!F103))="","",OFFSET('Sanitation Data'!$F$32,0,10*ROW('Sanitation Data'!F103)))</f>
        <v/>
      </c>
      <c r="CZ109" s="404" t="str">
        <f ca="1">+IF(OFFSET('Sanitation Data'!$G$28,0,10*ROW('Sanitation Data'!G103))="","",OFFSET('Sanitation Data'!$G$28,0,10*ROW('Sanitation Data'!G103)))</f>
        <v/>
      </c>
      <c r="DA109" s="404" t="str">
        <f ca="1">+IF(OFFSET('Sanitation Data'!$G$29,0,10*ROW('Sanitation Data'!G103))="","",OFFSET('Sanitation Data'!$G$29,0,10*ROW('Sanitation Data'!G103)))</f>
        <v/>
      </c>
      <c r="DB109" s="404" t="str">
        <f ca="1">+IF(OFFSET('Sanitation Data'!$G$30,0,10*ROW('Sanitation Data'!G103))="","",OFFSET('Sanitation Data'!$G$30,0,10*ROW('Sanitation Data'!G103)))</f>
        <v/>
      </c>
      <c r="DC109" s="404" t="str">
        <f ca="1">+IF(OFFSET('Sanitation Data'!$G$31,0,10*ROW('Sanitation Data'!G103))="","",OFFSET('Sanitation Data'!$G$31,0,10*ROW('Sanitation Data'!G103)))</f>
        <v/>
      </c>
      <c r="DD109" s="404" t="str">
        <f ca="1">+IF(OFFSET('Sanitation Data'!$G$32,0,10*ROW('Sanitation Data'!G103))="","",OFFSET('Sanitation Data'!$G$32,0,10*ROW('Sanitation Data'!G103)))</f>
        <v/>
      </c>
      <c r="DE109" s="404" t="str">
        <f ca="1">+IF(OFFSET('Sanitation Data'!$H$28,0,10*ROW('Sanitation Data'!H103))="","",OFFSET('Sanitation Data'!$H$28,0,10*ROW('Sanitation Data'!H103)))</f>
        <v/>
      </c>
      <c r="DF109" s="404" t="str">
        <f ca="1">+IF(OFFSET('Sanitation Data'!$H$29,0,10*ROW('Sanitation Data'!H103))="","",OFFSET('Sanitation Data'!$H$29,0,10*ROW('Sanitation Data'!H103)))</f>
        <v/>
      </c>
      <c r="DG109" s="404" t="str">
        <f ca="1">+IF(OFFSET('Sanitation Data'!$H$30,0,10*ROW('Sanitation Data'!H103))="","",OFFSET('Sanitation Data'!$H$30,0,10*ROW('Sanitation Data'!H103)))</f>
        <v/>
      </c>
      <c r="DH109" s="404" t="str">
        <f ca="1">+IF(OFFSET('Sanitation Data'!$H$31,0,10*ROW('Sanitation Data'!H103))="","",OFFSET('Sanitation Data'!$H$31,0,10*ROW('Sanitation Data'!H103)))</f>
        <v/>
      </c>
      <c r="DI109" s="404" t="str">
        <f ca="1">+IF(OFFSET('Sanitation Data'!$H$32,0,10*ROW('Sanitation Data'!H103))="","",OFFSET('Sanitation Data'!$H$32,0,10*ROW('Sanitation Data'!H103)))</f>
        <v/>
      </c>
      <c r="DJ109" s="404" t="str">
        <f ca="1">+IF(OFFSET('Sanitation Data'!$I$28,0,10*ROW('Sanitation Data'!I103))="","",OFFSET('Sanitation Data'!$I$28,0,10*ROW('Sanitation Data'!I103)))</f>
        <v/>
      </c>
      <c r="DK109" s="404" t="str">
        <f ca="1">+IF(OFFSET('Sanitation Data'!$I$29,0,10*ROW('Sanitation Data'!I103))="","",OFFSET('Sanitation Data'!$I$29,0,10*ROW('Sanitation Data'!I103)))</f>
        <v/>
      </c>
      <c r="DL109" s="404" t="str">
        <f ca="1">+IF(OFFSET('Sanitation Data'!$I$30,0,10*ROW('Sanitation Data'!I103))="","",OFFSET('Sanitation Data'!$I$30,0,10*ROW('Sanitation Data'!I103)))</f>
        <v/>
      </c>
      <c r="DM109" s="404" t="str">
        <f ca="1">+IF(OFFSET('Sanitation Data'!$I$31,0,10*ROW('Sanitation Data'!I103))="","",OFFSET('Sanitation Data'!$I$31,0,10*ROW('Sanitation Data'!I103)))</f>
        <v/>
      </c>
      <c r="DN109" s="404" t="str">
        <f ca="1">+IF(OFFSET('Sanitation Data'!$I$32,0,10*ROW('Sanitation Data'!I103))="","",OFFSET('Sanitation Data'!$I$32,0,10*ROW('Sanitation Data'!I103)))</f>
        <v/>
      </c>
      <c r="DO109" s="404" t="str">
        <f ca="1">+IF(OFFSET('Hygiene Data'!$D$11,0,10*ROW('Hygiene Data'!D103))="","",OFFSET('Hygiene Data'!$D$11,0,10*ROW('Hygiene Data'!D103)))</f>
        <v/>
      </c>
      <c r="DP109" s="404" t="str">
        <f ca="1">+IF(OFFSET('Hygiene Data'!$D$12,0,10*ROW('Hygiene Data'!D103))="","",OFFSET('Hygiene Data'!$D$12,0,10*ROW('Hygiene Data'!D103)))</f>
        <v/>
      </c>
      <c r="DQ109" s="404" t="str">
        <f ca="1">+IF(OFFSET('Hygiene Data'!$D$13,0,10*ROW('Hygiene Data'!D103))="","",OFFSET('Hygiene Data'!$D$13,0,10*ROW('Hygiene Data'!D103)))</f>
        <v/>
      </c>
      <c r="DR109" s="404" t="str">
        <f ca="1">+IF(OFFSET('Hygiene Data'!$E$11,0,10*ROW('Hygiene Data'!E103))="","",OFFSET('Hygiene Data'!$E$11,0,10*ROW('Hygiene Data'!E103)))</f>
        <v/>
      </c>
      <c r="DS109" s="404" t="str">
        <f ca="1">+IF(OFFSET('Hygiene Data'!$E$12,0,10*ROW('Hygiene Data'!E103))="","",OFFSET('Hygiene Data'!$E$12,0,10*ROW('Hygiene Data'!E103)))</f>
        <v/>
      </c>
      <c r="DT109" s="404" t="str">
        <f ca="1">+IF(OFFSET('Hygiene Data'!$E$13,0,10*ROW('Hygiene Data'!E103))="","",OFFSET('Hygiene Data'!$E$13,0,10*ROW('Hygiene Data'!E103)))</f>
        <v/>
      </c>
      <c r="DU109" s="404" t="str">
        <f ca="1">+IF(OFFSET('Hygiene Data'!$F$11,0,10*ROW('Hygiene Data'!F103))="","",OFFSET('Hygiene Data'!$F$11,0,10*ROW('Hygiene Data'!F103)))</f>
        <v/>
      </c>
      <c r="DV109" s="404" t="str">
        <f ca="1">+IF(OFFSET('Hygiene Data'!$F$12,0,10*ROW('Hygiene Data'!F103))="","",OFFSET('Hygiene Data'!$F$12,0,10*ROW('Hygiene Data'!F103)))</f>
        <v/>
      </c>
      <c r="DW109" s="404" t="str">
        <f ca="1">+IF(OFFSET('Hygiene Data'!$F$13,0,10*ROW('Hygiene Data'!F103))="","",OFFSET('Hygiene Data'!$F$13,0,10*ROW('Hygiene Data'!F103)))</f>
        <v/>
      </c>
      <c r="DX109" s="404" t="str">
        <f ca="1">+IF(OFFSET('Hygiene Data'!$G$11,0,10*ROW('Hygiene Data'!G103))="","",OFFSET('Hygiene Data'!$G$11,0,10*ROW('Hygiene Data'!G103)))</f>
        <v/>
      </c>
      <c r="DY109" s="404" t="str">
        <f ca="1">+IF(OFFSET('Hygiene Data'!$G$12,0,10*ROW('Hygiene Data'!G103))="","",OFFSET('Hygiene Data'!$G$12,0,10*ROW('Hygiene Data'!G103)))</f>
        <v/>
      </c>
      <c r="DZ109" s="404" t="str">
        <f ca="1">+IF(OFFSET('Hygiene Data'!$G$13,0,10*ROW('Hygiene Data'!G103))="","",OFFSET('Hygiene Data'!$G$13,0,10*ROW('Hygiene Data'!G103)))</f>
        <v/>
      </c>
      <c r="EA109" s="404" t="str">
        <f ca="1">+IF(OFFSET('Hygiene Data'!$H$11,0,10*ROW('Hygiene Data'!H103))="","",OFFSET('Hygiene Data'!$H$11,0,10*ROW('Hygiene Data'!H103)))</f>
        <v/>
      </c>
      <c r="EB109" s="404" t="str">
        <f ca="1">+IF(OFFSET('Hygiene Data'!$H$12,0,10*ROW('Hygiene Data'!H103))="","",OFFSET('Hygiene Data'!$H$12,0,10*ROW('Hygiene Data'!H103)))</f>
        <v/>
      </c>
      <c r="EC109" s="404" t="str">
        <f ca="1">+IF(OFFSET('Hygiene Data'!$H$13,0,10*ROW('Hygiene Data'!H103))="","",OFFSET('Hygiene Data'!$H$13,0,10*ROW('Hygiene Data'!H103)))</f>
        <v/>
      </c>
      <c r="ED109" s="404" t="str">
        <f ca="1">+IF(OFFSET('Hygiene Data'!$I$11,0,10*ROW('Hygiene Data'!I103))="","",OFFSET('Hygiene Data'!$I$11,0,10*ROW('Hygiene Data'!I103)))</f>
        <v/>
      </c>
      <c r="EE109" s="404" t="str">
        <f ca="1">+IF(OFFSET('Hygiene Data'!$I$12,0,10*ROW('Hygiene Data'!I103))="","",OFFSET('Hygiene Data'!$I$12,0,10*ROW('Hygiene Data'!I103)))</f>
        <v/>
      </c>
      <c r="EF109" s="404" t="str">
        <f ca="1">+IF(OFFSET('Hygiene Data'!$I$13,0,10*ROW('Hygiene Data'!I103))="","",OFFSET('Hygiene Data'!$I$13,0,10*ROW('Hygiene Data'!I103)))</f>
        <v/>
      </c>
    </row>
    <row r="110" spans="1:136" x14ac:dyDescent="0.25">
      <c r="A110" s="513" t="str">
        <f ca="1">+IF(OFFSET('Water Data'!$B$2,0,10*ROW('Water Data'!E104))="","",OFFSET('Water Data'!$B$2,0,10*ROW('Water Data'!E104)))</f>
        <v/>
      </c>
      <c r="B110" s="51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40" t="str">
        <f t="shared" ca="1" si="1"/>
        <v/>
      </c>
      <c r="D110" s="54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4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4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4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4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4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4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4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4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4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4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4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4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4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4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4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4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4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4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4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4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4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4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4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4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4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4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4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4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4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4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4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4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4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4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4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4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4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4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4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4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4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4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4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4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4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4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4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4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1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4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4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4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4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4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4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4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4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4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4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4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4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4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4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4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4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404" t="str">
        <f ca="1">+IF(OFFSET('Water Data'!$D$27,0,10*ROW('Water Data'!D104))="","",OFFSET('Water Data'!$D$27,0,10*ROW('Water Data'!D104)))</f>
        <v/>
      </c>
      <c r="BT110" s="404" t="str">
        <f ca="1">+IF(OFFSET('Water Data'!$D$28,0,10*ROW('Water Data'!D104))="","",OFFSET('Water Data'!$D$28,0,10*ROW('Water Data'!D104)))</f>
        <v/>
      </c>
      <c r="BU110" s="404" t="str">
        <f ca="1">+IF(OFFSET('Water Data'!$D$29,0,10*ROW('Water Data'!D104))="","",OFFSET('Water Data'!$D$29,0,10*ROW('Water Data'!D104)))</f>
        <v/>
      </c>
      <c r="BV110" s="404" t="str">
        <f ca="1">+IF(OFFSET('Water Data'!$E$27,0,10*ROW('Water Data'!E104))="","",OFFSET('Water Data'!$E$27,0,10*ROW('Water Data'!E104)))</f>
        <v/>
      </c>
      <c r="BW110" s="404" t="str">
        <f ca="1">+IF(OFFSET('Water Data'!$E$28,0,10*ROW('Water Data'!E104))="","",OFFSET('Water Data'!$E$28,0,10*ROW('Water Data'!E104)))</f>
        <v/>
      </c>
      <c r="BX110" s="404" t="str">
        <f ca="1">+IF(OFFSET('Water Data'!$E$29,0,10*ROW('Water Data'!E104))="","",OFFSET('Water Data'!$E$29,0,10*ROW('Water Data'!E104)))</f>
        <v/>
      </c>
      <c r="BY110" s="404" t="str">
        <f ca="1">+IF(OFFSET('Water Data'!$F$27,0,10*ROW('Water Data'!F104))="","",OFFSET('Water Data'!$F$27,0,10*ROW('Water Data'!F104)))</f>
        <v/>
      </c>
      <c r="BZ110" s="404" t="str">
        <f ca="1">+IF(OFFSET('Water Data'!$F$28,0,10*ROW('Water Data'!F104))="","",OFFSET('Water Data'!$F$28,0,10*ROW('Water Data'!F104)))</f>
        <v/>
      </c>
      <c r="CA110" s="404" t="str">
        <f ca="1">+IF(OFFSET('Water Data'!$F$29,0,10*ROW('Water Data'!F104))="","",OFFSET('Water Data'!$F$29,0,10*ROW('Water Data'!F104)))</f>
        <v/>
      </c>
      <c r="CB110" s="404" t="str">
        <f ca="1">+IF(OFFSET('Water Data'!$G$27,0,10*ROW('Water Data'!G104))="","",OFFSET('Water Data'!$G$27,0,10*ROW('Water Data'!G104)))</f>
        <v/>
      </c>
      <c r="CC110" s="404" t="str">
        <f ca="1">+IF(OFFSET('Water Data'!$G$28,0,10*ROW('Water Data'!G104))="","",OFFSET('Water Data'!$G$28,0,10*ROW('Water Data'!G104)))</f>
        <v/>
      </c>
      <c r="CD110" s="404" t="str">
        <f ca="1">+IF(OFFSET('Water Data'!$G$29,0,10*ROW('Water Data'!G104))="","",OFFSET('Water Data'!$G$29,0,10*ROW('Water Data'!G104)))</f>
        <v/>
      </c>
      <c r="CE110" s="404" t="str">
        <f ca="1">+IF(OFFSET('Water Data'!$H$27,0,10*ROW('Water Data'!H104))="","",OFFSET('Water Data'!$H$27,0,10*ROW('Water Data'!H104)))</f>
        <v/>
      </c>
      <c r="CF110" s="404" t="str">
        <f ca="1">+IF(OFFSET('Water Data'!$H$28,0,10*ROW('Water Data'!H104))="","",OFFSET('Water Data'!$H$28,0,10*ROW('Water Data'!H104)))</f>
        <v/>
      </c>
      <c r="CG110" s="404" t="str">
        <f ca="1">+IF(OFFSET('Water Data'!$H$29,0,10*ROW('Water Data'!H104))="","",OFFSET('Water Data'!$H$29,0,10*ROW('Water Data'!H104)))</f>
        <v/>
      </c>
      <c r="CH110" s="404" t="str">
        <f ca="1">+IF(OFFSET('Water Data'!$I$27,0,10*ROW('Water Data'!I104))="","",OFFSET('Water Data'!$I$27,0,10*ROW('Water Data'!I104)))</f>
        <v/>
      </c>
      <c r="CI110" s="404" t="str">
        <f ca="1">+IF(OFFSET('Water Data'!$I$28,0,10*ROW('Water Data'!I104))="","",OFFSET('Water Data'!$I$28,0,10*ROW('Water Data'!I104)))</f>
        <v/>
      </c>
      <c r="CJ110" s="404" t="str">
        <f ca="1">+IF(OFFSET('Water Data'!$I$29,0,10*ROW('Water Data'!I104))="","",OFFSET('Water Data'!$I$29,0,10*ROW('Water Data'!I104)))</f>
        <v/>
      </c>
      <c r="CK110" s="404" t="str">
        <f ca="1">+IF(OFFSET('Sanitation Data'!$D$28,0,10*ROW('Sanitation Data'!D104))="","",OFFSET('Sanitation Data'!$D$28,0,10*ROW('Sanitation Data'!D104)))</f>
        <v/>
      </c>
      <c r="CL110" s="404" t="str">
        <f ca="1">+IF(OFFSET('Sanitation Data'!$D$29,0,10*ROW('Sanitation Data'!D104))="","",OFFSET('Sanitation Data'!$D$29,0,10*ROW('Sanitation Data'!D104)))</f>
        <v/>
      </c>
      <c r="CM110" s="404" t="str">
        <f ca="1">+IF(OFFSET('Sanitation Data'!$D$30,0,10*ROW('Sanitation Data'!D104))="","",OFFSET('Sanitation Data'!$D$30,0,10*ROW('Sanitation Data'!D104)))</f>
        <v/>
      </c>
      <c r="CN110" s="404" t="str">
        <f ca="1">+IF(OFFSET('Sanitation Data'!$D$31,0,10*ROW('Sanitation Data'!D104))="","",OFFSET('Sanitation Data'!$D$31,0,10*ROW('Sanitation Data'!D104)))</f>
        <v/>
      </c>
      <c r="CO110" s="404" t="str">
        <f ca="1">+IF(OFFSET('Sanitation Data'!$D$32,0,10*ROW('Sanitation Data'!D104))="","",OFFSET('Sanitation Data'!$D$32,0,10*ROW('Sanitation Data'!D104)))</f>
        <v/>
      </c>
      <c r="CP110" s="404" t="str">
        <f ca="1">+IF(OFFSET('Sanitation Data'!$E$28,0,10*ROW('Sanitation Data'!E104))="","",OFFSET('Sanitation Data'!$E$28,0,10*ROW('Sanitation Data'!E104)))</f>
        <v/>
      </c>
      <c r="CQ110" s="404" t="str">
        <f ca="1">+IF(OFFSET('Sanitation Data'!$E$29,0,10*ROW('Sanitation Data'!E104))="","",OFFSET('Sanitation Data'!$E$29,0,10*ROW('Sanitation Data'!E104)))</f>
        <v/>
      </c>
      <c r="CR110" s="404" t="str">
        <f ca="1">+IF(OFFSET('Sanitation Data'!$E$30,0,10*ROW('Sanitation Data'!E104))="","",OFFSET('Sanitation Data'!$E$30,0,10*ROW('Sanitation Data'!E104)))</f>
        <v/>
      </c>
      <c r="CS110" s="404" t="str">
        <f ca="1">+IF(OFFSET('Sanitation Data'!$E$31,0,10*ROW('Sanitation Data'!E104))="","",OFFSET('Sanitation Data'!$E$31,0,10*ROW('Sanitation Data'!E104)))</f>
        <v/>
      </c>
      <c r="CT110" s="404" t="str">
        <f ca="1">+IF(OFFSET('Sanitation Data'!$E$32,0,10*ROW('Sanitation Data'!E104))="","",OFFSET('Sanitation Data'!$E$32,0,10*ROW('Sanitation Data'!E104)))</f>
        <v/>
      </c>
      <c r="CU110" s="404" t="str">
        <f ca="1">+IF(OFFSET('Sanitation Data'!$F$28,0,10*ROW('Sanitation Data'!F104))="","",OFFSET('Sanitation Data'!$F$28,0,10*ROW('Sanitation Data'!F104)))</f>
        <v/>
      </c>
      <c r="CV110" s="404" t="str">
        <f ca="1">+IF(OFFSET('Sanitation Data'!$F$29,0,10*ROW('Sanitation Data'!F104))="","",OFFSET('Sanitation Data'!$F$29,0,10*ROW('Sanitation Data'!F104)))</f>
        <v/>
      </c>
      <c r="CW110" s="404" t="str">
        <f ca="1">+IF(OFFSET('Sanitation Data'!$F$30,0,10*ROW('Sanitation Data'!F104))="","",OFFSET('Sanitation Data'!$F$30,0,10*ROW('Sanitation Data'!F104)))</f>
        <v/>
      </c>
      <c r="CX110" s="404" t="str">
        <f ca="1">+IF(OFFSET('Sanitation Data'!$F$31,0,10*ROW('Sanitation Data'!F104))="","",OFFSET('Sanitation Data'!$F$31,0,10*ROW('Sanitation Data'!F104)))</f>
        <v/>
      </c>
      <c r="CY110" s="404" t="str">
        <f ca="1">+IF(OFFSET('Sanitation Data'!$F$32,0,10*ROW('Sanitation Data'!F104))="","",OFFSET('Sanitation Data'!$F$32,0,10*ROW('Sanitation Data'!F104)))</f>
        <v/>
      </c>
      <c r="CZ110" s="404" t="str">
        <f ca="1">+IF(OFFSET('Sanitation Data'!$G$28,0,10*ROW('Sanitation Data'!G104))="","",OFFSET('Sanitation Data'!$G$28,0,10*ROW('Sanitation Data'!G104)))</f>
        <v/>
      </c>
      <c r="DA110" s="404" t="str">
        <f ca="1">+IF(OFFSET('Sanitation Data'!$G$29,0,10*ROW('Sanitation Data'!G104))="","",OFFSET('Sanitation Data'!$G$29,0,10*ROW('Sanitation Data'!G104)))</f>
        <v/>
      </c>
      <c r="DB110" s="404" t="str">
        <f ca="1">+IF(OFFSET('Sanitation Data'!$G$30,0,10*ROW('Sanitation Data'!G104))="","",OFFSET('Sanitation Data'!$G$30,0,10*ROW('Sanitation Data'!G104)))</f>
        <v/>
      </c>
      <c r="DC110" s="404" t="str">
        <f ca="1">+IF(OFFSET('Sanitation Data'!$G$31,0,10*ROW('Sanitation Data'!G104))="","",OFFSET('Sanitation Data'!$G$31,0,10*ROW('Sanitation Data'!G104)))</f>
        <v/>
      </c>
      <c r="DD110" s="404" t="str">
        <f ca="1">+IF(OFFSET('Sanitation Data'!$G$32,0,10*ROW('Sanitation Data'!G104))="","",OFFSET('Sanitation Data'!$G$32,0,10*ROW('Sanitation Data'!G104)))</f>
        <v/>
      </c>
      <c r="DE110" s="404" t="str">
        <f ca="1">+IF(OFFSET('Sanitation Data'!$H$28,0,10*ROW('Sanitation Data'!H104))="","",OFFSET('Sanitation Data'!$H$28,0,10*ROW('Sanitation Data'!H104)))</f>
        <v/>
      </c>
      <c r="DF110" s="404" t="str">
        <f ca="1">+IF(OFFSET('Sanitation Data'!$H$29,0,10*ROW('Sanitation Data'!H104))="","",OFFSET('Sanitation Data'!$H$29,0,10*ROW('Sanitation Data'!H104)))</f>
        <v/>
      </c>
      <c r="DG110" s="404" t="str">
        <f ca="1">+IF(OFFSET('Sanitation Data'!$H$30,0,10*ROW('Sanitation Data'!H104))="","",OFFSET('Sanitation Data'!$H$30,0,10*ROW('Sanitation Data'!H104)))</f>
        <v/>
      </c>
      <c r="DH110" s="404" t="str">
        <f ca="1">+IF(OFFSET('Sanitation Data'!$H$31,0,10*ROW('Sanitation Data'!H104))="","",OFFSET('Sanitation Data'!$H$31,0,10*ROW('Sanitation Data'!H104)))</f>
        <v/>
      </c>
      <c r="DI110" s="404" t="str">
        <f ca="1">+IF(OFFSET('Sanitation Data'!$H$32,0,10*ROW('Sanitation Data'!H104))="","",OFFSET('Sanitation Data'!$H$32,0,10*ROW('Sanitation Data'!H104)))</f>
        <v/>
      </c>
      <c r="DJ110" s="404" t="str">
        <f ca="1">+IF(OFFSET('Sanitation Data'!$I$28,0,10*ROW('Sanitation Data'!I104))="","",OFFSET('Sanitation Data'!$I$28,0,10*ROW('Sanitation Data'!I104)))</f>
        <v/>
      </c>
      <c r="DK110" s="404" t="str">
        <f ca="1">+IF(OFFSET('Sanitation Data'!$I$29,0,10*ROW('Sanitation Data'!I104))="","",OFFSET('Sanitation Data'!$I$29,0,10*ROW('Sanitation Data'!I104)))</f>
        <v/>
      </c>
      <c r="DL110" s="404" t="str">
        <f ca="1">+IF(OFFSET('Sanitation Data'!$I$30,0,10*ROW('Sanitation Data'!I104))="","",OFFSET('Sanitation Data'!$I$30,0,10*ROW('Sanitation Data'!I104)))</f>
        <v/>
      </c>
      <c r="DM110" s="404" t="str">
        <f ca="1">+IF(OFFSET('Sanitation Data'!$I$31,0,10*ROW('Sanitation Data'!I104))="","",OFFSET('Sanitation Data'!$I$31,0,10*ROW('Sanitation Data'!I104)))</f>
        <v/>
      </c>
      <c r="DN110" s="404" t="str">
        <f ca="1">+IF(OFFSET('Sanitation Data'!$I$32,0,10*ROW('Sanitation Data'!I104))="","",OFFSET('Sanitation Data'!$I$32,0,10*ROW('Sanitation Data'!I104)))</f>
        <v/>
      </c>
      <c r="DO110" s="404" t="str">
        <f ca="1">+IF(OFFSET('Hygiene Data'!$D$11,0,10*ROW('Hygiene Data'!D104))="","",OFFSET('Hygiene Data'!$D$11,0,10*ROW('Hygiene Data'!D104)))</f>
        <v/>
      </c>
      <c r="DP110" s="404" t="str">
        <f ca="1">+IF(OFFSET('Hygiene Data'!$D$12,0,10*ROW('Hygiene Data'!D104))="","",OFFSET('Hygiene Data'!$D$12,0,10*ROW('Hygiene Data'!D104)))</f>
        <v/>
      </c>
      <c r="DQ110" s="404" t="str">
        <f ca="1">+IF(OFFSET('Hygiene Data'!$D$13,0,10*ROW('Hygiene Data'!D104))="","",OFFSET('Hygiene Data'!$D$13,0,10*ROW('Hygiene Data'!D104)))</f>
        <v/>
      </c>
      <c r="DR110" s="404" t="str">
        <f ca="1">+IF(OFFSET('Hygiene Data'!$E$11,0,10*ROW('Hygiene Data'!E104))="","",OFFSET('Hygiene Data'!$E$11,0,10*ROW('Hygiene Data'!E104)))</f>
        <v/>
      </c>
      <c r="DS110" s="404" t="str">
        <f ca="1">+IF(OFFSET('Hygiene Data'!$E$12,0,10*ROW('Hygiene Data'!E104))="","",OFFSET('Hygiene Data'!$E$12,0,10*ROW('Hygiene Data'!E104)))</f>
        <v/>
      </c>
      <c r="DT110" s="404" t="str">
        <f ca="1">+IF(OFFSET('Hygiene Data'!$E$13,0,10*ROW('Hygiene Data'!E104))="","",OFFSET('Hygiene Data'!$E$13,0,10*ROW('Hygiene Data'!E104)))</f>
        <v/>
      </c>
      <c r="DU110" s="404" t="str">
        <f ca="1">+IF(OFFSET('Hygiene Data'!$F$11,0,10*ROW('Hygiene Data'!F104))="","",OFFSET('Hygiene Data'!$F$11,0,10*ROW('Hygiene Data'!F104)))</f>
        <v/>
      </c>
      <c r="DV110" s="404" t="str">
        <f ca="1">+IF(OFFSET('Hygiene Data'!$F$12,0,10*ROW('Hygiene Data'!F104))="","",OFFSET('Hygiene Data'!$F$12,0,10*ROW('Hygiene Data'!F104)))</f>
        <v/>
      </c>
      <c r="DW110" s="404" t="str">
        <f ca="1">+IF(OFFSET('Hygiene Data'!$F$13,0,10*ROW('Hygiene Data'!F104))="","",OFFSET('Hygiene Data'!$F$13,0,10*ROW('Hygiene Data'!F104)))</f>
        <v/>
      </c>
      <c r="DX110" s="404" t="str">
        <f ca="1">+IF(OFFSET('Hygiene Data'!$G$11,0,10*ROW('Hygiene Data'!G104))="","",OFFSET('Hygiene Data'!$G$11,0,10*ROW('Hygiene Data'!G104)))</f>
        <v/>
      </c>
      <c r="DY110" s="404" t="str">
        <f ca="1">+IF(OFFSET('Hygiene Data'!$G$12,0,10*ROW('Hygiene Data'!G104))="","",OFFSET('Hygiene Data'!$G$12,0,10*ROW('Hygiene Data'!G104)))</f>
        <v/>
      </c>
      <c r="DZ110" s="404" t="str">
        <f ca="1">+IF(OFFSET('Hygiene Data'!$G$13,0,10*ROW('Hygiene Data'!G104))="","",OFFSET('Hygiene Data'!$G$13,0,10*ROW('Hygiene Data'!G104)))</f>
        <v/>
      </c>
      <c r="EA110" s="404" t="str">
        <f ca="1">+IF(OFFSET('Hygiene Data'!$H$11,0,10*ROW('Hygiene Data'!H104))="","",OFFSET('Hygiene Data'!$H$11,0,10*ROW('Hygiene Data'!H104)))</f>
        <v/>
      </c>
      <c r="EB110" s="404" t="str">
        <f ca="1">+IF(OFFSET('Hygiene Data'!$H$12,0,10*ROW('Hygiene Data'!H104))="","",OFFSET('Hygiene Data'!$H$12,0,10*ROW('Hygiene Data'!H104)))</f>
        <v/>
      </c>
      <c r="EC110" s="404" t="str">
        <f ca="1">+IF(OFFSET('Hygiene Data'!$H$13,0,10*ROW('Hygiene Data'!H104))="","",OFFSET('Hygiene Data'!$H$13,0,10*ROW('Hygiene Data'!H104)))</f>
        <v/>
      </c>
      <c r="ED110" s="404" t="str">
        <f ca="1">+IF(OFFSET('Hygiene Data'!$I$11,0,10*ROW('Hygiene Data'!I104))="","",OFFSET('Hygiene Data'!$I$11,0,10*ROW('Hygiene Data'!I104)))</f>
        <v/>
      </c>
      <c r="EE110" s="404" t="str">
        <f ca="1">+IF(OFFSET('Hygiene Data'!$I$12,0,10*ROW('Hygiene Data'!I104))="","",OFFSET('Hygiene Data'!$I$12,0,10*ROW('Hygiene Data'!I104)))</f>
        <v/>
      </c>
      <c r="EF110" s="404" t="str">
        <f ca="1">+IF(OFFSET('Hygiene Data'!$I$13,0,10*ROW('Hygiene Data'!I104))="","",OFFSET('Hygiene Data'!$I$13,0,10*ROW('Hygiene Data'!I104)))</f>
        <v/>
      </c>
    </row>
    <row r="111" spans="1:136" x14ac:dyDescent="0.25">
      <c r="A111" s="513" t="str">
        <f ca="1">+IF(OFFSET('Water Data'!$B$2,0,10*ROW('Water Data'!E105))="","",OFFSET('Water Data'!$B$2,0,10*ROW('Water Data'!E105)))</f>
        <v/>
      </c>
      <c r="B111" s="51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40" t="str">
        <f t="shared" ca="1" si="1"/>
        <v/>
      </c>
      <c r="D111" s="54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4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4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4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4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4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4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4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4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4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4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4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4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4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4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4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4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4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4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4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4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4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4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4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4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4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4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4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4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4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4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4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4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4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4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4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4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4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4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4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4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4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4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4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4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4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4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4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4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1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4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4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4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4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4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4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4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4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4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4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4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4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4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4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4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4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404" t="str">
        <f ca="1">+IF(OFFSET('Water Data'!$D$27,0,10*ROW('Water Data'!D105))="","",OFFSET('Water Data'!$D$27,0,10*ROW('Water Data'!D105)))</f>
        <v/>
      </c>
      <c r="BT111" s="404" t="str">
        <f ca="1">+IF(OFFSET('Water Data'!$D$28,0,10*ROW('Water Data'!D105))="","",OFFSET('Water Data'!$D$28,0,10*ROW('Water Data'!D105)))</f>
        <v/>
      </c>
      <c r="BU111" s="404" t="str">
        <f ca="1">+IF(OFFSET('Water Data'!$D$29,0,10*ROW('Water Data'!D105))="","",OFFSET('Water Data'!$D$29,0,10*ROW('Water Data'!D105)))</f>
        <v/>
      </c>
      <c r="BV111" s="404" t="str">
        <f ca="1">+IF(OFFSET('Water Data'!$E$27,0,10*ROW('Water Data'!E105))="","",OFFSET('Water Data'!$E$27,0,10*ROW('Water Data'!E105)))</f>
        <v/>
      </c>
      <c r="BW111" s="404" t="str">
        <f ca="1">+IF(OFFSET('Water Data'!$E$28,0,10*ROW('Water Data'!E105))="","",OFFSET('Water Data'!$E$28,0,10*ROW('Water Data'!E105)))</f>
        <v/>
      </c>
      <c r="BX111" s="404" t="str">
        <f ca="1">+IF(OFFSET('Water Data'!$E$29,0,10*ROW('Water Data'!E105))="","",OFFSET('Water Data'!$E$29,0,10*ROW('Water Data'!E105)))</f>
        <v/>
      </c>
      <c r="BY111" s="404" t="str">
        <f ca="1">+IF(OFFSET('Water Data'!$F$27,0,10*ROW('Water Data'!F105))="","",OFFSET('Water Data'!$F$27,0,10*ROW('Water Data'!F105)))</f>
        <v/>
      </c>
      <c r="BZ111" s="404" t="str">
        <f ca="1">+IF(OFFSET('Water Data'!$F$28,0,10*ROW('Water Data'!F105))="","",OFFSET('Water Data'!$F$28,0,10*ROW('Water Data'!F105)))</f>
        <v/>
      </c>
      <c r="CA111" s="404" t="str">
        <f ca="1">+IF(OFFSET('Water Data'!$F$29,0,10*ROW('Water Data'!F105))="","",OFFSET('Water Data'!$F$29,0,10*ROW('Water Data'!F105)))</f>
        <v/>
      </c>
      <c r="CB111" s="404" t="str">
        <f ca="1">+IF(OFFSET('Water Data'!$G$27,0,10*ROW('Water Data'!G105))="","",OFFSET('Water Data'!$G$27,0,10*ROW('Water Data'!G105)))</f>
        <v/>
      </c>
      <c r="CC111" s="404" t="str">
        <f ca="1">+IF(OFFSET('Water Data'!$G$28,0,10*ROW('Water Data'!G105))="","",OFFSET('Water Data'!$G$28,0,10*ROW('Water Data'!G105)))</f>
        <v/>
      </c>
      <c r="CD111" s="404" t="str">
        <f ca="1">+IF(OFFSET('Water Data'!$G$29,0,10*ROW('Water Data'!G105))="","",OFFSET('Water Data'!$G$29,0,10*ROW('Water Data'!G105)))</f>
        <v/>
      </c>
      <c r="CE111" s="404" t="str">
        <f ca="1">+IF(OFFSET('Water Data'!$H$27,0,10*ROW('Water Data'!H105))="","",OFFSET('Water Data'!$H$27,0,10*ROW('Water Data'!H105)))</f>
        <v/>
      </c>
      <c r="CF111" s="404" t="str">
        <f ca="1">+IF(OFFSET('Water Data'!$H$28,0,10*ROW('Water Data'!H105))="","",OFFSET('Water Data'!$H$28,0,10*ROW('Water Data'!H105)))</f>
        <v/>
      </c>
      <c r="CG111" s="404" t="str">
        <f ca="1">+IF(OFFSET('Water Data'!$H$29,0,10*ROW('Water Data'!H105))="","",OFFSET('Water Data'!$H$29,0,10*ROW('Water Data'!H105)))</f>
        <v/>
      </c>
      <c r="CH111" s="404" t="str">
        <f ca="1">+IF(OFFSET('Water Data'!$I$27,0,10*ROW('Water Data'!I105))="","",OFFSET('Water Data'!$I$27,0,10*ROW('Water Data'!I105)))</f>
        <v/>
      </c>
      <c r="CI111" s="404" t="str">
        <f ca="1">+IF(OFFSET('Water Data'!$I$28,0,10*ROW('Water Data'!I105))="","",OFFSET('Water Data'!$I$28,0,10*ROW('Water Data'!I105)))</f>
        <v/>
      </c>
      <c r="CJ111" s="404" t="str">
        <f ca="1">+IF(OFFSET('Water Data'!$I$29,0,10*ROW('Water Data'!I105))="","",OFFSET('Water Data'!$I$29,0,10*ROW('Water Data'!I105)))</f>
        <v/>
      </c>
      <c r="CK111" s="404" t="str">
        <f ca="1">+IF(OFFSET('Sanitation Data'!$D$28,0,10*ROW('Sanitation Data'!D105))="","",OFFSET('Sanitation Data'!$D$28,0,10*ROW('Sanitation Data'!D105)))</f>
        <v/>
      </c>
      <c r="CL111" s="404" t="str">
        <f ca="1">+IF(OFFSET('Sanitation Data'!$D$29,0,10*ROW('Sanitation Data'!D105))="","",OFFSET('Sanitation Data'!$D$29,0,10*ROW('Sanitation Data'!D105)))</f>
        <v/>
      </c>
      <c r="CM111" s="404" t="str">
        <f ca="1">+IF(OFFSET('Sanitation Data'!$D$30,0,10*ROW('Sanitation Data'!D105))="","",OFFSET('Sanitation Data'!$D$30,0,10*ROW('Sanitation Data'!D105)))</f>
        <v/>
      </c>
      <c r="CN111" s="404" t="str">
        <f ca="1">+IF(OFFSET('Sanitation Data'!$D$31,0,10*ROW('Sanitation Data'!D105))="","",OFFSET('Sanitation Data'!$D$31,0,10*ROW('Sanitation Data'!D105)))</f>
        <v/>
      </c>
      <c r="CO111" s="404" t="str">
        <f ca="1">+IF(OFFSET('Sanitation Data'!$D$32,0,10*ROW('Sanitation Data'!D105))="","",OFFSET('Sanitation Data'!$D$32,0,10*ROW('Sanitation Data'!D105)))</f>
        <v/>
      </c>
      <c r="CP111" s="404" t="str">
        <f ca="1">+IF(OFFSET('Sanitation Data'!$E$28,0,10*ROW('Sanitation Data'!E105))="","",OFFSET('Sanitation Data'!$E$28,0,10*ROW('Sanitation Data'!E105)))</f>
        <v/>
      </c>
      <c r="CQ111" s="404" t="str">
        <f ca="1">+IF(OFFSET('Sanitation Data'!$E$29,0,10*ROW('Sanitation Data'!E105))="","",OFFSET('Sanitation Data'!$E$29,0,10*ROW('Sanitation Data'!E105)))</f>
        <v/>
      </c>
      <c r="CR111" s="404" t="str">
        <f ca="1">+IF(OFFSET('Sanitation Data'!$E$30,0,10*ROW('Sanitation Data'!E105))="","",OFFSET('Sanitation Data'!$E$30,0,10*ROW('Sanitation Data'!E105)))</f>
        <v/>
      </c>
      <c r="CS111" s="404" t="str">
        <f ca="1">+IF(OFFSET('Sanitation Data'!$E$31,0,10*ROW('Sanitation Data'!E105))="","",OFFSET('Sanitation Data'!$E$31,0,10*ROW('Sanitation Data'!E105)))</f>
        <v/>
      </c>
      <c r="CT111" s="404" t="str">
        <f ca="1">+IF(OFFSET('Sanitation Data'!$E$32,0,10*ROW('Sanitation Data'!E105))="","",OFFSET('Sanitation Data'!$E$32,0,10*ROW('Sanitation Data'!E105)))</f>
        <v/>
      </c>
      <c r="CU111" s="404" t="str">
        <f ca="1">+IF(OFFSET('Sanitation Data'!$F$28,0,10*ROW('Sanitation Data'!F105))="","",OFFSET('Sanitation Data'!$F$28,0,10*ROW('Sanitation Data'!F105)))</f>
        <v/>
      </c>
      <c r="CV111" s="404" t="str">
        <f ca="1">+IF(OFFSET('Sanitation Data'!$F$29,0,10*ROW('Sanitation Data'!F105))="","",OFFSET('Sanitation Data'!$F$29,0,10*ROW('Sanitation Data'!F105)))</f>
        <v/>
      </c>
      <c r="CW111" s="404" t="str">
        <f ca="1">+IF(OFFSET('Sanitation Data'!$F$30,0,10*ROW('Sanitation Data'!F105))="","",OFFSET('Sanitation Data'!$F$30,0,10*ROW('Sanitation Data'!F105)))</f>
        <v/>
      </c>
      <c r="CX111" s="404" t="str">
        <f ca="1">+IF(OFFSET('Sanitation Data'!$F$31,0,10*ROW('Sanitation Data'!F105))="","",OFFSET('Sanitation Data'!$F$31,0,10*ROW('Sanitation Data'!F105)))</f>
        <v/>
      </c>
      <c r="CY111" s="404" t="str">
        <f ca="1">+IF(OFFSET('Sanitation Data'!$F$32,0,10*ROW('Sanitation Data'!F105))="","",OFFSET('Sanitation Data'!$F$32,0,10*ROW('Sanitation Data'!F105)))</f>
        <v/>
      </c>
      <c r="CZ111" s="404" t="str">
        <f ca="1">+IF(OFFSET('Sanitation Data'!$G$28,0,10*ROW('Sanitation Data'!G105))="","",OFFSET('Sanitation Data'!$G$28,0,10*ROW('Sanitation Data'!G105)))</f>
        <v/>
      </c>
      <c r="DA111" s="404" t="str">
        <f ca="1">+IF(OFFSET('Sanitation Data'!$G$29,0,10*ROW('Sanitation Data'!G105))="","",OFFSET('Sanitation Data'!$G$29,0,10*ROW('Sanitation Data'!G105)))</f>
        <v/>
      </c>
      <c r="DB111" s="404" t="str">
        <f ca="1">+IF(OFFSET('Sanitation Data'!$G$30,0,10*ROW('Sanitation Data'!G105))="","",OFFSET('Sanitation Data'!$G$30,0,10*ROW('Sanitation Data'!G105)))</f>
        <v/>
      </c>
      <c r="DC111" s="404" t="str">
        <f ca="1">+IF(OFFSET('Sanitation Data'!$G$31,0,10*ROW('Sanitation Data'!G105))="","",OFFSET('Sanitation Data'!$G$31,0,10*ROW('Sanitation Data'!G105)))</f>
        <v/>
      </c>
      <c r="DD111" s="404" t="str">
        <f ca="1">+IF(OFFSET('Sanitation Data'!$G$32,0,10*ROW('Sanitation Data'!G105))="","",OFFSET('Sanitation Data'!$G$32,0,10*ROW('Sanitation Data'!G105)))</f>
        <v/>
      </c>
      <c r="DE111" s="404" t="str">
        <f ca="1">+IF(OFFSET('Sanitation Data'!$H$28,0,10*ROW('Sanitation Data'!H105))="","",OFFSET('Sanitation Data'!$H$28,0,10*ROW('Sanitation Data'!H105)))</f>
        <v/>
      </c>
      <c r="DF111" s="404" t="str">
        <f ca="1">+IF(OFFSET('Sanitation Data'!$H$29,0,10*ROW('Sanitation Data'!H105))="","",OFFSET('Sanitation Data'!$H$29,0,10*ROW('Sanitation Data'!H105)))</f>
        <v/>
      </c>
      <c r="DG111" s="404" t="str">
        <f ca="1">+IF(OFFSET('Sanitation Data'!$H$30,0,10*ROW('Sanitation Data'!H105))="","",OFFSET('Sanitation Data'!$H$30,0,10*ROW('Sanitation Data'!H105)))</f>
        <v/>
      </c>
      <c r="DH111" s="404" t="str">
        <f ca="1">+IF(OFFSET('Sanitation Data'!$H$31,0,10*ROW('Sanitation Data'!H105))="","",OFFSET('Sanitation Data'!$H$31,0,10*ROW('Sanitation Data'!H105)))</f>
        <v/>
      </c>
      <c r="DI111" s="404" t="str">
        <f ca="1">+IF(OFFSET('Sanitation Data'!$H$32,0,10*ROW('Sanitation Data'!H105))="","",OFFSET('Sanitation Data'!$H$32,0,10*ROW('Sanitation Data'!H105)))</f>
        <v/>
      </c>
      <c r="DJ111" s="404" t="str">
        <f ca="1">+IF(OFFSET('Sanitation Data'!$I$28,0,10*ROW('Sanitation Data'!I105))="","",OFFSET('Sanitation Data'!$I$28,0,10*ROW('Sanitation Data'!I105)))</f>
        <v/>
      </c>
      <c r="DK111" s="404" t="str">
        <f ca="1">+IF(OFFSET('Sanitation Data'!$I$29,0,10*ROW('Sanitation Data'!I105))="","",OFFSET('Sanitation Data'!$I$29,0,10*ROW('Sanitation Data'!I105)))</f>
        <v/>
      </c>
      <c r="DL111" s="404" t="str">
        <f ca="1">+IF(OFFSET('Sanitation Data'!$I$30,0,10*ROW('Sanitation Data'!I105))="","",OFFSET('Sanitation Data'!$I$30,0,10*ROW('Sanitation Data'!I105)))</f>
        <v/>
      </c>
      <c r="DM111" s="404" t="str">
        <f ca="1">+IF(OFFSET('Sanitation Data'!$I$31,0,10*ROW('Sanitation Data'!I105))="","",OFFSET('Sanitation Data'!$I$31,0,10*ROW('Sanitation Data'!I105)))</f>
        <v/>
      </c>
      <c r="DN111" s="404" t="str">
        <f ca="1">+IF(OFFSET('Sanitation Data'!$I$32,0,10*ROW('Sanitation Data'!I105))="","",OFFSET('Sanitation Data'!$I$32,0,10*ROW('Sanitation Data'!I105)))</f>
        <v/>
      </c>
      <c r="DO111" s="404" t="str">
        <f ca="1">+IF(OFFSET('Hygiene Data'!$D$11,0,10*ROW('Hygiene Data'!D105))="","",OFFSET('Hygiene Data'!$D$11,0,10*ROW('Hygiene Data'!D105)))</f>
        <v/>
      </c>
      <c r="DP111" s="404" t="str">
        <f ca="1">+IF(OFFSET('Hygiene Data'!$D$12,0,10*ROW('Hygiene Data'!D105))="","",OFFSET('Hygiene Data'!$D$12,0,10*ROW('Hygiene Data'!D105)))</f>
        <v/>
      </c>
      <c r="DQ111" s="404" t="str">
        <f ca="1">+IF(OFFSET('Hygiene Data'!$D$13,0,10*ROW('Hygiene Data'!D105))="","",OFFSET('Hygiene Data'!$D$13,0,10*ROW('Hygiene Data'!D105)))</f>
        <v/>
      </c>
      <c r="DR111" s="404" t="str">
        <f ca="1">+IF(OFFSET('Hygiene Data'!$E$11,0,10*ROW('Hygiene Data'!E105))="","",OFFSET('Hygiene Data'!$E$11,0,10*ROW('Hygiene Data'!E105)))</f>
        <v/>
      </c>
      <c r="DS111" s="404" t="str">
        <f ca="1">+IF(OFFSET('Hygiene Data'!$E$12,0,10*ROW('Hygiene Data'!E105))="","",OFFSET('Hygiene Data'!$E$12,0,10*ROW('Hygiene Data'!E105)))</f>
        <v/>
      </c>
      <c r="DT111" s="404" t="str">
        <f ca="1">+IF(OFFSET('Hygiene Data'!$E$13,0,10*ROW('Hygiene Data'!E105))="","",OFFSET('Hygiene Data'!$E$13,0,10*ROW('Hygiene Data'!E105)))</f>
        <v/>
      </c>
      <c r="DU111" s="404" t="str">
        <f ca="1">+IF(OFFSET('Hygiene Data'!$F$11,0,10*ROW('Hygiene Data'!F105))="","",OFFSET('Hygiene Data'!$F$11,0,10*ROW('Hygiene Data'!F105)))</f>
        <v/>
      </c>
      <c r="DV111" s="404" t="str">
        <f ca="1">+IF(OFFSET('Hygiene Data'!$F$12,0,10*ROW('Hygiene Data'!F105))="","",OFFSET('Hygiene Data'!$F$12,0,10*ROW('Hygiene Data'!F105)))</f>
        <v/>
      </c>
      <c r="DW111" s="404" t="str">
        <f ca="1">+IF(OFFSET('Hygiene Data'!$F$13,0,10*ROW('Hygiene Data'!F105))="","",OFFSET('Hygiene Data'!$F$13,0,10*ROW('Hygiene Data'!F105)))</f>
        <v/>
      </c>
      <c r="DX111" s="404" t="str">
        <f ca="1">+IF(OFFSET('Hygiene Data'!$G$11,0,10*ROW('Hygiene Data'!G105))="","",OFFSET('Hygiene Data'!$G$11,0,10*ROW('Hygiene Data'!G105)))</f>
        <v/>
      </c>
      <c r="DY111" s="404" t="str">
        <f ca="1">+IF(OFFSET('Hygiene Data'!$G$12,0,10*ROW('Hygiene Data'!G105))="","",OFFSET('Hygiene Data'!$G$12,0,10*ROW('Hygiene Data'!G105)))</f>
        <v/>
      </c>
      <c r="DZ111" s="404" t="str">
        <f ca="1">+IF(OFFSET('Hygiene Data'!$G$13,0,10*ROW('Hygiene Data'!G105))="","",OFFSET('Hygiene Data'!$G$13,0,10*ROW('Hygiene Data'!G105)))</f>
        <v/>
      </c>
      <c r="EA111" s="404" t="str">
        <f ca="1">+IF(OFFSET('Hygiene Data'!$H$11,0,10*ROW('Hygiene Data'!H105))="","",OFFSET('Hygiene Data'!$H$11,0,10*ROW('Hygiene Data'!H105)))</f>
        <v/>
      </c>
      <c r="EB111" s="404" t="str">
        <f ca="1">+IF(OFFSET('Hygiene Data'!$H$12,0,10*ROW('Hygiene Data'!H105))="","",OFFSET('Hygiene Data'!$H$12,0,10*ROW('Hygiene Data'!H105)))</f>
        <v/>
      </c>
      <c r="EC111" s="404" t="str">
        <f ca="1">+IF(OFFSET('Hygiene Data'!$H$13,0,10*ROW('Hygiene Data'!H105))="","",OFFSET('Hygiene Data'!$H$13,0,10*ROW('Hygiene Data'!H105)))</f>
        <v/>
      </c>
      <c r="ED111" s="404" t="str">
        <f ca="1">+IF(OFFSET('Hygiene Data'!$I$11,0,10*ROW('Hygiene Data'!I105))="","",OFFSET('Hygiene Data'!$I$11,0,10*ROW('Hygiene Data'!I105)))</f>
        <v/>
      </c>
      <c r="EE111" s="404" t="str">
        <f ca="1">+IF(OFFSET('Hygiene Data'!$I$12,0,10*ROW('Hygiene Data'!I105))="","",OFFSET('Hygiene Data'!$I$12,0,10*ROW('Hygiene Data'!I105)))</f>
        <v/>
      </c>
      <c r="EF111" s="404" t="str">
        <f ca="1">+IF(OFFSET('Hygiene Data'!$I$13,0,10*ROW('Hygiene Data'!I105))="","",OFFSET('Hygiene Data'!$I$13,0,10*ROW('Hygiene Data'!I105)))</f>
        <v/>
      </c>
    </row>
    <row r="112" spans="1:136" x14ac:dyDescent="0.25">
      <c r="A112" s="513" t="str">
        <f ca="1">+IF(OFFSET('Water Data'!$B$2,0,10*ROW('Water Data'!E106))="","",OFFSET('Water Data'!$B$2,0,10*ROW('Water Data'!E106)))</f>
        <v/>
      </c>
      <c r="B112" s="51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40" t="str">
        <f t="shared" ca="1" si="1"/>
        <v/>
      </c>
      <c r="D112" s="54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4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4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4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4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4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4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4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4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4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4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4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4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4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4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4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4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4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4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4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4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4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4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4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4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4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4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4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4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4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4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4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4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4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4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4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4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4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4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4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4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4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4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4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4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4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4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4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4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1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4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4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4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4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4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4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4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4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4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4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4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4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4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4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4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4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404" t="str">
        <f ca="1">+IF(OFFSET('Water Data'!$D$27,0,10*ROW('Water Data'!D106))="","",OFFSET('Water Data'!$D$27,0,10*ROW('Water Data'!D106)))</f>
        <v/>
      </c>
      <c r="BT112" s="404" t="str">
        <f ca="1">+IF(OFFSET('Water Data'!$D$28,0,10*ROW('Water Data'!D106))="","",OFFSET('Water Data'!$D$28,0,10*ROW('Water Data'!D106)))</f>
        <v/>
      </c>
      <c r="BU112" s="404" t="str">
        <f ca="1">+IF(OFFSET('Water Data'!$D$29,0,10*ROW('Water Data'!D106))="","",OFFSET('Water Data'!$D$29,0,10*ROW('Water Data'!D106)))</f>
        <v/>
      </c>
      <c r="BV112" s="404" t="str">
        <f ca="1">+IF(OFFSET('Water Data'!$E$27,0,10*ROW('Water Data'!E106))="","",OFFSET('Water Data'!$E$27,0,10*ROW('Water Data'!E106)))</f>
        <v/>
      </c>
      <c r="BW112" s="404" t="str">
        <f ca="1">+IF(OFFSET('Water Data'!$E$28,0,10*ROW('Water Data'!E106))="","",OFFSET('Water Data'!$E$28,0,10*ROW('Water Data'!E106)))</f>
        <v/>
      </c>
      <c r="BX112" s="404" t="str">
        <f ca="1">+IF(OFFSET('Water Data'!$E$29,0,10*ROW('Water Data'!E106))="","",OFFSET('Water Data'!$E$29,0,10*ROW('Water Data'!E106)))</f>
        <v/>
      </c>
      <c r="BY112" s="404" t="str">
        <f ca="1">+IF(OFFSET('Water Data'!$F$27,0,10*ROW('Water Data'!F106))="","",OFFSET('Water Data'!$F$27,0,10*ROW('Water Data'!F106)))</f>
        <v/>
      </c>
      <c r="BZ112" s="404" t="str">
        <f ca="1">+IF(OFFSET('Water Data'!$F$28,0,10*ROW('Water Data'!F106))="","",OFFSET('Water Data'!$F$28,0,10*ROW('Water Data'!F106)))</f>
        <v/>
      </c>
      <c r="CA112" s="404" t="str">
        <f ca="1">+IF(OFFSET('Water Data'!$F$29,0,10*ROW('Water Data'!F106))="","",OFFSET('Water Data'!$F$29,0,10*ROW('Water Data'!F106)))</f>
        <v/>
      </c>
      <c r="CB112" s="404" t="str">
        <f ca="1">+IF(OFFSET('Water Data'!$G$27,0,10*ROW('Water Data'!G106))="","",OFFSET('Water Data'!$G$27,0,10*ROW('Water Data'!G106)))</f>
        <v/>
      </c>
      <c r="CC112" s="404" t="str">
        <f ca="1">+IF(OFFSET('Water Data'!$G$28,0,10*ROW('Water Data'!G106))="","",OFFSET('Water Data'!$G$28,0,10*ROW('Water Data'!G106)))</f>
        <v/>
      </c>
      <c r="CD112" s="404" t="str">
        <f ca="1">+IF(OFFSET('Water Data'!$G$29,0,10*ROW('Water Data'!G106))="","",OFFSET('Water Data'!$G$29,0,10*ROW('Water Data'!G106)))</f>
        <v/>
      </c>
      <c r="CE112" s="404" t="str">
        <f ca="1">+IF(OFFSET('Water Data'!$H$27,0,10*ROW('Water Data'!H106))="","",OFFSET('Water Data'!$H$27,0,10*ROW('Water Data'!H106)))</f>
        <v/>
      </c>
      <c r="CF112" s="404" t="str">
        <f ca="1">+IF(OFFSET('Water Data'!$H$28,0,10*ROW('Water Data'!H106))="","",OFFSET('Water Data'!$H$28,0,10*ROW('Water Data'!H106)))</f>
        <v/>
      </c>
      <c r="CG112" s="404" t="str">
        <f ca="1">+IF(OFFSET('Water Data'!$H$29,0,10*ROW('Water Data'!H106))="","",OFFSET('Water Data'!$H$29,0,10*ROW('Water Data'!H106)))</f>
        <v/>
      </c>
      <c r="CH112" s="404" t="str">
        <f ca="1">+IF(OFFSET('Water Data'!$I$27,0,10*ROW('Water Data'!I106))="","",OFFSET('Water Data'!$I$27,0,10*ROW('Water Data'!I106)))</f>
        <v/>
      </c>
      <c r="CI112" s="404" t="str">
        <f ca="1">+IF(OFFSET('Water Data'!$I$28,0,10*ROW('Water Data'!I106))="","",OFFSET('Water Data'!$I$28,0,10*ROW('Water Data'!I106)))</f>
        <v/>
      </c>
      <c r="CJ112" s="404" t="str">
        <f ca="1">+IF(OFFSET('Water Data'!$I$29,0,10*ROW('Water Data'!I106))="","",OFFSET('Water Data'!$I$29,0,10*ROW('Water Data'!I106)))</f>
        <v/>
      </c>
      <c r="CK112" s="404" t="str">
        <f ca="1">+IF(OFFSET('Sanitation Data'!$D$28,0,10*ROW('Sanitation Data'!D106))="","",OFFSET('Sanitation Data'!$D$28,0,10*ROW('Sanitation Data'!D106)))</f>
        <v/>
      </c>
      <c r="CL112" s="404" t="str">
        <f ca="1">+IF(OFFSET('Sanitation Data'!$D$29,0,10*ROW('Sanitation Data'!D106))="","",OFFSET('Sanitation Data'!$D$29,0,10*ROW('Sanitation Data'!D106)))</f>
        <v/>
      </c>
      <c r="CM112" s="404" t="str">
        <f ca="1">+IF(OFFSET('Sanitation Data'!$D$30,0,10*ROW('Sanitation Data'!D106))="","",OFFSET('Sanitation Data'!$D$30,0,10*ROW('Sanitation Data'!D106)))</f>
        <v/>
      </c>
      <c r="CN112" s="404" t="str">
        <f ca="1">+IF(OFFSET('Sanitation Data'!$D$31,0,10*ROW('Sanitation Data'!D106))="","",OFFSET('Sanitation Data'!$D$31,0,10*ROW('Sanitation Data'!D106)))</f>
        <v/>
      </c>
      <c r="CO112" s="404" t="str">
        <f ca="1">+IF(OFFSET('Sanitation Data'!$D$32,0,10*ROW('Sanitation Data'!D106))="","",OFFSET('Sanitation Data'!$D$32,0,10*ROW('Sanitation Data'!D106)))</f>
        <v/>
      </c>
      <c r="CP112" s="404" t="str">
        <f ca="1">+IF(OFFSET('Sanitation Data'!$E$28,0,10*ROW('Sanitation Data'!E106))="","",OFFSET('Sanitation Data'!$E$28,0,10*ROW('Sanitation Data'!E106)))</f>
        <v/>
      </c>
      <c r="CQ112" s="404" t="str">
        <f ca="1">+IF(OFFSET('Sanitation Data'!$E$29,0,10*ROW('Sanitation Data'!E106))="","",OFFSET('Sanitation Data'!$E$29,0,10*ROW('Sanitation Data'!E106)))</f>
        <v/>
      </c>
      <c r="CR112" s="404" t="str">
        <f ca="1">+IF(OFFSET('Sanitation Data'!$E$30,0,10*ROW('Sanitation Data'!E106))="","",OFFSET('Sanitation Data'!$E$30,0,10*ROW('Sanitation Data'!E106)))</f>
        <v/>
      </c>
      <c r="CS112" s="404" t="str">
        <f ca="1">+IF(OFFSET('Sanitation Data'!$E$31,0,10*ROW('Sanitation Data'!E106))="","",OFFSET('Sanitation Data'!$E$31,0,10*ROW('Sanitation Data'!E106)))</f>
        <v/>
      </c>
      <c r="CT112" s="404" t="str">
        <f ca="1">+IF(OFFSET('Sanitation Data'!$E$32,0,10*ROW('Sanitation Data'!E106))="","",OFFSET('Sanitation Data'!$E$32,0,10*ROW('Sanitation Data'!E106)))</f>
        <v/>
      </c>
      <c r="CU112" s="404" t="str">
        <f ca="1">+IF(OFFSET('Sanitation Data'!$F$28,0,10*ROW('Sanitation Data'!F106))="","",OFFSET('Sanitation Data'!$F$28,0,10*ROW('Sanitation Data'!F106)))</f>
        <v/>
      </c>
      <c r="CV112" s="404" t="str">
        <f ca="1">+IF(OFFSET('Sanitation Data'!$F$29,0,10*ROW('Sanitation Data'!F106))="","",OFFSET('Sanitation Data'!$F$29,0,10*ROW('Sanitation Data'!F106)))</f>
        <v/>
      </c>
      <c r="CW112" s="404" t="str">
        <f ca="1">+IF(OFFSET('Sanitation Data'!$F$30,0,10*ROW('Sanitation Data'!F106))="","",OFFSET('Sanitation Data'!$F$30,0,10*ROW('Sanitation Data'!F106)))</f>
        <v/>
      </c>
      <c r="CX112" s="404" t="str">
        <f ca="1">+IF(OFFSET('Sanitation Data'!$F$31,0,10*ROW('Sanitation Data'!F106))="","",OFFSET('Sanitation Data'!$F$31,0,10*ROW('Sanitation Data'!F106)))</f>
        <v/>
      </c>
      <c r="CY112" s="404" t="str">
        <f ca="1">+IF(OFFSET('Sanitation Data'!$F$32,0,10*ROW('Sanitation Data'!F106))="","",OFFSET('Sanitation Data'!$F$32,0,10*ROW('Sanitation Data'!F106)))</f>
        <v/>
      </c>
      <c r="CZ112" s="404" t="str">
        <f ca="1">+IF(OFFSET('Sanitation Data'!$G$28,0,10*ROW('Sanitation Data'!G106))="","",OFFSET('Sanitation Data'!$G$28,0,10*ROW('Sanitation Data'!G106)))</f>
        <v/>
      </c>
      <c r="DA112" s="404" t="str">
        <f ca="1">+IF(OFFSET('Sanitation Data'!$G$29,0,10*ROW('Sanitation Data'!G106))="","",OFFSET('Sanitation Data'!$G$29,0,10*ROW('Sanitation Data'!G106)))</f>
        <v/>
      </c>
      <c r="DB112" s="404" t="str">
        <f ca="1">+IF(OFFSET('Sanitation Data'!$G$30,0,10*ROW('Sanitation Data'!G106))="","",OFFSET('Sanitation Data'!$G$30,0,10*ROW('Sanitation Data'!G106)))</f>
        <v/>
      </c>
      <c r="DC112" s="404" t="str">
        <f ca="1">+IF(OFFSET('Sanitation Data'!$G$31,0,10*ROW('Sanitation Data'!G106))="","",OFFSET('Sanitation Data'!$G$31,0,10*ROW('Sanitation Data'!G106)))</f>
        <v/>
      </c>
      <c r="DD112" s="404" t="str">
        <f ca="1">+IF(OFFSET('Sanitation Data'!$G$32,0,10*ROW('Sanitation Data'!G106))="","",OFFSET('Sanitation Data'!$G$32,0,10*ROW('Sanitation Data'!G106)))</f>
        <v/>
      </c>
      <c r="DE112" s="404" t="str">
        <f ca="1">+IF(OFFSET('Sanitation Data'!$H$28,0,10*ROW('Sanitation Data'!H106))="","",OFFSET('Sanitation Data'!$H$28,0,10*ROW('Sanitation Data'!H106)))</f>
        <v/>
      </c>
      <c r="DF112" s="404" t="str">
        <f ca="1">+IF(OFFSET('Sanitation Data'!$H$29,0,10*ROW('Sanitation Data'!H106))="","",OFFSET('Sanitation Data'!$H$29,0,10*ROW('Sanitation Data'!H106)))</f>
        <v/>
      </c>
      <c r="DG112" s="404" t="str">
        <f ca="1">+IF(OFFSET('Sanitation Data'!$H$30,0,10*ROW('Sanitation Data'!H106))="","",OFFSET('Sanitation Data'!$H$30,0,10*ROW('Sanitation Data'!H106)))</f>
        <v/>
      </c>
      <c r="DH112" s="404" t="str">
        <f ca="1">+IF(OFFSET('Sanitation Data'!$H$31,0,10*ROW('Sanitation Data'!H106))="","",OFFSET('Sanitation Data'!$H$31,0,10*ROW('Sanitation Data'!H106)))</f>
        <v/>
      </c>
      <c r="DI112" s="404" t="str">
        <f ca="1">+IF(OFFSET('Sanitation Data'!$H$32,0,10*ROW('Sanitation Data'!H106))="","",OFFSET('Sanitation Data'!$H$32,0,10*ROW('Sanitation Data'!H106)))</f>
        <v/>
      </c>
      <c r="DJ112" s="404" t="str">
        <f ca="1">+IF(OFFSET('Sanitation Data'!$I$28,0,10*ROW('Sanitation Data'!I106))="","",OFFSET('Sanitation Data'!$I$28,0,10*ROW('Sanitation Data'!I106)))</f>
        <v/>
      </c>
      <c r="DK112" s="404" t="str">
        <f ca="1">+IF(OFFSET('Sanitation Data'!$I$29,0,10*ROW('Sanitation Data'!I106))="","",OFFSET('Sanitation Data'!$I$29,0,10*ROW('Sanitation Data'!I106)))</f>
        <v/>
      </c>
      <c r="DL112" s="404" t="str">
        <f ca="1">+IF(OFFSET('Sanitation Data'!$I$30,0,10*ROW('Sanitation Data'!I106))="","",OFFSET('Sanitation Data'!$I$30,0,10*ROW('Sanitation Data'!I106)))</f>
        <v/>
      </c>
      <c r="DM112" s="404" t="str">
        <f ca="1">+IF(OFFSET('Sanitation Data'!$I$31,0,10*ROW('Sanitation Data'!I106))="","",OFFSET('Sanitation Data'!$I$31,0,10*ROW('Sanitation Data'!I106)))</f>
        <v/>
      </c>
      <c r="DN112" s="404" t="str">
        <f ca="1">+IF(OFFSET('Sanitation Data'!$I$32,0,10*ROW('Sanitation Data'!I106))="","",OFFSET('Sanitation Data'!$I$32,0,10*ROW('Sanitation Data'!I106)))</f>
        <v/>
      </c>
      <c r="DO112" s="404" t="str">
        <f ca="1">+IF(OFFSET('Hygiene Data'!$D$11,0,10*ROW('Hygiene Data'!D106))="","",OFFSET('Hygiene Data'!$D$11,0,10*ROW('Hygiene Data'!D106)))</f>
        <v/>
      </c>
      <c r="DP112" s="404" t="str">
        <f ca="1">+IF(OFFSET('Hygiene Data'!$D$12,0,10*ROW('Hygiene Data'!D106))="","",OFFSET('Hygiene Data'!$D$12,0,10*ROW('Hygiene Data'!D106)))</f>
        <v/>
      </c>
      <c r="DQ112" s="404" t="str">
        <f ca="1">+IF(OFFSET('Hygiene Data'!$D$13,0,10*ROW('Hygiene Data'!D106))="","",OFFSET('Hygiene Data'!$D$13,0,10*ROW('Hygiene Data'!D106)))</f>
        <v/>
      </c>
      <c r="DR112" s="404" t="str">
        <f ca="1">+IF(OFFSET('Hygiene Data'!$E$11,0,10*ROW('Hygiene Data'!E106))="","",OFFSET('Hygiene Data'!$E$11,0,10*ROW('Hygiene Data'!E106)))</f>
        <v/>
      </c>
      <c r="DS112" s="404" t="str">
        <f ca="1">+IF(OFFSET('Hygiene Data'!$E$12,0,10*ROW('Hygiene Data'!E106))="","",OFFSET('Hygiene Data'!$E$12,0,10*ROW('Hygiene Data'!E106)))</f>
        <v/>
      </c>
      <c r="DT112" s="404" t="str">
        <f ca="1">+IF(OFFSET('Hygiene Data'!$E$13,0,10*ROW('Hygiene Data'!E106))="","",OFFSET('Hygiene Data'!$E$13,0,10*ROW('Hygiene Data'!E106)))</f>
        <v/>
      </c>
      <c r="DU112" s="404" t="str">
        <f ca="1">+IF(OFFSET('Hygiene Data'!$F$11,0,10*ROW('Hygiene Data'!F106))="","",OFFSET('Hygiene Data'!$F$11,0,10*ROW('Hygiene Data'!F106)))</f>
        <v/>
      </c>
      <c r="DV112" s="404" t="str">
        <f ca="1">+IF(OFFSET('Hygiene Data'!$F$12,0,10*ROW('Hygiene Data'!F106))="","",OFFSET('Hygiene Data'!$F$12,0,10*ROW('Hygiene Data'!F106)))</f>
        <v/>
      </c>
      <c r="DW112" s="404" t="str">
        <f ca="1">+IF(OFFSET('Hygiene Data'!$F$13,0,10*ROW('Hygiene Data'!F106))="","",OFFSET('Hygiene Data'!$F$13,0,10*ROW('Hygiene Data'!F106)))</f>
        <v/>
      </c>
      <c r="DX112" s="404" t="str">
        <f ca="1">+IF(OFFSET('Hygiene Data'!$G$11,0,10*ROW('Hygiene Data'!G106))="","",OFFSET('Hygiene Data'!$G$11,0,10*ROW('Hygiene Data'!G106)))</f>
        <v/>
      </c>
      <c r="DY112" s="404" t="str">
        <f ca="1">+IF(OFFSET('Hygiene Data'!$G$12,0,10*ROW('Hygiene Data'!G106))="","",OFFSET('Hygiene Data'!$G$12,0,10*ROW('Hygiene Data'!G106)))</f>
        <v/>
      </c>
      <c r="DZ112" s="404" t="str">
        <f ca="1">+IF(OFFSET('Hygiene Data'!$G$13,0,10*ROW('Hygiene Data'!G106))="","",OFFSET('Hygiene Data'!$G$13,0,10*ROW('Hygiene Data'!G106)))</f>
        <v/>
      </c>
      <c r="EA112" s="404" t="str">
        <f ca="1">+IF(OFFSET('Hygiene Data'!$H$11,0,10*ROW('Hygiene Data'!H106))="","",OFFSET('Hygiene Data'!$H$11,0,10*ROW('Hygiene Data'!H106)))</f>
        <v/>
      </c>
      <c r="EB112" s="404" t="str">
        <f ca="1">+IF(OFFSET('Hygiene Data'!$H$12,0,10*ROW('Hygiene Data'!H106))="","",OFFSET('Hygiene Data'!$H$12,0,10*ROW('Hygiene Data'!H106)))</f>
        <v/>
      </c>
      <c r="EC112" s="404" t="str">
        <f ca="1">+IF(OFFSET('Hygiene Data'!$H$13,0,10*ROW('Hygiene Data'!H106))="","",OFFSET('Hygiene Data'!$H$13,0,10*ROW('Hygiene Data'!H106)))</f>
        <v/>
      </c>
      <c r="ED112" s="404" t="str">
        <f ca="1">+IF(OFFSET('Hygiene Data'!$I$11,0,10*ROW('Hygiene Data'!I106))="","",OFFSET('Hygiene Data'!$I$11,0,10*ROW('Hygiene Data'!I106)))</f>
        <v/>
      </c>
      <c r="EE112" s="404" t="str">
        <f ca="1">+IF(OFFSET('Hygiene Data'!$I$12,0,10*ROW('Hygiene Data'!I106))="","",OFFSET('Hygiene Data'!$I$12,0,10*ROW('Hygiene Data'!I106)))</f>
        <v/>
      </c>
      <c r="EF112" s="404" t="str">
        <f ca="1">+IF(OFFSET('Hygiene Data'!$I$13,0,10*ROW('Hygiene Data'!I106))="","",OFFSET('Hygiene Data'!$I$13,0,10*ROW('Hygiene Data'!I106)))</f>
        <v/>
      </c>
    </row>
    <row r="113" spans="1:136" x14ac:dyDescent="0.25">
      <c r="A113" s="513" t="str">
        <f ca="1">+IF(OFFSET('Water Data'!$B$2,0,10*ROW('Water Data'!E107))="","",OFFSET('Water Data'!$B$2,0,10*ROW('Water Data'!E107)))</f>
        <v/>
      </c>
      <c r="B113" s="51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40" t="str">
        <f t="shared" ca="1" si="1"/>
        <v/>
      </c>
      <c r="D113" s="54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4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4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4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4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4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4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4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4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4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4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4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4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4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4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4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4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4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4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4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4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4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4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4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4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4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4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4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4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4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4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4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4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4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4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4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4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4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4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4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4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4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4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4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4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4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4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4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4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1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4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4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4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4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4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4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4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4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4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4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4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4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4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4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4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4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404" t="str">
        <f ca="1">+IF(OFFSET('Water Data'!$D$27,0,10*ROW('Water Data'!D107))="","",OFFSET('Water Data'!$D$27,0,10*ROW('Water Data'!D107)))</f>
        <v/>
      </c>
      <c r="BT113" s="404" t="str">
        <f ca="1">+IF(OFFSET('Water Data'!$D$28,0,10*ROW('Water Data'!D107))="","",OFFSET('Water Data'!$D$28,0,10*ROW('Water Data'!D107)))</f>
        <v/>
      </c>
      <c r="BU113" s="404" t="str">
        <f ca="1">+IF(OFFSET('Water Data'!$D$29,0,10*ROW('Water Data'!D107))="","",OFFSET('Water Data'!$D$29,0,10*ROW('Water Data'!D107)))</f>
        <v/>
      </c>
      <c r="BV113" s="404" t="str">
        <f ca="1">+IF(OFFSET('Water Data'!$E$27,0,10*ROW('Water Data'!E107))="","",OFFSET('Water Data'!$E$27,0,10*ROW('Water Data'!E107)))</f>
        <v/>
      </c>
      <c r="BW113" s="404" t="str">
        <f ca="1">+IF(OFFSET('Water Data'!$E$28,0,10*ROW('Water Data'!E107))="","",OFFSET('Water Data'!$E$28,0,10*ROW('Water Data'!E107)))</f>
        <v/>
      </c>
      <c r="BX113" s="404" t="str">
        <f ca="1">+IF(OFFSET('Water Data'!$E$29,0,10*ROW('Water Data'!E107))="","",OFFSET('Water Data'!$E$29,0,10*ROW('Water Data'!E107)))</f>
        <v/>
      </c>
      <c r="BY113" s="404" t="str">
        <f ca="1">+IF(OFFSET('Water Data'!$F$27,0,10*ROW('Water Data'!F107))="","",OFFSET('Water Data'!$F$27,0,10*ROW('Water Data'!F107)))</f>
        <v/>
      </c>
      <c r="BZ113" s="404" t="str">
        <f ca="1">+IF(OFFSET('Water Data'!$F$28,0,10*ROW('Water Data'!F107))="","",OFFSET('Water Data'!$F$28,0,10*ROW('Water Data'!F107)))</f>
        <v/>
      </c>
      <c r="CA113" s="404" t="str">
        <f ca="1">+IF(OFFSET('Water Data'!$F$29,0,10*ROW('Water Data'!F107))="","",OFFSET('Water Data'!$F$29,0,10*ROW('Water Data'!F107)))</f>
        <v/>
      </c>
      <c r="CB113" s="404" t="str">
        <f ca="1">+IF(OFFSET('Water Data'!$G$27,0,10*ROW('Water Data'!G107))="","",OFFSET('Water Data'!$G$27,0,10*ROW('Water Data'!G107)))</f>
        <v/>
      </c>
      <c r="CC113" s="404" t="str">
        <f ca="1">+IF(OFFSET('Water Data'!$G$28,0,10*ROW('Water Data'!G107))="","",OFFSET('Water Data'!$G$28,0,10*ROW('Water Data'!G107)))</f>
        <v/>
      </c>
      <c r="CD113" s="404" t="str">
        <f ca="1">+IF(OFFSET('Water Data'!$G$29,0,10*ROW('Water Data'!G107))="","",OFFSET('Water Data'!$G$29,0,10*ROW('Water Data'!G107)))</f>
        <v/>
      </c>
      <c r="CE113" s="404" t="str">
        <f ca="1">+IF(OFFSET('Water Data'!$H$27,0,10*ROW('Water Data'!H107))="","",OFFSET('Water Data'!$H$27,0,10*ROW('Water Data'!H107)))</f>
        <v/>
      </c>
      <c r="CF113" s="404" t="str">
        <f ca="1">+IF(OFFSET('Water Data'!$H$28,0,10*ROW('Water Data'!H107))="","",OFFSET('Water Data'!$H$28,0,10*ROW('Water Data'!H107)))</f>
        <v/>
      </c>
      <c r="CG113" s="404" t="str">
        <f ca="1">+IF(OFFSET('Water Data'!$H$29,0,10*ROW('Water Data'!H107))="","",OFFSET('Water Data'!$H$29,0,10*ROW('Water Data'!H107)))</f>
        <v/>
      </c>
      <c r="CH113" s="404" t="str">
        <f ca="1">+IF(OFFSET('Water Data'!$I$27,0,10*ROW('Water Data'!I107))="","",OFFSET('Water Data'!$I$27,0,10*ROW('Water Data'!I107)))</f>
        <v/>
      </c>
      <c r="CI113" s="404" t="str">
        <f ca="1">+IF(OFFSET('Water Data'!$I$28,0,10*ROW('Water Data'!I107))="","",OFFSET('Water Data'!$I$28,0,10*ROW('Water Data'!I107)))</f>
        <v/>
      </c>
      <c r="CJ113" s="404" t="str">
        <f ca="1">+IF(OFFSET('Water Data'!$I$29,0,10*ROW('Water Data'!I107))="","",OFFSET('Water Data'!$I$29,0,10*ROW('Water Data'!I107)))</f>
        <v/>
      </c>
      <c r="CK113" s="404" t="str">
        <f ca="1">+IF(OFFSET('Sanitation Data'!$D$28,0,10*ROW('Sanitation Data'!D107))="","",OFFSET('Sanitation Data'!$D$28,0,10*ROW('Sanitation Data'!D107)))</f>
        <v/>
      </c>
      <c r="CL113" s="404" t="str">
        <f ca="1">+IF(OFFSET('Sanitation Data'!$D$29,0,10*ROW('Sanitation Data'!D107))="","",OFFSET('Sanitation Data'!$D$29,0,10*ROW('Sanitation Data'!D107)))</f>
        <v/>
      </c>
      <c r="CM113" s="404" t="str">
        <f ca="1">+IF(OFFSET('Sanitation Data'!$D$30,0,10*ROW('Sanitation Data'!D107))="","",OFFSET('Sanitation Data'!$D$30,0,10*ROW('Sanitation Data'!D107)))</f>
        <v/>
      </c>
      <c r="CN113" s="404" t="str">
        <f ca="1">+IF(OFFSET('Sanitation Data'!$D$31,0,10*ROW('Sanitation Data'!D107))="","",OFFSET('Sanitation Data'!$D$31,0,10*ROW('Sanitation Data'!D107)))</f>
        <v/>
      </c>
      <c r="CO113" s="404" t="str">
        <f ca="1">+IF(OFFSET('Sanitation Data'!$D$32,0,10*ROW('Sanitation Data'!D107))="","",OFFSET('Sanitation Data'!$D$32,0,10*ROW('Sanitation Data'!D107)))</f>
        <v/>
      </c>
      <c r="CP113" s="404" t="str">
        <f ca="1">+IF(OFFSET('Sanitation Data'!$E$28,0,10*ROW('Sanitation Data'!E107))="","",OFFSET('Sanitation Data'!$E$28,0,10*ROW('Sanitation Data'!E107)))</f>
        <v/>
      </c>
      <c r="CQ113" s="404" t="str">
        <f ca="1">+IF(OFFSET('Sanitation Data'!$E$29,0,10*ROW('Sanitation Data'!E107))="","",OFFSET('Sanitation Data'!$E$29,0,10*ROW('Sanitation Data'!E107)))</f>
        <v/>
      </c>
      <c r="CR113" s="404" t="str">
        <f ca="1">+IF(OFFSET('Sanitation Data'!$E$30,0,10*ROW('Sanitation Data'!E107))="","",OFFSET('Sanitation Data'!$E$30,0,10*ROW('Sanitation Data'!E107)))</f>
        <v/>
      </c>
      <c r="CS113" s="404" t="str">
        <f ca="1">+IF(OFFSET('Sanitation Data'!$E$31,0,10*ROW('Sanitation Data'!E107))="","",OFFSET('Sanitation Data'!$E$31,0,10*ROW('Sanitation Data'!E107)))</f>
        <v/>
      </c>
      <c r="CT113" s="404" t="str">
        <f ca="1">+IF(OFFSET('Sanitation Data'!$E$32,0,10*ROW('Sanitation Data'!E107))="","",OFFSET('Sanitation Data'!$E$32,0,10*ROW('Sanitation Data'!E107)))</f>
        <v/>
      </c>
      <c r="CU113" s="404" t="str">
        <f ca="1">+IF(OFFSET('Sanitation Data'!$F$28,0,10*ROW('Sanitation Data'!F107))="","",OFFSET('Sanitation Data'!$F$28,0,10*ROW('Sanitation Data'!F107)))</f>
        <v/>
      </c>
      <c r="CV113" s="404" t="str">
        <f ca="1">+IF(OFFSET('Sanitation Data'!$F$29,0,10*ROW('Sanitation Data'!F107))="","",OFFSET('Sanitation Data'!$F$29,0,10*ROW('Sanitation Data'!F107)))</f>
        <v/>
      </c>
      <c r="CW113" s="404" t="str">
        <f ca="1">+IF(OFFSET('Sanitation Data'!$F$30,0,10*ROW('Sanitation Data'!F107))="","",OFFSET('Sanitation Data'!$F$30,0,10*ROW('Sanitation Data'!F107)))</f>
        <v/>
      </c>
      <c r="CX113" s="404" t="str">
        <f ca="1">+IF(OFFSET('Sanitation Data'!$F$31,0,10*ROW('Sanitation Data'!F107))="","",OFFSET('Sanitation Data'!$F$31,0,10*ROW('Sanitation Data'!F107)))</f>
        <v/>
      </c>
      <c r="CY113" s="404" t="str">
        <f ca="1">+IF(OFFSET('Sanitation Data'!$F$32,0,10*ROW('Sanitation Data'!F107))="","",OFFSET('Sanitation Data'!$F$32,0,10*ROW('Sanitation Data'!F107)))</f>
        <v/>
      </c>
      <c r="CZ113" s="404" t="str">
        <f ca="1">+IF(OFFSET('Sanitation Data'!$G$28,0,10*ROW('Sanitation Data'!G107))="","",OFFSET('Sanitation Data'!$G$28,0,10*ROW('Sanitation Data'!G107)))</f>
        <v/>
      </c>
      <c r="DA113" s="404" t="str">
        <f ca="1">+IF(OFFSET('Sanitation Data'!$G$29,0,10*ROW('Sanitation Data'!G107))="","",OFFSET('Sanitation Data'!$G$29,0,10*ROW('Sanitation Data'!G107)))</f>
        <v/>
      </c>
      <c r="DB113" s="404" t="str">
        <f ca="1">+IF(OFFSET('Sanitation Data'!$G$30,0,10*ROW('Sanitation Data'!G107))="","",OFFSET('Sanitation Data'!$G$30,0,10*ROW('Sanitation Data'!G107)))</f>
        <v/>
      </c>
      <c r="DC113" s="404" t="str">
        <f ca="1">+IF(OFFSET('Sanitation Data'!$G$31,0,10*ROW('Sanitation Data'!G107))="","",OFFSET('Sanitation Data'!$G$31,0,10*ROW('Sanitation Data'!G107)))</f>
        <v/>
      </c>
      <c r="DD113" s="404" t="str">
        <f ca="1">+IF(OFFSET('Sanitation Data'!$G$32,0,10*ROW('Sanitation Data'!G107))="","",OFFSET('Sanitation Data'!$G$32,0,10*ROW('Sanitation Data'!G107)))</f>
        <v/>
      </c>
      <c r="DE113" s="404" t="str">
        <f ca="1">+IF(OFFSET('Sanitation Data'!$H$28,0,10*ROW('Sanitation Data'!H107))="","",OFFSET('Sanitation Data'!$H$28,0,10*ROW('Sanitation Data'!H107)))</f>
        <v/>
      </c>
      <c r="DF113" s="404" t="str">
        <f ca="1">+IF(OFFSET('Sanitation Data'!$H$29,0,10*ROW('Sanitation Data'!H107))="","",OFFSET('Sanitation Data'!$H$29,0,10*ROW('Sanitation Data'!H107)))</f>
        <v/>
      </c>
      <c r="DG113" s="404" t="str">
        <f ca="1">+IF(OFFSET('Sanitation Data'!$H$30,0,10*ROW('Sanitation Data'!H107))="","",OFFSET('Sanitation Data'!$H$30,0,10*ROW('Sanitation Data'!H107)))</f>
        <v/>
      </c>
      <c r="DH113" s="404" t="str">
        <f ca="1">+IF(OFFSET('Sanitation Data'!$H$31,0,10*ROW('Sanitation Data'!H107))="","",OFFSET('Sanitation Data'!$H$31,0,10*ROW('Sanitation Data'!H107)))</f>
        <v/>
      </c>
      <c r="DI113" s="404" t="str">
        <f ca="1">+IF(OFFSET('Sanitation Data'!$H$32,0,10*ROW('Sanitation Data'!H107))="","",OFFSET('Sanitation Data'!$H$32,0,10*ROW('Sanitation Data'!H107)))</f>
        <v/>
      </c>
      <c r="DJ113" s="404" t="str">
        <f ca="1">+IF(OFFSET('Sanitation Data'!$I$28,0,10*ROW('Sanitation Data'!I107))="","",OFFSET('Sanitation Data'!$I$28,0,10*ROW('Sanitation Data'!I107)))</f>
        <v/>
      </c>
      <c r="DK113" s="404" t="str">
        <f ca="1">+IF(OFFSET('Sanitation Data'!$I$29,0,10*ROW('Sanitation Data'!I107))="","",OFFSET('Sanitation Data'!$I$29,0,10*ROW('Sanitation Data'!I107)))</f>
        <v/>
      </c>
      <c r="DL113" s="404" t="str">
        <f ca="1">+IF(OFFSET('Sanitation Data'!$I$30,0,10*ROW('Sanitation Data'!I107))="","",OFFSET('Sanitation Data'!$I$30,0,10*ROW('Sanitation Data'!I107)))</f>
        <v/>
      </c>
      <c r="DM113" s="404" t="str">
        <f ca="1">+IF(OFFSET('Sanitation Data'!$I$31,0,10*ROW('Sanitation Data'!I107))="","",OFFSET('Sanitation Data'!$I$31,0,10*ROW('Sanitation Data'!I107)))</f>
        <v/>
      </c>
      <c r="DN113" s="404" t="str">
        <f ca="1">+IF(OFFSET('Sanitation Data'!$I$32,0,10*ROW('Sanitation Data'!I107))="","",OFFSET('Sanitation Data'!$I$32,0,10*ROW('Sanitation Data'!I107)))</f>
        <v/>
      </c>
      <c r="DO113" s="404" t="str">
        <f ca="1">+IF(OFFSET('Hygiene Data'!$D$11,0,10*ROW('Hygiene Data'!D107))="","",OFFSET('Hygiene Data'!$D$11,0,10*ROW('Hygiene Data'!D107)))</f>
        <v/>
      </c>
      <c r="DP113" s="404" t="str">
        <f ca="1">+IF(OFFSET('Hygiene Data'!$D$12,0,10*ROW('Hygiene Data'!D107))="","",OFFSET('Hygiene Data'!$D$12,0,10*ROW('Hygiene Data'!D107)))</f>
        <v/>
      </c>
      <c r="DQ113" s="404" t="str">
        <f ca="1">+IF(OFFSET('Hygiene Data'!$D$13,0,10*ROW('Hygiene Data'!D107))="","",OFFSET('Hygiene Data'!$D$13,0,10*ROW('Hygiene Data'!D107)))</f>
        <v/>
      </c>
      <c r="DR113" s="404" t="str">
        <f ca="1">+IF(OFFSET('Hygiene Data'!$E$11,0,10*ROW('Hygiene Data'!E107))="","",OFFSET('Hygiene Data'!$E$11,0,10*ROW('Hygiene Data'!E107)))</f>
        <v/>
      </c>
      <c r="DS113" s="404" t="str">
        <f ca="1">+IF(OFFSET('Hygiene Data'!$E$12,0,10*ROW('Hygiene Data'!E107))="","",OFFSET('Hygiene Data'!$E$12,0,10*ROW('Hygiene Data'!E107)))</f>
        <v/>
      </c>
      <c r="DT113" s="404" t="str">
        <f ca="1">+IF(OFFSET('Hygiene Data'!$E$13,0,10*ROW('Hygiene Data'!E107))="","",OFFSET('Hygiene Data'!$E$13,0,10*ROW('Hygiene Data'!E107)))</f>
        <v/>
      </c>
      <c r="DU113" s="404" t="str">
        <f ca="1">+IF(OFFSET('Hygiene Data'!$F$11,0,10*ROW('Hygiene Data'!F107))="","",OFFSET('Hygiene Data'!$F$11,0,10*ROW('Hygiene Data'!F107)))</f>
        <v/>
      </c>
      <c r="DV113" s="404" t="str">
        <f ca="1">+IF(OFFSET('Hygiene Data'!$F$12,0,10*ROW('Hygiene Data'!F107))="","",OFFSET('Hygiene Data'!$F$12,0,10*ROW('Hygiene Data'!F107)))</f>
        <v/>
      </c>
      <c r="DW113" s="404" t="str">
        <f ca="1">+IF(OFFSET('Hygiene Data'!$F$13,0,10*ROW('Hygiene Data'!F107))="","",OFFSET('Hygiene Data'!$F$13,0,10*ROW('Hygiene Data'!F107)))</f>
        <v/>
      </c>
      <c r="DX113" s="404" t="str">
        <f ca="1">+IF(OFFSET('Hygiene Data'!$G$11,0,10*ROW('Hygiene Data'!G107))="","",OFFSET('Hygiene Data'!$G$11,0,10*ROW('Hygiene Data'!G107)))</f>
        <v/>
      </c>
      <c r="DY113" s="404" t="str">
        <f ca="1">+IF(OFFSET('Hygiene Data'!$G$12,0,10*ROW('Hygiene Data'!G107))="","",OFFSET('Hygiene Data'!$G$12,0,10*ROW('Hygiene Data'!G107)))</f>
        <v/>
      </c>
      <c r="DZ113" s="404" t="str">
        <f ca="1">+IF(OFFSET('Hygiene Data'!$G$13,0,10*ROW('Hygiene Data'!G107))="","",OFFSET('Hygiene Data'!$G$13,0,10*ROW('Hygiene Data'!G107)))</f>
        <v/>
      </c>
      <c r="EA113" s="404" t="str">
        <f ca="1">+IF(OFFSET('Hygiene Data'!$H$11,0,10*ROW('Hygiene Data'!H107))="","",OFFSET('Hygiene Data'!$H$11,0,10*ROW('Hygiene Data'!H107)))</f>
        <v/>
      </c>
      <c r="EB113" s="404" t="str">
        <f ca="1">+IF(OFFSET('Hygiene Data'!$H$12,0,10*ROW('Hygiene Data'!H107))="","",OFFSET('Hygiene Data'!$H$12,0,10*ROW('Hygiene Data'!H107)))</f>
        <v/>
      </c>
      <c r="EC113" s="404" t="str">
        <f ca="1">+IF(OFFSET('Hygiene Data'!$H$13,0,10*ROW('Hygiene Data'!H107))="","",OFFSET('Hygiene Data'!$H$13,0,10*ROW('Hygiene Data'!H107)))</f>
        <v/>
      </c>
      <c r="ED113" s="404" t="str">
        <f ca="1">+IF(OFFSET('Hygiene Data'!$I$11,0,10*ROW('Hygiene Data'!I107))="","",OFFSET('Hygiene Data'!$I$11,0,10*ROW('Hygiene Data'!I107)))</f>
        <v/>
      </c>
      <c r="EE113" s="404" t="str">
        <f ca="1">+IF(OFFSET('Hygiene Data'!$I$12,0,10*ROW('Hygiene Data'!I107))="","",OFFSET('Hygiene Data'!$I$12,0,10*ROW('Hygiene Data'!I107)))</f>
        <v/>
      </c>
      <c r="EF113" s="404" t="str">
        <f ca="1">+IF(OFFSET('Hygiene Data'!$I$13,0,10*ROW('Hygiene Data'!I107))="","",OFFSET('Hygiene Data'!$I$13,0,10*ROW('Hygiene Data'!I107)))</f>
        <v/>
      </c>
    </row>
    <row r="114" spans="1:136" x14ac:dyDescent="0.25">
      <c r="A114" s="513" t="str">
        <f ca="1">+IF(OFFSET('Water Data'!$B$2,0,10*ROW('Water Data'!E108))="","",OFFSET('Water Data'!$B$2,0,10*ROW('Water Data'!E108)))</f>
        <v/>
      </c>
      <c r="B114" s="51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40" t="str">
        <f t="shared" ca="1" si="1"/>
        <v/>
      </c>
      <c r="D114" s="54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4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4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4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4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4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4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4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4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4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4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4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4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4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4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4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4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4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4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4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4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4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4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4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4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4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4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4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4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4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4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4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4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4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4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4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4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4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4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4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4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4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4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4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4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4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4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4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4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1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4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4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4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4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4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4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4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4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4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4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4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4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4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4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4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4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404" t="str">
        <f ca="1">+IF(OFFSET('Water Data'!$D$27,0,10*ROW('Water Data'!D108))="","",OFFSET('Water Data'!$D$27,0,10*ROW('Water Data'!D108)))</f>
        <v/>
      </c>
      <c r="BT114" s="404" t="str">
        <f ca="1">+IF(OFFSET('Water Data'!$D$28,0,10*ROW('Water Data'!D108))="","",OFFSET('Water Data'!$D$28,0,10*ROW('Water Data'!D108)))</f>
        <v/>
      </c>
      <c r="BU114" s="404" t="str">
        <f ca="1">+IF(OFFSET('Water Data'!$D$29,0,10*ROW('Water Data'!D108))="","",OFFSET('Water Data'!$D$29,0,10*ROW('Water Data'!D108)))</f>
        <v/>
      </c>
      <c r="BV114" s="404" t="str">
        <f ca="1">+IF(OFFSET('Water Data'!$E$27,0,10*ROW('Water Data'!E108))="","",OFFSET('Water Data'!$E$27,0,10*ROW('Water Data'!E108)))</f>
        <v/>
      </c>
      <c r="BW114" s="404" t="str">
        <f ca="1">+IF(OFFSET('Water Data'!$E$28,0,10*ROW('Water Data'!E108))="","",OFFSET('Water Data'!$E$28,0,10*ROW('Water Data'!E108)))</f>
        <v/>
      </c>
      <c r="BX114" s="404" t="str">
        <f ca="1">+IF(OFFSET('Water Data'!$E$29,0,10*ROW('Water Data'!E108))="","",OFFSET('Water Data'!$E$29,0,10*ROW('Water Data'!E108)))</f>
        <v/>
      </c>
      <c r="BY114" s="404" t="str">
        <f ca="1">+IF(OFFSET('Water Data'!$F$27,0,10*ROW('Water Data'!F108))="","",OFFSET('Water Data'!$F$27,0,10*ROW('Water Data'!F108)))</f>
        <v/>
      </c>
      <c r="BZ114" s="404" t="str">
        <f ca="1">+IF(OFFSET('Water Data'!$F$28,0,10*ROW('Water Data'!F108))="","",OFFSET('Water Data'!$F$28,0,10*ROW('Water Data'!F108)))</f>
        <v/>
      </c>
      <c r="CA114" s="404" t="str">
        <f ca="1">+IF(OFFSET('Water Data'!$F$29,0,10*ROW('Water Data'!F108))="","",OFFSET('Water Data'!$F$29,0,10*ROW('Water Data'!F108)))</f>
        <v/>
      </c>
      <c r="CB114" s="404" t="str">
        <f ca="1">+IF(OFFSET('Water Data'!$G$27,0,10*ROW('Water Data'!G108))="","",OFFSET('Water Data'!$G$27,0,10*ROW('Water Data'!G108)))</f>
        <v/>
      </c>
      <c r="CC114" s="404" t="str">
        <f ca="1">+IF(OFFSET('Water Data'!$G$28,0,10*ROW('Water Data'!G108))="","",OFFSET('Water Data'!$G$28,0,10*ROW('Water Data'!G108)))</f>
        <v/>
      </c>
      <c r="CD114" s="404" t="str">
        <f ca="1">+IF(OFFSET('Water Data'!$G$29,0,10*ROW('Water Data'!G108))="","",OFFSET('Water Data'!$G$29,0,10*ROW('Water Data'!G108)))</f>
        <v/>
      </c>
      <c r="CE114" s="404" t="str">
        <f ca="1">+IF(OFFSET('Water Data'!$H$27,0,10*ROW('Water Data'!H108))="","",OFFSET('Water Data'!$H$27,0,10*ROW('Water Data'!H108)))</f>
        <v/>
      </c>
      <c r="CF114" s="404" t="str">
        <f ca="1">+IF(OFFSET('Water Data'!$H$28,0,10*ROW('Water Data'!H108))="","",OFFSET('Water Data'!$H$28,0,10*ROW('Water Data'!H108)))</f>
        <v/>
      </c>
      <c r="CG114" s="404" t="str">
        <f ca="1">+IF(OFFSET('Water Data'!$H$29,0,10*ROW('Water Data'!H108))="","",OFFSET('Water Data'!$H$29,0,10*ROW('Water Data'!H108)))</f>
        <v/>
      </c>
      <c r="CH114" s="404" t="str">
        <f ca="1">+IF(OFFSET('Water Data'!$I$27,0,10*ROW('Water Data'!I108))="","",OFFSET('Water Data'!$I$27,0,10*ROW('Water Data'!I108)))</f>
        <v/>
      </c>
      <c r="CI114" s="404" t="str">
        <f ca="1">+IF(OFFSET('Water Data'!$I$28,0,10*ROW('Water Data'!I108))="","",OFFSET('Water Data'!$I$28,0,10*ROW('Water Data'!I108)))</f>
        <v/>
      </c>
      <c r="CJ114" s="404" t="str">
        <f ca="1">+IF(OFFSET('Water Data'!$I$29,0,10*ROW('Water Data'!I108))="","",OFFSET('Water Data'!$I$29,0,10*ROW('Water Data'!I108)))</f>
        <v/>
      </c>
      <c r="CK114" s="404" t="str">
        <f ca="1">+IF(OFFSET('Sanitation Data'!$D$28,0,10*ROW('Sanitation Data'!D108))="","",OFFSET('Sanitation Data'!$D$28,0,10*ROW('Sanitation Data'!D108)))</f>
        <v/>
      </c>
      <c r="CL114" s="404" t="str">
        <f ca="1">+IF(OFFSET('Sanitation Data'!$D$29,0,10*ROW('Sanitation Data'!D108))="","",OFFSET('Sanitation Data'!$D$29,0,10*ROW('Sanitation Data'!D108)))</f>
        <v/>
      </c>
      <c r="CM114" s="404" t="str">
        <f ca="1">+IF(OFFSET('Sanitation Data'!$D$30,0,10*ROW('Sanitation Data'!D108))="","",OFFSET('Sanitation Data'!$D$30,0,10*ROW('Sanitation Data'!D108)))</f>
        <v/>
      </c>
      <c r="CN114" s="404" t="str">
        <f ca="1">+IF(OFFSET('Sanitation Data'!$D$31,0,10*ROW('Sanitation Data'!D108))="","",OFFSET('Sanitation Data'!$D$31,0,10*ROW('Sanitation Data'!D108)))</f>
        <v/>
      </c>
      <c r="CO114" s="404" t="str">
        <f ca="1">+IF(OFFSET('Sanitation Data'!$D$32,0,10*ROW('Sanitation Data'!D108))="","",OFFSET('Sanitation Data'!$D$32,0,10*ROW('Sanitation Data'!D108)))</f>
        <v/>
      </c>
      <c r="CP114" s="404" t="str">
        <f ca="1">+IF(OFFSET('Sanitation Data'!$E$28,0,10*ROW('Sanitation Data'!E108))="","",OFFSET('Sanitation Data'!$E$28,0,10*ROW('Sanitation Data'!E108)))</f>
        <v/>
      </c>
      <c r="CQ114" s="404" t="str">
        <f ca="1">+IF(OFFSET('Sanitation Data'!$E$29,0,10*ROW('Sanitation Data'!E108))="","",OFFSET('Sanitation Data'!$E$29,0,10*ROW('Sanitation Data'!E108)))</f>
        <v/>
      </c>
      <c r="CR114" s="404" t="str">
        <f ca="1">+IF(OFFSET('Sanitation Data'!$E$30,0,10*ROW('Sanitation Data'!E108))="","",OFFSET('Sanitation Data'!$E$30,0,10*ROW('Sanitation Data'!E108)))</f>
        <v/>
      </c>
      <c r="CS114" s="404" t="str">
        <f ca="1">+IF(OFFSET('Sanitation Data'!$E$31,0,10*ROW('Sanitation Data'!E108))="","",OFFSET('Sanitation Data'!$E$31,0,10*ROW('Sanitation Data'!E108)))</f>
        <v/>
      </c>
      <c r="CT114" s="404" t="str">
        <f ca="1">+IF(OFFSET('Sanitation Data'!$E$32,0,10*ROW('Sanitation Data'!E108))="","",OFFSET('Sanitation Data'!$E$32,0,10*ROW('Sanitation Data'!E108)))</f>
        <v/>
      </c>
      <c r="CU114" s="404" t="str">
        <f ca="1">+IF(OFFSET('Sanitation Data'!$F$28,0,10*ROW('Sanitation Data'!F108))="","",OFFSET('Sanitation Data'!$F$28,0,10*ROW('Sanitation Data'!F108)))</f>
        <v/>
      </c>
      <c r="CV114" s="404" t="str">
        <f ca="1">+IF(OFFSET('Sanitation Data'!$F$29,0,10*ROW('Sanitation Data'!F108))="","",OFFSET('Sanitation Data'!$F$29,0,10*ROW('Sanitation Data'!F108)))</f>
        <v/>
      </c>
      <c r="CW114" s="404" t="str">
        <f ca="1">+IF(OFFSET('Sanitation Data'!$F$30,0,10*ROW('Sanitation Data'!F108))="","",OFFSET('Sanitation Data'!$F$30,0,10*ROW('Sanitation Data'!F108)))</f>
        <v/>
      </c>
      <c r="CX114" s="404" t="str">
        <f ca="1">+IF(OFFSET('Sanitation Data'!$F$31,0,10*ROW('Sanitation Data'!F108))="","",OFFSET('Sanitation Data'!$F$31,0,10*ROW('Sanitation Data'!F108)))</f>
        <v/>
      </c>
      <c r="CY114" s="404" t="str">
        <f ca="1">+IF(OFFSET('Sanitation Data'!$F$32,0,10*ROW('Sanitation Data'!F108))="","",OFFSET('Sanitation Data'!$F$32,0,10*ROW('Sanitation Data'!F108)))</f>
        <v/>
      </c>
      <c r="CZ114" s="404" t="str">
        <f ca="1">+IF(OFFSET('Sanitation Data'!$G$28,0,10*ROW('Sanitation Data'!G108))="","",OFFSET('Sanitation Data'!$G$28,0,10*ROW('Sanitation Data'!G108)))</f>
        <v/>
      </c>
      <c r="DA114" s="404" t="str">
        <f ca="1">+IF(OFFSET('Sanitation Data'!$G$29,0,10*ROW('Sanitation Data'!G108))="","",OFFSET('Sanitation Data'!$G$29,0,10*ROW('Sanitation Data'!G108)))</f>
        <v/>
      </c>
      <c r="DB114" s="404" t="str">
        <f ca="1">+IF(OFFSET('Sanitation Data'!$G$30,0,10*ROW('Sanitation Data'!G108))="","",OFFSET('Sanitation Data'!$G$30,0,10*ROW('Sanitation Data'!G108)))</f>
        <v/>
      </c>
      <c r="DC114" s="404" t="str">
        <f ca="1">+IF(OFFSET('Sanitation Data'!$G$31,0,10*ROW('Sanitation Data'!G108))="","",OFFSET('Sanitation Data'!$G$31,0,10*ROW('Sanitation Data'!G108)))</f>
        <v/>
      </c>
      <c r="DD114" s="404" t="str">
        <f ca="1">+IF(OFFSET('Sanitation Data'!$G$32,0,10*ROW('Sanitation Data'!G108))="","",OFFSET('Sanitation Data'!$G$32,0,10*ROW('Sanitation Data'!G108)))</f>
        <v/>
      </c>
      <c r="DE114" s="404" t="str">
        <f ca="1">+IF(OFFSET('Sanitation Data'!$H$28,0,10*ROW('Sanitation Data'!H108))="","",OFFSET('Sanitation Data'!$H$28,0,10*ROW('Sanitation Data'!H108)))</f>
        <v/>
      </c>
      <c r="DF114" s="404" t="str">
        <f ca="1">+IF(OFFSET('Sanitation Data'!$H$29,0,10*ROW('Sanitation Data'!H108))="","",OFFSET('Sanitation Data'!$H$29,0,10*ROW('Sanitation Data'!H108)))</f>
        <v/>
      </c>
      <c r="DG114" s="404" t="str">
        <f ca="1">+IF(OFFSET('Sanitation Data'!$H$30,0,10*ROW('Sanitation Data'!H108))="","",OFFSET('Sanitation Data'!$H$30,0,10*ROW('Sanitation Data'!H108)))</f>
        <v/>
      </c>
      <c r="DH114" s="404" t="str">
        <f ca="1">+IF(OFFSET('Sanitation Data'!$H$31,0,10*ROW('Sanitation Data'!H108))="","",OFFSET('Sanitation Data'!$H$31,0,10*ROW('Sanitation Data'!H108)))</f>
        <v/>
      </c>
      <c r="DI114" s="404" t="str">
        <f ca="1">+IF(OFFSET('Sanitation Data'!$H$32,0,10*ROW('Sanitation Data'!H108))="","",OFFSET('Sanitation Data'!$H$32,0,10*ROW('Sanitation Data'!H108)))</f>
        <v/>
      </c>
      <c r="DJ114" s="404" t="str">
        <f ca="1">+IF(OFFSET('Sanitation Data'!$I$28,0,10*ROW('Sanitation Data'!I108))="","",OFFSET('Sanitation Data'!$I$28,0,10*ROW('Sanitation Data'!I108)))</f>
        <v/>
      </c>
      <c r="DK114" s="404" t="str">
        <f ca="1">+IF(OFFSET('Sanitation Data'!$I$29,0,10*ROW('Sanitation Data'!I108))="","",OFFSET('Sanitation Data'!$I$29,0,10*ROW('Sanitation Data'!I108)))</f>
        <v/>
      </c>
      <c r="DL114" s="404" t="str">
        <f ca="1">+IF(OFFSET('Sanitation Data'!$I$30,0,10*ROW('Sanitation Data'!I108))="","",OFFSET('Sanitation Data'!$I$30,0,10*ROW('Sanitation Data'!I108)))</f>
        <v/>
      </c>
      <c r="DM114" s="404" t="str">
        <f ca="1">+IF(OFFSET('Sanitation Data'!$I$31,0,10*ROW('Sanitation Data'!I108))="","",OFFSET('Sanitation Data'!$I$31,0,10*ROW('Sanitation Data'!I108)))</f>
        <v/>
      </c>
      <c r="DN114" s="404" t="str">
        <f ca="1">+IF(OFFSET('Sanitation Data'!$I$32,0,10*ROW('Sanitation Data'!I108))="","",OFFSET('Sanitation Data'!$I$32,0,10*ROW('Sanitation Data'!I108)))</f>
        <v/>
      </c>
      <c r="DO114" s="404" t="str">
        <f ca="1">+IF(OFFSET('Hygiene Data'!$D$11,0,10*ROW('Hygiene Data'!D108))="","",OFFSET('Hygiene Data'!$D$11,0,10*ROW('Hygiene Data'!D108)))</f>
        <v/>
      </c>
      <c r="DP114" s="404" t="str">
        <f ca="1">+IF(OFFSET('Hygiene Data'!$D$12,0,10*ROW('Hygiene Data'!D108))="","",OFFSET('Hygiene Data'!$D$12,0,10*ROW('Hygiene Data'!D108)))</f>
        <v/>
      </c>
      <c r="DQ114" s="404" t="str">
        <f ca="1">+IF(OFFSET('Hygiene Data'!$D$13,0,10*ROW('Hygiene Data'!D108))="","",OFFSET('Hygiene Data'!$D$13,0,10*ROW('Hygiene Data'!D108)))</f>
        <v/>
      </c>
      <c r="DR114" s="404" t="str">
        <f ca="1">+IF(OFFSET('Hygiene Data'!$E$11,0,10*ROW('Hygiene Data'!E108))="","",OFFSET('Hygiene Data'!$E$11,0,10*ROW('Hygiene Data'!E108)))</f>
        <v/>
      </c>
      <c r="DS114" s="404" t="str">
        <f ca="1">+IF(OFFSET('Hygiene Data'!$E$12,0,10*ROW('Hygiene Data'!E108))="","",OFFSET('Hygiene Data'!$E$12,0,10*ROW('Hygiene Data'!E108)))</f>
        <v/>
      </c>
      <c r="DT114" s="404" t="str">
        <f ca="1">+IF(OFFSET('Hygiene Data'!$E$13,0,10*ROW('Hygiene Data'!E108))="","",OFFSET('Hygiene Data'!$E$13,0,10*ROW('Hygiene Data'!E108)))</f>
        <v/>
      </c>
      <c r="DU114" s="404" t="str">
        <f ca="1">+IF(OFFSET('Hygiene Data'!$F$11,0,10*ROW('Hygiene Data'!F108))="","",OFFSET('Hygiene Data'!$F$11,0,10*ROW('Hygiene Data'!F108)))</f>
        <v/>
      </c>
      <c r="DV114" s="404" t="str">
        <f ca="1">+IF(OFFSET('Hygiene Data'!$F$12,0,10*ROW('Hygiene Data'!F108))="","",OFFSET('Hygiene Data'!$F$12,0,10*ROW('Hygiene Data'!F108)))</f>
        <v/>
      </c>
      <c r="DW114" s="404" t="str">
        <f ca="1">+IF(OFFSET('Hygiene Data'!$F$13,0,10*ROW('Hygiene Data'!F108))="","",OFFSET('Hygiene Data'!$F$13,0,10*ROW('Hygiene Data'!F108)))</f>
        <v/>
      </c>
      <c r="DX114" s="404" t="str">
        <f ca="1">+IF(OFFSET('Hygiene Data'!$G$11,0,10*ROW('Hygiene Data'!G108))="","",OFFSET('Hygiene Data'!$G$11,0,10*ROW('Hygiene Data'!G108)))</f>
        <v/>
      </c>
      <c r="DY114" s="404" t="str">
        <f ca="1">+IF(OFFSET('Hygiene Data'!$G$12,0,10*ROW('Hygiene Data'!G108))="","",OFFSET('Hygiene Data'!$G$12,0,10*ROW('Hygiene Data'!G108)))</f>
        <v/>
      </c>
      <c r="DZ114" s="404" t="str">
        <f ca="1">+IF(OFFSET('Hygiene Data'!$G$13,0,10*ROW('Hygiene Data'!G108))="","",OFFSET('Hygiene Data'!$G$13,0,10*ROW('Hygiene Data'!G108)))</f>
        <v/>
      </c>
      <c r="EA114" s="404" t="str">
        <f ca="1">+IF(OFFSET('Hygiene Data'!$H$11,0,10*ROW('Hygiene Data'!H108))="","",OFFSET('Hygiene Data'!$H$11,0,10*ROW('Hygiene Data'!H108)))</f>
        <v/>
      </c>
      <c r="EB114" s="404" t="str">
        <f ca="1">+IF(OFFSET('Hygiene Data'!$H$12,0,10*ROW('Hygiene Data'!H108))="","",OFFSET('Hygiene Data'!$H$12,0,10*ROW('Hygiene Data'!H108)))</f>
        <v/>
      </c>
      <c r="EC114" s="404" t="str">
        <f ca="1">+IF(OFFSET('Hygiene Data'!$H$13,0,10*ROW('Hygiene Data'!H108))="","",OFFSET('Hygiene Data'!$H$13,0,10*ROW('Hygiene Data'!H108)))</f>
        <v/>
      </c>
      <c r="ED114" s="404" t="str">
        <f ca="1">+IF(OFFSET('Hygiene Data'!$I$11,0,10*ROW('Hygiene Data'!I108))="","",OFFSET('Hygiene Data'!$I$11,0,10*ROW('Hygiene Data'!I108)))</f>
        <v/>
      </c>
      <c r="EE114" s="404" t="str">
        <f ca="1">+IF(OFFSET('Hygiene Data'!$I$12,0,10*ROW('Hygiene Data'!I108))="","",OFFSET('Hygiene Data'!$I$12,0,10*ROW('Hygiene Data'!I108)))</f>
        <v/>
      </c>
      <c r="EF114" s="404" t="str">
        <f ca="1">+IF(OFFSET('Hygiene Data'!$I$13,0,10*ROW('Hygiene Data'!I108))="","",OFFSET('Hygiene Data'!$I$13,0,10*ROW('Hygiene Data'!I108)))</f>
        <v/>
      </c>
    </row>
    <row r="115" spans="1:136" x14ac:dyDescent="0.25">
      <c r="A115" s="513" t="str">
        <f ca="1">+IF(OFFSET('Water Data'!$B$2,0,10*ROW('Water Data'!E109))="","",OFFSET('Water Data'!$B$2,0,10*ROW('Water Data'!E109)))</f>
        <v/>
      </c>
      <c r="B115" s="51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40" t="str">
        <f t="shared" ca="1" si="1"/>
        <v/>
      </c>
      <c r="D115" s="54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4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4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4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4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4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4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4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4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4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4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4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4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4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4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4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4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4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4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4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4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4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4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4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4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4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4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4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4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4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4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4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4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4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4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4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4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4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4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4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4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4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4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4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4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4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4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4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4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1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4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4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4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4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4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4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4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4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4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4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4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4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4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4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4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4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404" t="str">
        <f ca="1">+IF(OFFSET('Water Data'!$D$27,0,10*ROW('Water Data'!D109))="","",OFFSET('Water Data'!$D$27,0,10*ROW('Water Data'!D109)))</f>
        <v/>
      </c>
      <c r="BT115" s="404" t="str">
        <f ca="1">+IF(OFFSET('Water Data'!$D$28,0,10*ROW('Water Data'!D109))="","",OFFSET('Water Data'!$D$28,0,10*ROW('Water Data'!D109)))</f>
        <v/>
      </c>
      <c r="BU115" s="404" t="str">
        <f ca="1">+IF(OFFSET('Water Data'!$D$29,0,10*ROW('Water Data'!D109))="","",OFFSET('Water Data'!$D$29,0,10*ROW('Water Data'!D109)))</f>
        <v/>
      </c>
      <c r="BV115" s="404" t="str">
        <f ca="1">+IF(OFFSET('Water Data'!$E$27,0,10*ROW('Water Data'!E109))="","",OFFSET('Water Data'!$E$27,0,10*ROW('Water Data'!E109)))</f>
        <v/>
      </c>
      <c r="BW115" s="404" t="str">
        <f ca="1">+IF(OFFSET('Water Data'!$E$28,0,10*ROW('Water Data'!E109))="","",OFFSET('Water Data'!$E$28,0,10*ROW('Water Data'!E109)))</f>
        <v/>
      </c>
      <c r="BX115" s="404" t="str">
        <f ca="1">+IF(OFFSET('Water Data'!$E$29,0,10*ROW('Water Data'!E109))="","",OFFSET('Water Data'!$E$29,0,10*ROW('Water Data'!E109)))</f>
        <v/>
      </c>
      <c r="BY115" s="404" t="str">
        <f ca="1">+IF(OFFSET('Water Data'!$F$27,0,10*ROW('Water Data'!F109))="","",OFFSET('Water Data'!$F$27,0,10*ROW('Water Data'!F109)))</f>
        <v/>
      </c>
      <c r="BZ115" s="404" t="str">
        <f ca="1">+IF(OFFSET('Water Data'!$F$28,0,10*ROW('Water Data'!F109))="","",OFFSET('Water Data'!$F$28,0,10*ROW('Water Data'!F109)))</f>
        <v/>
      </c>
      <c r="CA115" s="404" t="str">
        <f ca="1">+IF(OFFSET('Water Data'!$F$29,0,10*ROW('Water Data'!F109))="","",OFFSET('Water Data'!$F$29,0,10*ROW('Water Data'!F109)))</f>
        <v/>
      </c>
      <c r="CB115" s="404" t="str">
        <f ca="1">+IF(OFFSET('Water Data'!$G$27,0,10*ROW('Water Data'!G109))="","",OFFSET('Water Data'!$G$27,0,10*ROW('Water Data'!G109)))</f>
        <v/>
      </c>
      <c r="CC115" s="404" t="str">
        <f ca="1">+IF(OFFSET('Water Data'!$G$28,0,10*ROW('Water Data'!G109))="","",OFFSET('Water Data'!$G$28,0,10*ROW('Water Data'!G109)))</f>
        <v/>
      </c>
      <c r="CD115" s="404" t="str">
        <f ca="1">+IF(OFFSET('Water Data'!$G$29,0,10*ROW('Water Data'!G109))="","",OFFSET('Water Data'!$G$29,0,10*ROW('Water Data'!G109)))</f>
        <v/>
      </c>
      <c r="CE115" s="404" t="str">
        <f ca="1">+IF(OFFSET('Water Data'!$H$27,0,10*ROW('Water Data'!H109))="","",OFFSET('Water Data'!$H$27,0,10*ROW('Water Data'!H109)))</f>
        <v/>
      </c>
      <c r="CF115" s="404" t="str">
        <f ca="1">+IF(OFFSET('Water Data'!$H$28,0,10*ROW('Water Data'!H109))="","",OFFSET('Water Data'!$H$28,0,10*ROW('Water Data'!H109)))</f>
        <v/>
      </c>
      <c r="CG115" s="404" t="str">
        <f ca="1">+IF(OFFSET('Water Data'!$H$29,0,10*ROW('Water Data'!H109))="","",OFFSET('Water Data'!$H$29,0,10*ROW('Water Data'!H109)))</f>
        <v/>
      </c>
      <c r="CH115" s="404" t="str">
        <f ca="1">+IF(OFFSET('Water Data'!$I$27,0,10*ROW('Water Data'!I109))="","",OFFSET('Water Data'!$I$27,0,10*ROW('Water Data'!I109)))</f>
        <v/>
      </c>
      <c r="CI115" s="404" t="str">
        <f ca="1">+IF(OFFSET('Water Data'!$I$28,0,10*ROW('Water Data'!I109))="","",OFFSET('Water Data'!$I$28,0,10*ROW('Water Data'!I109)))</f>
        <v/>
      </c>
      <c r="CJ115" s="404" t="str">
        <f ca="1">+IF(OFFSET('Water Data'!$I$29,0,10*ROW('Water Data'!I109))="","",OFFSET('Water Data'!$I$29,0,10*ROW('Water Data'!I109)))</f>
        <v/>
      </c>
      <c r="CK115" s="404" t="str">
        <f ca="1">+IF(OFFSET('Sanitation Data'!$D$28,0,10*ROW('Sanitation Data'!D109))="","",OFFSET('Sanitation Data'!$D$28,0,10*ROW('Sanitation Data'!D109)))</f>
        <v/>
      </c>
      <c r="CL115" s="404" t="str">
        <f ca="1">+IF(OFFSET('Sanitation Data'!$D$29,0,10*ROW('Sanitation Data'!D109))="","",OFFSET('Sanitation Data'!$D$29,0,10*ROW('Sanitation Data'!D109)))</f>
        <v/>
      </c>
      <c r="CM115" s="404" t="str">
        <f ca="1">+IF(OFFSET('Sanitation Data'!$D$30,0,10*ROW('Sanitation Data'!D109))="","",OFFSET('Sanitation Data'!$D$30,0,10*ROW('Sanitation Data'!D109)))</f>
        <v/>
      </c>
      <c r="CN115" s="404" t="str">
        <f ca="1">+IF(OFFSET('Sanitation Data'!$D$31,0,10*ROW('Sanitation Data'!D109))="","",OFFSET('Sanitation Data'!$D$31,0,10*ROW('Sanitation Data'!D109)))</f>
        <v/>
      </c>
      <c r="CO115" s="404" t="str">
        <f ca="1">+IF(OFFSET('Sanitation Data'!$D$32,0,10*ROW('Sanitation Data'!D109))="","",OFFSET('Sanitation Data'!$D$32,0,10*ROW('Sanitation Data'!D109)))</f>
        <v/>
      </c>
      <c r="CP115" s="404" t="str">
        <f ca="1">+IF(OFFSET('Sanitation Data'!$E$28,0,10*ROW('Sanitation Data'!E109))="","",OFFSET('Sanitation Data'!$E$28,0,10*ROW('Sanitation Data'!E109)))</f>
        <v/>
      </c>
      <c r="CQ115" s="404" t="str">
        <f ca="1">+IF(OFFSET('Sanitation Data'!$E$29,0,10*ROW('Sanitation Data'!E109))="","",OFFSET('Sanitation Data'!$E$29,0,10*ROW('Sanitation Data'!E109)))</f>
        <v/>
      </c>
      <c r="CR115" s="404" t="str">
        <f ca="1">+IF(OFFSET('Sanitation Data'!$E$30,0,10*ROW('Sanitation Data'!E109))="","",OFFSET('Sanitation Data'!$E$30,0,10*ROW('Sanitation Data'!E109)))</f>
        <v/>
      </c>
      <c r="CS115" s="404" t="str">
        <f ca="1">+IF(OFFSET('Sanitation Data'!$E$31,0,10*ROW('Sanitation Data'!E109))="","",OFFSET('Sanitation Data'!$E$31,0,10*ROW('Sanitation Data'!E109)))</f>
        <v/>
      </c>
      <c r="CT115" s="404" t="str">
        <f ca="1">+IF(OFFSET('Sanitation Data'!$E$32,0,10*ROW('Sanitation Data'!E109))="","",OFFSET('Sanitation Data'!$E$32,0,10*ROW('Sanitation Data'!E109)))</f>
        <v/>
      </c>
      <c r="CU115" s="404" t="str">
        <f ca="1">+IF(OFFSET('Sanitation Data'!$F$28,0,10*ROW('Sanitation Data'!F109))="","",OFFSET('Sanitation Data'!$F$28,0,10*ROW('Sanitation Data'!F109)))</f>
        <v/>
      </c>
      <c r="CV115" s="404" t="str">
        <f ca="1">+IF(OFFSET('Sanitation Data'!$F$29,0,10*ROW('Sanitation Data'!F109))="","",OFFSET('Sanitation Data'!$F$29,0,10*ROW('Sanitation Data'!F109)))</f>
        <v/>
      </c>
      <c r="CW115" s="404" t="str">
        <f ca="1">+IF(OFFSET('Sanitation Data'!$F$30,0,10*ROW('Sanitation Data'!F109))="","",OFFSET('Sanitation Data'!$F$30,0,10*ROW('Sanitation Data'!F109)))</f>
        <v/>
      </c>
      <c r="CX115" s="404" t="str">
        <f ca="1">+IF(OFFSET('Sanitation Data'!$F$31,0,10*ROW('Sanitation Data'!F109))="","",OFFSET('Sanitation Data'!$F$31,0,10*ROW('Sanitation Data'!F109)))</f>
        <v/>
      </c>
      <c r="CY115" s="404" t="str">
        <f ca="1">+IF(OFFSET('Sanitation Data'!$F$32,0,10*ROW('Sanitation Data'!F109))="","",OFFSET('Sanitation Data'!$F$32,0,10*ROW('Sanitation Data'!F109)))</f>
        <v/>
      </c>
      <c r="CZ115" s="404" t="str">
        <f ca="1">+IF(OFFSET('Sanitation Data'!$G$28,0,10*ROW('Sanitation Data'!G109))="","",OFFSET('Sanitation Data'!$G$28,0,10*ROW('Sanitation Data'!G109)))</f>
        <v/>
      </c>
      <c r="DA115" s="404" t="str">
        <f ca="1">+IF(OFFSET('Sanitation Data'!$G$29,0,10*ROW('Sanitation Data'!G109))="","",OFFSET('Sanitation Data'!$G$29,0,10*ROW('Sanitation Data'!G109)))</f>
        <v/>
      </c>
      <c r="DB115" s="404" t="str">
        <f ca="1">+IF(OFFSET('Sanitation Data'!$G$30,0,10*ROW('Sanitation Data'!G109))="","",OFFSET('Sanitation Data'!$G$30,0,10*ROW('Sanitation Data'!G109)))</f>
        <v/>
      </c>
      <c r="DC115" s="404" t="str">
        <f ca="1">+IF(OFFSET('Sanitation Data'!$G$31,0,10*ROW('Sanitation Data'!G109))="","",OFFSET('Sanitation Data'!$G$31,0,10*ROW('Sanitation Data'!G109)))</f>
        <v/>
      </c>
      <c r="DD115" s="404" t="str">
        <f ca="1">+IF(OFFSET('Sanitation Data'!$G$32,0,10*ROW('Sanitation Data'!G109))="","",OFFSET('Sanitation Data'!$G$32,0,10*ROW('Sanitation Data'!G109)))</f>
        <v/>
      </c>
      <c r="DE115" s="404" t="str">
        <f ca="1">+IF(OFFSET('Sanitation Data'!$H$28,0,10*ROW('Sanitation Data'!H109))="","",OFFSET('Sanitation Data'!$H$28,0,10*ROW('Sanitation Data'!H109)))</f>
        <v/>
      </c>
      <c r="DF115" s="404" t="str">
        <f ca="1">+IF(OFFSET('Sanitation Data'!$H$29,0,10*ROW('Sanitation Data'!H109))="","",OFFSET('Sanitation Data'!$H$29,0,10*ROW('Sanitation Data'!H109)))</f>
        <v/>
      </c>
      <c r="DG115" s="404" t="str">
        <f ca="1">+IF(OFFSET('Sanitation Data'!$H$30,0,10*ROW('Sanitation Data'!H109))="","",OFFSET('Sanitation Data'!$H$30,0,10*ROW('Sanitation Data'!H109)))</f>
        <v/>
      </c>
      <c r="DH115" s="404" t="str">
        <f ca="1">+IF(OFFSET('Sanitation Data'!$H$31,0,10*ROW('Sanitation Data'!H109))="","",OFFSET('Sanitation Data'!$H$31,0,10*ROW('Sanitation Data'!H109)))</f>
        <v/>
      </c>
      <c r="DI115" s="404" t="str">
        <f ca="1">+IF(OFFSET('Sanitation Data'!$H$32,0,10*ROW('Sanitation Data'!H109))="","",OFFSET('Sanitation Data'!$H$32,0,10*ROW('Sanitation Data'!H109)))</f>
        <v/>
      </c>
      <c r="DJ115" s="404" t="str">
        <f ca="1">+IF(OFFSET('Sanitation Data'!$I$28,0,10*ROW('Sanitation Data'!I109))="","",OFFSET('Sanitation Data'!$I$28,0,10*ROW('Sanitation Data'!I109)))</f>
        <v/>
      </c>
      <c r="DK115" s="404" t="str">
        <f ca="1">+IF(OFFSET('Sanitation Data'!$I$29,0,10*ROW('Sanitation Data'!I109))="","",OFFSET('Sanitation Data'!$I$29,0,10*ROW('Sanitation Data'!I109)))</f>
        <v/>
      </c>
      <c r="DL115" s="404" t="str">
        <f ca="1">+IF(OFFSET('Sanitation Data'!$I$30,0,10*ROW('Sanitation Data'!I109))="","",OFFSET('Sanitation Data'!$I$30,0,10*ROW('Sanitation Data'!I109)))</f>
        <v/>
      </c>
      <c r="DM115" s="404" t="str">
        <f ca="1">+IF(OFFSET('Sanitation Data'!$I$31,0,10*ROW('Sanitation Data'!I109))="","",OFFSET('Sanitation Data'!$I$31,0,10*ROW('Sanitation Data'!I109)))</f>
        <v/>
      </c>
      <c r="DN115" s="404" t="str">
        <f ca="1">+IF(OFFSET('Sanitation Data'!$I$32,0,10*ROW('Sanitation Data'!I109))="","",OFFSET('Sanitation Data'!$I$32,0,10*ROW('Sanitation Data'!I109)))</f>
        <v/>
      </c>
      <c r="DO115" s="404" t="str">
        <f ca="1">+IF(OFFSET('Hygiene Data'!$D$11,0,10*ROW('Hygiene Data'!D109))="","",OFFSET('Hygiene Data'!$D$11,0,10*ROW('Hygiene Data'!D109)))</f>
        <v/>
      </c>
      <c r="DP115" s="404" t="str">
        <f ca="1">+IF(OFFSET('Hygiene Data'!$D$12,0,10*ROW('Hygiene Data'!D109))="","",OFFSET('Hygiene Data'!$D$12,0,10*ROW('Hygiene Data'!D109)))</f>
        <v/>
      </c>
      <c r="DQ115" s="404" t="str">
        <f ca="1">+IF(OFFSET('Hygiene Data'!$D$13,0,10*ROW('Hygiene Data'!D109))="","",OFFSET('Hygiene Data'!$D$13,0,10*ROW('Hygiene Data'!D109)))</f>
        <v/>
      </c>
      <c r="DR115" s="404" t="str">
        <f ca="1">+IF(OFFSET('Hygiene Data'!$E$11,0,10*ROW('Hygiene Data'!E109))="","",OFFSET('Hygiene Data'!$E$11,0,10*ROW('Hygiene Data'!E109)))</f>
        <v/>
      </c>
      <c r="DS115" s="404" t="str">
        <f ca="1">+IF(OFFSET('Hygiene Data'!$E$12,0,10*ROW('Hygiene Data'!E109))="","",OFFSET('Hygiene Data'!$E$12,0,10*ROW('Hygiene Data'!E109)))</f>
        <v/>
      </c>
      <c r="DT115" s="404" t="str">
        <f ca="1">+IF(OFFSET('Hygiene Data'!$E$13,0,10*ROW('Hygiene Data'!E109))="","",OFFSET('Hygiene Data'!$E$13,0,10*ROW('Hygiene Data'!E109)))</f>
        <v/>
      </c>
      <c r="DU115" s="404" t="str">
        <f ca="1">+IF(OFFSET('Hygiene Data'!$F$11,0,10*ROW('Hygiene Data'!F109))="","",OFFSET('Hygiene Data'!$F$11,0,10*ROW('Hygiene Data'!F109)))</f>
        <v/>
      </c>
      <c r="DV115" s="404" t="str">
        <f ca="1">+IF(OFFSET('Hygiene Data'!$F$12,0,10*ROW('Hygiene Data'!F109))="","",OFFSET('Hygiene Data'!$F$12,0,10*ROW('Hygiene Data'!F109)))</f>
        <v/>
      </c>
      <c r="DW115" s="404" t="str">
        <f ca="1">+IF(OFFSET('Hygiene Data'!$F$13,0,10*ROW('Hygiene Data'!F109))="","",OFFSET('Hygiene Data'!$F$13,0,10*ROW('Hygiene Data'!F109)))</f>
        <v/>
      </c>
      <c r="DX115" s="404" t="str">
        <f ca="1">+IF(OFFSET('Hygiene Data'!$G$11,0,10*ROW('Hygiene Data'!G109))="","",OFFSET('Hygiene Data'!$G$11,0,10*ROW('Hygiene Data'!G109)))</f>
        <v/>
      </c>
      <c r="DY115" s="404" t="str">
        <f ca="1">+IF(OFFSET('Hygiene Data'!$G$12,0,10*ROW('Hygiene Data'!G109))="","",OFFSET('Hygiene Data'!$G$12,0,10*ROW('Hygiene Data'!G109)))</f>
        <v/>
      </c>
      <c r="DZ115" s="404" t="str">
        <f ca="1">+IF(OFFSET('Hygiene Data'!$G$13,0,10*ROW('Hygiene Data'!G109))="","",OFFSET('Hygiene Data'!$G$13,0,10*ROW('Hygiene Data'!G109)))</f>
        <v/>
      </c>
      <c r="EA115" s="404" t="str">
        <f ca="1">+IF(OFFSET('Hygiene Data'!$H$11,0,10*ROW('Hygiene Data'!H109))="","",OFFSET('Hygiene Data'!$H$11,0,10*ROW('Hygiene Data'!H109)))</f>
        <v/>
      </c>
      <c r="EB115" s="404" t="str">
        <f ca="1">+IF(OFFSET('Hygiene Data'!$H$12,0,10*ROW('Hygiene Data'!H109))="","",OFFSET('Hygiene Data'!$H$12,0,10*ROW('Hygiene Data'!H109)))</f>
        <v/>
      </c>
      <c r="EC115" s="404" t="str">
        <f ca="1">+IF(OFFSET('Hygiene Data'!$H$13,0,10*ROW('Hygiene Data'!H109))="","",OFFSET('Hygiene Data'!$H$13,0,10*ROW('Hygiene Data'!H109)))</f>
        <v/>
      </c>
      <c r="ED115" s="404" t="str">
        <f ca="1">+IF(OFFSET('Hygiene Data'!$I$11,0,10*ROW('Hygiene Data'!I109))="","",OFFSET('Hygiene Data'!$I$11,0,10*ROW('Hygiene Data'!I109)))</f>
        <v/>
      </c>
      <c r="EE115" s="404" t="str">
        <f ca="1">+IF(OFFSET('Hygiene Data'!$I$12,0,10*ROW('Hygiene Data'!I109))="","",OFFSET('Hygiene Data'!$I$12,0,10*ROW('Hygiene Data'!I109)))</f>
        <v/>
      </c>
      <c r="EF115" s="404" t="str">
        <f ca="1">+IF(OFFSET('Hygiene Data'!$I$13,0,10*ROW('Hygiene Data'!I109))="","",OFFSET('Hygiene Data'!$I$13,0,10*ROW('Hygiene Data'!I109)))</f>
        <v/>
      </c>
    </row>
    <row r="116" spans="1:136" x14ac:dyDescent="0.25">
      <c r="A116" s="513" t="str">
        <f ca="1">+IF(OFFSET('Water Data'!$B$2,0,10*ROW('Water Data'!E110))="","",OFFSET('Water Data'!$B$2,0,10*ROW('Water Data'!E110)))</f>
        <v/>
      </c>
      <c r="B116" s="51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40" t="str">
        <f t="shared" ca="1" si="1"/>
        <v/>
      </c>
      <c r="D116" s="54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4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4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4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4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4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4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4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4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4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4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4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4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4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4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4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4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4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4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4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4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4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4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4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4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4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4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4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4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4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4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4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4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4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4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4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4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4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4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4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4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4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4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4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4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4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4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4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4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1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4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4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4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4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4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4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4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4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4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4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4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4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4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4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4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4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404" t="str">
        <f ca="1">+IF(OFFSET('Water Data'!$D$27,0,10*ROW('Water Data'!D110))="","",OFFSET('Water Data'!$D$27,0,10*ROW('Water Data'!D110)))</f>
        <v/>
      </c>
      <c r="BT116" s="404" t="str">
        <f ca="1">+IF(OFFSET('Water Data'!$D$28,0,10*ROW('Water Data'!D110))="","",OFFSET('Water Data'!$D$28,0,10*ROW('Water Data'!D110)))</f>
        <v/>
      </c>
      <c r="BU116" s="404" t="str">
        <f ca="1">+IF(OFFSET('Water Data'!$D$29,0,10*ROW('Water Data'!D110))="","",OFFSET('Water Data'!$D$29,0,10*ROW('Water Data'!D110)))</f>
        <v/>
      </c>
      <c r="BV116" s="404" t="str">
        <f ca="1">+IF(OFFSET('Water Data'!$E$27,0,10*ROW('Water Data'!E110))="","",OFFSET('Water Data'!$E$27,0,10*ROW('Water Data'!E110)))</f>
        <v/>
      </c>
      <c r="BW116" s="404" t="str">
        <f ca="1">+IF(OFFSET('Water Data'!$E$28,0,10*ROW('Water Data'!E110))="","",OFFSET('Water Data'!$E$28,0,10*ROW('Water Data'!E110)))</f>
        <v/>
      </c>
      <c r="BX116" s="404" t="str">
        <f ca="1">+IF(OFFSET('Water Data'!$E$29,0,10*ROW('Water Data'!E110))="","",OFFSET('Water Data'!$E$29,0,10*ROW('Water Data'!E110)))</f>
        <v/>
      </c>
      <c r="BY116" s="404" t="str">
        <f ca="1">+IF(OFFSET('Water Data'!$F$27,0,10*ROW('Water Data'!F110))="","",OFFSET('Water Data'!$F$27,0,10*ROW('Water Data'!F110)))</f>
        <v/>
      </c>
      <c r="BZ116" s="404" t="str">
        <f ca="1">+IF(OFFSET('Water Data'!$F$28,0,10*ROW('Water Data'!F110))="","",OFFSET('Water Data'!$F$28,0,10*ROW('Water Data'!F110)))</f>
        <v/>
      </c>
      <c r="CA116" s="404" t="str">
        <f ca="1">+IF(OFFSET('Water Data'!$F$29,0,10*ROW('Water Data'!F110))="","",OFFSET('Water Data'!$F$29,0,10*ROW('Water Data'!F110)))</f>
        <v/>
      </c>
      <c r="CB116" s="404" t="str">
        <f ca="1">+IF(OFFSET('Water Data'!$G$27,0,10*ROW('Water Data'!G110))="","",OFFSET('Water Data'!$G$27,0,10*ROW('Water Data'!G110)))</f>
        <v/>
      </c>
      <c r="CC116" s="404" t="str">
        <f ca="1">+IF(OFFSET('Water Data'!$G$28,0,10*ROW('Water Data'!G110))="","",OFFSET('Water Data'!$G$28,0,10*ROW('Water Data'!G110)))</f>
        <v/>
      </c>
      <c r="CD116" s="404" t="str">
        <f ca="1">+IF(OFFSET('Water Data'!$G$29,0,10*ROW('Water Data'!G110))="","",OFFSET('Water Data'!$G$29,0,10*ROW('Water Data'!G110)))</f>
        <v/>
      </c>
      <c r="CE116" s="404" t="str">
        <f ca="1">+IF(OFFSET('Water Data'!$H$27,0,10*ROW('Water Data'!H110))="","",OFFSET('Water Data'!$H$27,0,10*ROW('Water Data'!H110)))</f>
        <v/>
      </c>
      <c r="CF116" s="404" t="str">
        <f ca="1">+IF(OFFSET('Water Data'!$H$28,0,10*ROW('Water Data'!H110))="","",OFFSET('Water Data'!$H$28,0,10*ROW('Water Data'!H110)))</f>
        <v/>
      </c>
      <c r="CG116" s="404" t="str">
        <f ca="1">+IF(OFFSET('Water Data'!$H$29,0,10*ROW('Water Data'!H110))="","",OFFSET('Water Data'!$H$29,0,10*ROW('Water Data'!H110)))</f>
        <v/>
      </c>
      <c r="CH116" s="404" t="str">
        <f ca="1">+IF(OFFSET('Water Data'!$I$27,0,10*ROW('Water Data'!I110))="","",OFFSET('Water Data'!$I$27,0,10*ROW('Water Data'!I110)))</f>
        <v/>
      </c>
      <c r="CI116" s="404" t="str">
        <f ca="1">+IF(OFFSET('Water Data'!$I$28,0,10*ROW('Water Data'!I110))="","",OFFSET('Water Data'!$I$28,0,10*ROW('Water Data'!I110)))</f>
        <v/>
      </c>
      <c r="CJ116" s="404" t="str">
        <f ca="1">+IF(OFFSET('Water Data'!$I$29,0,10*ROW('Water Data'!I110))="","",OFFSET('Water Data'!$I$29,0,10*ROW('Water Data'!I110)))</f>
        <v/>
      </c>
      <c r="CK116" s="404" t="str">
        <f ca="1">+IF(OFFSET('Sanitation Data'!$D$28,0,10*ROW('Sanitation Data'!D110))="","",OFFSET('Sanitation Data'!$D$28,0,10*ROW('Sanitation Data'!D110)))</f>
        <v/>
      </c>
      <c r="CL116" s="404" t="str">
        <f ca="1">+IF(OFFSET('Sanitation Data'!$D$29,0,10*ROW('Sanitation Data'!D110))="","",OFFSET('Sanitation Data'!$D$29,0,10*ROW('Sanitation Data'!D110)))</f>
        <v/>
      </c>
      <c r="CM116" s="404" t="str">
        <f ca="1">+IF(OFFSET('Sanitation Data'!$D$30,0,10*ROW('Sanitation Data'!D110))="","",OFFSET('Sanitation Data'!$D$30,0,10*ROW('Sanitation Data'!D110)))</f>
        <v/>
      </c>
      <c r="CN116" s="404" t="str">
        <f ca="1">+IF(OFFSET('Sanitation Data'!$D$31,0,10*ROW('Sanitation Data'!D110))="","",OFFSET('Sanitation Data'!$D$31,0,10*ROW('Sanitation Data'!D110)))</f>
        <v/>
      </c>
      <c r="CO116" s="404" t="str">
        <f ca="1">+IF(OFFSET('Sanitation Data'!$D$32,0,10*ROW('Sanitation Data'!D110))="","",OFFSET('Sanitation Data'!$D$32,0,10*ROW('Sanitation Data'!D110)))</f>
        <v/>
      </c>
      <c r="CP116" s="404" t="str">
        <f ca="1">+IF(OFFSET('Sanitation Data'!$E$28,0,10*ROW('Sanitation Data'!E110))="","",OFFSET('Sanitation Data'!$E$28,0,10*ROW('Sanitation Data'!E110)))</f>
        <v/>
      </c>
      <c r="CQ116" s="404" t="str">
        <f ca="1">+IF(OFFSET('Sanitation Data'!$E$29,0,10*ROW('Sanitation Data'!E110))="","",OFFSET('Sanitation Data'!$E$29,0,10*ROW('Sanitation Data'!E110)))</f>
        <v/>
      </c>
      <c r="CR116" s="404" t="str">
        <f ca="1">+IF(OFFSET('Sanitation Data'!$E$30,0,10*ROW('Sanitation Data'!E110))="","",OFFSET('Sanitation Data'!$E$30,0,10*ROW('Sanitation Data'!E110)))</f>
        <v/>
      </c>
      <c r="CS116" s="404" t="str">
        <f ca="1">+IF(OFFSET('Sanitation Data'!$E$31,0,10*ROW('Sanitation Data'!E110))="","",OFFSET('Sanitation Data'!$E$31,0,10*ROW('Sanitation Data'!E110)))</f>
        <v/>
      </c>
      <c r="CT116" s="404" t="str">
        <f ca="1">+IF(OFFSET('Sanitation Data'!$E$32,0,10*ROW('Sanitation Data'!E110))="","",OFFSET('Sanitation Data'!$E$32,0,10*ROW('Sanitation Data'!E110)))</f>
        <v/>
      </c>
      <c r="CU116" s="404" t="str">
        <f ca="1">+IF(OFFSET('Sanitation Data'!$F$28,0,10*ROW('Sanitation Data'!F110))="","",OFFSET('Sanitation Data'!$F$28,0,10*ROW('Sanitation Data'!F110)))</f>
        <v/>
      </c>
      <c r="CV116" s="404" t="str">
        <f ca="1">+IF(OFFSET('Sanitation Data'!$F$29,0,10*ROW('Sanitation Data'!F110))="","",OFFSET('Sanitation Data'!$F$29,0,10*ROW('Sanitation Data'!F110)))</f>
        <v/>
      </c>
      <c r="CW116" s="404" t="str">
        <f ca="1">+IF(OFFSET('Sanitation Data'!$F$30,0,10*ROW('Sanitation Data'!F110))="","",OFFSET('Sanitation Data'!$F$30,0,10*ROW('Sanitation Data'!F110)))</f>
        <v/>
      </c>
      <c r="CX116" s="404" t="str">
        <f ca="1">+IF(OFFSET('Sanitation Data'!$F$31,0,10*ROW('Sanitation Data'!F110))="","",OFFSET('Sanitation Data'!$F$31,0,10*ROW('Sanitation Data'!F110)))</f>
        <v/>
      </c>
      <c r="CY116" s="404" t="str">
        <f ca="1">+IF(OFFSET('Sanitation Data'!$F$32,0,10*ROW('Sanitation Data'!F110))="","",OFFSET('Sanitation Data'!$F$32,0,10*ROW('Sanitation Data'!F110)))</f>
        <v/>
      </c>
      <c r="CZ116" s="404" t="str">
        <f ca="1">+IF(OFFSET('Sanitation Data'!$G$28,0,10*ROW('Sanitation Data'!G110))="","",OFFSET('Sanitation Data'!$G$28,0,10*ROW('Sanitation Data'!G110)))</f>
        <v/>
      </c>
      <c r="DA116" s="404" t="str">
        <f ca="1">+IF(OFFSET('Sanitation Data'!$G$29,0,10*ROW('Sanitation Data'!G110))="","",OFFSET('Sanitation Data'!$G$29,0,10*ROW('Sanitation Data'!G110)))</f>
        <v/>
      </c>
      <c r="DB116" s="404" t="str">
        <f ca="1">+IF(OFFSET('Sanitation Data'!$G$30,0,10*ROW('Sanitation Data'!G110))="","",OFFSET('Sanitation Data'!$G$30,0,10*ROW('Sanitation Data'!G110)))</f>
        <v/>
      </c>
      <c r="DC116" s="404" t="str">
        <f ca="1">+IF(OFFSET('Sanitation Data'!$G$31,0,10*ROW('Sanitation Data'!G110))="","",OFFSET('Sanitation Data'!$G$31,0,10*ROW('Sanitation Data'!G110)))</f>
        <v/>
      </c>
      <c r="DD116" s="404" t="str">
        <f ca="1">+IF(OFFSET('Sanitation Data'!$G$32,0,10*ROW('Sanitation Data'!G110))="","",OFFSET('Sanitation Data'!$G$32,0,10*ROW('Sanitation Data'!G110)))</f>
        <v/>
      </c>
      <c r="DE116" s="404" t="str">
        <f ca="1">+IF(OFFSET('Sanitation Data'!$H$28,0,10*ROW('Sanitation Data'!H110))="","",OFFSET('Sanitation Data'!$H$28,0,10*ROW('Sanitation Data'!H110)))</f>
        <v/>
      </c>
      <c r="DF116" s="404" t="str">
        <f ca="1">+IF(OFFSET('Sanitation Data'!$H$29,0,10*ROW('Sanitation Data'!H110))="","",OFFSET('Sanitation Data'!$H$29,0,10*ROW('Sanitation Data'!H110)))</f>
        <v/>
      </c>
      <c r="DG116" s="404" t="str">
        <f ca="1">+IF(OFFSET('Sanitation Data'!$H$30,0,10*ROW('Sanitation Data'!H110))="","",OFFSET('Sanitation Data'!$H$30,0,10*ROW('Sanitation Data'!H110)))</f>
        <v/>
      </c>
      <c r="DH116" s="404" t="str">
        <f ca="1">+IF(OFFSET('Sanitation Data'!$H$31,0,10*ROW('Sanitation Data'!H110))="","",OFFSET('Sanitation Data'!$H$31,0,10*ROW('Sanitation Data'!H110)))</f>
        <v/>
      </c>
      <c r="DI116" s="404" t="str">
        <f ca="1">+IF(OFFSET('Sanitation Data'!$H$32,0,10*ROW('Sanitation Data'!H110))="","",OFFSET('Sanitation Data'!$H$32,0,10*ROW('Sanitation Data'!H110)))</f>
        <v/>
      </c>
      <c r="DJ116" s="404" t="str">
        <f ca="1">+IF(OFFSET('Sanitation Data'!$I$28,0,10*ROW('Sanitation Data'!I110))="","",OFFSET('Sanitation Data'!$I$28,0,10*ROW('Sanitation Data'!I110)))</f>
        <v/>
      </c>
      <c r="DK116" s="404" t="str">
        <f ca="1">+IF(OFFSET('Sanitation Data'!$I$29,0,10*ROW('Sanitation Data'!I110))="","",OFFSET('Sanitation Data'!$I$29,0,10*ROW('Sanitation Data'!I110)))</f>
        <v/>
      </c>
      <c r="DL116" s="404" t="str">
        <f ca="1">+IF(OFFSET('Sanitation Data'!$I$30,0,10*ROW('Sanitation Data'!I110))="","",OFFSET('Sanitation Data'!$I$30,0,10*ROW('Sanitation Data'!I110)))</f>
        <v/>
      </c>
      <c r="DM116" s="404" t="str">
        <f ca="1">+IF(OFFSET('Sanitation Data'!$I$31,0,10*ROW('Sanitation Data'!I110))="","",OFFSET('Sanitation Data'!$I$31,0,10*ROW('Sanitation Data'!I110)))</f>
        <v/>
      </c>
      <c r="DN116" s="404" t="str">
        <f ca="1">+IF(OFFSET('Sanitation Data'!$I$32,0,10*ROW('Sanitation Data'!I110))="","",OFFSET('Sanitation Data'!$I$32,0,10*ROW('Sanitation Data'!I110)))</f>
        <v/>
      </c>
      <c r="DO116" s="404" t="str">
        <f ca="1">+IF(OFFSET('Hygiene Data'!$D$11,0,10*ROW('Hygiene Data'!D110))="","",OFFSET('Hygiene Data'!$D$11,0,10*ROW('Hygiene Data'!D110)))</f>
        <v/>
      </c>
      <c r="DP116" s="404" t="str">
        <f ca="1">+IF(OFFSET('Hygiene Data'!$D$12,0,10*ROW('Hygiene Data'!D110))="","",OFFSET('Hygiene Data'!$D$12,0,10*ROW('Hygiene Data'!D110)))</f>
        <v/>
      </c>
      <c r="DQ116" s="404" t="str">
        <f ca="1">+IF(OFFSET('Hygiene Data'!$D$13,0,10*ROW('Hygiene Data'!D110))="","",OFFSET('Hygiene Data'!$D$13,0,10*ROW('Hygiene Data'!D110)))</f>
        <v/>
      </c>
      <c r="DR116" s="404" t="str">
        <f ca="1">+IF(OFFSET('Hygiene Data'!$E$11,0,10*ROW('Hygiene Data'!E110))="","",OFFSET('Hygiene Data'!$E$11,0,10*ROW('Hygiene Data'!E110)))</f>
        <v/>
      </c>
      <c r="DS116" s="404" t="str">
        <f ca="1">+IF(OFFSET('Hygiene Data'!$E$12,0,10*ROW('Hygiene Data'!E110))="","",OFFSET('Hygiene Data'!$E$12,0,10*ROW('Hygiene Data'!E110)))</f>
        <v/>
      </c>
      <c r="DT116" s="404" t="str">
        <f ca="1">+IF(OFFSET('Hygiene Data'!$E$13,0,10*ROW('Hygiene Data'!E110))="","",OFFSET('Hygiene Data'!$E$13,0,10*ROW('Hygiene Data'!E110)))</f>
        <v/>
      </c>
      <c r="DU116" s="404" t="str">
        <f ca="1">+IF(OFFSET('Hygiene Data'!$F$11,0,10*ROW('Hygiene Data'!F110))="","",OFFSET('Hygiene Data'!$F$11,0,10*ROW('Hygiene Data'!F110)))</f>
        <v/>
      </c>
      <c r="DV116" s="404" t="str">
        <f ca="1">+IF(OFFSET('Hygiene Data'!$F$12,0,10*ROW('Hygiene Data'!F110))="","",OFFSET('Hygiene Data'!$F$12,0,10*ROW('Hygiene Data'!F110)))</f>
        <v/>
      </c>
      <c r="DW116" s="404" t="str">
        <f ca="1">+IF(OFFSET('Hygiene Data'!$F$13,0,10*ROW('Hygiene Data'!F110))="","",OFFSET('Hygiene Data'!$F$13,0,10*ROW('Hygiene Data'!F110)))</f>
        <v/>
      </c>
      <c r="DX116" s="404" t="str">
        <f ca="1">+IF(OFFSET('Hygiene Data'!$G$11,0,10*ROW('Hygiene Data'!G110))="","",OFFSET('Hygiene Data'!$G$11,0,10*ROW('Hygiene Data'!G110)))</f>
        <v/>
      </c>
      <c r="DY116" s="404" t="str">
        <f ca="1">+IF(OFFSET('Hygiene Data'!$G$12,0,10*ROW('Hygiene Data'!G110))="","",OFFSET('Hygiene Data'!$G$12,0,10*ROW('Hygiene Data'!G110)))</f>
        <v/>
      </c>
      <c r="DZ116" s="404" t="str">
        <f ca="1">+IF(OFFSET('Hygiene Data'!$G$13,0,10*ROW('Hygiene Data'!G110))="","",OFFSET('Hygiene Data'!$G$13,0,10*ROW('Hygiene Data'!G110)))</f>
        <v/>
      </c>
      <c r="EA116" s="404" t="str">
        <f ca="1">+IF(OFFSET('Hygiene Data'!$H$11,0,10*ROW('Hygiene Data'!H110))="","",OFFSET('Hygiene Data'!$H$11,0,10*ROW('Hygiene Data'!H110)))</f>
        <v/>
      </c>
      <c r="EB116" s="404" t="str">
        <f ca="1">+IF(OFFSET('Hygiene Data'!$H$12,0,10*ROW('Hygiene Data'!H110))="","",OFFSET('Hygiene Data'!$H$12,0,10*ROW('Hygiene Data'!H110)))</f>
        <v/>
      </c>
      <c r="EC116" s="404" t="str">
        <f ca="1">+IF(OFFSET('Hygiene Data'!$H$13,0,10*ROW('Hygiene Data'!H110))="","",OFFSET('Hygiene Data'!$H$13,0,10*ROW('Hygiene Data'!H110)))</f>
        <v/>
      </c>
      <c r="ED116" s="404" t="str">
        <f ca="1">+IF(OFFSET('Hygiene Data'!$I$11,0,10*ROW('Hygiene Data'!I110))="","",OFFSET('Hygiene Data'!$I$11,0,10*ROW('Hygiene Data'!I110)))</f>
        <v/>
      </c>
      <c r="EE116" s="404" t="str">
        <f ca="1">+IF(OFFSET('Hygiene Data'!$I$12,0,10*ROW('Hygiene Data'!I110))="","",OFFSET('Hygiene Data'!$I$12,0,10*ROW('Hygiene Data'!I110)))</f>
        <v/>
      </c>
      <c r="EF116" s="404" t="str">
        <f ca="1">+IF(OFFSET('Hygiene Data'!$I$13,0,10*ROW('Hygiene Data'!I110))="","",OFFSET('Hygiene Data'!$I$13,0,10*ROW('Hygiene Data'!I110)))</f>
        <v/>
      </c>
    </row>
    <row r="117" spans="1:136" x14ac:dyDescent="0.25">
      <c r="A117" s="513" t="str">
        <f ca="1">+IF(OFFSET('Water Data'!$B$2,0,10*ROW('Water Data'!E111))="","",OFFSET('Water Data'!$B$2,0,10*ROW('Water Data'!E111)))</f>
        <v/>
      </c>
      <c r="B117" s="51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40" t="str">
        <f t="shared" ca="1" si="1"/>
        <v/>
      </c>
      <c r="D117" s="54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4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4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4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4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4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4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4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4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4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4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4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4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4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4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4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4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4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4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4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4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4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4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4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4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4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4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4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4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4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4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4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4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4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4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4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4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4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4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4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4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4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4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4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4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4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4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4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4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1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4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4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4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4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4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4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4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4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4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4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4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4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4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4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4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4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404" t="str">
        <f ca="1">+IF(OFFSET('Water Data'!$D$27,0,10*ROW('Water Data'!D111))="","",OFFSET('Water Data'!$D$27,0,10*ROW('Water Data'!D111)))</f>
        <v/>
      </c>
      <c r="BT117" s="404" t="str">
        <f ca="1">+IF(OFFSET('Water Data'!$D$28,0,10*ROW('Water Data'!D111))="","",OFFSET('Water Data'!$D$28,0,10*ROW('Water Data'!D111)))</f>
        <v/>
      </c>
      <c r="BU117" s="404" t="str">
        <f ca="1">+IF(OFFSET('Water Data'!$D$29,0,10*ROW('Water Data'!D111))="","",OFFSET('Water Data'!$D$29,0,10*ROW('Water Data'!D111)))</f>
        <v/>
      </c>
      <c r="BV117" s="404" t="str">
        <f ca="1">+IF(OFFSET('Water Data'!$E$27,0,10*ROW('Water Data'!E111))="","",OFFSET('Water Data'!$E$27,0,10*ROW('Water Data'!E111)))</f>
        <v/>
      </c>
      <c r="BW117" s="404" t="str">
        <f ca="1">+IF(OFFSET('Water Data'!$E$28,0,10*ROW('Water Data'!E111))="","",OFFSET('Water Data'!$E$28,0,10*ROW('Water Data'!E111)))</f>
        <v/>
      </c>
      <c r="BX117" s="404" t="str">
        <f ca="1">+IF(OFFSET('Water Data'!$E$29,0,10*ROW('Water Data'!E111))="","",OFFSET('Water Data'!$E$29,0,10*ROW('Water Data'!E111)))</f>
        <v/>
      </c>
      <c r="BY117" s="404" t="str">
        <f ca="1">+IF(OFFSET('Water Data'!$F$27,0,10*ROW('Water Data'!F111))="","",OFFSET('Water Data'!$F$27,0,10*ROW('Water Data'!F111)))</f>
        <v/>
      </c>
      <c r="BZ117" s="404" t="str">
        <f ca="1">+IF(OFFSET('Water Data'!$F$28,0,10*ROW('Water Data'!F111))="","",OFFSET('Water Data'!$F$28,0,10*ROW('Water Data'!F111)))</f>
        <v/>
      </c>
      <c r="CA117" s="404" t="str">
        <f ca="1">+IF(OFFSET('Water Data'!$F$29,0,10*ROW('Water Data'!F111))="","",OFFSET('Water Data'!$F$29,0,10*ROW('Water Data'!F111)))</f>
        <v/>
      </c>
      <c r="CB117" s="404" t="str">
        <f ca="1">+IF(OFFSET('Water Data'!$G$27,0,10*ROW('Water Data'!G111))="","",OFFSET('Water Data'!$G$27,0,10*ROW('Water Data'!G111)))</f>
        <v/>
      </c>
      <c r="CC117" s="404" t="str">
        <f ca="1">+IF(OFFSET('Water Data'!$G$28,0,10*ROW('Water Data'!G111))="","",OFFSET('Water Data'!$G$28,0,10*ROW('Water Data'!G111)))</f>
        <v/>
      </c>
      <c r="CD117" s="404" t="str">
        <f ca="1">+IF(OFFSET('Water Data'!$G$29,0,10*ROW('Water Data'!G111))="","",OFFSET('Water Data'!$G$29,0,10*ROW('Water Data'!G111)))</f>
        <v/>
      </c>
      <c r="CE117" s="404" t="str">
        <f ca="1">+IF(OFFSET('Water Data'!$H$27,0,10*ROW('Water Data'!H111))="","",OFFSET('Water Data'!$H$27,0,10*ROW('Water Data'!H111)))</f>
        <v/>
      </c>
      <c r="CF117" s="404" t="str">
        <f ca="1">+IF(OFFSET('Water Data'!$H$28,0,10*ROW('Water Data'!H111))="","",OFFSET('Water Data'!$H$28,0,10*ROW('Water Data'!H111)))</f>
        <v/>
      </c>
      <c r="CG117" s="404" t="str">
        <f ca="1">+IF(OFFSET('Water Data'!$H$29,0,10*ROW('Water Data'!H111))="","",OFFSET('Water Data'!$H$29,0,10*ROW('Water Data'!H111)))</f>
        <v/>
      </c>
      <c r="CH117" s="404" t="str">
        <f ca="1">+IF(OFFSET('Water Data'!$I$27,0,10*ROW('Water Data'!I111))="","",OFFSET('Water Data'!$I$27,0,10*ROW('Water Data'!I111)))</f>
        <v/>
      </c>
      <c r="CI117" s="404" t="str">
        <f ca="1">+IF(OFFSET('Water Data'!$I$28,0,10*ROW('Water Data'!I111))="","",OFFSET('Water Data'!$I$28,0,10*ROW('Water Data'!I111)))</f>
        <v/>
      </c>
      <c r="CJ117" s="404" t="str">
        <f ca="1">+IF(OFFSET('Water Data'!$I$29,0,10*ROW('Water Data'!I111))="","",OFFSET('Water Data'!$I$29,0,10*ROW('Water Data'!I111)))</f>
        <v/>
      </c>
      <c r="CK117" s="404" t="str">
        <f ca="1">+IF(OFFSET('Sanitation Data'!$D$28,0,10*ROW('Sanitation Data'!D111))="","",OFFSET('Sanitation Data'!$D$28,0,10*ROW('Sanitation Data'!D111)))</f>
        <v/>
      </c>
      <c r="CL117" s="404" t="str">
        <f ca="1">+IF(OFFSET('Sanitation Data'!$D$29,0,10*ROW('Sanitation Data'!D111))="","",OFFSET('Sanitation Data'!$D$29,0,10*ROW('Sanitation Data'!D111)))</f>
        <v/>
      </c>
      <c r="CM117" s="404" t="str">
        <f ca="1">+IF(OFFSET('Sanitation Data'!$D$30,0,10*ROW('Sanitation Data'!D111))="","",OFFSET('Sanitation Data'!$D$30,0,10*ROW('Sanitation Data'!D111)))</f>
        <v/>
      </c>
      <c r="CN117" s="404" t="str">
        <f ca="1">+IF(OFFSET('Sanitation Data'!$D$31,0,10*ROW('Sanitation Data'!D111))="","",OFFSET('Sanitation Data'!$D$31,0,10*ROW('Sanitation Data'!D111)))</f>
        <v/>
      </c>
      <c r="CO117" s="404" t="str">
        <f ca="1">+IF(OFFSET('Sanitation Data'!$D$32,0,10*ROW('Sanitation Data'!D111))="","",OFFSET('Sanitation Data'!$D$32,0,10*ROW('Sanitation Data'!D111)))</f>
        <v/>
      </c>
      <c r="CP117" s="404" t="str">
        <f ca="1">+IF(OFFSET('Sanitation Data'!$E$28,0,10*ROW('Sanitation Data'!E111))="","",OFFSET('Sanitation Data'!$E$28,0,10*ROW('Sanitation Data'!E111)))</f>
        <v/>
      </c>
      <c r="CQ117" s="404" t="str">
        <f ca="1">+IF(OFFSET('Sanitation Data'!$E$29,0,10*ROW('Sanitation Data'!E111))="","",OFFSET('Sanitation Data'!$E$29,0,10*ROW('Sanitation Data'!E111)))</f>
        <v/>
      </c>
      <c r="CR117" s="404" t="str">
        <f ca="1">+IF(OFFSET('Sanitation Data'!$E$30,0,10*ROW('Sanitation Data'!E111))="","",OFFSET('Sanitation Data'!$E$30,0,10*ROW('Sanitation Data'!E111)))</f>
        <v/>
      </c>
      <c r="CS117" s="404" t="str">
        <f ca="1">+IF(OFFSET('Sanitation Data'!$E$31,0,10*ROW('Sanitation Data'!E111))="","",OFFSET('Sanitation Data'!$E$31,0,10*ROW('Sanitation Data'!E111)))</f>
        <v/>
      </c>
      <c r="CT117" s="404" t="str">
        <f ca="1">+IF(OFFSET('Sanitation Data'!$E$32,0,10*ROW('Sanitation Data'!E111))="","",OFFSET('Sanitation Data'!$E$32,0,10*ROW('Sanitation Data'!E111)))</f>
        <v/>
      </c>
      <c r="CU117" s="404" t="str">
        <f ca="1">+IF(OFFSET('Sanitation Data'!$F$28,0,10*ROW('Sanitation Data'!F111))="","",OFFSET('Sanitation Data'!$F$28,0,10*ROW('Sanitation Data'!F111)))</f>
        <v/>
      </c>
      <c r="CV117" s="404" t="str">
        <f ca="1">+IF(OFFSET('Sanitation Data'!$F$29,0,10*ROW('Sanitation Data'!F111))="","",OFFSET('Sanitation Data'!$F$29,0,10*ROW('Sanitation Data'!F111)))</f>
        <v/>
      </c>
      <c r="CW117" s="404" t="str">
        <f ca="1">+IF(OFFSET('Sanitation Data'!$F$30,0,10*ROW('Sanitation Data'!F111))="","",OFFSET('Sanitation Data'!$F$30,0,10*ROW('Sanitation Data'!F111)))</f>
        <v/>
      </c>
      <c r="CX117" s="404" t="str">
        <f ca="1">+IF(OFFSET('Sanitation Data'!$F$31,0,10*ROW('Sanitation Data'!F111))="","",OFFSET('Sanitation Data'!$F$31,0,10*ROW('Sanitation Data'!F111)))</f>
        <v/>
      </c>
      <c r="CY117" s="404" t="str">
        <f ca="1">+IF(OFFSET('Sanitation Data'!$F$32,0,10*ROW('Sanitation Data'!F111))="","",OFFSET('Sanitation Data'!$F$32,0,10*ROW('Sanitation Data'!F111)))</f>
        <v/>
      </c>
      <c r="CZ117" s="404" t="str">
        <f ca="1">+IF(OFFSET('Sanitation Data'!$G$28,0,10*ROW('Sanitation Data'!G111))="","",OFFSET('Sanitation Data'!$G$28,0,10*ROW('Sanitation Data'!G111)))</f>
        <v/>
      </c>
      <c r="DA117" s="404" t="str">
        <f ca="1">+IF(OFFSET('Sanitation Data'!$G$29,0,10*ROW('Sanitation Data'!G111))="","",OFFSET('Sanitation Data'!$G$29,0,10*ROW('Sanitation Data'!G111)))</f>
        <v/>
      </c>
      <c r="DB117" s="404" t="str">
        <f ca="1">+IF(OFFSET('Sanitation Data'!$G$30,0,10*ROW('Sanitation Data'!G111))="","",OFFSET('Sanitation Data'!$G$30,0,10*ROW('Sanitation Data'!G111)))</f>
        <v/>
      </c>
      <c r="DC117" s="404" t="str">
        <f ca="1">+IF(OFFSET('Sanitation Data'!$G$31,0,10*ROW('Sanitation Data'!G111))="","",OFFSET('Sanitation Data'!$G$31,0,10*ROW('Sanitation Data'!G111)))</f>
        <v/>
      </c>
      <c r="DD117" s="404" t="str">
        <f ca="1">+IF(OFFSET('Sanitation Data'!$G$32,0,10*ROW('Sanitation Data'!G111))="","",OFFSET('Sanitation Data'!$G$32,0,10*ROW('Sanitation Data'!G111)))</f>
        <v/>
      </c>
      <c r="DE117" s="404" t="str">
        <f ca="1">+IF(OFFSET('Sanitation Data'!$H$28,0,10*ROW('Sanitation Data'!H111))="","",OFFSET('Sanitation Data'!$H$28,0,10*ROW('Sanitation Data'!H111)))</f>
        <v/>
      </c>
      <c r="DF117" s="404" t="str">
        <f ca="1">+IF(OFFSET('Sanitation Data'!$H$29,0,10*ROW('Sanitation Data'!H111))="","",OFFSET('Sanitation Data'!$H$29,0,10*ROW('Sanitation Data'!H111)))</f>
        <v/>
      </c>
      <c r="DG117" s="404" t="str">
        <f ca="1">+IF(OFFSET('Sanitation Data'!$H$30,0,10*ROW('Sanitation Data'!H111))="","",OFFSET('Sanitation Data'!$H$30,0,10*ROW('Sanitation Data'!H111)))</f>
        <v/>
      </c>
      <c r="DH117" s="404" t="str">
        <f ca="1">+IF(OFFSET('Sanitation Data'!$H$31,0,10*ROW('Sanitation Data'!H111))="","",OFFSET('Sanitation Data'!$H$31,0,10*ROW('Sanitation Data'!H111)))</f>
        <v/>
      </c>
      <c r="DI117" s="404" t="str">
        <f ca="1">+IF(OFFSET('Sanitation Data'!$H$32,0,10*ROW('Sanitation Data'!H111))="","",OFFSET('Sanitation Data'!$H$32,0,10*ROW('Sanitation Data'!H111)))</f>
        <v/>
      </c>
      <c r="DJ117" s="404" t="str">
        <f ca="1">+IF(OFFSET('Sanitation Data'!$I$28,0,10*ROW('Sanitation Data'!I111))="","",OFFSET('Sanitation Data'!$I$28,0,10*ROW('Sanitation Data'!I111)))</f>
        <v/>
      </c>
      <c r="DK117" s="404" t="str">
        <f ca="1">+IF(OFFSET('Sanitation Data'!$I$29,0,10*ROW('Sanitation Data'!I111))="","",OFFSET('Sanitation Data'!$I$29,0,10*ROW('Sanitation Data'!I111)))</f>
        <v/>
      </c>
      <c r="DL117" s="404" t="str">
        <f ca="1">+IF(OFFSET('Sanitation Data'!$I$30,0,10*ROW('Sanitation Data'!I111))="","",OFFSET('Sanitation Data'!$I$30,0,10*ROW('Sanitation Data'!I111)))</f>
        <v/>
      </c>
      <c r="DM117" s="404" t="str">
        <f ca="1">+IF(OFFSET('Sanitation Data'!$I$31,0,10*ROW('Sanitation Data'!I111))="","",OFFSET('Sanitation Data'!$I$31,0,10*ROW('Sanitation Data'!I111)))</f>
        <v/>
      </c>
      <c r="DN117" s="404" t="str">
        <f ca="1">+IF(OFFSET('Sanitation Data'!$I$32,0,10*ROW('Sanitation Data'!I111))="","",OFFSET('Sanitation Data'!$I$32,0,10*ROW('Sanitation Data'!I111)))</f>
        <v/>
      </c>
      <c r="DO117" s="404" t="str">
        <f ca="1">+IF(OFFSET('Hygiene Data'!$D$11,0,10*ROW('Hygiene Data'!D111))="","",OFFSET('Hygiene Data'!$D$11,0,10*ROW('Hygiene Data'!D111)))</f>
        <v/>
      </c>
      <c r="DP117" s="404" t="str">
        <f ca="1">+IF(OFFSET('Hygiene Data'!$D$12,0,10*ROW('Hygiene Data'!D111))="","",OFFSET('Hygiene Data'!$D$12,0,10*ROW('Hygiene Data'!D111)))</f>
        <v/>
      </c>
      <c r="DQ117" s="404" t="str">
        <f ca="1">+IF(OFFSET('Hygiene Data'!$D$13,0,10*ROW('Hygiene Data'!D111))="","",OFFSET('Hygiene Data'!$D$13,0,10*ROW('Hygiene Data'!D111)))</f>
        <v/>
      </c>
      <c r="DR117" s="404" t="str">
        <f ca="1">+IF(OFFSET('Hygiene Data'!$E$11,0,10*ROW('Hygiene Data'!E111))="","",OFFSET('Hygiene Data'!$E$11,0,10*ROW('Hygiene Data'!E111)))</f>
        <v/>
      </c>
      <c r="DS117" s="404" t="str">
        <f ca="1">+IF(OFFSET('Hygiene Data'!$E$12,0,10*ROW('Hygiene Data'!E111))="","",OFFSET('Hygiene Data'!$E$12,0,10*ROW('Hygiene Data'!E111)))</f>
        <v/>
      </c>
      <c r="DT117" s="404" t="str">
        <f ca="1">+IF(OFFSET('Hygiene Data'!$E$13,0,10*ROW('Hygiene Data'!E111))="","",OFFSET('Hygiene Data'!$E$13,0,10*ROW('Hygiene Data'!E111)))</f>
        <v/>
      </c>
      <c r="DU117" s="404" t="str">
        <f ca="1">+IF(OFFSET('Hygiene Data'!$F$11,0,10*ROW('Hygiene Data'!F111))="","",OFFSET('Hygiene Data'!$F$11,0,10*ROW('Hygiene Data'!F111)))</f>
        <v/>
      </c>
      <c r="DV117" s="404" t="str">
        <f ca="1">+IF(OFFSET('Hygiene Data'!$F$12,0,10*ROW('Hygiene Data'!F111))="","",OFFSET('Hygiene Data'!$F$12,0,10*ROW('Hygiene Data'!F111)))</f>
        <v/>
      </c>
      <c r="DW117" s="404" t="str">
        <f ca="1">+IF(OFFSET('Hygiene Data'!$F$13,0,10*ROW('Hygiene Data'!F111))="","",OFFSET('Hygiene Data'!$F$13,0,10*ROW('Hygiene Data'!F111)))</f>
        <v/>
      </c>
      <c r="DX117" s="404" t="str">
        <f ca="1">+IF(OFFSET('Hygiene Data'!$G$11,0,10*ROW('Hygiene Data'!G111))="","",OFFSET('Hygiene Data'!$G$11,0,10*ROW('Hygiene Data'!G111)))</f>
        <v/>
      </c>
      <c r="DY117" s="404" t="str">
        <f ca="1">+IF(OFFSET('Hygiene Data'!$G$12,0,10*ROW('Hygiene Data'!G111))="","",OFFSET('Hygiene Data'!$G$12,0,10*ROW('Hygiene Data'!G111)))</f>
        <v/>
      </c>
      <c r="DZ117" s="404" t="str">
        <f ca="1">+IF(OFFSET('Hygiene Data'!$G$13,0,10*ROW('Hygiene Data'!G111))="","",OFFSET('Hygiene Data'!$G$13,0,10*ROW('Hygiene Data'!G111)))</f>
        <v/>
      </c>
      <c r="EA117" s="404" t="str">
        <f ca="1">+IF(OFFSET('Hygiene Data'!$H$11,0,10*ROW('Hygiene Data'!H111))="","",OFFSET('Hygiene Data'!$H$11,0,10*ROW('Hygiene Data'!H111)))</f>
        <v/>
      </c>
      <c r="EB117" s="404" t="str">
        <f ca="1">+IF(OFFSET('Hygiene Data'!$H$12,0,10*ROW('Hygiene Data'!H111))="","",OFFSET('Hygiene Data'!$H$12,0,10*ROW('Hygiene Data'!H111)))</f>
        <v/>
      </c>
      <c r="EC117" s="404" t="str">
        <f ca="1">+IF(OFFSET('Hygiene Data'!$H$13,0,10*ROW('Hygiene Data'!H111))="","",OFFSET('Hygiene Data'!$H$13,0,10*ROW('Hygiene Data'!H111)))</f>
        <v/>
      </c>
      <c r="ED117" s="404" t="str">
        <f ca="1">+IF(OFFSET('Hygiene Data'!$I$11,0,10*ROW('Hygiene Data'!I111))="","",OFFSET('Hygiene Data'!$I$11,0,10*ROW('Hygiene Data'!I111)))</f>
        <v/>
      </c>
      <c r="EE117" s="404" t="str">
        <f ca="1">+IF(OFFSET('Hygiene Data'!$I$12,0,10*ROW('Hygiene Data'!I111))="","",OFFSET('Hygiene Data'!$I$12,0,10*ROW('Hygiene Data'!I111)))</f>
        <v/>
      </c>
      <c r="EF117" s="404" t="str">
        <f ca="1">+IF(OFFSET('Hygiene Data'!$I$13,0,10*ROW('Hygiene Data'!I111))="","",OFFSET('Hygiene Data'!$I$13,0,10*ROW('Hygiene Data'!I111)))</f>
        <v/>
      </c>
    </row>
    <row r="118" spans="1:136" x14ac:dyDescent="0.25">
      <c r="A118" s="513" t="str">
        <f ca="1">+IF(OFFSET('Water Data'!$B$2,0,10*ROW('Water Data'!E112))="","",OFFSET('Water Data'!$B$2,0,10*ROW('Water Data'!E112)))</f>
        <v/>
      </c>
      <c r="B118" s="51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40" t="str">
        <f t="shared" ca="1" si="1"/>
        <v/>
      </c>
      <c r="D118" s="54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4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4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4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4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4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4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4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4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4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4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4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4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4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4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4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4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4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4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4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4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4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4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4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4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4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4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4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4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4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4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4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4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4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4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4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4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4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4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4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4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4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4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4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4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4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4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4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4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1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4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4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4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4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4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4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4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4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4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4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4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4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4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4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4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4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404" t="str">
        <f ca="1">+IF(OFFSET('Water Data'!$D$27,0,10*ROW('Water Data'!D112))="","",OFFSET('Water Data'!$D$27,0,10*ROW('Water Data'!D112)))</f>
        <v/>
      </c>
      <c r="BT118" s="404" t="str">
        <f ca="1">+IF(OFFSET('Water Data'!$D$28,0,10*ROW('Water Data'!D112))="","",OFFSET('Water Data'!$D$28,0,10*ROW('Water Data'!D112)))</f>
        <v/>
      </c>
      <c r="BU118" s="404" t="str">
        <f ca="1">+IF(OFFSET('Water Data'!$D$29,0,10*ROW('Water Data'!D112))="","",OFFSET('Water Data'!$D$29,0,10*ROW('Water Data'!D112)))</f>
        <v/>
      </c>
      <c r="BV118" s="404" t="str">
        <f ca="1">+IF(OFFSET('Water Data'!$E$27,0,10*ROW('Water Data'!E112))="","",OFFSET('Water Data'!$E$27,0,10*ROW('Water Data'!E112)))</f>
        <v/>
      </c>
      <c r="BW118" s="404" t="str">
        <f ca="1">+IF(OFFSET('Water Data'!$E$28,0,10*ROW('Water Data'!E112))="","",OFFSET('Water Data'!$E$28,0,10*ROW('Water Data'!E112)))</f>
        <v/>
      </c>
      <c r="BX118" s="404" t="str">
        <f ca="1">+IF(OFFSET('Water Data'!$E$29,0,10*ROW('Water Data'!E112))="","",OFFSET('Water Data'!$E$29,0,10*ROW('Water Data'!E112)))</f>
        <v/>
      </c>
      <c r="BY118" s="404" t="str">
        <f ca="1">+IF(OFFSET('Water Data'!$F$27,0,10*ROW('Water Data'!F112))="","",OFFSET('Water Data'!$F$27,0,10*ROW('Water Data'!F112)))</f>
        <v/>
      </c>
      <c r="BZ118" s="404" t="str">
        <f ca="1">+IF(OFFSET('Water Data'!$F$28,0,10*ROW('Water Data'!F112))="","",OFFSET('Water Data'!$F$28,0,10*ROW('Water Data'!F112)))</f>
        <v/>
      </c>
      <c r="CA118" s="404" t="str">
        <f ca="1">+IF(OFFSET('Water Data'!$F$29,0,10*ROW('Water Data'!F112))="","",OFFSET('Water Data'!$F$29,0,10*ROW('Water Data'!F112)))</f>
        <v/>
      </c>
      <c r="CB118" s="404" t="str">
        <f ca="1">+IF(OFFSET('Water Data'!$G$27,0,10*ROW('Water Data'!G112))="","",OFFSET('Water Data'!$G$27,0,10*ROW('Water Data'!G112)))</f>
        <v/>
      </c>
      <c r="CC118" s="404" t="str">
        <f ca="1">+IF(OFFSET('Water Data'!$G$28,0,10*ROW('Water Data'!G112))="","",OFFSET('Water Data'!$G$28,0,10*ROW('Water Data'!G112)))</f>
        <v/>
      </c>
      <c r="CD118" s="404" t="str">
        <f ca="1">+IF(OFFSET('Water Data'!$G$29,0,10*ROW('Water Data'!G112))="","",OFFSET('Water Data'!$G$29,0,10*ROW('Water Data'!G112)))</f>
        <v/>
      </c>
      <c r="CE118" s="404" t="str">
        <f ca="1">+IF(OFFSET('Water Data'!$H$27,0,10*ROW('Water Data'!H112))="","",OFFSET('Water Data'!$H$27,0,10*ROW('Water Data'!H112)))</f>
        <v/>
      </c>
      <c r="CF118" s="404" t="str">
        <f ca="1">+IF(OFFSET('Water Data'!$H$28,0,10*ROW('Water Data'!H112))="","",OFFSET('Water Data'!$H$28,0,10*ROW('Water Data'!H112)))</f>
        <v/>
      </c>
      <c r="CG118" s="404" t="str">
        <f ca="1">+IF(OFFSET('Water Data'!$H$29,0,10*ROW('Water Data'!H112))="","",OFFSET('Water Data'!$H$29,0,10*ROW('Water Data'!H112)))</f>
        <v/>
      </c>
      <c r="CH118" s="404" t="str">
        <f ca="1">+IF(OFFSET('Water Data'!$I$27,0,10*ROW('Water Data'!I112))="","",OFFSET('Water Data'!$I$27,0,10*ROW('Water Data'!I112)))</f>
        <v/>
      </c>
      <c r="CI118" s="404" t="str">
        <f ca="1">+IF(OFFSET('Water Data'!$I$28,0,10*ROW('Water Data'!I112))="","",OFFSET('Water Data'!$I$28,0,10*ROW('Water Data'!I112)))</f>
        <v/>
      </c>
      <c r="CJ118" s="404" t="str">
        <f ca="1">+IF(OFFSET('Water Data'!$I$29,0,10*ROW('Water Data'!I112))="","",OFFSET('Water Data'!$I$29,0,10*ROW('Water Data'!I112)))</f>
        <v/>
      </c>
      <c r="CK118" s="404" t="str">
        <f ca="1">+IF(OFFSET('Sanitation Data'!$D$28,0,10*ROW('Sanitation Data'!D112))="","",OFFSET('Sanitation Data'!$D$28,0,10*ROW('Sanitation Data'!D112)))</f>
        <v/>
      </c>
      <c r="CL118" s="404" t="str">
        <f ca="1">+IF(OFFSET('Sanitation Data'!$D$29,0,10*ROW('Sanitation Data'!D112))="","",OFFSET('Sanitation Data'!$D$29,0,10*ROW('Sanitation Data'!D112)))</f>
        <v/>
      </c>
      <c r="CM118" s="404" t="str">
        <f ca="1">+IF(OFFSET('Sanitation Data'!$D$30,0,10*ROW('Sanitation Data'!D112))="","",OFFSET('Sanitation Data'!$D$30,0,10*ROW('Sanitation Data'!D112)))</f>
        <v/>
      </c>
      <c r="CN118" s="404" t="str">
        <f ca="1">+IF(OFFSET('Sanitation Data'!$D$31,0,10*ROW('Sanitation Data'!D112))="","",OFFSET('Sanitation Data'!$D$31,0,10*ROW('Sanitation Data'!D112)))</f>
        <v/>
      </c>
      <c r="CO118" s="404" t="str">
        <f ca="1">+IF(OFFSET('Sanitation Data'!$D$32,0,10*ROW('Sanitation Data'!D112))="","",OFFSET('Sanitation Data'!$D$32,0,10*ROW('Sanitation Data'!D112)))</f>
        <v/>
      </c>
      <c r="CP118" s="404" t="str">
        <f ca="1">+IF(OFFSET('Sanitation Data'!$E$28,0,10*ROW('Sanitation Data'!E112))="","",OFFSET('Sanitation Data'!$E$28,0,10*ROW('Sanitation Data'!E112)))</f>
        <v/>
      </c>
      <c r="CQ118" s="404" t="str">
        <f ca="1">+IF(OFFSET('Sanitation Data'!$E$29,0,10*ROW('Sanitation Data'!E112))="","",OFFSET('Sanitation Data'!$E$29,0,10*ROW('Sanitation Data'!E112)))</f>
        <v/>
      </c>
      <c r="CR118" s="404" t="str">
        <f ca="1">+IF(OFFSET('Sanitation Data'!$E$30,0,10*ROW('Sanitation Data'!E112))="","",OFFSET('Sanitation Data'!$E$30,0,10*ROW('Sanitation Data'!E112)))</f>
        <v/>
      </c>
      <c r="CS118" s="404" t="str">
        <f ca="1">+IF(OFFSET('Sanitation Data'!$E$31,0,10*ROW('Sanitation Data'!E112))="","",OFFSET('Sanitation Data'!$E$31,0,10*ROW('Sanitation Data'!E112)))</f>
        <v/>
      </c>
      <c r="CT118" s="404" t="str">
        <f ca="1">+IF(OFFSET('Sanitation Data'!$E$32,0,10*ROW('Sanitation Data'!E112))="","",OFFSET('Sanitation Data'!$E$32,0,10*ROW('Sanitation Data'!E112)))</f>
        <v/>
      </c>
      <c r="CU118" s="404" t="str">
        <f ca="1">+IF(OFFSET('Sanitation Data'!$F$28,0,10*ROW('Sanitation Data'!F112))="","",OFFSET('Sanitation Data'!$F$28,0,10*ROW('Sanitation Data'!F112)))</f>
        <v/>
      </c>
      <c r="CV118" s="404" t="str">
        <f ca="1">+IF(OFFSET('Sanitation Data'!$F$29,0,10*ROW('Sanitation Data'!F112))="","",OFFSET('Sanitation Data'!$F$29,0,10*ROW('Sanitation Data'!F112)))</f>
        <v/>
      </c>
      <c r="CW118" s="404" t="str">
        <f ca="1">+IF(OFFSET('Sanitation Data'!$F$30,0,10*ROW('Sanitation Data'!F112))="","",OFFSET('Sanitation Data'!$F$30,0,10*ROW('Sanitation Data'!F112)))</f>
        <v/>
      </c>
      <c r="CX118" s="404" t="str">
        <f ca="1">+IF(OFFSET('Sanitation Data'!$F$31,0,10*ROW('Sanitation Data'!F112))="","",OFFSET('Sanitation Data'!$F$31,0,10*ROW('Sanitation Data'!F112)))</f>
        <v/>
      </c>
      <c r="CY118" s="404" t="str">
        <f ca="1">+IF(OFFSET('Sanitation Data'!$F$32,0,10*ROW('Sanitation Data'!F112))="","",OFFSET('Sanitation Data'!$F$32,0,10*ROW('Sanitation Data'!F112)))</f>
        <v/>
      </c>
      <c r="CZ118" s="404" t="str">
        <f ca="1">+IF(OFFSET('Sanitation Data'!$G$28,0,10*ROW('Sanitation Data'!G112))="","",OFFSET('Sanitation Data'!$G$28,0,10*ROW('Sanitation Data'!G112)))</f>
        <v/>
      </c>
      <c r="DA118" s="404" t="str">
        <f ca="1">+IF(OFFSET('Sanitation Data'!$G$29,0,10*ROW('Sanitation Data'!G112))="","",OFFSET('Sanitation Data'!$G$29,0,10*ROW('Sanitation Data'!G112)))</f>
        <v/>
      </c>
      <c r="DB118" s="404" t="str">
        <f ca="1">+IF(OFFSET('Sanitation Data'!$G$30,0,10*ROW('Sanitation Data'!G112))="","",OFFSET('Sanitation Data'!$G$30,0,10*ROW('Sanitation Data'!G112)))</f>
        <v/>
      </c>
      <c r="DC118" s="404" t="str">
        <f ca="1">+IF(OFFSET('Sanitation Data'!$G$31,0,10*ROW('Sanitation Data'!G112))="","",OFFSET('Sanitation Data'!$G$31,0,10*ROW('Sanitation Data'!G112)))</f>
        <v/>
      </c>
      <c r="DD118" s="404" t="str">
        <f ca="1">+IF(OFFSET('Sanitation Data'!$G$32,0,10*ROW('Sanitation Data'!G112))="","",OFFSET('Sanitation Data'!$G$32,0,10*ROW('Sanitation Data'!G112)))</f>
        <v/>
      </c>
      <c r="DE118" s="404" t="str">
        <f ca="1">+IF(OFFSET('Sanitation Data'!$H$28,0,10*ROW('Sanitation Data'!H112))="","",OFFSET('Sanitation Data'!$H$28,0,10*ROW('Sanitation Data'!H112)))</f>
        <v/>
      </c>
      <c r="DF118" s="404" t="str">
        <f ca="1">+IF(OFFSET('Sanitation Data'!$H$29,0,10*ROW('Sanitation Data'!H112))="","",OFFSET('Sanitation Data'!$H$29,0,10*ROW('Sanitation Data'!H112)))</f>
        <v/>
      </c>
      <c r="DG118" s="404" t="str">
        <f ca="1">+IF(OFFSET('Sanitation Data'!$H$30,0,10*ROW('Sanitation Data'!H112))="","",OFFSET('Sanitation Data'!$H$30,0,10*ROW('Sanitation Data'!H112)))</f>
        <v/>
      </c>
      <c r="DH118" s="404" t="str">
        <f ca="1">+IF(OFFSET('Sanitation Data'!$H$31,0,10*ROW('Sanitation Data'!H112))="","",OFFSET('Sanitation Data'!$H$31,0,10*ROW('Sanitation Data'!H112)))</f>
        <v/>
      </c>
      <c r="DI118" s="404" t="str">
        <f ca="1">+IF(OFFSET('Sanitation Data'!$H$32,0,10*ROW('Sanitation Data'!H112))="","",OFFSET('Sanitation Data'!$H$32,0,10*ROW('Sanitation Data'!H112)))</f>
        <v/>
      </c>
      <c r="DJ118" s="404" t="str">
        <f ca="1">+IF(OFFSET('Sanitation Data'!$I$28,0,10*ROW('Sanitation Data'!I112))="","",OFFSET('Sanitation Data'!$I$28,0,10*ROW('Sanitation Data'!I112)))</f>
        <v/>
      </c>
      <c r="DK118" s="404" t="str">
        <f ca="1">+IF(OFFSET('Sanitation Data'!$I$29,0,10*ROW('Sanitation Data'!I112))="","",OFFSET('Sanitation Data'!$I$29,0,10*ROW('Sanitation Data'!I112)))</f>
        <v/>
      </c>
      <c r="DL118" s="404" t="str">
        <f ca="1">+IF(OFFSET('Sanitation Data'!$I$30,0,10*ROW('Sanitation Data'!I112))="","",OFFSET('Sanitation Data'!$I$30,0,10*ROW('Sanitation Data'!I112)))</f>
        <v/>
      </c>
      <c r="DM118" s="404" t="str">
        <f ca="1">+IF(OFFSET('Sanitation Data'!$I$31,0,10*ROW('Sanitation Data'!I112))="","",OFFSET('Sanitation Data'!$I$31,0,10*ROW('Sanitation Data'!I112)))</f>
        <v/>
      </c>
      <c r="DN118" s="404" t="str">
        <f ca="1">+IF(OFFSET('Sanitation Data'!$I$32,0,10*ROW('Sanitation Data'!I112))="","",OFFSET('Sanitation Data'!$I$32,0,10*ROW('Sanitation Data'!I112)))</f>
        <v/>
      </c>
      <c r="DO118" s="404" t="str">
        <f ca="1">+IF(OFFSET('Hygiene Data'!$D$11,0,10*ROW('Hygiene Data'!D112))="","",OFFSET('Hygiene Data'!$D$11,0,10*ROW('Hygiene Data'!D112)))</f>
        <v/>
      </c>
      <c r="DP118" s="404" t="str">
        <f ca="1">+IF(OFFSET('Hygiene Data'!$D$12,0,10*ROW('Hygiene Data'!D112))="","",OFFSET('Hygiene Data'!$D$12,0,10*ROW('Hygiene Data'!D112)))</f>
        <v/>
      </c>
      <c r="DQ118" s="404" t="str">
        <f ca="1">+IF(OFFSET('Hygiene Data'!$D$13,0,10*ROW('Hygiene Data'!D112))="","",OFFSET('Hygiene Data'!$D$13,0,10*ROW('Hygiene Data'!D112)))</f>
        <v/>
      </c>
      <c r="DR118" s="404" t="str">
        <f ca="1">+IF(OFFSET('Hygiene Data'!$E$11,0,10*ROW('Hygiene Data'!E112))="","",OFFSET('Hygiene Data'!$E$11,0,10*ROW('Hygiene Data'!E112)))</f>
        <v/>
      </c>
      <c r="DS118" s="404" t="str">
        <f ca="1">+IF(OFFSET('Hygiene Data'!$E$12,0,10*ROW('Hygiene Data'!E112))="","",OFFSET('Hygiene Data'!$E$12,0,10*ROW('Hygiene Data'!E112)))</f>
        <v/>
      </c>
      <c r="DT118" s="404" t="str">
        <f ca="1">+IF(OFFSET('Hygiene Data'!$E$13,0,10*ROW('Hygiene Data'!E112))="","",OFFSET('Hygiene Data'!$E$13,0,10*ROW('Hygiene Data'!E112)))</f>
        <v/>
      </c>
      <c r="DU118" s="404" t="str">
        <f ca="1">+IF(OFFSET('Hygiene Data'!$F$11,0,10*ROW('Hygiene Data'!F112))="","",OFFSET('Hygiene Data'!$F$11,0,10*ROW('Hygiene Data'!F112)))</f>
        <v/>
      </c>
      <c r="DV118" s="404" t="str">
        <f ca="1">+IF(OFFSET('Hygiene Data'!$F$12,0,10*ROW('Hygiene Data'!F112))="","",OFFSET('Hygiene Data'!$F$12,0,10*ROW('Hygiene Data'!F112)))</f>
        <v/>
      </c>
      <c r="DW118" s="404" t="str">
        <f ca="1">+IF(OFFSET('Hygiene Data'!$F$13,0,10*ROW('Hygiene Data'!F112))="","",OFFSET('Hygiene Data'!$F$13,0,10*ROW('Hygiene Data'!F112)))</f>
        <v/>
      </c>
      <c r="DX118" s="404" t="str">
        <f ca="1">+IF(OFFSET('Hygiene Data'!$G$11,0,10*ROW('Hygiene Data'!G112))="","",OFFSET('Hygiene Data'!$G$11,0,10*ROW('Hygiene Data'!G112)))</f>
        <v/>
      </c>
      <c r="DY118" s="404" t="str">
        <f ca="1">+IF(OFFSET('Hygiene Data'!$G$12,0,10*ROW('Hygiene Data'!G112))="","",OFFSET('Hygiene Data'!$G$12,0,10*ROW('Hygiene Data'!G112)))</f>
        <v/>
      </c>
      <c r="DZ118" s="404" t="str">
        <f ca="1">+IF(OFFSET('Hygiene Data'!$G$13,0,10*ROW('Hygiene Data'!G112))="","",OFFSET('Hygiene Data'!$G$13,0,10*ROW('Hygiene Data'!G112)))</f>
        <v/>
      </c>
      <c r="EA118" s="404" t="str">
        <f ca="1">+IF(OFFSET('Hygiene Data'!$H$11,0,10*ROW('Hygiene Data'!H112))="","",OFFSET('Hygiene Data'!$H$11,0,10*ROW('Hygiene Data'!H112)))</f>
        <v/>
      </c>
      <c r="EB118" s="404" t="str">
        <f ca="1">+IF(OFFSET('Hygiene Data'!$H$12,0,10*ROW('Hygiene Data'!H112))="","",OFFSET('Hygiene Data'!$H$12,0,10*ROW('Hygiene Data'!H112)))</f>
        <v/>
      </c>
      <c r="EC118" s="404" t="str">
        <f ca="1">+IF(OFFSET('Hygiene Data'!$H$13,0,10*ROW('Hygiene Data'!H112))="","",OFFSET('Hygiene Data'!$H$13,0,10*ROW('Hygiene Data'!H112)))</f>
        <v/>
      </c>
      <c r="ED118" s="404" t="str">
        <f ca="1">+IF(OFFSET('Hygiene Data'!$I$11,0,10*ROW('Hygiene Data'!I112))="","",OFFSET('Hygiene Data'!$I$11,0,10*ROW('Hygiene Data'!I112)))</f>
        <v/>
      </c>
      <c r="EE118" s="404" t="str">
        <f ca="1">+IF(OFFSET('Hygiene Data'!$I$12,0,10*ROW('Hygiene Data'!I112))="","",OFFSET('Hygiene Data'!$I$12,0,10*ROW('Hygiene Data'!I112)))</f>
        <v/>
      </c>
      <c r="EF118" s="404" t="str">
        <f ca="1">+IF(OFFSET('Hygiene Data'!$I$13,0,10*ROW('Hygiene Data'!I112))="","",OFFSET('Hygiene Data'!$I$13,0,10*ROW('Hygiene Data'!I112)))</f>
        <v/>
      </c>
    </row>
    <row r="119" spans="1:136" x14ac:dyDescent="0.25">
      <c r="A119" s="513" t="str">
        <f ca="1">+IF(OFFSET('Water Data'!$B$2,0,10*ROW('Water Data'!E113))="","",OFFSET('Water Data'!$B$2,0,10*ROW('Water Data'!E113)))</f>
        <v/>
      </c>
      <c r="B119" s="51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40" t="str">
        <f t="shared" ca="1" si="1"/>
        <v/>
      </c>
      <c r="D119" s="54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4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4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4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4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4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4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4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4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4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4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4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4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4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4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4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4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4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4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4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4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4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4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4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4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4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4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4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4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4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4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4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4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4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4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4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4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4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4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4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4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4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4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4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4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4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4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4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4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1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4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4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4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4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4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4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4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4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4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4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4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4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4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4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4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4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404" t="str">
        <f ca="1">+IF(OFFSET('Water Data'!$D$27,0,10*ROW('Water Data'!D113))="","",OFFSET('Water Data'!$D$27,0,10*ROW('Water Data'!D113)))</f>
        <v/>
      </c>
      <c r="BT119" s="404" t="str">
        <f ca="1">+IF(OFFSET('Water Data'!$D$28,0,10*ROW('Water Data'!D113))="","",OFFSET('Water Data'!$D$28,0,10*ROW('Water Data'!D113)))</f>
        <v/>
      </c>
      <c r="BU119" s="404" t="str">
        <f ca="1">+IF(OFFSET('Water Data'!$D$29,0,10*ROW('Water Data'!D113))="","",OFFSET('Water Data'!$D$29,0,10*ROW('Water Data'!D113)))</f>
        <v/>
      </c>
      <c r="BV119" s="404" t="str">
        <f ca="1">+IF(OFFSET('Water Data'!$E$27,0,10*ROW('Water Data'!E113))="","",OFFSET('Water Data'!$E$27,0,10*ROW('Water Data'!E113)))</f>
        <v/>
      </c>
      <c r="BW119" s="404" t="str">
        <f ca="1">+IF(OFFSET('Water Data'!$E$28,0,10*ROW('Water Data'!E113))="","",OFFSET('Water Data'!$E$28,0,10*ROW('Water Data'!E113)))</f>
        <v/>
      </c>
      <c r="BX119" s="404" t="str">
        <f ca="1">+IF(OFFSET('Water Data'!$E$29,0,10*ROW('Water Data'!E113))="","",OFFSET('Water Data'!$E$29,0,10*ROW('Water Data'!E113)))</f>
        <v/>
      </c>
      <c r="BY119" s="404" t="str">
        <f ca="1">+IF(OFFSET('Water Data'!$F$27,0,10*ROW('Water Data'!F113))="","",OFFSET('Water Data'!$F$27,0,10*ROW('Water Data'!F113)))</f>
        <v/>
      </c>
      <c r="BZ119" s="404" t="str">
        <f ca="1">+IF(OFFSET('Water Data'!$F$28,0,10*ROW('Water Data'!F113))="","",OFFSET('Water Data'!$F$28,0,10*ROW('Water Data'!F113)))</f>
        <v/>
      </c>
      <c r="CA119" s="404" t="str">
        <f ca="1">+IF(OFFSET('Water Data'!$F$29,0,10*ROW('Water Data'!F113))="","",OFFSET('Water Data'!$F$29,0,10*ROW('Water Data'!F113)))</f>
        <v/>
      </c>
      <c r="CB119" s="404" t="str">
        <f ca="1">+IF(OFFSET('Water Data'!$G$27,0,10*ROW('Water Data'!G113))="","",OFFSET('Water Data'!$G$27,0,10*ROW('Water Data'!G113)))</f>
        <v/>
      </c>
      <c r="CC119" s="404" t="str">
        <f ca="1">+IF(OFFSET('Water Data'!$G$28,0,10*ROW('Water Data'!G113))="","",OFFSET('Water Data'!$G$28,0,10*ROW('Water Data'!G113)))</f>
        <v/>
      </c>
      <c r="CD119" s="404" t="str">
        <f ca="1">+IF(OFFSET('Water Data'!$G$29,0,10*ROW('Water Data'!G113))="","",OFFSET('Water Data'!$G$29,0,10*ROW('Water Data'!G113)))</f>
        <v/>
      </c>
      <c r="CE119" s="404" t="str">
        <f ca="1">+IF(OFFSET('Water Data'!$H$27,0,10*ROW('Water Data'!H113))="","",OFFSET('Water Data'!$H$27,0,10*ROW('Water Data'!H113)))</f>
        <v/>
      </c>
      <c r="CF119" s="404" t="str">
        <f ca="1">+IF(OFFSET('Water Data'!$H$28,0,10*ROW('Water Data'!H113))="","",OFFSET('Water Data'!$H$28,0,10*ROW('Water Data'!H113)))</f>
        <v/>
      </c>
      <c r="CG119" s="404" t="str">
        <f ca="1">+IF(OFFSET('Water Data'!$H$29,0,10*ROW('Water Data'!H113))="","",OFFSET('Water Data'!$H$29,0,10*ROW('Water Data'!H113)))</f>
        <v/>
      </c>
      <c r="CH119" s="404" t="str">
        <f ca="1">+IF(OFFSET('Water Data'!$I$27,0,10*ROW('Water Data'!I113))="","",OFFSET('Water Data'!$I$27,0,10*ROW('Water Data'!I113)))</f>
        <v/>
      </c>
      <c r="CI119" s="404" t="str">
        <f ca="1">+IF(OFFSET('Water Data'!$I$28,0,10*ROW('Water Data'!I113))="","",OFFSET('Water Data'!$I$28,0,10*ROW('Water Data'!I113)))</f>
        <v/>
      </c>
      <c r="CJ119" s="404" t="str">
        <f ca="1">+IF(OFFSET('Water Data'!$I$29,0,10*ROW('Water Data'!I113))="","",OFFSET('Water Data'!$I$29,0,10*ROW('Water Data'!I113)))</f>
        <v/>
      </c>
      <c r="CK119" s="404" t="str">
        <f ca="1">+IF(OFFSET('Sanitation Data'!$D$28,0,10*ROW('Sanitation Data'!D113))="","",OFFSET('Sanitation Data'!$D$28,0,10*ROW('Sanitation Data'!D113)))</f>
        <v/>
      </c>
      <c r="CL119" s="404" t="str">
        <f ca="1">+IF(OFFSET('Sanitation Data'!$D$29,0,10*ROW('Sanitation Data'!D113))="","",OFFSET('Sanitation Data'!$D$29,0,10*ROW('Sanitation Data'!D113)))</f>
        <v/>
      </c>
      <c r="CM119" s="404" t="str">
        <f ca="1">+IF(OFFSET('Sanitation Data'!$D$30,0,10*ROW('Sanitation Data'!D113))="","",OFFSET('Sanitation Data'!$D$30,0,10*ROW('Sanitation Data'!D113)))</f>
        <v/>
      </c>
      <c r="CN119" s="404" t="str">
        <f ca="1">+IF(OFFSET('Sanitation Data'!$D$31,0,10*ROW('Sanitation Data'!D113))="","",OFFSET('Sanitation Data'!$D$31,0,10*ROW('Sanitation Data'!D113)))</f>
        <v/>
      </c>
      <c r="CO119" s="404" t="str">
        <f ca="1">+IF(OFFSET('Sanitation Data'!$D$32,0,10*ROW('Sanitation Data'!D113))="","",OFFSET('Sanitation Data'!$D$32,0,10*ROW('Sanitation Data'!D113)))</f>
        <v/>
      </c>
      <c r="CP119" s="404" t="str">
        <f ca="1">+IF(OFFSET('Sanitation Data'!$E$28,0,10*ROW('Sanitation Data'!E113))="","",OFFSET('Sanitation Data'!$E$28,0,10*ROW('Sanitation Data'!E113)))</f>
        <v/>
      </c>
      <c r="CQ119" s="404" t="str">
        <f ca="1">+IF(OFFSET('Sanitation Data'!$E$29,0,10*ROW('Sanitation Data'!E113))="","",OFFSET('Sanitation Data'!$E$29,0,10*ROW('Sanitation Data'!E113)))</f>
        <v/>
      </c>
      <c r="CR119" s="404" t="str">
        <f ca="1">+IF(OFFSET('Sanitation Data'!$E$30,0,10*ROW('Sanitation Data'!E113))="","",OFFSET('Sanitation Data'!$E$30,0,10*ROW('Sanitation Data'!E113)))</f>
        <v/>
      </c>
      <c r="CS119" s="404" t="str">
        <f ca="1">+IF(OFFSET('Sanitation Data'!$E$31,0,10*ROW('Sanitation Data'!E113))="","",OFFSET('Sanitation Data'!$E$31,0,10*ROW('Sanitation Data'!E113)))</f>
        <v/>
      </c>
      <c r="CT119" s="404" t="str">
        <f ca="1">+IF(OFFSET('Sanitation Data'!$E$32,0,10*ROW('Sanitation Data'!E113))="","",OFFSET('Sanitation Data'!$E$32,0,10*ROW('Sanitation Data'!E113)))</f>
        <v/>
      </c>
      <c r="CU119" s="404" t="str">
        <f ca="1">+IF(OFFSET('Sanitation Data'!$F$28,0,10*ROW('Sanitation Data'!F113))="","",OFFSET('Sanitation Data'!$F$28,0,10*ROW('Sanitation Data'!F113)))</f>
        <v/>
      </c>
      <c r="CV119" s="404" t="str">
        <f ca="1">+IF(OFFSET('Sanitation Data'!$F$29,0,10*ROW('Sanitation Data'!F113))="","",OFFSET('Sanitation Data'!$F$29,0,10*ROW('Sanitation Data'!F113)))</f>
        <v/>
      </c>
      <c r="CW119" s="404" t="str">
        <f ca="1">+IF(OFFSET('Sanitation Data'!$F$30,0,10*ROW('Sanitation Data'!F113))="","",OFFSET('Sanitation Data'!$F$30,0,10*ROW('Sanitation Data'!F113)))</f>
        <v/>
      </c>
      <c r="CX119" s="404" t="str">
        <f ca="1">+IF(OFFSET('Sanitation Data'!$F$31,0,10*ROW('Sanitation Data'!F113))="","",OFFSET('Sanitation Data'!$F$31,0,10*ROW('Sanitation Data'!F113)))</f>
        <v/>
      </c>
      <c r="CY119" s="404" t="str">
        <f ca="1">+IF(OFFSET('Sanitation Data'!$F$32,0,10*ROW('Sanitation Data'!F113))="","",OFFSET('Sanitation Data'!$F$32,0,10*ROW('Sanitation Data'!F113)))</f>
        <v/>
      </c>
      <c r="CZ119" s="404" t="str">
        <f ca="1">+IF(OFFSET('Sanitation Data'!$G$28,0,10*ROW('Sanitation Data'!G113))="","",OFFSET('Sanitation Data'!$G$28,0,10*ROW('Sanitation Data'!G113)))</f>
        <v/>
      </c>
      <c r="DA119" s="404" t="str">
        <f ca="1">+IF(OFFSET('Sanitation Data'!$G$29,0,10*ROW('Sanitation Data'!G113))="","",OFFSET('Sanitation Data'!$G$29,0,10*ROW('Sanitation Data'!G113)))</f>
        <v/>
      </c>
      <c r="DB119" s="404" t="str">
        <f ca="1">+IF(OFFSET('Sanitation Data'!$G$30,0,10*ROW('Sanitation Data'!G113))="","",OFFSET('Sanitation Data'!$G$30,0,10*ROW('Sanitation Data'!G113)))</f>
        <v/>
      </c>
      <c r="DC119" s="404" t="str">
        <f ca="1">+IF(OFFSET('Sanitation Data'!$G$31,0,10*ROW('Sanitation Data'!G113))="","",OFFSET('Sanitation Data'!$G$31,0,10*ROW('Sanitation Data'!G113)))</f>
        <v/>
      </c>
      <c r="DD119" s="404" t="str">
        <f ca="1">+IF(OFFSET('Sanitation Data'!$G$32,0,10*ROW('Sanitation Data'!G113))="","",OFFSET('Sanitation Data'!$G$32,0,10*ROW('Sanitation Data'!G113)))</f>
        <v/>
      </c>
      <c r="DE119" s="404" t="str">
        <f ca="1">+IF(OFFSET('Sanitation Data'!$H$28,0,10*ROW('Sanitation Data'!H113))="","",OFFSET('Sanitation Data'!$H$28,0,10*ROW('Sanitation Data'!H113)))</f>
        <v/>
      </c>
      <c r="DF119" s="404" t="str">
        <f ca="1">+IF(OFFSET('Sanitation Data'!$H$29,0,10*ROW('Sanitation Data'!H113))="","",OFFSET('Sanitation Data'!$H$29,0,10*ROW('Sanitation Data'!H113)))</f>
        <v/>
      </c>
      <c r="DG119" s="404" t="str">
        <f ca="1">+IF(OFFSET('Sanitation Data'!$H$30,0,10*ROW('Sanitation Data'!H113))="","",OFFSET('Sanitation Data'!$H$30,0,10*ROW('Sanitation Data'!H113)))</f>
        <v/>
      </c>
      <c r="DH119" s="404" t="str">
        <f ca="1">+IF(OFFSET('Sanitation Data'!$H$31,0,10*ROW('Sanitation Data'!H113))="","",OFFSET('Sanitation Data'!$H$31,0,10*ROW('Sanitation Data'!H113)))</f>
        <v/>
      </c>
      <c r="DI119" s="404" t="str">
        <f ca="1">+IF(OFFSET('Sanitation Data'!$H$32,0,10*ROW('Sanitation Data'!H113))="","",OFFSET('Sanitation Data'!$H$32,0,10*ROW('Sanitation Data'!H113)))</f>
        <v/>
      </c>
      <c r="DJ119" s="404" t="str">
        <f ca="1">+IF(OFFSET('Sanitation Data'!$I$28,0,10*ROW('Sanitation Data'!I113))="","",OFFSET('Sanitation Data'!$I$28,0,10*ROW('Sanitation Data'!I113)))</f>
        <v/>
      </c>
      <c r="DK119" s="404" t="str">
        <f ca="1">+IF(OFFSET('Sanitation Data'!$I$29,0,10*ROW('Sanitation Data'!I113))="","",OFFSET('Sanitation Data'!$I$29,0,10*ROW('Sanitation Data'!I113)))</f>
        <v/>
      </c>
      <c r="DL119" s="404" t="str">
        <f ca="1">+IF(OFFSET('Sanitation Data'!$I$30,0,10*ROW('Sanitation Data'!I113))="","",OFFSET('Sanitation Data'!$I$30,0,10*ROW('Sanitation Data'!I113)))</f>
        <v/>
      </c>
      <c r="DM119" s="404" t="str">
        <f ca="1">+IF(OFFSET('Sanitation Data'!$I$31,0,10*ROW('Sanitation Data'!I113))="","",OFFSET('Sanitation Data'!$I$31,0,10*ROW('Sanitation Data'!I113)))</f>
        <v/>
      </c>
      <c r="DN119" s="404" t="str">
        <f ca="1">+IF(OFFSET('Sanitation Data'!$I$32,0,10*ROW('Sanitation Data'!I113))="","",OFFSET('Sanitation Data'!$I$32,0,10*ROW('Sanitation Data'!I113)))</f>
        <v/>
      </c>
      <c r="DO119" s="404" t="str">
        <f ca="1">+IF(OFFSET('Hygiene Data'!$D$11,0,10*ROW('Hygiene Data'!D113))="","",OFFSET('Hygiene Data'!$D$11,0,10*ROW('Hygiene Data'!D113)))</f>
        <v/>
      </c>
      <c r="DP119" s="404" t="str">
        <f ca="1">+IF(OFFSET('Hygiene Data'!$D$12,0,10*ROW('Hygiene Data'!D113))="","",OFFSET('Hygiene Data'!$D$12,0,10*ROW('Hygiene Data'!D113)))</f>
        <v/>
      </c>
      <c r="DQ119" s="404" t="str">
        <f ca="1">+IF(OFFSET('Hygiene Data'!$D$13,0,10*ROW('Hygiene Data'!D113))="","",OFFSET('Hygiene Data'!$D$13,0,10*ROW('Hygiene Data'!D113)))</f>
        <v/>
      </c>
      <c r="DR119" s="404" t="str">
        <f ca="1">+IF(OFFSET('Hygiene Data'!$E$11,0,10*ROW('Hygiene Data'!E113))="","",OFFSET('Hygiene Data'!$E$11,0,10*ROW('Hygiene Data'!E113)))</f>
        <v/>
      </c>
      <c r="DS119" s="404" t="str">
        <f ca="1">+IF(OFFSET('Hygiene Data'!$E$12,0,10*ROW('Hygiene Data'!E113))="","",OFFSET('Hygiene Data'!$E$12,0,10*ROW('Hygiene Data'!E113)))</f>
        <v/>
      </c>
      <c r="DT119" s="404" t="str">
        <f ca="1">+IF(OFFSET('Hygiene Data'!$E$13,0,10*ROW('Hygiene Data'!E113))="","",OFFSET('Hygiene Data'!$E$13,0,10*ROW('Hygiene Data'!E113)))</f>
        <v/>
      </c>
      <c r="DU119" s="404" t="str">
        <f ca="1">+IF(OFFSET('Hygiene Data'!$F$11,0,10*ROW('Hygiene Data'!F113))="","",OFFSET('Hygiene Data'!$F$11,0,10*ROW('Hygiene Data'!F113)))</f>
        <v/>
      </c>
      <c r="DV119" s="404" t="str">
        <f ca="1">+IF(OFFSET('Hygiene Data'!$F$12,0,10*ROW('Hygiene Data'!F113))="","",OFFSET('Hygiene Data'!$F$12,0,10*ROW('Hygiene Data'!F113)))</f>
        <v/>
      </c>
      <c r="DW119" s="404" t="str">
        <f ca="1">+IF(OFFSET('Hygiene Data'!$F$13,0,10*ROW('Hygiene Data'!F113))="","",OFFSET('Hygiene Data'!$F$13,0,10*ROW('Hygiene Data'!F113)))</f>
        <v/>
      </c>
      <c r="DX119" s="404" t="str">
        <f ca="1">+IF(OFFSET('Hygiene Data'!$G$11,0,10*ROW('Hygiene Data'!G113))="","",OFFSET('Hygiene Data'!$G$11,0,10*ROW('Hygiene Data'!G113)))</f>
        <v/>
      </c>
      <c r="DY119" s="404" t="str">
        <f ca="1">+IF(OFFSET('Hygiene Data'!$G$12,0,10*ROW('Hygiene Data'!G113))="","",OFFSET('Hygiene Data'!$G$12,0,10*ROW('Hygiene Data'!G113)))</f>
        <v/>
      </c>
      <c r="DZ119" s="404" t="str">
        <f ca="1">+IF(OFFSET('Hygiene Data'!$G$13,0,10*ROW('Hygiene Data'!G113))="","",OFFSET('Hygiene Data'!$G$13,0,10*ROW('Hygiene Data'!G113)))</f>
        <v/>
      </c>
      <c r="EA119" s="404" t="str">
        <f ca="1">+IF(OFFSET('Hygiene Data'!$H$11,0,10*ROW('Hygiene Data'!H113))="","",OFFSET('Hygiene Data'!$H$11,0,10*ROW('Hygiene Data'!H113)))</f>
        <v/>
      </c>
      <c r="EB119" s="404" t="str">
        <f ca="1">+IF(OFFSET('Hygiene Data'!$H$12,0,10*ROW('Hygiene Data'!H113))="","",OFFSET('Hygiene Data'!$H$12,0,10*ROW('Hygiene Data'!H113)))</f>
        <v/>
      </c>
      <c r="EC119" s="404" t="str">
        <f ca="1">+IF(OFFSET('Hygiene Data'!$H$13,0,10*ROW('Hygiene Data'!H113))="","",OFFSET('Hygiene Data'!$H$13,0,10*ROW('Hygiene Data'!H113)))</f>
        <v/>
      </c>
      <c r="ED119" s="404" t="str">
        <f ca="1">+IF(OFFSET('Hygiene Data'!$I$11,0,10*ROW('Hygiene Data'!I113))="","",OFFSET('Hygiene Data'!$I$11,0,10*ROW('Hygiene Data'!I113)))</f>
        <v/>
      </c>
      <c r="EE119" s="404" t="str">
        <f ca="1">+IF(OFFSET('Hygiene Data'!$I$12,0,10*ROW('Hygiene Data'!I113))="","",OFFSET('Hygiene Data'!$I$12,0,10*ROW('Hygiene Data'!I113)))</f>
        <v/>
      </c>
      <c r="EF119" s="404" t="str">
        <f ca="1">+IF(OFFSET('Hygiene Data'!$I$13,0,10*ROW('Hygiene Data'!I113))="","",OFFSET('Hygiene Data'!$I$13,0,10*ROW('Hygiene Data'!I113)))</f>
        <v/>
      </c>
    </row>
    <row r="120" spans="1:136" x14ac:dyDescent="0.25">
      <c r="A120" s="513" t="str">
        <f ca="1">+IF(OFFSET('Water Data'!$B$2,0,10*ROW('Water Data'!E114))="","",OFFSET('Water Data'!$B$2,0,10*ROW('Water Data'!E114)))</f>
        <v/>
      </c>
      <c r="B120" s="51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40" t="str">
        <f t="shared" ca="1" si="1"/>
        <v/>
      </c>
      <c r="D120" s="54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4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4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4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4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4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4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4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4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4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4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4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4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4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4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4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4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4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4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4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4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4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4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4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4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4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4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4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4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4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4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4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4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4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4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4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4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4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4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4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4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4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4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4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4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4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4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4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4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1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4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4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4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4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4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4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4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4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4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4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4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4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4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4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4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4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404" t="str">
        <f ca="1">+IF(OFFSET('Water Data'!$D$27,0,10*ROW('Water Data'!D114))="","",OFFSET('Water Data'!$D$27,0,10*ROW('Water Data'!D114)))</f>
        <v/>
      </c>
      <c r="BT120" s="404" t="str">
        <f ca="1">+IF(OFFSET('Water Data'!$D$28,0,10*ROW('Water Data'!D114))="","",OFFSET('Water Data'!$D$28,0,10*ROW('Water Data'!D114)))</f>
        <v/>
      </c>
      <c r="BU120" s="404" t="str">
        <f ca="1">+IF(OFFSET('Water Data'!$D$29,0,10*ROW('Water Data'!D114))="","",OFFSET('Water Data'!$D$29,0,10*ROW('Water Data'!D114)))</f>
        <v/>
      </c>
      <c r="BV120" s="404" t="str">
        <f ca="1">+IF(OFFSET('Water Data'!$E$27,0,10*ROW('Water Data'!E114))="","",OFFSET('Water Data'!$E$27,0,10*ROW('Water Data'!E114)))</f>
        <v/>
      </c>
      <c r="BW120" s="404" t="str">
        <f ca="1">+IF(OFFSET('Water Data'!$E$28,0,10*ROW('Water Data'!E114))="","",OFFSET('Water Data'!$E$28,0,10*ROW('Water Data'!E114)))</f>
        <v/>
      </c>
      <c r="BX120" s="404" t="str">
        <f ca="1">+IF(OFFSET('Water Data'!$E$29,0,10*ROW('Water Data'!E114))="","",OFFSET('Water Data'!$E$29,0,10*ROW('Water Data'!E114)))</f>
        <v/>
      </c>
      <c r="BY120" s="404" t="str">
        <f ca="1">+IF(OFFSET('Water Data'!$F$27,0,10*ROW('Water Data'!F114))="","",OFFSET('Water Data'!$F$27,0,10*ROW('Water Data'!F114)))</f>
        <v/>
      </c>
      <c r="BZ120" s="404" t="str">
        <f ca="1">+IF(OFFSET('Water Data'!$F$28,0,10*ROW('Water Data'!F114))="","",OFFSET('Water Data'!$F$28,0,10*ROW('Water Data'!F114)))</f>
        <v/>
      </c>
      <c r="CA120" s="404" t="str">
        <f ca="1">+IF(OFFSET('Water Data'!$F$29,0,10*ROW('Water Data'!F114))="","",OFFSET('Water Data'!$F$29,0,10*ROW('Water Data'!F114)))</f>
        <v/>
      </c>
      <c r="CB120" s="404" t="str">
        <f ca="1">+IF(OFFSET('Water Data'!$G$27,0,10*ROW('Water Data'!G114))="","",OFFSET('Water Data'!$G$27,0,10*ROW('Water Data'!G114)))</f>
        <v/>
      </c>
      <c r="CC120" s="404" t="str">
        <f ca="1">+IF(OFFSET('Water Data'!$G$28,0,10*ROW('Water Data'!G114))="","",OFFSET('Water Data'!$G$28,0,10*ROW('Water Data'!G114)))</f>
        <v/>
      </c>
      <c r="CD120" s="404" t="str">
        <f ca="1">+IF(OFFSET('Water Data'!$G$29,0,10*ROW('Water Data'!G114))="","",OFFSET('Water Data'!$G$29,0,10*ROW('Water Data'!G114)))</f>
        <v/>
      </c>
      <c r="CE120" s="404" t="str">
        <f ca="1">+IF(OFFSET('Water Data'!$H$27,0,10*ROW('Water Data'!H114))="","",OFFSET('Water Data'!$H$27,0,10*ROW('Water Data'!H114)))</f>
        <v/>
      </c>
      <c r="CF120" s="404" t="str">
        <f ca="1">+IF(OFFSET('Water Data'!$H$28,0,10*ROW('Water Data'!H114))="","",OFFSET('Water Data'!$H$28,0,10*ROW('Water Data'!H114)))</f>
        <v/>
      </c>
      <c r="CG120" s="404" t="str">
        <f ca="1">+IF(OFFSET('Water Data'!$H$29,0,10*ROW('Water Data'!H114))="","",OFFSET('Water Data'!$H$29,0,10*ROW('Water Data'!H114)))</f>
        <v/>
      </c>
      <c r="CH120" s="404" t="str">
        <f ca="1">+IF(OFFSET('Water Data'!$I$27,0,10*ROW('Water Data'!I114))="","",OFFSET('Water Data'!$I$27,0,10*ROW('Water Data'!I114)))</f>
        <v/>
      </c>
      <c r="CI120" s="404" t="str">
        <f ca="1">+IF(OFFSET('Water Data'!$I$28,0,10*ROW('Water Data'!I114))="","",OFFSET('Water Data'!$I$28,0,10*ROW('Water Data'!I114)))</f>
        <v/>
      </c>
      <c r="CJ120" s="404" t="str">
        <f ca="1">+IF(OFFSET('Water Data'!$I$29,0,10*ROW('Water Data'!I114))="","",OFFSET('Water Data'!$I$29,0,10*ROW('Water Data'!I114)))</f>
        <v/>
      </c>
      <c r="CK120" s="404" t="str">
        <f ca="1">+IF(OFFSET('Sanitation Data'!$D$28,0,10*ROW('Sanitation Data'!D114))="","",OFFSET('Sanitation Data'!$D$28,0,10*ROW('Sanitation Data'!D114)))</f>
        <v/>
      </c>
      <c r="CL120" s="404" t="str">
        <f ca="1">+IF(OFFSET('Sanitation Data'!$D$29,0,10*ROW('Sanitation Data'!D114))="","",OFFSET('Sanitation Data'!$D$29,0,10*ROW('Sanitation Data'!D114)))</f>
        <v/>
      </c>
      <c r="CM120" s="404" t="str">
        <f ca="1">+IF(OFFSET('Sanitation Data'!$D$30,0,10*ROW('Sanitation Data'!D114))="","",OFFSET('Sanitation Data'!$D$30,0,10*ROW('Sanitation Data'!D114)))</f>
        <v/>
      </c>
      <c r="CN120" s="404" t="str">
        <f ca="1">+IF(OFFSET('Sanitation Data'!$D$31,0,10*ROW('Sanitation Data'!D114))="","",OFFSET('Sanitation Data'!$D$31,0,10*ROW('Sanitation Data'!D114)))</f>
        <v/>
      </c>
      <c r="CO120" s="404" t="str">
        <f ca="1">+IF(OFFSET('Sanitation Data'!$D$32,0,10*ROW('Sanitation Data'!D114))="","",OFFSET('Sanitation Data'!$D$32,0,10*ROW('Sanitation Data'!D114)))</f>
        <v/>
      </c>
      <c r="CP120" s="404" t="str">
        <f ca="1">+IF(OFFSET('Sanitation Data'!$E$28,0,10*ROW('Sanitation Data'!E114))="","",OFFSET('Sanitation Data'!$E$28,0,10*ROW('Sanitation Data'!E114)))</f>
        <v/>
      </c>
      <c r="CQ120" s="404" t="str">
        <f ca="1">+IF(OFFSET('Sanitation Data'!$E$29,0,10*ROW('Sanitation Data'!E114))="","",OFFSET('Sanitation Data'!$E$29,0,10*ROW('Sanitation Data'!E114)))</f>
        <v/>
      </c>
      <c r="CR120" s="404" t="str">
        <f ca="1">+IF(OFFSET('Sanitation Data'!$E$30,0,10*ROW('Sanitation Data'!E114))="","",OFFSET('Sanitation Data'!$E$30,0,10*ROW('Sanitation Data'!E114)))</f>
        <v/>
      </c>
      <c r="CS120" s="404" t="str">
        <f ca="1">+IF(OFFSET('Sanitation Data'!$E$31,0,10*ROW('Sanitation Data'!E114))="","",OFFSET('Sanitation Data'!$E$31,0,10*ROW('Sanitation Data'!E114)))</f>
        <v/>
      </c>
      <c r="CT120" s="404" t="str">
        <f ca="1">+IF(OFFSET('Sanitation Data'!$E$32,0,10*ROW('Sanitation Data'!E114))="","",OFFSET('Sanitation Data'!$E$32,0,10*ROW('Sanitation Data'!E114)))</f>
        <v/>
      </c>
      <c r="CU120" s="404" t="str">
        <f ca="1">+IF(OFFSET('Sanitation Data'!$F$28,0,10*ROW('Sanitation Data'!F114))="","",OFFSET('Sanitation Data'!$F$28,0,10*ROW('Sanitation Data'!F114)))</f>
        <v/>
      </c>
      <c r="CV120" s="404" t="str">
        <f ca="1">+IF(OFFSET('Sanitation Data'!$F$29,0,10*ROW('Sanitation Data'!F114))="","",OFFSET('Sanitation Data'!$F$29,0,10*ROW('Sanitation Data'!F114)))</f>
        <v/>
      </c>
      <c r="CW120" s="404" t="str">
        <f ca="1">+IF(OFFSET('Sanitation Data'!$F$30,0,10*ROW('Sanitation Data'!F114))="","",OFFSET('Sanitation Data'!$F$30,0,10*ROW('Sanitation Data'!F114)))</f>
        <v/>
      </c>
      <c r="CX120" s="404" t="str">
        <f ca="1">+IF(OFFSET('Sanitation Data'!$F$31,0,10*ROW('Sanitation Data'!F114))="","",OFFSET('Sanitation Data'!$F$31,0,10*ROW('Sanitation Data'!F114)))</f>
        <v/>
      </c>
      <c r="CY120" s="404" t="str">
        <f ca="1">+IF(OFFSET('Sanitation Data'!$F$32,0,10*ROW('Sanitation Data'!F114))="","",OFFSET('Sanitation Data'!$F$32,0,10*ROW('Sanitation Data'!F114)))</f>
        <v/>
      </c>
      <c r="CZ120" s="404" t="str">
        <f ca="1">+IF(OFFSET('Sanitation Data'!$G$28,0,10*ROW('Sanitation Data'!G114))="","",OFFSET('Sanitation Data'!$G$28,0,10*ROW('Sanitation Data'!G114)))</f>
        <v/>
      </c>
      <c r="DA120" s="404" t="str">
        <f ca="1">+IF(OFFSET('Sanitation Data'!$G$29,0,10*ROW('Sanitation Data'!G114))="","",OFFSET('Sanitation Data'!$G$29,0,10*ROW('Sanitation Data'!G114)))</f>
        <v/>
      </c>
      <c r="DB120" s="404" t="str">
        <f ca="1">+IF(OFFSET('Sanitation Data'!$G$30,0,10*ROW('Sanitation Data'!G114))="","",OFFSET('Sanitation Data'!$G$30,0,10*ROW('Sanitation Data'!G114)))</f>
        <v/>
      </c>
      <c r="DC120" s="404" t="str">
        <f ca="1">+IF(OFFSET('Sanitation Data'!$G$31,0,10*ROW('Sanitation Data'!G114))="","",OFFSET('Sanitation Data'!$G$31,0,10*ROW('Sanitation Data'!G114)))</f>
        <v/>
      </c>
      <c r="DD120" s="404" t="str">
        <f ca="1">+IF(OFFSET('Sanitation Data'!$G$32,0,10*ROW('Sanitation Data'!G114))="","",OFFSET('Sanitation Data'!$G$32,0,10*ROW('Sanitation Data'!G114)))</f>
        <v/>
      </c>
      <c r="DE120" s="404" t="str">
        <f ca="1">+IF(OFFSET('Sanitation Data'!$H$28,0,10*ROW('Sanitation Data'!H114))="","",OFFSET('Sanitation Data'!$H$28,0,10*ROW('Sanitation Data'!H114)))</f>
        <v/>
      </c>
      <c r="DF120" s="404" t="str">
        <f ca="1">+IF(OFFSET('Sanitation Data'!$H$29,0,10*ROW('Sanitation Data'!H114))="","",OFFSET('Sanitation Data'!$H$29,0,10*ROW('Sanitation Data'!H114)))</f>
        <v/>
      </c>
      <c r="DG120" s="404" t="str">
        <f ca="1">+IF(OFFSET('Sanitation Data'!$H$30,0,10*ROW('Sanitation Data'!H114))="","",OFFSET('Sanitation Data'!$H$30,0,10*ROW('Sanitation Data'!H114)))</f>
        <v/>
      </c>
      <c r="DH120" s="404" t="str">
        <f ca="1">+IF(OFFSET('Sanitation Data'!$H$31,0,10*ROW('Sanitation Data'!H114))="","",OFFSET('Sanitation Data'!$H$31,0,10*ROW('Sanitation Data'!H114)))</f>
        <v/>
      </c>
      <c r="DI120" s="404" t="str">
        <f ca="1">+IF(OFFSET('Sanitation Data'!$H$32,0,10*ROW('Sanitation Data'!H114))="","",OFFSET('Sanitation Data'!$H$32,0,10*ROW('Sanitation Data'!H114)))</f>
        <v/>
      </c>
      <c r="DJ120" s="404" t="str">
        <f ca="1">+IF(OFFSET('Sanitation Data'!$I$28,0,10*ROW('Sanitation Data'!I114))="","",OFFSET('Sanitation Data'!$I$28,0,10*ROW('Sanitation Data'!I114)))</f>
        <v/>
      </c>
      <c r="DK120" s="404" t="str">
        <f ca="1">+IF(OFFSET('Sanitation Data'!$I$29,0,10*ROW('Sanitation Data'!I114))="","",OFFSET('Sanitation Data'!$I$29,0,10*ROW('Sanitation Data'!I114)))</f>
        <v/>
      </c>
      <c r="DL120" s="404" t="str">
        <f ca="1">+IF(OFFSET('Sanitation Data'!$I$30,0,10*ROW('Sanitation Data'!I114))="","",OFFSET('Sanitation Data'!$I$30,0,10*ROW('Sanitation Data'!I114)))</f>
        <v/>
      </c>
      <c r="DM120" s="404" t="str">
        <f ca="1">+IF(OFFSET('Sanitation Data'!$I$31,0,10*ROW('Sanitation Data'!I114))="","",OFFSET('Sanitation Data'!$I$31,0,10*ROW('Sanitation Data'!I114)))</f>
        <v/>
      </c>
      <c r="DN120" s="404" t="str">
        <f ca="1">+IF(OFFSET('Sanitation Data'!$I$32,0,10*ROW('Sanitation Data'!I114))="","",OFFSET('Sanitation Data'!$I$32,0,10*ROW('Sanitation Data'!I114)))</f>
        <v/>
      </c>
      <c r="DO120" s="404" t="str">
        <f ca="1">+IF(OFFSET('Hygiene Data'!$D$11,0,10*ROW('Hygiene Data'!D114))="","",OFFSET('Hygiene Data'!$D$11,0,10*ROW('Hygiene Data'!D114)))</f>
        <v/>
      </c>
      <c r="DP120" s="404" t="str">
        <f ca="1">+IF(OFFSET('Hygiene Data'!$D$12,0,10*ROW('Hygiene Data'!D114))="","",OFFSET('Hygiene Data'!$D$12,0,10*ROW('Hygiene Data'!D114)))</f>
        <v/>
      </c>
      <c r="DQ120" s="404" t="str">
        <f ca="1">+IF(OFFSET('Hygiene Data'!$D$13,0,10*ROW('Hygiene Data'!D114))="","",OFFSET('Hygiene Data'!$D$13,0,10*ROW('Hygiene Data'!D114)))</f>
        <v/>
      </c>
      <c r="DR120" s="404" t="str">
        <f ca="1">+IF(OFFSET('Hygiene Data'!$E$11,0,10*ROW('Hygiene Data'!E114))="","",OFFSET('Hygiene Data'!$E$11,0,10*ROW('Hygiene Data'!E114)))</f>
        <v/>
      </c>
      <c r="DS120" s="404" t="str">
        <f ca="1">+IF(OFFSET('Hygiene Data'!$E$12,0,10*ROW('Hygiene Data'!E114))="","",OFFSET('Hygiene Data'!$E$12,0,10*ROW('Hygiene Data'!E114)))</f>
        <v/>
      </c>
      <c r="DT120" s="404" t="str">
        <f ca="1">+IF(OFFSET('Hygiene Data'!$E$13,0,10*ROW('Hygiene Data'!E114))="","",OFFSET('Hygiene Data'!$E$13,0,10*ROW('Hygiene Data'!E114)))</f>
        <v/>
      </c>
      <c r="DU120" s="404" t="str">
        <f ca="1">+IF(OFFSET('Hygiene Data'!$F$11,0,10*ROW('Hygiene Data'!F114))="","",OFFSET('Hygiene Data'!$F$11,0,10*ROW('Hygiene Data'!F114)))</f>
        <v/>
      </c>
      <c r="DV120" s="404" t="str">
        <f ca="1">+IF(OFFSET('Hygiene Data'!$F$12,0,10*ROW('Hygiene Data'!F114))="","",OFFSET('Hygiene Data'!$F$12,0,10*ROW('Hygiene Data'!F114)))</f>
        <v/>
      </c>
      <c r="DW120" s="404" t="str">
        <f ca="1">+IF(OFFSET('Hygiene Data'!$F$13,0,10*ROW('Hygiene Data'!F114))="","",OFFSET('Hygiene Data'!$F$13,0,10*ROW('Hygiene Data'!F114)))</f>
        <v/>
      </c>
      <c r="DX120" s="404" t="str">
        <f ca="1">+IF(OFFSET('Hygiene Data'!$G$11,0,10*ROW('Hygiene Data'!G114))="","",OFFSET('Hygiene Data'!$G$11,0,10*ROW('Hygiene Data'!G114)))</f>
        <v/>
      </c>
      <c r="DY120" s="404" t="str">
        <f ca="1">+IF(OFFSET('Hygiene Data'!$G$12,0,10*ROW('Hygiene Data'!G114))="","",OFFSET('Hygiene Data'!$G$12,0,10*ROW('Hygiene Data'!G114)))</f>
        <v/>
      </c>
      <c r="DZ120" s="404" t="str">
        <f ca="1">+IF(OFFSET('Hygiene Data'!$G$13,0,10*ROW('Hygiene Data'!G114))="","",OFFSET('Hygiene Data'!$G$13,0,10*ROW('Hygiene Data'!G114)))</f>
        <v/>
      </c>
      <c r="EA120" s="404" t="str">
        <f ca="1">+IF(OFFSET('Hygiene Data'!$H$11,0,10*ROW('Hygiene Data'!H114))="","",OFFSET('Hygiene Data'!$H$11,0,10*ROW('Hygiene Data'!H114)))</f>
        <v/>
      </c>
      <c r="EB120" s="404" t="str">
        <f ca="1">+IF(OFFSET('Hygiene Data'!$H$12,0,10*ROW('Hygiene Data'!H114))="","",OFFSET('Hygiene Data'!$H$12,0,10*ROW('Hygiene Data'!H114)))</f>
        <v/>
      </c>
      <c r="EC120" s="404" t="str">
        <f ca="1">+IF(OFFSET('Hygiene Data'!$H$13,0,10*ROW('Hygiene Data'!H114))="","",OFFSET('Hygiene Data'!$H$13,0,10*ROW('Hygiene Data'!H114)))</f>
        <v/>
      </c>
      <c r="ED120" s="404" t="str">
        <f ca="1">+IF(OFFSET('Hygiene Data'!$I$11,0,10*ROW('Hygiene Data'!I114))="","",OFFSET('Hygiene Data'!$I$11,0,10*ROW('Hygiene Data'!I114)))</f>
        <v/>
      </c>
      <c r="EE120" s="404" t="str">
        <f ca="1">+IF(OFFSET('Hygiene Data'!$I$12,0,10*ROW('Hygiene Data'!I114))="","",OFFSET('Hygiene Data'!$I$12,0,10*ROW('Hygiene Data'!I114)))</f>
        <v/>
      </c>
      <c r="EF120" s="404" t="str">
        <f ca="1">+IF(OFFSET('Hygiene Data'!$I$13,0,10*ROW('Hygiene Data'!I114))="","",OFFSET('Hygiene Data'!$I$13,0,10*ROW('Hygiene Data'!I114)))</f>
        <v/>
      </c>
    </row>
    <row r="121" spans="1:136" x14ac:dyDescent="0.25">
      <c r="A121" s="513" t="str">
        <f ca="1">+IF(OFFSET('Water Data'!$B$2,0,10*ROW('Water Data'!E115))="","",OFFSET('Water Data'!$B$2,0,10*ROW('Water Data'!E115)))</f>
        <v/>
      </c>
      <c r="B121" s="51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40" t="str">
        <f t="shared" ca="1" si="1"/>
        <v/>
      </c>
      <c r="D121" s="54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4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4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4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4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4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4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4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4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4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4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4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4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4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4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4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4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4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4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4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4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4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4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4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4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4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4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4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4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4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4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4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4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4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4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4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4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4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4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4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4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4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4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4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4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4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4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4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4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1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4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4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4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4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4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4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4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4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4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4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4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4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4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4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4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4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404" t="str">
        <f ca="1">+IF(OFFSET('Water Data'!$D$27,0,10*ROW('Water Data'!D115))="","",OFFSET('Water Data'!$D$27,0,10*ROW('Water Data'!D115)))</f>
        <v/>
      </c>
      <c r="BT121" s="404" t="str">
        <f ca="1">+IF(OFFSET('Water Data'!$D$28,0,10*ROW('Water Data'!D115))="","",OFFSET('Water Data'!$D$28,0,10*ROW('Water Data'!D115)))</f>
        <v/>
      </c>
      <c r="BU121" s="404" t="str">
        <f ca="1">+IF(OFFSET('Water Data'!$D$29,0,10*ROW('Water Data'!D115))="","",OFFSET('Water Data'!$D$29,0,10*ROW('Water Data'!D115)))</f>
        <v/>
      </c>
      <c r="BV121" s="404" t="str">
        <f ca="1">+IF(OFFSET('Water Data'!$E$27,0,10*ROW('Water Data'!E115))="","",OFFSET('Water Data'!$E$27,0,10*ROW('Water Data'!E115)))</f>
        <v/>
      </c>
      <c r="BW121" s="404" t="str">
        <f ca="1">+IF(OFFSET('Water Data'!$E$28,0,10*ROW('Water Data'!E115))="","",OFFSET('Water Data'!$E$28,0,10*ROW('Water Data'!E115)))</f>
        <v/>
      </c>
      <c r="BX121" s="404" t="str">
        <f ca="1">+IF(OFFSET('Water Data'!$E$29,0,10*ROW('Water Data'!E115))="","",OFFSET('Water Data'!$E$29,0,10*ROW('Water Data'!E115)))</f>
        <v/>
      </c>
      <c r="BY121" s="404" t="str">
        <f ca="1">+IF(OFFSET('Water Data'!$F$27,0,10*ROW('Water Data'!F115))="","",OFFSET('Water Data'!$F$27,0,10*ROW('Water Data'!F115)))</f>
        <v/>
      </c>
      <c r="BZ121" s="404" t="str">
        <f ca="1">+IF(OFFSET('Water Data'!$F$28,0,10*ROW('Water Data'!F115))="","",OFFSET('Water Data'!$F$28,0,10*ROW('Water Data'!F115)))</f>
        <v/>
      </c>
      <c r="CA121" s="404" t="str">
        <f ca="1">+IF(OFFSET('Water Data'!$F$29,0,10*ROW('Water Data'!F115))="","",OFFSET('Water Data'!$F$29,0,10*ROW('Water Data'!F115)))</f>
        <v/>
      </c>
      <c r="CB121" s="404" t="str">
        <f ca="1">+IF(OFFSET('Water Data'!$G$27,0,10*ROW('Water Data'!G115))="","",OFFSET('Water Data'!$G$27,0,10*ROW('Water Data'!G115)))</f>
        <v/>
      </c>
      <c r="CC121" s="404" t="str">
        <f ca="1">+IF(OFFSET('Water Data'!$G$28,0,10*ROW('Water Data'!G115))="","",OFFSET('Water Data'!$G$28,0,10*ROW('Water Data'!G115)))</f>
        <v/>
      </c>
      <c r="CD121" s="404" t="str">
        <f ca="1">+IF(OFFSET('Water Data'!$G$29,0,10*ROW('Water Data'!G115))="","",OFFSET('Water Data'!$G$29,0,10*ROW('Water Data'!G115)))</f>
        <v/>
      </c>
      <c r="CE121" s="404" t="str">
        <f ca="1">+IF(OFFSET('Water Data'!$H$27,0,10*ROW('Water Data'!H115))="","",OFFSET('Water Data'!$H$27,0,10*ROW('Water Data'!H115)))</f>
        <v/>
      </c>
      <c r="CF121" s="404" t="str">
        <f ca="1">+IF(OFFSET('Water Data'!$H$28,0,10*ROW('Water Data'!H115))="","",OFFSET('Water Data'!$H$28,0,10*ROW('Water Data'!H115)))</f>
        <v/>
      </c>
      <c r="CG121" s="404" t="str">
        <f ca="1">+IF(OFFSET('Water Data'!$H$29,0,10*ROW('Water Data'!H115))="","",OFFSET('Water Data'!$H$29,0,10*ROW('Water Data'!H115)))</f>
        <v/>
      </c>
      <c r="CH121" s="404" t="str">
        <f ca="1">+IF(OFFSET('Water Data'!$I$27,0,10*ROW('Water Data'!I115))="","",OFFSET('Water Data'!$I$27,0,10*ROW('Water Data'!I115)))</f>
        <v/>
      </c>
      <c r="CI121" s="404" t="str">
        <f ca="1">+IF(OFFSET('Water Data'!$I$28,0,10*ROW('Water Data'!I115))="","",OFFSET('Water Data'!$I$28,0,10*ROW('Water Data'!I115)))</f>
        <v/>
      </c>
      <c r="CJ121" s="404" t="str">
        <f ca="1">+IF(OFFSET('Water Data'!$I$29,0,10*ROW('Water Data'!I115))="","",OFFSET('Water Data'!$I$29,0,10*ROW('Water Data'!I115)))</f>
        <v/>
      </c>
      <c r="CK121" s="404" t="str">
        <f ca="1">+IF(OFFSET('Sanitation Data'!$D$28,0,10*ROW('Sanitation Data'!D115))="","",OFFSET('Sanitation Data'!$D$28,0,10*ROW('Sanitation Data'!D115)))</f>
        <v/>
      </c>
      <c r="CL121" s="404" t="str">
        <f ca="1">+IF(OFFSET('Sanitation Data'!$D$29,0,10*ROW('Sanitation Data'!D115))="","",OFFSET('Sanitation Data'!$D$29,0,10*ROW('Sanitation Data'!D115)))</f>
        <v/>
      </c>
      <c r="CM121" s="404" t="str">
        <f ca="1">+IF(OFFSET('Sanitation Data'!$D$30,0,10*ROW('Sanitation Data'!D115))="","",OFFSET('Sanitation Data'!$D$30,0,10*ROW('Sanitation Data'!D115)))</f>
        <v/>
      </c>
      <c r="CN121" s="404" t="str">
        <f ca="1">+IF(OFFSET('Sanitation Data'!$D$31,0,10*ROW('Sanitation Data'!D115))="","",OFFSET('Sanitation Data'!$D$31,0,10*ROW('Sanitation Data'!D115)))</f>
        <v/>
      </c>
      <c r="CO121" s="404" t="str">
        <f ca="1">+IF(OFFSET('Sanitation Data'!$D$32,0,10*ROW('Sanitation Data'!D115))="","",OFFSET('Sanitation Data'!$D$32,0,10*ROW('Sanitation Data'!D115)))</f>
        <v/>
      </c>
      <c r="CP121" s="404" t="str">
        <f ca="1">+IF(OFFSET('Sanitation Data'!$E$28,0,10*ROW('Sanitation Data'!E115))="","",OFFSET('Sanitation Data'!$E$28,0,10*ROW('Sanitation Data'!E115)))</f>
        <v/>
      </c>
      <c r="CQ121" s="404" t="str">
        <f ca="1">+IF(OFFSET('Sanitation Data'!$E$29,0,10*ROW('Sanitation Data'!E115))="","",OFFSET('Sanitation Data'!$E$29,0,10*ROW('Sanitation Data'!E115)))</f>
        <v/>
      </c>
      <c r="CR121" s="404" t="str">
        <f ca="1">+IF(OFFSET('Sanitation Data'!$E$30,0,10*ROW('Sanitation Data'!E115))="","",OFFSET('Sanitation Data'!$E$30,0,10*ROW('Sanitation Data'!E115)))</f>
        <v/>
      </c>
      <c r="CS121" s="404" t="str">
        <f ca="1">+IF(OFFSET('Sanitation Data'!$E$31,0,10*ROW('Sanitation Data'!E115))="","",OFFSET('Sanitation Data'!$E$31,0,10*ROW('Sanitation Data'!E115)))</f>
        <v/>
      </c>
      <c r="CT121" s="404" t="str">
        <f ca="1">+IF(OFFSET('Sanitation Data'!$E$32,0,10*ROW('Sanitation Data'!E115))="","",OFFSET('Sanitation Data'!$E$32,0,10*ROW('Sanitation Data'!E115)))</f>
        <v/>
      </c>
      <c r="CU121" s="404" t="str">
        <f ca="1">+IF(OFFSET('Sanitation Data'!$F$28,0,10*ROW('Sanitation Data'!F115))="","",OFFSET('Sanitation Data'!$F$28,0,10*ROW('Sanitation Data'!F115)))</f>
        <v/>
      </c>
      <c r="CV121" s="404" t="str">
        <f ca="1">+IF(OFFSET('Sanitation Data'!$F$29,0,10*ROW('Sanitation Data'!F115))="","",OFFSET('Sanitation Data'!$F$29,0,10*ROW('Sanitation Data'!F115)))</f>
        <v/>
      </c>
      <c r="CW121" s="404" t="str">
        <f ca="1">+IF(OFFSET('Sanitation Data'!$F$30,0,10*ROW('Sanitation Data'!F115))="","",OFFSET('Sanitation Data'!$F$30,0,10*ROW('Sanitation Data'!F115)))</f>
        <v/>
      </c>
      <c r="CX121" s="404" t="str">
        <f ca="1">+IF(OFFSET('Sanitation Data'!$F$31,0,10*ROW('Sanitation Data'!F115))="","",OFFSET('Sanitation Data'!$F$31,0,10*ROW('Sanitation Data'!F115)))</f>
        <v/>
      </c>
      <c r="CY121" s="404" t="str">
        <f ca="1">+IF(OFFSET('Sanitation Data'!$F$32,0,10*ROW('Sanitation Data'!F115))="","",OFFSET('Sanitation Data'!$F$32,0,10*ROW('Sanitation Data'!F115)))</f>
        <v/>
      </c>
      <c r="CZ121" s="404" t="str">
        <f ca="1">+IF(OFFSET('Sanitation Data'!$G$28,0,10*ROW('Sanitation Data'!G115))="","",OFFSET('Sanitation Data'!$G$28,0,10*ROW('Sanitation Data'!G115)))</f>
        <v/>
      </c>
      <c r="DA121" s="404" t="str">
        <f ca="1">+IF(OFFSET('Sanitation Data'!$G$29,0,10*ROW('Sanitation Data'!G115))="","",OFFSET('Sanitation Data'!$G$29,0,10*ROW('Sanitation Data'!G115)))</f>
        <v/>
      </c>
      <c r="DB121" s="404" t="str">
        <f ca="1">+IF(OFFSET('Sanitation Data'!$G$30,0,10*ROW('Sanitation Data'!G115))="","",OFFSET('Sanitation Data'!$G$30,0,10*ROW('Sanitation Data'!G115)))</f>
        <v/>
      </c>
      <c r="DC121" s="404" t="str">
        <f ca="1">+IF(OFFSET('Sanitation Data'!$G$31,0,10*ROW('Sanitation Data'!G115))="","",OFFSET('Sanitation Data'!$G$31,0,10*ROW('Sanitation Data'!G115)))</f>
        <v/>
      </c>
      <c r="DD121" s="404" t="str">
        <f ca="1">+IF(OFFSET('Sanitation Data'!$G$32,0,10*ROW('Sanitation Data'!G115))="","",OFFSET('Sanitation Data'!$G$32,0,10*ROW('Sanitation Data'!G115)))</f>
        <v/>
      </c>
      <c r="DE121" s="404" t="str">
        <f ca="1">+IF(OFFSET('Sanitation Data'!$H$28,0,10*ROW('Sanitation Data'!H115))="","",OFFSET('Sanitation Data'!$H$28,0,10*ROW('Sanitation Data'!H115)))</f>
        <v/>
      </c>
      <c r="DF121" s="404" t="str">
        <f ca="1">+IF(OFFSET('Sanitation Data'!$H$29,0,10*ROW('Sanitation Data'!H115))="","",OFFSET('Sanitation Data'!$H$29,0,10*ROW('Sanitation Data'!H115)))</f>
        <v/>
      </c>
      <c r="DG121" s="404" t="str">
        <f ca="1">+IF(OFFSET('Sanitation Data'!$H$30,0,10*ROW('Sanitation Data'!H115))="","",OFFSET('Sanitation Data'!$H$30,0,10*ROW('Sanitation Data'!H115)))</f>
        <v/>
      </c>
      <c r="DH121" s="404" t="str">
        <f ca="1">+IF(OFFSET('Sanitation Data'!$H$31,0,10*ROW('Sanitation Data'!H115))="","",OFFSET('Sanitation Data'!$H$31,0,10*ROW('Sanitation Data'!H115)))</f>
        <v/>
      </c>
      <c r="DI121" s="404" t="str">
        <f ca="1">+IF(OFFSET('Sanitation Data'!$H$32,0,10*ROW('Sanitation Data'!H115))="","",OFFSET('Sanitation Data'!$H$32,0,10*ROW('Sanitation Data'!H115)))</f>
        <v/>
      </c>
      <c r="DJ121" s="404" t="str">
        <f ca="1">+IF(OFFSET('Sanitation Data'!$I$28,0,10*ROW('Sanitation Data'!I115))="","",OFFSET('Sanitation Data'!$I$28,0,10*ROW('Sanitation Data'!I115)))</f>
        <v/>
      </c>
      <c r="DK121" s="404" t="str">
        <f ca="1">+IF(OFFSET('Sanitation Data'!$I$29,0,10*ROW('Sanitation Data'!I115))="","",OFFSET('Sanitation Data'!$I$29,0,10*ROW('Sanitation Data'!I115)))</f>
        <v/>
      </c>
      <c r="DL121" s="404" t="str">
        <f ca="1">+IF(OFFSET('Sanitation Data'!$I$30,0,10*ROW('Sanitation Data'!I115))="","",OFFSET('Sanitation Data'!$I$30,0,10*ROW('Sanitation Data'!I115)))</f>
        <v/>
      </c>
      <c r="DM121" s="404" t="str">
        <f ca="1">+IF(OFFSET('Sanitation Data'!$I$31,0,10*ROW('Sanitation Data'!I115))="","",OFFSET('Sanitation Data'!$I$31,0,10*ROW('Sanitation Data'!I115)))</f>
        <v/>
      </c>
      <c r="DN121" s="404" t="str">
        <f ca="1">+IF(OFFSET('Sanitation Data'!$I$32,0,10*ROW('Sanitation Data'!I115))="","",OFFSET('Sanitation Data'!$I$32,0,10*ROW('Sanitation Data'!I115)))</f>
        <v/>
      </c>
      <c r="DO121" s="404" t="str">
        <f ca="1">+IF(OFFSET('Hygiene Data'!$D$11,0,10*ROW('Hygiene Data'!D115))="","",OFFSET('Hygiene Data'!$D$11,0,10*ROW('Hygiene Data'!D115)))</f>
        <v/>
      </c>
      <c r="DP121" s="404" t="str">
        <f ca="1">+IF(OFFSET('Hygiene Data'!$D$12,0,10*ROW('Hygiene Data'!D115))="","",OFFSET('Hygiene Data'!$D$12,0,10*ROW('Hygiene Data'!D115)))</f>
        <v/>
      </c>
      <c r="DQ121" s="404" t="str">
        <f ca="1">+IF(OFFSET('Hygiene Data'!$D$13,0,10*ROW('Hygiene Data'!D115))="","",OFFSET('Hygiene Data'!$D$13,0,10*ROW('Hygiene Data'!D115)))</f>
        <v/>
      </c>
      <c r="DR121" s="404" t="str">
        <f ca="1">+IF(OFFSET('Hygiene Data'!$E$11,0,10*ROW('Hygiene Data'!E115))="","",OFFSET('Hygiene Data'!$E$11,0,10*ROW('Hygiene Data'!E115)))</f>
        <v/>
      </c>
      <c r="DS121" s="404" t="str">
        <f ca="1">+IF(OFFSET('Hygiene Data'!$E$12,0,10*ROW('Hygiene Data'!E115))="","",OFFSET('Hygiene Data'!$E$12,0,10*ROW('Hygiene Data'!E115)))</f>
        <v/>
      </c>
      <c r="DT121" s="404" t="str">
        <f ca="1">+IF(OFFSET('Hygiene Data'!$E$13,0,10*ROW('Hygiene Data'!E115))="","",OFFSET('Hygiene Data'!$E$13,0,10*ROW('Hygiene Data'!E115)))</f>
        <v/>
      </c>
      <c r="DU121" s="404" t="str">
        <f ca="1">+IF(OFFSET('Hygiene Data'!$F$11,0,10*ROW('Hygiene Data'!F115))="","",OFFSET('Hygiene Data'!$F$11,0,10*ROW('Hygiene Data'!F115)))</f>
        <v/>
      </c>
      <c r="DV121" s="404" t="str">
        <f ca="1">+IF(OFFSET('Hygiene Data'!$F$12,0,10*ROW('Hygiene Data'!F115))="","",OFFSET('Hygiene Data'!$F$12,0,10*ROW('Hygiene Data'!F115)))</f>
        <v/>
      </c>
      <c r="DW121" s="404" t="str">
        <f ca="1">+IF(OFFSET('Hygiene Data'!$F$13,0,10*ROW('Hygiene Data'!F115))="","",OFFSET('Hygiene Data'!$F$13,0,10*ROW('Hygiene Data'!F115)))</f>
        <v/>
      </c>
      <c r="DX121" s="404" t="str">
        <f ca="1">+IF(OFFSET('Hygiene Data'!$G$11,0,10*ROW('Hygiene Data'!G115))="","",OFFSET('Hygiene Data'!$G$11,0,10*ROW('Hygiene Data'!G115)))</f>
        <v/>
      </c>
      <c r="DY121" s="404" t="str">
        <f ca="1">+IF(OFFSET('Hygiene Data'!$G$12,0,10*ROW('Hygiene Data'!G115))="","",OFFSET('Hygiene Data'!$G$12,0,10*ROW('Hygiene Data'!G115)))</f>
        <v/>
      </c>
      <c r="DZ121" s="404" t="str">
        <f ca="1">+IF(OFFSET('Hygiene Data'!$G$13,0,10*ROW('Hygiene Data'!G115))="","",OFFSET('Hygiene Data'!$G$13,0,10*ROW('Hygiene Data'!G115)))</f>
        <v/>
      </c>
      <c r="EA121" s="404" t="str">
        <f ca="1">+IF(OFFSET('Hygiene Data'!$H$11,0,10*ROW('Hygiene Data'!H115))="","",OFFSET('Hygiene Data'!$H$11,0,10*ROW('Hygiene Data'!H115)))</f>
        <v/>
      </c>
      <c r="EB121" s="404" t="str">
        <f ca="1">+IF(OFFSET('Hygiene Data'!$H$12,0,10*ROW('Hygiene Data'!H115))="","",OFFSET('Hygiene Data'!$H$12,0,10*ROW('Hygiene Data'!H115)))</f>
        <v/>
      </c>
      <c r="EC121" s="404" t="str">
        <f ca="1">+IF(OFFSET('Hygiene Data'!$H$13,0,10*ROW('Hygiene Data'!H115))="","",OFFSET('Hygiene Data'!$H$13,0,10*ROW('Hygiene Data'!H115)))</f>
        <v/>
      </c>
      <c r="ED121" s="404" t="str">
        <f ca="1">+IF(OFFSET('Hygiene Data'!$I$11,0,10*ROW('Hygiene Data'!I115))="","",OFFSET('Hygiene Data'!$I$11,0,10*ROW('Hygiene Data'!I115)))</f>
        <v/>
      </c>
      <c r="EE121" s="404" t="str">
        <f ca="1">+IF(OFFSET('Hygiene Data'!$I$12,0,10*ROW('Hygiene Data'!I115))="","",OFFSET('Hygiene Data'!$I$12,0,10*ROW('Hygiene Data'!I115)))</f>
        <v/>
      </c>
      <c r="EF121" s="404" t="str">
        <f ca="1">+IF(OFFSET('Hygiene Data'!$I$13,0,10*ROW('Hygiene Data'!I115))="","",OFFSET('Hygiene Data'!$I$13,0,10*ROW('Hygiene Data'!I115)))</f>
        <v/>
      </c>
    </row>
    <row r="122" spans="1:136" x14ac:dyDescent="0.25">
      <c r="A122" s="513" t="str">
        <f ca="1">+IF(OFFSET('Water Data'!$B$2,0,10*ROW('Water Data'!E116))="","",OFFSET('Water Data'!$B$2,0,10*ROW('Water Data'!E116)))</f>
        <v/>
      </c>
      <c r="B122" s="51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40" t="str">
        <f t="shared" ca="1" si="1"/>
        <v/>
      </c>
      <c r="D122" s="54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4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4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4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4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4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4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4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4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4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4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4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4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4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4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4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4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4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4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4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4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4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4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4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4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4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4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4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4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4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4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4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4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4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4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4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4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4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4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4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4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4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4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4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4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4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4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4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4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1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4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4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4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4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4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4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4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4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4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4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4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4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4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4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4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4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404" t="str">
        <f ca="1">+IF(OFFSET('Water Data'!$D$27,0,10*ROW('Water Data'!D116))="","",OFFSET('Water Data'!$D$27,0,10*ROW('Water Data'!D116)))</f>
        <v/>
      </c>
      <c r="BT122" s="404" t="str">
        <f ca="1">+IF(OFFSET('Water Data'!$D$28,0,10*ROW('Water Data'!D116))="","",OFFSET('Water Data'!$D$28,0,10*ROW('Water Data'!D116)))</f>
        <v/>
      </c>
      <c r="BU122" s="404" t="str">
        <f ca="1">+IF(OFFSET('Water Data'!$D$29,0,10*ROW('Water Data'!D116))="","",OFFSET('Water Data'!$D$29,0,10*ROW('Water Data'!D116)))</f>
        <v/>
      </c>
      <c r="BV122" s="404" t="str">
        <f ca="1">+IF(OFFSET('Water Data'!$E$27,0,10*ROW('Water Data'!E116))="","",OFFSET('Water Data'!$E$27,0,10*ROW('Water Data'!E116)))</f>
        <v/>
      </c>
      <c r="BW122" s="404" t="str">
        <f ca="1">+IF(OFFSET('Water Data'!$E$28,0,10*ROW('Water Data'!E116))="","",OFFSET('Water Data'!$E$28,0,10*ROW('Water Data'!E116)))</f>
        <v/>
      </c>
      <c r="BX122" s="404" t="str">
        <f ca="1">+IF(OFFSET('Water Data'!$E$29,0,10*ROW('Water Data'!E116))="","",OFFSET('Water Data'!$E$29,0,10*ROW('Water Data'!E116)))</f>
        <v/>
      </c>
      <c r="BY122" s="404" t="str">
        <f ca="1">+IF(OFFSET('Water Data'!$F$27,0,10*ROW('Water Data'!F116))="","",OFFSET('Water Data'!$F$27,0,10*ROW('Water Data'!F116)))</f>
        <v/>
      </c>
      <c r="BZ122" s="404" t="str">
        <f ca="1">+IF(OFFSET('Water Data'!$F$28,0,10*ROW('Water Data'!F116))="","",OFFSET('Water Data'!$F$28,0,10*ROW('Water Data'!F116)))</f>
        <v/>
      </c>
      <c r="CA122" s="404" t="str">
        <f ca="1">+IF(OFFSET('Water Data'!$F$29,0,10*ROW('Water Data'!F116))="","",OFFSET('Water Data'!$F$29,0,10*ROW('Water Data'!F116)))</f>
        <v/>
      </c>
      <c r="CB122" s="404" t="str">
        <f ca="1">+IF(OFFSET('Water Data'!$G$27,0,10*ROW('Water Data'!G116))="","",OFFSET('Water Data'!$G$27,0,10*ROW('Water Data'!G116)))</f>
        <v/>
      </c>
      <c r="CC122" s="404" t="str">
        <f ca="1">+IF(OFFSET('Water Data'!$G$28,0,10*ROW('Water Data'!G116))="","",OFFSET('Water Data'!$G$28,0,10*ROW('Water Data'!G116)))</f>
        <v/>
      </c>
      <c r="CD122" s="404" t="str">
        <f ca="1">+IF(OFFSET('Water Data'!$G$29,0,10*ROW('Water Data'!G116))="","",OFFSET('Water Data'!$G$29,0,10*ROW('Water Data'!G116)))</f>
        <v/>
      </c>
      <c r="CE122" s="404" t="str">
        <f ca="1">+IF(OFFSET('Water Data'!$H$27,0,10*ROW('Water Data'!H116))="","",OFFSET('Water Data'!$H$27,0,10*ROW('Water Data'!H116)))</f>
        <v/>
      </c>
      <c r="CF122" s="404" t="str">
        <f ca="1">+IF(OFFSET('Water Data'!$H$28,0,10*ROW('Water Data'!H116))="","",OFFSET('Water Data'!$H$28,0,10*ROW('Water Data'!H116)))</f>
        <v/>
      </c>
      <c r="CG122" s="404" t="str">
        <f ca="1">+IF(OFFSET('Water Data'!$H$29,0,10*ROW('Water Data'!H116))="","",OFFSET('Water Data'!$H$29,0,10*ROW('Water Data'!H116)))</f>
        <v/>
      </c>
      <c r="CH122" s="404" t="str">
        <f ca="1">+IF(OFFSET('Water Data'!$I$27,0,10*ROW('Water Data'!I116))="","",OFFSET('Water Data'!$I$27,0,10*ROW('Water Data'!I116)))</f>
        <v/>
      </c>
      <c r="CI122" s="404" t="str">
        <f ca="1">+IF(OFFSET('Water Data'!$I$28,0,10*ROW('Water Data'!I116))="","",OFFSET('Water Data'!$I$28,0,10*ROW('Water Data'!I116)))</f>
        <v/>
      </c>
      <c r="CJ122" s="404" t="str">
        <f ca="1">+IF(OFFSET('Water Data'!$I$29,0,10*ROW('Water Data'!I116))="","",OFFSET('Water Data'!$I$29,0,10*ROW('Water Data'!I116)))</f>
        <v/>
      </c>
      <c r="CK122" s="404" t="str">
        <f ca="1">+IF(OFFSET('Sanitation Data'!$D$28,0,10*ROW('Sanitation Data'!D116))="","",OFFSET('Sanitation Data'!$D$28,0,10*ROW('Sanitation Data'!D116)))</f>
        <v/>
      </c>
      <c r="CL122" s="404" t="str">
        <f ca="1">+IF(OFFSET('Sanitation Data'!$D$29,0,10*ROW('Sanitation Data'!D116))="","",OFFSET('Sanitation Data'!$D$29,0,10*ROW('Sanitation Data'!D116)))</f>
        <v/>
      </c>
      <c r="CM122" s="404" t="str">
        <f ca="1">+IF(OFFSET('Sanitation Data'!$D$30,0,10*ROW('Sanitation Data'!D116))="","",OFFSET('Sanitation Data'!$D$30,0,10*ROW('Sanitation Data'!D116)))</f>
        <v/>
      </c>
      <c r="CN122" s="404" t="str">
        <f ca="1">+IF(OFFSET('Sanitation Data'!$D$31,0,10*ROW('Sanitation Data'!D116))="","",OFFSET('Sanitation Data'!$D$31,0,10*ROW('Sanitation Data'!D116)))</f>
        <v/>
      </c>
      <c r="CO122" s="404" t="str">
        <f ca="1">+IF(OFFSET('Sanitation Data'!$D$32,0,10*ROW('Sanitation Data'!D116))="","",OFFSET('Sanitation Data'!$D$32,0,10*ROW('Sanitation Data'!D116)))</f>
        <v/>
      </c>
      <c r="CP122" s="404" t="str">
        <f ca="1">+IF(OFFSET('Sanitation Data'!$E$28,0,10*ROW('Sanitation Data'!E116))="","",OFFSET('Sanitation Data'!$E$28,0,10*ROW('Sanitation Data'!E116)))</f>
        <v/>
      </c>
      <c r="CQ122" s="404" t="str">
        <f ca="1">+IF(OFFSET('Sanitation Data'!$E$29,0,10*ROW('Sanitation Data'!E116))="","",OFFSET('Sanitation Data'!$E$29,0,10*ROW('Sanitation Data'!E116)))</f>
        <v/>
      </c>
      <c r="CR122" s="404" t="str">
        <f ca="1">+IF(OFFSET('Sanitation Data'!$E$30,0,10*ROW('Sanitation Data'!E116))="","",OFFSET('Sanitation Data'!$E$30,0,10*ROW('Sanitation Data'!E116)))</f>
        <v/>
      </c>
      <c r="CS122" s="404" t="str">
        <f ca="1">+IF(OFFSET('Sanitation Data'!$E$31,0,10*ROW('Sanitation Data'!E116))="","",OFFSET('Sanitation Data'!$E$31,0,10*ROW('Sanitation Data'!E116)))</f>
        <v/>
      </c>
      <c r="CT122" s="404" t="str">
        <f ca="1">+IF(OFFSET('Sanitation Data'!$E$32,0,10*ROW('Sanitation Data'!E116))="","",OFFSET('Sanitation Data'!$E$32,0,10*ROW('Sanitation Data'!E116)))</f>
        <v/>
      </c>
      <c r="CU122" s="404" t="str">
        <f ca="1">+IF(OFFSET('Sanitation Data'!$F$28,0,10*ROW('Sanitation Data'!F116))="","",OFFSET('Sanitation Data'!$F$28,0,10*ROW('Sanitation Data'!F116)))</f>
        <v/>
      </c>
      <c r="CV122" s="404" t="str">
        <f ca="1">+IF(OFFSET('Sanitation Data'!$F$29,0,10*ROW('Sanitation Data'!F116))="","",OFFSET('Sanitation Data'!$F$29,0,10*ROW('Sanitation Data'!F116)))</f>
        <v/>
      </c>
      <c r="CW122" s="404" t="str">
        <f ca="1">+IF(OFFSET('Sanitation Data'!$F$30,0,10*ROW('Sanitation Data'!F116))="","",OFFSET('Sanitation Data'!$F$30,0,10*ROW('Sanitation Data'!F116)))</f>
        <v/>
      </c>
      <c r="CX122" s="404" t="str">
        <f ca="1">+IF(OFFSET('Sanitation Data'!$F$31,0,10*ROW('Sanitation Data'!F116))="","",OFFSET('Sanitation Data'!$F$31,0,10*ROW('Sanitation Data'!F116)))</f>
        <v/>
      </c>
      <c r="CY122" s="404" t="str">
        <f ca="1">+IF(OFFSET('Sanitation Data'!$F$32,0,10*ROW('Sanitation Data'!F116))="","",OFFSET('Sanitation Data'!$F$32,0,10*ROW('Sanitation Data'!F116)))</f>
        <v/>
      </c>
      <c r="CZ122" s="404" t="str">
        <f ca="1">+IF(OFFSET('Sanitation Data'!$G$28,0,10*ROW('Sanitation Data'!G116))="","",OFFSET('Sanitation Data'!$G$28,0,10*ROW('Sanitation Data'!G116)))</f>
        <v/>
      </c>
      <c r="DA122" s="404" t="str">
        <f ca="1">+IF(OFFSET('Sanitation Data'!$G$29,0,10*ROW('Sanitation Data'!G116))="","",OFFSET('Sanitation Data'!$G$29,0,10*ROW('Sanitation Data'!G116)))</f>
        <v/>
      </c>
      <c r="DB122" s="404" t="str">
        <f ca="1">+IF(OFFSET('Sanitation Data'!$G$30,0,10*ROW('Sanitation Data'!G116))="","",OFFSET('Sanitation Data'!$G$30,0,10*ROW('Sanitation Data'!G116)))</f>
        <v/>
      </c>
      <c r="DC122" s="404" t="str">
        <f ca="1">+IF(OFFSET('Sanitation Data'!$G$31,0,10*ROW('Sanitation Data'!G116))="","",OFFSET('Sanitation Data'!$G$31,0,10*ROW('Sanitation Data'!G116)))</f>
        <v/>
      </c>
      <c r="DD122" s="404" t="str">
        <f ca="1">+IF(OFFSET('Sanitation Data'!$G$32,0,10*ROW('Sanitation Data'!G116))="","",OFFSET('Sanitation Data'!$G$32,0,10*ROW('Sanitation Data'!G116)))</f>
        <v/>
      </c>
      <c r="DE122" s="404" t="str">
        <f ca="1">+IF(OFFSET('Sanitation Data'!$H$28,0,10*ROW('Sanitation Data'!H116))="","",OFFSET('Sanitation Data'!$H$28,0,10*ROW('Sanitation Data'!H116)))</f>
        <v/>
      </c>
      <c r="DF122" s="404" t="str">
        <f ca="1">+IF(OFFSET('Sanitation Data'!$H$29,0,10*ROW('Sanitation Data'!H116))="","",OFFSET('Sanitation Data'!$H$29,0,10*ROW('Sanitation Data'!H116)))</f>
        <v/>
      </c>
      <c r="DG122" s="404" t="str">
        <f ca="1">+IF(OFFSET('Sanitation Data'!$H$30,0,10*ROW('Sanitation Data'!H116))="","",OFFSET('Sanitation Data'!$H$30,0,10*ROW('Sanitation Data'!H116)))</f>
        <v/>
      </c>
      <c r="DH122" s="404" t="str">
        <f ca="1">+IF(OFFSET('Sanitation Data'!$H$31,0,10*ROW('Sanitation Data'!H116))="","",OFFSET('Sanitation Data'!$H$31,0,10*ROW('Sanitation Data'!H116)))</f>
        <v/>
      </c>
      <c r="DI122" s="404" t="str">
        <f ca="1">+IF(OFFSET('Sanitation Data'!$H$32,0,10*ROW('Sanitation Data'!H116))="","",OFFSET('Sanitation Data'!$H$32,0,10*ROW('Sanitation Data'!H116)))</f>
        <v/>
      </c>
      <c r="DJ122" s="404" t="str">
        <f ca="1">+IF(OFFSET('Sanitation Data'!$I$28,0,10*ROW('Sanitation Data'!I116))="","",OFFSET('Sanitation Data'!$I$28,0,10*ROW('Sanitation Data'!I116)))</f>
        <v/>
      </c>
      <c r="DK122" s="404" t="str">
        <f ca="1">+IF(OFFSET('Sanitation Data'!$I$29,0,10*ROW('Sanitation Data'!I116))="","",OFFSET('Sanitation Data'!$I$29,0,10*ROW('Sanitation Data'!I116)))</f>
        <v/>
      </c>
      <c r="DL122" s="404" t="str">
        <f ca="1">+IF(OFFSET('Sanitation Data'!$I$30,0,10*ROW('Sanitation Data'!I116))="","",OFFSET('Sanitation Data'!$I$30,0,10*ROW('Sanitation Data'!I116)))</f>
        <v/>
      </c>
      <c r="DM122" s="404" t="str">
        <f ca="1">+IF(OFFSET('Sanitation Data'!$I$31,0,10*ROW('Sanitation Data'!I116))="","",OFFSET('Sanitation Data'!$I$31,0,10*ROW('Sanitation Data'!I116)))</f>
        <v/>
      </c>
      <c r="DN122" s="404" t="str">
        <f ca="1">+IF(OFFSET('Sanitation Data'!$I$32,0,10*ROW('Sanitation Data'!I116))="","",OFFSET('Sanitation Data'!$I$32,0,10*ROW('Sanitation Data'!I116)))</f>
        <v/>
      </c>
      <c r="DO122" s="404" t="str">
        <f ca="1">+IF(OFFSET('Hygiene Data'!$D$11,0,10*ROW('Hygiene Data'!D116))="","",OFFSET('Hygiene Data'!$D$11,0,10*ROW('Hygiene Data'!D116)))</f>
        <v/>
      </c>
      <c r="DP122" s="404" t="str">
        <f ca="1">+IF(OFFSET('Hygiene Data'!$D$12,0,10*ROW('Hygiene Data'!D116))="","",OFFSET('Hygiene Data'!$D$12,0,10*ROW('Hygiene Data'!D116)))</f>
        <v/>
      </c>
      <c r="DQ122" s="404" t="str">
        <f ca="1">+IF(OFFSET('Hygiene Data'!$D$13,0,10*ROW('Hygiene Data'!D116))="","",OFFSET('Hygiene Data'!$D$13,0,10*ROW('Hygiene Data'!D116)))</f>
        <v/>
      </c>
      <c r="DR122" s="404" t="str">
        <f ca="1">+IF(OFFSET('Hygiene Data'!$E$11,0,10*ROW('Hygiene Data'!E116))="","",OFFSET('Hygiene Data'!$E$11,0,10*ROW('Hygiene Data'!E116)))</f>
        <v/>
      </c>
      <c r="DS122" s="404" t="str">
        <f ca="1">+IF(OFFSET('Hygiene Data'!$E$12,0,10*ROW('Hygiene Data'!E116))="","",OFFSET('Hygiene Data'!$E$12,0,10*ROW('Hygiene Data'!E116)))</f>
        <v/>
      </c>
      <c r="DT122" s="404" t="str">
        <f ca="1">+IF(OFFSET('Hygiene Data'!$E$13,0,10*ROW('Hygiene Data'!E116))="","",OFFSET('Hygiene Data'!$E$13,0,10*ROW('Hygiene Data'!E116)))</f>
        <v/>
      </c>
      <c r="DU122" s="404" t="str">
        <f ca="1">+IF(OFFSET('Hygiene Data'!$F$11,0,10*ROW('Hygiene Data'!F116))="","",OFFSET('Hygiene Data'!$F$11,0,10*ROW('Hygiene Data'!F116)))</f>
        <v/>
      </c>
      <c r="DV122" s="404" t="str">
        <f ca="1">+IF(OFFSET('Hygiene Data'!$F$12,0,10*ROW('Hygiene Data'!F116))="","",OFFSET('Hygiene Data'!$F$12,0,10*ROW('Hygiene Data'!F116)))</f>
        <v/>
      </c>
      <c r="DW122" s="404" t="str">
        <f ca="1">+IF(OFFSET('Hygiene Data'!$F$13,0,10*ROW('Hygiene Data'!F116))="","",OFFSET('Hygiene Data'!$F$13,0,10*ROW('Hygiene Data'!F116)))</f>
        <v/>
      </c>
      <c r="DX122" s="404" t="str">
        <f ca="1">+IF(OFFSET('Hygiene Data'!$G$11,0,10*ROW('Hygiene Data'!G116))="","",OFFSET('Hygiene Data'!$G$11,0,10*ROW('Hygiene Data'!G116)))</f>
        <v/>
      </c>
      <c r="DY122" s="404" t="str">
        <f ca="1">+IF(OFFSET('Hygiene Data'!$G$12,0,10*ROW('Hygiene Data'!G116))="","",OFFSET('Hygiene Data'!$G$12,0,10*ROW('Hygiene Data'!G116)))</f>
        <v/>
      </c>
      <c r="DZ122" s="404" t="str">
        <f ca="1">+IF(OFFSET('Hygiene Data'!$G$13,0,10*ROW('Hygiene Data'!G116))="","",OFFSET('Hygiene Data'!$G$13,0,10*ROW('Hygiene Data'!G116)))</f>
        <v/>
      </c>
      <c r="EA122" s="404" t="str">
        <f ca="1">+IF(OFFSET('Hygiene Data'!$H$11,0,10*ROW('Hygiene Data'!H116))="","",OFFSET('Hygiene Data'!$H$11,0,10*ROW('Hygiene Data'!H116)))</f>
        <v/>
      </c>
      <c r="EB122" s="404" t="str">
        <f ca="1">+IF(OFFSET('Hygiene Data'!$H$12,0,10*ROW('Hygiene Data'!H116))="","",OFFSET('Hygiene Data'!$H$12,0,10*ROW('Hygiene Data'!H116)))</f>
        <v/>
      </c>
      <c r="EC122" s="404" t="str">
        <f ca="1">+IF(OFFSET('Hygiene Data'!$H$13,0,10*ROW('Hygiene Data'!H116))="","",OFFSET('Hygiene Data'!$H$13,0,10*ROW('Hygiene Data'!H116)))</f>
        <v/>
      </c>
      <c r="ED122" s="404" t="str">
        <f ca="1">+IF(OFFSET('Hygiene Data'!$I$11,0,10*ROW('Hygiene Data'!I116))="","",OFFSET('Hygiene Data'!$I$11,0,10*ROW('Hygiene Data'!I116)))</f>
        <v/>
      </c>
      <c r="EE122" s="404" t="str">
        <f ca="1">+IF(OFFSET('Hygiene Data'!$I$12,0,10*ROW('Hygiene Data'!I116))="","",OFFSET('Hygiene Data'!$I$12,0,10*ROW('Hygiene Data'!I116)))</f>
        <v/>
      </c>
      <c r="EF122" s="404" t="str">
        <f ca="1">+IF(OFFSET('Hygiene Data'!$I$13,0,10*ROW('Hygiene Data'!I116))="","",OFFSET('Hygiene Data'!$I$13,0,10*ROW('Hygiene Data'!I116)))</f>
        <v/>
      </c>
    </row>
    <row r="123" spans="1:136" x14ac:dyDescent="0.25">
      <c r="A123" s="513" t="str">
        <f ca="1">+IF(OFFSET('Water Data'!$B$2,0,10*ROW('Water Data'!E117))="","",OFFSET('Water Data'!$B$2,0,10*ROW('Water Data'!E117)))</f>
        <v/>
      </c>
      <c r="B123" s="51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40" t="str">
        <f t="shared" ca="1" si="1"/>
        <v/>
      </c>
      <c r="D123" s="54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4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4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4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4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4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4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4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4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4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4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4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4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4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4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4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4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4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4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4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4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4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4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4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4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4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4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4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4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4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4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4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4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4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4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4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4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4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4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4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4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4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4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4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4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4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4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4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4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1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4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4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4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4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4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4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4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4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4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4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4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4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4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4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4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4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404" t="str">
        <f ca="1">+IF(OFFSET('Water Data'!$D$27,0,10*ROW('Water Data'!D117))="","",OFFSET('Water Data'!$D$27,0,10*ROW('Water Data'!D117)))</f>
        <v/>
      </c>
      <c r="BT123" s="404" t="str">
        <f ca="1">+IF(OFFSET('Water Data'!$D$28,0,10*ROW('Water Data'!D117))="","",OFFSET('Water Data'!$D$28,0,10*ROW('Water Data'!D117)))</f>
        <v/>
      </c>
      <c r="BU123" s="404" t="str">
        <f ca="1">+IF(OFFSET('Water Data'!$D$29,0,10*ROW('Water Data'!D117))="","",OFFSET('Water Data'!$D$29,0,10*ROW('Water Data'!D117)))</f>
        <v/>
      </c>
      <c r="BV123" s="404" t="str">
        <f ca="1">+IF(OFFSET('Water Data'!$E$27,0,10*ROW('Water Data'!E117))="","",OFFSET('Water Data'!$E$27,0,10*ROW('Water Data'!E117)))</f>
        <v/>
      </c>
      <c r="BW123" s="404" t="str">
        <f ca="1">+IF(OFFSET('Water Data'!$E$28,0,10*ROW('Water Data'!E117))="","",OFFSET('Water Data'!$E$28,0,10*ROW('Water Data'!E117)))</f>
        <v/>
      </c>
      <c r="BX123" s="404" t="str">
        <f ca="1">+IF(OFFSET('Water Data'!$E$29,0,10*ROW('Water Data'!E117))="","",OFFSET('Water Data'!$E$29,0,10*ROW('Water Data'!E117)))</f>
        <v/>
      </c>
      <c r="BY123" s="404" t="str">
        <f ca="1">+IF(OFFSET('Water Data'!$F$27,0,10*ROW('Water Data'!F117))="","",OFFSET('Water Data'!$F$27,0,10*ROW('Water Data'!F117)))</f>
        <v/>
      </c>
      <c r="BZ123" s="404" t="str">
        <f ca="1">+IF(OFFSET('Water Data'!$F$28,0,10*ROW('Water Data'!F117))="","",OFFSET('Water Data'!$F$28,0,10*ROW('Water Data'!F117)))</f>
        <v/>
      </c>
      <c r="CA123" s="404" t="str">
        <f ca="1">+IF(OFFSET('Water Data'!$F$29,0,10*ROW('Water Data'!F117))="","",OFFSET('Water Data'!$F$29,0,10*ROW('Water Data'!F117)))</f>
        <v/>
      </c>
      <c r="CB123" s="404" t="str">
        <f ca="1">+IF(OFFSET('Water Data'!$G$27,0,10*ROW('Water Data'!G117))="","",OFFSET('Water Data'!$G$27,0,10*ROW('Water Data'!G117)))</f>
        <v/>
      </c>
      <c r="CC123" s="404" t="str">
        <f ca="1">+IF(OFFSET('Water Data'!$G$28,0,10*ROW('Water Data'!G117))="","",OFFSET('Water Data'!$G$28,0,10*ROW('Water Data'!G117)))</f>
        <v/>
      </c>
      <c r="CD123" s="404" t="str">
        <f ca="1">+IF(OFFSET('Water Data'!$G$29,0,10*ROW('Water Data'!G117))="","",OFFSET('Water Data'!$G$29,0,10*ROW('Water Data'!G117)))</f>
        <v/>
      </c>
      <c r="CE123" s="404" t="str">
        <f ca="1">+IF(OFFSET('Water Data'!$H$27,0,10*ROW('Water Data'!H117))="","",OFFSET('Water Data'!$H$27,0,10*ROW('Water Data'!H117)))</f>
        <v/>
      </c>
      <c r="CF123" s="404" t="str">
        <f ca="1">+IF(OFFSET('Water Data'!$H$28,0,10*ROW('Water Data'!H117))="","",OFFSET('Water Data'!$H$28,0,10*ROW('Water Data'!H117)))</f>
        <v/>
      </c>
      <c r="CG123" s="404" t="str">
        <f ca="1">+IF(OFFSET('Water Data'!$H$29,0,10*ROW('Water Data'!H117))="","",OFFSET('Water Data'!$H$29,0,10*ROW('Water Data'!H117)))</f>
        <v/>
      </c>
      <c r="CH123" s="404" t="str">
        <f ca="1">+IF(OFFSET('Water Data'!$I$27,0,10*ROW('Water Data'!I117))="","",OFFSET('Water Data'!$I$27,0,10*ROW('Water Data'!I117)))</f>
        <v/>
      </c>
      <c r="CI123" s="404" t="str">
        <f ca="1">+IF(OFFSET('Water Data'!$I$28,0,10*ROW('Water Data'!I117))="","",OFFSET('Water Data'!$I$28,0,10*ROW('Water Data'!I117)))</f>
        <v/>
      </c>
      <c r="CJ123" s="404" t="str">
        <f ca="1">+IF(OFFSET('Water Data'!$I$29,0,10*ROW('Water Data'!I117))="","",OFFSET('Water Data'!$I$29,0,10*ROW('Water Data'!I117)))</f>
        <v/>
      </c>
      <c r="CK123" s="404" t="str">
        <f ca="1">+IF(OFFSET('Sanitation Data'!$D$28,0,10*ROW('Sanitation Data'!D117))="","",OFFSET('Sanitation Data'!$D$28,0,10*ROW('Sanitation Data'!D117)))</f>
        <v/>
      </c>
      <c r="CL123" s="404" t="str">
        <f ca="1">+IF(OFFSET('Sanitation Data'!$D$29,0,10*ROW('Sanitation Data'!D117))="","",OFFSET('Sanitation Data'!$D$29,0,10*ROW('Sanitation Data'!D117)))</f>
        <v/>
      </c>
      <c r="CM123" s="404" t="str">
        <f ca="1">+IF(OFFSET('Sanitation Data'!$D$30,0,10*ROW('Sanitation Data'!D117))="","",OFFSET('Sanitation Data'!$D$30,0,10*ROW('Sanitation Data'!D117)))</f>
        <v/>
      </c>
      <c r="CN123" s="404" t="str">
        <f ca="1">+IF(OFFSET('Sanitation Data'!$D$31,0,10*ROW('Sanitation Data'!D117))="","",OFFSET('Sanitation Data'!$D$31,0,10*ROW('Sanitation Data'!D117)))</f>
        <v/>
      </c>
      <c r="CO123" s="404" t="str">
        <f ca="1">+IF(OFFSET('Sanitation Data'!$D$32,0,10*ROW('Sanitation Data'!D117))="","",OFFSET('Sanitation Data'!$D$32,0,10*ROW('Sanitation Data'!D117)))</f>
        <v/>
      </c>
      <c r="CP123" s="404" t="str">
        <f ca="1">+IF(OFFSET('Sanitation Data'!$E$28,0,10*ROW('Sanitation Data'!E117))="","",OFFSET('Sanitation Data'!$E$28,0,10*ROW('Sanitation Data'!E117)))</f>
        <v/>
      </c>
      <c r="CQ123" s="404" t="str">
        <f ca="1">+IF(OFFSET('Sanitation Data'!$E$29,0,10*ROW('Sanitation Data'!E117))="","",OFFSET('Sanitation Data'!$E$29,0,10*ROW('Sanitation Data'!E117)))</f>
        <v/>
      </c>
      <c r="CR123" s="404" t="str">
        <f ca="1">+IF(OFFSET('Sanitation Data'!$E$30,0,10*ROW('Sanitation Data'!E117))="","",OFFSET('Sanitation Data'!$E$30,0,10*ROW('Sanitation Data'!E117)))</f>
        <v/>
      </c>
      <c r="CS123" s="404" t="str">
        <f ca="1">+IF(OFFSET('Sanitation Data'!$E$31,0,10*ROW('Sanitation Data'!E117))="","",OFFSET('Sanitation Data'!$E$31,0,10*ROW('Sanitation Data'!E117)))</f>
        <v/>
      </c>
      <c r="CT123" s="404" t="str">
        <f ca="1">+IF(OFFSET('Sanitation Data'!$E$32,0,10*ROW('Sanitation Data'!E117))="","",OFFSET('Sanitation Data'!$E$32,0,10*ROW('Sanitation Data'!E117)))</f>
        <v/>
      </c>
      <c r="CU123" s="404" t="str">
        <f ca="1">+IF(OFFSET('Sanitation Data'!$F$28,0,10*ROW('Sanitation Data'!F117))="","",OFFSET('Sanitation Data'!$F$28,0,10*ROW('Sanitation Data'!F117)))</f>
        <v/>
      </c>
      <c r="CV123" s="404" t="str">
        <f ca="1">+IF(OFFSET('Sanitation Data'!$F$29,0,10*ROW('Sanitation Data'!F117))="","",OFFSET('Sanitation Data'!$F$29,0,10*ROW('Sanitation Data'!F117)))</f>
        <v/>
      </c>
      <c r="CW123" s="404" t="str">
        <f ca="1">+IF(OFFSET('Sanitation Data'!$F$30,0,10*ROW('Sanitation Data'!F117))="","",OFFSET('Sanitation Data'!$F$30,0,10*ROW('Sanitation Data'!F117)))</f>
        <v/>
      </c>
      <c r="CX123" s="404" t="str">
        <f ca="1">+IF(OFFSET('Sanitation Data'!$F$31,0,10*ROW('Sanitation Data'!F117))="","",OFFSET('Sanitation Data'!$F$31,0,10*ROW('Sanitation Data'!F117)))</f>
        <v/>
      </c>
      <c r="CY123" s="404" t="str">
        <f ca="1">+IF(OFFSET('Sanitation Data'!$F$32,0,10*ROW('Sanitation Data'!F117))="","",OFFSET('Sanitation Data'!$F$32,0,10*ROW('Sanitation Data'!F117)))</f>
        <v/>
      </c>
      <c r="CZ123" s="404" t="str">
        <f ca="1">+IF(OFFSET('Sanitation Data'!$G$28,0,10*ROW('Sanitation Data'!G117))="","",OFFSET('Sanitation Data'!$G$28,0,10*ROW('Sanitation Data'!G117)))</f>
        <v/>
      </c>
      <c r="DA123" s="404" t="str">
        <f ca="1">+IF(OFFSET('Sanitation Data'!$G$29,0,10*ROW('Sanitation Data'!G117))="","",OFFSET('Sanitation Data'!$G$29,0,10*ROW('Sanitation Data'!G117)))</f>
        <v/>
      </c>
      <c r="DB123" s="404" t="str">
        <f ca="1">+IF(OFFSET('Sanitation Data'!$G$30,0,10*ROW('Sanitation Data'!G117))="","",OFFSET('Sanitation Data'!$G$30,0,10*ROW('Sanitation Data'!G117)))</f>
        <v/>
      </c>
      <c r="DC123" s="404" t="str">
        <f ca="1">+IF(OFFSET('Sanitation Data'!$G$31,0,10*ROW('Sanitation Data'!G117))="","",OFFSET('Sanitation Data'!$G$31,0,10*ROW('Sanitation Data'!G117)))</f>
        <v/>
      </c>
      <c r="DD123" s="404" t="str">
        <f ca="1">+IF(OFFSET('Sanitation Data'!$G$32,0,10*ROW('Sanitation Data'!G117))="","",OFFSET('Sanitation Data'!$G$32,0,10*ROW('Sanitation Data'!G117)))</f>
        <v/>
      </c>
      <c r="DE123" s="404" t="str">
        <f ca="1">+IF(OFFSET('Sanitation Data'!$H$28,0,10*ROW('Sanitation Data'!H117))="","",OFFSET('Sanitation Data'!$H$28,0,10*ROW('Sanitation Data'!H117)))</f>
        <v/>
      </c>
      <c r="DF123" s="404" t="str">
        <f ca="1">+IF(OFFSET('Sanitation Data'!$H$29,0,10*ROW('Sanitation Data'!H117))="","",OFFSET('Sanitation Data'!$H$29,0,10*ROW('Sanitation Data'!H117)))</f>
        <v/>
      </c>
      <c r="DG123" s="404" t="str">
        <f ca="1">+IF(OFFSET('Sanitation Data'!$H$30,0,10*ROW('Sanitation Data'!H117))="","",OFFSET('Sanitation Data'!$H$30,0,10*ROW('Sanitation Data'!H117)))</f>
        <v/>
      </c>
      <c r="DH123" s="404" t="str">
        <f ca="1">+IF(OFFSET('Sanitation Data'!$H$31,0,10*ROW('Sanitation Data'!H117))="","",OFFSET('Sanitation Data'!$H$31,0,10*ROW('Sanitation Data'!H117)))</f>
        <v/>
      </c>
      <c r="DI123" s="404" t="str">
        <f ca="1">+IF(OFFSET('Sanitation Data'!$H$32,0,10*ROW('Sanitation Data'!H117))="","",OFFSET('Sanitation Data'!$H$32,0,10*ROW('Sanitation Data'!H117)))</f>
        <v/>
      </c>
      <c r="DJ123" s="404" t="str">
        <f ca="1">+IF(OFFSET('Sanitation Data'!$I$28,0,10*ROW('Sanitation Data'!I117))="","",OFFSET('Sanitation Data'!$I$28,0,10*ROW('Sanitation Data'!I117)))</f>
        <v/>
      </c>
      <c r="DK123" s="404" t="str">
        <f ca="1">+IF(OFFSET('Sanitation Data'!$I$29,0,10*ROW('Sanitation Data'!I117))="","",OFFSET('Sanitation Data'!$I$29,0,10*ROW('Sanitation Data'!I117)))</f>
        <v/>
      </c>
      <c r="DL123" s="404" t="str">
        <f ca="1">+IF(OFFSET('Sanitation Data'!$I$30,0,10*ROW('Sanitation Data'!I117))="","",OFFSET('Sanitation Data'!$I$30,0,10*ROW('Sanitation Data'!I117)))</f>
        <v/>
      </c>
      <c r="DM123" s="404" t="str">
        <f ca="1">+IF(OFFSET('Sanitation Data'!$I$31,0,10*ROW('Sanitation Data'!I117))="","",OFFSET('Sanitation Data'!$I$31,0,10*ROW('Sanitation Data'!I117)))</f>
        <v/>
      </c>
      <c r="DN123" s="404" t="str">
        <f ca="1">+IF(OFFSET('Sanitation Data'!$I$32,0,10*ROW('Sanitation Data'!I117))="","",OFFSET('Sanitation Data'!$I$32,0,10*ROW('Sanitation Data'!I117)))</f>
        <v/>
      </c>
      <c r="DO123" s="404" t="str">
        <f ca="1">+IF(OFFSET('Hygiene Data'!$D$11,0,10*ROW('Hygiene Data'!D117))="","",OFFSET('Hygiene Data'!$D$11,0,10*ROW('Hygiene Data'!D117)))</f>
        <v/>
      </c>
      <c r="DP123" s="404" t="str">
        <f ca="1">+IF(OFFSET('Hygiene Data'!$D$12,0,10*ROW('Hygiene Data'!D117))="","",OFFSET('Hygiene Data'!$D$12,0,10*ROW('Hygiene Data'!D117)))</f>
        <v/>
      </c>
      <c r="DQ123" s="404" t="str">
        <f ca="1">+IF(OFFSET('Hygiene Data'!$D$13,0,10*ROW('Hygiene Data'!D117))="","",OFFSET('Hygiene Data'!$D$13,0,10*ROW('Hygiene Data'!D117)))</f>
        <v/>
      </c>
      <c r="DR123" s="404" t="str">
        <f ca="1">+IF(OFFSET('Hygiene Data'!$E$11,0,10*ROW('Hygiene Data'!E117))="","",OFFSET('Hygiene Data'!$E$11,0,10*ROW('Hygiene Data'!E117)))</f>
        <v/>
      </c>
      <c r="DS123" s="404" t="str">
        <f ca="1">+IF(OFFSET('Hygiene Data'!$E$12,0,10*ROW('Hygiene Data'!E117))="","",OFFSET('Hygiene Data'!$E$12,0,10*ROW('Hygiene Data'!E117)))</f>
        <v/>
      </c>
      <c r="DT123" s="404" t="str">
        <f ca="1">+IF(OFFSET('Hygiene Data'!$E$13,0,10*ROW('Hygiene Data'!E117))="","",OFFSET('Hygiene Data'!$E$13,0,10*ROW('Hygiene Data'!E117)))</f>
        <v/>
      </c>
      <c r="DU123" s="404" t="str">
        <f ca="1">+IF(OFFSET('Hygiene Data'!$F$11,0,10*ROW('Hygiene Data'!F117))="","",OFFSET('Hygiene Data'!$F$11,0,10*ROW('Hygiene Data'!F117)))</f>
        <v/>
      </c>
      <c r="DV123" s="404" t="str">
        <f ca="1">+IF(OFFSET('Hygiene Data'!$F$12,0,10*ROW('Hygiene Data'!F117))="","",OFFSET('Hygiene Data'!$F$12,0,10*ROW('Hygiene Data'!F117)))</f>
        <v/>
      </c>
      <c r="DW123" s="404" t="str">
        <f ca="1">+IF(OFFSET('Hygiene Data'!$F$13,0,10*ROW('Hygiene Data'!F117))="","",OFFSET('Hygiene Data'!$F$13,0,10*ROW('Hygiene Data'!F117)))</f>
        <v/>
      </c>
      <c r="DX123" s="404" t="str">
        <f ca="1">+IF(OFFSET('Hygiene Data'!$G$11,0,10*ROW('Hygiene Data'!G117))="","",OFFSET('Hygiene Data'!$G$11,0,10*ROW('Hygiene Data'!G117)))</f>
        <v/>
      </c>
      <c r="DY123" s="404" t="str">
        <f ca="1">+IF(OFFSET('Hygiene Data'!$G$12,0,10*ROW('Hygiene Data'!G117))="","",OFFSET('Hygiene Data'!$G$12,0,10*ROW('Hygiene Data'!G117)))</f>
        <v/>
      </c>
      <c r="DZ123" s="404" t="str">
        <f ca="1">+IF(OFFSET('Hygiene Data'!$G$13,0,10*ROW('Hygiene Data'!G117))="","",OFFSET('Hygiene Data'!$G$13,0,10*ROW('Hygiene Data'!G117)))</f>
        <v/>
      </c>
      <c r="EA123" s="404" t="str">
        <f ca="1">+IF(OFFSET('Hygiene Data'!$H$11,0,10*ROW('Hygiene Data'!H117))="","",OFFSET('Hygiene Data'!$H$11,0,10*ROW('Hygiene Data'!H117)))</f>
        <v/>
      </c>
      <c r="EB123" s="404" t="str">
        <f ca="1">+IF(OFFSET('Hygiene Data'!$H$12,0,10*ROW('Hygiene Data'!H117))="","",OFFSET('Hygiene Data'!$H$12,0,10*ROW('Hygiene Data'!H117)))</f>
        <v/>
      </c>
      <c r="EC123" s="404" t="str">
        <f ca="1">+IF(OFFSET('Hygiene Data'!$H$13,0,10*ROW('Hygiene Data'!H117))="","",OFFSET('Hygiene Data'!$H$13,0,10*ROW('Hygiene Data'!H117)))</f>
        <v/>
      </c>
      <c r="ED123" s="404" t="str">
        <f ca="1">+IF(OFFSET('Hygiene Data'!$I$11,0,10*ROW('Hygiene Data'!I117))="","",OFFSET('Hygiene Data'!$I$11,0,10*ROW('Hygiene Data'!I117)))</f>
        <v/>
      </c>
      <c r="EE123" s="404" t="str">
        <f ca="1">+IF(OFFSET('Hygiene Data'!$I$12,0,10*ROW('Hygiene Data'!I117))="","",OFFSET('Hygiene Data'!$I$12,0,10*ROW('Hygiene Data'!I117)))</f>
        <v/>
      </c>
      <c r="EF123" s="404" t="str">
        <f ca="1">+IF(OFFSET('Hygiene Data'!$I$13,0,10*ROW('Hygiene Data'!I117))="","",OFFSET('Hygiene Data'!$I$13,0,10*ROW('Hygiene Data'!I117)))</f>
        <v/>
      </c>
    </row>
    <row r="124" spans="1:136" x14ac:dyDescent="0.25">
      <c r="A124" s="513" t="str">
        <f ca="1">+IF(OFFSET('Water Data'!$B$2,0,10*ROW('Water Data'!E118))="","",OFFSET('Water Data'!$B$2,0,10*ROW('Water Data'!E118)))</f>
        <v/>
      </c>
      <c r="B124" s="51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40" t="str">
        <f t="shared" ca="1" si="1"/>
        <v/>
      </c>
      <c r="D124" s="54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4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4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4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4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4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4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4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4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4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4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4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4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4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4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4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4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4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4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4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4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4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4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4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4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4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4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4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4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4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4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4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4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4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4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4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4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4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4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4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4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4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4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4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4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4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4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4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4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1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4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4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4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4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4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4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4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4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4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4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4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4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4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4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4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4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404" t="str">
        <f ca="1">+IF(OFFSET('Water Data'!$D$27,0,10*ROW('Water Data'!D118))="","",OFFSET('Water Data'!$D$27,0,10*ROW('Water Data'!D118)))</f>
        <v/>
      </c>
      <c r="BT124" s="404" t="str">
        <f ca="1">+IF(OFFSET('Water Data'!$D$28,0,10*ROW('Water Data'!D118))="","",OFFSET('Water Data'!$D$28,0,10*ROW('Water Data'!D118)))</f>
        <v/>
      </c>
      <c r="BU124" s="404" t="str">
        <f ca="1">+IF(OFFSET('Water Data'!$D$29,0,10*ROW('Water Data'!D118))="","",OFFSET('Water Data'!$D$29,0,10*ROW('Water Data'!D118)))</f>
        <v/>
      </c>
      <c r="BV124" s="404" t="str">
        <f ca="1">+IF(OFFSET('Water Data'!$E$27,0,10*ROW('Water Data'!E118))="","",OFFSET('Water Data'!$E$27,0,10*ROW('Water Data'!E118)))</f>
        <v/>
      </c>
      <c r="BW124" s="404" t="str">
        <f ca="1">+IF(OFFSET('Water Data'!$E$28,0,10*ROW('Water Data'!E118))="","",OFFSET('Water Data'!$E$28,0,10*ROW('Water Data'!E118)))</f>
        <v/>
      </c>
      <c r="BX124" s="404" t="str">
        <f ca="1">+IF(OFFSET('Water Data'!$E$29,0,10*ROW('Water Data'!E118))="","",OFFSET('Water Data'!$E$29,0,10*ROW('Water Data'!E118)))</f>
        <v/>
      </c>
      <c r="BY124" s="404" t="str">
        <f ca="1">+IF(OFFSET('Water Data'!$F$27,0,10*ROW('Water Data'!F118))="","",OFFSET('Water Data'!$F$27,0,10*ROW('Water Data'!F118)))</f>
        <v/>
      </c>
      <c r="BZ124" s="404" t="str">
        <f ca="1">+IF(OFFSET('Water Data'!$F$28,0,10*ROW('Water Data'!F118))="","",OFFSET('Water Data'!$F$28,0,10*ROW('Water Data'!F118)))</f>
        <v/>
      </c>
      <c r="CA124" s="404" t="str">
        <f ca="1">+IF(OFFSET('Water Data'!$F$29,0,10*ROW('Water Data'!F118))="","",OFFSET('Water Data'!$F$29,0,10*ROW('Water Data'!F118)))</f>
        <v/>
      </c>
      <c r="CB124" s="404" t="str">
        <f ca="1">+IF(OFFSET('Water Data'!$G$27,0,10*ROW('Water Data'!G118))="","",OFFSET('Water Data'!$G$27,0,10*ROW('Water Data'!G118)))</f>
        <v/>
      </c>
      <c r="CC124" s="404" t="str">
        <f ca="1">+IF(OFFSET('Water Data'!$G$28,0,10*ROW('Water Data'!G118))="","",OFFSET('Water Data'!$G$28,0,10*ROW('Water Data'!G118)))</f>
        <v/>
      </c>
      <c r="CD124" s="404" t="str">
        <f ca="1">+IF(OFFSET('Water Data'!$G$29,0,10*ROW('Water Data'!G118))="","",OFFSET('Water Data'!$G$29,0,10*ROW('Water Data'!G118)))</f>
        <v/>
      </c>
      <c r="CE124" s="404" t="str">
        <f ca="1">+IF(OFFSET('Water Data'!$H$27,0,10*ROW('Water Data'!H118))="","",OFFSET('Water Data'!$H$27,0,10*ROW('Water Data'!H118)))</f>
        <v/>
      </c>
      <c r="CF124" s="404" t="str">
        <f ca="1">+IF(OFFSET('Water Data'!$H$28,0,10*ROW('Water Data'!H118))="","",OFFSET('Water Data'!$H$28,0,10*ROW('Water Data'!H118)))</f>
        <v/>
      </c>
      <c r="CG124" s="404" t="str">
        <f ca="1">+IF(OFFSET('Water Data'!$H$29,0,10*ROW('Water Data'!H118))="","",OFFSET('Water Data'!$H$29,0,10*ROW('Water Data'!H118)))</f>
        <v/>
      </c>
      <c r="CH124" s="404" t="str">
        <f ca="1">+IF(OFFSET('Water Data'!$I$27,0,10*ROW('Water Data'!I118))="","",OFFSET('Water Data'!$I$27,0,10*ROW('Water Data'!I118)))</f>
        <v/>
      </c>
      <c r="CI124" s="404" t="str">
        <f ca="1">+IF(OFFSET('Water Data'!$I$28,0,10*ROW('Water Data'!I118))="","",OFFSET('Water Data'!$I$28,0,10*ROW('Water Data'!I118)))</f>
        <v/>
      </c>
      <c r="CJ124" s="404" t="str">
        <f ca="1">+IF(OFFSET('Water Data'!$I$29,0,10*ROW('Water Data'!I118))="","",OFFSET('Water Data'!$I$29,0,10*ROW('Water Data'!I118)))</f>
        <v/>
      </c>
      <c r="CK124" s="404" t="str">
        <f ca="1">+IF(OFFSET('Sanitation Data'!$D$28,0,10*ROW('Sanitation Data'!D118))="","",OFFSET('Sanitation Data'!$D$28,0,10*ROW('Sanitation Data'!D118)))</f>
        <v/>
      </c>
      <c r="CL124" s="404" t="str">
        <f ca="1">+IF(OFFSET('Sanitation Data'!$D$29,0,10*ROW('Sanitation Data'!D118))="","",OFFSET('Sanitation Data'!$D$29,0,10*ROW('Sanitation Data'!D118)))</f>
        <v/>
      </c>
      <c r="CM124" s="404" t="str">
        <f ca="1">+IF(OFFSET('Sanitation Data'!$D$30,0,10*ROW('Sanitation Data'!D118))="","",OFFSET('Sanitation Data'!$D$30,0,10*ROW('Sanitation Data'!D118)))</f>
        <v/>
      </c>
      <c r="CN124" s="404" t="str">
        <f ca="1">+IF(OFFSET('Sanitation Data'!$D$31,0,10*ROW('Sanitation Data'!D118))="","",OFFSET('Sanitation Data'!$D$31,0,10*ROW('Sanitation Data'!D118)))</f>
        <v/>
      </c>
      <c r="CO124" s="404" t="str">
        <f ca="1">+IF(OFFSET('Sanitation Data'!$D$32,0,10*ROW('Sanitation Data'!D118))="","",OFFSET('Sanitation Data'!$D$32,0,10*ROW('Sanitation Data'!D118)))</f>
        <v/>
      </c>
      <c r="CP124" s="404" t="str">
        <f ca="1">+IF(OFFSET('Sanitation Data'!$E$28,0,10*ROW('Sanitation Data'!E118))="","",OFFSET('Sanitation Data'!$E$28,0,10*ROW('Sanitation Data'!E118)))</f>
        <v/>
      </c>
      <c r="CQ124" s="404" t="str">
        <f ca="1">+IF(OFFSET('Sanitation Data'!$E$29,0,10*ROW('Sanitation Data'!E118))="","",OFFSET('Sanitation Data'!$E$29,0,10*ROW('Sanitation Data'!E118)))</f>
        <v/>
      </c>
      <c r="CR124" s="404" t="str">
        <f ca="1">+IF(OFFSET('Sanitation Data'!$E$30,0,10*ROW('Sanitation Data'!E118))="","",OFFSET('Sanitation Data'!$E$30,0,10*ROW('Sanitation Data'!E118)))</f>
        <v/>
      </c>
      <c r="CS124" s="404" t="str">
        <f ca="1">+IF(OFFSET('Sanitation Data'!$E$31,0,10*ROW('Sanitation Data'!E118))="","",OFFSET('Sanitation Data'!$E$31,0,10*ROW('Sanitation Data'!E118)))</f>
        <v/>
      </c>
      <c r="CT124" s="404" t="str">
        <f ca="1">+IF(OFFSET('Sanitation Data'!$E$32,0,10*ROW('Sanitation Data'!E118))="","",OFFSET('Sanitation Data'!$E$32,0,10*ROW('Sanitation Data'!E118)))</f>
        <v/>
      </c>
      <c r="CU124" s="404" t="str">
        <f ca="1">+IF(OFFSET('Sanitation Data'!$F$28,0,10*ROW('Sanitation Data'!F118))="","",OFFSET('Sanitation Data'!$F$28,0,10*ROW('Sanitation Data'!F118)))</f>
        <v/>
      </c>
      <c r="CV124" s="404" t="str">
        <f ca="1">+IF(OFFSET('Sanitation Data'!$F$29,0,10*ROW('Sanitation Data'!F118))="","",OFFSET('Sanitation Data'!$F$29,0,10*ROW('Sanitation Data'!F118)))</f>
        <v/>
      </c>
      <c r="CW124" s="404" t="str">
        <f ca="1">+IF(OFFSET('Sanitation Data'!$F$30,0,10*ROW('Sanitation Data'!F118))="","",OFFSET('Sanitation Data'!$F$30,0,10*ROW('Sanitation Data'!F118)))</f>
        <v/>
      </c>
      <c r="CX124" s="404" t="str">
        <f ca="1">+IF(OFFSET('Sanitation Data'!$F$31,0,10*ROW('Sanitation Data'!F118))="","",OFFSET('Sanitation Data'!$F$31,0,10*ROW('Sanitation Data'!F118)))</f>
        <v/>
      </c>
      <c r="CY124" s="404" t="str">
        <f ca="1">+IF(OFFSET('Sanitation Data'!$F$32,0,10*ROW('Sanitation Data'!F118))="","",OFFSET('Sanitation Data'!$F$32,0,10*ROW('Sanitation Data'!F118)))</f>
        <v/>
      </c>
      <c r="CZ124" s="404" t="str">
        <f ca="1">+IF(OFFSET('Sanitation Data'!$G$28,0,10*ROW('Sanitation Data'!G118))="","",OFFSET('Sanitation Data'!$G$28,0,10*ROW('Sanitation Data'!G118)))</f>
        <v/>
      </c>
      <c r="DA124" s="404" t="str">
        <f ca="1">+IF(OFFSET('Sanitation Data'!$G$29,0,10*ROW('Sanitation Data'!G118))="","",OFFSET('Sanitation Data'!$G$29,0,10*ROW('Sanitation Data'!G118)))</f>
        <v/>
      </c>
      <c r="DB124" s="404" t="str">
        <f ca="1">+IF(OFFSET('Sanitation Data'!$G$30,0,10*ROW('Sanitation Data'!G118))="","",OFFSET('Sanitation Data'!$G$30,0,10*ROW('Sanitation Data'!G118)))</f>
        <v/>
      </c>
      <c r="DC124" s="404" t="str">
        <f ca="1">+IF(OFFSET('Sanitation Data'!$G$31,0,10*ROW('Sanitation Data'!G118))="","",OFFSET('Sanitation Data'!$G$31,0,10*ROW('Sanitation Data'!G118)))</f>
        <v/>
      </c>
      <c r="DD124" s="404" t="str">
        <f ca="1">+IF(OFFSET('Sanitation Data'!$G$32,0,10*ROW('Sanitation Data'!G118))="","",OFFSET('Sanitation Data'!$G$32,0,10*ROW('Sanitation Data'!G118)))</f>
        <v/>
      </c>
      <c r="DE124" s="404" t="str">
        <f ca="1">+IF(OFFSET('Sanitation Data'!$H$28,0,10*ROW('Sanitation Data'!H118))="","",OFFSET('Sanitation Data'!$H$28,0,10*ROW('Sanitation Data'!H118)))</f>
        <v/>
      </c>
      <c r="DF124" s="404" t="str">
        <f ca="1">+IF(OFFSET('Sanitation Data'!$H$29,0,10*ROW('Sanitation Data'!H118))="","",OFFSET('Sanitation Data'!$H$29,0,10*ROW('Sanitation Data'!H118)))</f>
        <v/>
      </c>
      <c r="DG124" s="404" t="str">
        <f ca="1">+IF(OFFSET('Sanitation Data'!$H$30,0,10*ROW('Sanitation Data'!H118))="","",OFFSET('Sanitation Data'!$H$30,0,10*ROW('Sanitation Data'!H118)))</f>
        <v/>
      </c>
      <c r="DH124" s="404" t="str">
        <f ca="1">+IF(OFFSET('Sanitation Data'!$H$31,0,10*ROW('Sanitation Data'!H118))="","",OFFSET('Sanitation Data'!$H$31,0,10*ROW('Sanitation Data'!H118)))</f>
        <v/>
      </c>
      <c r="DI124" s="404" t="str">
        <f ca="1">+IF(OFFSET('Sanitation Data'!$H$32,0,10*ROW('Sanitation Data'!H118))="","",OFFSET('Sanitation Data'!$H$32,0,10*ROW('Sanitation Data'!H118)))</f>
        <v/>
      </c>
      <c r="DJ124" s="404" t="str">
        <f ca="1">+IF(OFFSET('Sanitation Data'!$I$28,0,10*ROW('Sanitation Data'!I118))="","",OFFSET('Sanitation Data'!$I$28,0,10*ROW('Sanitation Data'!I118)))</f>
        <v/>
      </c>
      <c r="DK124" s="404" t="str">
        <f ca="1">+IF(OFFSET('Sanitation Data'!$I$29,0,10*ROW('Sanitation Data'!I118))="","",OFFSET('Sanitation Data'!$I$29,0,10*ROW('Sanitation Data'!I118)))</f>
        <v/>
      </c>
      <c r="DL124" s="404" t="str">
        <f ca="1">+IF(OFFSET('Sanitation Data'!$I$30,0,10*ROW('Sanitation Data'!I118))="","",OFFSET('Sanitation Data'!$I$30,0,10*ROW('Sanitation Data'!I118)))</f>
        <v/>
      </c>
      <c r="DM124" s="404" t="str">
        <f ca="1">+IF(OFFSET('Sanitation Data'!$I$31,0,10*ROW('Sanitation Data'!I118))="","",OFFSET('Sanitation Data'!$I$31,0,10*ROW('Sanitation Data'!I118)))</f>
        <v/>
      </c>
      <c r="DN124" s="404" t="str">
        <f ca="1">+IF(OFFSET('Sanitation Data'!$I$32,0,10*ROW('Sanitation Data'!I118))="","",OFFSET('Sanitation Data'!$I$32,0,10*ROW('Sanitation Data'!I118)))</f>
        <v/>
      </c>
      <c r="DO124" s="404" t="str">
        <f ca="1">+IF(OFFSET('Hygiene Data'!$D$11,0,10*ROW('Hygiene Data'!D118))="","",OFFSET('Hygiene Data'!$D$11,0,10*ROW('Hygiene Data'!D118)))</f>
        <v/>
      </c>
      <c r="DP124" s="404" t="str">
        <f ca="1">+IF(OFFSET('Hygiene Data'!$D$12,0,10*ROW('Hygiene Data'!D118))="","",OFFSET('Hygiene Data'!$D$12,0,10*ROW('Hygiene Data'!D118)))</f>
        <v/>
      </c>
      <c r="DQ124" s="404" t="str">
        <f ca="1">+IF(OFFSET('Hygiene Data'!$D$13,0,10*ROW('Hygiene Data'!D118))="","",OFFSET('Hygiene Data'!$D$13,0,10*ROW('Hygiene Data'!D118)))</f>
        <v/>
      </c>
      <c r="DR124" s="404" t="str">
        <f ca="1">+IF(OFFSET('Hygiene Data'!$E$11,0,10*ROW('Hygiene Data'!E118))="","",OFFSET('Hygiene Data'!$E$11,0,10*ROW('Hygiene Data'!E118)))</f>
        <v/>
      </c>
      <c r="DS124" s="404" t="str">
        <f ca="1">+IF(OFFSET('Hygiene Data'!$E$12,0,10*ROW('Hygiene Data'!E118))="","",OFFSET('Hygiene Data'!$E$12,0,10*ROW('Hygiene Data'!E118)))</f>
        <v/>
      </c>
      <c r="DT124" s="404" t="str">
        <f ca="1">+IF(OFFSET('Hygiene Data'!$E$13,0,10*ROW('Hygiene Data'!E118))="","",OFFSET('Hygiene Data'!$E$13,0,10*ROW('Hygiene Data'!E118)))</f>
        <v/>
      </c>
      <c r="DU124" s="404" t="str">
        <f ca="1">+IF(OFFSET('Hygiene Data'!$F$11,0,10*ROW('Hygiene Data'!F118))="","",OFFSET('Hygiene Data'!$F$11,0,10*ROW('Hygiene Data'!F118)))</f>
        <v/>
      </c>
      <c r="DV124" s="404" t="str">
        <f ca="1">+IF(OFFSET('Hygiene Data'!$F$12,0,10*ROW('Hygiene Data'!F118))="","",OFFSET('Hygiene Data'!$F$12,0,10*ROW('Hygiene Data'!F118)))</f>
        <v/>
      </c>
      <c r="DW124" s="404" t="str">
        <f ca="1">+IF(OFFSET('Hygiene Data'!$F$13,0,10*ROW('Hygiene Data'!F118))="","",OFFSET('Hygiene Data'!$F$13,0,10*ROW('Hygiene Data'!F118)))</f>
        <v/>
      </c>
      <c r="DX124" s="404" t="str">
        <f ca="1">+IF(OFFSET('Hygiene Data'!$G$11,0,10*ROW('Hygiene Data'!G118))="","",OFFSET('Hygiene Data'!$G$11,0,10*ROW('Hygiene Data'!G118)))</f>
        <v/>
      </c>
      <c r="DY124" s="404" t="str">
        <f ca="1">+IF(OFFSET('Hygiene Data'!$G$12,0,10*ROW('Hygiene Data'!G118))="","",OFFSET('Hygiene Data'!$G$12,0,10*ROW('Hygiene Data'!G118)))</f>
        <v/>
      </c>
      <c r="DZ124" s="404" t="str">
        <f ca="1">+IF(OFFSET('Hygiene Data'!$G$13,0,10*ROW('Hygiene Data'!G118))="","",OFFSET('Hygiene Data'!$G$13,0,10*ROW('Hygiene Data'!G118)))</f>
        <v/>
      </c>
      <c r="EA124" s="404" t="str">
        <f ca="1">+IF(OFFSET('Hygiene Data'!$H$11,0,10*ROW('Hygiene Data'!H118))="","",OFFSET('Hygiene Data'!$H$11,0,10*ROW('Hygiene Data'!H118)))</f>
        <v/>
      </c>
      <c r="EB124" s="404" t="str">
        <f ca="1">+IF(OFFSET('Hygiene Data'!$H$12,0,10*ROW('Hygiene Data'!H118))="","",OFFSET('Hygiene Data'!$H$12,0,10*ROW('Hygiene Data'!H118)))</f>
        <v/>
      </c>
      <c r="EC124" s="404" t="str">
        <f ca="1">+IF(OFFSET('Hygiene Data'!$H$13,0,10*ROW('Hygiene Data'!H118))="","",OFFSET('Hygiene Data'!$H$13,0,10*ROW('Hygiene Data'!H118)))</f>
        <v/>
      </c>
      <c r="ED124" s="404" t="str">
        <f ca="1">+IF(OFFSET('Hygiene Data'!$I$11,0,10*ROW('Hygiene Data'!I118))="","",OFFSET('Hygiene Data'!$I$11,0,10*ROW('Hygiene Data'!I118)))</f>
        <v/>
      </c>
      <c r="EE124" s="404" t="str">
        <f ca="1">+IF(OFFSET('Hygiene Data'!$I$12,0,10*ROW('Hygiene Data'!I118))="","",OFFSET('Hygiene Data'!$I$12,0,10*ROW('Hygiene Data'!I118)))</f>
        <v/>
      </c>
      <c r="EF124" s="404" t="str">
        <f ca="1">+IF(OFFSET('Hygiene Data'!$I$13,0,10*ROW('Hygiene Data'!I118))="","",OFFSET('Hygiene Data'!$I$13,0,10*ROW('Hygiene Data'!I118)))</f>
        <v/>
      </c>
    </row>
    <row r="125" spans="1:136" x14ac:dyDescent="0.25">
      <c r="A125" s="513" t="str">
        <f ca="1">+IF(OFFSET('Water Data'!$B$2,0,10*ROW('Water Data'!E119))="","",OFFSET('Water Data'!$B$2,0,10*ROW('Water Data'!E119)))</f>
        <v/>
      </c>
      <c r="B125" s="51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40" t="str">
        <f t="shared" ca="1" si="1"/>
        <v/>
      </c>
      <c r="D125" s="54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4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4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4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4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4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4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4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4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4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4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4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4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4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4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4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4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4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4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4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4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4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4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4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4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4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4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4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4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4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4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4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4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4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4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4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4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4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4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4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4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4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4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4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4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4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4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4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4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1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4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4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4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4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4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4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4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4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4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4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4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4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4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4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4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4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404" t="str">
        <f ca="1">+IF(OFFSET('Water Data'!$D$27,0,10*ROW('Water Data'!D119))="","",OFFSET('Water Data'!$D$27,0,10*ROW('Water Data'!D119)))</f>
        <v/>
      </c>
      <c r="BT125" s="404" t="str">
        <f ca="1">+IF(OFFSET('Water Data'!$D$28,0,10*ROW('Water Data'!D119))="","",OFFSET('Water Data'!$D$28,0,10*ROW('Water Data'!D119)))</f>
        <v/>
      </c>
      <c r="BU125" s="404" t="str">
        <f ca="1">+IF(OFFSET('Water Data'!$D$29,0,10*ROW('Water Data'!D119))="","",OFFSET('Water Data'!$D$29,0,10*ROW('Water Data'!D119)))</f>
        <v/>
      </c>
      <c r="BV125" s="404" t="str">
        <f ca="1">+IF(OFFSET('Water Data'!$E$27,0,10*ROW('Water Data'!E119))="","",OFFSET('Water Data'!$E$27,0,10*ROW('Water Data'!E119)))</f>
        <v/>
      </c>
      <c r="BW125" s="404" t="str">
        <f ca="1">+IF(OFFSET('Water Data'!$E$28,0,10*ROW('Water Data'!E119))="","",OFFSET('Water Data'!$E$28,0,10*ROW('Water Data'!E119)))</f>
        <v/>
      </c>
      <c r="BX125" s="404" t="str">
        <f ca="1">+IF(OFFSET('Water Data'!$E$29,0,10*ROW('Water Data'!E119))="","",OFFSET('Water Data'!$E$29,0,10*ROW('Water Data'!E119)))</f>
        <v/>
      </c>
      <c r="BY125" s="404" t="str">
        <f ca="1">+IF(OFFSET('Water Data'!$F$27,0,10*ROW('Water Data'!F119))="","",OFFSET('Water Data'!$F$27,0,10*ROW('Water Data'!F119)))</f>
        <v/>
      </c>
      <c r="BZ125" s="404" t="str">
        <f ca="1">+IF(OFFSET('Water Data'!$F$28,0,10*ROW('Water Data'!F119))="","",OFFSET('Water Data'!$F$28,0,10*ROW('Water Data'!F119)))</f>
        <v/>
      </c>
      <c r="CA125" s="404" t="str">
        <f ca="1">+IF(OFFSET('Water Data'!$F$29,0,10*ROW('Water Data'!F119))="","",OFFSET('Water Data'!$F$29,0,10*ROW('Water Data'!F119)))</f>
        <v/>
      </c>
      <c r="CB125" s="404" t="str">
        <f ca="1">+IF(OFFSET('Water Data'!$G$27,0,10*ROW('Water Data'!G119))="","",OFFSET('Water Data'!$G$27,0,10*ROW('Water Data'!G119)))</f>
        <v/>
      </c>
      <c r="CC125" s="404" t="str">
        <f ca="1">+IF(OFFSET('Water Data'!$G$28,0,10*ROW('Water Data'!G119))="","",OFFSET('Water Data'!$G$28,0,10*ROW('Water Data'!G119)))</f>
        <v/>
      </c>
      <c r="CD125" s="404" t="str">
        <f ca="1">+IF(OFFSET('Water Data'!$G$29,0,10*ROW('Water Data'!G119))="","",OFFSET('Water Data'!$G$29,0,10*ROW('Water Data'!G119)))</f>
        <v/>
      </c>
      <c r="CE125" s="404" t="str">
        <f ca="1">+IF(OFFSET('Water Data'!$H$27,0,10*ROW('Water Data'!H119))="","",OFFSET('Water Data'!$H$27,0,10*ROW('Water Data'!H119)))</f>
        <v/>
      </c>
      <c r="CF125" s="404" t="str">
        <f ca="1">+IF(OFFSET('Water Data'!$H$28,0,10*ROW('Water Data'!H119))="","",OFFSET('Water Data'!$H$28,0,10*ROW('Water Data'!H119)))</f>
        <v/>
      </c>
      <c r="CG125" s="404" t="str">
        <f ca="1">+IF(OFFSET('Water Data'!$H$29,0,10*ROW('Water Data'!H119))="","",OFFSET('Water Data'!$H$29,0,10*ROW('Water Data'!H119)))</f>
        <v/>
      </c>
      <c r="CH125" s="404" t="str">
        <f ca="1">+IF(OFFSET('Water Data'!$I$27,0,10*ROW('Water Data'!I119))="","",OFFSET('Water Data'!$I$27,0,10*ROW('Water Data'!I119)))</f>
        <v/>
      </c>
      <c r="CI125" s="404" t="str">
        <f ca="1">+IF(OFFSET('Water Data'!$I$28,0,10*ROW('Water Data'!I119))="","",OFFSET('Water Data'!$I$28,0,10*ROW('Water Data'!I119)))</f>
        <v/>
      </c>
      <c r="CJ125" s="404" t="str">
        <f ca="1">+IF(OFFSET('Water Data'!$I$29,0,10*ROW('Water Data'!I119))="","",OFFSET('Water Data'!$I$29,0,10*ROW('Water Data'!I119)))</f>
        <v/>
      </c>
      <c r="CK125" s="404" t="str">
        <f ca="1">+IF(OFFSET('Sanitation Data'!$D$28,0,10*ROW('Sanitation Data'!D119))="","",OFFSET('Sanitation Data'!$D$28,0,10*ROW('Sanitation Data'!D119)))</f>
        <v/>
      </c>
      <c r="CL125" s="404" t="str">
        <f ca="1">+IF(OFFSET('Sanitation Data'!$D$29,0,10*ROW('Sanitation Data'!D119))="","",OFFSET('Sanitation Data'!$D$29,0,10*ROW('Sanitation Data'!D119)))</f>
        <v/>
      </c>
      <c r="CM125" s="404" t="str">
        <f ca="1">+IF(OFFSET('Sanitation Data'!$D$30,0,10*ROW('Sanitation Data'!D119))="","",OFFSET('Sanitation Data'!$D$30,0,10*ROW('Sanitation Data'!D119)))</f>
        <v/>
      </c>
      <c r="CN125" s="404" t="str">
        <f ca="1">+IF(OFFSET('Sanitation Data'!$D$31,0,10*ROW('Sanitation Data'!D119))="","",OFFSET('Sanitation Data'!$D$31,0,10*ROW('Sanitation Data'!D119)))</f>
        <v/>
      </c>
      <c r="CO125" s="404" t="str">
        <f ca="1">+IF(OFFSET('Sanitation Data'!$D$32,0,10*ROW('Sanitation Data'!D119))="","",OFFSET('Sanitation Data'!$D$32,0,10*ROW('Sanitation Data'!D119)))</f>
        <v/>
      </c>
      <c r="CP125" s="404" t="str">
        <f ca="1">+IF(OFFSET('Sanitation Data'!$E$28,0,10*ROW('Sanitation Data'!E119))="","",OFFSET('Sanitation Data'!$E$28,0,10*ROW('Sanitation Data'!E119)))</f>
        <v/>
      </c>
      <c r="CQ125" s="404" t="str">
        <f ca="1">+IF(OFFSET('Sanitation Data'!$E$29,0,10*ROW('Sanitation Data'!E119))="","",OFFSET('Sanitation Data'!$E$29,0,10*ROW('Sanitation Data'!E119)))</f>
        <v/>
      </c>
      <c r="CR125" s="404" t="str">
        <f ca="1">+IF(OFFSET('Sanitation Data'!$E$30,0,10*ROW('Sanitation Data'!E119))="","",OFFSET('Sanitation Data'!$E$30,0,10*ROW('Sanitation Data'!E119)))</f>
        <v/>
      </c>
      <c r="CS125" s="404" t="str">
        <f ca="1">+IF(OFFSET('Sanitation Data'!$E$31,0,10*ROW('Sanitation Data'!E119))="","",OFFSET('Sanitation Data'!$E$31,0,10*ROW('Sanitation Data'!E119)))</f>
        <v/>
      </c>
      <c r="CT125" s="404" t="str">
        <f ca="1">+IF(OFFSET('Sanitation Data'!$E$32,0,10*ROW('Sanitation Data'!E119))="","",OFFSET('Sanitation Data'!$E$32,0,10*ROW('Sanitation Data'!E119)))</f>
        <v/>
      </c>
      <c r="CU125" s="404" t="str">
        <f ca="1">+IF(OFFSET('Sanitation Data'!$F$28,0,10*ROW('Sanitation Data'!F119))="","",OFFSET('Sanitation Data'!$F$28,0,10*ROW('Sanitation Data'!F119)))</f>
        <v/>
      </c>
      <c r="CV125" s="404" t="str">
        <f ca="1">+IF(OFFSET('Sanitation Data'!$F$29,0,10*ROW('Sanitation Data'!F119))="","",OFFSET('Sanitation Data'!$F$29,0,10*ROW('Sanitation Data'!F119)))</f>
        <v/>
      </c>
      <c r="CW125" s="404" t="str">
        <f ca="1">+IF(OFFSET('Sanitation Data'!$F$30,0,10*ROW('Sanitation Data'!F119))="","",OFFSET('Sanitation Data'!$F$30,0,10*ROW('Sanitation Data'!F119)))</f>
        <v/>
      </c>
      <c r="CX125" s="404" t="str">
        <f ca="1">+IF(OFFSET('Sanitation Data'!$F$31,0,10*ROW('Sanitation Data'!F119))="","",OFFSET('Sanitation Data'!$F$31,0,10*ROW('Sanitation Data'!F119)))</f>
        <v/>
      </c>
      <c r="CY125" s="404" t="str">
        <f ca="1">+IF(OFFSET('Sanitation Data'!$F$32,0,10*ROW('Sanitation Data'!F119))="","",OFFSET('Sanitation Data'!$F$32,0,10*ROW('Sanitation Data'!F119)))</f>
        <v/>
      </c>
      <c r="CZ125" s="404" t="str">
        <f ca="1">+IF(OFFSET('Sanitation Data'!$G$28,0,10*ROW('Sanitation Data'!G119))="","",OFFSET('Sanitation Data'!$G$28,0,10*ROW('Sanitation Data'!G119)))</f>
        <v/>
      </c>
      <c r="DA125" s="404" t="str">
        <f ca="1">+IF(OFFSET('Sanitation Data'!$G$29,0,10*ROW('Sanitation Data'!G119))="","",OFFSET('Sanitation Data'!$G$29,0,10*ROW('Sanitation Data'!G119)))</f>
        <v/>
      </c>
      <c r="DB125" s="404" t="str">
        <f ca="1">+IF(OFFSET('Sanitation Data'!$G$30,0,10*ROW('Sanitation Data'!G119))="","",OFFSET('Sanitation Data'!$G$30,0,10*ROW('Sanitation Data'!G119)))</f>
        <v/>
      </c>
      <c r="DC125" s="404" t="str">
        <f ca="1">+IF(OFFSET('Sanitation Data'!$G$31,0,10*ROW('Sanitation Data'!G119))="","",OFFSET('Sanitation Data'!$G$31,0,10*ROW('Sanitation Data'!G119)))</f>
        <v/>
      </c>
      <c r="DD125" s="404" t="str">
        <f ca="1">+IF(OFFSET('Sanitation Data'!$G$32,0,10*ROW('Sanitation Data'!G119))="","",OFFSET('Sanitation Data'!$G$32,0,10*ROW('Sanitation Data'!G119)))</f>
        <v/>
      </c>
      <c r="DE125" s="404" t="str">
        <f ca="1">+IF(OFFSET('Sanitation Data'!$H$28,0,10*ROW('Sanitation Data'!H119))="","",OFFSET('Sanitation Data'!$H$28,0,10*ROW('Sanitation Data'!H119)))</f>
        <v/>
      </c>
      <c r="DF125" s="404" t="str">
        <f ca="1">+IF(OFFSET('Sanitation Data'!$H$29,0,10*ROW('Sanitation Data'!H119))="","",OFFSET('Sanitation Data'!$H$29,0,10*ROW('Sanitation Data'!H119)))</f>
        <v/>
      </c>
      <c r="DG125" s="404" t="str">
        <f ca="1">+IF(OFFSET('Sanitation Data'!$H$30,0,10*ROW('Sanitation Data'!H119))="","",OFFSET('Sanitation Data'!$H$30,0,10*ROW('Sanitation Data'!H119)))</f>
        <v/>
      </c>
      <c r="DH125" s="404" t="str">
        <f ca="1">+IF(OFFSET('Sanitation Data'!$H$31,0,10*ROW('Sanitation Data'!H119))="","",OFFSET('Sanitation Data'!$H$31,0,10*ROW('Sanitation Data'!H119)))</f>
        <v/>
      </c>
      <c r="DI125" s="404" t="str">
        <f ca="1">+IF(OFFSET('Sanitation Data'!$H$32,0,10*ROW('Sanitation Data'!H119))="","",OFFSET('Sanitation Data'!$H$32,0,10*ROW('Sanitation Data'!H119)))</f>
        <v/>
      </c>
      <c r="DJ125" s="404" t="str">
        <f ca="1">+IF(OFFSET('Sanitation Data'!$I$28,0,10*ROW('Sanitation Data'!I119))="","",OFFSET('Sanitation Data'!$I$28,0,10*ROW('Sanitation Data'!I119)))</f>
        <v/>
      </c>
      <c r="DK125" s="404" t="str">
        <f ca="1">+IF(OFFSET('Sanitation Data'!$I$29,0,10*ROW('Sanitation Data'!I119))="","",OFFSET('Sanitation Data'!$I$29,0,10*ROW('Sanitation Data'!I119)))</f>
        <v/>
      </c>
      <c r="DL125" s="404" t="str">
        <f ca="1">+IF(OFFSET('Sanitation Data'!$I$30,0,10*ROW('Sanitation Data'!I119))="","",OFFSET('Sanitation Data'!$I$30,0,10*ROW('Sanitation Data'!I119)))</f>
        <v/>
      </c>
      <c r="DM125" s="404" t="str">
        <f ca="1">+IF(OFFSET('Sanitation Data'!$I$31,0,10*ROW('Sanitation Data'!I119))="","",OFFSET('Sanitation Data'!$I$31,0,10*ROW('Sanitation Data'!I119)))</f>
        <v/>
      </c>
      <c r="DN125" s="404" t="str">
        <f ca="1">+IF(OFFSET('Sanitation Data'!$I$32,0,10*ROW('Sanitation Data'!I119))="","",OFFSET('Sanitation Data'!$I$32,0,10*ROW('Sanitation Data'!I119)))</f>
        <v/>
      </c>
      <c r="DO125" s="404" t="str">
        <f ca="1">+IF(OFFSET('Hygiene Data'!$D$11,0,10*ROW('Hygiene Data'!D119))="","",OFFSET('Hygiene Data'!$D$11,0,10*ROW('Hygiene Data'!D119)))</f>
        <v/>
      </c>
      <c r="DP125" s="404" t="str">
        <f ca="1">+IF(OFFSET('Hygiene Data'!$D$12,0,10*ROW('Hygiene Data'!D119))="","",OFFSET('Hygiene Data'!$D$12,0,10*ROW('Hygiene Data'!D119)))</f>
        <v/>
      </c>
      <c r="DQ125" s="404" t="str">
        <f ca="1">+IF(OFFSET('Hygiene Data'!$D$13,0,10*ROW('Hygiene Data'!D119))="","",OFFSET('Hygiene Data'!$D$13,0,10*ROW('Hygiene Data'!D119)))</f>
        <v/>
      </c>
      <c r="DR125" s="404" t="str">
        <f ca="1">+IF(OFFSET('Hygiene Data'!$E$11,0,10*ROW('Hygiene Data'!E119))="","",OFFSET('Hygiene Data'!$E$11,0,10*ROW('Hygiene Data'!E119)))</f>
        <v/>
      </c>
      <c r="DS125" s="404" t="str">
        <f ca="1">+IF(OFFSET('Hygiene Data'!$E$12,0,10*ROW('Hygiene Data'!E119))="","",OFFSET('Hygiene Data'!$E$12,0,10*ROW('Hygiene Data'!E119)))</f>
        <v/>
      </c>
      <c r="DT125" s="404" t="str">
        <f ca="1">+IF(OFFSET('Hygiene Data'!$E$13,0,10*ROW('Hygiene Data'!E119))="","",OFFSET('Hygiene Data'!$E$13,0,10*ROW('Hygiene Data'!E119)))</f>
        <v/>
      </c>
      <c r="DU125" s="404" t="str">
        <f ca="1">+IF(OFFSET('Hygiene Data'!$F$11,0,10*ROW('Hygiene Data'!F119))="","",OFFSET('Hygiene Data'!$F$11,0,10*ROW('Hygiene Data'!F119)))</f>
        <v/>
      </c>
      <c r="DV125" s="404" t="str">
        <f ca="1">+IF(OFFSET('Hygiene Data'!$F$12,0,10*ROW('Hygiene Data'!F119))="","",OFFSET('Hygiene Data'!$F$12,0,10*ROW('Hygiene Data'!F119)))</f>
        <v/>
      </c>
      <c r="DW125" s="404" t="str">
        <f ca="1">+IF(OFFSET('Hygiene Data'!$F$13,0,10*ROW('Hygiene Data'!F119))="","",OFFSET('Hygiene Data'!$F$13,0,10*ROW('Hygiene Data'!F119)))</f>
        <v/>
      </c>
      <c r="DX125" s="404" t="str">
        <f ca="1">+IF(OFFSET('Hygiene Data'!$G$11,0,10*ROW('Hygiene Data'!G119))="","",OFFSET('Hygiene Data'!$G$11,0,10*ROW('Hygiene Data'!G119)))</f>
        <v/>
      </c>
      <c r="DY125" s="404" t="str">
        <f ca="1">+IF(OFFSET('Hygiene Data'!$G$12,0,10*ROW('Hygiene Data'!G119))="","",OFFSET('Hygiene Data'!$G$12,0,10*ROW('Hygiene Data'!G119)))</f>
        <v/>
      </c>
      <c r="DZ125" s="404" t="str">
        <f ca="1">+IF(OFFSET('Hygiene Data'!$G$13,0,10*ROW('Hygiene Data'!G119))="","",OFFSET('Hygiene Data'!$G$13,0,10*ROW('Hygiene Data'!G119)))</f>
        <v/>
      </c>
      <c r="EA125" s="404" t="str">
        <f ca="1">+IF(OFFSET('Hygiene Data'!$H$11,0,10*ROW('Hygiene Data'!H119))="","",OFFSET('Hygiene Data'!$H$11,0,10*ROW('Hygiene Data'!H119)))</f>
        <v/>
      </c>
      <c r="EB125" s="404" t="str">
        <f ca="1">+IF(OFFSET('Hygiene Data'!$H$12,0,10*ROW('Hygiene Data'!H119))="","",OFFSET('Hygiene Data'!$H$12,0,10*ROW('Hygiene Data'!H119)))</f>
        <v/>
      </c>
      <c r="EC125" s="404" t="str">
        <f ca="1">+IF(OFFSET('Hygiene Data'!$H$13,0,10*ROW('Hygiene Data'!H119))="","",OFFSET('Hygiene Data'!$H$13,0,10*ROW('Hygiene Data'!H119)))</f>
        <v/>
      </c>
      <c r="ED125" s="404" t="str">
        <f ca="1">+IF(OFFSET('Hygiene Data'!$I$11,0,10*ROW('Hygiene Data'!I119))="","",OFFSET('Hygiene Data'!$I$11,0,10*ROW('Hygiene Data'!I119)))</f>
        <v/>
      </c>
      <c r="EE125" s="404" t="str">
        <f ca="1">+IF(OFFSET('Hygiene Data'!$I$12,0,10*ROW('Hygiene Data'!I119))="","",OFFSET('Hygiene Data'!$I$12,0,10*ROW('Hygiene Data'!I119)))</f>
        <v/>
      </c>
      <c r="EF125" s="404" t="str">
        <f ca="1">+IF(OFFSET('Hygiene Data'!$I$13,0,10*ROW('Hygiene Data'!I119))="","",OFFSET('Hygiene Data'!$I$13,0,10*ROW('Hygiene Data'!I119)))</f>
        <v/>
      </c>
    </row>
    <row r="126" spans="1:136" x14ac:dyDescent="0.25">
      <c r="A126" s="513" t="str">
        <f ca="1">+IF(OFFSET('Water Data'!$B$2,0,10*ROW('Water Data'!E120))="","",OFFSET('Water Data'!$B$2,0,10*ROW('Water Data'!E120)))</f>
        <v/>
      </c>
      <c r="B126" s="51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40" t="str">
        <f t="shared" ca="1" si="1"/>
        <v/>
      </c>
      <c r="D126" s="54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4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4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4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4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4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4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4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4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4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4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4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4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4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4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4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4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4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4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4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4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4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4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4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4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4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4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4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4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4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4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4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4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4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4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4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4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4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4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4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4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4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4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4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4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4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4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4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4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1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4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4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4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4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4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4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4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4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4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4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4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4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4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4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4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4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404" t="str">
        <f ca="1">+IF(OFFSET('Water Data'!$D$27,0,10*ROW('Water Data'!D120))="","",OFFSET('Water Data'!$D$27,0,10*ROW('Water Data'!D120)))</f>
        <v/>
      </c>
      <c r="BT126" s="404" t="str">
        <f ca="1">+IF(OFFSET('Water Data'!$D$28,0,10*ROW('Water Data'!D120))="","",OFFSET('Water Data'!$D$28,0,10*ROW('Water Data'!D120)))</f>
        <v/>
      </c>
      <c r="BU126" s="404" t="str">
        <f ca="1">+IF(OFFSET('Water Data'!$D$29,0,10*ROW('Water Data'!D120))="","",OFFSET('Water Data'!$D$29,0,10*ROW('Water Data'!D120)))</f>
        <v/>
      </c>
      <c r="BV126" s="404" t="str">
        <f ca="1">+IF(OFFSET('Water Data'!$E$27,0,10*ROW('Water Data'!E120))="","",OFFSET('Water Data'!$E$27,0,10*ROW('Water Data'!E120)))</f>
        <v/>
      </c>
      <c r="BW126" s="404" t="str">
        <f ca="1">+IF(OFFSET('Water Data'!$E$28,0,10*ROW('Water Data'!E120))="","",OFFSET('Water Data'!$E$28,0,10*ROW('Water Data'!E120)))</f>
        <v/>
      </c>
      <c r="BX126" s="404" t="str">
        <f ca="1">+IF(OFFSET('Water Data'!$E$29,0,10*ROW('Water Data'!E120))="","",OFFSET('Water Data'!$E$29,0,10*ROW('Water Data'!E120)))</f>
        <v/>
      </c>
      <c r="BY126" s="404" t="str">
        <f ca="1">+IF(OFFSET('Water Data'!$F$27,0,10*ROW('Water Data'!F120))="","",OFFSET('Water Data'!$F$27,0,10*ROW('Water Data'!F120)))</f>
        <v/>
      </c>
      <c r="BZ126" s="404" t="str">
        <f ca="1">+IF(OFFSET('Water Data'!$F$28,0,10*ROW('Water Data'!F120))="","",OFFSET('Water Data'!$F$28,0,10*ROW('Water Data'!F120)))</f>
        <v/>
      </c>
      <c r="CA126" s="404" t="str">
        <f ca="1">+IF(OFFSET('Water Data'!$F$29,0,10*ROW('Water Data'!F120))="","",OFFSET('Water Data'!$F$29,0,10*ROW('Water Data'!F120)))</f>
        <v/>
      </c>
      <c r="CB126" s="404" t="str">
        <f ca="1">+IF(OFFSET('Water Data'!$G$27,0,10*ROW('Water Data'!G120))="","",OFFSET('Water Data'!$G$27,0,10*ROW('Water Data'!G120)))</f>
        <v/>
      </c>
      <c r="CC126" s="404" t="str">
        <f ca="1">+IF(OFFSET('Water Data'!$G$28,0,10*ROW('Water Data'!G120))="","",OFFSET('Water Data'!$G$28,0,10*ROW('Water Data'!G120)))</f>
        <v/>
      </c>
      <c r="CD126" s="404" t="str">
        <f ca="1">+IF(OFFSET('Water Data'!$G$29,0,10*ROW('Water Data'!G120))="","",OFFSET('Water Data'!$G$29,0,10*ROW('Water Data'!G120)))</f>
        <v/>
      </c>
      <c r="CE126" s="404" t="str">
        <f ca="1">+IF(OFFSET('Water Data'!$H$27,0,10*ROW('Water Data'!H120))="","",OFFSET('Water Data'!$H$27,0,10*ROW('Water Data'!H120)))</f>
        <v/>
      </c>
      <c r="CF126" s="404" t="str">
        <f ca="1">+IF(OFFSET('Water Data'!$H$28,0,10*ROW('Water Data'!H120))="","",OFFSET('Water Data'!$H$28,0,10*ROW('Water Data'!H120)))</f>
        <v/>
      </c>
      <c r="CG126" s="404" t="str">
        <f ca="1">+IF(OFFSET('Water Data'!$H$29,0,10*ROW('Water Data'!H120))="","",OFFSET('Water Data'!$H$29,0,10*ROW('Water Data'!H120)))</f>
        <v/>
      </c>
      <c r="CH126" s="404" t="str">
        <f ca="1">+IF(OFFSET('Water Data'!$I$27,0,10*ROW('Water Data'!I120))="","",OFFSET('Water Data'!$I$27,0,10*ROW('Water Data'!I120)))</f>
        <v/>
      </c>
      <c r="CI126" s="404" t="str">
        <f ca="1">+IF(OFFSET('Water Data'!$I$28,0,10*ROW('Water Data'!I120))="","",OFFSET('Water Data'!$I$28,0,10*ROW('Water Data'!I120)))</f>
        <v/>
      </c>
      <c r="CJ126" s="404" t="str">
        <f ca="1">+IF(OFFSET('Water Data'!$I$29,0,10*ROW('Water Data'!I120))="","",OFFSET('Water Data'!$I$29,0,10*ROW('Water Data'!I120)))</f>
        <v/>
      </c>
      <c r="CK126" s="404" t="str">
        <f ca="1">+IF(OFFSET('Sanitation Data'!$D$28,0,10*ROW('Sanitation Data'!D120))="","",OFFSET('Sanitation Data'!$D$28,0,10*ROW('Sanitation Data'!D120)))</f>
        <v/>
      </c>
      <c r="CL126" s="404" t="str">
        <f ca="1">+IF(OFFSET('Sanitation Data'!$D$29,0,10*ROW('Sanitation Data'!D120))="","",OFFSET('Sanitation Data'!$D$29,0,10*ROW('Sanitation Data'!D120)))</f>
        <v/>
      </c>
      <c r="CM126" s="404" t="str">
        <f ca="1">+IF(OFFSET('Sanitation Data'!$D$30,0,10*ROW('Sanitation Data'!D120))="","",OFFSET('Sanitation Data'!$D$30,0,10*ROW('Sanitation Data'!D120)))</f>
        <v/>
      </c>
      <c r="CN126" s="404" t="str">
        <f ca="1">+IF(OFFSET('Sanitation Data'!$D$31,0,10*ROW('Sanitation Data'!D120))="","",OFFSET('Sanitation Data'!$D$31,0,10*ROW('Sanitation Data'!D120)))</f>
        <v/>
      </c>
      <c r="CO126" s="404" t="str">
        <f ca="1">+IF(OFFSET('Sanitation Data'!$D$32,0,10*ROW('Sanitation Data'!D120))="","",OFFSET('Sanitation Data'!$D$32,0,10*ROW('Sanitation Data'!D120)))</f>
        <v/>
      </c>
      <c r="CP126" s="404" t="str">
        <f ca="1">+IF(OFFSET('Sanitation Data'!$E$28,0,10*ROW('Sanitation Data'!E120))="","",OFFSET('Sanitation Data'!$E$28,0,10*ROW('Sanitation Data'!E120)))</f>
        <v/>
      </c>
      <c r="CQ126" s="404" t="str">
        <f ca="1">+IF(OFFSET('Sanitation Data'!$E$29,0,10*ROW('Sanitation Data'!E120))="","",OFFSET('Sanitation Data'!$E$29,0,10*ROW('Sanitation Data'!E120)))</f>
        <v/>
      </c>
      <c r="CR126" s="404" t="str">
        <f ca="1">+IF(OFFSET('Sanitation Data'!$E$30,0,10*ROW('Sanitation Data'!E120))="","",OFFSET('Sanitation Data'!$E$30,0,10*ROW('Sanitation Data'!E120)))</f>
        <v/>
      </c>
      <c r="CS126" s="404" t="str">
        <f ca="1">+IF(OFFSET('Sanitation Data'!$E$31,0,10*ROW('Sanitation Data'!E120))="","",OFFSET('Sanitation Data'!$E$31,0,10*ROW('Sanitation Data'!E120)))</f>
        <v/>
      </c>
      <c r="CT126" s="404" t="str">
        <f ca="1">+IF(OFFSET('Sanitation Data'!$E$32,0,10*ROW('Sanitation Data'!E120))="","",OFFSET('Sanitation Data'!$E$32,0,10*ROW('Sanitation Data'!E120)))</f>
        <v/>
      </c>
      <c r="CU126" s="404" t="str">
        <f ca="1">+IF(OFFSET('Sanitation Data'!$F$28,0,10*ROW('Sanitation Data'!F120))="","",OFFSET('Sanitation Data'!$F$28,0,10*ROW('Sanitation Data'!F120)))</f>
        <v/>
      </c>
      <c r="CV126" s="404" t="str">
        <f ca="1">+IF(OFFSET('Sanitation Data'!$F$29,0,10*ROW('Sanitation Data'!F120))="","",OFFSET('Sanitation Data'!$F$29,0,10*ROW('Sanitation Data'!F120)))</f>
        <v/>
      </c>
      <c r="CW126" s="404" t="str">
        <f ca="1">+IF(OFFSET('Sanitation Data'!$F$30,0,10*ROW('Sanitation Data'!F120))="","",OFFSET('Sanitation Data'!$F$30,0,10*ROW('Sanitation Data'!F120)))</f>
        <v/>
      </c>
      <c r="CX126" s="404" t="str">
        <f ca="1">+IF(OFFSET('Sanitation Data'!$F$31,0,10*ROW('Sanitation Data'!F120))="","",OFFSET('Sanitation Data'!$F$31,0,10*ROW('Sanitation Data'!F120)))</f>
        <v/>
      </c>
      <c r="CY126" s="404" t="str">
        <f ca="1">+IF(OFFSET('Sanitation Data'!$F$32,0,10*ROW('Sanitation Data'!F120))="","",OFFSET('Sanitation Data'!$F$32,0,10*ROW('Sanitation Data'!F120)))</f>
        <v/>
      </c>
      <c r="CZ126" s="404" t="str">
        <f ca="1">+IF(OFFSET('Sanitation Data'!$G$28,0,10*ROW('Sanitation Data'!G120))="","",OFFSET('Sanitation Data'!$G$28,0,10*ROW('Sanitation Data'!G120)))</f>
        <v/>
      </c>
      <c r="DA126" s="404" t="str">
        <f ca="1">+IF(OFFSET('Sanitation Data'!$G$29,0,10*ROW('Sanitation Data'!G120))="","",OFFSET('Sanitation Data'!$G$29,0,10*ROW('Sanitation Data'!G120)))</f>
        <v/>
      </c>
      <c r="DB126" s="404" t="str">
        <f ca="1">+IF(OFFSET('Sanitation Data'!$G$30,0,10*ROW('Sanitation Data'!G120))="","",OFFSET('Sanitation Data'!$G$30,0,10*ROW('Sanitation Data'!G120)))</f>
        <v/>
      </c>
      <c r="DC126" s="404" t="str">
        <f ca="1">+IF(OFFSET('Sanitation Data'!$G$31,0,10*ROW('Sanitation Data'!G120))="","",OFFSET('Sanitation Data'!$G$31,0,10*ROW('Sanitation Data'!G120)))</f>
        <v/>
      </c>
      <c r="DD126" s="404" t="str">
        <f ca="1">+IF(OFFSET('Sanitation Data'!$G$32,0,10*ROW('Sanitation Data'!G120))="","",OFFSET('Sanitation Data'!$G$32,0,10*ROW('Sanitation Data'!G120)))</f>
        <v/>
      </c>
      <c r="DE126" s="404" t="str">
        <f ca="1">+IF(OFFSET('Sanitation Data'!$H$28,0,10*ROW('Sanitation Data'!H120))="","",OFFSET('Sanitation Data'!$H$28,0,10*ROW('Sanitation Data'!H120)))</f>
        <v/>
      </c>
      <c r="DF126" s="404" t="str">
        <f ca="1">+IF(OFFSET('Sanitation Data'!$H$29,0,10*ROW('Sanitation Data'!H120))="","",OFFSET('Sanitation Data'!$H$29,0,10*ROW('Sanitation Data'!H120)))</f>
        <v/>
      </c>
      <c r="DG126" s="404" t="str">
        <f ca="1">+IF(OFFSET('Sanitation Data'!$H$30,0,10*ROW('Sanitation Data'!H120))="","",OFFSET('Sanitation Data'!$H$30,0,10*ROW('Sanitation Data'!H120)))</f>
        <v/>
      </c>
      <c r="DH126" s="404" t="str">
        <f ca="1">+IF(OFFSET('Sanitation Data'!$H$31,0,10*ROW('Sanitation Data'!H120))="","",OFFSET('Sanitation Data'!$H$31,0,10*ROW('Sanitation Data'!H120)))</f>
        <v/>
      </c>
      <c r="DI126" s="404" t="str">
        <f ca="1">+IF(OFFSET('Sanitation Data'!$H$32,0,10*ROW('Sanitation Data'!H120))="","",OFFSET('Sanitation Data'!$H$32,0,10*ROW('Sanitation Data'!H120)))</f>
        <v/>
      </c>
      <c r="DJ126" s="404" t="str">
        <f ca="1">+IF(OFFSET('Sanitation Data'!$I$28,0,10*ROW('Sanitation Data'!I120))="","",OFFSET('Sanitation Data'!$I$28,0,10*ROW('Sanitation Data'!I120)))</f>
        <v/>
      </c>
      <c r="DK126" s="404" t="str">
        <f ca="1">+IF(OFFSET('Sanitation Data'!$I$29,0,10*ROW('Sanitation Data'!I120))="","",OFFSET('Sanitation Data'!$I$29,0,10*ROW('Sanitation Data'!I120)))</f>
        <v/>
      </c>
      <c r="DL126" s="404" t="str">
        <f ca="1">+IF(OFFSET('Sanitation Data'!$I$30,0,10*ROW('Sanitation Data'!I120))="","",OFFSET('Sanitation Data'!$I$30,0,10*ROW('Sanitation Data'!I120)))</f>
        <v/>
      </c>
      <c r="DM126" s="404" t="str">
        <f ca="1">+IF(OFFSET('Sanitation Data'!$I$31,0,10*ROW('Sanitation Data'!I120))="","",OFFSET('Sanitation Data'!$I$31,0,10*ROW('Sanitation Data'!I120)))</f>
        <v/>
      </c>
      <c r="DN126" s="404" t="str">
        <f ca="1">+IF(OFFSET('Sanitation Data'!$I$32,0,10*ROW('Sanitation Data'!I120))="","",OFFSET('Sanitation Data'!$I$32,0,10*ROW('Sanitation Data'!I120)))</f>
        <v/>
      </c>
      <c r="DO126" s="404" t="str">
        <f ca="1">+IF(OFFSET('Hygiene Data'!$D$11,0,10*ROW('Hygiene Data'!D120))="","",OFFSET('Hygiene Data'!$D$11,0,10*ROW('Hygiene Data'!D120)))</f>
        <v/>
      </c>
      <c r="DP126" s="404" t="str">
        <f ca="1">+IF(OFFSET('Hygiene Data'!$D$12,0,10*ROW('Hygiene Data'!D120))="","",OFFSET('Hygiene Data'!$D$12,0,10*ROW('Hygiene Data'!D120)))</f>
        <v/>
      </c>
      <c r="DQ126" s="404" t="str">
        <f ca="1">+IF(OFFSET('Hygiene Data'!$D$13,0,10*ROW('Hygiene Data'!D120))="","",OFFSET('Hygiene Data'!$D$13,0,10*ROW('Hygiene Data'!D120)))</f>
        <v/>
      </c>
      <c r="DR126" s="404" t="str">
        <f ca="1">+IF(OFFSET('Hygiene Data'!$E$11,0,10*ROW('Hygiene Data'!E120))="","",OFFSET('Hygiene Data'!$E$11,0,10*ROW('Hygiene Data'!E120)))</f>
        <v/>
      </c>
      <c r="DS126" s="404" t="str">
        <f ca="1">+IF(OFFSET('Hygiene Data'!$E$12,0,10*ROW('Hygiene Data'!E120))="","",OFFSET('Hygiene Data'!$E$12,0,10*ROW('Hygiene Data'!E120)))</f>
        <v/>
      </c>
      <c r="DT126" s="404" t="str">
        <f ca="1">+IF(OFFSET('Hygiene Data'!$E$13,0,10*ROW('Hygiene Data'!E120))="","",OFFSET('Hygiene Data'!$E$13,0,10*ROW('Hygiene Data'!E120)))</f>
        <v/>
      </c>
      <c r="DU126" s="404" t="str">
        <f ca="1">+IF(OFFSET('Hygiene Data'!$F$11,0,10*ROW('Hygiene Data'!F120))="","",OFFSET('Hygiene Data'!$F$11,0,10*ROW('Hygiene Data'!F120)))</f>
        <v/>
      </c>
      <c r="DV126" s="404" t="str">
        <f ca="1">+IF(OFFSET('Hygiene Data'!$F$12,0,10*ROW('Hygiene Data'!F120))="","",OFFSET('Hygiene Data'!$F$12,0,10*ROW('Hygiene Data'!F120)))</f>
        <v/>
      </c>
      <c r="DW126" s="404" t="str">
        <f ca="1">+IF(OFFSET('Hygiene Data'!$F$13,0,10*ROW('Hygiene Data'!F120))="","",OFFSET('Hygiene Data'!$F$13,0,10*ROW('Hygiene Data'!F120)))</f>
        <v/>
      </c>
      <c r="DX126" s="404" t="str">
        <f ca="1">+IF(OFFSET('Hygiene Data'!$G$11,0,10*ROW('Hygiene Data'!G120))="","",OFFSET('Hygiene Data'!$G$11,0,10*ROW('Hygiene Data'!G120)))</f>
        <v/>
      </c>
      <c r="DY126" s="404" t="str">
        <f ca="1">+IF(OFFSET('Hygiene Data'!$G$12,0,10*ROW('Hygiene Data'!G120))="","",OFFSET('Hygiene Data'!$G$12,0,10*ROW('Hygiene Data'!G120)))</f>
        <v/>
      </c>
      <c r="DZ126" s="404" t="str">
        <f ca="1">+IF(OFFSET('Hygiene Data'!$G$13,0,10*ROW('Hygiene Data'!G120))="","",OFFSET('Hygiene Data'!$G$13,0,10*ROW('Hygiene Data'!G120)))</f>
        <v/>
      </c>
      <c r="EA126" s="404" t="str">
        <f ca="1">+IF(OFFSET('Hygiene Data'!$H$11,0,10*ROW('Hygiene Data'!H120))="","",OFFSET('Hygiene Data'!$H$11,0,10*ROW('Hygiene Data'!H120)))</f>
        <v/>
      </c>
      <c r="EB126" s="404" t="str">
        <f ca="1">+IF(OFFSET('Hygiene Data'!$H$12,0,10*ROW('Hygiene Data'!H120))="","",OFFSET('Hygiene Data'!$H$12,0,10*ROW('Hygiene Data'!H120)))</f>
        <v/>
      </c>
      <c r="EC126" s="404" t="str">
        <f ca="1">+IF(OFFSET('Hygiene Data'!$H$13,0,10*ROW('Hygiene Data'!H120))="","",OFFSET('Hygiene Data'!$H$13,0,10*ROW('Hygiene Data'!H120)))</f>
        <v/>
      </c>
      <c r="ED126" s="404" t="str">
        <f ca="1">+IF(OFFSET('Hygiene Data'!$I$11,0,10*ROW('Hygiene Data'!I120))="","",OFFSET('Hygiene Data'!$I$11,0,10*ROW('Hygiene Data'!I120)))</f>
        <v/>
      </c>
      <c r="EE126" s="404" t="str">
        <f ca="1">+IF(OFFSET('Hygiene Data'!$I$12,0,10*ROW('Hygiene Data'!I120))="","",OFFSET('Hygiene Data'!$I$12,0,10*ROW('Hygiene Data'!I120)))</f>
        <v/>
      </c>
      <c r="EF126" s="404" t="str">
        <f ca="1">+IF(OFFSET('Hygiene Data'!$I$13,0,10*ROW('Hygiene Data'!I120))="","",OFFSET('Hygiene Data'!$I$13,0,10*ROW('Hygiene Data'!I120)))</f>
        <v/>
      </c>
    </row>
    <row r="127" spans="1:136" x14ac:dyDescent="0.25">
      <c r="A127" s="513" t="str">
        <f ca="1">+IF(OFFSET('Water Data'!$B$2,0,10*ROW('Water Data'!E121))="","",OFFSET('Water Data'!$B$2,0,10*ROW('Water Data'!E121)))</f>
        <v/>
      </c>
      <c r="B127" s="51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40" t="str">
        <f t="shared" ca="1" si="1"/>
        <v/>
      </c>
      <c r="D127" s="54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4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4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4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4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4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4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4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4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4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4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4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4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4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4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4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4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4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4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4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4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4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4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4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4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4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4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4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4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4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4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4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4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4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4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4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4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4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4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4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4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4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4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4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4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4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4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4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4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1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4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4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4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4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4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4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4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4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4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4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4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4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4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4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4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4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404" t="str">
        <f ca="1">+IF(OFFSET('Water Data'!$D$27,0,10*ROW('Water Data'!D121))="","",OFFSET('Water Data'!$D$27,0,10*ROW('Water Data'!D121)))</f>
        <v/>
      </c>
      <c r="BT127" s="404" t="str">
        <f ca="1">+IF(OFFSET('Water Data'!$D$28,0,10*ROW('Water Data'!D121))="","",OFFSET('Water Data'!$D$28,0,10*ROW('Water Data'!D121)))</f>
        <v/>
      </c>
      <c r="BU127" s="404" t="str">
        <f ca="1">+IF(OFFSET('Water Data'!$D$29,0,10*ROW('Water Data'!D121))="","",OFFSET('Water Data'!$D$29,0,10*ROW('Water Data'!D121)))</f>
        <v/>
      </c>
      <c r="BV127" s="404" t="str">
        <f ca="1">+IF(OFFSET('Water Data'!$E$27,0,10*ROW('Water Data'!E121))="","",OFFSET('Water Data'!$E$27,0,10*ROW('Water Data'!E121)))</f>
        <v/>
      </c>
      <c r="BW127" s="404" t="str">
        <f ca="1">+IF(OFFSET('Water Data'!$E$28,0,10*ROW('Water Data'!E121))="","",OFFSET('Water Data'!$E$28,0,10*ROW('Water Data'!E121)))</f>
        <v/>
      </c>
      <c r="BX127" s="404" t="str">
        <f ca="1">+IF(OFFSET('Water Data'!$E$29,0,10*ROW('Water Data'!E121))="","",OFFSET('Water Data'!$E$29,0,10*ROW('Water Data'!E121)))</f>
        <v/>
      </c>
      <c r="BY127" s="404" t="str">
        <f ca="1">+IF(OFFSET('Water Data'!$F$27,0,10*ROW('Water Data'!F121))="","",OFFSET('Water Data'!$F$27,0,10*ROW('Water Data'!F121)))</f>
        <v/>
      </c>
      <c r="BZ127" s="404" t="str">
        <f ca="1">+IF(OFFSET('Water Data'!$F$28,0,10*ROW('Water Data'!F121))="","",OFFSET('Water Data'!$F$28,0,10*ROW('Water Data'!F121)))</f>
        <v/>
      </c>
      <c r="CA127" s="404" t="str">
        <f ca="1">+IF(OFFSET('Water Data'!$F$29,0,10*ROW('Water Data'!F121))="","",OFFSET('Water Data'!$F$29,0,10*ROW('Water Data'!F121)))</f>
        <v/>
      </c>
      <c r="CB127" s="404" t="str">
        <f ca="1">+IF(OFFSET('Water Data'!$G$27,0,10*ROW('Water Data'!G121))="","",OFFSET('Water Data'!$G$27,0,10*ROW('Water Data'!G121)))</f>
        <v/>
      </c>
      <c r="CC127" s="404" t="str">
        <f ca="1">+IF(OFFSET('Water Data'!$G$28,0,10*ROW('Water Data'!G121))="","",OFFSET('Water Data'!$G$28,0,10*ROW('Water Data'!G121)))</f>
        <v/>
      </c>
      <c r="CD127" s="404" t="str">
        <f ca="1">+IF(OFFSET('Water Data'!$G$29,0,10*ROW('Water Data'!G121))="","",OFFSET('Water Data'!$G$29,0,10*ROW('Water Data'!G121)))</f>
        <v/>
      </c>
      <c r="CE127" s="404" t="str">
        <f ca="1">+IF(OFFSET('Water Data'!$H$27,0,10*ROW('Water Data'!H121))="","",OFFSET('Water Data'!$H$27,0,10*ROW('Water Data'!H121)))</f>
        <v/>
      </c>
      <c r="CF127" s="404" t="str">
        <f ca="1">+IF(OFFSET('Water Data'!$H$28,0,10*ROW('Water Data'!H121))="","",OFFSET('Water Data'!$H$28,0,10*ROW('Water Data'!H121)))</f>
        <v/>
      </c>
      <c r="CG127" s="404" t="str">
        <f ca="1">+IF(OFFSET('Water Data'!$H$29,0,10*ROW('Water Data'!H121))="","",OFFSET('Water Data'!$H$29,0,10*ROW('Water Data'!H121)))</f>
        <v/>
      </c>
      <c r="CH127" s="404" t="str">
        <f ca="1">+IF(OFFSET('Water Data'!$I$27,0,10*ROW('Water Data'!I121))="","",OFFSET('Water Data'!$I$27,0,10*ROW('Water Data'!I121)))</f>
        <v/>
      </c>
      <c r="CI127" s="404" t="str">
        <f ca="1">+IF(OFFSET('Water Data'!$I$28,0,10*ROW('Water Data'!I121))="","",OFFSET('Water Data'!$I$28,0,10*ROW('Water Data'!I121)))</f>
        <v/>
      </c>
      <c r="CJ127" s="404" t="str">
        <f ca="1">+IF(OFFSET('Water Data'!$I$29,0,10*ROW('Water Data'!I121))="","",OFFSET('Water Data'!$I$29,0,10*ROW('Water Data'!I121)))</f>
        <v/>
      </c>
      <c r="CK127" s="404" t="str">
        <f ca="1">+IF(OFFSET('Sanitation Data'!$D$28,0,10*ROW('Sanitation Data'!D121))="","",OFFSET('Sanitation Data'!$D$28,0,10*ROW('Sanitation Data'!D121)))</f>
        <v/>
      </c>
      <c r="CL127" s="404" t="str">
        <f ca="1">+IF(OFFSET('Sanitation Data'!$D$29,0,10*ROW('Sanitation Data'!D121))="","",OFFSET('Sanitation Data'!$D$29,0,10*ROW('Sanitation Data'!D121)))</f>
        <v/>
      </c>
      <c r="CM127" s="404" t="str">
        <f ca="1">+IF(OFFSET('Sanitation Data'!$D$30,0,10*ROW('Sanitation Data'!D121))="","",OFFSET('Sanitation Data'!$D$30,0,10*ROW('Sanitation Data'!D121)))</f>
        <v/>
      </c>
      <c r="CN127" s="404" t="str">
        <f ca="1">+IF(OFFSET('Sanitation Data'!$D$31,0,10*ROW('Sanitation Data'!D121))="","",OFFSET('Sanitation Data'!$D$31,0,10*ROW('Sanitation Data'!D121)))</f>
        <v/>
      </c>
      <c r="CO127" s="404" t="str">
        <f ca="1">+IF(OFFSET('Sanitation Data'!$D$32,0,10*ROW('Sanitation Data'!D121))="","",OFFSET('Sanitation Data'!$D$32,0,10*ROW('Sanitation Data'!D121)))</f>
        <v/>
      </c>
      <c r="CP127" s="404" t="str">
        <f ca="1">+IF(OFFSET('Sanitation Data'!$E$28,0,10*ROW('Sanitation Data'!E121))="","",OFFSET('Sanitation Data'!$E$28,0,10*ROW('Sanitation Data'!E121)))</f>
        <v/>
      </c>
      <c r="CQ127" s="404" t="str">
        <f ca="1">+IF(OFFSET('Sanitation Data'!$E$29,0,10*ROW('Sanitation Data'!E121))="","",OFFSET('Sanitation Data'!$E$29,0,10*ROW('Sanitation Data'!E121)))</f>
        <v/>
      </c>
      <c r="CR127" s="404" t="str">
        <f ca="1">+IF(OFFSET('Sanitation Data'!$E$30,0,10*ROW('Sanitation Data'!E121))="","",OFFSET('Sanitation Data'!$E$30,0,10*ROW('Sanitation Data'!E121)))</f>
        <v/>
      </c>
      <c r="CS127" s="404" t="str">
        <f ca="1">+IF(OFFSET('Sanitation Data'!$E$31,0,10*ROW('Sanitation Data'!E121))="","",OFFSET('Sanitation Data'!$E$31,0,10*ROW('Sanitation Data'!E121)))</f>
        <v/>
      </c>
      <c r="CT127" s="404" t="str">
        <f ca="1">+IF(OFFSET('Sanitation Data'!$E$32,0,10*ROW('Sanitation Data'!E121))="","",OFFSET('Sanitation Data'!$E$32,0,10*ROW('Sanitation Data'!E121)))</f>
        <v/>
      </c>
      <c r="CU127" s="404" t="str">
        <f ca="1">+IF(OFFSET('Sanitation Data'!$F$28,0,10*ROW('Sanitation Data'!F121))="","",OFFSET('Sanitation Data'!$F$28,0,10*ROW('Sanitation Data'!F121)))</f>
        <v/>
      </c>
      <c r="CV127" s="404" t="str">
        <f ca="1">+IF(OFFSET('Sanitation Data'!$F$29,0,10*ROW('Sanitation Data'!F121))="","",OFFSET('Sanitation Data'!$F$29,0,10*ROW('Sanitation Data'!F121)))</f>
        <v/>
      </c>
      <c r="CW127" s="404" t="str">
        <f ca="1">+IF(OFFSET('Sanitation Data'!$F$30,0,10*ROW('Sanitation Data'!F121))="","",OFFSET('Sanitation Data'!$F$30,0,10*ROW('Sanitation Data'!F121)))</f>
        <v/>
      </c>
      <c r="CX127" s="404" t="str">
        <f ca="1">+IF(OFFSET('Sanitation Data'!$F$31,0,10*ROW('Sanitation Data'!F121))="","",OFFSET('Sanitation Data'!$F$31,0,10*ROW('Sanitation Data'!F121)))</f>
        <v/>
      </c>
      <c r="CY127" s="404" t="str">
        <f ca="1">+IF(OFFSET('Sanitation Data'!$F$32,0,10*ROW('Sanitation Data'!F121))="","",OFFSET('Sanitation Data'!$F$32,0,10*ROW('Sanitation Data'!F121)))</f>
        <v/>
      </c>
      <c r="CZ127" s="404" t="str">
        <f ca="1">+IF(OFFSET('Sanitation Data'!$G$28,0,10*ROW('Sanitation Data'!G121))="","",OFFSET('Sanitation Data'!$G$28,0,10*ROW('Sanitation Data'!G121)))</f>
        <v/>
      </c>
      <c r="DA127" s="404" t="str">
        <f ca="1">+IF(OFFSET('Sanitation Data'!$G$29,0,10*ROW('Sanitation Data'!G121))="","",OFFSET('Sanitation Data'!$G$29,0,10*ROW('Sanitation Data'!G121)))</f>
        <v/>
      </c>
      <c r="DB127" s="404" t="str">
        <f ca="1">+IF(OFFSET('Sanitation Data'!$G$30,0,10*ROW('Sanitation Data'!G121))="","",OFFSET('Sanitation Data'!$G$30,0,10*ROW('Sanitation Data'!G121)))</f>
        <v/>
      </c>
      <c r="DC127" s="404" t="str">
        <f ca="1">+IF(OFFSET('Sanitation Data'!$G$31,0,10*ROW('Sanitation Data'!G121))="","",OFFSET('Sanitation Data'!$G$31,0,10*ROW('Sanitation Data'!G121)))</f>
        <v/>
      </c>
      <c r="DD127" s="404" t="str">
        <f ca="1">+IF(OFFSET('Sanitation Data'!$G$32,0,10*ROW('Sanitation Data'!G121))="","",OFFSET('Sanitation Data'!$G$32,0,10*ROW('Sanitation Data'!G121)))</f>
        <v/>
      </c>
      <c r="DE127" s="404" t="str">
        <f ca="1">+IF(OFFSET('Sanitation Data'!$H$28,0,10*ROW('Sanitation Data'!H121))="","",OFFSET('Sanitation Data'!$H$28,0,10*ROW('Sanitation Data'!H121)))</f>
        <v/>
      </c>
      <c r="DF127" s="404" t="str">
        <f ca="1">+IF(OFFSET('Sanitation Data'!$H$29,0,10*ROW('Sanitation Data'!H121))="","",OFFSET('Sanitation Data'!$H$29,0,10*ROW('Sanitation Data'!H121)))</f>
        <v/>
      </c>
      <c r="DG127" s="404" t="str">
        <f ca="1">+IF(OFFSET('Sanitation Data'!$H$30,0,10*ROW('Sanitation Data'!H121))="","",OFFSET('Sanitation Data'!$H$30,0,10*ROW('Sanitation Data'!H121)))</f>
        <v/>
      </c>
      <c r="DH127" s="404" t="str">
        <f ca="1">+IF(OFFSET('Sanitation Data'!$H$31,0,10*ROW('Sanitation Data'!H121))="","",OFFSET('Sanitation Data'!$H$31,0,10*ROW('Sanitation Data'!H121)))</f>
        <v/>
      </c>
      <c r="DI127" s="404" t="str">
        <f ca="1">+IF(OFFSET('Sanitation Data'!$H$32,0,10*ROW('Sanitation Data'!H121))="","",OFFSET('Sanitation Data'!$H$32,0,10*ROW('Sanitation Data'!H121)))</f>
        <v/>
      </c>
      <c r="DJ127" s="404" t="str">
        <f ca="1">+IF(OFFSET('Sanitation Data'!$I$28,0,10*ROW('Sanitation Data'!I121))="","",OFFSET('Sanitation Data'!$I$28,0,10*ROW('Sanitation Data'!I121)))</f>
        <v/>
      </c>
      <c r="DK127" s="404" t="str">
        <f ca="1">+IF(OFFSET('Sanitation Data'!$I$29,0,10*ROW('Sanitation Data'!I121))="","",OFFSET('Sanitation Data'!$I$29,0,10*ROW('Sanitation Data'!I121)))</f>
        <v/>
      </c>
      <c r="DL127" s="404" t="str">
        <f ca="1">+IF(OFFSET('Sanitation Data'!$I$30,0,10*ROW('Sanitation Data'!I121))="","",OFFSET('Sanitation Data'!$I$30,0,10*ROW('Sanitation Data'!I121)))</f>
        <v/>
      </c>
      <c r="DM127" s="404" t="str">
        <f ca="1">+IF(OFFSET('Sanitation Data'!$I$31,0,10*ROW('Sanitation Data'!I121))="","",OFFSET('Sanitation Data'!$I$31,0,10*ROW('Sanitation Data'!I121)))</f>
        <v/>
      </c>
      <c r="DN127" s="404" t="str">
        <f ca="1">+IF(OFFSET('Sanitation Data'!$I$32,0,10*ROW('Sanitation Data'!I121))="","",OFFSET('Sanitation Data'!$I$32,0,10*ROW('Sanitation Data'!I121)))</f>
        <v/>
      </c>
      <c r="DO127" s="404" t="str">
        <f ca="1">+IF(OFFSET('Hygiene Data'!$D$11,0,10*ROW('Hygiene Data'!D121))="","",OFFSET('Hygiene Data'!$D$11,0,10*ROW('Hygiene Data'!D121)))</f>
        <v/>
      </c>
      <c r="DP127" s="404" t="str">
        <f ca="1">+IF(OFFSET('Hygiene Data'!$D$12,0,10*ROW('Hygiene Data'!D121))="","",OFFSET('Hygiene Data'!$D$12,0,10*ROW('Hygiene Data'!D121)))</f>
        <v/>
      </c>
      <c r="DQ127" s="404" t="str">
        <f ca="1">+IF(OFFSET('Hygiene Data'!$D$13,0,10*ROW('Hygiene Data'!D121))="","",OFFSET('Hygiene Data'!$D$13,0,10*ROW('Hygiene Data'!D121)))</f>
        <v/>
      </c>
      <c r="DR127" s="404" t="str">
        <f ca="1">+IF(OFFSET('Hygiene Data'!$E$11,0,10*ROW('Hygiene Data'!E121))="","",OFFSET('Hygiene Data'!$E$11,0,10*ROW('Hygiene Data'!E121)))</f>
        <v/>
      </c>
      <c r="DS127" s="404" t="str">
        <f ca="1">+IF(OFFSET('Hygiene Data'!$E$12,0,10*ROW('Hygiene Data'!E121))="","",OFFSET('Hygiene Data'!$E$12,0,10*ROW('Hygiene Data'!E121)))</f>
        <v/>
      </c>
      <c r="DT127" s="404" t="str">
        <f ca="1">+IF(OFFSET('Hygiene Data'!$E$13,0,10*ROW('Hygiene Data'!E121))="","",OFFSET('Hygiene Data'!$E$13,0,10*ROW('Hygiene Data'!E121)))</f>
        <v/>
      </c>
      <c r="DU127" s="404" t="str">
        <f ca="1">+IF(OFFSET('Hygiene Data'!$F$11,0,10*ROW('Hygiene Data'!F121))="","",OFFSET('Hygiene Data'!$F$11,0,10*ROW('Hygiene Data'!F121)))</f>
        <v/>
      </c>
      <c r="DV127" s="404" t="str">
        <f ca="1">+IF(OFFSET('Hygiene Data'!$F$12,0,10*ROW('Hygiene Data'!F121))="","",OFFSET('Hygiene Data'!$F$12,0,10*ROW('Hygiene Data'!F121)))</f>
        <v/>
      </c>
      <c r="DW127" s="404" t="str">
        <f ca="1">+IF(OFFSET('Hygiene Data'!$F$13,0,10*ROW('Hygiene Data'!F121))="","",OFFSET('Hygiene Data'!$F$13,0,10*ROW('Hygiene Data'!F121)))</f>
        <v/>
      </c>
      <c r="DX127" s="404" t="str">
        <f ca="1">+IF(OFFSET('Hygiene Data'!$G$11,0,10*ROW('Hygiene Data'!G121))="","",OFFSET('Hygiene Data'!$G$11,0,10*ROW('Hygiene Data'!G121)))</f>
        <v/>
      </c>
      <c r="DY127" s="404" t="str">
        <f ca="1">+IF(OFFSET('Hygiene Data'!$G$12,0,10*ROW('Hygiene Data'!G121))="","",OFFSET('Hygiene Data'!$G$12,0,10*ROW('Hygiene Data'!G121)))</f>
        <v/>
      </c>
      <c r="DZ127" s="404" t="str">
        <f ca="1">+IF(OFFSET('Hygiene Data'!$G$13,0,10*ROW('Hygiene Data'!G121))="","",OFFSET('Hygiene Data'!$G$13,0,10*ROW('Hygiene Data'!G121)))</f>
        <v/>
      </c>
      <c r="EA127" s="404" t="str">
        <f ca="1">+IF(OFFSET('Hygiene Data'!$H$11,0,10*ROW('Hygiene Data'!H121))="","",OFFSET('Hygiene Data'!$H$11,0,10*ROW('Hygiene Data'!H121)))</f>
        <v/>
      </c>
      <c r="EB127" s="404" t="str">
        <f ca="1">+IF(OFFSET('Hygiene Data'!$H$12,0,10*ROW('Hygiene Data'!H121))="","",OFFSET('Hygiene Data'!$H$12,0,10*ROW('Hygiene Data'!H121)))</f>
        <v/>
      </c>
      <c r="EC127" s="404" t="str">
        <f ca="1">+IF(OFFSET('Hygiene Data'!$H$13,0,10*ROW('Hygiene Data'!H121))="","",OFFSET('Hygiene Data'!$H$13,0,10*ROW('Hygiene Data'!H121)))</f>
        <v/>
      </c>
      <c r="ED127" s="404" t="str">
        <f ca="1">+IF(OFFSET('Hygiene Data'!$I$11,0,10*ROW('Hygiene Data'!I121))="","",OFFSET('Hygiene Data'!$I$11,0,10*ROW('Hygiene Data'!I121)))</f>
        <v/>
      </c>
      <c r="EE127" s="404" t="str">
        <f ca="1">+IF(OFFSET('Hygiene Data'!$I$12,0,10*ROW('Hygiene Data'!I121))="","",OFFSET('Hygiene Data'!$I$12,0,10*ROW('Hygiene Data'!I121)))</f>
        <v/>
      </c>
      <c r="EF127" s="404" t="str">
        <f ca="1">+IF(OFFSET('Hygiene Data'!$I$13,0,10*ROW('Hygiene Data'!I121))="","",OFFSET('Hygiene Data'!$I$13,0,10*ROW('Hygiene Data'!I121)))</f>
        <v/>
      </c>
    </row>
    <row r="128" spans="1:136" x14ac:dyDescent="0.25">
      <c r="A128" s="513" t="str">
        <f ca="1">+IF(OFFSET('Water Data'!$B$2,0,10*ROW('Water Data'!E122))="","",OFFSET('Water Data'!$B$2,0,10*ROW('Water Data'!E122)))</f>
        <v/>
      </c>
      <c r="B128" s="51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40" t="str">
        <f t="shared" ca="1" si="1"/>
        <v/>
      </c>
      <c r="D128" s="54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4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4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4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4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4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4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4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4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4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4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4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4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4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4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4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4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4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4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4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4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4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4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4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4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4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4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4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4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4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4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4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4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4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4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4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4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4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4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4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4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4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4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4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4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4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4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4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4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1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4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4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4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4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4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4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4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4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4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4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4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4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4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4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4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4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404" t="str">
        <f ca="1">+IF(OFFSET('Water Data'!$D$27,0,10*ROW('Water Data'!D122))="","",OFFSET('Water Data'!$D$27,0,10*ROW('Water Data'!D122)))</f>
        <v/>
      </c>
      <c r="BT128" s="404" t="str">
        <f ca="1">+IF(OFFSET('Water Data'!$D$28,0,10*ROW('Water Data'!D122))="","",OFFSET('Water Data'!$D$28,0,10*ROW('Water Data'!D122)))</f>
        <v/>
      </c>
      <c r="BU128" s="404" t="str">
        <f ca="1">+IF(OFFSET('Water Data'!$D$29,0,10*ROW('Water Data'!D122))="","",OFFSET('Water Data'!$D$29,0,10*ROW('Water Data'!D122)))</f>
        <v/>
      </c>
      <c r="BV128" s="404" t="str">
        <f ca="1">+IF(OFFSET('Water Data'!$E$27,0,10*ROW('Water Data'!E122))="","",OFFSET('Water Data'!$E$27,0,10*ROW('Water Data'!E122)))</f>
        <v/>
      </c>
      <c r="BW128" s="404" t="str">
        <f ca="1">+IF(OFFSET('Water Data'!$E$28,0,10*ROW('Water Data'!E122))="","",OFFSET('Water Data'!$E$28,0,10*ROW('Water Data'!E122)))</f>
        <v/>
      </c>
      <c r="BX128" s="404" t="str">
        <f ca="1">+IF(OFFSET('Water Data'!$E$29,0,10*ROW('Water Data'!E122))="","",OFFSET('Water Data'!$E$29,0,10*ROW('Water Data'!E122)))</f>
        <v/>
      </c>
      <c r="BY128" s="404" t="str">
        <f ca="1">+IF(OFFSET('Water Data'!$F$27,0,10*ROW('Water Data'!F122))="","",OFFSET('Water Data'!$F$27,0,10*ROW('Water Data'!F122)))</f>
        <v/>
      </c>
      <c r="BZ128" s="404" t="str">
        <f ca="1">+IF(OFFSET('Water Data'!$F$28,0,10*ROW('Water Data'!F122))="","",OFFSET('Water Data'!$F$28,0,10*ROW('Water Data'!F122)))</f>
        <v/>
      </c>
      <c r="CA128" s="404" t="str">
        <f ca="1">+IF(OFFSET('Water Data'!$F$29,0,10*ROW('Water Data'!F122))="","",OFFSET('Water Data'!$F$29,0,10*ROW('Water Data'!F122)))</f>
        <v/>
      </c>
      <c r="CB128" s="404" t="str">
        <f ca="1">+IF(OFFSET('Water Data'!$G$27,0,10*ROW('Water Data'!G122))="","",OFFSET('Water Data'!$G$27,0,10*ROW('Water Data'!G122)))</f>
        <v/>
      </c>
      <c r="CC128" s="404" t="str">
        <f ca="1">+IF(OFFSET('Water Data'!$G$28,0,10*ROW('Water Data'!G122))="","",OFFSET('Water Data'!$G$28,0,10*ROW('Water Data'!G122)))</f>
        <v/>
      </c>
      <c r="CD128" s="404" t="str">
        <f ca="1">+IF(OFFSET('Water Data'!$G$29,0,10*ROW('Water Data'!G122))="","",OFFSET('Water Data'!$G$29,0,10*ROW('Water Data'!G122)))</f>
        <v/>
      </c>
      <c r="CE128" s="404" t="str">
        <f ca="1">+IF(OFFSET('Water Data'!$H$27,0,10*ROW('Water Data'!H122))="","",OFFSET('Water Data'!$H$27,0,10*ROW('Water Data'!H122)))</f>
        <v/>
      </c>
      <c r="CF128" s="404" t="str">
        <f ca="1">+IF(OFFSET('Water Data'!$H$28,0,10*ROW('Water Data'!H122))="","",OFFSET('Water Data'!$H$28,0,10*ROW('Water Data'!H122)))</f>
        <v/>
      </c>
      <c r="CG128" s="404" t="str">
        <f ca="1">+IF(OFFSET('Water Data'!$H$29,0,10*ROW('Water Data'!H122))="","",OFFSET('Water Data'!$H$29,0,10*ROW('Water Data'!H122)))</f>
        <v/>
      </c>
      <c r="CH128" s="404" t="str">
        <f ca="1">+IF(OFFSET('Water Data'!$I$27,0,10*ROW('Water Data'!I122))="","",OFFSET('Water Data'!$I$27,0,10*ROW('Water Data'!I122)))</f>
        <v/>
      </c>
      <c r="CI128" s="404" t="str">
        <f ca="1">+IF(OFFSET('Water Data'!$I$28,0,10*ROW('Water Data'!I122))="","",OFFSET('Water Data'!$I$28,0,10*ROW('Water Data'!I122)))</f>
        <v/>
      </c>
      <c r="CJ128" s="404" t="str">
        <f ca="1">+IF(OFFSET('Water Data'!$I$29,0,10*ROW('Water Data'!I122))="","",OFFSET('Water Data'!$I$29,0,10*ROW('Water Data'!I122)))</f>
        <v/>
      </c>
      <c r="CK128" s="404" t="str">
        <f ca="1">+IF(OFFSET('Sanitation Data'!$D$28,0,10*ROW('Sanitation Data'!D122))="","",OFFSET('Sanitation Data'!$D$28,0,10*ROW('Sanitation Data'!D122)))</f>
        <v/>
      </c>
      <c r="CL128" s="404" t="str">
        <f ca="1">+IF(OFFSET('Sanitation Data'!$D$29,0,10*ROW('Sanitation Data'!D122))="","",OFFSET('Sanitation Data'!$D$29,0,10*ROW('Sanitation Data'!D122)))</f>
        <v/>
      </c>
      <c r="CM128" s="404" t="str">
        <f ca="1">+IF(OFFSET('Sanitation Data'!$D$30,0,10*ROW('Sanitation Data'!D122))="","",OFFSET('Sanitation Data'!$D$30,0,10*ROW('Sanitation Data'!D122)))</f>
        <v/>
      </c>
      <c r="CN128" s="404" t="str">
        <f ca="1">+IF(OFFSET('Sanitation Data'!$D$31,0,10*ROW('Sanitation Data'!D122))="","",OFFSET('Sanitation Data'!$D$31,0,10*ROW('Sanitation Data'!D122)))</f>
        <v/>
      </c>
      <c r="CO128" s="404" t="str">
        <f ca="1">+IF(OFFSET('Sanitation Data'!$D$32,0,10*ROW('Sanitation Data'!D122))="","",OFFSET('Sanitation Data'!$D$32,0,10*ROW('Sanitation Data'!D122)))</f>
        <v/>
      </c>
      <c r="CP128" s="404" t="str">
        <f ca="1">+IF(OFFSET('Sanitation Data'!$E$28,0,10*ROW('Sanitation Data'!E122))="","",OFFSET('Sanitation Data'!$E$28,0,10*ROW('Sanitation Data'!E122)))</f>
        <v/>
      </c>
      <c r="CQ128" s="404" t="str">
        <f ca="1">+IF(OFFSET('Sanitation Data'!$E$29,0,10*ROW('Sanitation Data'!E122))="","",OFFSET('Sanitation Data'!$E$29,0,10*ROW('Sanitation Data'!E122)))</f>
        <v/>
      </c>
      <c r="CR128" s="404" t="str">
        <f ca="1">+IF(OFFSET('Sanitation Data'!$E$30,0,10*ROW('Sanitation Data'!E122))="","",OFFSET('Sanitation Data'!$E$30,0,10*ROW('Sanitation Data'!E122)))</f>
        <v/>
      </c>
      <c r="CS128" s="404" t="str">
        <f ca="1">+IF(OFFSET('Sanitation Data'!$E$31,0,10*ROW('Sanitation Data'!E122))="","",OFFSET('Sanitation Data'!$E$31,0,10*ROW('Sanitation Data'!E122)))</f>
        <v/>
      </c>
      <c r="CT128" s="404" t="str">
        <f ca="1">+IF(OFFSET('Sanitation Data'!$E$32,0,10*ROW('Sanitation Data'!E122))="","",OFFSET('Sanitation Data'!$E$32,0,10*ROW('Sanitation Data'!E122)))</f>
        <v/>
      </c>
      <c r="CU128" s="404" t="str">
        <f ca="1">+IF(OFFSET('Sanitation Data'!$F$28,0,10*ROW('Sanitation Data'!F122))="","",OFFSET('Sanitation Data'!$F$28,0,10*ROW('Sanitation Data'!F122)))</f>
        <v/>
      </c>
      <c r="CV128" s="404" t="str">
        <f ca="1">+IF(OFFSET('Sanitation Data'!$F$29,0,10*ROW('Sanitation Data'!F122))="","",OFFSET('Sanitation Data'!$F$29,0,10*ROW('Sanitation Data'!F122)))</f>
        <v/>
      </c>
      <c r="CW128" s="404" t="str">
        <f ca="1">+IF(OFFSET('Sanitation Data'!$F$30,0,10*ROW('Sanitation Data'!F122))="","",OFFSET('Sanitation Data'!$F$30,0,10*ROW('Sanitation Data'!F122)))</f>
        <v/>
      </c>
      <c r="CX128" s="404" t="str">
        <f ca="1">+IF(OFFSET('Sanitation Data'!$F$31,0,10*ROW('Sanitation Data'!F122))="","",OFFSET('Sanitation Data'!$F$31,0,10*ROW('Sanitation Data'!F122)))</f>
        <v/>
      </c>
      <c r="CY128" s="404" t="str">
        <f ca="1">+IF(OFFSET('Sanitation Data'!$F$32,0,10*ROW('Sanitation Data'!F122))="","",OFFSET('Sanitation Data'!$F$32,0,10*ROW('Sanitation Data'!F122)))</f>
        <v/>
      </c>
      <c r="CZ128" s="404" t="str">
        <f ca="1">+IF(OFFSET('Sanitation Data'!$G$28,0,10*ROW('Sanitation Data'!G122))="","",OFFSET('Sanitation Data'!$G$28,0,10*ROW('Sanitation Data'!G122)))</f>
        <v/>
      </c>
      <c r="DA128" s="404" t="str">
        <f ca="1">+IF(OFFSET('Sanitation Data'!$G$29,0,10*ROW('Sanitation Data'!G122))="","",OFFSET('Sanitation Data'!$G$29,0,10*ROW('Sanitation Data'!G122)))</f>
        <v/>
      </c>
      <c r="DB128" s="404" t="str">
        <f ca="1">+IF(OFFSET('Sanitation Data'!$G$30,0,10*ROW('Sanitation Data'!G122))="","",OFFSET('Sanitation Data'!$G$30,0,10*ROW('Sanitation Data'!G122)))</f>
        <v/>
      </c>
      <c r="DC128" s="404" t="str">
        <f ca="1">+IF(OFFSET('Sanitation Data'!$G$31,0,10*ROW('Sanitation Data'!G122))="","",OFFSET('Sanitation Data'!$G$31,0,10*ROW('Sanitation Data'!G122)))</f>
        <v/>
      </c>
      <c r="DD128" s="404" t="str">
        <f ca="1">+IF(OFFSET('Sanitation Data'!$G$32,0,10*ROW('Sanitation Data'!G122))="","",OFFSET('Sanitation Data'!$G$32,0,10*ROW('Sanitation Data'!G122)))</f>
        <v/>
      </c>
      <c r="DE128" s="404" t="str">
        <f ca="1">+IF(OFFSET('Sanitation Data'!$H$28,0,10*ROW('Sanitation Data'!H122))="","",OFFSET('Sanitation Data'!$H$28,0,10*ROW('Sanitation Data'!H122)))</f>
        <v/>
      </c>
      <c r="DF128" s="404" t="str">
        <f ca="1">+IF(OFFSET('Sanitation Data'!$H$29,0,10*ROW('Sanitation Data'!H122))="","",OFFSET('Sanitation Data'!$H$29,0,10*ROW('Sanitation Data'!H122)))</f>
        <v/>
      </c>
      <c r="DG128" s="404" t="str">
        <f ca="1">+IF(OFFSET('Sanitation Data'!$H$30,0,10*ROW('Sanitation Data'!H122))="","",OFFSET('Sanitation Data'!$H$30,0,10*ROW('Sanitation Data'!H122)))</f>
        <v/>
      </c>
      <c r="DH128" s="404" t="str">
        <f ca="1">+IF(OFFSET('Sanitation Data'!$H$31,0,10*ROW('Sanitation Data'!H122))="","",OFFSET('Sanitation Data'!$H$31,0,10*ROW('Sanitation Data'!H122)))</f>
        <v/>
      </c>
      <c r="DI128" s="404" t="str">
        <f ca="1">+IF(OFFSET('Sanitation Data'!$H$32,0,10*ROW('Sanitation Data'!H122))="","",OFFSET('Sanitation Data'!$H$32,0,10*ROW('Sanitation Data'!H122)))</f>
        <v/>
      </c>
      <c r="DJ128" s="404" t="str">
        <f ca="1">+IF(OFFSET('Sanitation Data'!$I$28,0,10*ROW('Sanitation Data'!I122))="","",OFFSET('Sanitation Data'!$I$28,0,10*ROW('Sanitation Data'!I122)))</f>
        <v/>
      </c>
      <c r="DK128" s="404" t="str">
        <f ca="1">+IF(OFFSET('Sanitation Data'!$I$29,0,10*ROW('Sanitation Data'!I122))="","",OFFSET('Sanitation Data'!$I$29,0,10*ROW('Sanitation Data'!I122)))</f>
        <v/>
      </c>
      <c r="DL128" s="404" t="str">
        <f ca="1">+IF(OFFSET('Sanitation Data'!$I$30,0,10*ROW('Sanitation Data'!I122))="","",OFFSET('Sanitation Data'!$I$30,0,10*ROW('Sanitation Data'!I122)))</f>
        <v/>
      </c>
      <c r="DM128" s="404" t="str">
        <f ca="1">+IF(OFFSET('Sanitation Data'!$I$31,0,10*ROW('Sanitation Data'!I122))="","",OFFSET('Sanitation Data'!$I$31,0,10*ROW('Sanitation Data'!I122)))</f>
        <v/>
      </c>
      <c r="DN128" s="404" t="str">
        <f ca="1">+IF(OFFSET('Sanitation Data'!$I$32,0,10*ROW('Sanitation Data'!I122))="","",OFFSET('Sanitation Data'!$I$32,0,10*ROW('Sanitation Data'!I122)))</f>
        <v/>
      </c>
      <c r="DO128" s="404" t="str">
        <f ca="1">+IF(OFFSET('Hygiene Data'!$D$11,0,10*ROW('Hygiene Data'!D122))="","",OFFSET('Hygiene Data'!$D$11,0,10*ROW('Hygiene Data'!D122)))</f>
        <v/>
      </c>
      <c r="DP128" s="404" t="str">
        <f ca="1">+IF(OFFSET('Hygiene Data'!$D$12,0,10*ROW('Hygiene Data'!D122))="","",OFFSET('Hygiene Data'!$D$12,0,10*ROW('Hygiene Data'!D122)))</f>
        <v/>
      </c>
      <c r="DQ128" s="404" t="str">
        <f ca="1">+IF(OFFSET('Hygiene Data'!$D$13,0,10*ROW('Hygiene Data'!D122))="","",OFFSET('Hygiene Data'!$D$13,0,10*ROW('Hygiene Data'!D122)))</f>
        <v/>
      </c>
      <c r="DR128" s="404" t="str">
        <f ca="1">+IF(OFFSET('Hygiene Data'!$E$11,0,10*ROW('Hygiene Data'!E122))="","",OFFSET('Hygiene Data'!$E$11,0,10*ROW('Hygiene Data'!E122)))</f>
        <v/>
      </c>
      <c r="DS128" s="404" t="str">
        <f ca="1">+IF(OFFSET('Hygiene Data'!$E$12,0,10*ROW('Hygiene Data'!E122))="","",OFFSET('Hygiene Data'!$E$12,0,10*ROW('Hygiene Data'!E122)))</f>
        <v/>
      </c>
      <c r="DT128" s="404" t="str">
        <f ca="1">+IF(OFFSET('Hygiene Data'!$E$13,0,10*ROW('Hygiene Data'!E122))="","",OFFSET('Hygiene Data'!$E$13,0,10*ROW('Hygiene Data'!E122)))</f>
        <v/>
      </c>
      <c r="DU128" s="404" t="str">
        <f ca="1">+IF(OFFSET('Hygiene Data'!$F$11,0,10*ROW('Hygiene Data'!F122))="","",OFFSET('Hygiene Data'!$F$11,0,10*ROW('Hygiene Data'!F122)))</f>
        <v/>
      </c>
      <c r="DV128" s="404" t="str">
        <f ca="1">+IF(OFFSET('Hygiene Data'!$F$12,0,10*ROW('Hygiene Data'!F122))="","",OFFSET('Hygiene Data'!$F$12,0,10*ROW('Hygiene Data'!F122)))</f>
        <v/>
      </c>
      <c r="DW128" s="404" t="str">
        <f ca="1">+IF(OFFSET('Hygiene Data'!$F$13,0,10*ROW('Hygiene Data'!F122))="","",OFFSET('Hygiene Data'!$F$13,0,10*ROW('Hygiene Data'!F122)))</f>
        <v/>
      </c>
      <c r="DX128" s="404" t="str">
        <f ca="1">+IF(OFFSET('Hygiene Data'!$G$11,0,10*ROW('Hygiene Data'!G122))="","",OFFSET('Hygiene Data'!$G$11,0,10*ROW('Hygiene Data'!G122)))</f>
        <v/>
      </c>
      <c r="DY128" s="404" t="str">
        <f ca="1">+IF(OFFSET('Hygiene Data'!$G$12,0,10*ROW('Hygiene Data'!G122))="","",OFFSET('Hygiene Data'!$G$12,0,10*ROW('Hygiene Data'!G122)))</f>
        <v/>
      </c>
      <c r="DZ128" s="404" t="str">
        <f ca="1">+IF(OFFSET('Hygiene Data'!$G$13,0,10*ROW('Hygiene Data'!G122))="","",OFFSET('Hygiene Data'!$G$13,0,10*ROW('Hygiene Data'!G122)))</f>
        <v/>
      </c>
      <c r="EA128" s="404" t="str">
        <f ca="1">+IF(OFFSET('Hygiene Data'!$H$11,0,10*ROW('Hygiene Data'!H122))="","",OFFSET('Hygiene Data'!$H$11,0,10*ROW('Hygiene Data'!H122)))</f>
        <v/>
      </c>
      <c r="EB128" s="404" t="str">
        <f ca="1">+IF(OFFSET('Hygiene Data'!$H$12,0,10*ROW('Hygiene Data'!H122))="","",OFFSET('Hygiene Data'!$H$12,0,10*ROW('Hygiene Data'!H122)))</f>
        <v/>
      </c>
      <c r="EC128" s="404" t="str">
        <f ca="1">+IF(OFFSET('Hygiene Data'!$H$13,0,10*ROW('Hygiene Data'!H122))="","",OFFSET('Hygiene Data'!$H$13,0,10*ROW('Hygiene Data'!H122)))</f>
        <v/>
      </c>
      <c r="ED128" s="404" t="str">
        <f ca="1">+IF(OFFSET('Hygiene Data'!$I$11,0,10*ROW('Hygiene Data'!I122))="","",OFFSET('Hygiene Data'!$I$11,0,10*ROW('Hygiene Data'!I122)))</f>
        <v/>
      </c>
      <c r="EE128" s="404" t="str">
        <f ca="1">+IF(OFFSET('Hygiene Data'!$I$12,0,10*ROW('Hygiene Data'!I122))="","",OFFSET('Hygiene Data'!$I$12,0,10*ROW('Hygiene Data'!I122)))</f>
        <v/>
      </c>
      <c r="EF128" s="404" t="str">
        <f ca="1">+IF(OFFSET('Hygiene Data'!$I$13,0,10*ROW('Hygiene Data'!I122))="","",OFFSET('Hygiene Data'!$I$13,0,10*ROW('Hygiene Data'!I122)))</f>
        <v/>
      </c>
    </row>
    <row r="129" spans="1:136" x14ac:dyDescent="0.25">
      <c r="A129" s="513" t="str">
        <f ca="1">+IF(OFFSET('Water Data'!$B$2,0,10*ROW('Water Data'!E123))="","",OFFSET('Water Data'!$B$2,0,10*ROW('Water Data'!E123)))</f>
        <v/>
      </c>
      <c r="B129" s="51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40" t="str">
        <f t="shared" ca="1" si="1"/>
        <v/>
      </c>
      <c r="D129" s="54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4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4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4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4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4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4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4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4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4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4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4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4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4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4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4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4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4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4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4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4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4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4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4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4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4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4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4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4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4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4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4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4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4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4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4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4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4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4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4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4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4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4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4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4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4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4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4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4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1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4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4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4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4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4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4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4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4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4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4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4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4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4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4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4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4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404" t="str">
        <f ca="1">+IF(OFFSET('Water Data'!$D$27,0,10*ROW('Water Data'!D123))="","",OFFSET('Water Data'!$D$27,0,10*ROW('Water Data'!D123)))</f>
        <v/>
      </c>
      <c r="BT129" s="404" t="str">
        <f ca="1">+IF(OFFSET('Water Data'!$D$28,0,10*ROW('Water Data'!D123))="","",OFFSET('Water Data'!$D$28,0,10*ROW('Water Data'!D123)))</f>
        <v/>
      </c>
      <c r="BU129" s="404" t="str">
        <f ca="1">+IF(OFFSET('Water Data'!$D$29,0,10*ROW('Water Data'!D123))="","",OFFSET('Water Data'!$D$29,0,10*ROW('Water Data'!D123)))</f>
        <v/>
      </c>
      <c r="BV129" s="404" t="str">
        <f ca="1">+IF(OFFSET('Water Data'!$E$27,0,10*ROW('Water Data'!E123))="","",OFFSET('Water Data'!$E$27,0,10*ROW('Water Data'!E123)))</f>
        <v/>
      </c>
      <c r="BW129" s="404" t="str">
        <f ca="1">+IF(OFFSET('Water Data'!$E$28,0,10*ROW('Water Data'!E123))="","",OFFSET('Water Data'!$E$28,0,10*ROW('Water Data'!E123)))</f>
        <v/>
      </c>
      <c r="BX129" s="404" t="str">
        <f ca="1">+IF(OFFSET('Water Data'!$E$29,0,10*ROW('Water Data'!E123))="","",OFFSET('Water Data'!$E$29,0,10*ROW('Water Data'!E123)))</f>
        <v/>
      </c>
      <c r="BY129" s="404" t="str">
        <f ca="1">+IF(OFFSET('Water Data'!$F$27,0,10*ROW('Water Data'!F123))="","",OFFSET('Water Data'!$F$27,0,10*ROW('Water Data'!F123)))</f>
        <v/>
      </c>
      <c r="BZ129" s="404" t="str">
        <f ca="1">+IF(OFFSET('Water Data'!$F$28,0,10*ROW('Water Data'!F123))="","",OFFSET('Water Data'!$F$28,0,10*ROW('Water Data'!F123)))</f>
        <v/>
      </c>
      <c r="CA129" s="404" t="str">
        <f ca="1">+IF(OFFSET('Water Data'!$F$29,0,10*ROW('Water Data'!F123))="","",OFFSET('Water Data'!$F$29,0,10*ROW('Water Data'!F123)))</f>
        <v/>
      </c>
      <c r="CB129" s="404" t="str">
        <f ca="1">+IF(OFFSET('Water Data'!$G$27,0,10*ROW('Water Data'!G123))="","",OFFSET('Water Data'!$G$27,0,10*ROW('Water Data'!G123)))</f>
        <v/>
      </c>
      <c r="CC129" s="404" t="str">
        <f ca="1">+IF(OFFSET('Water Data'!$G$28,0,10*ROW('Water Data'!G123))="","",OFFSET('Water Data'!$G$28,0,10*ROW('Water Data'!G123)))</f>
        <v/>
      </c>
      <c r="CD129" s="404" t="str">
        <f ca="1">+IF(OFFSET('Water Data'!$G$29,0,10*ROW('Water Data'!G123))="","",OFFSET('Water Data'!$G$29,0,10*ROW('Water Data'!G123)))</f>
        <v/>
      </c>
      <c r="CE129" s="404" t="str">
        <f ca="1">+IF(OFFSET('Water Data'!$H$27,0,10*ROW('Water Data'!H123))="","",OFFSET('Water Data'!$H$27,0,10*ROW('Water Data'!H123)))</f>
        <v/>
      </c>
      <c r="CF129" s="404" t="str">
        <f ca="1">+IF(OFFSET('Water Data'!$H$28,0,10*ROW('Water Data'!H123))="","",OFFSET('Water Data'!$H$28,0,10*ROW('Water Data'!H123)))</f>
        <v/>
      </c>
      <c r="CG129" s="404" t="str">
        <f ca="1">+IF(OFFSET('Water Data'!$H$29,0,10*ROW('Water Data'!H123))="","",OFFSET('Water Data'!$H$29,0,10*ROW('Water Data'!H123)))</f>
        <v/>
      </c>
      <c r="CH129" s="404" t="str">
        <f ca="1">+IF(OFFSET('Water Data'!$I$27,0,10*ROW('Water Data'!I123))="","",OFFSET('Water Data'!$I$27,0,10*ROW('Water Data'!I123)))</f>
        <v/>
      </c>
      <c r="CI129" s="404" t="str">
        <f ca="1">+IF(OFFSET('Water Data'!$I$28,0,10*ROW('Water Data'!I123))="","",OFFSET('Water Data'!$I$28,0,10*ROW('Water Data'!I123)))</f>
        <v/>
      </c>
      <c r="CJ129" s="404" t="str">
        <f ca="1">+IF(OFFSET('Water Data'!$I$29,0,10*ROW('Water Data'!I123))="","",OFFSET('Water Data'!$I$29,0,10*ROW('Water Data'!I123)))</f>
        <v/>
      </c>
      <c r="CK129" s="404" t="str">
        <f ca="1">+IF(OFFSET('Sanitation Data'!$D$28,0,10*ROW('Sanitation Data'!D123))="","",OFFSET('Sanitation Data'!$D$28,0,10*ROW('Sanitation Data'!D123)))</f>
        <v/>
      </c>
      <c r="CL129" s="404" t="str">
        <f ca="1">+IF(OFFSET('Sanitation Data'!$D$29,0,10*ROW('Sanitation Data'!D123))="","",OFFSET('Sanitation Data'!$D$29,0,10*ROW('Sanitation Data'!D123)))</f>
        <v/>
      </c>
      <c r="CM129" s="404" t="str">
        <f ca="1">+IF(OFFSET('Sanitation Data'!$D$30,0,10*ROW('Sanitation Data'!D123))="","",OFFSET('Sanitation Data'!$D$30,0,10*ROW('Sanitation Data'!D123)))</f>
        <v/>
      </c>
      <c r="CN129" s="404" t="str">
        <f ca="1">+IF(OFFSET('Sanitation Data'!$D$31,0,10*ROW('Sanitation Data'!D123))="","",OFFSET('Sanitation Data'!$D$31,0,10*ROW('Sanitation Data'!D123)))</f>
        <v/>
      </c>
      <c r="CO129" s="404" t="str">
        <f ca="1">+IF(OFFSET('Sanitation Data'!$D$32,0,10*ROW('Sanitation Data'!D123))="","",OFFSET('Sanitation Data'!$D$32,0,10*ROW('Sanitation Data'!D123)))</f>
        <v/>
      </c>
      <c r="CP129" s="404" t="str">
        <f ca="1">+IF(OFFSET('Sanitation Data'!$E$28,0,10*ROW('Sanitation Data'!E123))="","",OFFSET('Sanitation Data'!$E$28,0,10*ROW('Sanitation Data'!E123)))</f>
        <v/>
      </c>
      <c r="CQ129" s="404" t="str">
        <f ca="1">+IF(OFFSET('Sanitation Data'!$E$29,0,10*ROW('Sanitation Data'!E123))="","",OFFSET('Sanitation Data'!$E$29,0,10*ROW('Sanitation Data'!E123)))</f>
        <v/>
      </c>
      <c r="CR129" s="404" t="str">
        <f ca="1">+IF(OFFSET('Sanitation Data'!$E$30,0,10*ROW('Sanitation Data'!E123))="","",OFFSET('Sanitation Data'!$E$30,0,10*ROW('Sanitation Data'!E123)))</f>
        <v/>
      </c>
      <c r="CS129" s="404" t="str">
        <f ca="1">+IF(OFFSET('Sanitation Data'!$E$31,0,10*ROW('Sanitation Data'!E123))="","",OFFSET('Sanitation Data'!$E$31,0,10*ROW('Sanitation Data'!E123)))</f>
        <v/>
      </c>
      <c r="CT129" s="404" t="str">
        <f ca="1">+IF(OFFSET('Sanitation Data'!$E$32,0,10*ROW('Sanitation Data'!E123))="","",OFFSET('Sanitation Data'!$E$32,0,10*ROW('Sanitation Data'!E123)))</f>
        <v/>
      </c>
      <c r="CU129" s="404" t="str">
        <f ca="1">+IF(OFFSET('Sanitation Data'!$F$28,0,10*ROW('Sanitation Data'!F123))="","",OFFSET('Sanitation Data'!$F$28,0,10*ROW('Sanitation Data'!F123)))</f>
        <v/>
      </c>
      <c r="CV129" s="404" t="str">
        <f ca="1">+IF(OFFSET('Sanitation Data'!$F$29,0,10*ROW('Sanitation Data'!F123))="","",OFFSET('Sanitation Data'!$F$29,0,10*ROW('Sanitation Data'!F123)))</f>
        <v/>
      </c>
      <c r="CW129" s="404" t="str">
        <f ca="1">+IF(OFFSET('Sanitation Data'!$F$30,0,10*ROW('Sanitation Data'!F123))="","",OFFSET('Sanitation Data'!$F$30,0,10*ROW('Sanitation Data'!F123)))</f>
        <v/>
      </c>
      <c r="CX129" s="404" t="str">
        <f ca="1">+IF(OFFSET('Sanitation Data'!$F$31,0,10*ROW('Sanitation Data'!F123))="","",OFFSET('Sanitation Data'!$F$31,0,10*ROW('Sanitation Data'!F123)))</f>
        <v/>
      </c>
      <c r="CY129" s="404" t="str">
        <f ca="1">+IF(OFFSET('Sanitation Data'!$F$32,0,10*ROW('Sanitation Data'!F123))="","",OFFSET('Sanitation Data'!$F$32,0,10*ROW('Sanitation Data'!F123)))</f>
        <v/>
      </c>
      <c r="CZ129" s="404" t="str">
        <f ca="1">+IF(OFFSET('Sanitation Data'!$G$28,0,10*ROW('Sanitation Data'!G123))="","",OFFSET('Sanitation Data'!$G$28,0,10*ROW('Sanitation Data'!G123)))</f>
        <v/>
      </c>
      <c r="DA129" s="404" t="str">
        <f ca="1">+IF(OFFSET('Sanitation Data'!$G$29,0,10*ROW('Sanitation Data'!G123))="","",OFFSET('Sanitation Data'!$G$29,0,10*ROW('Sanitation Data'!G123)))</f>
        <v/>
      </c>
      <c r="DB129" s="404" t="str">
        <f ca="1">+IF(OFFSET('Sanitation Data'!$G$30,0,10*ROW('Sanitation Data'!G123))="","",OFFSET('Sanitation Data'!$G$30,0,10*ROW('Sanitation Data'!G123)))</f>
        <v/>
      </c>
      <c r="DC129" s="404" t="str">
        <f ca="1">+IF(OFFSET('Sanitation Data'!$G$31,0,10*ROW('Sanitation Data'!G123))="","",OFFSET('Sanitation Data'!$G$31,0,10*ROW('Sanitation Data'!G123)))</f>
        <v/>
      </c>
      <c r="DD129" s="404" t="str">
        <f ca="1">+IF(OFFSET('Sanitation Data'!$G$32,0,10*ROW('Sanitation Data'!G123))="","",OFFSET('Sanitation Data'!$G$32,0,10*ROW('Sanitation Data'!G123)))</f>
        <v/>
      </c>
      <c r="DE129" s="404" t="str">
        <f ca="1">+IF(OFFSET('Sanitation Data'!$H$28,0,10*ROW('Sanitation Data'!H123))="","",OFFSET('Sanitation Data'!$H$28,0,10*ROW('Sanitation Data'!H123)))</f>
        <v/>
      </c>
      <c r="DF129" s="404" t="str">
        <f ca="1">+IF(OFFSET('Sanitation Data'!$H$29,0,10*ROW('Sanitation Data'!H123))="","",OFFSET('Sanitation Data'!$H$29,0,10*ROW('Sanitation Data'!H123)))</f>
        <v/>
      </c>
      <c r="DG129" s="404" t="str">
        <f ca="1">+IF(OFFSET('Sanitation Data'!$H$30,0,10*ROW('Sanitation Data'!H123))="","",OFFSET('Sanitation Data'!$H$30,0,10*ROW('Sanitation Data'!H123)))</f>
        <v/>
      </c>
      <c r="DH129" s="404" t="str">
        <f ca="1">+IF(OFFSET('Sanitation Data'!$H$31,0,10*ROW('Sanitation Data'!H123))="","",OFFSET('Sanitation Data'!$H$31,0,10*ROW('Sanitation Data'!H123)))</f>
        <v/>
      </c>
      <c r="DI129" s="404" t="str">
        <f ca="1">+IF(OFFSET('Sanitation Data'!$H$32,0,10*ROW('Sanitation Data'!H123))="","",OFFSET('Sanitation Data'!$H$32,0,10*ROW('Sanitation Data'!H123)))</f>
        <v/>
      </c>
      <c r="DJ129" s="404" t="str">
        <f ca="1">+IF(OFFSET('Sanitation Data'!$I$28,0,10*ROW('Sanitation Data'!I123))="","",OFFSET('Sanitation Data'!$I$28,0,10*ROW('Sanitation Data'!I123)))</f>
        <v/>
      </c>
      <c r="DK129" s="404" t="str">
        <f ca="1">+IF(OFFSET('Sanitation Data'!$I$29,0,10*ROW('Sanitation Data'!I123))="","",OFFSET('Sanitation Data'!$I$29,0,10*ROW('Sanitation Data'!I123)))</f>
        <v/>
      </c>
      <c r="DL129" s="404" t="str">
        <f ca="1">+IF(OFFSET('Sanitation Data'!$I$30,0,10*ROW('Sanitation Data'!I123))="","",OFFSET('Sanitation Data'!$I$30,0,10*ROW('Sanitation Data'!I123)))</f>
        <v/>
      </c>
      <c r="DM129" s="404" t="str">
        <f ca="1">+IF(OFFSET('Sanitation Data'!$I$31,0,10*ROW('Sanitation Data'!I123))="","",OFFSET('Sanitation Data'!$I$31,0,10*ROW('Sanitation Data'!I123)))</f>
        <v/>
      </c>
      <c r="DN129" s="404" t="str">
        <f ca="1">+IF(OFFSET('Sanitation Data'!$I$32,0,10*ROW('Sanitation Data'!I123))="","",OFFSET('Sanitation Data'!$I$32,0,10*ROW('Sanitation Data'!I123)))</f>
        <v/>
      </c>
      <c r="DO129" s="404" t="str">
        <f ca="1">+IF(OFFSET('Hygiene Data'!$D$11,0,10*ROW('Hygiene Data'!D123))="","",OFFSET('Hygiene Data'!$D$11,0,10*ROW('Hygiene Data'!D123)))</f>
        <v/>
      </c>
      <c r="DP129" s="404" t="str">
        <f ca="1">+IF(OFFSET('Hygiene Data'!$D$12,0,10*ROW('Hygiene Data'!D123))="","",OFFSET('Hygiene Data'!$D$12,0,10*ROW('Hygiene Data'!D123)))</f>
        <v/>
      </c>
      <c r="DQ129" s="404" t="str">
        <f ca="1">+IF(OFFSET('Hygiene Data'!$D$13,0,10*ROW('Hygiene Data'!D123))="","",OFFSET('Hygiene Data'!$D$13,0,10*ROW('Hygiene Data'!D123)))</f>
        <v/>
      </c>
      <c r="DR129" s="404" t="str">
        <f ca="1">+IF(OFFSET('Hygiene Data'!$E$11,0,10*ROW('Hygiene Data'!E123))="","",OFFSET('Hygiene Data'!$E$11,0,10*ROW('Hygiene Data'!E123)))</f>
        <v/>
      </c>
      <c r="DS129" s="404" t="str">
        <f ca="1">+IF(OFFSET('Hygiene Data'!$E$12,0,10*ROW('Hygiene Data'!E123))="","",OFFSET('Hygiene Data'!$E$12,0,10*ROW('Hygiene Data'!E123)))</f>
        <v/>
      </c>
      <c r="DT129" s="404" t="str">
        <f ca="1">+IF(OFFSET('Hygiene Data'!$E$13,0,10*ROW('Hygiene Data'!E123))="","",OFFSET('Hygiene Data'!$E$13,0,10*ROW('Hygiene Data'!E123)))</f>
        <v/>
      </c>
      <c r="DU129" s="404" t="str">
        <f ca="1">+IF(OFFSET('Hygiene Data'!$F$11,0,10*ROW('Hygiene Data'!F123))="","",OFFSET('Hygiene Data'!$F$11,0,10*ROW('Hygiene Data'!F123)))</f>
        <v/>
      </c>
      <c r="DV129" s="404" t="str">
        <f ca="1">+IF(OFFSET('Hygiene Data'!$F$12,0,10*ROW('Hygiene Data'!F123))="","",OFFSET('Hygiene Data'!$F$12,0,10*ROW('Hygiene Data'!F123)))</f>
        <v/>
      </c>
      <c r="DW129" s="404" t="str">
        <f ca="1">+IF(OFFSET('Hygiene Data'!$F$13,0,10*ROW('Hygiene Data'!F123))="","",OFFSET('Hygiene Data'!$F$13,0,10*ROW('Hygiene Data'!F123)))</f>
        <v/>
      </c>
      <c r="DX129" s="404" t="str">
        <f ca="1">+IF(OFFSET('Hygiene Data'!$G$11,0,10*ROW('Hygiene Data'!G123))="","",OFFSET('Hygiene Data'!$G$11,0,10*ROW('Hygiene Data'!G123)))</f>
        <v/>
      </c>
      <c r="DY129" s="404" t="str">
        <f ca="1">+IF(OFFSET('Hygiene Data'!$G$12,0,10*ROW('Hygiene Data'!G123))="","",OFFSET('Hygiene Data'!$G$12,0,10*ROW('Hygiene Data'!G123)))</f>
        <v/>
      </c>
      <c r="DZ129" s="404" t="str">
        <f ca="1">+IF(OFFSET('Hygiene Data'!$G$13,0,10*ROW('Hygiene Data'!G123))="","",OFFSET('Hygiene Data'!$G$13,0,10*ROW('Hygiene Data'!G123)))</f>
        <v/>
      </c>
      <c r="EA129" s="404" t="str">
        <f ca="1">+IF(OFFSET('Hygiene Data'!$H$11,0,10*ROW('Hygiene Data'!H123))="","",OFFSET('Hygiene Data'!$H$11,0,10*ROW('Hygiene Data'!H123)))</f>
        <v/>
      </c>
      <c r="EB129" s="404" t="str">
        <f ca="1">+IF(OFFSET('Hygiene Data'!$H$12,0,10*ROW('Hygiene Data'!H123))="","",OFFSET('Hygiene Data'!$H$12,0,10*ROW('Hygiene Data'!H123)))</f>
        <v/>
      </c>
      <c r="EC129" s="404" t="str">
        <f ca="1">+IF(OFFSET('Hygiene Data'!$H$13,0,10*ROW('Hygiene Data'!H123))="","",OFFSET('Hygiene Data'!$H$13,0,10*ROW('Hygiene Data'!H123)))</f>
        <v/>
      </c>
      <c r="ED129" s="404" t="str">
        <f ca="1">+IF(OFFSET('Hygiene Data'!$I$11,0,10*ROW('Hygiene Data'!I123))="","",OFFSET('Hygiene Data'!$I$11,0,10*ROW('Hygiene Data'!I123)))</f>
        <v/>
      </c>
      <c r="EE129" s="404" t="str">
        <f ca="1">+IF(OFFSET('Hygiene Data'!$I$12,0,10*ROW('Hygiene Data'!I123))="","",OFFSET('Hygiene Data'!$I$12,0,10*ROW('Hygiene Data'!I123)))</f>
        <v/>
      </c>
      <c r="EF129" s="404" t="str">
        <f ca="1">+IF(OFFSET('Hygiene Data'!$I$13,0,10*ROW('Hygiene Data'!I123))="","",OFFSET('Hygiene Data'!$I$13,0,10*ROW('Hygiene Data'!I123)))</f>
        <v/>
      </c>
    </row>
    <row r="130" spans="1:136" x14ac:dyDescent="0.25">
      <c r="A130" s="513" t="str">
        <f ca="1">+IF(OFFSET('Water Data'!$B$2,0,10*ROW('Water Data'!E124))="","",OFFSET('Water Data'!$B$2,0,10*ROW('Water Data'!E124)))</f>
        <v/>
      </c>
      <c r="B130" s="51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40" t="str">
        <f t="shared" ca="1" si="1"/>
        <v/>
      </c>
      <c r="D130" s="54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4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4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4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4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4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4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4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4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4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4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4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4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4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4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4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4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4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4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4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4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4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4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4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4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4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4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4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4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4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4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4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4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4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4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4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4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4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4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4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4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4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4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4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4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4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4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4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4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1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4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4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4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4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4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4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4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4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4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4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4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4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4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4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4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4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404" t="str">
        <f ca="1">+IF(OFFSET('Water Data'!$D$27,0,10*ROW('Water Data'!D124))="","",OFFSET('Water Data'!$D$27,0,10*ROW('Water Data'!D124)))</f>
        <v/>
      </c>
      <c r="BT130" s="404" t="str">
        <f ca="1">+IF(OFFSET('Water Data'!$D$28,0,10*ROW('Water Data'!D124))="","",OFFSET('Water Data'!$D$28,0,10*ROW('Water Data'!D124)))</f>
        <v/>
      </c>
      <c r="BU130" s="404" t="str">
        <f ca="1">+IF(OFFSET('Water Data'!$D$29,0,10*ROW('Water Data'!D124))="","",OFFSET('Water Data'!$D$29,0,10*ROW('Water Data'!D124)))</f>
        <v/>
      </c>
      <c r="BV130" s="404" t="str">
        <f ca="1">+IF(OFFSET('Water Data'!$E$27,0,10*ROW('Water Data'!E124))="","",OFFSET('Water Data'!$E$27,0,10*ROW('Water Data'!E124)))</f>
        <v/>
      </c>
      <c r="BW130" s="404" t="str">
        <f ca="1">+IF(OFFSET('Water Data'!$E$28,0,10*ROW('Water Data'!E124))="","",OFFSET('Water Data'!$E$28,0,10*ROW('Water Data'!E124)))</f>
        <v/>
      </c>
      <c r="BX130" s="404" t="str">
        <f ca="1">+IF(OFFSET('Water Data'!$E$29,0,10*ROW('Water Data'!E124))="","",OFFSET('Water Data'!$E$29,0,10*ROW('Water Data'!E124)))</f>
        <v/>
      </c>
      <c r="BY130" s="404" t="str">
        <f ca="1">+IF(OFFSET('Water Data'!$F$27,0,10*ROW('Water Data'!F124))="","",OFFSET('Water Data'!$F$27,0,10*ROW('Water Data'!F124)))</f>
        <v/>
      </c>
      <c r="BZ130" s="404" t="str">
        <f ca="1">+IF(OFFSET('Water Data'!$F$28,0,10*ROW('Water Data'!F124))="","",OFFSET('Water Data'!$F$28,0,10*ROW('Water Data'!F124)))</f>
        <v/>
      </c>
      <c r="CA130" s="404" t="str">
        <f ca="1">+IF(OFFSET('Water Data'!$F$29,0,10*ROW('Water Data'!F124))="","",OFFSET('Water Data'!$F$29,0,10*ROW('Water Data'!F124)))</f>
        <v/>
      </c>
      <c r="CB130" s="404" t="str">
        <f ca="1">+IF(OFFSET('Water Data'!$G$27,0,10*ROW('Water Data'!G124))="","",OFFSET('Water Data'!$G$27,0,10*ROW('Water Data'!G124)))</f>
        <v/>
      </c>
      <c r="CC130" s="404" t="str">
        <f ca="1">+IF(OFFSET('Water Data'!$G$28,0,10*ROW('Water Data'!G124))="","",OFFSET('Water Data'!$G$28,0,10*ROW('Water Data'!G124)))</f>
        <v/>
      </c>
      <c r="CD130" s="404" t="str">
        <f ca="1">+IF(OFFSET('Water Data'!$G$29,0,10*ROW('Water Data'!G124))="","",OFFSET('Water Data'!$G$29,0,10*ROW('Water Data'!G124)))</f>
        <v/>
      </c>
      <c r="CE130" s="404" t="str">
        <f ca="1">+IF(OFFSET('Water Data'!$H$27,0,10*ROW('Water Data'!H124))="","",OFFSET('Water Data'!$H$27,0,10*ROW('Water Data'!H124)))</f>
        <v/>
      </c>
      <c r="CF130" s="404" t="str">
        <f ca="1">+IF(OFFSET('Water Data'!$H$28,0,10*ROW('Water Data'!H124))="","",OFFSET('Water Data'!$H$28,0,10*ROW('Water Data'!H124)))</f>
        <v/>
      </c>
      <c r="CG130" s="404" t="str">
        <f ca="1">+IF(OFFSET('Water Data'!$H$29,0,10*ROW('Water Data'!H124))="","",OFFSET('Water Data'!$H$29,0,10*ROW('Water Data'!H124)))</f>
        <v/>
      </c>
      <c r="CH130" s="404" t="str">
        <f ca="1">+IF(OFFSET('Water Data'!$I$27,0,10*ROW('Water Data'!I124))="","",OFFSET('Water Data'!$I$27,0,10*ROW('Water Data'!I124)))</f>
        <v/>
      </c>
      <c r="CI130" s="404" t="str">
        <f ca="1">+IF(OFFSET('Water Data'!$I$28,0,10*ROW('Water Data'!I124))="","",OFFSET('Water Data'!$I$28,0,10*ROW('Water Data'!I124)))</f>
        <v/>
      </c>
      <c r="CJ130" s="404" t="str">
        <f ca="1">+IF(OFFSET('Water Data'!$I$29,0,10*ROW('Water Data'!I124))="","",OFFSET('Water Data'!$I$29,0,10*ROW('Water Data'!I124)))</f>
        <v/>
      </c>
      <c r="CK130" s="404" t="str">
        <f ca="1">+IF(OFFSET('Sanitation Data'!$D$28,0,10*ROW('Sanitation Data'!D124))="","",OFFSET('Sanitation Data'!$D$28,0,10*ROW('Sanitation Data'!D124)))</f>
        <v/>
      </c>
      <c r="CL130" s="404" t="str">
        <f ca="1">+IF(OFFSET('Sanitation Data'!$D$29,0,10*ROW('Sanitation Data'!D124))="","",OFFSET('Sanitation Data'!$D$29,0,10*ROW('Sanitation Data'!D124)))</f>
        <v/>
      </c>
      <c r="CM130" s="404" t="str">
        <f ca="1">+IF(OFFSET('Sanitation Data'!$D$30,0,10*ROW('Sanitation Data'!D124))="","",OFFSET('Sanitation Data'!$D$30,0,10*ROW('Sanitation Data'!D124)))</f>
        <v/>
      </c>
      <c r="CN130" s="404" t="str">
        <f ca="1">+IF(OFFSET('Sanitation Data'!$D$31,0,10*ROW('Sanitation Data'!D124))="","",OFFSET('Sanitation Data'!$D$31,0,10*ROW('Sanitation Data'!D124)))</f>
        <v/>
      </c>
      <c r="CO130" s="404" t="str">
        <f ca="1">+IF(OFFSET('Sanitation Data'!$D$32,0,10*ROW('Sanitation Data'!D124))="","",OFFSET('Sanitation Data'!$D$32,0,10*ROW('Sanitation Data'!D124)))</f>
        <v/>
      </c>
      <c r="CP130" s="404" t="str">
        <f ca="1">+IF(OFFSET('Sanitation Data'!$E$28,0,10*ROW('Sanitation Data'!E124))="","",OFFSET('Sanitation Data'!$E$28,0,10*ROW('Sanitation Data'!E124)))</f>
        <v/>
      </c>
      <c r="CQ130" s="404" t="str">
        <f ca="1">+IF(OFFSET('Sanitation Data'!$E$29,0,10*ROW('Sanitation Data'!E124))="","",OFFSET('Sanitation Data'!$E$29,0,10*ROW('Sanitation Data'!E124)))</f>
        <v/>
      </c>
      <c r="CR130" s="404" t="str">
        <f ca="1">+IF(OFFSET('Sanitation Data'!$E$30,0,10*ROW('Sanitation Data'!E124))="","",OFFSET('Sanitation Data'!$E$30,0,10*ROW('Sanitation Data'!E124)))</f>
        <v/>
      </c>
      <c r="CS130" s="404" t="str">
        <f ca="1">+IF(OFFSET('Sanitation Data'!$E$31,0,10*ROW('Sanitation Data'!E124))="","",OFFSET('Sanitation Data'!$E$31,0,10*ROW('Sanitation Data'!E124)))</f>
        <v/>
      </c>
      <c r="CT130" s="404" t="str">
        <f ca="1">+IF(OFFSET('Sanitation Data'!$E$32,0,10*ROW('Sanitation Data'!E124))="","",OFFSET('Sanitation Data'!$E$32,0,10*ROW('Sanitation Data'!E124)))</f>
        <v/>
      </c>
      <c r="CU130" s="404" t="str">
        <f ca="1">+IF(OFFSET('Sanitation Data'!$F$28,0,10*ROW('Sanitation Data'!F124))="","",OFFSET('Sanitation Data'!$F$28,0,10*ROW('Sanitation Data'!F124)))</f>
        <v/>
      </c>
      <c r="CV130" s="404" t="str">
        <f ca="1">+IF(OFFSET('Sanitation Data'!$F$29,0,10*ROW('Sanitation Data'!F124))="","",OFFSET('Sanitation Data'!$F$29,0,10*ROW('Sanitation Data'!F124)))</f>
        <v/>
      </c>
      <c r="CW130" s="404" t="str">
        <f ca="1">+IF(OFFSET('Sanitation Data'!$F$30,0,10*ROW('Sanitation Data'!F124))="","",OFFSET('Sanitation Data'!$F$30,0,10*ROW('Sanitation Data'!F124)))</f>
        <v/>
      </c>
      <c r="CX130" s="404" t="str">
        <f ca="1">+IF(OFFSET('Sanitation Data'!$F$31,0,10*ROW('Sanitation Data'!F124))="","",OFFSET('Sanitation Data'!$F$31,0,10*ROW('Sanitation Data'!F124)))</f>
        <v/>
      </c>
      <c r="CY130" s="404" t="str">
        <f ca="1">+IF(OFFSET('Sanitation Data'!$F$32,0,10*ROW('Sanitation Data'!F124))="","",OFFSET('Sanitation Data'!$F$32,0,10*ROW('Sanitation Data'!F124)))</f>
        <v/>
      </c>
      <c r="CZ130" s="404" t="str">
        <f ca="1">+IF(OFFSET('Sanitation Data'!$G$28,0,10*ROW('Sanitation Data'!G124))="","",OFFSET('Sanitation Data'!$G$28,0,10*ROW('Sanitation Data'!G124)))</f>
        <v/>
      </c>
      <c r="DA130" s="404" t="str">
        <f ca="1">+IF(OFFSET('Sanitation Data'!$G$29,0,10*ROW('Sanitation Data'!G124))="","",OFFSET('Sanitation Data'!$G$29,0,10*ROW('Sanitation Data'!G124)))</f>
        <v/>
      </c>
      <c r="DB130" s="404" t="str">
        <f ca="1">+IF(OFFSET('Sanitation Data'!$G$30,0,10*ROW('Sanitation Data'!G124))="","",OFFSET('Sanitation Data'!$G$30,0,10*ROW('Sanitation Data'!G124)))</f>
        <v/>
      </c>
      <c r="DC130" s="404" t="str">
        <f ca="1">+IF(OFFSET('Sanitation Data'!$G$31,0,10*ROW('Sanitation Data'!G124))="","",OFFSET('Sanitation Data'!$G$31,0,10*ROW('Sanitation Data'!G124)))</f>
        <v/>
      </c>
      <c r="DD130" s="404" t="str">
        <f ca="1">+IF(OFFSET('Sanitation Data'!$G$32,0,10*ROW('Sanitation Data'!G124))="","",OFFSET('Sanitation Data'!$G$32,0,10*ROW('Sanitation Data'!G124)))</f>
        <v/>
      </c>
      <c r="DE130" s="404" t="str">
        <f ca="1">+IF(OFFSET('Sanitation Data'!$H$28,0,10*ROW('Sanitation Data'!H124))="","",OFFSET('Sanitation Data'!$H$28,0,10*ROW('Sanitation Data'!H124)))</f>
        <v/>
      </c>
      <c r="DF130" s="404" t="str">
        <f ca="1">+IF(OFFSET('Sanitation Data'!$H$29,0,10*ROW('Sanitation Data'!H124))="","",OFFSET('Sanitation Data'!$H$29,0,10*ROW('Sanitation Data'!H124)))</f>
        <v/>
      </c>
      <c r="DG130" s="404" t="str">
        <f ca="1">+IF(OFFSET('Sanitation Data'!$H$30,0,10*ROW('Sanitation Data'!H124))="","",OFFSET('Sanitation Data'!$H$30,0,10*ROW('Sanitation Data'!H124)))</f>
        <v/>
      </c>
      <c r="DH130" s="404" t="str">
        <f ca="1">+IF(OFFSET('Sanitation Data'!$H$31,0,10*ROW('Sanitation Data'!H124))="","",OFFSET('Sanitation Data'!$H$31,0,10*ROW('Sanitation Data'!H124)))</f>
        <v/>
      </c>
      <c r="DI130" s="404" t="str">
        <f ca="1">+IF(OFFSET('Sanitation Data'!$H$32,0,10*ROW('Sanitation Data'!H124))="","",OFFSET('Sanitation Data'!$H$32,0,10*ROW('Sanitation Data'!H124)))</f>
        <v/>
      </c>
      <c r="DJ130" s="404" t="str">
        <f ca="1">+IF(OFFSET('Sanitation Data'!$I$28,0,10*ROW('Sanitation Data'!I124))="","",OFFSET('Sanitation Data'!$I$28,0,10*ROW('Sanitation Data'!I124)))</f>
        <v/>
      </c>
      <c r="DK130" s="404" t="str">
        <f ca="1">+IF(OFFSET('Sanitation Data'!$I$29,0,10*ROW('Sanitation Data'!I124))="","",OFFSET('Sanitation Data'!$I$29,0,10*ROW('Sanitation Data'!I124)))</f>
        <v/>
      </c>
      <c r="DL130" s="404" t="str">
        <f ca="1">+IF(OFFSET('Sanitation Data'!$I$30,0,10*ROW('Sanitation Data'!I124))="","",OFFSET('Sanitation Data'!$I$30,0,10*ROW('Sanitation Data'!I124)))</f>
        <v/>
      </c>
      <c r="DM130" s="404" t="str">
        <f ca="1">+IF(OFFSET('Sanitation Data'!$I$31,0,10*ROW('Sanitation Data'!I124))="","",OFFSET('Sanitation Data'!$I$31,0,10*ROW('Sanitation Data'!I124)))</f>
        <v/>
      </c>
      <c r="DN130" s="404" t="str">
        <f ca="1">+IF(OFFSET('Sanitation Data'!$I$32,0,10*ROW('Sanitation Data'!I124))="","",OFFSET('Sanitation Data'!$I$32,0,10*ROW('Sanitation Data'!I124)))</f>
        <v/>
      </c>
      <c r="DO130" s="404" t="str">
        <f ca="1">+IF(OFFSET('Hygiene Data'!$D$11,0,10*ROW('Hygiene Data'!D124))="","",OFFSET('Hygiene Data'!$D$11,0,10*ROW('Hygiene Data'!D124)))</f>
        <v/>
      </c>
      <c r="DP130" s="404" t="str">
        <f ca="1">+IF(OFFSET('Hygiene Data'!$D$12,0,10*ROW('Hygiene Data'!D124))="","",OFFSET('Hygiene Data'!$D$12,0,10*ROW('Hygiene Data'!D124)))</f>
        <v/>
      </c>
      <c r="DQ130" s="404" t="str">
        <f ca="1">+IF(OFFSET('Hygiene Data'!$D$13,0,10*ROW('Hygiene Data'!D124))="","",OFFSET('Hygiene Data'!$D$13,0,10*ROW('Hygiene Data'!D124)))</f>
        <v/>
      </c>
      <c r="DR130" s="404" t="str">
        <f ca="1">+IF(OFFSET('Hygiene Data'!$E$11,0,10*ROW('Hygiene Data'!E124))="","",OFFSET('Hygiene Data'!$E$11,0,10*ROW('Hygiene Data'!E124)))</f>
        <v/>
      </c>
      <c r="DS130" s="404" t="str">
        <f ca="1">+IF(OFFSET('Hygiene Data'!$E$12,0,10*ROW('Hygiene Data'!E124))="","",OFFSET('Hygiene Data'!$E$12,0,10*ROW('Hygiene Data'!E124)))</f>
        <v/>
      </c>
      <c r="DT130" s="404" t="str">
        <f ca="1">+IF(OFFSET('Hygiene Data'!$E$13,0,10*ROW('Hygiene Data'!E124))="","",OFFSET('Hygiene Data'!$E$13,0,10*ROW('Hygiene Data'!E124)))</f>
        <v/>
      </c>
      <c r="DU130" s="404" t="str">
        <f ca="1">+IF(OFFSET('Hygiene Data'!$F$11,0,10*ROW('Hygiene Data'!F124))="","",OFFSET('Hygiene Data'!$F$11,0,10*ROW('Hygiene Data'!F124)))</f>
        <v/>
      </c>
      <c r="DV130" s="404" t="str">
        <f ca="1">+IF(OFFSET('Hygiene Data'!$F$12,0,10*ROW('Hygiene Data'!F124))="","",OFFSET('Hygiene Data'!$F$12,0,10*ROW('Hygiene Data'!F124)))</f>
        <v/>
      </c>
      <c r="DW130" s="404" t="str">
        <f ca="1">+IF(OFFSET('Hygiene Data'!$F$13,0,10*ROW('Hygiene Data'!F124))="","",OFFSET('Hygiene Data'!$F$13,0,10*ROW('Hygiene Data'!F124)))</f>
        <v/>
      </c>
      <c r="DX130" s="404" t="str">
        <f ca="1">+IF(OFFSET('Hygiene Data'!$G$11,0,10*ROW('Hygiene Data'!G124))="","",OFFSET('Hygiene Data'!$G$11,0,10*ROW('Hygiene Data'!G124)))</f>
        <v/>
      </c>
      <c r="DY130" s="404" t="str">
        <f ca="1">+IF(OFFSET('Hygiene Data'!$G$12,0,10*ROW('Hygiene Data'!G124))="","",OFFSET('Hygiene Data'!$G$12,0,10*ROW('Hygiene Data'!G124)))</f>
        <v/>
      </c>
      <c r="DZ130" s="404" t="str">
        <f ca="1">+IF(OFFSET('Hygiene Data'!$G$13,0,10*ROW('Hygiene Data'!G124))="","",OFFSET('Hygiene Data'!$G$13,0,10*ROW('Hygiene Data'!G124)))</f>
        <v/>
      </c>
      <c r="EA130" s="404" t="str">
        <f ca="1">+IF(OFFSET('Hygiene Data'!$H$11,0,10*ROW('Hygiene Data'!H124))="","",OFFSET('Hygiene Data'!$H$11,0,10*ROW('Hygiene Data'!H124)))</f>
        <v/>
      </c>
      <c r="EB130" s="404" t="str">
        <f ca="1">+IF(OFFSET('Hygiene Data'!$H$12,0,10*ROW('Hygiene Data'!H124))="","",OFFSET('Hygiene Data'!$H$12,0,10*ROW('Hygiene Data'!H124)))</f>
        <v/>
      </c>
      <c r="EC130" s="404" t="str">
        <f ca="1">+IF(OFFSET('Hygiene Data'!$H$13,0,10*ROW('Hygiene Data'!H124))="","",OFFSET('Hygiene Data'!$H$13,0,10*ROW('Hygiene Data'!H124)))</f>
        <v/>
      </c>
      <c r="ED130" s="404" t="str">
        <f ca="1">+IF(OFFSET('Hygiene Data'!$I$11,0,10*ROW('Hygiene Data'!I124))="","",OFFSET('Hygiene Data'!$I$11,0,10*ROW('Hygiene Data'!I124)))</f>
        <v/>
      </c>
      <c r="EE130" s="404" t="str">
        <f ca="1">+IF(OFFSET('Hygiene Data'!$I$12,0,10*ROW('Hygiene Data'!I124))="","",OFFSET('Hygiene Data'!$I$12,0,10*ROW('Hygiene Data'!I124)))</f>
        <v/>
      </c>
      <c r="EF130" s="404" t="str">
        <f ca="1">+IF(OFFSET('Hygiene Data'!$I$13,0,10*ROW('Hygiene Data'!I124))="","",OFFSET('Hygiene Data'!$I$13,0,10*ROW('Hygiene Data'!I124)))</f>
        <v/>
      </c>
    </row>
    <row r="131" spans="1:136" x14ac:dyDescent="0.25">
      <c r="A131" s="513" t="str">
        <f ca="1">+IF(OFFSET('Water Data'!$B$2,0,10*ROW('Water Data'!E125))="","",OFFSET('Water Data'!$B$2,0,10*ROW('Water Data'!E125)))</f>
        <v/>
      </c>
      <c r="B131" s="51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40" t="str">
        <f t="shared" ca="1" si="1"/>
        <v/>
      </c>
      <c r="D131" s="54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4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4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4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4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4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4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4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4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4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4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4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4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4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4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4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4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4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4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4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4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4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4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4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4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4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4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4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4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4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4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4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4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4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4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4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4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4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4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4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4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4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4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4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4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4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4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4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4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1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4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4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4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4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4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4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4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4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4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4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4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4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4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4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4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4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404" t="str">
        <f ca="1">+IF(OFFSET('Water Data'!$D$27,0,10*ROW('Water Data'!D125))="","",OFFSET('Water Data'!$D$27,0,10*ROW('Water Data'!D125)))</f>
        <v/>
      </c>
      <c r="BT131" s="404" t="str">
        <f ca="1">+IF(OFFSET('Water Data'!$D$28,0,10*ROW('Water Data'!D125))="","",OFFSET('Water Data'!$D$28,0,10*ROW('Water Data'!D125)))</f>
        <v/>
      </c>
      <c r="BU131" s="404" t="str">
        <f ca="1">+IF(OFFSET('Water Data'!$D$29,0,10*ROW('Water Data'!D125))="","",OFFSET('Water Data'!$D$29,0,10*ROW('Water Data'!D125)))</f>
        <v/>
      </c>
      <c r="BV131" s="404" t="str">
        <f ca="1">+IF(OFFSET('Water Data'!$E$27,0,10*ROW('Water Data'!E125))="","",OFFSET('Water Data'!$E$27,0,10*ROW('Water Data'!E125)))</f>
        <v/>
      </c>
      <c r="BW131" s="404" t="str">
        <f ca="1">+IF(OFFSET('Water Data'!$E$28,0,10*ROW('Water Data'!E125))="","",OFFSET('Water Data'!$E$28,0,10*ROW('Water Data'!E125)))</f>
        <v/>
      </c>
      <c r="BX131" s="404" t="str">
        <f ca="1">+IF(OFFSET('Water Data'!$E$29,0,10*ROW('Water Data'!E125))="","",OFFSET('Water Data'!$E$29,0,10*ROW('Water Data'!E125)))</f>
        <v/>
      </c>
      <c r="BY131" s="404" t="str">
        <f ca="1">+IF(OFFSET('Water Data'!$F$27,0,10*ROW('Water Data'!F125))="","",OFFSET('Water Data'!$F$27,0,10*ROW('Water Data'!F125)))</f>
        <v/>
      </c>
      <c r="BZ131" s="404" t="str">
        <f ca="1">+IF(OFFSET('Water Data'!$F$28,0,10*ROW('Water Data'!F125))="","",OFFSET('Water Data'!$F$28,0,10*ROW('Water Data'!F125)))</f>
        <v/>
      </c>
      <c r="CA131" s="404" t="str">
        <f ca="1">+IF(OFFSET('Water Data'!$F$29,0,10*ROW('Water Data'!F125))="","",OFFSET('Water Data'!$F$29,0,10*ROW('Water Data'!F125)))</f>
        <v/>
      </c>
      <c r="CB131" s="404" t="str">
        <f ca="1">+IF(OFFSET('Water Data'!$G$27,0,10*ROW('Water Data'!G125))="","",OFFSET('Water Data'!$G$27,0,10*ROW('Water Data'!G125)))</f>
        <v/>
      </c>
      <c r="CC131" s="404" t="str">
        <f ca="1">+IF(OFFSET('Water Data'!$G$28,0,10*ROW('Water Data'!G125))="","",OFFSET('Water Data'!$G$28,0,10*ROW('Water Data'!G125)))</f>
        <v/>
      </c>
      <c r="CD131" s="404" t="str">
        <f ca="1">+IF(OFFSET('Water Data'!$G$29,0,10*ROW('Water Data'!G125))="","",OFFSET('Water Data'!$G$29,0,10*ROW('Water Data'!G125)))</f>
        <v/>
      </c>
      <c r="CE131" s="404" t="str">
        <f ca="1">+IF(OFFSET('Water Data'!$H$27,0,10*ROW('Water Data'!H125))="","",OFFSET('Water Data'!$H$27,0,10*ROW('Water Data'!H125)))</f>
        <v/>
      </c>
      <c r="CF131" s="404" t="str">
        <f ca="1">+IF(OFFSET('Water Data'!$H$28,0,10*ROW('Water Data'!H125))="","",OFFSET('Water Data'!$H$28,0,10*ROW('Water Data'!H125)))</f>
        <v/>
      </c>
      <c r="CG131" s="404" t="str">
        <f ca="1">+IF(OFFSET('Water Data'!$H$29,0,10*ROW('Water Data'!H125))="","",OFFSET('Water Data'!$H$29,0,10*ROW('Water Data'!H125)))</f>
        <v/>
      </c>
      <c r="CH131" s="404" t="str">
        <f ca="1">+IF(OFFSET('Water Data'!$I$27,0,10*ROW('Water Data'!I125))="","",OFFSET('Water Data'!$I$27,0,10*ROW('Water Data'!I125)))</f>
        <v/>
      </c>
      <c r="CI131" s="404" t="str">
        <f ca="1">+IF(OFFSET('Water Data'!$I$28,0,10*ROW('Water Data'!I125))="","",OFFSET('Water Data'!$I$28,0,10*ROW('Water Data'!I125)))</f>
        <v/>
      </c>
      <c r="CJ131" s="404" t="str">
        <f ca="1">+IF(OFFSET('Water Data'!$I$29,0,10*ROW('Water Data'!I125))="","",OFFSET('Water Data'!$I$29,0,10*ROW('Water Data'!I125)))</f>
        <v/>
      </c>
      <c r="CK131" s="404" t="str">
        <f ca="1">+IF(OFFSET('Sanitation Data'!$D$28,0,10*ROW('Sanitation Data'!D125))="","",OFFSET('Sanitation Data'!$D$28,0,10*ROW('Sanitation Data'!D125)))</f>
        <v/>
      </c>
      <c r="CL131" s="404" t="str">
        <f ca="1">+IF(OFFSET('Sanitation Data'!$D$29,0,10*ROW('Sanitation Data'!D125))="","",OFFSET('Sanitation Data'!$D$29,0,10*ROW('Sanitation Data'!D125)))</f>
        <v/>
      </c>
      <c r="CM131" s="404" t="str">
        <f ca="1">+IF(OFFSET('Sanitation Data'!$D$30,0,10*ROW('Sanitation Data'!D125))="","",OFFSET('Sanitation Data'!$D$30,0,10*ROW('Sanitation Data'!D125)))</f>
        <v/>
      </c>
      <c r="CN131" s="404" t="str">
        <f ca="1">+IF(OFFSET('Sanitation Data'!$D$31,0,10*ROW('Sanitation Data'!D125))="","",OFFSET('Sanitation Data'!$D$31,0,10*ROW('Sanitation Data'!D125)))</f>
        <v/>
      </c>
      <c r="CO131" s="404" t="str">
        <f ca="1">+IF(OFFSET('Sanitation Data'!$D$32,0,10*ROW('Sanitation Data'!D125))="","",OFFSET('Sanitation Data'!$D$32,0,10*ROW('Sanitation Data'!D125)))</f>
        <v/>
      </c>
      <c r="CP131" s="404" t="str">
        <f ca="1">+IF(OFFSET('Sanitation Data'!$E$28,0,10*ROW('Sanitation Data'!E125))="","",OFFSET('Sanitation Data'!$E$28,0,10*ROW('Sanitation Data'!E125)))</f>
        <v/>
      </c>
      <c r="CQ131" s="404" t="str">
        <f ca="1">+IF(OFFSET('Sanitation Data'!$E$29,0,10*ROW('Sanitation Data'!E125))="","",OFFSET('Sanitation Data'!$E$29,0,10*ROW('Sanitation Data'!E125)))</f>
        <v/>
      </c>
      <c r="CR131" s="404" t="str">
        <f ca="1">+IF(OFFSET('Sanitation Data'!$E$30,0,10*ROW('Sanitation Data'!E125))="","",OFFSET('Sanitation Data'!$E$30,0,10*ROW('Sanitation Data'!E125)))</f>
        <v/>
      </c>
      <c r="CS131" s="404" t="str">
        <f ca="1">+IF(OFFSET('Sanitation Data'!$E$31,0,10*ROW('Sanitation Data'!E125))="","",OFFSET('Sanitation Data'!$E$31,0,10*ROW('Sanitation Data'!E125)))</f>
        <v/>
      </c>
      <c r="CT131" s="404" t="str">
        <f ca="1">+IF(OFFSET('Sanitation Data'!$E$32,0,10*ROW('Sanitation Data'!E125))="","",OFFSET('Sanitation Data'!$E$32,0,10*ROW('Sanitation Data'!E125)))</f>
        <v/>
      </c>
      <c r="CU131" s="404" t="str">
        <f ca="1">+IF(OFFSET('Sanitation Data'!$F$28,0,10*ROW('Sanitation Data'!F125))="","",OFFSET('Sanitation Data'!$F$28,0,10*ROW('Sanitation Data'!F125)))</f>
        <v/>
      </c>
      <c r="CV131" s="404" t="str">
        <f ca="1">+IF(OFFSET('Sanitation Data'!$F$29,0,10*ROW('Sanitation Data'!F125))="","",OFFSET('Sanitation Data'!$F$29,0,10*ROW('Sanitation Data'!F125)))</f>
        <v/>
      </c>
      <c r="CW131" s="404" t="str">
        <f ca="1">+IF(OFFSET('Sanitation Data'!$F$30,0,10*ROW('Sanitation Data'!F125))="","",OFFSET('Sanitation Data'!$F$30,0,10*ROW('Sanitation Data'!F125)))</f>
        <v/>
      </c>
      <c r="CX131" s="404" t="str">
        <f ca="1">+IF(OFFSET('Sanitation Data'!$F$31,0,10*ROW('Sanitation Data'!F125))="","",OFFSET('Sanitation Data'!$F$31,0,10*ROW('Sanitation Data'!F125)))</f>
        <v/>
      </c>
      <c r="CY131" s="404" t="str">
        <f ca="1">+IF(OFFSET('Sanitation Data'!$F$32,0,10*ROW('Sanitation Data'!F125))="","",OFFSET('Sanitation Data'!$F$32,0,10*ROW('Sanitation Data'!F125)))</f>
        <v/>
      </c>
      <c r="CZ131" s="404" t="str">
        <f ca="1">+IF(OFFSET('Sanitation Data'!$G$28,0,10*ROW('Sanitation Data'!G125))="","",OFFSET('Sanitation Data'!$G$28,0,10*ROW('Sanitation Data'!G125)))</f>
        <v/>
      </c>
      <c r="DA131" s="404" t="str">
        <f ca="1">+IF(OFFSET('Sanitation Data'!$G$29,0,10*ROW('Sanitation Data'!G125))="","",OFFSET('Sanitation Data'!$G$29,0,10*ROW('Sanitation Data'!G125)))</f>
        <v/>
      </c>
      <c r="DB131" s="404" t="str">
        <f ca="1">+IF(OFFSET('Sanitation Data'!$G$30,0,10*ROW('Sanitation Data'!G125))="","",OFFSET('Sanitation Data'!$G$30,0,10*ROW('Sanitation Data'!G125)))</f>
        <v/>
      </c>
      <c r="DC131" s="404" t="str">
        <f ca="1">+IF(OFFSET('Sanitation Data'!$G$31,0,10*ROW('Sanitation Data'!G125))="","",OFFSET('Sanitation Data'!$G$31,0,10*ROW('Sanitation Data'!G125)))</f>
        <v/>
      </c>
      <c r="DD131" s="404" t="str">
        <f ca="1">+IF(OFFSET('Sanitation Data'!$G$32,0,10*ROW('Sanitation Data'!G125))="","",OFFSET('Sanitation Data'!$G$32,0,10*ROW('Sanitation Data'!G125)))</f>
        <v/>
      </c>
      <c r="DE131" s="404" t="str">
        <f ca="1">+IF(OFFSET('Sanitation Data'!$H$28,0,10*ROW('Sanitation Data'!H125))="","",OFFSET('Sanitation Data'!$H$28,0,10*ROW('Sanitation Data'!H125)))</f>
        <v/>
      </c>
      <c r="DF131" s="404" t="str">
        <f ca="1">+IF(OFFSET('Sanitation Data'!$H$29,0,10*ROW('Sanitation Data'!H125))="","",OFFSET('Sanitation Data'!$H$29,0,10*ROW('Sanitation Data'!H125)))</f>
        <v/>
      </c>
      <c r="DG131" s="404" t="str">
        <f ca="1">+IF(OFFSET('Sanitation Data'!$H$30,0,10*ROW('Sanitation Data'!H125))="","",OFFSET('Sanitation Data'!$H$30,0,10*ROW('Sanitation Data'!H125)))</f>
        <v/>
      </c>
      <c r="DH131" s="404" t="str">
        <f ca="1">+IF(OFFSET('Sanitation Data'!$H$31,0,10*ROW('Sanitation Data'!H125))="","",OFFSET('Sanitation Data'!$H$31,0,10*ROW('Sanitation Data'!H125)))</f>
        <v/>
      </c>
      <c r="DI131" s="404" t="str">
        <f ca="1">+IF(OFFSET('Sanitation Data'!$H$32,0,10*ROW('Sanitation Data'!H125))="","",OFFSET('Sanitation Data'!$H$32,0,10*ROW('Sanitation Data'!H125)))</f>
        <v/>
      </c>
      <c r="DJ131" s="404" t="str">
        <f ca="1">+IF(OFFSET('Sanitation Data'!$I$28,0,10*ROW('Sanitation Data'!I125))="","",OFFSET('Sanitation Data'!$I$28,0,10*ROW('Sanitation Data'!I125)))</f>
        <v/>
      </c>
      <c r="DK131" s="404" t="str">
        <f ca="1">+IF(OFFSET('Sanitation Data'!$I$29,0,10*ROW('Sanitation Data'!I125))="","",OFFSET('Sanitation Data'!$I$29,0,10*ROW('Sanitation Data'!I125)))</f>
        <v/>
      </c>
      <c r="DL131" s="404" t="str">
        <f ca="1">+IF(OFFSET('Sanitation Data'!$I$30,0,10*ROW('Sanitation Data'!I125))="","",OFFSET('Sanitation Data'!$I$30,0,10*ROW('Sanitation Data'!I125)))</f>
        <v/>
      </c>
      <c r="DM131" s="404" t="str">
        <f ca="1">+IF(OFFSET('Sanitation Data'!$I$31,0,10*ROW('Sanitation Data'!I125))="","",OFFSET('Sanitation Data'!$I$31,0,10*ROW('Sanitation Data'!I125)))</f>
        <v/>
      </c>
      <c r="DN131" s="404" t="str">
        <f ca="1">+IF(OFFSET('Sanitation Data'!$I$32,0,10*ROW('Sanitation Data'!I125))="","",OFFSET('Sanitation Data'!$I$32,0,10*ROW('Sanitation Data'!I125)))</f>
        <v/>
      </c>
      <c r="DO131" s="404" t="str">
        <f ca="1">+IF(OFFSET('Hygiene Data'!$D$11,0,10*ROW('Hygiene Data'!D125))="","",OFFSET('Hygiene Data'!$D$11,0,10*ROW('Hygiene Data'!D125)))</f>
        <v/>
      </c>
      <c r="DP131" s="404" t="str">
        <f ca="1">+IF(OFFSET('Hygiene Data'!$D$12,0,10*ROW('Hygiene Data'!D125))="","",OFFSET('Hygiene Data'!$D$12,0,10*ROW('Hygiene Data'!D125)))</f>
        <v/>
      </c>
      <c r="DQ131" s="404" t="str">
        <f ca="1">+IF(OFFSET('Hygiene Data'!$D$13,0,10*ROW('Hygiene Data'!D125))="","",OFFSET('Hygiene Data'!$D$13,0,10*ROW('Hygiene Data'!D125)))</f>
        <v/>
      </c>
      <c r="DR131" s="404" t="str">
        <f ca="1">+IF(OFFSET('Hygiene Data'!$E$11,0,10*ROW('Hygiene Data'!E125))="","",OFFSET('Hygiene Data'!$E$11,0,10*ROW('Hygiene Data'!E125)))</f>
        <v/>
      </c>
      <c r="DS131" s="404" t="str">
        <f ca="1">+IF(OFFSET('Hygiene Data'!$E$12,0,10*ROW('Hygiene Data'!E125))="","",OFFSET('Hygiene Data'!$E$12,0,10*ROW('Hygiene Data'!E125)))</f>
        <v/>
      </c>
      <c r="DT131" s="404" t="str">
        <f ca="1">+IF(OFFSET('Hygiene Data'!$E$13,0,10*ROW('Hygiene Data'!E125))="","",OFFSET('Hygiene Data'!$E$13,0,10*ROW('Hygiene Data'!E125)))</f>
        <v/>
      </c>
      <c r="DU131" s="404" t="str">
        <f ca="1">+IF(OFFSET('Hygiene Data'!$F$11,0,10*ROW('Hygiene Data'!F125))="","",OFFSET('Hygiene Data'!$F$11,0,10*ROW('Hygiene Data'!F125)))</f>
        <v/>
      </c>
      <c r="DV131" s="404" t="str">
        <f ca="1">+IF(OFFSET('Hygiene Data'!$F$12,0,10*ROW('Hygiene Data'!F125))="","",OFFSET('Hygiene Data'!$F$12,0,10*ROW('Hygiene Data'!F125)))</f>
        <v/>
      </c>
      <c r="DW131" s="404" t="str">
        <f ca="1">+IF(OFFSET('Hygiene Data'!$F$13,0,10*ROW('Hygiene Data'!F125))="","",OFFSET('Hygiene Data'!$F$13,0,10*ROW('Hygiene Data'!F125)))</f>
        <v/>
      </c>
      <c r="DX131" s="404" t="str">
        <f ca="1">+IF(OFFSET('Hygiene Data'!$G$11,0,10*ROW('Hygiene Data'!G125))="","",OFFSET('Hygiene Data'!$G$11,0,10*ROW('Hygiene Data'!G125)))</f>
        <v/>
      </c>
      <c r="DY131" s="404" t="str">
        <f ca="1">+IF(OFFSET('Hygiene Data'!$G$12,0,10*ROW('Hygiene Data'!G125))="","",OFFSET('Hygiene Data'!$G$12,0,10*ROW('Hygiene Data'!G125)))</f>
        <v/>
      </c>
      <c r="DZ131" s="404" t="str">
        <f ca="1">+IF(OFFSET('Hygiene Data'!$G$13,0,10*ROW('Hygiene Data'!G125))="","",OFFSET('Hygiene Data'!$G$13,0,10*ROW('Hygiene Data'!G125)))</f>
        <v/>
      </c>
      <c r="EA131" s="404" t="str">
        <f ca="1">+IF(OFFSET('Hygiene Data'!$H$11,0,10*ROW('Hygiene Data'!H125))="","",OFFSET('Hygiene Data'!$H$11,0,10*ROW('Hygiene Data'!H125)))</f>
        <v/>
      </c>
      <c r="EB131" s="404" t="str">
        <f ca="1">+IF(OFFSET('Hygiene Data'!$H$12,0,10*ROW('Hygiene Data'!H125))="","",OFFSET('Hygiene Data'!$H$12,0,10*ROW('Hygiene Data'!H125)))</f>
        <v/>
      </c>
      <c r="EC131" s="404" t="str">
        <f ca="1">+IF(OFFSET('Hygiene Data'!$H$13,0,10*ROW('Hygiene Data'!H125))="","",OFFSET('Hygiene Data'!$H$13,0,10*ROW('Hygiene Data'!H125)))</f>
        <v/>
      </c>
      <c r="ED131" s="404" t="str">
        <f ca="1">+IF(OFFSET('Hygiene Data'!$I$11,0,10*ROW('Hygiene Data'!I125))="","",OFFSET('Hygiene Data'!$I$11,0,10*ROW('Hygiene Data'!I125)))</f>
        <v/>
      </c>
      <c r="EE131" s="404" t="str">
        <f ca="1">+IF(OFFSET('Hygiene Data'!$I$12,0,10*ROW('Hygiene Data'!I125))="","",OFFSET('Hygiene Data'!$I$12,0,10*ROW('Hygiene Data'!I125)))</f>
        <v/>
      </c>
      <c r="EF131" s="404" t="str">
        <f ca="1">+IF(OFFSET('Hygiene Data'!$I$13,0,10*ROW('Hygiene Data'!I125))="","",OFFSET('Hygiene Data'!$I$13,0,10*ROW('Hygiene Data'!I125)))</f>
        <v/>
      </c>
    </row>
    <row r="132" spans="1:136" x14ac:dyDescent="0.25">
      <c r="A132" s="513" t="str">
        <f ca="1">+IF(OFFSET('Water Data'!$B$2,0,10*ROW('Water Data'!E126))="","",OFFSET('Water Data'!$B$2,0,10*ROW('Water Data'!E126)))</f>
        <v/>
      </c>
      <c r="B132" s="51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40" t="str">
        <f t="shared" ca="1" si="1"/>
        <v/>
      </c>
      <c r="D132" s="54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4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4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4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4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4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4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4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4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4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4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4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4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4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4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4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4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4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4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4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4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4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4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4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4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4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4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4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4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4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4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4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4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4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4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4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4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4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4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4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4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4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4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4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4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4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4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4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4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1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4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4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4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4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4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4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4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4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4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4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4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4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4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4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4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4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404" t="str">
        <f ca="1">+IF(OFFSET('Water Data'!$D$27,0,10*ROW('Water Data'!D126))="","",OFFSET('Water Data'!$D$27,0,10*ROW('Water Data'!D126)))</f>
        <v/>
      </c>
      <c r="BT132" s="404" t="str">
        <f ca="1">+IF(OFFSET('Water Data'!$D$28,0,10*ROW('Water Data'!D126))="","",OFFSET('Water Data'!$D$28,0,10*ROW('Water Data'!D126)))</f>
        <v/>
      </c>
      <c r="BU132" s="404" t="str">
        <f ca="1">+IF(OFFSET('Water Data'!$D$29,0,10*ROW('Water Data'!D126))="","",OFFSET('Water Data'!$D$29,0,10*ROW('Water Data'!D126)))</f>
        <v/>
      </c>
      <c r="BV132" s="404" t="str">
        <f ca="1">+IF(OFFSET('Water Data'!$E$27,0,10*ROW('Water Data'!E126))="","",OFFSET('Water Data'!$E$27,0,10*ROW('Water Data'!E126)))</f>
        <v/>
      </c>
      <c r="BW132" s="404" t="str">
        <f ca="1">+IF(OFFSET('Water Data'!$E$28,0,10*ROW('Water Data'!E126))="","",OFFSET('Water Data'!$E$28,0,10*ROW('Water Data'!E126)))</f>
        <v/>
      </c>
      <c r="BX132" s="404" t="str">
        <f ca="1">+IF(OFFSET('Water Data'!$E$29,0,10*ROW('Water Data'!E126))="","",OFFSET('Water Data'!$E$29,0,10*ROW('Water Data'!E126)))</f>
        <v/>
      </c>
      <c r="BY132" s="404" t="str">
        <f ca="1">+IF(OFFSET('Water Data'!$F$27,0,10*ROW('Water Data'!F126))="","",OFFSET('Water Data'!$F$27,0,10*ROW('Water Data'!F126)))</f>
        <v/>
      </c>
      <c r="BZ132" s="404" t="str">
        <f ca="1">+IF(OFFSET('Water Data'!$F$28,0,10*ROW('Water Data'!F126))="","",OFFSET('Water Data'!$F$28,0,10*ROW('Water Data'!F126)))</f>
        <v/>
      </c>
      <c r="CA132" s="404" t="str">
        <f ca="1">+IF(OFFSET('Water Data'!$F$29,0,10*ROW('Water Data'!F126))="","",OFFSET('Water Data'!$F$29,0,10*ROW('Water Data'!F126)))</f>
        <v/>
      </c>
      <c r="CB132" s="404" t="str">
        <f ca="1">+IF(OFFSET('Water Data'!$G$27,0,10*ROW('Water Data'!G126))="","",OFFSET('Water Data'!$G$27,0,10*ROW('Water Data'!G126)))</f>
        <v/>
      </c>
      <c r="CC132" s="404" t="str">
        <f ca="1">+IF(OFFSET('Water Data'!$G$28,0,10*ROW('Water Data'!G126))="","",OFFSET('Water Data'!$G$28,0,10*ROW('Water Data'!G126)))</f>
        <v/>
      </c>
      <c r="CD132" s="404" t="str">
        <f ca="1">+IF(OFFSET('Water Data'!$G$29,0,10*ROW('Water Data'!G126))="","",OFFSET('Water Data'!$G$29,0,10*ROW('Water Data'!G126)))</f>
        <v/>
      </c>
      <c r="CE132" s="404" t="str">
        <f ca="1">+IF(OFFSET('Water Data'!$H$27,0,10*ROW('Water Data'!H126))="","",OFFSET('Water Data'!$H$27,0,10*ROW('Water Data'!H126)))</f>
        <v/>
      </c>
      <c r="CF132" s="404" t="str">
        <f ca="1">+IF(OFFSET('Water Data'!$H$28,0,10*ROW('Water Data'!H126))="","",OFFSET('Water Data'!$H$28,0,10*ROW('Water Data'!H126)))</f>
        <v/>
      </c>
      <c r="CG132" s="404" t="str">
        <f ca="1">+IF(OFFSET('Water Data'!$H$29,0,10*ROW('Water Data'!H126))="","",OFFSET('Water Data'!$H$29,0,10*ROW('Water Data'!H126)))</f>
        <v/>
      </c>
      <c r="CH132" s="404" t="str">
        <f ca="1">+IF(OFFSET('Water Data'!$I$27,0,10*ROW('Water Data'!I126))="","",OFFSET('Water Data'!$I$27,0,10*ROW('Water Data'!I126)))</f>
        <v/>
      </c>
      <c r="CI132" s="404" t="str">
        <f ca="1">+IF(OFFSET('Water Data'!$I$28,0,10*ROW('Water Data'!I126))="","",OFFSET('Water Data'!$I$28,0,10*ROW('Water Data'!I126)))</f>
        <v/>
      </c>
      <c r="CJ132" s="404" t="str">
        <f ca="1">+IF(OFFSET('Water Data'!$I$29,0,10*ROW('Water Data'!I126))="","",OFFSET('Water Data'!$I$29,0,10*ROW('Water Data'!I126)))</f>
        <v/>
      </c>
      <c r="CK132" s="404" t="str">
        <f ca="1">+IF(OFFSET('Sanitation Data'!$D$28,0,10*ROW('Sanitation Data'!D126))="","",OFFSET('Sanitation Data'!$D$28,0,10*ROW('Sanitation Data'!D126)))</f>
        <v/>
      </c>
      <c r="CL132" s="404" t="str">
        <f ca="1">+IF(OFFSET('Sanitation Data'!$D$29,0,10*ROW('Sanitation Data'!D126))="","",OFFSET('Sanitation Data'!$D$29,0,10*ROW('Sanitation Data'!D126)))</f>
        <v/>
      </c>
      <c r="CM132" s="404" t="str">
        <f ca="1">+IF(OFFSET('Sanitation Data'!$D$30,0,10*ROW('Sanitation Data'!D126))="","",OFFSET('Sanitation Data'!$D$30,0,10*ROW('Sanitation Data'!D126)))</f>
        <v/>
      </c>
      <c r="CN132" s="404" t="str">
        <f ca="1">+IF(OFFSET('Sanitation Data'!$D$31,0,10*ROW('Sanitation Data'!D126))="","",OFFSET('Sanitation Data'!$D$31,0,10*ROW('Sanitation Data'!D126)))</f>
        <v/>
      </c>
      <c r="CO132" s="404" t="str">
        <f ca="1">+IF(OFFSET('Sanitation Data'!$D$32,0,10*ROW('Sanitation Data'!D126))="","",OFFSET('Sanitation Data'!$D$32,0,10*ROW('Sanitation Data'!D126)))</f>
        <v/>
      </c>
      <c r="CP132" s="404" t="str">
        <f ca="1">+IF(OFFSET('Sanitation Data'!$E$28,0,10*ROW('Sanitation Data'!E126))="","",OFFSET('Sanitation Data'!$E$28,0,10*ROW('Sanitation Data'!E126)))</f>
        <v/>
      </c>
      <c r="CQ132" s="404" t="str">
        <f ca="1">+IF(OFFSET('Sanitation Data'!$E$29,0,10*ROW('Sanitation Data'!E126))="","",OFFSET('Sanitation Data'!$E$29,0,10*ROW('Sanitation Data'!E126)))</f>
        <v/>
      </c>
      <c r="CR132" s="404" t="str">
        <f ca="1">+IF(OFFSET('Sanitation Data'!$E$30,0,10*ROW('Sanitation Data'!E126))="","",OFFSET('Sanitation Data'!$E$30,0,10*ROW('Sanitation Data'!E126)))</f>
        <v/>
      </c>
      <c r="CS132" s="404" t="str">
        <f ca="1">+IF(OFFSET('Sanitation Data'!$E$31,0,10*ROW('Sanitation Data'!E126))="","",OFFSET('Sanitation Data'!$E$31,0,10*ROW('Sanitation Data'!E126)))</f>
        <v/>
      </c>
      <c r="CT132" s="404" t="str">
        <f ca="1">+IF(OFFSET('Sanitation Data'!$E$32,0,10*ROW('Sanitation Data'!E126))="","",OFFSET('Sanitation Data'!$E$32,0,10*ROW('Sanitation Data'!E126)))</f>
        <v/>
      </c>
      <c r="CU132" s="404" t="str">
        <f ca="1">+IF(OFFSET('Sanitation Data'!$F$28,0,10*ROW('Sanitation Data'!F126))="","",OFFSET('Sanitation Data'!$F$28,0,10*ROW('Sanitation Data'!F126)))</f>
        <v/>
      </c>
      <c r="CV132" s="404" t="str">
        <f ca="1">+IF(OFFSET('Sanitation Data'!$F$29,0,10*ROW('Sanitation Data'!F126))="","",OFFSET('Sanitation Data'!$F$29,0,10*ROW('Sanitation Data'!F126)))</f>
        <v/>
      </c>
      <c r="CW132" s="404" t="str">
        <f ca="1">+IF(OFFSET('Sanitation Data'!$F$30,0,10*ROW('Sanitation Data'!F126))="","",OFFSET('Sanitation Data'!$F$30,0,10*ROW('Sanitation Data'!F126)))</f>
        <v/>
      </c>
      <c r="CX132" s="404" t="str">
        <f ca="1">+IF(OFFSET('Sanitation Data'!$F$31,0,10*ROW('Sanitation Data'!F126))="","",OFFSET('Sanitation Data'!$F$31,0,10*ROW('Sanitation Data'!F126)))</f>
        <v/>
      </c>
      <c r="CY132" s="404" t="str">
        <f ca="1">+IF(OFFSET('Sanitation Data'!$F$32,0,10*ROW('Sanitation Data'!F126))="","",OFFSET('Sanitation Data'!$F$32,0,10*ROW('Sanitation Data'!F126)))</f>
        <v/>
      </c>
      <c r="CZ132" s="404" t="str">
        <f ca="1">+IF(OFFSET('Sanitation Data'!$G$28,0,10*ROW('Sanitation Data'!G126))="","",OFFSET('Sanitation Data'!$G$28,0,10*ROW('Sanitation Data'!G126)))</f>
        <v/>
      </c>
      <c r="DA132" s="404" t="str">
        <f ca="1">+IF(OFFSET('Sanitation Data'!$G$29,0,10*ROW('Sanitation Data'!G126))="","",OFFSET('Sanitation Data'!$G$29,0,10*ROW('Sanitation Data'!G126)))</f>
        <v/>
      </c>
      <c r="DB132" s="404" t="str">
        <f ca="1">+IF(OFFSET('Sanitation Data'!$G$30,0,10*ROW('Sanitation Data'!G126))="","",OFFSET('Sanitation Data'!$G$30,0,10*ROW('Sanitation Data'!G126)))</f>
        <v/>
      </c>
      <c r="DC132" s="404" t="str">
        <f ca="1">+IF(OFFSET('Sanitation Data'!$G$31,0,10*ROW('Sanitation Data'!G126))="","",OFFSET('Sanitation Data'!$G$31,0,10*ROW('Sanitation Data'!G126)))</f>
        <v/>
      </c>
      <c r="DD132" s="404" t="str">
        <f ca="1">+IF(OFFSET('Sanitation Data'!$G$32,0,10*ROW('Sanitation Data'!G126))="","",OFFSET('Sanitation Data'!$G$32,0,10*ROW('Sanitation Data'!G126)))</f>
        <v/>
      </c>
      <c r="DE132" s="404" t="str">
        <f ca="1">+IF(OFFSET('Sanitation Data'!$H$28,0,10*ROW('Sanitation Data'!H126))="","",OFFSET('Sanitation Data'!$H$28,0,10*ROW('Sanitation Data'!H126)))</f>
        <v/>
      </c>
      <c r="DF132" s="404" t="str">
        <f ca="1">+IF(OFFSET('Sanitation Data'!$H$29,0,10*ROW('Sanitation Data'!H126))="","",OFFSET('Sanitation Data'!$H$29,0,10*ROW('Sanitation Data'!H126)))</f>
        <v/>
      </c>
      <c r="DG132" s="404" t="str">
        <f ca="1">+IF(OFFSET('Sanitation Data'!$H$30,0,10*ROW('Sanitation Data'!H126))="","",OFFSET('Sanitation Data'!$H$30,0,10*ROW('Sanitation Data'!H126)))</f>
        <v/>
      </c>
      <c r="DH132" s="404" t="str">
        <f ca="1">+IF(OFFSET('Sanitation Data'!$H$31,0,10*ROW('Sanitation Data'!H126))="","",OFFSET('Sanitation Data'!$H$31,0,10*ROW('Sanitation Data'!H126)))</f>
        <v/>
      </c>
      <c r="DI132" s="404" t="str">
        <f ca="1">+IF(OFFSET('Sanitation Data'!$H$32,0,10*ROW('Sanitation Data'!H126))="","",OFFSET('Sanitation Data'!$H$32,0,10*ROW('Sanitation Data'!H126)))</f>
        <v/>
      </c>
      <c r="DJ132" s="404" t="str">
        <f ca="1">+IF(OFFSET('Sanitation Data'!$I$28,0,10*ROW('Sanitation Data'!I126))="","",OFFSET('Sanitation Data'!$I$28,0,10*ROW('Sanitation Data'!I126)))</f>
        <v/>
      </c>
      <c r="DK132" s="404" t="str">
        <f ca="1">+IF(OFFSET('Sanitation Data'!$I$29,0,10*ROW('Sanitation Data'!I126))="","",OFFSET('Sanitation Data'!$I$29,0,10*ROW('Sanitation Data'!I126)))</f>
        <v/>
      </c>
      <c r="DL132" s="404" t="str">
        <f ca="1">+IF(OFFSET('Sanitation Data'!$I$30,0,10*ROW('Sanitation Data'!I126))="","",OFFSET('Sanitation Data'!$I$30,0,10*ROW('Sanitation Data'!I126)))</f>
        <v/>
      </c>
      <c r="DM132" s="404" t="str">
        <f ca="1">+IF(OFFSET('Sanitation Data'!$I$31,0,10*ROW('Sanitation Data'!I126))="","",OFFSET('Sanitation Data'!$I$31,0,10*ROW('Sanitation Data'!I126)))</f>
        <v/>
      </c>
      <c r="DN132" s="404" t="str">
        <f ca="1">+IF(OFFSET('Sanitation Data'!$I$32,0,10*ROW('Sanitation Data'!I126))="","",OFFSET('Sanitation Data'!$I$32,0,10*ROW('Sanitation Data'!I126)))</f>
        <v/>
      </c>
      <c r="DO132" s="404" t="str">
        <f ca="1">+IF(OFFSET('Hygiene Data'!$D$11,0,10*ROW('Hygiene Data'!D126))="","",OFFSET('Hygiene Data'!$D$11,0,10*ROW('Hygiene Data'!D126)))</f>
        <v/>
      </c>
      <c r="DP132" s="404" t="str">
        <f ca="1">+IF(OFFSET('Hygiene Data'!$D$12,0,10*ROW('Hygiene Data'!D126))="","",OFFSET('Hygiene Data'!$D$12,0,10*ROW('Hygiene Data'!D126)))</f>
        <v/>
      </c>
      <c r="DQ132" s="404" t="str">
        <f ca="1">+IF(OFFSET('Hygiene Data'!$D$13,0,10*ROW('Hygiene Data'!D126))="","",OFFSET('Hygiene Data'!$D$13,0,10*ROW('Hygiene Data'!D126)))</f>
        <v/>
      </c>
      <c r="DR132" s="404" t="str">
        <f ca="1">+IF(OFFSET('Hygiene Data'!$E$11,0,10*ROW('Hygiene Data'!E126))="","",OFFSET('Hygiene Data'!$E$11,0,10*ROW('Hygiene Data'!E126)))</f>
        <v/>
      </c>
      <c r="DS132" s="404" t="str">
        <f ca="1">+IF(OFFSET('Hygiene Data'!$E$12,0,10*ROW('Hygiene Data'!E126))="","",OFFSET('Hygiene Data'!$E$12,0,10*ROW('Hygiene Data'!E126)))</f>
        <v/>
      </c>
      <c r="DT132" s="404" t="str">
        <f ca="1">+IF(OFFSET('Hygiene Data'!$E$13,0,10*ROW('Hygiene Data'!E126))="","",OFFSET('Hygiene Data'!$E$13,0,10*ROW('Hygiene Data'!E126)))</f>
        <v/>
      </c>
      <c r="DU132" s="404" t="str">
        <f ca="1">+IF(OFFSET('Hygiene Data'!$F$11,0,10*ROW('Hygiene Data'!F126))="","",OFFSET('Hygiene Data'!$F$11,0,10*ROW('Hygiene Data'!F126)))</f>
        <v/>
      </c>
      <c r="DV132" s="404" t="str">
        <f ca="1">+IF(OFFSET('Hygiene Data'!$F$12,0,10*ROW('Hygiene Data'!F126))="","",OFFSET('Hygiene Data'!$F$12,0,10*ROW('Hygiene Data'!F126)))</f>
        <v/>
      </c>
      <c r="DW132" s="404" t="str">
        <f ca="1">+IF(OFFSET('Hygiene Data'!$F$13,0,10*ROW('Hygiene Data'!F126))="","",OFFSET('Hygiene Data'!$F$13,0,10*ROW('Hygiene Data'!F126)))</f>
        <v/>
      </c>
      <c r="DX132" s="404" t="str">
        <f ca="1">+IF(OFFSET('Hygiene Data'!$G$11,0,10*ROW('Hygiene Data'!G126))="","",OFFSET('Hygiene Data'!$G$11,0,10*ROW('Hygiene Data'!G126)))</f>
        <v/>
      </c>
      <c r="DY132" s="404" t="str">
        <f ca="1">+IF(OFFSET('Hygiene Data'!$G$12,0,10*ROW('Hygiene Data'!G126))="","",OFFSET('Hygiene Data'!$G$12,0,10*ROW('Hygiene Data'!G126)))</f>
        <v/>
      </c>
      <c r="DZ132" s="404" t="str">
        <f ca="1">+IF(OFFSET('Hygiene Data'!$G$13,0,10*ROW('Hygiene Data'!G126))="","",OFFSET('Hygiene Data'!$G$13,0,10*ROW('Hygiene Data'!G126)))</f>
        <v/>
      </c>
      <c r="EA132" s="404" t="str">
        <f ca="1">+IF(OFFSET('Hygiene Data'!$H$11,0,10*ROW('Hygiene Data'!H126))="","",OFFSET('Hygiene Data'!$H$11,0,10*ROW('Hygiene Data'!H126)))</f>
        <v/>
      </c>
      <c r="EB132" s="404" t="str">
        <f ca="1">+IF(OFFSET('Hygiene Data'!$H$12,0,10*ROW('Hygiene Data'!H126))="","",OFFSET('Hygiene Data'!$H$12,0,10*ROW('Hygiene Data'!H126)))</f>
        <v/>
      </c>
      <c r="EC132" s="404" t="str">
        <f ca="1">+IF(OFFSET('Hygiene Data'!$H$13,0,10*ROW('Hygiene Data'!H126))="","",OFFSET('Hygiene Data'!$H$13,0,10*ROW('Hygiene Data'!H126)))</f>
        <v/>
      </c>
      <c r="ED132" s="404" t="str">
        <f ca="1">+IF(OFFSET('Hygiene Data'!$I$11,0,10*ROW('Hygiene Data'!I126))="","",OFFSET('Hygiene Data'!$I$11,0,10*ROW('Hygiene Data'!I126)))</f>
        <v/>
      </c>
      <c r="EE132" s="404" t="str">
        <f ca="1">+IF(OFFSET('Hygiene Data'!$I$12,0,10*ROW('Hygiene Data'!I126))="","",OFFSET('Hygiene Data'!$I$12,0,10*ROW('Hygiene Data'!I126)))</f>
        <v/>
      </c>
      <c r="EF132" s="404" t="str">
        <f ca="1">+IF(OFFSET('Hygiene Data'!$I$13,0,10*ROW('Hygiene Data'!I126))="","",OFFSET('Hygiene Data'!$I$13,0,10*ROW('Hygiene Data'!I126)))</f>
        <v/>
      </c>
    </row>
    <row r="133" spans="1:136" x14ac:dyDescent="0.25">
      <c r="A133" s="513" t="str">
        <f ca="1">+IF(OFFSET('Water Data'!$B$2,0,10*ROW('Water Data'!E127))="","",OFFSET('Water Data'!$B$2,0,10*ROW('Water Data'!E127)))</f>
        <v/>
      </c>
      <c r="B133" s="51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40" t="str">
        <f t="shared" ca="1" si="1"/>
        <v/>
      </c>
      <c r="D133" s="54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4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4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4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4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4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4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4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4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4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4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4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4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4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4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4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4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4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4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4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4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4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4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4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4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4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4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4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4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4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4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4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4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4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4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4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4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4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4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4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4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4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4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4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4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4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4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4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4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1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4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4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4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4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4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4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4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4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4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4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4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4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4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4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4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4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404" t="str">
        <f ca="1">+IF(OFFSET('Water Data'!$D$27,0,10*ROW('Water Data'!D127))="","",OFFSET('Water Data'!$D$27,0,10*ROW('Water Data'!D127)))</f>
        <v/>
      </c>
      <c r="BT133" s="404" t="str">
        <f ca="1">+IF(OFFSET('Water Data'!$D$28,0,10*ROW('Water Data'!D127))="","",OFFSET('Water Data'!$D$28,0,10*ROW('Water Data'!D127)))</f>
        <v/>
      </c>
      <c r="BU133" s="404" t="str">
        <f ca="1">+IF(OFFSET('Water Data'!$D$29,0,10*ROW('Water Data'!D127))="","",OFFSET('Water Data'!$D$29,0,10*ROW('Water Data'!D127)))</f>
        <v/>
      </c>
      <c r="BV133" s="404" t="str">
        <f ca="1">+IF(OFFSET('Water Data'!$E$27,0,10*ROW('Water Data'!E127))="","",OFFSET('Water Data'!$E$27,0,10*ROW('Water Data'!E127)))</f>
        <v/>
      </c>
      <c r="BW133" s="404" t="str">
        <f ca="1">+IF(OFFSET('Water Data'!$E$28,0,10*ROW('Water Data'!E127))="","",OFFSET('Water Data'!$E$28,0,10*ROW('Water Data'!E127)))</f>
        <v/>
      </c>
      <c r="BX133" s="404" t="str">
        <f ca="1">+IF(OFFSET('Water Data'!$E$29,0,10*ROW('Water Data'!E127))="","",OFFSET('Water Data'!$E$29,0,10*ROW('Water Data'!E127)))</f>
        <v/>
      </c>
      <c r="BY133" s="404" t="str">
        <f ca="1">+IF(OFFSET('Water Data'!$F$27,0,10*ROW('Water Data'!F127))="","",OFFSET('Water Data'!$F$27,0,10*ROW('Water Data'!F127)))</f>
        <v/>
      </c>
      <c r="BZ133" s="404" t="str">
        <f ca="1">+IF(OFFSET('Water Data'!$F$28,0,10*ROW('Water Data'!F127))="","",OFFSET('Water Data'!$F$28,0,10*ROW('Water Data'!F127)))</f>
        <v/>
      </c>
      <c r="CA133" s="404" t="str">
        <f ca="1">+IF(OFFSET('Water Data'!$F$29,0,10*ROW('Water Data'!F127))="","",OFFSET('Water Data'!$F$29,0,10*ROW('Water Data'!F127)))</f>
        <v/>
      </c>
      <c r="CB133" s="404" t="str">
        <f ca="1">+IF(OFFSET('Water Data'!$G$27,0,10*ROW('Water Data'!G127))="","",OFFSET('Water Data'!$G$27,0,10*ROW('Water Data'!G127)))</f>
        <v/>
      </c>
      <c r="CC133" s="404" t="str">
        <f ca="1">+IF(OFFSET('Water Data'!$G$28,0,10*ROW('Water Data'!G127))="","",OFFSET('Water Data'!$G$28,0,10*ROW('Water Data'!G127)))</f>
        <v/>
      </c>
      <c r="CD133" s="404" t="str">
        <f ca="1">+IF(OFFSET('Water Data'!$G$29,0,10*ROW('Water Data'!G127))="","",OFFSET('Water Data'!$G$29,0,10*ROW('Water Data'!G127)))</f>
        <v/>
      </c>
      <c r="CE133" s="404" t="str">
        <f ca="1">+IF(OFFSET('Water Data'!$H$27,0,10*ROW('Water Data'!H127))="","",OFFSET('Water Data'!$H$27,0,10*ROW('Water Data'!H127)))</f>
        <v/>
      </c>
      <c r="CF133" s="404" t="str">
        <f ca="1">+IF(OFFSET('Water Data'!$H$28,0,10*ROW('Water Data'!H127))="","",OFFSET('Water Data'!$H$28,0,10*ROW('Water Data'!H127)))</f>
        <v/>
      </c>
      <c r="CG133" s="404" t="str">
        <f ca="1">+IF(OFFSET('Water Data'!$H$29,0,10*ROW('Water Data'!H127))="","",OFFSET('Water Data'!$H$29,0,10*ROW('Water Data'!H127)))</f>
        <v/>
      </c>
      <c r="CH133" s="404" t="str">
        <f ca="1">+IF(OFFSET('Water Data'!$I$27,0,10*ROW('Water Data'!I127))="","",OFFSET('Water Data'!$I$27,0,10*ROW('Water Data'!I127)))</f>
        <v/>
      </c>
      <c r="CI133" s="404" t="str">
        <f ca="1">+IF(OFFSET('Water Data'!$I$28,0,10*ROW('Water Data'!I127))="","",OFFSET('Water Data'!$I$28,0,10*ROW('Water Data'!I127)))</f>
        <v/>
      </c>
      <c r="CJ133" s="404" t="str">
        <f ca="1">+IF(OFFSET('Water Data'!$I$29,0,10*ROW('Water Data'!I127))="","",OFFSET('Water Data'!$I$29,0,10*ROW('Water Data'!I127)))</f>
        <v/>
      </c>
      <c r="CK133" s="404" t="str">
        <f ca="1">+IF(OFFSET('Sanitation Data'!$D$28,0,10*ROW('Sanitation Data'!D127))="","",OFFSET('Sanitation Data'!$D$28,0,10*ROW('Sanitation Data'!D127)))</f>
        <v/>
      </c>
      <c r="CL133" s="404" t="str">
        <f ca="1">+IF(OFFSET('Sanitation Data'!$D$29,0,10*ROW('Sanitation Data'!D127))="","",OFFSET('Sanitation Data'!$D$29,0,10*ROW('Sanitation Data'!D127)))</f>
        <v/>
      </c>
      <c r="CM133" s="404" t="str">
        <f ca="1">+IF(OFFSET('Sanitation Data'!$D$30,0,10*ROW('Sanitation Data'!D127))="","",OFFSET('Sanitation Data'!$D$30,0,10*ROW('Sanitation Data'!D127)))</f>
        <v/>
      </c>
      <c r="CN133" s="404" t="str">
        <f ca="1">+IF(OFFSET('Sanitation Data'!$D$31,0,10*ROW('Sanitation Data'!D127))="","",OFFSET('Sanitation Data'!$D$31,0,10*ROW('Sanitation Data'!D127)))</f>
        <v/>
      </c>
      <c r="CO133" s="404" t="str">
        <f ca="1">+IF(OFFSET('Sanitation Data'!$D$32,0,10*ROW('Sanitation Data'!D127))="","",OFFSET('Sanitation Data'!$D$32,0,10*ROW('Sanitation Data'!D127)))</f>
        <v/>
      </c>
      <c r="CP133" s="404" t="str">
        <f ca="1">+IF(OFFSET('Sanitation Data'!$E$28,0,10*ROW('Sanitation Data'!E127))="","",OFFSET('Sanitation Data'!$E$28,0,10*ROW('Sanitation Data'!E127)))</f>
        <v/>
      </c>
      <c r="CQ133" s="404" t="str">
        <f ca="1">+IF(OFFSET('Sanitation Data'!$E$29,0,10*ROW('Sanitation Data'!E127))="","",OFFSET('Sanitation Data'!$E$29,0,10*ROW('Sanitation Data'!E127)))</f>
        <v/>
      </c>
      <c r="CR133" s="404" t="str">
        <f ca="1">+IF(OFFSET('Sanitation Data'!$E$30,0,10*ROW('Sanitation Data'!E127))="","",OFFSET('Sanitation Data'!$E$30,0,10*ROW('Sanitation Data'!E127)))</f>
        <v/>
      </c>
      <c r="CS133" s="404" t="str">
        <f ca="1">+IF(OFFSET('Sanitation Data'!$E$31,0,10*ROW('Sanitation Data'!E127))="","",OFFSET('Sanitation Data'!$E$31,0,10*ROW('Sanitation Data'!E127)))</f>
        <v/>
      </c>
      <c r="CT133" s="404" t="str">
        <f ca="1">+IF(OFFSET('Sanitation Data'!$E$32,0,10*ROW('Sanitation Data'!E127))="","",OFFSET('Sanitation Data'!$E$32,0,10*ROW('Sanitation Data'!E127)))</f>
        <v/>
      </c>
      <c r="CU133" s="404" t="str">
        <f ca="1">+IF(OFFSET('Sanitation Data'!$F$28,0,10*ROW('Sanitation Data'!F127))="","",OFFSET('Sanitation Data'!$F$28,0,10*ROW('Sanitation Data'!F127)))</f>
        <v/>
      </c>
      <c r="CV133" s="404" t="str">
        <f ca="1">+IF(OFFSET('Sanitation Data'!$F$29,0,10*ROW('Sanitation Data'!F127))="","",OFFSET('Sanitation Data'!$F$29,0,10*ROW('Sanitation Data'!F127)))</f>
        <v/>
      </c>
      <c r="CW133" s="404" t="str">
        <f ca="1">+IF(OFFSET('Sanitation Data'!$F$30,0,10*ROW('Sanitation Data'!F127))="","",OFFSET('Sanitation Data'!$F$30,0,10*ROW('Sanitation Data'!F127)))</f>
        <v/>
      </c>
      <c r="CX133" s="404" t="str">
        <f ca="1">+IF(OFFSET('Sanitation Data'!$F$31,0,10*ROW('Sanitation Data'!F127))="","",OFFSET('Sanitation Data'!$F$31,0,10*ROW('Sanitation Data'!F127)))</f>
        <v/>
      </c>
      <c r="CY133" s="404" t="str">
        <f ca="1">+IF(OFFSET('Sanitation Data'!$F$32,0,10*ROW('Sanitation Data'!F127))="","",OFFSET('Sanitation Data'!$F$32,0,10*ROW('Sanitation Data'!F127)))</f>
        <v/>
      </c>
      <c r="CZ133" s="404" t="str">
        <f ca="1">+IF(OFFSET('Sanitation Data'!$G$28,0,10*ROW('Sanitation Data'!G127))="","",OFFSET('Sanitation Data'!$G$28,0,10*ROW('Sanitation Data'!G127)))</f>
        <v/>
      </c>
      <c r="DA133" s="404" t="str">
        <f ca="1">+IF(OFFSET('Sanitation Data'!$G$29,0,10*ROW('Sanitation Data'!G127))="","",OFFSET('Sanitation Data'!$G$29,0,10*ROW('Sanitation Data'!G127)))</f>
        <v/>
      </c>
      <c r="DB133" s="404" t="str">
        <f ca="1">+IF(OFFSET('Sanitation Data'!$G$30,0,10*ROW('Sanitation Data'!G127))="","",OFFSET('Sanitation Data'!$G$30,0,10*ROW('Sanitation Data'!G127)))</f>
        <v/>
      </c>
      <c r="DC133" s="404" t="str">
        <f ca="1">+IF(OFFSET('Sanitation Data'!$G$31,0,10*ROW('Sanitation Data'!G127))="","",OFFSET('Sanitation Data'!$G$31,0,10*ROW('Sanitation Data'!G127)))</f>
        <v/>
      </c>
      <c r="DD133" s="404" t="str">
        <f ca="1">+IF(OFFSET('Sanitation Data'!$G$32,0,10*ROW('Sanitation Data'!G127))="","",OFFSET('Sanitation Data'!$G$32,0,10*ROW('Sanitation Data'!G127)))</f>
        <v/>
      </c>
      <c r="DE133" s="404" t="str">
        <f ca="1">+IF(OFFSET('Sanitation Data'!$H$28,0,10*ROW('Sanitation Data'!H127))="","",OFFSET('Sanitation Data'!$H$28,0,10*ROW('Sanitation Data'!H127)))</f>
        <v/>
      </c>
      <c r="DF133" s="404" t="str">
        <f ca="1">+IF(OFFSET('Sanitation Data'!$H$29,0,10*ROW('Sanitation Data'!H127))="","",OFFSET('Sanitation Data'!$H$29,0,10*ROW('Sanitation Data'!H127)))</f>
        <v/>
      </c>
      <c r="DG133" s="404" t="str">
        <f ca="1">+IF(OFFSET('Sanitation Data'!$H$30,0,10*ROW('Sanitation Data'!H127))="","",OFFSET('Sanitation Data'!$H$30,0,10*ROW('Sanitation Data'!H127)))</f>
        <v/>
      </c>
      <c r="DH133" s="404" t="str">
        <f ca="1">+IF(OFFSET('Sanitation Data'!$H$31,0,10*ROW('Sanitation Data'!H127))="","",OFFSET('Sanitation Data'!$H$31,0,10*ROW('Sanitation Data'!H127)))</f>
        <v/>
      </c>
      <c r="DI133" s="404" t="str">
        <f ca="1">+IF(OFFSET('Sanitation Data'!$H$32,0,10*ROW('Sanitation Data'!H127))="","",OFFSET('Sanitation Data'!$H$32,0,10*ROW('Sanitation Data'!H127)))</f>
        <v/>
      </c>
      <c r="DJ133" s="404" t="str">
        <f ca="1">+IF(OFFSET('Sanitation Data'!$I$28,0,10*ROW('Sanitation Data'!I127))="","",OFFSET('Sanitation Data'!$I$28,0,10*ROW('Sanitation Data'!I127)))</f>
        <v/>
      </c>
      <c r="DK133" s="404" t="str">
        <f ca="1">+IF(OFFSET('Sanitation Data'!$I$29,0,10*ROW('Sanitation Data'!I127))="","",OFFSET('Sanitation Data'!$I$29,0,10*ROW('Sanitation Data'!I127)))</f>
        <v/>
      </c>
      <c r="DL133" s="404" t="str">
        <f ca="1">+IF(OFFSET('Sanitation Data'!$I$30,0,10*ROW('Sanitation Data'!I127))="","",OFFSET('Sanitation Data'!$I$30,0,10*ROW('Sanitation Data'!I127)))</f>
        <v/>
      </c>
      <c r="DM133" s="404" t="str">
        <f ca="1">+IF(OFFSET('Sanitation Data'!$I$31,0,10*ROW('Sanitation Data'!I127))="","",OFFSET('Sanitation Data'!$I$31,0,10*ROW('Sanitation Data'!I127)))</f>
        <v/>
      </c>
      <c r="DN133" s="404" t="str">
        <f ca="1">+IF(OFFSET('Sanitation Data'!$I$32,0,10*ROW('Sanitation Data'!I127))="","",OFFSET('Sanitation Data'!$I$32,0,10*ROW('Sanitation Data'!I127)))</f>
        <v/>
      </c>
      <c r="DO133" s="404" t="str">
        <f ca="1">+IF(OFFSET('Hygiene Data'!$D$11,0,10*ROW('Hygiene Data'!D127))="","",OFFSET('Hygiene Data'!$D$11,0,10*ROW('Hygiene Data'!D127)))</f>
        <v/>
      </c>
      <c r="DP133" s="404" t="str">
        <f ca="1">+IF(OFFSET('Hygiene Data'!$D$12,0,10*ROW('Hygiene Data'!D127))="","",OFFSET('Hygiene Data'!$D$12,0,10*ROW('Hygiene Data'!D127)))</f>
        <v/>
      </c>
      <c r="DQ133" s="404" t="str">
        <f ca="1">+IF(OFFSET('Hygiene Data'!$D$13,0,10*ROW('Hygiene Data'!D127))="","",OFFSET('Hygiene Data'!$D$13,0,10*ROW('Hygiene Data'!D127)))</f>
        <v/>
      </c>
      <c r="DR133" s="404" t="str">
        <f ca="1">+IF(OFFSET('Hygiene Data'!$E$11,0,10*ROW('Hygiene Data'!E127))="","",OFFSET('Hygiene Data'!$E$11,0,10*ROW('Hygiene Data'!E127)))</f>
        <v/>
      </c>
      <c r="DS133" s="404" t="str">
        <f ca="1">+IF(OFFSET('Hygiene Data'!$E$12,0,10*ROW('Hygiene Data'!E127))="","",OFFSET('Hygiene Data'!$E$12,0,10*ROW('Hygiene Data'!E127)))</f>
        <v/>
      </c>
      <c r="DT133" s="404" t="str">
        <f ca="1">+IF(OFFSET('Hygiene Data'!$E$13,0,10*ROW('Hygiene Data'!E127))="","",OFFSET('Hygiene Data'!$E$13,0,10*ROW('Hygiene Data'!E127)))</f>
        <v/>
      </c>
      <c r="DU133" s="404" t="str">
        <f ca="1">+IF(OFFSET('Hygiene Data'!$F$11,0,10*ROW('Hygiene Data'!F127))="","",OFFSET('Hygiene Data'!$F$11,0,10*ROW('Hygiene Data'!F127)))</f>
        <v/>
      </c>
      <c r="DV133" s="404" t="str">
        <f ca="1">+IF(OFFSET('Hygiene Data'!$F$12,0,10*ROW('Hygiene Data'!F127))="","",OFFSET('Hygiene Data'!$F$12,0,10*ROW('Hygiene Data'!F127)))</f>
        <v/>
      </c>
      <c r="DW133" s="404" t="str">
        <f ca="1">+IF(OFFSET('Hygiene Data'!$F$13,0,10*ROW('Hygiene Data'!F127))="","",OFFSET('Hygiene Data'!$F$13,0,10*ROW('Hygiene Data'!F127)))</f>
        <v/>
      </c>
      <c r="DX133" s="404" t="str">
        <f ca="1">+IF(OFFSET('Hygiene Data'!$G$11,0,10*ROW('Hygiene Data'!G127))="","",OFFSET('Hygiene Data'!$G$11,0,10*ROW('Hygiene Data'!G127)))</f>
        <v/>
      </c>
      <c r="DY133" s="404" t="str">
        <f ca="1">+IF(OFFSET('Hygiene Data'!$G$12,0,10*ROW('Hygiene Data'!G127))="","",OFFSET('Hygiene Data'!$G$12,0,10*ROW('Hygiene Data'!G127)))</f>
        <v/>
      </c>
      <c r="DZ133" s="404" t="str">
        <f ca="1">+IF(OFFSET('Hygiene Data'!$G$13,0,10*ROW('Hygiene Data'!G127))="","",OFFSET('Hygiene Data'!$G$13,0,10*ROW('Hygiene Data'!G127)))</f>
        <v/>
      </c>
      <c r="EA133" s="404" t="str">
        <f ca="1">+IF(OFFSET('Hygiene Data'!$H$11,0,10*ROW('Hygiene Data'!H127))="","",OFFSET('Hygiene Data'!$H$11,0,10*ROW('Hygiene Data'!H127)))</f>
        <v/>
      </c>
      <c r="EB133" s="404" t="str">
        <f ca="1">+IF(OFFSET('Hygiene Data'!$H$12,0,10*ROW('Hygiene Data'!H127))="","",OFFSET('Hygiene Data'!$H$12,0,10*ROW('Hygiene Data'!H127)))</f>
        <v/>
      </c>
      <c r="EC133" s="404" t="str">
        <f ca="1">+IF(OFFSET('Hygiene Data'!$H$13,0,10*ROW('Hygiene Data'!H127))="","",OFFSET('Hygiene Data'!$H$13,0,10*ROW('Hygiene Data'!H127)))</f>
        <v/>
      </c>
      <c r="ED133" s="404" t="str">
        <f ca="1">+IF(OFFSET('Hygiene Data'!$I$11,0,10*ROW('Hygiene Data'!I127))="","",OFFSET('Hygiene Data'!$I$11,0,10*ROW('Hygiene Data'!I127)))</f>
        <v/>
      </c>
      <c r="EE133" s="404" t="str">
        <f ca="1">+IF(OFFSET('Hygiene Data'!$I$12,0,10*ROW('Hygiene Data'!I127))="","",OFFSET('Hygiene Data'!$I$12,0,10*ROW('Hygiene Data'!I127)))</f>
        <v/>
      </c>
      <c r="EF133" s="404" t="str">
        <f ca="1">+IF(OFFSET('Hygiene Data'!$I$13,0,10*ROW('Hygiene Data'!I127))="","",OFFSET('Hygiene Data'!$I$13,0,10*ROW('Hygiene Data'!I127)))</f>
        <v/>
      </c>
    </row>
    <row r="134" spans="1:136" x14ac:dyDescent="0.25">
      <c r="A134" s="513" t="str">
        <f ca="1">+IF(OFFSET('Water Data'!$B$2,0,10*ROW('Water Data'!E128))="","",OFFSET('Water Data'!$B$2,0,10*ROW('Water Data'!E128)))</f>
        <v/>
      </c>
      <c r="B134" s="51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40" t="str">
        <f t="shared" ca="1" si="1"/>
        <v/>
      </c>
      <c r="D134" s="54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4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4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4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4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4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4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4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4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4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4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4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4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4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4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4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4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4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4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4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4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4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4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4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4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4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4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4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4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4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4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4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4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4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4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4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4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4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4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4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4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4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4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4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4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4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4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4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4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1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4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4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4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4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4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4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4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4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4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4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4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4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4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4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4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4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404" t="str">
        <f ca="1">+IF(OFFSET('Water Data'!$D$27,0,10*ROW('Water Data'!D128))="","",OFFSET('Water Data'!$D$27,0,10*ROW('Water Data'!D128)))</f>
        <v/>
      </c>
      <c r="BT134" s="404" t="str">
        <f ca="1">+IF(OFFSET('Water Data'!$D$28,0,10*ROW('Water Data'!D128))="","",OFFSET('Water Data'!$D$28,0,10*ROW('Water Data'!D128)))</f>
        <v/>
      </c>
      <c r="BU134" s="404" t="str">
        <f ca="1">+IF(OFFSET('Water Data'!$D$29,0,10*ROW('Water Data'!D128))="","",OFFSET('Water Data'!$D$29,0,10*ROW('Water Data'!D128)))</f>
        <v/>
      </c>
      <c r="BV134" s="404" t="str">
        <f ca="1">+IF(OFFSET('Water Data'!$E$27,0,10*ROW('Water Data'!E128))="","",OFFSET('Water Data'!$E$27,0,10*ROW('Water Data'!E128)))</f>
        <v/>
      </c>
      <c r="BW134" s="404" t="str">
        <f ca="1">+IF(OFFSET('Water Data'!$E$28,0,10*ROW('Water Data'!E128))="","",OFFSET('Water Data'!$E$28,0,10*ROW('Water Data'!E128)))</f>
        <v/>
      </c>
      <c r="BX134" s="404" t="str">
        <f ca="1">+IF(OFFSET('Water Data'!$E$29,0,10*ROW('Water Data'!E128))="","",OFFSET('Water Data'!$E$29,0,10*ROW('Water Data'!E128)))</f>
        <v/>
      </c>
      <c r="BY134" s="404" t="str">
        <f ca="1">+IF(OFFSET('Water Data'!$F$27,0,10*ROW('Water Data'!F128))="","",OFFSET('Water Data'!$F$27,0,10*ROW('Water Data'!F128)))</f>
        <v/>
      </c>
      <c r="BZ134" s="404" t="str">
        <f ca="1">+IF(OFFSET('Water Data'!$F$28,0,10*ROW('Water Data'!F128))="","",OFFSET('Water Data'!$F$28,0,10*ROW('Water Data'!F128)))</f>
        <v/>
      </c>
      <c r="CA134" s="404" t="str">
        <f ca="1">+IF(OFFSET('Water Data'!$F$29,0,10*ROW('Water Data'!F128))="","",OFFSET('Water Data'!$F$29,0,10*ROW('Water Data'!F128)))</f>
        <v/>
      </c>
      <c r="CB134" s="404" t="str">
        <f ca="1">+IF(OFFSET('Water Data'!$G$27,0,10*ROW('Water Data'!G128))="","",OFFSET('Water Data'!$G$27,0,10*ROW('Water Data'!G128)))</f>
        <v/>
      </c>
      <c r="CC134" s="404" t="str">
        <f ca="1">+IF(OFFSET('Water Data'!$G$28,0,10*ROW('Water Data'!G128))="","",OFFSET('Water Data'!$G$28,0,10*ROW('Water Data'!G128)))</f>
        <v/>
      </c>
      <c r="CD134" s="404" t="str">
        <f ca="1">+IF(OFFSET('Water Data'!$G$29,0,10*ROW('Water Data'!G128))="","",OFFSET('Water Data'!$G$29,0,10*ROW('Water Data'!G128)))</f>
        <v/>
      </c>
      <c r="CE134" s="404" t="str">
        <f ca="1">+IF(OFFSET('Water Data'!$H$27,0,10*ROW('Water Data'!H128))="","",OFFSET('Water Data'!$H$27,0,10*ROW('Water Data'!H128)))</f>
        <v/>
      </c>
      <c r="CF134" s="404" t="str">
        <f ca="1">+IF(OFFSET('Water Data'!$H$28,0,10*ROW('Water Data'!H128))="","",OFFSET('Water Data'!$H$28,0,10*ROW('Water Data'!H128)))</f>
        <v/>
      </c>
      <c r="CG134" s="404" t="str">
        <f ca="1">+IF(OFFSET('Water Data'!$H$29,0,10*ROW('Water Data'!H128))="","",OFFSET('Water Data'!$H$29,0,10*ROW('Water Data'!H128)))</f>
        <v/>
      </c>
      <c r="CH134" s="404" t="str">
        <f ca="1">+IF(OFFSET('Water Data'!$I$27,0,10*ROW('Water Data'!I128))="","",OFFSET('Water Data'!$I$27,0,10*ROW('Water Data'!I128)))</f>
        <v/>
      </c>
      <c r="CI134" s="404" t="str">
        <f ca="1">+IF(OFFSET('Water Data'!$I$28,0,10*ROW('Water Data'!I128))="","",OFFSET('Water Data'!$I$28,0,10*ROW('Water Data'!I128)))</f>
        <v/>
      </c>
      <c r="CJ134" s="404" t="str">
        <f ca="1">+IF(OFFSET('Water Data'!$I$29,0,10*ROW('Water Data'!I128))="","",OFFSET('Water Data'!$I$29,0,10*ROW('Water Data'!I128)))</f>
        <v/>
      </c>
      <c r="CK134" s="404" t="str">
        <f ca="1">+IF(OFFSET('Sanitation Data'!$D$28,0,10*ROW('Sanitation Data'!D128))="","",OFFSET('Sanitation Data'!$D$28,0,10*ROW('Sanitation Data'!D128)))</f>
        <v/>
      </c>
      <c r="CL134" s="404" t="str">
        <f ca="1">+IF(OFFSET('Sanitation Data'!$D$29,0,10*ROW('Sanitation Data'!D128))="","",OFFSET('Sanitation Data'!$D$29,0,10*ROW('Sanitation Data'!D128)))</f>
        <v/>
      </c>
      <c r="CM134" s="404" t="str">
        <f ca="1">+IF(OFFSET('Sanitation Data'!$D$30,0,10*ROW('Sanitation Data'!D128))="","",OFFSET('Sanitation Data'!$D$30,0,10*ROW('Sanitation Data'!D128)))</f>
        <v/>
      </c>
      <c r="CN134" s="404" t="str">
        <f ca="1">+IF(OFFSET('Sanitation Data'!$D$31,0,10*ROW('Sanitation Data'!D128))="","",OFFSET('Sanitation Data'!$D$31,0,10*ROW('Sanitation Data'!D128)))</f>
        <v/>
      </c>
      <c r="CO134" s="404" t="str">
        <f ca="1">+IF(OFFSET('Sanitation Data'!$D$32,0,10*ROW('Sanitation Data'!D128))="","",OFFSET('Sanitation Data'!$D$32,0,10*ROW('Sanitation Data'!D128)))</f>
        <v/>
      </c>
      <c r="CP134" s="404" t="str">
        <f ca="1">+IF(OFFSET('Sanitation Data'!$E$28,0,10*ROW('Sanitation Data'!E128))="","",OFFSET('Sanitation Data'!$E$28,0,10*ROW('Sanitation Data'!E128)))</f>
        <v/>
      </c>
      <c r="CQ134" s="404" t="str">
        <f ca="1">+IF(OFFSET('Sanitation Data'!$E$29,0,10*ROW('Sanitation Data'!E128))="","",OFFSET('Sanitation Data'!$E$29,0,10*ROW('Sanitation Data'!E128)))</f>
        <v/>
      </c>
      <c r="CR134" s="404" t="str">
        <f ca="1">+IF(OFFSET('Sanitation Data'!$E$30,0,10*ROW('Sanitation Data'!E128))="","",OFFSET('Sanitation Data'!$E$30,0,10*ROW('Sanitation Data'!E128)))</f>
        <v/>
      </c>
      <c r="CS134" s="404" t="str">
        <f ca="1">+IF(OFFSET('Sanitation Data'!$E$31,0,10*ROW('Sanitation Data'!E128))="","",OFFSET('Sanitation Data'!$E$31,0,10*ROW('Sanitation Data'!E128)))</f>
        <v/>
      </c>
      <c r="CT134" s="404" t="str">
        <f ca="1">+IF(OFFSET('Sanitation Data'!$E$32,0,10*ROW('Sanitation Data'!E128))="","",OFFSET('Sanitation Data'!$E$32,0,10*ROW('Sanitation Data'!E128)))</f>
        <v/>
      </c>
      <c r="CU134" s="404" t="str">
        <f ca="1">+IF(OFFSET('Sanitation Data'!$F$28,0,10*ROW('Sanitation Data'!F128))="","",OFFSET('Sanitation Data'!$F$28,0,10*ROW('Sanitation Data'!F128)))</f>
        <v/>
      </c>
      <c r="CV134" s="404" t="str">
        <f ca="1">+IF(OFFSET('Sanitation Data'!$F$29,0,10*ROW('Sanitation Data'!F128))="","",OFFSET('Sanitation Data'!$F$29,0,10*ROW('Sanitation Data'!F128)))</f>
        <v/>
      </c>
      <c r="CW134" s="404" t="str">
        <f ca="1">+IF(OFFSET('Sanitation Data'!$F$30,0,10*ROW('Sanitation Data'!F128))="","",OFFSET('Sanitation Data'!$F$30,0,10*ROW('Sanitation Data'!F128)))</f>
        <v/>
      </c>
      <c r="CX134" s="404" t="str">
        <f ca="1">+IF(OFFSET('Sanitation Data'!$F$31,0,10*ROW('Sanitation Data'!F128))="","",OFFSET('Sanitation Data'!$F$31,0,10*ROW('Sanitation Data'!F128)))</f>
        <v/>
      </c>
      <c r="CY134" s="404" t="str">
        <f ca="1">+IF(OFFSET('Sanitation Data'!$F$32,0,10*ROW('Sanitation Data'!F128))="","",OFFSET('Sanitation Data'!$F$32,0,10*ROW('Sanitation Data'!F128)))</f>
        <v/>
      </c>
      <c r="CZ134" s="404" t="str">
        <f ca="1">+IF(OFFSET('Sanitation Data'!$G$28,0,10*ROW('Sanitation Data'!G128))="","",OFFSET('Sanitation Data'!$G$28,0,10*ROW('Sanitation Data'!G128)))</f>
        <v/>
      </c>
      <c r="DA134" s="404" t="str">
        <f ca="1">+IF(OFFSET('Sanitation Data'!$G$29,0,10*ROW('Sanitation Data'!G128))="","",OFFSET('Sanitation Data'!$G$29,0,10*ROW('Sanitation Data'!G128)))</f>
        <v/>
      </c>
      <c r="DB134" s="404" t="str">
        <f ca="1">+IF(OFFSET('Sanitation Data'!$G$30,0,10*ROW('Sanitation Data'!G128))="","",OFFSET('Sanitation Data'!$G$30,0,10*ROW('Sanitation Data'!G128)))</f>
        <v/>
      </c>
      <c r="DC134" s="404" t="str">
        <f ca="1">+IF(OFFSET('Sanitation Data'!$G$31,0,10*ROW('Sanitation Data'!G128))="","",OFFSET('Sanitation Data'!$G$31,0,10*ROW('Sanitation Data'!G128)))</f>
        <v/>
      </c>
      <c r="DD134" s="404" t="str">
        <f ca="1">+IF(OFFSET('Sanitation Data'!$G$32,0,10*ROW('Sanitation Data'!G128))="","",OFFSET('Sanitation Data'!$G$32,0,10*ROW('Sanitation Data'!G128)))</f>
        <v/>
      </c>
      <c r="DE134" s="404" t="str">
        <f ca="1">+IF(OFFSET('Sanitation Data'!$H$28,0,10*ROW('Sanitation Data'!H128))="","",OFFSET('Sanitation Data'!$H$28,0,10*ROW('Sanitation Data'!H128)))</f>
        <v/>
      </c>
      <c r="DF134" s="404" t="str">
        <f ca="1">+IF(OFFSET('Sanitation Data'!$H$29,0,10*ROW('Sanitation Data'!H128))="","",OFFSET('Sanitation Data'!$H$29,0,10*ROW('Sanitation Data'!H128)))</f>
        <v/>
      </c>
      <c r="DG134" s="404" t="str">
        <f ca="1">+IF(OFFSET('Sanitation Data'!$H$30,0,10*ROW('Sanitation Data'!H128))="","",OFFSET('Sanitation Data'!$H$30,0,10*ROW('Sanitation Data'!H128)))</f>
        <v/>
      </c>
      <c r="DH134" s="404" t="str">
        <f ca="1">+IF(OFFSET('Sanitation Data'!$H$31,0,10*ROW('Sanitation Data'!H128))="","",OFFSET('Sanitation Data'!$H$31,0,10*ROW('Sanitation Data'!H128)))</f>
        <v/>
      </c>
      <c r="DI134" s="404" t="str">
        <f ca="1">+IF(OFFSET('Sanitation Data'!$H$32,0,10*ROW('Sanitation Data'!H128))="","",OFFSET('Sanitation Data'!$H$32,0,10*ROW('Sanitation Data'!H128)))</f>
        <v/>
      </c>
      <c r="DJ134" s="404" t="str">
        <f ca="1">+IF(OFFSET('Sanitation Data'!$I$28,0,10*ROW('Sanitation Data'!I128))="","",OFFSET('Sanitation Data'!$I$28,0,10*ROW('Sanitation Data'!I128)))</f>
        <v/>
      </c>
      <c r="DK134" s="404" t="str">
        <f ca="1">+IF(OFFSET('Sanitation Data'!$I$29,0,10*ROW('Sanitation Data'!I128))="","",OFFSET('Sanitation Data'!$I$29,0,10*ROW('Sanitation Data'!I128)))</f>
        <v/>
      </c>
      <c r="DL134" s="404" t="str">
        <f ca="1">+IF(OFFSET('Sanitation Data'!$I$30,0,10*ROW('Sanitation Data'!I128))="","",OFFSET('Sanitation Data'!$I$30,0,10*ROW('Sanitation Data'!I128)))</f>
        <v/>
      </c>
      <c r="DM134" s="404" t="str">
        <f ca="1">+IF(OFFSET('Sanitation Data'!$I$31,0,10*ROW('Sanitation Data'!I128))="","",OFFSET('Sanitation Data'!$I$31,0,10*ROW('Sanitation Data'!I128)))</f>
        <v/>
      </c>
      <c r="DN134" s="404" t="str">
        <f ca="1">+IF(OFFSET('Sanitation Data'!$I$32,0,10*ROW('Sanitation Data'!I128))="","",OFFSET('Sanitation Data'!$I$32,0,10*ROW('Sanitation Data'!I128)))</f>
        <v/>
      </c>
      <c r="DO134" s="404" t="str">
        <f ca="1">+IF(OFFSET('Hygiene Data'!$D$11,0,10*ROW('Hygiene Data'!D128))="","",OFFSET('Hygiene Data'!$D$11,0,10*ROW('Hygiene Data'!D128)))</f>
        <v/>
      </c>
      <c r="DP134" s="404" t="str">
        <f ca="1">+IF(OFFSET('Hygiene Data'!$D$12,0,10*ROW('Hygiene Data'!D128))="","",OFFSET('Hygiene Data'!$D$12,0,10*ROW('Hygiene Data'!D128)))</f>
        <v/>
      </c>
      <c r="DQ134" s="404" t="str">
        <f ca="1">+IF(OFFSET('Hygiene Data'!$D$13,0,10*ROW('Hygiene Data'!D128))="","",OFFSET('Hygiene Data'!$D$13,0,10*ROW('Hygiene Data'!D128)))</f>
        <v/>
      </c>
      <c r="DR134" s="404" t="str">
        <f ca="1">+IF(OFFSET('Hygiene Data'!$E$11,0,10*ROW('Hygiene Data'!E128))="","",OFFSET('Hygiene Data'!$E$11,0,10*ROW('Hygiene Data'!E128)))</f>
        <v/>
      </c>
      <c r="DS134" s="404" t="str">
        <f ca="1">+IF(OFFSET('Hygiene Data'!$E$12,0,10*ROW('Hygiene Data'!E128))="","",OFFSET('Hygiene Data'!$E$12,0,10*ROW('Hygiene Data'!E128)))</f>
        <v/>
      </c>
      <c r="DT134" s="404" t="str">
        <f ca="1">+IF(OFFSET('Hygiene Data'!$E$13,0,10*ROW('Hygiene Data'!E128))="","",OFFSET('Hygiene Data'!$E$13,0,10*ROW('Hygiene Data'!E128)))</f>
        <v/>
      </c>
      <c r="DU134" s="404" t="str">
        <f ca="1">+IF(OFFSET('Hygiene Data'!$F$11,0,10*ROW('Hygiene Data'!F128))="","",OFFSET('Hygiene Data'!$F$11,0,10*ROW('Hygiene Data'!F128)))</f>
        <v/>
      </c>
      <c r="DV134" s="404" t="str">
        <f ca="1">+IF(OFFSET('Hygiene Data'!$F$12,0,10*ROW('Hygiene Data'!F128))="","",OFFSET('Hygiene Data'!$F$12,0,10*ROW('Hygiene Data'!F128)))</f>
        <v/>
      </c>
      <c r="DW134" s="404" t="str">
        <f ca="1">+IF(OFFSET('Hygiene Data'!$F$13,0,10*ROW('Hygiene Data'!F128))="","",OFFSET('Hygiene Data'!$F$13,0,10*ROW('Hygiene Data'!F128)))</f>
        <v/>
      </c>
      <c r="DX134" s="404" t="str">
        <f ca="1">+IF(OFFSET('Hygiene Data'!$G$11,0,10*ROW('Hygiene Data'!G128))="","",OFFSET('Hygiene Data'!$G$11,0,10*ROW('Hygiene Data'!G128)))</f>
        <v/>
      </c>
      <c r="DY134" s="404" t="str">
        <f ca="1">+IF(OFFSET('Hygiene Data'!$G$12,0,10*ROW('Hygiene Data'!G128))="","",OFFSET('Hygiene Data'!$G$12,0,10*ROW('Hygiene Data'!G128)))</f>
        <v/>
      </c>
      <c r="DZ134" s="404" t="str">
        <f ca="1">+IF(OFFSET('Hygiene Data'!$G$13,0,10*ROW('Hygiene Data'!G128))="","",OFFSET('Hygiene Data'!$G$13,0,10*ROW('Hygiene Data'!G128)))</f>
        <v/>
      </c>
      <c r="EA134" s="404" t="str">
        <f ca="1">+IF(OFFSET('Hygiene Data'!$H$11,0,10*ROW('Hygiene Data'!H128))="","",OFFSET('Hygiene Data'!$H$11,0,10*ROW('Hygiene Data'!H128)))</f>
        <v/>
      </c>
      <c r="EB134" s="404" t="str">
        <f ca="1">+IF(OFFSET('Hygiene Data'!$H$12,0,10*ROW('Hygiene Data'!H128))="","",OFFSET('Hygiene Data'!$H$12,0,10*ROW('Hygiene Data'!H128)))</f>
        <v/>
      </c>
      <c r="EC134" s="404" t="str">
        <f ca="1">+IF(OFFSET('Hygiene Data'!$H$13,0,10*ROW('Hygiene Data'!H128))="","",OFFSET('Hygiene Data'!$H$13,0,10*ROW('Hygiene Data'!H128)))</f>
        <v/>
      </c>
      <c r="ED134" s="404" t="str">
        <f ca="1">+IF(OFFSET('Hygiene Data'!$I$11,0,10*ROW('Hygiene Data'!I128))="","",OFFSET('Hygiene Data'!$I$11,0,10*ROW('Hygiene Data'!I128)))</f>
        <v/>
      </c>
      <c r="EE134" s="404" t="str">
        <f ca="1">+IF(OFFSET('Hygiene Data'!$I$12,0,10*ROW('Hygiene Data'!I128))="","",OFFSET('Hygiene Data'!$I$12,0,10*ROW('Hygiene Data'!I128)))</f>
        <v/>
      </c>
      <c r="EF134" s="404" t="str">
        <f ca="1">+IF(OFFSET('Hygiene Data'!$I$13,0,10*ROW('Hygiene Data'!I128))="","",OFFSET('Hygiene Data'!$I$13,0,10*ROW('Hygiene Data'!I128)))</f>
        <v/>
      </c>
    </row>
    <row r="135" spans="1:136" x14ac:dyDescent="0.25">
      <c r="A135" s="513" t="str">
        <f ca="1">+IF(OFFSET('Water Data'!$B$2,0,10*ROW('Water Data'!E129))="","",OFFSET('Water Data'!$B$2,0,10*ROW('Water Data'!E129)))</f>
        <v/>
      </c>
      <c r="B135" s="51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40" t="str">
        <f t="shared" ref="C135:C198" ca="1" si="2">+IF(ISNUMBER(VALUE(MID(A135,5,4))), VALUE(MID(A135, 5,4)),"")</f>
        <v/>
      </c>
      <c r="D135" s="54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4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4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4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4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4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4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4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4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4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4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4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4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4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4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4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4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4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4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4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4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4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4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4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4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4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4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4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4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4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4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4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4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4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4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4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4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4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4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4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4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4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4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4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4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4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4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4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4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1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4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4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4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4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4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4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4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4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4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4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4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4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4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4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4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4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404" t="str">
        <f ca="1">+IF(OFFSET('Water Data'!$D$27,0,10*ROW('Water Data'!D129))="","",OFFSET('Water Data'!$D$27,0,10*ROW('Water Data'!D129)))</f>
        <v/>
      </c>
      <c r="BT135" s="404" t="str">
        <f ca="1">+IF(OFFSET('Water Data'!$D$28,0,10*ROW('Water Data'!D129))="","",OFFSET('Water Data'!$D$28,0,10*ROW('Water Data'!D129)))</f>
        <v/>
      </c>
      <c r="BU135" s="404" t="str">
        <f ca="1">+IF(OFFSET('Water Data'!$D$29,0,10*ROW('Water Data'!D129))="","",OFFSET('Water Data'!$D$29,0,10*ROW('Water Data'!D129)))</f>
        <v/>
      </c>
      <c r="BV135" s="404" t="str">
        <f ca="1">+IF(OFFSET('Water Data'!$E$27,0,10*ROW('Water Data'!E129))="","",OFFSET('Water Data'!$E$27,0,10*ROW('Water Data'!E129)))</f>
        <v/>
      </c>
      <c r="BW135" s="404" t="str">
        <f ca="1">+IF(OFFSET('Water Data'!$E$28,0,10*ROW('Water Data'!E129))="","",OFFSET('Water Data'!$E$28,0,10*ROW('Water Data'!E129)))</f>
        <v/>
      </c>
      <c r="BX135" s="404" t="str">
        <f ca="1">+IF(OFFSET('Water Data'!$E$29,0,10*ROW('Water Data'!E129))="","",OFFSET('Water Data'!$E$29,0,10*ROW('Water Data'!E129)))</f>
        <v/>
      </c>
      <c r="BY135" s="404" t="str">
        <f ca="1">+IF(OFFSET('Water Data'!$F$27,0,10*ROW('Water Data'!F129))="","",OFFSET('Water Data'!$F$27,0,10*ROW('Water Data'!F129)))</f>
        <v/>
      </c>
      <c r="BZ135" s="404" t="str">
        <f ca="1">+IF(OFFSET('Water Data'!$F$28,0,10*ROW('Water Data'!F129))="","",OFFSET('Water Data'!$F$28,0,10*ROW('Water Data'!F129)))</f>
        <v/>
      </c>
      <c r="CA135" s="404" t="str">
        <f ca="1">+IF(OFFSET('Water Data'!$F$29,0,10*ROW('Water Data'!F129))="","",OFFSET('Water Data'!$F$29,0,10*ROW('Water Data'!F129)))</f>
        <v/>
      </c>
      <c r="CB135" s="404" t="str">
        <f ca="1">+IF(OFFSET('Water Data'!$G$27,0,10*ROW('Water Data'!G129))="","",OFFSET('Water Data'!$G$27,0,10*ROW('Water Data'!G129)))</f>
        <v/>
      </c>
      <c r="CC135" s="404" t="str">
        <f ca="1">+IF(OFFSET('Water Data'!$G$28,0,10*ROW('Water Data'!G129))="","",OFFSET('Water Data'!$G$28,0,10*ROW('Water Data'!G129)))</f>
        <v/>
      </c>
      <c r="CD135" s="404" t="str">
        <f ca="1">+IF(OFFSET('Water Data'!$G$29,0,10*ROW('Water Data'!G129))="","",OFFSET('Water Data'!$G$29,0,10*ROW('Water Data'!G129)))</f>
        <v/>
      </c>
      <c r="CE135" s="404" t="str">
        <f ca="1">+IF(OFFSET('Water Data'!$H$27,0,10*ROW('Water Data'!H129))="","",OFFSET('Water Data'!$H$27,0,10*ROW('Water Data'!H129)))</f>
        <v/>
      </c>
      <c r="CF135" s="404" t="str">
        <f ca="1">+IF(OFFSET('Water Data'!$H$28,0,10*ROW('Water Data'!H129))="","",OFFSET('Water Data'!$H$28,0,10*ROW('Water Data'!H129)))</f>
        <v/>
      </c>
      <c r="CG135" s="404" t="str">
        <f ca="1">+IF(OFFSET('Water Data'!$H$29,0,10*ROW('Water Data'!H129))="","",OFFSET('Water Data'!$H$29,0,10*ROW('Water Data'!H129)))</f>
        <v/>
      </c>
      <c r="CH135" s="404" t="str">
        <f ca="1">+IF(OFFSET('Water Data'!$I$27,0,10*ROW('Water Data'!I129))="","",OFFSET('Water Data'!$I$27,0,10*ROW('Water Data'!I129)))</f>
        <v/>
      </c>
      <c r="CI135" s="404" t="str">
        <f ca="1">+IF(OFFSET('Water Data'!$I$28,0,10*ROW('Water Data'!I129))="","",OFFSET('Water Data'!$I$28,0,10*ROW('Water Data'!I129)))</f>
        <v/>
      </c>
      <c r="CJ135" s="404" t="str">
        <f ca="1">+IF(OFFSET('Water Data'!$I$29,0,10*ROW('Water Data'!I129))="","",OFFSET('Water Data'!$I$29,0,10*ROW('Water Data'!I129)))</f>
        <v/>
      </c>
      <c r="CK135" s="404" t="str">
        <f ca="1">+IF(OFFSET('Sanitation Data'!$D$28,0,10*ROW('Sanitation Data'!D129))="","",OFFSET('Sanitation Data'!$D$28,0,10*ROW('Sanitation Data'!D129)))</f>
        <v/>
      </c>
      <c r="CL135" s="404" t="str">
        <f ca="1">+IF(OFFSET('Sanitation Data'!$D$29,0,10*ROW('Sanitation Data'!D129))="","",OFFSET('Sanitation Data'!$D$29,0,10*ROW('Sanitation Data'!D129)))</f>
        <v/>
      </c>
      <c r="CM135" s="404" t="str">
        <f ca="1">+IF(OFFSET('Sanitation Data'!$D$30,0,10*ROW('Sanitation Data'!D129))="","",OFFSET('Sanitation Data'!$D$30,0,10*ROW('Sanitation Data'!D129)))</f>
        <v/>
      </c>
      <c r="CN135" s="404" t="str">
        <f ca="1">+IF(OFFSET('Sanitation Data'!$D$31,0,10*ROW('Sanitation Data'!D129))="","",OFFSET('Sanitation Data'!$D$31,0,10*ROW('Sanitation Data'!D129)))</f>
        <v/>
      </c>
      <c r="CO135" s="404" t="str">
        <f ca="1">+IF(OFFSET('Sanitation Data'!$D$32,0,10*ROW('Sanitation Data'!D129))="","",OFFSET('Sanitation Data'!$D$32,0,10*ROW('Sanitation Data'!D129)))</f>
        <v/>
      </c>
      <c r="CP135" s="404" t="str">
        <f ca="1">+IF(OFFSET('Sanitation Data'!$E$28,0,10*ROW('Sanitation Data'!E129))="","",OFFSET('Sanitation Data'!$E$28,0,10*ROW('Sanitation Data'!E129)))</f>
        <v/>
      </c>
      <c r="CQ135" s="404" t="str">
        <f ca="1">+IF(OFFSET('Sanitation Data'!$E$29,0,10*ROW('Sanitation Data'!E129))="","",OFFSET('Sanitation Data'!$E$29,0,10*ROW('Sanitation Data'!E129)))</f>
        <v/>
      </c>
      <c r="CR135" s="404" t="str">
        <f ca="1">+IF(OFFSET('Sanitation Data'!$E$30,0,10*ROW('Sanitation Data'!E129))="","",OFFSET('Sanitation Data'!$E$30,0,10*ROW('Sanitation Data'!E129)))</f>
        <v/>
      </c>
      <c r="CS135" s="404" t="str">
        <f ca="1">+IF(OFFSET('Sanitation Data'!$E$31,0,10*ROW('Sanitation Data'!E129))="","",OFFSET('Sanitation Data'!$E$31,0,10*ROW('Sanitation Data'!E129)))</f>
        <v/>
      </c>
      <c r="CT135" s="404" t="str">
        <f ca="1">+IF(OFFSET('Sanitation Data'!$E$32,0,10*ROW('Sanitation Data'!E129))="","",OFFSET('Sanitation Data'!$E$32,0,10*ROW('Sanitation Data'!E129)))</f>
        <v/>
      </c>
      <c r="CU135" s="404" t="str">
        <f ca="1">+IF(OFFSET('Sanitation Data'!$F$28,0,10*ROW('Sanitation Data'!F129))="","",OFFSET('Sanitation Data'!$F$28,0,10*ROW('Sanitation Data'!F129)))</f>
        <v/>
      </c>
      <c r="CV135" s="404" t="str">
        <f ca="1">+IF(OFFSET('Sanitation Data'!$F$29,0,10*ROW('Sanitation Data'!F129))="","",OFFSET('Sanitation Data'!$F$29,0,10*ROW('Sanitation Data'!F129)))</f>
        <v/>
      </c>
      <c r="CW135" s="404" t="str">
        <f ca="1">+IF(OFFSET('Sanitation Data'!$F$30,0,10*ROW('Sanitation Data'!F129))="","",OFFSET('Sanitation Data'!$F$30,0,10*ROW('Sanitation Data'!F129)))</f>
        <v/>
      </c>
      <c r="CX135" s="404" t="str">
        <f ca="1">+IF(OFFSET('Sanitation Data'!$F$31,0,10*ROW('Sanitation Data'!F129))="","",OFFSET('Sanitation Data'!$F$31,0,10*ROW('Sanitation Data'!F129)))</f>
        <v/>
      </c>
      <c r="CY135" s="404" t="str">
        <f ca="1">+IF(OFFSET('Sanitation Data'!$F$32,0,10*ROW('Sanitation Data'!F129))="","",OFFSET('Sanitation Data'!$F$32,0,10*ROW('Sanitation Data'!F129)))</f>
        <v/>
      </c>
      <c r="CZ135" s="404" t="str">
        <f ca="1">+IF(OFFSET('Sanitation Data'!$G$28,0,10*ROW('Sanitation Data'!G129))="","",OFFSET('Sanitation Data'!$G$28,0,10*ROW('Sanitation Data'!G129)))</f>
        <v/>
      </c>
      <c r="DA135" s="404" t="str">
        <f ca="1">+IF(OFFSET('Sanitation Data'!$G$29,0,10*ROW('Sanitation Data'!G129))="","",OFFSET('Sanitation Data'!$G$29,0,10*ROW('Sanitation Data'!G129)))</f>
        <v/>
      </c>
      <c r="DB135" s="404" t="str">
        <f ca="1">+IF(OFFSET('Sanitation Data'!$G$30,0,10*ROW('Sanitation Data'!G129))="","",OFFSET('Sanitation Data'!$G$30,0,10*ROW('Sanitation Data'!G129)))</f>
        <v/>
      </c>
      <c r="DC135" s="404" t="str">
        <f ca="1">+IF(OFFSET('Sanitation Data'!$G$31,0,10*ROW('Sanitation Data'!G129))="","",OFFSET('Sanitation Data'!$G$31,0,10*ROW('Sanitation Data'!G129)))</f>
        <v/>
      </c>
      <c r="DD135" s="404" t="str">
        <f ca="1">+IF(OFFSET('Sanitation Data'!$G$32,0,10*ROW('Sanitation Data'!G129))="","",OFFSET('Sanitation Data'!$G$32,0,10*ROW('Sanitation Data'!G129)))</f>
        <v/>
      </c>
      <c r="DE135" s="404" t="str">
        <f ca="1">+IF(OFFSET('Sanitation Data'!$H$28,0,10*ROW('Sanitation Data'!H129))="","",OFFSET('Sanitation Data'!$H$28,0,10*ROW('Sanitation Data'!H129)))</f>
        <v/>
      </c>
      <c r="DF135" s="404" t="str">
        <f ca="1">+IF(OFFSET('Sanitation Data'!$H$29,0,10*ROW('Sanitation Data'!H129))="","",OFFSET('Sanitation Data'!$H$29,0,10*ROW('Sanitation Data'!H129)))</f>
        <v/>
      </c>
      <c r="DG135" s="404" t="str">
        <f ca="1">+IF(OFFSET('Sanitation Data'!$H$30,0,10*ROW('Sanitation Data'!H129))="","",OFFSET('Sanitation Data'!$H$30,0,10*ROW('Sanitation Data'!H129)))</f>
        <v/>
      </c>
      <c r="DH135" s="404" t="str">
        <f ca="1">+IF(OFFSET('Sanitation Data'!$H$31,0,10*ROW('Sanitation Data'!H129))="","",OFFSET('Sanitation Data'!$H$31,0,10*ROW('Sanitation Data'!H129)))</f>
        <v/>
      </c>
      <c r="DI135" s="404" t="str">
        <f ca="1">+IF(OFFSET('Sanitation Data'!$H$32,0,10*ROW('Sanitation Data'!H129))="","",OFFSET('Sanitation Data'!$H$32,0,10*ROW('Sanitation Data'!H129)))</f>
        <v/>
      </c>
      <c r="DJ135" s="404" t="str">
        <f ca="1">+IF(OFFSET('Sanitation Data'!$I$28,0,10*ROW('Sanitation Data'!I129))="","",OFFSET('Sanitation Data'!$I$28,0,10*ROW('Sanitation Data'!I129)))</f>
        <v/>
      </c>
      <c r="DK135" s="404" t="str">
        <f ca="1">+IF(OFFSET('Sanitation Data'!$I$29,0,10*ROW('Sanitation Data'!I129))="","",OFFSET('Sanitation Data'!$I$29,0,10*ROW('Sanitation Data'!I129)))</f>
        <v/>
      </c>
      <c r="DL135" s="404" t="str">
        <f ca="1">+IF(OFFSET('Sanitation Data'!$I$30,0,10*ROW('Sanitation Data'!I129))="","",OFFSET('Sanitation Data'!$I$30,0,10*ROW('Sanitation Data'!I129)))</f>
        <v/>
      </c>
      <c r="DM135" s="404" t="str">
        <f ca="1">+IF(OFFSET('Sanitation Data'!$I$31,0,10*ROW('Sanitation Data'!I129))="","",OFFSET('Sanitation Data'!$I$31,0,10*ROW('Sanitation Data'!I129)))</f>
        <v/>
      </c>
      <c r="DN135" s="404" t="str">
        <f ca="1">+IF(OFFSET('Sanitation Data'!$I$32,0,10*ROW('Sanitation Data'!I129))="","",OFFSET('Sanitation Data'!$I$32,0,10*ROW('Sanitation Data'!I129)))</f>
        <v/>
      </c>
      <c r="DO135" s="404" t="str">
        <f ca="1">+IF(OFFSET('Hygiene Data'!$D$11,0,10*ROW('Hygiene Data'!D129))="","",OFFSET('Hygiene Data'!$D$11,0,10*ROW('Hygiene Data'!D129)))</f>
        <v/>
      </c>
      <c r="DP135" s="404" t="str">
        <f ca="1">+IF(OFFSET('Hygiene Data'!$D$12,0,10*ROW('Hygiene Data'!D129))="","",OFFSET('Hygiene Data'!$D$12,0,10*ROW('Hygiene Data'!D129)))</f>
        <v/>
      </c>
      <c r="DQ135" s="404" t="str">
        <f ca="1">+IF(OFFSET('Hygiene Data'!$D$13,0,10*ROW('Hygiene Data'!D129))="","",OFFSET('Hygiene Data'!$D$13,0,10*ROW('Hygiene Data'!D129)))</f>
        <v/>
      </c>
      <c r="DR135" s="404" t="str">
        <f ca="1">+IF(OFFSET('Hygiene Data'!$E$11,0,10*ROW('Hygiene Data'!E129))="","",OFFSET('Hygiene Data'!$E$11,0,10*ROW('Hygiene Data'!E129)))</f>
        <v/>
      </c>
      <c r="DS135" s="404" t="str">
        <f ca="1">+IF(OFFSET('Hygiene Data'!$E$12,0,10*ROW('Hygiene Data'!E129))="","",OFFSET('Hygiene Data'!$E$12,0,10*ROW('Hygiene Data'!E129)))</f>
        <v/>
      </c>
      <c r="DT135" s="404" t="str">
        <f ca="1">+IF(OFFSET('Hygiene Data'!$E$13,0,10*ROW('Hygiene Data'!E129))="","",OFFSET('Hygiene Data'!$E$13,0,10*ROW('Hygiene Data'!E129)))</f>
        <v/>
      </c>
      <c r="DU135" s="404" t="str">
        <f ca="1">+IF(OFFSET('Hygiene Data'!$F$11,0,10*ROW('Hygiene Data'!F129))="","",OFFSET('Hygiene Data'!$F$11,0,10*ROW('Hygiene Data'!F129)))</f>
        <v/>
      </c>
      <c r="DV135" s="404" t="str">
        <f ca="1">+IF(OFFSET('Hygiene Data'!$F$12,0,10*ROW('Hygiene Data'!F129))="","",OFFSET('Hygiene Data'!$F$12,0,10*ROW('Hygiene Data'!F129)))</f>
        <v/>
      </c>
      <c r="DW135" s="404" t="str">
        <f ca="1">+IF(OFFSET('Hygiene Data'!$F$13,0,10*ROW('Hygiene Data'!F129))="","",OFFSET('Hygiene Data'!$F$13,0,10*ROW('Hygiene Data'!F129)))</f>
        <v/>
      </c>
      <c r="DX135" s="404" t="str">
        <f ca="1">+IF(OFFSET('Hygiene Data'!$G$11,0,10*ROW('Hygiene Data'!G129))="","",OFFSET('Hygiene Data'!$G$11,0,10*ROW('Hygiene Data'!G129)))</f>
        <v/>
      </c>
      <c r="DY135" s="404" t="str">
        <f ca="1">+IF(OFFSET('Hygiene Data'!$G$12,0,10*ROW('Hygiene Data'!G129))="","",OFFSET('Hygiene Data'!$G$12,0,10*ROW('Hygiene Data'!G129)))</f>
        <v/>
      </c>
      <c r="DZ135" s="404" t="str">
        <f ca="1">+IF(OFFSET('Hygiene Data'!$G$13,0,10*ROW('Hygiene Data'!G129))="","",OFFSET('Hygiene Data'!$G$13,0,10*ROW('Hygiene Data'!G129)))</f>
        <v/>
      </c>
      <c r="EA135" s="404" t="str">
        <f ca="1">+IF(OFFSET('Hygiene Data'!$H$11,0,10*ROW('Hygiene Data'!H129))="","",OFFSET('Hygiene Data'!$H$11,0,10*ROW('Hygiene Data'!H129)))</f>
        <v/>
      </c>
      <c r="EB135" s="404" t="str">
        <f ca="1">+IF(OFFSET('Hygiene Data'!$H$12,0,10*ROW('Hygiene Data'!H129))="","",OFFSET('Hygiene Data'!$H$12,0,10*ROW('Hygiene Data'!H129)))</f>
        <v/>
      </c>
      <c r="EC135" s="404" t="str">
        <f ca="1">+IF(OFFSET('Hygiene Data'!$H$13,0,10*ROW('Hygiene Data'!H129))="","",OFFSET('Hygiene Data'!$H$13,0,10*ROW('Hygiene Data'!H129)))</f>
        <v/>
      </c>
      <c r="ED135" s="404" t="str">
        <f ca="1">+IF(OFFSET('Hygiene Data'!$I$11,0,10*ROW('Hygiene Data'!I129))="","",OFFSET('Hygiene Data'!$I$11,0,10*ROW('Hygiene Data'!I129)))</f>
        <v/>
      </c>
      <c r="EE135" s="404" t="str">
        <f ca="1">+IF(OFFSET('Hygiene Data'!$I$12,0,10*ROW('Hygiene Data'!I129))="","",OFFSET('Hygiene Data'!$I$12,0,10*ROW('Hygiene Data'!I129)))</f>
        <v/>
      </c>
      <c r="EF135" s="404" t="str">
        <f ca="1">+IF(OFFSET('Hygiene Data'!$I$13,0,10*ROW('Hygiene Data'!I129))="","",OFFSET('Hygiene Data'!$I$13,0,10*ROW('Hygiene Data'!I129)))</f>
        <v/>
      </c>
    </row>
    <row r="136" spans="1:136" x14ac:dyDescent="0.25">
      <c r="A136" s="513" t="str">
        <f ca="1">+IF(OFFSET('Water Data'!$B$2,0,10*ROW('Water Data'!E130))="","",OFFSET('Water Data'!$B$2,0,10*ROW('Water Data'!E130)))</f>
        <v/>
      </c>
      <c r="B136" s="51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40" t="str">
        <f t="shared" ca="1" si="2"/>
        <v/>
      </c>
      <c r="D136" s="54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4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4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4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4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4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4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4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4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4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4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4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4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4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4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4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4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4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4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4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4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4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4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4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4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4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4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4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4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4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4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4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4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4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4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4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4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4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4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4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4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4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4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4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4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4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4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4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4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1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4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4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4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4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4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4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4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4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4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4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4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4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4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4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4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4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404" t="str">
        <f ca="1">+IF(OFFSET('Water Data'!$D$27,0,10*ROW('Water Data'!D130))="","",OFFSET('Water Data'!$D$27,0,10*ROW('Water Data'!D130)))</f>
        <v/>
      </c>
      <c r="BT136" s="404" t="str">
        <f ca="1">+IF(OFFSET('Water Data'!$D$28,0,10*ROW('Water Data'!D130))="","",OFFSET('Water Data'!$D$28,0,10*ROW('Water Data'!D130)))</f>
        <v/>
      </c>
      <c r="BU136" s="404" t="str">
        <f ca="1">+IF(OFFSET('Water Data'!$D$29,0,10*ROW('Water Data'!D130))="","",OFFSET('Water Data'!$D$29,0,10*ROW('Water Data'!D130)))</f>
        <v/>
      </c>
      <c r="BV136" s="404" t="str">
        <f ca="1">+IF(OFFSET('Water Data'!$E$27,0,10*ROW('Water Data'!E130))="","",OFFSET('Water Data'!$E$27,0,10*ROW('Water Data'!E130)))</f>
        <v/>
      </c>
      <c r="BW136" s="404" t="str">
        <f ca="1">+IF(OFFSET('Water Data'!$E$28,0,10*ROW('Water Data'!E130))="","",OFFSET('Water Data'!$E$28,0,10*ROW('Water Data'!E130)))</f>
        <v/>
      </c>
      <c r="BX136" s="404" t="str">
        <f ca="1">+IF(OFFSET('Water Data'!$E$29,0,10*ROW('Water Data'!E130))="","",OFFSET('Water Data'!$E$29,0,10*ROW('Water Data'!E130)))</f>
        <v/>
      </c>
      <c r="BY136" s="404" t="str">
        <f ca="1">+IF(OFFSET('Water Data'!$F$27,0,10*ROW('Water Data'!F130))="","",OFFSET('Water Data'!$F$27,0,10*ROW('Water Data'!F130)))</f>
        <v/>
      </c>
      <c r="BZ136" s="404" t="str">
        <f ca="1">+IF(OFFSET('Water Data'!$F$28,0,10*ROW('Water Data'!F130))="","",OFFSET('Water Data'!$F$28,0,10*ROW('Water Data'!F130)))</f>
        <v/>
      </c>
      <c r="CA136" s="404" t="str">
        <f ca="1">+IF(OFFSET('Water Data'!$F$29,0,10*ROW('Water Data'!F130))="","",OFFSET('Water Data'!$F$29,0,10*ROW('Water Data'!F130)))</f>
        <v/>
      </c>
      <c r="CB136" s="404" t="str">
        <f ca="1">+IF(OFFSET('Water Data'!$G$27,0,10*ROW('Water Data'!G130))="","",OFFSET('Water Data'!$G$27,0,10*ROW('Water Data'!G130)))</f>
        <v/>
      </c>
      <c r="CC136" s="404" t="str">
        <f ca="1">+IF(OFFSET('Water Data'!$G$28,0,10*ROW('Water Data'!G130))="","",OFFSET('Water Data'!$G$28,0,10*ROW('Water Data'!G130)))</f>
        <v/>
      </c>
      <c r="CD136" s="404" t="str">
        <f ca="1">+IF(OFFSET('Water Data'!$G$29,0,10*ROW('Water Data'!G130))="","",OFFSET('Water Data'!$G$29,0,10*ROW('Water Data'!G130)))</f>
        <v/>
      </c>
      <c r="CE136" s="404" t="str">
        <f ca="1">+IF(OFFSET('Water Data'!$H$27,0,10*ROW('Water Data'!H130))="","",OFFSET('Water Data'!$H$27,0,10*ROW('Water Data'!H130)))</f>
        <v/>
      </c>
      <c r="CF136" s="404" t="str">
        <f ca="1">+IF(OFFSET('Water Data'!$H$28,0,10*ROW('Water Data'!H130))="","",OFFSET('Water Data'!$H$28,0,10*ROW('Water Data'!H130)))</f>
        <v/>
      </c>
      <c r="CG136" s="404" t="str">
        <f ca="1">+IF(OFFSET('Water Data'!$H$29,0,10*ROW('Water Data'!H130))="","",OFFSET('Water Data'!$H$29,0,10*ROW('Water Data'!H130)))</f>
        <v/>
      </c>
      <c r="CH136" s="404" t="str">
        <f ca="1">+IF(OFFSET('Water Data'!$I$27,0,10*ROW('Water Data'!I130))="","",OFFSET('Water Data'!$I$27,0,10*ROW('Water Data'!I130)))</f>
        <v/>
      </c>
      <c r="CI136" s="404" t="str">
        <f ca="1">+IF(OFFSET('Water Data'!$I$28,0,10*ROW('Water Data'!I130))="","",OFFSET('Water Data'!$I$28,0,10*ROW('Water Data'!I130)))</f>
        <v/>
      </c>
      <c r="CJ136" s="404" t="str">
        <f ca="1">+IF(OFFSET('Water Data'!$I$29,0,10*ROW('Water Data'!I130))="","",OFFSET('Water Data'!$I$29,0,10*ROW('Water Data'!I130)))</f>
        <v/>
      </c>
      <c r="CK136" s="404" t="str">
        <f ca="1">+IF(OFFSET('Sanitation Data'!$D$28,0,10*ROW('Sanitation Data'!D130))="","",OFFSET('Sanitation Data'!$D$28,0,10*ROW('Sanitation Data'!D130)))</f>
        <v/>
      </c>
      <c r="CL136" s="404" t="str">
        <f ca="1">+IF(OFFSET('Sanitation Data'!$D$29,0,10*ROW('Sanitation Data'!D130))="","",OFFSET('Sanitation Data'!$D$29,0,10*ROW('Sanitation Data'!D130)))</f>
        <v/>
      </c>
      <c r="CM136" s="404" t="str">
        <f ca="1">+IF(OFFSET('Sanitation Data'!$D$30,0,10*ROW('Sanitation Data'!D130))="","",OFFSET('Sanitation Data'!$D$30,0,10*ROW('Sanitation Data'!D130)))</f>
        <v/>
      </c>
      <c r="CN136" s="404" t="str">
        <f ca="1">+IF(OFFSET('Sanitation Data'!$D$31,0,10*ROW('Sanitation Data'!D130))="","",OFFSET('Sanitation Data'!$D$31,0,10*ROW('Sanitation Data'!D130)))</f>
        <v/>
      </c>
      <c r="CO136" s="404" t="str">
        <f ca="1">+IF(OFFSET('Sanitation Data'!$D$32,0,10*ROW('Sanitation Data'!D130))="","",OFFSET('Sanitation Data'!$D$32,0,10*ROW('Sanitation Data'!D130)))</f>
        <v/>
      </c>
      <c r="CP136" s="404" t="str">
        <f ca="1">+IF(OFFSET('Sanitation Data'!$E$28,0,10*ROW('Sanitation Data'!E130))="","",OFFSET('Sanitation Data'!$E$28,0,10*ROW('Sanitation Data'!E130)))</f>
        <v/>
      </c>
      <c r="CQ136" s="404" t="str">
        <f ca="1">+IF(OFFSET('Sanitation Data'!$E$29,0,10*ROW('Sanitation Data'!E130))="","",OFFSET('Sanitation Data'!$E$29,0,10*ROW('Sanitation Data'!E130)))</f>
        <v/>
      </c>
      <c r="CR136" s="404" t="str">
        <f ca="1">+IF(OFFSET('Sanitation Data'!$E$30,0,10*ROW('Sanitation Data'!E130))="","",OFFSET('Sanitation Data'!$E$30,0,10*ROW('Sanitation Data'!E130)))</f>
        <v/>
      </c>
      <c r="CS136" s="404" t="str">
        <f ca="1">+IF(OFFSET('Sanitation Data'!$E$31,0,10*ROW('Sanitation Data'!E130))="","",OFFSET('Sanitation Data'!$E$31,0,10*ROW('Sanitation Data'!E130)))</f>
        <v/>
      </c>
      <c r="CT136" s="404" t="str">
        <f ca="1">+IF(OFFSET('Sanitation Data'!$E$32,0,10*ROW('Sanitation Data'!E130))="","",OFFSET('Sanitation Data'!$E$32,0,10*ROW('Sanitation Data'!E130)))</f>
        <v/>
      </c>
      <c r="CU136" s="404" t="str">
        <f ca="1">+IF(OFFSET('Sanitation Data'!$F$28,0,10*ROW('Sanitation Data'!F130))="","",OFFSET('Sanitation Data'!$F$28,0,10*ROW('Sanitation Data'!F130)))</f>
        <v/>
      </c>
      <c r="CV136" s="404" t="str">
        <f ca="1">+IF(OFFSET('Sanitation Data'!$F$29,0,10*ROW('Sanitation Data'!F130))="","",OFFSET('Sanitation Data'!$F$29,0,10*ROW('Sanitation Data'!F130)))</f>
        <v/>
      </c>
      <c r="CW136" s="404" t="str">
        <f ca="1">+IF(OFFSET('Sanitation Data'!$F$30,0,10*ROW('Sanitation Data'!F130))="","",OFFSET('Sanitation Data'!$F$30,0,10*ROW('Sanitation Data'!F130)))</f>
        <v/>
      </c>
      <c r="CX136" s="404" t="str">
        <f ca="1">+IF(OFFSET('Sanitation Data'!$F$31,0,10*ROW('Sanitation Data'!F130))="","",OFFSET('Sanitation Data'!$F$31,0,10*ROW('Sanitation Data'!F130)))</f>
        <v/>
      </c>
      <c r="CY136" s="404" t="str">
        <f ca="1">+IF(OFFSET('Sanitation Data'!$F$32,0,10*ROW('Sanitation Data'!F130))="","",OFFSET('Sanitation Data'!$F$32,0,10*ROW('Sanitation Data'!F130)))</f>
        <v/>
      </c>
      <c r="CZ136" s="404" t="str">
        <f ca="1">+IF(OFFSET('Sanitation Data'!$G$28,0,10*ROW('Sanitation Data'!G130))="","",OFFSET('Sanitation Data'!$G$28,0,10*ROW('Sanitation Data'!G130)))</f>
        <v/>
      </c>
      <c r="DA136" s="404" t="str">
        <f ca="1">+IF(OFFSET('Sanitation Data'!$G$29,0,10*ROW('Sanitation Data'!G130))="","",OFFSET('Sanitation Data'!$G$29,0,10*ROW('Sanitation Data'!G130)))</f>
        <v/>
      </c>
      <c r="DB136" s="404" t="str">
        <f ca="1">+IF(OFFSET('Sanitation Data'!$G$30,0,10*ROW('Sanitation Data'!G130))="","",OFFSET('Sanitation Data'!$G$30,0,10*ROW('Sanitation Data'!G130)))</f>
        <v/>
      </c>
      <c r="DC136" s="404" t="str">
        <f ca="1">+IF(OFFSET('Sanitation Data'!$G$31,0,10*ROW('Sanitation Data'!G130))="","",OFFSET('Sanitation Data'!$G$31,0,10*ROW('Sanitation Data'!G130)))</f>
        <v/>
      </c>
      <c r="DD136" s="404" t="str">
        <f ca="1">+IF(OFFSET('Sanitation Data'!$G$32,0,10*ROW('Sanitation Data'!G130))="","",OFFSET('Sanitation Data'!$G$32,0,10*ROW('Sanitation Data'!G130)))</f>
        <v/>
      </c>
      <c r="DE136" s="404" t="str">
        <f ca="1">+IF(OFFSET('Sanitation Data'!$H$28,0,10*ROW('Sanitation Data'!H130))="","",OFFSET('Sanitation Data'!$H$28,0,10*ROW('Sanitation Data'!H130)))</f>
        <v/>
      </c>
      <c r="DF136" s="404" t="str">
        <f ca="1">+IF(OFFSET('Sanitation Data'!$H$29,0,10*ROW('Sanitation Data'!H130))="","",OFFSET('Sanitation Data'!$H$29,0,10*ROW('Sanitation Data'!H130)))</f>
        <v/>
      </c>
      <c r="DG136" s="404" t="str">
        <f ca="1">+IF(OFFSET('Sanitation Data'!$H$30,0,10*ROW('Sanitation Data'!H130))="","",OFFSET('Sanitation Data'!$H$30,0,10*ROW('Sanitation Data'!H130)))</f>
        <v/>
      </c>
      <c r="DH136" s="404" t="str">
        <f ca="1">+IF(OFFSET('Sanitation Data'!$H$31,0,10*ROW('Sanitation Data'!H130))="","",OFFSET('Sanitation Data'!$H$31,0,10*ROW('Sanitation Data'!H130)))</f>
        <v/>
      </c>
      <c r="DI136" s="404" t="str">
        <f ca="1">+IF(OFFSET('Sanitation Data'!$H$32,0,10*ROW('Sanitation Data'!H130))="","",OFFSET('Sanitation Data'!$H$32,0,10*ROW('Sanitation Data'!H130)))</f>
        <v/>
      </c>
      <c r="DJ136" s="404" t="str">
        <f ca="1">+IF(OFFSET('Sanitation Data'!$I$28,0,10*ROW('Sanitation Data'!I130))="","",OFFSET('Sanitation Data'!$I$28,0,10*ROW('Sanitation Data'!I130)))</f>
        <v/>
      </c>
      <c r="DK136" s="404" t="str">
        <f ca="1">+IF(OFFSET('Sanitation Data'!$I$29,0,10*ROW('Sanitation Data'!I130))="","",OFFSET('Sanitation Data'!$I$29,0,10*ROW('Sanitation Data'!I130)))</f>
        <v/>
      </c>
      <c r="DL136" s="404" t="str">
        <f ca="1">+IF(OFFSET('Sanitation Data'!$I$30,0,10*ROW('Sanitation Data'!I130))="","",OFFSET('Sanitation Data'!$I$30,0,10*ROW('Sanitation Data'!I130)))</f>
        <v/>
      </c>
      <c r="DM136" s="404" t="str">
        <f ca="1">+IF(OFFSET('Sanitation Data'!$I$31,0,10*ROW('Sanitation Data'!I130))="","",OFFSET('Sanitation Data'!$I$31,0,10*ROW('Sanitation Data'!I130)))</f>
        <v/>
      </c>
      <c r="DN136" s="404" t="str">
        <f ca="1">+IF(OFFSET('Sanitation Data'!$I$32,0,10*ROW('Sanitation Data'!I130))="","",OFFSET('Sanitation Data'!$I$32,0,10*ROW('Sanitation Data'!I130)))</f>
        <v/>
      </c>
      <c r="DO136" s="404" t="str">
        <f ca="1">+IF(OFFSET('Hygiene Data'!$D$11,0,10*ROW('Hygiene Data'!D130))="","",OFFSET('Hygiene Data'!$D$11,0,10*ROW('Hygiene Data'!D130)))</f>
        <v/>
      </c>
      <c r="DP136" s="404" t="str">
        <f ca="1">+IF(OFFSET('Hygiene Data'!$D$12,0,10*ROW('Hygiene Data'!D130))="","",OFFSET('Hygiene Data'!$D$12,0,10*ROW('Hygiene Data'!D130)))</f>
        <v/>
      </c>
      <c r="DQ136" s="404" t="str">
        <f ca="1">+IF(OFFSET('Hygiene Data'!$D$13,0,10*ROW('Hygiene Data'!D130))="","",OFFSET('Hygiene Data'!$D$13,0,10*ROW('Hygiene Data'!D130)))</f>
        <v/>
      </c>
      <c r="DR136" s="404" t="str">
        <f ca="1">+IF(OFFSET('Hygiene Data'!$E$11,0,10*ROW('Hygiene Data'!E130))="","",OFFSET('Hygiene Data'!$E$11,0,10*ROW('Hygiene Data'!E130)))</f>
        <v/>
      </c>
      <c r="DS136" s="404" t="str">
        <f ca="1">+IF(OFFSET('Hygiene Data'!$E$12,0,10*ROW('Hygiene Data'!E130))="","",OFFSET('Hygiene Data'!$E$12,0,10*ROW('Hygiene Data'!E130)))</f>
        <v/>
      </c>
      <c r="DT136" s="404" t="str">
        <f ca="1">+IF(OFFSET('Hygiene Data'!$E$13,0,10*ROW('Hygiene Data'!E130))="","",OFFSET('Hygiene Data'!$E$13,0,10*ROW('Hygiene Data'!E130)))</f>
        <v/>
      </c>
      <c r="DU136" s="404" t="str">
        <f ca="1">+IF(OFFSET('Hygiene Data'!$F$11,0,10*ROW('Hygiene Data'!F130))="","",OFFSET('Hygiene Data'!$F$11,0,10*ROW('Hygiene Data'!F130)))</f>
        <v/>
      </c>
      <c r="DV136" s="404" t="str">
        <f ca="1">+IF(OFFSET('Hygiene Data'!$F$12,0,10*ROW('Hygiene Data'!F130))="","",OFFSET('Hygiene Data'!$F$12,0,10*ROW('Hygiene Data'!F130)))</f>
        <v/>
      </c>
      <c r="DW136" s="404" t="str">
        <f ca="1">+IF(OFFSET('Hygiene Data'!$F$13,0,10*ROW('Hygiene Data'!F130))="","",OFFSET('Hygiene Data'!$F$13,0,10*ROW('Hygiene Data'!F130)))</f>
        <v/>
      </c>
      <c r="DX136" s="404" t="str">
        <f ca="1">+IF(OFFSET('Hygiene Data'!$G$11,0,10*ROW('Hygiene Data'!G130))="","",OFFSET('Hygiene Data'!$G$11,0,10*ROW('Hygiene Data'!G130)))</f>
        <v/>
      </c>
      <c r="DY136" s="404" t="str">
        <f ca="1">+IF(OFFSET('Hygiene Data'!$G$12,0,10*ROW('Hygiene Data'!G130))="","",OFFSET('Hygiene Data'!$G$12,0,10*ROW('Hygiene Data'!G130)))</f>
        <v/>
      </c>
      <c r="DZ136" s="404" t="str">
        <f ca="1">+IF(OFFSET('Hygiene Data'!$G$13,0,10*ROW('Hygiene Data'!G130))="","",OFFSET('Hygiene Data'!$G$13,0,10*ROW('Hygiene Data'!G130)))</f>
        <v/>
      </c>
      <c r="EA136" s="404" t="str">
        <f ca="1">+IF(OFFSET('Hygiene Data'!$H$11,0,10*ROW('Hygiene Data'!H130))="","",OFFSET('Hygiene Data'!$H$11,0,10*ROW('Hygiene Data'!H130)))</f>
        <v/>
      </c>
      <c r="EB136" s="404" t="str">
        <f ca="1">+IF(OFFSET('Hygiene Data'!$H$12,0,10*ROW('Hygiene Data'!H130))="","",OFFSET('Hygiene Data'!$H$12,0,10*ROW('Hygiene Data'!H130)))</f>
        <v/>
      </c>
      <c r="EC136" s="404" t="str">
        <f ca="1">+IF(OFFSET('Hygiene Data'!$H$13,0,10*ROW('Hygiene Data'!H130))="","",OFFSET('Hygiene Data'!$H$13,0,10*ROW('Hygiene Data'!H130)))</f>
        <v/>
      </c>
      <c r="ED136" s="404" t="str">
        <f ca="1">+IF(OFFSET('Hygiene Data'!$I$11,0,10*ROW('Hygiene Data'!I130))="","",OFFSET('Hygiene Data'!$I$11,0,10*ROW('Hygiene Data'!I130)))</f>
        <v/>
      </c>
      <c r="EE136" s="404" t="str">
        <f ca="1">+IF(OFFSET('Hygiene Data'!$I$12,0,10*ROW('Hygiene Data'!I130))="","",OFFSET('Hygiene Data'!$I$12,0,10*ROW('Hygiene Data'!I130)))</f>
        <v/>
      </c>
      <c r="EF136" s="404" t="str">
        <f ca="1">+IF(OFFSET('Hygiene Data'!$I$13,0,10*ROW('Hygiene Data'!I130))="","",OFFSET('Hygiene Data'!$I$13,0,10*ROW('Hygiene Data'!I130)))</f>
        <v/>
      </c>
    </row>
    <row r="137" spans="1:136" x14ac:dyDescent="0.25">
      <c r="A137" s="513" t="str">
        <f ca="1">+IF(OFFSET('Water Data'!$B$2,0,10*ROW('Water Data'!E131))="","",OFFSET('Water Data'!$B$2,0,10*ROW('Water Data'!E131)))</f>
        <v/>
      </c>
      <c r="B137" s="51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40" t="str">
        <f t="shared" ca="1" si="2"/>
        <v/>
      </c>
      <c r="D137" s="54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4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4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4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4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4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4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4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4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4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4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4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4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4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4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4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4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4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4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4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4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4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4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4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4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4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4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4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4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4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4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4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4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4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4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4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4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4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4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4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4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4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4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4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4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4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4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4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4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1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4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4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4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4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4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4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4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4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4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4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4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4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4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4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4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4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404" t="str">
        <f ca="1">+IF(OFFSET('Water Data'!$D$27,0,10*ROW('Water Data'!D131))="","",OFFSET('Water Data'!$D$27,0,10*ROW('Water Data'!D131)))</f>
        <v/>
      </c>
      <c r="BT137" s="404" t="str">
        <f ca="1">+IF(OFFSET('Water Data'!$D$28,0,10*ROW('Water Data'!D131))="","",OFFSET('Water Data'!$D$28,0,10*ROW('Water Data'!D131)))</f>
        <v/>
      </c>
      <c r="BU137" s="404" t="str">
        <f ca="1">+IF(OFFSET('Water Data'!$D$29,0,10*ROW('Water Data'!D131))="","",OFFSET('Water Data'!$D$29,0,10*ROW('Water Data'!D131)))</f>
        <v/>
      </c>
      <c r="BV137" s="404" t="str">
        <f ca="1">+IF(OFFSET('Water Data'!$E$27,0,10*ROW('Water Data'!E131))="","",OFFSET('Water Data'!$E$27,0,10*ROW('Water Data'!E131)))</f>
        <v/>
      </c>
      <c r="BW137" s="404" t="str">
        <f ca="1">+IF(OFFSET('Water Data'!$E$28,0,10*ROW('Water Data'!E131))="","",OFFSET('Water Data'!$E$28,0,10*ROW('Water Data'!E131)))</f>
        <v/>
      </c>
      <c r="BX137" s="404" t="str">
        <f ca="1">+IF(OFFSET('Water Data'!$E$29,0,10*ROW('Water Data'!E131))="","",OFFSET('Water Data'!$E$29,0,10*ROW('Water Data'!E131)))</f>
        <v/>
      </c>
      <c r="BY137" s="404" t="str">
        <f ca="1">+IF(OFFSET('Water Data'!$F$27,0,10*ROW('Water Data'!F131))="","",OFFSET('Water Data'!$F$27,0,10*ROW('Water Data'!F131)))</f>
        <v/>
      </c>
      <c r="BZ137" s="404" t="str">
        <f ca="1">+IF(OFFSET('Water Data'!$F$28,0,10*ROW('Water Data'!F131))="","",OFFSET('Water Data'!$F$28,0,10*ROW('Water Data'!F131)))</f>
        <v/>
      </c>
      <c r="CA137" s="404" t="str">
        <f ca="1">+IF(OFFSET('Water Data'!$F$29,0,10*ROW('Water Data'!F131))="","",OFFSET('Water Data'!$F$29,0,10*ROW('Water Data'!F131)))</f>
        <v/>
      </c>
      <c r="CB137" s="404" t="str">
        <f ca="1">+IF(OFFSET('Water Data'!$G$27,0,10*ROW('Water Data'!G131))="","",OFFSET('Water Data'!$G$27,0,10*ROW('Water Data'!G131)))</f>
        <v/>
      </c>
      <c r="CC137" s="404" t="str">
        <f ca="1">+IF(OFFSET('Water Data'!$G$28,0,10*ROW('Water Data'!G131))="","",OFFSET('Water Data'!$G$28,0,10*ROW('Water Data'!G131)))</f>
        <v/>
      </c>
      <c r="CD137" s="404" t="str">
        <f ca="1">+IF(OFFSET('Water Data'!$G$29,0,10*ROW('Water Data'!G131))="","",OFFSET('Water Data'!$G$29,0,10*ROW('Water Data'!G131)))</f>
        <v/>
      </c>
      <c r="CE137" s="404" t="str">
        <f ca="1">+IF(OFFSET('Water Data'!$H$27,0,10*ROW('Water Data'!H131))="","",OFFSET('Water Data'!$H$27,0,10*ROW('Water Data'!H131)))</f>
        <v/>
      </c>
      <c r="CF137" s="404" t="str">
        <f ca="1">+IF(OFFSET('Water Data'!$H$28,0,10*ROW('Water Data'!H131))="","",OFFSET('Water Data'!$H$28,0,10*ROW('Water Data'!H131)))</f>
        <v/>
      </c>
      <c r="CG137" s="404" t="str">
        <f ca="1">+IF(OFFSET('Water Data'!$H$29,0,10*ROW('Water Data'!H131))="","",OFFSET('Water Data'!$H$29,0,10*ROW('Water Data'!H131)))</f>
        <v/>
      </c>
      <c r="CH137" s="404" t="str">
        <f ca="1">+IF(OFFSET('Water Data'!$I$27,0,10*ROW('Water Data'!I131))="","",OFFSET('Water Data'!$I$27,0,10*ROW('Water Data'!I131)))</f>
        <v/>
      </c>
      <c r="CI137" s="404" t="str">
        <f ca="1">+IF(OFFSET('Water Data'!$I$28,0,10*ROW('Water Data'!I131))="","",OFFSET('Water Data'!$I$28,0,10*ROW('Water Data'!I131)))</f>
        <v/>
      </c>
      <c r="CJ137" s="404" t="str">
        <f ca="1">+IF(OFFSET('Water Data'!$I$29,0,10*ROW('Water Data'!I131))="","",OFFSET('Water Data'!$I$29,0,10*ROW('Water Data'!I131)))</f>
        <v/>
      </c>
      <c r="CK137" s="404" t="str">
        <f ca="1">+IF(OFFSET('Sanitation Data'!$D$28,0,10*ROW('Sanitation Data'!D131))="","",OFFSET('Sanitation Data'!$D$28,0,10*ROW('Sanitation Data'!D131)))</f>
        <v/>
      </c>
      <c r="CL137" s="404" t="str">
        <f ca="1">+IF(OFFSET('Sanitation Data'!$D$29,0,10*ROW('Sanitation Data'!D131))="","",OFFSET('Sanitation Data'!$D$29,0,10*ROW('Sanitation Data'!D131)))</f>
        <v/>
      </c>
      <c r="CM137" s="404" t="str">
        <f ca="1">+IF(OFFSET('Sanitation Data'!$D$30,0,10*ROW('Sanitation Data'!D131))="","",OFFSET('Sanitation Data'!$D$30,0,10*ROW('Sanitation Data'!D131)))</f>
        <v/>
      </c>
      <c r="CN137" s="404" t="str">
        <f ca="1">+IF(OFFSET('Sanitation Data'!$D$31,0,10*ROW('Sanitation Data'!D131))="","",OFFSET('Sanitation Data'!$D$31,0,10*ROW('Sanitation Data'!D131)))</f>
        <v/>
      </c>
      <c r="CO137" s="404" t="str">
        <f ca="1">+IF(OFFSET('Sanitation Data'!$D$32,0,10*ROW('Sanitation Data'!D131))="","",OFFSET('Sanitation Data'!$D$32,0,10*ROW('Sanitation Data'!D131)))</f>
        <v/>
      </c>
      <c r="CP137" s="404" t="str">
        <f ca="1">+IF(OFFSET('Sanitation Data'!$E$28,0,10*ROW('Sanitation Data'!E131))="","",OFFSET('Sanitation Data'!$E$28,0,10*ROW('Sanitation Data'!E131)))</f>
        <v/>
      </c>
      <c r="CQ137" s="404" t="str">
        <f ca="1">+IF(OFFSET('Sanitation Data'!$E$29,0,10*ROW('Sanitation Data'!E131))="","",OFFSET('Sanitation Data'!$E$29,0,10*ROW('Sanitation Data'!E131)))</f>
        <v/>
      </c>
      <c r="CR137" s="404" t="str">
        <f ca="1">+IF(OFFSET('Sanitation Data'!$E$30,0,10*ROW('Sanitation Data'!E131))="","",OFFSET('Sanitation Data'!$E$30,0,10*ROW('Sanitation Data'!E131)))</f>
        <v/>
      </c>
      <c r="CS137" s="404" t="str">
        <f ca="1">+IF(OFFSET('Sanitation Data'!$E$31,0,10*ROW('Sanitation Data'!E131))="","",OFFSET('Sanitation Data'!$E$31,0,10*ROW('Sanitation Data'!E131)))</f>
        <v/>
      </c>
      <c r="CT137" s="404" t="str">
        <f ca="1">+IF(OFFSET('Sanitation Data'!$E$32,0,10*ROW('Sanitation Data'!E131))="","",OFFSET('Sanitation Data'!$E$32,0,10*ROW('Sanitation Data'!E131)))</f>
        <v/>
      </c>
      <c r="CU137" s="404" t="str">
        <f ca="1">+IF(OFFSET('Sanitation Data'!$F$28,0,10*ROW('Sanitation Data'!F131))="","",OFFSET('Sanitation Data'!$F$28,0,10*ROW('Sanitation Data'!F131)))</f>
        <v/>
      </c>
      <c r="CV137" s="404" t="str">
        <f ca="1">+IF(OFFSET('Sanitation Data'!$F$29,0,10*ROW('Sanitation Data'!F131))="","",OFFSET('Sanitation Data'!$F$29,0,10*ROW('Sanitation Data'!F131)))</f>
        <v/>
      </c>
      <c r="CW137" s="404" t="str">
        <f ca="1">+IF(OFFSET('Sanitation Data'!$F$30,0,10*ROW('Sanitation Data'!F131))="","",OFFSET('Sanitation Data'!$F$30,0,10*ROW('Sanitation Data'!F131)))</f>
        <v/>
      </c>
      <c r="CX137" s="404" t="str">
        <f ca="1">+IF(OFFSET('Sanitation Data'!$F$31,0,10*ROW('Sanitation Data'!F131))="","",OFFSET('Sanitation Data'!$F$31,0,10*ROW('Sanitation Data'!F131)))</f>
        <v/>
      </c>
      <c r="CY137" s="404" t="str">
        <f ca="1">+IF(OFFSET('Sanitation Data'!$F$32,0,10*ROW('Sanitation Data'!F131))="","",OFFSET('Sanitation Data'!$F$32,0,10*ROW('Sanitation Data'!F131)))</f>
        <v/>
      </c>
      <c r="CZ137" s="404" t="str">
        <f ca="1">+IF(OFFSET('Sanitation Data'!$G$28,0,10*ROW('Sanitation Data'!G131))="","",OFFSET('Sanitation Data'!$G$28,0,10*ROW('Sanitation Data'!G131)))</f>
        <v/>
      </c>
      <c r="DA137" s="404" t="str">
        <f ca="1">+IF(OFFSET('Sanitation Data'!$G$29,0,10*ROW('Sanitation Data'!G131))="","",OFFSET('Sanitation Data'!$G$29,0,10*ROW('Sanitation Data'!G131)))</f>
        <v/>
      </c>
      <c r="DB137" s="404" t="str">
        <f ca="1">+IF(OFFSET('Sanitation Data'!$G$30,0,10*ROW('Sanitation Data'!G131))="","",OFFSET('Sanitation Data'!$G$30,0,10*ROW('Sanitation Data'!G131)))</f>
        <v/>
      </c>
      <c r="DC137" s="404" t="str">
        <f ca="1">+IF(OFFSET('Sanitation Data'!$G$31,0,10*ROW('Sanitation Data'!G131))="","",OFFSET('Sanitation Data'!$G$31,0,10*ROW('Sanitation Data'!G131)))</f>
        <v/>
      </c>
      <c r="DD137" s="404" t="str">
        <f ca="1">+IF(OFFSET('Sanitation Data'!$G$32,0,10*ROW('Sanitation Data'!G131))="","",OFFSET('Sanitation Data'!$G$32,0,10*ROW('Sanitation Data'!G131)))</f>
        <v/>
      </c>
      <c r="DE137" s="404" t="str">
        <f ca="1">+IF(OFFSET('Sanitation Data'!$H$28,0,10*ROW('Sanitation Data'!H131))="","",OFFSET('Sanitation Data'!$H$28,0,10*ROW('Sanitation Data'!H131)))</f>
        <v/>
      </c>
      <c r="DF137" s="404" t="str">
        <f ca="1">+IF(OFFSET('Sanitation Data'!$H$29,0,10*ROW('Sanitation Data'!H131))="","",OFFSET('Sanitation Data'!$H$29,0,10*ROW('Sanitation Data'!H131)))</f>
        <v/>
      </c>
      <c r="DG137" s="404" t="str">
        <f ca="1">+IF(OFFSET('Sanitation Data'!$H$30,0,10*ROW('Sanitation Data'!H131))="","",OFFSET('Sanitation Data'!$H$30,0,10*ROW('Sanitation Data'!H131)))</f>
        <v/>
      </c>
      <c r="DH137" s="404" t="str">
        <f ca="1">+IF(OFFSET('Sanitation Data'!$H$31,0,10*ROW('Sanitation Data'!H131))="","",OFFSET('Sanitation Data'!$H$31,0,10*ROW('Sanitation Data'!H131)))</f>
        <v/>
      </c>
      <c r="DI137" s="404" t="str">
        <f ca="1">+IF(OFFSET('Sanitation Data'!$H$32,0,10*ROW('Sanitation Data'!H131))="","",OFFSET('Sanitation Data'!$H$32,0,10*ROW('Sanitation Data'!H131)))</f>
        <v/>
      </c>
      <c r="DJ137" s="404" t="str">
        <f ca="1">+IF(OFFSET('Sanitation Data'!$I$28,0,10*ROW('Sanitation Data'!I131))="","",OFFSET('Sanitation Data'!$I$28,0,10*ROW('Sanitation Data'!I131)))</f>
        <v/>
      </c>
      <c r="DK137" s="404" t="str">
        <f ca="1">+IF(OFFSET('Sanitation Data'!$I$29,0,10*ROW('Sanitation Data'!I131))="","",OFFSET('Sanitation Data'!$I$29,0,10*ROW('Sanitation Data'!I131)))</f>
        <v/>
      </c>
      <c r="DL137" s="404" t="str">
        <f ca="1">+IF(OFFSET('Sanitation Data'!$I$30,0,10*ROW('Sanitation Data'!I131))="","",OFFSET('Sanitation Data'!$I$30,0,10*ROW('Sanitation Data'!I131)))</f>
        <v/>
      </c>
      <c r="DM137" s="404" t="str">
        <f ca="1">+IF(OFFSET('Sanitation Data'!$I$31,0,10*ROW('Sanitation Data'!I131))="","",OFFSET('Sanitation Data'!$I$31,0,10*ROW('Sanitation Data'!I131)))</f>
        <v/>
      </c>
      <c r="DN137" s="404" t="str">
        <f ca="1">+IF(OFFSET('Sanitation Data'!$I$32,0,10*ROW('Sanitation Data'!I131))="","",OFFSET('Sanitation Data'!$I$32,0,10*ROW('Sanitation Data'!I131)))</f>
        <v/>
      </c>
      <c r="DO137" s="404" t="str">
        <f ca="1">+IF(OFFSET('Hygiene Data'!$D$11,0,10*ROW('Hygiene Data'!D131))="","",OFFSET('Hygiene Data'!$D$11,0,10*ROW('Hygiene Data'!D131)))</f>
        <v/>
      </c>
      <c r="DP137" s="404" t="str">
        <f ca="1">+IF(OFFSET('Hygiene Data'!$D$12,0,10*ROW('Hygiene Data'!D131))="","",OFFSET('Hygiene Data'!$D$12,0,10*ROW('Hygiene Data'!D131)))</f>
        <v/>
      </c>
      <c r="DQ137" s="404" t="str">
        <f ca="1">+IF(OFFSET('Hygiene Data'!$D$13,0,10*ROW('Hygiene Data'!D131))="","",OFFSET('Hygiene Data'!$D$13,0,10*ROW('Hygiene Data'!D131)))</f>
        <v/>
      </c>
      <c r="DR137" s="404" t="str">
        <f ca="1">+IF(OFFSET('Hygiene Data'!$E$11,0,10*ROW('Hygiene Data'!E131))="","",OFFSET('Hygiene Data'!$E$11,0,10*ROW('Hygiene Data'!E131)))</f>
        <v/>
      </c>
      <c r="DS137" s="404" t="str">
        <f ca="1">+IF(OFFSET('Hygiene Data'!$E$12,0,10*ROW('Hygiene Data'!E131))="","",OFFSET('Hygiene Data'!$E$12,0,10*ROW('Hygiene Data'!E131)))</f>
        <v/>
      </c>
      <c r="DT137" s="404" t="str">
        <f ca="1">+IF(OFFSET('Hygiene Data'!$E$13,0,10*ROW('Hygiene Data'!E131))="","",OFFSET('Hygiene Data'!$E$13,0,10*ROW('Hygiene Data'!E131)))</f>
        <v/>
      </c>
      <c r="DU137" s="404" t="str">
        <f ca="1">+IF(OFFSET('Hygiene Data'!$F$11,0,10*ROW('Hygiene Data'!F131))="","",OFFSET('Hygiene Data'!$F$11,0,10*ROW('Hygiene Data'!F131)))</f>
        <v/>
      </c>
      <c r="DV137" s="404" t="str">
        <f ca="1">+IF(OFFSET('Hygiene Data'!$F$12,0,10*ROW('Hygiene Data'!F131))="","",OFFSET('Hygiene Data'!$F$12,0,10*ROW('Hygiene Data'!F131)))</f>
        <v/>
      </c>
      <c r="DW137" s="404" t="str">
        <f ca="1">+IF(OFFSET('Hygiene Data'!$F$13,0,10*ROW('Hygiene Data'!F131))="","",OFFSET('Hygiene Data'!$F$13,0,10*ROW('Hygiene Data'!F131)))</f>
        <v/>
      </c>
      <c r="DX137" s="404" t="str">
        <f ca="1">+IF(OFFSET('Hygiene Data'!$G$11,0,10*ROW('Hygiene Data'!G131))="","",OFFSET('Hygiene Data'!$G$11,0,10*ROW('Hygiene Data'!G131)))</f>
        <v/>
      </c>
      <c r="DY137" s="404" t="str">
        <f ca="1">+IF(OFFSET('Hygiene Data'!$G$12,0,10*ROW('Hygiene Data'!G131))="","",OFFSET('Hygiene Data'!$G$12,0,10*ROW('Hygiene Data'!G131)))</f>
        <v/>
      </c>
      <c r="DZ137" s="404" t="str">
        <f ca="1">+IF(OFFSET('Hygiene Data'!$G$13,0,10*ROW('Hygiene Data'!G131))="","",OFFSET('Hygiene Data'!$G$13,0,10*ROW('Hygiene Data'!G131)))</f>
        <v/>
      </c>
      <c r="EA137" s="404" t="str">
        <f ca="1">+IF(OFFSET('Hygiene Data'!$H$11,0,10*ROW('Hygiene Data'!H131))="","",OFFSET('Hygiene Data'!$H$11,0,10*ROW('Hygiene Data'!H131)))</f>
        <v/>
      </c>
      <c r="EB137" s="404" t="str">
        <f ca="1">+IF(OFFSET('Hygiene Data'!$H$12,0,10*ROW('Hygiene Data'!H131))="","",OFFSET('Hygiene Data'!$H$12,0,10*ROW('Hygiene Data'!H131)))</f>
        <v/>
      </c>
      <c r="EC137" s="404" t="str">
        <f ca="1">+IF(OFFSET('Hygiene Data'!$H$13,0,10*ROW('Hygiene Data'!H131))="","",OFFSET('Hygiene Data'!$H$13,0,10*ROW('Hygiene Data'!H131)))</f>
        <v/>
      </c>
      <c r="ED137" s="404" t="str">
        <f ca="1">+IF(OFFSET('Hygiene Data'!$I$11,0,10*ROW('Hygiene Data'!I131))="","",OFFSET('Hygiene Data'!$I$11,0,10*ROW('Hygiene Data'!I131)))</f>
        <v/>
      </c>
      <c r="EE137" s="404" t="str">
        <f ca="1">+IF(OFFSET('Hygiene Data'!$I$12,0,10*ROW('Hygiene Data'!I131))="","",OFFSET('Hygiene Data'!$I$12,0,10*ROW('Hygiene Data'!I131)))</f>
        <v/>
      </c>
      <c r="EF137" s="404" t="str">
        <f ca="1">+IF(OFFSET('Hygiene Data'!$I$13,0,10*ROW('Hygiene Data'!I131))="","",OFFSET('Hygiene Data'!$I$13,0,10*ROW('Hygiene Data'!I131)))</f>
        <v/>
      </c>
    </row>
    <row r="138" spans="1:136" x14ac:dyDescent="0.25">
      <c r="A138" s="513" t="str">
        <f ca="1">+IF(OFFSET('Water Data'!$B$2,0,10*ROW('Water Data'!E132))="","",OFFSET('Water Data'!$B$2,0,10*ROW('Water Data'!E132)))</f>
        <v/>
      </c>
      <c r="B138" s="51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40" t="str">
        <f t="shared" ca="1" si="2"/>
        <v/>
      </c>
      <c r="D138" s="54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4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4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4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4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4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4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4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4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4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4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4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4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4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4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4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4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4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4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4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4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4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4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4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4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4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4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4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4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4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4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4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4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4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4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4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4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4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4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4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4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4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4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4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4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4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4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4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4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1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4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4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4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4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4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4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4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4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4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4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4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4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4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4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4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4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404" t="str">
        <f ca="1">+IF(OFFSET('Water Data'!$D$27,0,10*ROW('Water Data'!D132))="","",OFFSET('Water Data'!$D$27,0,10*ROW('Water Data'!D132)))</f>
        <v/>
      </c>
      <c r="BT138" s="404" t="str">
        <f ca="1">+IF(OFFSET('Water Data'!$D$28,0,10*ROW('Water Data'!D132))="","",OFFSET('Water Data'!$D$28,0,10*ROW('Water Data'!D132)))</f>
        <v/>
      </c>
      <c r="BU138" s="404" t="str">
        <f ca="1">+IF(OFFSET('Water Data'!$D$29,0,10*ROW('Water Data'!D132))="","",OFFSET('Water Data'!$D$29,0,10*ROW('Water Data'!D132)))</f>
        <v/>
      </c>
      <c r="BV138" s="404" t="str">
        <f ca="1">+IF(OFFSET('Water Data'!$E$27,0,10*ROW('Water Data'!E132))="","",OFFSET('Water Data'!$E$27,0,10*ROW('Water Data'!E132)))</f>
        <v/>
      </c>
      <c r="BW138" s="404" t="str">
        <f ca="1">+IF(OFFSET('Water Data'!$E$28,0,10*ROW('Water Data'!E132))="","",OFFSET('Water Data'!$E$28,0,10*ROW('Water Data'!E132)))</f>
        <v/>
      </c>
      <c r="BX138" s="404" t="str">
        <f ca="1">+IF(OFFSET('Water Data'!$E$29,0,10*ROW('Water Data'!E132))="","",OFFSET('Water Data'!$E$29,0,10*ROW('Water Data'!E132)))</f>
        <v/>
      </c>
      <c r="BY138" s="404" t="str">
        <f ca="1">+IF(OFFSET('Water Data'!$F$27,0,10*ROW('Water Data'!F132))="","",OFFSET('Water Data'!$F$27,0,10*ROW('Water Data'!F132)))</f>
        <v/>
      </c>
      <c r="BZ138" s="404" t="str">
        <f ca="1">+IF(OFFSET('Water Data'!$F$28,0,10*ROW('Water Data'!F132))="","",OFFSET('Water Data'!$F$28,0,10*ROW('Water Data'!F132)))</f>
        <v/>
      </c>
      <c r="CA138" s="404" t="str">
        <f ca="1">+IF(OFFSET('Water Data'!$F$29,0,10*ROW('Water Data'!F132))="","",OFFSET('Water Data'!$F$29,0,10*ROW('Water Data'!F132)))</f>
        <v/>
      </c>
      <c r="CB138" s="404" t="str">
        <f ca="1">+IF(OFFSET('Water Data'!$G$27,0,10*ROW('Water Data'!G132))="","",OFFSET('Water Data'!$G$27,0,10*ROW('Water Data'!G132)))</f>
        <v/>
      </c>
      <c r="CC138" s="404" t="str">
        <f ca="1">+IF(OFFSET('Water Data'!$G$28,0,10*ROW('Water Data'!G132))="","",OFFSET('Water Data'!$G$28,0,10*ROW('Water Data'!G132)))</f>
        <v/>
      </c>
      <c r="CD138" s="404" t="str">
        <f ca="1">+IF(OFFSET('Water Data'!$G$29,0,10*ROW('Water Data'!G132))="","",OFFSET('Water Data'!$G$29,0,10*ROW('Water Data'!G132)))</f>
        <v/>
      </c>
      <c r="CE138" s="404" t="str">
        <f ca="1">+IF(OFFSET('Water Data'!$H$27,0,10*ROW('Water Data'!H132))="","",OFFSET('Water Data'!$H$27,0,10*ROW('Water Data'!H132)))</f>
        <v/>
      </c>
      <c r="CF138" s="404" t="str">
        <f ca="1">+IF(OFFSET('Water Data'!$H$28,0,10*ROW('Water Data'!H132))="","",OFFSET('Water Data'!$H$28,0,10*ROW('Water Data'!H132)))</f>
        <v/>
      </c>
      <c r="CG138" s="404" t="str">
        <f ca="1">+IF(OFFSET('Water Data'!$H$29,0,10*ROW('Water Data'!H132))="","",OFFSET('Water Data'!$H$29,0,10*ROW('Water Data'!H132)))</f>
        <v/>
      </c>
      <c r="CH138" s="404" t="str">
        <f ca="1">+IF(OFFSET('Water Data'!$I$27,0,10*ROW('Water Data'!I132))="","",OFFSET('Water Data'!$I$27,0,10*ROW('Water Data'!I132)))</f>
        <v/>
      </c>
      <c r="CI138" s="404" t="str">
        <f ca="1">+IF(OFFSET('Water Data'!$I$28,0,10*ROW('Water Data'!I132))="","",OFFSET('Water Data'!$I$28,0,10*ROW('Water Data'!I132)))</f>
        <v/>
      </c>
      <c r="CJ138" s="404" t="str">
        <f ca="1">+IF(OFFSET('Water Data'!$I$29,0,10*ROW('Water Data'!I132))="","",OFFSET('Water Data'!$I$29,0,10*ROW('Water Data'!I132)))</f>
        <v/>
      </c>
      <c r="CK138" s="404" t="str">
        <f ca="1">+IF(OFFSET('Sanitation Data'!$D$28,0,10*ROW('Sanitation Data'!D132))="","",OFFSET('Sanitation Data'!$D$28,0,10*ROW('Sanitation Data'!D132)))</f>
        <v/>
      </c>
      <c r="CL138" s="404" t="str">
        <f ca="1">+IF(OFFSET('Sanitation Data'!$D$29,0,10*ROW('Sanitation Data'!D132))="","",OFFSET('Sanitation Data'!$D$29,0,10*ROW('Sanitation Data'!D132)))</f>
        <v/>
      </c>
      <c r="CM138" s="404" t="str">
        <f ca="1">+IF(OFFSET('Sanitation Data'!$D$30,0,10*ROW('Sanitation Data'!D132))="","",OFFSET('Sanitation Data'!$D$30,0,10*ROW('Sanitation Data'!D132)))</f>
        <v/>
      </c>
      <c r="CN138" s="404" t="str">
        <f ca="1">+IF(OFFSET('Sanitation Data'!$D$31,0,10*ROW('Sanitation Data'!D132))="","",OFFSET('Sanitation Data'!$D$31,0,10*ROW('Sanitation Data'!D132)))</f>
        <v/>
      </c>
      <c r="CO138" s="404" t="str">
        <f ca="1">+IF(OFFSET('Sanitation Data'!$D$32,0,10*ROW('Sanitation Data'!D132))="","",OFFSET('Sanitation Data'!$D$32,0,10*ROW('Sanitation Data'!D132)))</f>
        <v/>
      </c>
      <c r="CP138" s="404" t="str">
        <f ca="1">+IF(OFFSET('Sanitation Data'!$E$28,0,10*ROW('Sanitation Data'!E132))="","",OFFSET('Sanitation Data'!$E$28,0,10*ROW('Sanitation Data'!E132)))</f>
        <v/>
      </c>
      <c r="CQ138" s="404" t="str">
        <f ca="1">+IF(OFFSET('Sanitation Data'!$E$29,0,10*ROW('Sanitation Data'!E132))="","",OFFSET('Sanitation Data'!$E$29,0,10*ROW('Sanitation Data'!E132)))</f>
        <v/>
      </c>
      <c r="CR138" s="404" t="str">
        <f ca="1">+IF(OFFSET('Sanitation Data'!$E$30,0,10*ROW('Sanitation Data'!E132))="","",OFFSET('Sanitation Data'!$E$30,0,10*ROW('Sanitation Data'!E132)))</f>
        <v/>
      </c>
      <c r="CS138" s="404" t="str">
        <f ca="1">+IF(OFFSET('Sanitation Data'!$E$31,0,10*ROW('Sanitation Data'!E132))="","",OFFSET('Sanitation Data'!$E$31,0,10*ROW('Sanitation Data'!E132)))</f>
        <v/>
      </c>
      <c r="CT138" s="404" t="str">
        <f ca="1">+IF(OFFSET('Sanitation Data'!$E$32,0,10*ROW('Sanitation Data'!E132))="","",OFFSET('Sanitation Data'!$E$32,0,10*ROW('Sanitation Data'!E132)))</f>
        <v/>
      </c>
      <c r="CU138" s="404" t="str">
        <f ca="1">+IF(OFFSET('Sanitation Data'!$F$28,0,10*ROW('Sanitation Data'!F132))="","",OFFSET('Sanitation Data'!$F$28,0,10*ROW('Sanitation Data'!F132)))</f>
        <v/>
      </c>
      <c r="CV138" s="404" t="str">
        <f ca="1">+IF(OFFSET('Sanitation Data'!$F$29,0,10*ROW('Sanitation Data'!F132))="","",OFFSET('Sanitation Data'!$F$29,0,10*ROW('Sanitation Data'!F132)))</f>
        <v/>
      </c>
      <c r="CW138" s="404" t="str">
        <f ca="1">+IF(OFFSET('Sanitation Data'!$F$30,0,10*ROW('Sanitation Data'!F132))="","",OFFSET('Sanitation Data'!$F$30,0,10*ROW('Sanitation Data'!F132)))</f>
        <v/>
      </c>
      <c r="CX138" s="404" t="str">
        <f ca="1">+IF(OFFSET('Sanitation Data'!$F$31,0,10*ROW('Sanitation Data'!F132))="","",OFFSET('Sanitation Data'!$F$31,0,10*ROW('Sanitation Data'!F132)))</f>
        <v/>
      </c>
      <c r="CY138" s="404" t="str">
        <f ca="1">+IF(OFFSET('Sanitation Data'!$F$32,0,10*ROW('Sanitation Data'!F132))="","",OFFSET('Sanitation Data'!$F$32,0,10*ROW('Sanitation Data'!F132)))</f>
        <v/>
      </c>
      <c r="CZ138" s="404" t="str">
        <f ca="1">+IF(OFFSET('Sanitation Data'!$G$28,0,10*ROW('Sanitation Data'!G132))="","",OFFSET('Sanitation Data'!$G$28,0,10*ROW('Sanitation Data'!G132)))</f>
        <v/>
      </c>
      <c r="DA138" s="404" t="str">
        <f ca="1">+IF(OFFSET('Sanitation Data'!$G$29,0,10*ROW('Sanitation Data'!G132))="","",OFFSET('Sanitation Data'!$G$29,0,10*ROW('Sanitation Data'!G132)))</f>
        <v/>
      </c>
      <c r="DB138" s="404" t="str">
        <f ca="1">+IF(OFFSET('Sanitation Data'!$G$30,0,10*ROW('Sanitation Data'!G132))="","",OFFSET('Sanitation Data'!$G$30,0,10*ROW('Sanitation Data'!G132)))</f>
        <v/>
      </c>
      <c r="DC138" s="404" t="str">
        <f ca="1">+IF(OFFSET('Sanitation Data'!$G$31,0,10*ROW('Sanitation Data'!G132))="","",OFFSET('Sanitation Data'!$G$31,0,10*ROW('Sanitation Data'!G132)))</f>
        <v/>
      </c>
      <c r="DD138" s="404" t="str">
        <f ca="1">+IF(OFFSET('Sanitation Data'!$G$32,0,10*ROW('Sanitation Data'!G132))="","",OFFSET('Sanitation Data'!$G$32,0,10*ROW('Sanitation Data'!G132)))</f>
        <v/>
      </c>
      <c r="DE138" s="404" t="str">
        <f ca="1">+IF(OFFSET('Sanitation Data'!$H$28,0,10*ROW('Sanitation Data'!H132))="","",OFFSET('Sanitation Data'!$H$28,0,10*ROW('Sanitation Data'!H132)))</f>
        <v/>
      </c>
      <c r="DF138" s="404" t="str">
        <f ca="1">+IF(OFFSET('Sanitation Data'!$H$29,0,10*ROW('Sanitation Data'!H132))="","",OFFSET('Sanitation Data'!$H$29,0,10*ROW('Sanitation Data'!H132)))</f>
        <v/>
      </c>
      <c r="DG138" s="404" t="str">
        <f ca="1">+IF(OFFSET('Sanitation Data'!$H$30,0,10*ROW('Sanitation Data'!H132))="","",OFFSET('Sanitation Data'!$H$30,0,10*ROW('Sanitation Data'!H132)))</f>
        <v/>
      </c>
      <c r="DH138" s="404" t="str">
        <f ca="1">+IF(OFFSET('Sanitation Data'!$H$31,0,10*ROW('Sanitation Data'!H132))="","",OFFSET('Sanitation Data'!$H$31,0,10*ROW('Sanitation Data'!H132)))</f>
        <v/>
      </c>
      <c r="DI138" s="404" t="str">
        <f ca="1">+IF(OFFSET('Sanitation Data'!$H$32,0,10*ROW('Sanitation Data'!H132))="","",OFFSET('Sanitation Data'!$H$32,0,10*ROW('Sanitation Data'!H132)))</f>
        <v/>
      </c>
      <c r="DJ138" s="404" t="str">
        <f ca="1">+IF(OFFSET('Sanitation Data'!$I$28,0,10*ROW('Sanitation Data'!I132))="","",OFFSET('Sanitation Data'!$I$28,0,10*ROW('Sanitation Data'!I132)))</f>
        <v/>
      </c>
      <c r="DK138" s="404" t="str">
        <f ca="1">+IF(OFFSET('Sanitation Data'!$I$29,0,10*ROW('Sanitation Data'!I132))="","",OFFSET('Sanitation Data'!$I$29,0,10*ROW('Sanitation Data'!I132)))</f>
        <v/>
      </c>
      <c r="DL138" s="404" t="str">
        <f ca="1">+IF(OFFSET('Sanitation Data'!$I$30,0,10*ROW('Sanitation Data'!I132))="","",OFFSET('Sanitation Data'!$I$30,0,10*ROW('Sanitation Data'!I132)))</f>
        <v/>
      </c>
      <c r="DM138" s="404" t="str">
        <f ca="1">+IF(OFFSET('Sanitation Data'!$I$31,0,10*ROW('Sanitation Data'!I132))="","",OFFSET('Sanitation Data'!$I$31,0,10*ROW('Sanitation Data'!I132)))</f>
        <v/>
      </c>
      <c r="DN138" s="404" t="str">
        <f ca="1">+IF(OFFSET('Sanitation Data'!$I$32,0,10*ROW('Sanitation Data'!I132))="","",OFFSET('Sanitation Data'!$I$32,0,10*ROW('Sanitation Data'!I132)))</f>
        <v/>
      </c>
      <c r="DO138" s="404" t="str">
        <f ca="1">+IF(OFFSET('Hygiene Data'!$D$11,0,10*ROW('Hygiene Data'!D132))="","",OFFSET('Hygiene Data'!$D$11,0,10*ROW('Hygiene Data'!D132)))</f>
        <v/>
      </c>
      <c r="DP138" s="404" t="str">
        <f ca="1">+IF(OFFSET('Hygiene Data'!$D$12,0,10*ROW('Hygiene Data'!D132))="","",OFFSET('Hygiene Data'!$D$12,0,10*ROW('Hygiene Data'!D132)))</f>
        <v/>
      </c>
      <c r="DQ138" s="404" t="str">
        <f ca="1">+IF(OFFSET('Hygiene Data'!$D$13,0,10*ROW('Hygiene Data'!D132))="","",OFFSET('Hygiene Data'!$D$13,0,10*ROW('Hygiene Data'!D132)))</f>
        <v/>
      </c>
      <c r="DR138" s="404" t="str">
        <f ca="1">+IF(OFFSET('Hygiene Data'!$E$11,0,10*ROW('Hygiene Data'!E132))="","",OFFSET('Hygiene Data'!$E$11,0,10*ROW('Hygiene Data'!E132)))</f>
        <v/>
      </c>
      <c r="DS138" s="404" t="str">
        <f ca="1">+IF(OFFSET('Hygiene Data'!$E$12,0,10*ROW('Hygiene Data'!E132))="","",OFFSET('Hygiene Data'!$E$12,0,10*ROW('Hygiene Data'!E132)))</f>
        <v/>
      </c>
      <c r="DT138" s="404" t="str">
        <f ca="1">+IF(OFFSET('Hygiene Data'!$E$13,0,10*ROW('Hygiene Data'!E132))="","",OFFSET('Hygiene Data'!$E$13,0,10*ROW('Hygiene Data'!E132)))</f>
        <v/>
      </c>
      <c r="DU138" s="404" t="str">
        <f ca="1">+IF(OFFSET('Hygiene Data'!$F$11,0,10*ROW('Hygiene Data'!F132))="","",OFFSET('Hygiene Data'!$F$11,0,10*ROW('Hygiene Data'!F132)))</f>
        <v/>
      </c>
      <c r="DV138" s="404" t="str">
        <f ca="1">+IF(OFFSET('Hygiene Data'!$F$12,0,10*ROW('Hygiene Data'!F132))="","",OFFSET('Hygiene Data'!$F$12,0,10*ROW('Hygiene Data'!F132)))</f>
        <v/>
      </c>
      <c r="DW138" s="404" t="str">
        <f ca="1">+IF(OFFSET('Hygiene Data'!$F$13,0,10*ROW('Hygiene Data'!F132))="","",OFFSET('Hygiene Data'!$F$13,0,10*ROW('Hygiene Data'!F132)))</f>
        <v/>
      </c>
      <c r="DX138" s="404" t="str">
        <f ca="1">+IF(OFFSET('Hygiene Data'!$G$11,0,10*ROW('Hygiene Data'!G132))="","",OFFSET('Hygiene Data'!$G$11,0,10*ROW('Hygiene Data'!G132)))</f>
        <v/>
      </c>
      <c r="DY138" s="404" t="str">
        <f ca="1">+IF(OFFSET('Hygiene Data'!$G$12,0,10*ROW('Hygiene Data'!G132))="","",OFFSET('Hygiene Data'!$G$12,0,10*ROW('Hygiene Data'!G132)))</f>
        <v/>
      </c>
      <c r="DZ138" s="404" t="str">
        <f ca="1">+IF(OFFSET('Hygiene Data'!$G$13,0,10*ROW('Hygiene Data'!G132))="","",OFFSET('Hygiene Data'!$G$13,0,10*ROW('Hygiene Data'!G132)))</f>
        <v/>
      </c>
      <c r="EA138" s="404" t="str">
        <f ca="1">+IF(OFFSET('Hygiene Data'!$H$11,0,10*ROW('Hygiene Data'!H132))="","",OFFSET('Hygiene Data'!$H$11,0,10*ROW('Hygiene Data'!H132)))</f>
        <v/>
      </c>
      <c r="EB138" s="404" t="str">
        <f ca="1">+IF(OFFSET('Hygiene Data'!$H$12,0,10*ROW('Hygiene Data'!H132))="","",OFFSET('Hygiene Data'!$H$12,0,10*ROW('Hygiene Data'!H132)))</f>
        <v/>
      </c>
      <c r="EC138" s="404" t="str">
        <f ca="1">+IF(OFFSET('Hygiene Data'!$H$13,0,10*ROW('Hygiene Data'!H132))="","",OFFSET('Hygiene Data'!$H$13,0,10*ROW('Hygiene Data'!H132)))</f>
        <v/>
      </c>
      <c r="ED138" s="404" t="str">
        <f ca="1">+IF(OFFSET('Hygiene Data'!$I$11,0,10*ROW('Hygiene Data'!I132))="","",OFFSET('Hygiene Data'!$I$11,0,10*ROW('Hygiene Data'!I132)))</f>
        <v/>
      </c>
      <c r="EE138" s="404" t="str">
        <f ca="1">+IF(OFFSET('Hygiene Data'!$I$12,0,10*ROW('Hygiene Data'!I132))="","",OFFSET('Hygiene Data'!$I$12,0,10*ROW('Hygiene Data'!I132)))</f>
        <v/>
      </c>
      <c r="EF138" s="404" t="str">
        <f ca="1">+IF(OFFSET('Hygiene Data'!$I$13,0,10*ROW('Hygiene Data'!I132))="","",OFFSET('Hygiene Data'!$I$13,0,10*ROW('Hygiene Data'!I132)))</f>
        <v/>
      </c>
    </row>
    <row r="139" spans="1:136" x14ac:dyDescent="0.25">
      <c r="A139" s="513" t="str">
        <f ca="1">+IF(OFFSET('Water Data'!$B$2,0,10*ROW('Water Data'!E133))="","",OFFSET('Water Data'!$B$2,0,10*ROW('Water Data'!E133)))</f>
        <v/>
      </c>
      <c r="B139" s="51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40" t="str">
        <f t="shared" ca="1" si="2"/>
        <v/>
      </c>
      <c r="D139" s="54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4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4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4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4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4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4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4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4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4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4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4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4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4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4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4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4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4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4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4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4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4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4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4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4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4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4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4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4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4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4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4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4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4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4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4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4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4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4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4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4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4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4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4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4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4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4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4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4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1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4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4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4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4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4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4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4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4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4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4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4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4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4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4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4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4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404" t="str">
        <f ca="1">+IF(OFFSET('Water Data'!$D$27,0,10*ROW('Water Data'!D133))="","",OFFSET('Water Data'!$D$27,0,10*ROW('Water Data'!D133)))</f>
        <v/>
      </c>
      <c r="BT139" s="404" t="str">
        <f ca="1">+IF(OFFSET('Water Data'!$D$28,0,10*ROW('Water Data'!D133))="","",OFFSET('Water Data'!$D$28,0,10*ROW('Water Data'!D133)))</f>
        <v/>
      </c>
      <c r="BU139" s="404" t="str">
        <f ca="1">+IF(OFFSET('Water Data'!$D$29,0,10*ROW('Water Data'!D133))="","",OFFSET('Water Data'!$D$29,0,10*ROW('Water Data'!D133)))</f>
        <v/>
      </c>
      <c r="BV139" s="404" t="str">
        <f ca="1">+IF(OFFSET('Water Data'!$E$27,0,10*ROW('Water Data'!E133))="","",OFFSET('Water Data'!$E$27,0,10*ROW('Water Data'!E133)))</f>
        <v/>
      </c>
      <c r="BW139" s="404" t="str">
        <f ca="1">+IF(OFFSET('Water Data'!$E$28,0,10*ROW('Water Data'!E133))="","",OFFSET('Water Data'!$E$28,0,10*ROW('Water Data'!E133)))</f>
        <v/>
      </c>
      <c r="BX139" s="404" t="str">
        <f ca="1">+IF(OFFSET('Water Data'!$E$29,0,10*ROW('Water Data'!E133))="","",OFFSET('Water Data'!$E$29,0,10*ROW('Water Data'!E133)))</f>
        <v/>
      </c>
      <c r="BY139" s="404" t="str">
        <f ca="1">+IF(OFFSET('Water Data'!$F$27,0,10*ROW('Water Data'!F133))="","",OFFSET('Water Data'!$F$27,0,10*ROW('Water Data'!F133)))</f>
        <v/>
      </c>
      <c r="BZ139" s="404" t="str">
        <f ca="1">+IF(OFFSET('Water Data'!$F$28,0,10*ROW('Water Data'!F133))="","",OFFSET('Water Data'!$F$28,0,10*ROW('Water Data'!F133)))</f>
        <v/>
      </c>
      <c r="CA139" s="404" t="str">
        <f ca="1">+IF(OFFSET('Water Data'!$F$29,0,10*ROW('Water Data'!F133))="","",OFFSET('Water Data'!$F$29,0,10*ROW('Water Data'!F133)))</f>
        <v/>
      </c>
      <c r="CB139" s="404" t="str">
        <f ca="1">+IF(OFFSET('Water Data'!$G$27,0,10*ROW('Water Data'!G133))="","",OFFSET('Water Data'!$G$27,0,10*ROW('Water Data'!G133)))</f>
        <v/>
      </c>
      <c r="CC139" s="404" t="str">
        <f ca="1">+IF(OFFSET('Water Data'!$G$28,0,10*ROW('Water Data'!G133))="","",OFFSET('Water Data'!$G$28,0,10*ROW('Water Data'!G133)))</f>
        <v/>
      </c>
      <c r="CD139" s="404" t="str">
        <f ca="1">+IF(OFFSET('Water Data'!$G$29,0,10*ROW('Water Data'!G133))="","",OFFSET('Water Data'!$G$29,0,10*ROW('Water Data'!G133)))</f>
        <v/>
      </c>
      <c r="CE139" s="404" t="str">
        <f ca="1">+IF(OFFSET('Water Data'!$H$27,0,10*ROW('Water Data'!H133))="","",OFFSET('Water Data'!$H$27,0,10*ROW('Water Data'!H133)))</f>
        <v/>
      </c>
      <c r="CF139" s="404" t="str">
        <f ca="1">+IF(OFFSET('Water Data'!$H$28,0,10*ROW('Water Data'!H133))="","",OFFSET('Water Data'!$H$28,0,10*ROW('Water Data'!H133)))</f>
        <v/>
      </c>
      <c r="CG139" s="404" t="str">
        <f ca="1">+IF(OFFSET('Water Data'!$H$29,0,10*ROW('Water Data'!H133))="","",OFFSET('Water Data'!$H$29,0,10*ROW('Water Data'!H133)))</f>
        <v/>
      </c>
      <c r="CH139" s="404" t="str">
        <f ca="1">+IF(OFFSET('Water Data'!$I$27,0,10*ROW('Water Data'!I133))="","",OFFSET('Water Data'!$I$27,0,10*ROW('Water Data'!I133)))</f>
        <v/>
      </c>
      <c r="CI139" s="404" t="str">
        <f ca="1">+IF(OFFSET('Water Data'!$I$28,0,10*ROW('Water Data'!I133))="","",OFFSET('Water Data'!$I$28,0,10*ROW('Water Data'!I133)))</f>
        <v/>
      </c>
      <c r="CJ139" s="404" t="str">
        <f ca="1">+IF(OFFSET('Water Data'!$I$29,0,10*ROW('Water Data'!I133))="","",OFFSET('Water Data'!$I$29,0,10*ROW('Water Data'!I133)))</f>
        <v/>
      </c>
      <c r="CK139" s="404" t="str">
        <f ca="1">+IF(OFFSET('Sanitation Data'!$D$28,0,10*ROW('Sanitation Data'!D133))="","",OFFSET('Sanitation Data'!$D$28,0,10*ROW('Sanitation Data'!D133)))</f>
        <v/>
      </c>
      <c r="CL139" s="404" t="str">
        <f ca="1">+IF(OFFSET('Sanitation Data'!$D$29,0,10*ROW('Sanitation Data'!D133))="","",OFFSET('Sanitation Data'!$D$29,0,10*ROW('Sanitation Data'!D133)))</f>
        <v/>
      </c>
      <c r="CM139" s="404" t="str">
        <f ca="1">+IF(OFFSET('Sanitation Data'!$D$30,0,10*ROW('Sanitation Data'!D133))="","",OFFSET('Sanitation Data'!$D$30,0,10*ROW('Sanitation Data'!D133)))</f>
        <v/>
      </c>
      <c r="CN139" s="404" t="str">
        <f ca="1">+IF(OFFSET('Sanitation Data'!$D$31,0,10*ROW('Sanitation Data'!D133))="","",OFFSET('Sanitation Data'!$D$31,0,10*ROW('Sanitation Data'!D133)))</f>
        <v/>
      </c>
      <c r="CO139" s="404" t="str">
        <f ca="1">+IF(OFFSET('Sanitation Data'!$D$32,0,10*ROW('Sanitation Data'!D133))="","",OFFSET('Sanitation Data'!$D$32,0,10*ROW('Sanitation Data'!D133)))</f>
        <v/>
      </c>
      <c r="CP139" s="404" t="str">
        <f ca="1">+IF(OFFSET('Sanitation Data'!$E$28,0,10*ROW('Sanitation Data'!E133))="","",OFFSET('Sanitation Data'!$E$28,0,10*ROW('Sanitation Data'!E133)))</f>
        <v/>
      </c>
      <c r="CQ139" s="404" t="str">
        <f ca="1">+IF(OFFSET('Sanitation Data'!$E$29,0,10*ROW('Sanitation Data'!E133))="","",OFFSET('Sanitation Data'!$E$29,0,10*ROW('Sanitation Data'!E133)))</f>
        <v/>
      </c>
      <c r="CR139" s="404" t="str">
        <f ca="1">+IF(OFFSET('Sanitation Data'!$E$30,0,10*ROW('Sanitation Data'!E133))="","",OFFSET('Sanitation Data'!$E$30,0,10*ROW('Sanitation Data'!E133)))</f>
        <v/>
      </c>
      <c r="CS139" s="404" t="str">
        <f ca="1">+IF(OFFSET('Sanitation Data'!$E$31,0,10*ROW('Sanitation Data'!E133))="","",OFFSET('Sanitation Data'!$E$31,0,10*ROW('Sanitation Data'!E133)))</f>
        <v/>
      </c>
      <c r="CT139" s="404" t="str">
        <f ca="1">+IF(OFFSET('Sanitation Data'!$E$32,0,10*ROW('Sanitation Data'!E133))="","",OFFSET('Sanitation Data'!$E$32,0,10*ROW('Sanitation Data'!E133)))</f>
        <v/>
      </c>
      <c r="CU139" s="404" t="str">
        <f ca="1">+IF(OFFSET('Sanitation Data'!$F$28,0,10*ROW('Sanitation Data'!F133))="","",OFFSET('Sanitation Data'!$F$28,0,10*ROW('Sanitation Data'!F133)))</f>
        <v/>
      </c>
      <c r="CV139" s="404" t="str">
        <f ca="1">+IF(OFFSET('Sanitation Data'!$F$29,0,10*ROW('Sanitation Data'!F133))="","",OFFSET('Sanitation Data'!$F$29,0,10*ROW('Sanitation Data'!F133)))</f>
        <v/>
      </c>
      <c r="CW139" s="404" t="str">
        <f ca="1">+IF(OFFSET('Sanitation Data'!$F$30,0,10*ROW('Sanitation Data'!F133))="","",OFFSET('Sanitation Data'!$F$30,0,10*ROW('Sanitation Data'!F133)))</f>
        <v/>
      </c>
      <c r="CX139" s="404" t="str">
        <f ca="1">+IF(OFFSET('Sanitation Data'!$F$31,0,10*ROW('Sanitation Data'!F133))="","",OFFSET('Sanitation Data'!$F$31,0,10*ROW('Sanitation Data'!F133)))</f>
        <v/>
      </c>
      <c r="CY139" s="404" t="str">
        <f ca="1">+IF(OFFSET('Sanitation Data'!$F$32,0,10*ROW('Sanitation Data'!F133))="","",OFFSET('Sanitation Data'!$F$32,0,10*ROW('Sanitation Data'!F133)))</f>
        <v/>
      </c>
      <c r="CZ139" s="404" t="str">
        <f ca="1">+IF(OFFSET('Sanitation Data'!$G$28,0,10*ROW('Sanitation Data'!G133))="","",OFFSET('Sanitation Data'!$G$28,0,10*ROW('Sanitation Data'!G133)))</f>
        <v/>
      </c>
      <c r="DA139" s="404" t="str">
        <f ca="1">+IF(OFFSET('Sanitation Data'!$G$29,0,10*ROW('Sanitation Data'!G133))="","",OFFSET('Sanitation Data'!$G$29,0,10*ROW('Sanitation Data'!G133)))</f>
        <v/>
      </c>
      <c r="DB139" s="404" t="str">
        <f ca="1">+IF(OFFSET('Sanitation Data'!$G$30,0,10*ROW('Sanitation Data'!G133))="","",OFFSET('Sanitation Data'!$G$30,0,10*ROW('Sanitation Data'!G133)))</f>
        <v/>
      </c>
      <c r="DC139" s="404" t="str">
        <f ca="1">+IF(OFFSET('Sanitation Data'!$G$31,0,10*ROW('Sanitation Data'!G133))="","",OFFSET('Sanitation Data'!$G$31,0,10*ROW('Sanitation Data'!G133)))</f>
        <v/>
      </c>
      <c r="DD139" s="404" t="str">
        <f ca="1">+IF(OFFSET('Sanitation Data'!$G$32,0,10*ROW('Sanitation Data'!G133))="","",OFFSET('Sanitation Data'!$G$32,0,10*ROW('Sanitation Data'!G133)))</f>
        <v/>
      </c>
      <c r="DE139" s="404" t="str">
        <f ca="1">+IF(OFFSET('Sanitation Data'!$H$28,0,10*ROW('Sanitation Data'!H133))="","",OFFSET('Sanitation Data'!$H$28,0,10*ROW('Sanitation Data'!H133)))</f>
        <v/>
      </c>
      <c r="DF139" s="404" t="str">
        <f ca="1">+IF(OFFSET('Sanitation Data'!$H$29,0,10*ROW('Sanitation Data'!H133))="","",OFFSET('Sanitation Data'!$H$29,0,10*ROW('Sanitation Data'!H133)))</f>
        <v/>
      </c>
      <c r="DG139" s="404" t="str">
        <f ca="1">+IF(OFFSET('Sanitation Data'!$H$30,0,10*ROW('Sanitation Data'!H133))="","",OFFSET('Sanitation Data'!$H$30,0,10*ROW('Sanitation Data'!H133)))</f>
        <v/>
      </c>
      <c r="DH139" s="404" t="str">
        <f ca="1">+IF(OFFSET('Sanitation Data'!$H$31,0,10*ROW('Sanitation Data'!H133))="","",OFFSET('Sanitation Data'!$H$31,0,10*ROW('Sanitation Data'!H133)))</f>
        <v/>
      </c>
      <c r="DI139" s="404" t="str">
        <f ca="1">+IF(OFFSET('Sanitation Data'!$H$32,0,10*ROW('Sanitation Data'!H133))="","",OFFSET('Sanitation Data'!$H$32,0,10*ROW('Sanitation Data'!H133)))</f>
        <v/>
      </c>
      <c r="DJ139" s="404" t="str">
        <f ca="1">+IF(OFFSET('Sanitation Data'!$I$28,0,10*ROW('Sanitation Data'!I133))="","",OFFSET('Sanitation Data'!$I$28,0,10*ROW('Sanitation Data'!I133)))</f>
        <v/>
      </c>
      <c r="DK139" s="404" t="str">
        <f ca="1">+IF(OFFSET('Sanitation Data'!$I$29,0,10*ROW('Sanitation Data'!I133))="","",OFFSET('Sanitation Data'!$I$29,0,10*ROW('Sanitation Data'!I133)))</f>
        <v/>
      </c>
      <c r="DL139" s="404" t="str">
        <f ca="1">+IF(OFFSET('Sanitation Data'!$I$30,0,10*ROW('Sanitation Data'!I133))="","",OFFSET('Sanitation Data'!$I$30,0,10*ROW('Sanitation Data'!I133)))</f>
        <v/>
      </c>
      <c r="DM139" s="404" t="str">
        <f ca="1">+IF(OFFSET('Sanitation Data'!$I$31,0,10*ROW('Sanitation Data'!I133))="","",OFFSET('Sanitation Data'!$I$31,0,10*ROW('Sanitation Data'!I133)))</f>
        <v/>
      </c>
      <c r="DN139" s="404" t="str">
        <f ca="1">+IF(OFFSET('Sanitation Data'!$I$32,0,10*ROW('Sanitation Data'!I133))="","",OFFSET('Sanitation Data'!$I$32,0,10*ROW('Sanitation Data'!I133)))</f>
        <v/>
      </c>
      <c r="DO139" s="404" t="str">
        <f ca="1">+IF(OFFSET('Hygiene Data'!$D$11,0,10*ROW('Hygiene Data'!D133))="","",OFFSET('Hygiene Data'!$D$11,0,10*ROW('Hygiene Data'!D133)))</f>
        <v/>
      </c>
      <c r="DP139" s="404" t="str">
        <f ca="1">+IF(OFFSET('Hygiene Data'!$D$12,0,10*ROW('Hygiene Data'!D133))="","",OFFSET('Hygiene Data'!$D$12,0,10*ROW('Hygiene Data'!D133)))</f>
        <v/>
      </c>
      <c r="DQ139" s="404" t="str">
        <f ca="1">+IF(OFFSET('Hygiene Data'!$D$13,0,10*ROW('Hygiene Data'!D133))="","",OFFSET('Hygiene Data'!$D$13,0,10*ROW('Hygiene Data'!D133)))</f>
        <v/>
      </c>
      <c r="DR139" s="404" t="str">
        <f ca="1">+IF(OFFSET('Hygiene Data'!$E$11,0,10*ROW('Hygiene Data'!E133))="","",OFFSET('Hygiene Data'!$E$11,0,10*ROW('Hygiene Data'!E133)))</f>
        <v/>
      </c>
      <c r="DS139" s="404" t="str">
        <f ca="1">+IF(OFFSET('Hygiene Data'!$E$12,0,10*ROW('Hygiene Data'!E133))="","",OFFSET('Hygiene Data'!$E$12,0,10*ROW('Hygiene Data'!E133)))</f>
        <v/>
      </c>
      <c r="DT139" s="404" t="str">
        <f ca="1">+IF(OFFSET('Hygiene Data'!$E$13,0,10*ROW('Hygiene Data'!E133))="","",OFFSET('Hygiene Data'!$E$13,0,10*ROW('Hygiene Data'!E133)))</f>
        <v/>
      </c>
      <c r="DU139" s="404" t="str">
        <f ca="1">+IF(OFFSET('Hygiene Data'!$F$11,0,10*ROW('Hygiene Data'!F133))="","",OFFSET('Hygiene Data'!$F$11,0,10*ROW('Hygiene Data'!F133)))</f>
        <v/>
      </c>
      <c r="DV139" s="404" t="str">
        <f ca="1">+IF(OFFSET('Hygiene Data'!$F$12,0,10*ROW('Hygiene Data'!F133))="","",OFFSET('Hygiene Data'!$F$12,0,10*ROW('Hygiene Data'!F133)))</f>
        <v/>
      </c>
      <c r="DW139" s="404" t="str">
        <f ca="1">+IF(OFFSET('Hygiene Data'!$F$13,0,10*ROW('Hygiene Data'!F133))="","",OFFSET('Hygiene Data'!$F$13,0,10*ROW('Hygiene Data'!F133)))</f>
        <v/>
      </c>
      <c r="DX139" s="404" t="str">
        <f ca="1">+IF(OFFSET('Hygiene Data'!$G$11,0,10*ROW('Hygiene Data'!G133))="","",OFFSET('Hygiene Data'!$G$11,0,10*ROW('Hygiene Data'!G133)))</f>
        <v/>
      </c>
      <c r="DY139" s="404" t="str">
        <f ca="1">+IF(OFFSET('Hygiene Data'!$G$12,0,10*ROW('Hygiene Data'!G133))="","",OFFSET('Hygiene Data'!$G$12,0,10*ROW('Hygiene Data'!G133)))</f>
        <v/>
      </c>
      <c r="DZ139" s="404" t="str">
        <f ca="1">+IF(OFFSET('Hygiene Data'!$G$13,0,10*ROW('Hygiene Data'!G133))="","",OFFSET('Hygiene Data'!$G$13,0,10*ROW('Hygiene Data'!G133)))</f>
        <v/>
      </c>
      <c r="EA139" s="404" t="str">
        <f ca="1">+IF(OFFSET('Hygiene Data'!$H$11,0,10*ROW('Hygiene Data'!H133))="","",OFFSET('Hygiene Data'!$H$11,0,10*ROW('Hygiene Data'!H133)))</f>
        <v/>
      </c>
      <c r="EB139" s="404" t="str">
        <f ca="1">+IF(OFFSET('Hygiene Data'!$H$12,0,10*ROW('Hygiene Data'!H133))="","",OFFSET('Hygiene Data'!$H$12,0,10*ROW('Hygiene Data'!H133)))</f>
        <v/>
      </c>
      <c r="EC139" s="404" t="str">
        <f ca="1">+IF(OFFSET('Hygiene Data'!$H$13,0,10*ROW('Hygiene Data'!H133))="","",OFFSET('Hygiene Data'!$H$13,0,10*ROW('Hygiene Data'!H133)))</f>
        <v/>
      </c>
      <c r="ED139" s="404" t="str">
        <f ca="1">+IF(OFFSET('Hygiene Data'!$I$11,0,10*ROW('Hygiene Data'!I133))="","",OFFSET('Hygiene Data'!$I$11,0,10*ROW('Hygiene Data'!I133)))</f>
        <v/>
      </c>
      <c r="EE139" s="404" t="str">
        <f ca="1">+IF(OFFSET('Hygiene Data'!$I$12,0,10*ROW('Hygiene Data'!I133))="","",OFFSET('Hygiene Data'!$I$12,0,10*ROW('Hygiene Data'!I133)))</f>
        <v/>
      </c>
      <c r="EF139" s="404" t="str">
        <f ca="1">+IF(OFFSET('Hygiene Data'!$I$13,0,10*ROW('Hygiene Data'!I133))="","",OFFSET('Hygiene Data'!$I$13,0,10*ROW('Hygiene Data'!I133)))</f>
        <v/>
      </c>
    </row>
    <row r="140" spans="1:136" x14ac:dyDescent="0.25">
      <c r="A140" s="513" t="str">
        <f ca="1">+IF(OFFSET('Water Data'!$B$2,0,10*ROW('Water Data'!E134))="","",OFFSET('Water Data'!$B$2,0,10*ROW('Water Data'!E134)))</f>
        <v/>
      </c>
      <c r="B140" s="51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40" t="str">
        <f t="shared" ca="1" si="2"/>
        <v/>
      </c>
      <c r="D140" s="54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4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4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4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4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4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4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4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4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4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4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4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4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4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4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4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4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4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4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4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4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4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4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4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4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4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4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4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4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4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4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4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4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4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4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4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4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4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4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4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4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4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4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4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4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4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4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4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4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1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4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4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4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4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4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4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4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4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4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4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4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4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4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4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4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4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404" t="str">
        <f ca="1">+IF(OFFSET('Water Data'!$D$27,0,10*ROW('Water Data'!D134))="","",OFFSET('Water Data'!$D$27,0,10*ROW('Water Data'!D134)))</f>
        <v/>
      </c>
      <c r="BT140" s="404" t="str">
        <f ca="1">+IF(OFFSET('Water Data'!$D$28,0,10*ROW('Water Data'!D134))="","",OFFSET('Water Data'!$D$28,0,10*ROW('Water Data'!D134)))</f>
        <v/>
      </c>
      <c r="BU140" s="404" t="str">
        <f ca="1">+IF(OFFSET('Water Data'!$D$29,0,10*ROW('Water Data'!D134))="","",OFFSET('Water Data'!$D$29,0,10*ROW('Water Data'!D134)))</f>
        <v/>
      </c>
      <c r="BV140" s="404" t="str">
        <f ca="1">+IF(OFFSET('Water Data'!$E$27,0,10*ROW('Water Data'!E134))="","",OFFSET('Water Data'!$E$27,0,10*ROW('Water Data'!E134)))</f>
        <v/>
      </c>
      <c r="BW140" s="404" t="str">
        <f ca="1">+IF(OFFSET('Water Data'!$E$28,0,10*ROW('Water Data'!E134))="","",OFFSET('Water Data'!$E$28,0,10*ROW('Water Data'!E134)))</f>
        <v/>
      </c>
      <c r="BX140" s="404" t="str">
        <f ca="1">+IF(OFFSET('Water Data'!$E$29,0,10*ROW('Water Data'!E134))="","",OFFSET('Water Data'!$E$29,0,10*ROW('Water Data'!E134)))</f>
        <v/>
      </c>
      <c r="BY140" s="404" t="str">
        <f ca="1">+IF(OFFSET('Water Data'!$F$27,0,10*ROW('Water Data'!F134))="","",OFFSET('Water Data'!$F$27,0,10*ROW('Water Data'!F134)))</f>
        <v/>
      </c>
      <c r="BZ140" s="404" t="str">
        <f ca="1">+IF(OFFSET('Water Data'!$F$28,0,10*ROW('Water Data'!F134))="","",OFFSET('Water Data'!$F$28,0,10*ROW('Water Data'!F134)))</f>
        <v/>
      </c>
      <c r="CA140" s="404" t="str">
        <f ca="1">+IF(OFFSET('Water Data'!$F$29,0,10*ROW('Water Data'!F134))="","",OFFSET('Water Data'!$F$29,0,10*ROW('Water Data'!F134)))</f>
        <v/>
      </c>
      <c r="CB140" s="404" t="str">
        <f ca="1">+IF(OFFSET('Water Data'!$G$27,0,10*ROW('Water Data'!G134))="","",OFFSET('Water Data'!$G$27,0,10*ROW('Water Data'!G134)))</f>
        <v/>
      </c>
      <c r="CC140" s="404" t="str">
        <f ca="1">+IF(OFFSET('Water Data'!$G$28,0,10*ROW('Water Data'!G134))="","",OFFSET('Water Data'!$G$28,0,10*ROW('Water Data'!G134)))</f>
        <v/>
      </c>
      <c r="CD140" s="404" t="str">
        <f ca="1">+IF(OFFSET('Water Data'!$G$29,0,10*ROW('Water Data'!G134))="","",OFFSET('Water Data'!$G$29,0,10*ROW('Water Data'!G134)))</f>
        <v/>
      </c>
      <c r="CE140" s="404" t="str">
        <f ca="1">+IF(OFFSET('Water Data'!$H$27,0,10*ROW('Water Data'!H134))="","",OFFSET('Water Data'!$H$27,0,10*ROW('Water Data'!H134)))</f>
        <v/>
      </c>
      <c r="CF140" s="404" t="str">
        <f ca="1">+IF(OFFSET('Water Data'!$H$28,0,10*ROW('Water Data'!H134))="","",OFFSET('Water Data'!$H$28,0,10*ROW('Water Data'!H134)))</f>
        <v/>
      </c>
      <c r="CG140" s="404" t="str">
        <f ca="1">+IF(OFFSET('Water Data'!$H$29,0,10*ROW('Water Data'!H134))="","",OFFSET('Water Data'!$H$29,0,10*ROW('Water Data'!H134)))</f>
        <v/>
      </c>
      <c r="CH140" s="404" t="str">
        <f ca="1">+IF(OFFSET('Water Data'!$I$27,0,10*ROW('Water Data'!I134))="","",OFFSET('Water Data'!$I$27,0,10*ROW('Water Data'!I134)))</f>
        <v/>
      </c>
      <c r="CI140" s="404" t="str">
        <f ca="1">+IF(OFFSET('Water Data'!$I$28,0,10*ROW('Water Data'!I134))="","",OFFSET('Water Data'!$I$28,0,10*ROW('Water Data'!I134)))</f>
        <v/>
      </c>
      <c r="CJ140" s="404" t="str">
        <f ca="1">+IF(OFFSET('Water Data'!$I$29,0,10*ROW('Water Data'!I134))="","",OFFSET('Water Data'!$I$29,0,10*ROW('Water Data'!I134)))</f>
        <v/>
      </c>
      <c r="CK140" s="404" t="str">
        <f ca="1">+IF(OFFSET('Sanitation Data'!$D$28,0,10*ROW('Sanitation Data'!D134))="","",OFFSET('Sanitation Data'!$D$28,0,10*ROW('Sanitation Data'!D134)))</f>
        <v/>
      </c>
      <c r="CL140" s="404" t="str">
        <f ca="1">+IF(OFFSET('Sanitation Data'!$D$29,0,10*ROW('Sanitation Data'!D134))="","",OFFSET('Sanitation Data'!$D$29,0,10*ROW('Sanitation Data'!D134)))</f>
        <v/>
      </c>
      <c r="CM140" s="404" t="str">
        <f ca="1">+IF(OFFSET('Sanitation Data'!$D$30,0,10*ROW('Sanitation Data'!D134))="","",OFFSET('Sanitation Data'!$D$30,0,10*ROW('Sanitation Data'!D134)))</f>
        <v/>
      </c>
      <c r="CN140" s="404" t="str">
        <f ca="1">+IF(OFFSET('Sanitation Data'!$D$31,0,10*ROW('Sanitation Data'!D134))="","",OFFSET('Sanitation Data'!$D$31,0,10*ROW('Sanitation Data'!D134)))</f>
        <v/>
      </c>
      <c r="CO140" s="404" t="str">
        <f ca="1">+IF(OFFSET('Sanitation Data'!$D$32,0,10*ROW('Sanitation Data'!D134))="","",OFFSET('Sanitation Data'!$D$32,0,10*ROW('Sanitation Data'!D134)))</f>
        <v/>
      </c>
      <c r="CP140" s="404" t="str">
        <f ca="1">+IF(OFFSET('Sanitation Data'!$E$28,0,10*ROW('Sanitation Data'!E134))="","",OFFSET('Sanitation Data'!$E$28,0,10*ROW('Sanitation Data'!E134)))</f>
        <v/>
      </c>
      <c r="CQ140" s="404" t="str">
        <f ca="1">+IF(OFFSET('Sanitation Data'!$E$29,0,10*ROW('Sanitation Data'!E134))="","",OFFSET('Sanitation Data'!$E$29,0,10*ROW('Sanitation Data'!E134)))</f>
        <v/>
      </c>
      <c r="CR140" s="404" t="str">
        <f ca="1">+IF(OFFSET('Sanitation Data'!$E$30,0,10*ROW('Sanitation Data'!E134))="","",OFFSET('Sanitation Data'!$E$30,0,10*ROW('Sanitation Data'!E134)))</f>
        <v/>
      </c>
      <c r="CS140" s="404" t="str">
        <f ca="1">+IF(OFFSET('Sanitation Data'!$E$31,0,10*ROW('Sanitation Data'!E134))="","",OFFSET('Sanitation Data'!$E$31,0,10*ROW('Sanitation Data'!E134)))</f>
        <v/>
      </c>
      <c r="CT140" s="404" t="str">
        <f ca="1">+IF(OFFSET('Sanitation Data'!$E$32,0,10*ROW('Sanitation Data'!E134))="","",OFFSET('Sanitation Data'!$E$32,0,10*ROW('Sanitation Data'!E134)))</f>
        <v/>
      </c>
      <c r="CU140" s="404" t="str">
        <f ca="1">+IF(OFFSET('Sanitation Data'!$F$28,0,10*ROW('Sanitation Data'!F134))="","",OFFSET('Sanitation Data'!$F$28,0,10*ROW('Sanitation Data'!F134)))</f>
        <v/>
      </c>
      <c r="CV140" s="404" t="str">
        <f ca="1">+IF(OFFSET('Sanitation Data'!$F$29,0,10*ROW('Sanitation Data'!F134))="","",OFFSET('Sanitation Data'!$F$29,0,10*ROW('Sanitation Data'!F134)))</f>
        <v/>
      </c>
      <c r="CW140" s="404" t="str">
        <f ca="1">+IF(OFFSET('Sanitation Data'!$F$30,0,10*ROW('Sanitation Data'!F134))="","",OFFSET('Sanitation Data'!$F$30,0,10*ROW('Sanitation Data'!F134)))</f>
        <v/>
      </c>
      <c r="CX140" s="404" t="str">
        <f ca="1">+IF(OFFSET('Sanitation Data'!$F$31,0,10*ROW('Sanitation Data'!F134))="","",OFFSET('Sanitation Data'!$F$31,0,10*ROW('Sanitation Data'!F134)))</f>
        <v/>
      </c>
      <c r="CY140" s="404" t="str">
        <f ca="1">+IF(OFFSET('Sanitation Data'!$F$32,0,10*ROW('Sanitation Data'!F134))="","",OFFSET('Sanitation Data'!$F$32,0,10*ROW('Sanitation Data'!F134)))</f>
        <v/>
      </c>
      <c r="CZ140" s="404" t="str">
        <f ca="1">+IF(OFFSET('Sanitation Data'!$G$28,0,10*ROW('Sanitation Data'!G134))="","",OFFSET('Sanitation Data'!$G$28,0,10*ROW('Sanitation Data'!G134)))</f>
        <v/>
      </c>
      <c r="DA140" s="404" t="str">
        <f ca="1">+IF(OFFSET('Sanitation Data'!$G$29,0,10*ROW('Sanitation Data'!G134))="","",OFFSET('Sanitation Data'!$G$29,0,10*ROW('Sanitation Data'!G134)))</f>
        <v/>
      </c>
      <c r="DB140" s="404" t="str">
        <f ca="1">+IF(OFFSET('Sanitation Data'!$G$30,0,10*ROW('Sanitation Data'!G134))="","",OFFSET('Sanitation Data'!$G$30,0,10*ROW('Sanitation Data'!G134)))</f>
        <v/>
      </c>
      <c r="DC140" s="404" t="str">
        <f ca="1">+IF(OFFSET('Sanitation Data'!$G$31,0,10*ROW('Sanitation Data'!G134))="","",OFFSET('Sanitation Data'!$G$31,0,10*ROW('Sanitation Data'!G134)))</f>
        <v/>
      </c>
      <c r="DD140" s="404" t="str">
        <f ca="1">+IF(OFFSET('Sanitation Data'!$G$32,0,10*ROW('Sanitation Data'!G134))="","",OFFSET('Sanitation Data'!$G$32,0,10*ROW('Sanitation Data'!G134)))</f>
        <v/>
      </c>
      <c r="DE140" s="404" t="str">
        <f ca="1">+IF(OFFSET('Sanitation Data'!$H$28,0,10*ROW('Sanitation Data'!H134))="","",OFFSET('Sanitation Data'!$H$28,0,10*ROW('Sanitation Data'!H134)))</f>
        <v/>
      </c>
      <c r="DF140" s="404" t="str">
        <f ca="1">+IF(OFFSET('Sanitation Data'!$H$29,0,10*ROW('Sanitation Data'!H134))="","",OFFSET('Sanitation Data'!$H$29,0,10*ROW('Sanitation Data'!H134)))</f>
        <v/>
      </c>
      <c r="DG140" s="404" t="str">
        <f ca="1">+IF(OFFSET('Sanitation Data'!$H$30,0,10*ROW('Sanitation Data'!H134))="","",OFFSET('Sanitation Data'!$H$30,0,10*ROW('Sanitation Data'!H134)))</f>
        <v/>
      </c>
      <c r="DH140" s="404" t="str">
        <f ca="1">+IF(OFFSET('Sanitation Data'!$H$31,0,10*ROW('Sanitation Data'!H134))="","",OFFSET('Sanitation Data'!$H$31,0,10*ROW('Sanitation Data'!H134)))</f>
        <v/>
      </c>
      <c r="DI140" s="404" t="str">
        <f ca="1">+IF(OFFSET('Sanitation Data'!$H$32,0,10*ROW('Sanitation Data'!H134))="","",OFFSET('Sanitation Data'!$H$32,0,10*ROW('Sanitation Data'!H134)))</f>
        <v/>
      </c>
      <c r="DJ140" s="404" t="str">
        <f ca="1">+IF(OFFSET('Sanitation Data'!$I$28,0,10*ROW('Sanitation Data'!I134))="","",OFFSET('Sanitation Data'!$I$28,0,10*ROW('Sanitation Data'!I134)))</f>
        <v/>
      </c>
      <c r="DK140" s="404" t="str">
        <f ca="1">+IF(OFFSET('Sanitation Data'!$I$29,0,10*ROW('Sanitation Data'!I134))="","",OFFSET('Sanitation Data'!$I$29,0,10*ROW('Sanitation Data'!I134)))</f>
        <v/>
      </c>
      <c r="DL140" s="404" t="str">
        <f ca="1">+IF(OFFSET('Sanitation Data'!$I$30,0,10*ROW('Sanitation Data'!I134))="","",OFFSET('Sanitation Data'!$I$30,0,10*ROW('Sanitation Data'!I134)))</f>
        <v/>
      </c>
      <c r="DM140" s="404" t="str">
        <f ca="1">+IF(OFFSET('Sanitation Data'!$I$31,0,10*ROW('Sanitation Data'!I134))="","",OFFSET('Sanitation Data'!$I$31,0,10*ROW('Sanitation Data'!I134)))</f>
        <v/>
      </c>
      <c r="DN140" s="404" t="str">
        <f ca="1">+IF(OFFSET('Sanitation Data'!$I$32,0,10*ROW('Sanitation Data'!I134))="","",OFFSET('Sanitation Data'!$I$32,0,10*ROW('Sanitation Data'!I134)))</f>
        <v/>
      </c>
      <c r="DO140" s="404" t="str">
        <f ca="1">+IF(OFFSET('Hygiene Data'!$D$11,0,10*ROW('Hygiene Data'!D134))="","",OFFSET('Hygiene Data'!$D$11,0,10*ROW('Hygiene Data'!D134)))</f>
        <v/>
      </c>
      <c r="DP140" s="404" t="str">
        <f ca="1">+IF(OFFSET('Hygiene Data'!$D$12,0,10*ROW('Hygiene Data'!D134))="","",OFFSET('Hygiene Data'!$D$12,0,10*ROW('Hygiene Data'!D134)))</f>
        <v/>
      </c>
      <c r="DQ140" s="404" t="str">
        <f ca="1">+IF(OFFSET('Hygiene Data'!$D$13,0,10*ROW('Hygiene Data'!D134))="","",OFFSET('Hygiene Data'!$D$13,0,10*ROW('Hygiene Data'!D134)))</f>
        <v/>
      </c>
      <c r="DR140" s="404" t="str">
        <f ca="1">+IF(OFFSET('Hygiene Data'!$E$11,0,10*ROW('Hygiene Data'!E134))="","",OFFSET('Hygiene Data'!$E$11,0,10*ROW('Hygiene Data'!E134)))</f>
        <v/>
      </c>
      <c r="DS140" s="404" t="str">
        <f ca="1">+IF(OFFSET('Hygiene Data'!$E$12,0,10*ROW('Hygiene Data'!E134))="","",OFFSET('Hygiene Data'!$E$12,0,10*ROW('Hygiene Data'!E134)))</f>
        <v/>
      </c>
      <c r="DT140" s="404" t="str">
        <f ca="1">+IF(OFFSET('Hygiene Data'!$E$13,0,10*ROW('Hygiene Data'!E134))="","",OFFSET('Hygiene Data'!$E$13,0,10*ROW('Hygiene Data'!E134)))</f>
        <v/>
      </c>
      <c r="DU140" s="404" t="str">
        <f ca="1">+IF(OFFSET('Hygiene Data'!$F$11,0,10*ROW('Hygiene Data'!F134))="","",OFFSET('Hygiene Data'!$F$11,0,10*ROW('Hygiene Data'!F134)))</f>
        <v/>
      </c>
      <c r="DV140" s="404" t="str">
        <f ca="1">+IF(OFFSET('Hygiene Data'!$F$12,0,10*ROW('Hygiene Data'!F134))="","",OFFSET('Hygiene Data'!$F$12,0,10*ROW('Hygiene Data'!F134)))</f>
        <v/>
      </c>
      <c r="DW140" s="404" t="str">
        <f ca="1">+IF(OFFSET('Hygiene Data'!$F$13,0,10*ROW('Hygiene Data'!F134))="","",OFFSET('Hygiene Data'!$F$13,0,10*ROW('Hygiene Data'!F134)))</f>
        <v/>
      </c>
      <c r="DX140" s="404" t="str">
        <f ca="1">+IF(OFFSET('Hygiene Data'!$G$11,0,10*ROW('Hygiene Data'!G134))="","",OFFSET('Hygiene Data'!$G$11,0,10*ROW('Hygiene Data'!G134)))</f>
        <v/>
      </c>
      <c r="DY140" s="404" t="str">
        <f ca="1">+IF(OFFSET('Hygiene Data'!$G$12,0,10*ROW('Hygiene Data'!G134))="","",OFFSET('Hygiene Data'!$G$12,0,10*ROW('Hygiene Data'!G134)))</f>
        <v/>
      </c>
      <c r="DZ140" s="404" t="str">
        <f ca="1">+IF(OFFSET('Hygiene Data'!$G$13,0,10*ROW('Hygiene Data'!G134))="","",OFFSET('Hygiene Data'!$G$13,0,10*ROW('Hygiene Data'!G134)))</f>
        <v/>
      </c>
      <c r="EA140" s="404" t="str">
        <f ca="1">+IF(OFFSET('Hygiene Data'!$H$11,0,10*ROW('Hygiene Data'!H134))="","",OFFSET('Hygiene Data'!$H$11,0,10*ROW('Hygiene Data'!H134)))</f>
        <v/>
      </c>
      <c r="EB140" s="404" t="str">
        <f ca="1">+IF(OFFSET('Hygiene Data'!$H$12,0,10*ROW('Hygiene Data'!H134))="","",OFFSET('Hygiene Data'!$H$12,0,10*ROW('Hygiene Data'!H134)))</f>
        <v/>
      </c>
      <c r="EC140" s="404" t="str">
        <f ca="1">+IF(OFFSET('Hygiene Data'!$H$13,0,10*ROW('Hygiene Data'!H134))="","",OFFSET('Hygiene Data'!$H$13,0,10*ROW('Hygiene Data'!H134)))</f>
        <v/>
      </c>
      <c r="ED140" s="404" t="str">
        <f ca="1">+IF(OFFSET('Hygiene Data'!$I$11,0,10*ROW('Hygiene Data'!I134))="","",OFFSET('Hygiene Data'!$I$11,0,10*ROW('Hygiene Data'!I134)))</f>
        <v/>
      </c>
      <c r="EE140" s="404" t="str">
        <f ca="1">+IF(OFFSET('Hygiene Data'!$I$12,0,10*ROW('Hygiene Data'!I134))="","",OFFSET('Hygiene Data'!$I$12,0,10*ROW('Hygiene Data'!I134)))</f>
        <v/>
      </c>
      <c r="EF140" s="404" t="str">
        <f ca="1">+IF(OFFSET('Hygiene Data'!$I$13,0,10*ROW('Hygiene Data'!I134))="","",OFFSET('Hygiene Data'!$I$13,0,10*ROW('Hygiene Data'!I134)))</f>
        <v/>
      </c>
    </row>
    <row r="141" spans="1:136" x14ac:dyDescent="0.25">
      <c r="A141" s="513" t="str">
        <f ca="1">+IF(OFFSET('Water Data'!$B$2,0,10*ROW('Water Data'!E135))="","",OFFSET('Water Data'!$B$2,0,10*ROW('Water Data'!E135)))</f>
        <v/>
      </c>
      <c r="B141" s="51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40" t="str">
        <f t="shared" ca="1" si="2"/>
        <v/>
      </c>
      <c r="D141" s="54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4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4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4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4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4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4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4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4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4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4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4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4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4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4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4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4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4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4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4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4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4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4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4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4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4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4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4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4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4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4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4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4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4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4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4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4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4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4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4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4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4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4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4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4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4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4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4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4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1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4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4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4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4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4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4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4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4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4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4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4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4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4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4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4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4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404" t="str">
        <f ca="1">+IF(OFFSET('Water Data'!$D$27,0,10*ROW('Water Data'!D135))="","",OFFSET('Water Data'!$D$27,0,10*ROW('Water Data'!D135)))</f>
        <v/>
      </c>
      <c r="BT141" s="404" t="str">
        <f ca="1">+IF(OFFSET('Water Data'!$D$28,0,10*ROW('Water Data'!D135))="","",OFFSET('Water Data'!$D$28,0,10*ROW('Water Data'!D135)))</f>
        <v/>
      </c>
      <c r="BU141" s="404" t="str">
        <f ca="1">+IF(OFFSET('Water Data'!$D$29,0,10*ROW('Water Data'!D135))="","",OFFSET('Water Data'!$D$29,0,10*ROW('Water Data'!D135)))</f>
        <v/>
      </c>
      <c r="BV141" s="404" t="str">
        <f ca="1">+IF(OFFSET('Water Data'!$E$27,0,10*ROW('Water Data'!E135))="","",OFFSET('Water Data'!$E$27,0,10*ROW('Water Data'!E135)))</f>
        <v/>
      </c>
      <c r="BW141" s="404" t="str">
        <f ca="1">+IF(OFFSET('Water Data'!$E$28,0,10*ROW('Water Data'!E135))="","",OFFSET('Water Data'!$E$28,0,10*ROW('Water Data'!E135)))</f>
        <v/>
      </c>
      <c r="BX141" s="404" t="str">
        <f ca="1">+IF(OFFSET('Water Data'!$E$29,0,10*ROW('Water Data'!E135))="","",OFFSET('Water Data'!$E$29,0,10*ROW('Water Data'!E135)))</f>
        <v/>
      </c>
      <c r="BY141" s="404" t="str">
        <f ca="1">+IF(OFFSET('Water Data'!$F$27,0,10*ROW('Water Data'!F135))="","",OFFSET('Water Data'!$F$27,0,10*ROW('Water Data'!F135)))</f>
        <v/>
      </c>
      <c r="BZ141" s="404" t="str">
        <f ca="1">+IF(OFFSET('Water Data'!$F$28,0,10*ROW('Water Data'!F135))="","",OFFSET('Water Data'!$F$28,0,10*ROW('Water Data'!F135)))</f>
        <v/>
      </c>
      <c r="CA141" s="404" t="str">
        <f ca="1">+IF(OFFSET('Water Data'!$F$29,0,10*ROW('Water Data'!F135))="","",OFFSET('Water Data'!$F$29,0,10*ROW('Water Data'!F135)))</f>
        <v/>
      </c>
      <c r="CB141" s="404" t="str">
        <f ca="1">+IF(OFFSET('Water Data'!$G$27,0,10*ROW('Water Data'!G135))="","",OFFSET('Water Data'!$G$27,0,10*ROW('Water Data'!G135)))</f>
        <v/>
      </c>
      <c r="CC141" s="404" t="str">
        <f ca="1">+IF(OFFSET('Water Data'!$G$28,0,10*ROW('Water Data'!G135))="","",OFFSET('Water Data'!$G$28,0,10*ROW('Water Data'!G135)))</f>
        <v/>
      </c>
      <c r="CD141" s="404" t="str">
        <f ca="1">+IF(OFFSET('Water Data'!$G$29,0,10*ROW('Water Data'!G135))="","",OFFSET('Water Data'!$G$29,0,10*ROW('Water Data'!G135)))</f>
        <v/>
      </c>
      <c r="CE141" s="404" t="str">
        <f ca="1">+IF(OFFSET('Water Data'!$H$27,0,10*ROW('Water Data'!H135))="","",OFFSET('Water Data'!$H$27,0,10*ROW('Water Data'!H135)))</f>
        <v/>
      </c>
      <c r="CF141" s="404" t="str">
        <f ca="1">+IF(OFFSET('Water Data'!$H$28,0,10*ROW('Water Data'!H135))="","",OFFSET('Water Data'!$H$28,0,10*ROW('Water Data'!H135)))</f>
        <v/>
      </c>
      <c r="CG141" s="404" t="str">
        <f ca="1">+IF(OFFSET('Water Data'!$H$29,0,10*ROW('Water Data'!H135))="","",OFFSET('Water Data'!$H$29,0,10*ROW('Water Data'!H135)))</f>
        <v/>
      </c>
      <c r="CH141" s="404" t="str">
        <f ca="1">+IF(OFFSET('Water Data'!$I$27,0,10*ROW('Water Data'!I135))="","",OFFSET('Water Data'!$I$27,0,10*ROW('Water Data'!I135)))</f>
        <v/>
      </c>
      <c r="CI141" s="404" t="str">
        <f ca="1">+IF(OFFSET('Water Data'!$I$28,0,10*ROW('Water Data'!I135))="","",OFFSET('Water Data'!$I$28,0,10*ROW('Water Data'!I135)))</f>
        <v/>
      </c>
      <c r="CJ141" s="404" t="str">
        <f ca="1">+IF(OFFSET('Water Data'!$I$29,0,10*ROW('Water Data'!I135))="","",OFFSET('Water Data'!$I$29,0,10*ROW('Water Data'!I135)))</f>
        <v/>
      </c>
      <c r="CK141" s="404" t="str">
        <f ca="1">+IF(OFFSET('Sanitation Data'!$D$28,0,10*ROW('Sanitation Data'!D135))="","",OFFSET('Sanitation Data'!$D$28,0,10*ROW('Sanitation Data'!D135)))</f>
        <v/>
      </c>
      <c r="CL141" s="404" t="str">
        <f ca="1">+IF(OFFSET('Sanitation Data'!$D$29,0,10*ROW('Sanitation Data'!D135))="","",OFFSET('Sanitation Data'!$D$29,0,10*ROW('Sanitation Data'!D135)))</f>
        <v/>
      </c>
      <c r="CM141" s="404" t="str">
        <f ca="1">+IF(OFFSET('Sanitation Data'!$D$30,0,10*ROW('Sanitation Data'!D135))="","",OFFSET('Sanitation Data'!$D$30,0,10*ROW('Sanitation Data'!D135)))</f>
        <v/>
      </c>
      <c r="CN141" s="404" t="str">
        <f ca="1">+IF(OFFSET('Sanitation Data'!$D$31,0,10*ROW('Sanitation Data'!D135))="","",OFFSET('Sanitation Data'!$D$31,0,10*ROW('Sanitation Data'!D135)))</f>
        <v/>
      </c>
      <c r="CO141" s="404" t="str">
        <f ca="1">+IF(OFFSET('Sanitation Data'!$D$32,0,10*ROW('Sanitation Data'!D135))="","",OFFSET('Sanitation Data'!$D$32,0,10*ROW('Sanitation Data'!D135)))</f>
        <v/>
      </c>
      <c r="CP141" s="404" t="str">
        <f ca="1">+IF(OFFSET('Sanitation Data'!$E$28,0,10*ROW('Sanitation Data'!E135))="","",OFFSET('Sanitation Data'!$E$28,0,10*ROW('Sanitation Data'!E135)))</f>
        <v/>
      </c>
      <c r="CQ141" s="404" t="str">
        <f ca="1">+IF(OFFSET('Sanitation Data'!$E$29,0,10*ROW('Sanitation Data'!E135))="","",OFFSET('Sanitation Data'!$E$29,0,10*ROW('Sanitation Data'!E135)))</f>
        <v/>
      </c>
      <c r="CR141" s="404" t="str">
        <f ca="1">+IF(OFFSET('Sanitation Data'!$E$30,0,10*ROW('Sanitation Data'!E135))="","",OFFSET('Sanitation Data'!$E$30,0,10*ROW('Sanitation Data'!E135)))</f>
        <v/>
      </c>
      <c r="CS141" s="404" t="str">
        <f ca="1">+IF(OFFSET('Sanitation Data'!$E$31,0,10*ROW('Sanitation Data'!E135))="","",OFFSET('Sanitation Data'!$E$31,0,10*ROW('Sanitation Data'!E135)))</f>
        <v/>
      </c>
      <c r="CT141" s="404" t="str">
        <f ca="1">+IF(OFFSET('Sanitation Data'!$E$32,0,10*ROW('Sanitation Data'!E135))="","",OFFSET('Sanitation Data'!$E$32,0,10*ROW('Sanitation Data'!E135)))</f>
        <v/>
      </c>
      <c r="CU141" s="404" t="str">
        <f ca="1">+IF(OFFSET('Sanitation Data'!$F$28,0,10*ROW('Sanitation Data'!F135))="","",OFFSET('Sanitation Data'!$F$28,0,10*ROW('Sanitation Data'!F135)))</f>
        <v/>
      </c>
      <c r="CV141" s="404" t="str">
        <f ca="1">+IF(OFFSET('Sanitation Data'!$F$29,0,10*ROW('Sanitation Data'!F135))="","",OFFSET('Sanitation Data'!$F$29,0,10*ROW('Sanitation Data'!F135)))</f>
        <v/>
      </c>
      <c r="CW141" s="404" t="str">
        <f ca="1">+IF(OFFSET('Sanitation Data'!$F$30,0,10*ROW('Sanitation Data'!F135))="","",OFFSET('Sanitation Data'!$F$30,0,10*ROW('Sanitation Data'!F135)))</f>
        <v/>
      </c>
      <c r="CX141" s="404" t="str">
        <f ca="1">+IF(OFFSET('Sanitation Data'!$F$31,0,10*ROW('Sanitation Data'!F135))="","",OFFSET('Sanitation Data'!$F$31,0,10*ROW('Sanitation Data'!F135)))</f>
        <v/>
      </c>
      <c r="CY141" s="404" t="str">
        <f ca="1">+IF(OFFSET('Sanitation Data'!$F$32,0,10*ROW('Sanitation Data'!F135))="","",OFFSET('Sanitation Data'!$F$32,0,10*ROW('Sanitation Data'!F135)))</f>
        <v/>
      </c>
      <c r="CZ141" s="404" t="str">
        <f ca="1">+IF(OFFSET('Sanitation Data'!$G$28,0,10*ROW('Sanitation Data'!G135))="","",OFFSET('Sanitation Data'!$G$28,0,10*ROW('Sanitation Data'!G135)))</f>
        <v/>
      </c>
      <c r="DA141" s="404" t="str">
        <f ca="1">+IF(OFFSET('Sanitation Data'!$G$29,0,10*ROW('Sanitation Data'!G135))="","",OFFSET('Sanitation Data'!$G$29,0,10*ROW('Sanitation Data'!G135)))</f>
        <v/>
      </c>
      <c r="DB141" s="404" t="str">
        <f ca="1">+IF(OFFSET('Sanitation Data'!$G$30,0,10*ROW('Sanitation Data'!G135))="","",OFFSET('Sanitation Data'!$G$30,0,10*ROW('Sanitation Data'!G135)))</f>
        <v/>
      </c>
      <c r="DC141" s="404" t="str">
        <f ca="1">+IF(OFFSET('Sanitation Data'!$G$31,0,10*ROW('Sanitation Data'!G135))="","",OFFSET('Sanitation Data'!$G$31,0,10*ROW('Sanitation Data'!G135)))</f>
        <v/>
      </c>
      <c r="DD141" s="404" t="str">
        <f ca="1">+IF(OFFSET('Sanitation Data'!$G$32,0,10*ROW('Sanitation Data'!G135))="","",OFFSET('Sanitation Data'!$G$32,0,10*ROW('Sanitation Data'!G135)))</f>
        <v/>
      </c>
      <c r="DE141" s="404" t="str">
        <f ca="1">+IF(OFFSET('Sanitation Data'!$H$28,0,10*ROW('Sanitation Data'!H135))="","",OFFSET('Sanitation Data'!$H$28,0,10*ROW('Sanitation Data'!H135)))</f>
        <v/>
      </c>
      <c r="DF141" s="404" t="str">
        <f ca="1">+IF(OFFSET('Sanitation Data'!$H$29,0,10*ROW('Sanitation Data'!H135))="","",OFFSET('Sanitation Data'!$H$29,0,10*ROW('Sanitation Data'!H135)))</f>
        <v/>
      </c>
      <c r="DG141" s="404" t="str">
        <f ca="1">+IF(OFFSET('Sanitation Data'!$H$30,0,10*ROW('Sanitation Data'!H135))="","",OFFSET('Sanitation Data'!$H$30,0,10*ROW('Sanitation Data'!H135)))</f>
        <v/>
      </c>
      <c r="DH141" s="404" t="str">
        <f ca="1">+IF(OFFSET('Sanitation Data'!$H$31,0,10*ROW('Sanitation Data'!H135))="","",OFFSET('Sanitation Data'!$H$31,0,10*ROW('Sanitation Data'!H135)))</f>
        <v/>
      </c>
      <c r="DI141" s="404" t="str">
        <f ca="1">+IF(OFFSET('Sanitation Data'!$H$32,0,10*ROW('Sanitation Data'!H135))="","",OFFSET('Sanitation Data'!$H$32,0,10*ROW('Sanitation Data'!H135)))</f>
        <v/>
      </c>
      <c r="DJ141" s="404" t="str">
        <f ca="1">+IF(OFFSET('Sanitation Data'!$I$28,0,10*ROW('Sanitation Data'!I135))="","",OFFSET('Sanitation Data'!$I$28,0,10*ROW('Sanitation Data'!I135)))</f>
        <v/>
      </c>
      <c r="DK141" s="404" t="str">
        <f ca="1">+IF(OFFSET('Sanitation Data'!$I$29,0,10*ROW('Sanitation Data'!I135))="","",OFFSET('Sanitation Data'!$I$29,0,10*ROW('Sanitation Data'!I135)))</f>
        <v/>
      </c>
      <c r="DL141" s="404" t="str">
        <f ca="1">+IF(OFFSET('Sanitation Data'!$I$30,0,10*ROW('Sanitation Data'!I135))="","",OFFSET('Sanitation Data'!$I$30,0,10*ROW('Sanitation Data'!I135)))</f>
        <v/>
      </c>
      <c r="DM141" s="404" t="str">
        <f ca="1">+IF(OFFSET('Sanitation Data'!$I$31,0,10*ROW('Sanitation Data'!I135))="","",OFFSET('Sanitation Data'!$I$31,0,10*ROW('Sanitation Data'!I135)))</f>
        <v/>
      </c>
      <c r="DN141" s="404" t="str">
        <f ca="1">+IF(OFFSET('Sanitation Data'!$I$32,0,10*ROW('Sanitation Data'!I135))="","",OFFSET('Sanitation Data'!$I$32,0,10*ROW('Sanitation Data'!I135)))</f>
        <v/>
      </c>
      <c r="DO141" s="404" t="str">
        <f ca="1">+IF(OFFSET('Hygiene Data'!$D$11,0,10*ROW('Hygiene Data'!D135))="","",OFFSET('Hygiene Data'!$D$11,0,10*ROW('Hygiene Data'!D135)))</f>
        <v/>
      </c>
      <c r="DP141" s="404" t="str">
        <f ca="1">+IF(OFFSET('Hygiene Data'!$D$12,0,10*ROW('Hygiene Data'!D135))="","",OFFSET('Hygiene Data'!$D$12,0,10*ROW('Hygiene Data'!D135)))</f>
        <v/>
      </c>
      <c r="DQ141" s="404" t="str">
        <f ca="1">+IF(OFFSET('Hygiene Data'!$D$13,0,10*ROW('Hygiene Data'!D135))="","",OFFSET('Hygiene Data'!$D$13,0,10*ROW('Hygiene Data'!D135)))</f>
        <v/>
      </c>
      <c r="DR141" s="404" t="str">
        <f ca="1">+IF(OFFSET('Hygiene Data'!$E$11,0,10*ROW('Hygiene Data'!E135))="","",OFFSET('Hygiene Data'!$E$11,0,10*ROW('Hygiene Data'!E135)))</f>
        <v/>
      </c>
      <c r="DS141" s="404" t="str">
        <f ca="1">+IF(OFFSET('Hygiene Data'!$E$12,0,10*ROW('Hygiene Data'!E135))="","",OFFSET('Hygiene Data'!$E$12,0,10*ROW('Hygiene Data'!E135)))</f>
        <v/>
      </c>
      <c r="DT141" s="404" t="str">
        <f ca="1">+IF(OFFSET('Hygiene Data'!$E$13,0,10*ROW('Hygiene Data'!E135))="","",OFFSET('Hygiene Data'!$E$13,0,10*ROW('Hygiene Data'!E135)))</f>
        <v/>
      </c>
      <c r="DU141" s="404" t="str">
        <f ca="1">+IF(OFFSET('Hygiene Data'!$F$11,0,10*ROW('Hygiene Data'!F135))="","",OFFSET('Hygiene Data'!$F$11,0,10*ROW('Hygiene Data'!F135)))</f>
        <v/>
      </c>
      <c r="DV141" s="404" t="str">
        <f ca="1">+IF(OFFSET('Hygiene Data'!$F$12,0,10*ROW('Hygiene Data'!F135))="","",OFFSET('Hygiene Data'!$F$12,0,10*ROW('Hygiene Data'!F135)))</f>
        <v/>
      </c>
      <c r="DW141" s="404" t="str">
        <f ca="1">+IF(OFFSET('Hygiene Data'!$F$13,0,10*ROW('Hygiene Data'!F135))="","",OFFSET('Hygiene Data'!$F$13,0,10*ROW('Hygiene Data'!F135)))</f>
        <v/>
      </c>
      <c r="DX141" s="404" t="str">
        <f ca="1">+IF(OFFSET('Hygiene Data'!$G$11,0,10*ROW('Hygiene Data'!G135))="","",OFFSET('Hygiene Data'!$G$11,0,10*ROW('Hygiene Data'!G135)))</f>
        <v/>
      </c>
      <c r="DY141" s="404" t="str">
        <f ca="1">+IF(OFFSET('Hygiene Data'!$G$12,0,10*ROW('Hygiene Data'!G135))="","",OFFSET('Hygiene Data'!$G$12,0,10*ROW('Hygiene Data'!G135)))</f>
        <v/>
      </c>
      <c r="DZ141" s="404" t="str">
        <f ca="1">+IF(OFFSET('Hygiene Data'!$G$13,0,10*ROW('Hygiene Data'!G135))="","",OFFSET('Hygiene Data'!$G$13,0,10*ROW('Hygiene Data'!G135)))</f>
        <v/>
      </c>
      <c r="EA141" s="404" t="str">
        <f ca="1">+IF(OFFSET('Hygiene Data'!$H$11,0,10*ROW('Hygiene Data'!H135))="","",OFFSET('Hygiene Data'!$H$11,0,10*ROW('Hygiene Data'!H135)))</f>
        <v/>
      </c>
      <c r="EB141" s="404" t="str">
        <f ca="1">+IF(OFFSET('Hygiene Data'!$H$12,0,10*ROW('Hygiene Data'!H135))="","",OFFSET('Hygiene Data'!$H$12,0,10*ROW('Hygiene Data'!H135)))</f>
        <v/>
      </c>
      <c r="EC141" s="404" t="str">
        <f ca="1">+IF(OFFSET('Hygiene Data'!$H$13,0,10*ROW('Hygiene Data'!H135))="","",OFFSET('Hygiene Data'!$H$13,0,10*ROW('Hygiene Data'!H135)))</f>
        <v/>
      </c>
      <c r="ED141" s="404" t="str">
        <f ca="1">+IF(OFFSET('Hygiene Data'!$I$11,0,10*ROW('Hygiene Data'!I135))="","",OFFSET('Hygiene Data'!$I$11,0,10*ROW('Hygiene Data'!I135)))</f>
        <v/>
      </c>
      <c r="EE141" s="404" t="str">
        <f ca="1">+IF(OFFSET('Hygiene Data'!$I$12,0,10*ROW('Hygiene Data'!I135))="","",OFFSET('Hygiene Data'!$I$12,0,10*ROW('Hygiene Data'!I135)))</f>
        <v/>
      </c>
      <c r="EF141" s="404" t="str">
        <f ca="1">+IF(OFFSET('Hygiene Data'!$I$13,0,10*ROW('Hygiene Data'!I135))="","",OFFSET('Hygiene Data'!$I$13,0,10*ROW('Hygiene Data'!I135)))</f>
        <v/>
      </c>
    </row>
    <row r="142" spans="1:136" x14ac:dyDescent="0.25">
      <c r="A142" s="513" t="str">
        <f ca="1">+IF(OFFSET('Water Data'!$B$2,0,10*ROW('Water Data'!E136))="","",OFFSET('Water Data'!$B$2,0,10*ROW('Water Data'!E136)))</f>
        <v/>
      </c>
      <c r="B142" s="51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40" t="str">
        <f t="shared" ca="1" si="2"/>
        <v/>
      </c>
      <c r="D142" s="54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4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4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4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4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4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4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4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4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4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4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4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4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4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4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4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4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4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4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4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4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4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4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4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4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4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4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4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4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4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4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4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4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4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4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4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4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4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4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4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4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4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4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4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4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4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4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4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4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1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4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4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4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4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4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4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4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4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4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4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4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4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4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4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4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4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404" t="str">
        <f ca="1">+IF(OFFSET('Water Data'!$D$27,0,10*ROW('Water Data'!D136))="","",OFFSET('Water Data'!$D$27,0,10*ROW('Water Data'!D136)))</f>
        <v/>
      </c>
      <c r="BT142" s="404" t="str">
        <f ca="1">+IF(OFFSET('Water Data'!$D$28,0,10*ROW('Water Data'!D136))="","",OFFSET('Water Data'!$D$28,0,10*ROW('Water Data'!D136)))</f>
        <v/>
      </c>
      <c r="BU142" s="404" t="str">
        <f ca="1">+IF(OFFSET('Water Data'!$D$29,0,10*ROW('Water Data'!D136))="","",OFFSET('Water Data'!$D$29,0,10*ROW('Water Data'!D136)))</f>
        <v/>
      </c>
      <c r="BV142" s="404" t="str">
        <f ca="1">+IF(OFFSET('Water Data'!$E$27,0,10*ROW('Water Data'!E136))="","",OFFSET('Water Data'!$E$27,0,10*ROW('Water Data'!E136)))</f>
        <v/>
      </c>
      <c r="BW142" s="404" t="str">
        <f ca="1">+IF(OFFSET('Water Data'!$E$28,0,10*ROW('Water Data'!E136))="","",OFFSET('Water Data'!$E$28,0,10*ROW('Water Data'!E136)))</f>
        <v/>
      </c>
      <c r="BX142" s="404" t="str">
        <f ca="1">+IF(OFFSET('Water Data'!$E$29,0,10*ROW('Water Data'!E136))="","",OFFSET('Water Data'!$E$29,0,10*ROW('Water Data'!E136)))</f>
        <v/>
      </c>
      <c r="BY142" s="404" t="str">
        <f ca="1">+IF(OFFSET('Water Data'!$F$27,0,10*ROW('Water Data'!F136))="","",OFFSET('Water Data'!$F$27,0,10*ROW('Water Data'!F136)))</f>
        <v/>
      </c>
      <c r="BZ142" s="404" t="str">
        <f ca="1">+IF(OFFSET('Water Data'!$F$28,0,10*ROW('Water Data'!F136))="","",OFFSET('Water Data'!$F$28,0,10*ROW('Water Data'!F136)))</f>
        <v/>
      </c>
      <c r="CA142" s="404" t="str">
        <f ca="1">+IF(OFFSET('Water Data'!$F$29,0,10*ROW('Water Data'!F136))="","",OFFSET('Water Data'!$F$29,0,10*ROW('Water Data'!F136)))</f>
        <v/>
      </c>
      <c r="CB142" s="404" t="str">
        <f ca="1">+IF(OFFSET('Water Data'!$G$27,0,10*ROW('Water Data'!G136))="","",OFFSET('Water Data'!$G$27,0,10*ROW('Water Data'!G136)))</f>
        <v/>
      </c>
      <c r="CC142" s="404" t="str">
        <f ca="1">+IF(OFFSET('Water Data'!$G$28,0,10*ROW('Water Data'!G136))="","",OFFSET('Water Data'!$G$28,0,10*ROW('Water Data'!G136)))</f>
        <v/>
      </c>
      <c r="CD142" s="404" t="str">
        <f ca="1">+IF(OFFSET('Water Data'!$G$29,0,10*ROW('Water Data'!G136))="","",OFFSET('Water Data'!$G$29,0,10*ROW('Water Data'!G136)))</f>
        <v/>
      </c>
      <c r="CE142" s="404" t="str">
        <f ca="1">+IF(OFFSET('Water Data'!$H$27,0,10*ROW('Water Data'!H136))="","",OFFSET('Water Data'!$H$27,0,10*ROW('Water Data'!H136)))</f>
        <v/>
      </c>
      <c r="CF142" s="404" t="str">
        <f ca="1">+IF(OFFSET('Water Data'!$H$28,0,10*ROW('Water Data'!H136))="","",OFFSET('Water Data'!$H$28,0,10*ROW('Water Data'!H136)))</f>
        <v/>
      </c>
      <c r="CG142" s="404" t="str">
        <f ca="1">+IF(OFFSET('Water Data'!$H$29,0,10*ROW('Water Data'!H136))="","",OFFSET('Water Data'!$H$29,0,10*ROW('Water Data'!H136)))</f>
        <v/>
      </c>
      <c r="CH142" s="404" t="str">
        <f ca="1">+IF(OFFSET('Water Data'!$I$27,0,10*ROW('Water Data'!I136))="","",OFFSET('Water Data'!$I$27,0,10*ROW('Water Data'!I136)))</f>
        <v/>
      </c>
      <c r="CI142" s="404" t="str">
        <f ca="1">+IF(OFFSET('Water Data'!$I$28,0,10*ROW('Water Data'!I136))="","",OFFSET('Water Data'!$I$28,0,10*ROW('Water Data'!I136)))</f>
        <v/>
      </c>
      <c r="CJ142" s="404" t="str">
        <f ca="1">+IF(OFFSET('Water Data'!$I$29,0,10*ROW('Water Data'!I136))="","",OFFSET('Water Data'!$I$29,0,10*ROW('Water Data'!I136)))</f>
        <v/>
      </c>
      <c r="CK142" s="404" t="str">
        <f ca="1">+IF(OFFSET('Sanitation Data'!$D$28,0,10*ROW('Sanitation Data'!D136))="","",OFFSET('Sanitation Data'!$D$28,0,10*ROW('Sanitation Data'!D136)))</f>
        <v/>
      </c>
      <c r="CL142" s="404" t="str">
        <f ca="1">+IF(OFFSET('Sanitation Data'!$D$29,0,10*ROW('Sanitation Data'!D136))="","",OFFSET('Sanitation Data'!$D$29,0,10*ROW('Sanitation Data'!D136)))</f>
        <v/>
      </c>
      <c r="CM142" s="404" t="str">
        <f ca="1">+IF(OFFSET('Sanitation Data'!$D$30,0,10*ROW('Sanitation Data'!D136))="","",OFFSET('Sanitation Data'!$D$30,0,10*ROW('Sanitation Data'!D136)))</f>
        <v/>
      </c>
      <c r="CN142" s="404" t="str">
        <f ca="1">+IF(OFFSET('Sanitation Data'!$D$31,0,10*ROW('Sanitation Data'!D136))="","",OFFSET('Sanitation Data'!$D$31,0,10*ROW('Sanitation Data'!D136)))</f>
        <v/>
      </c>
      <c r="CO142" s="404" t="str">
        <f ca="1">+IF(OFFSET('Sanitation Data'!$D$32,0,10*ROW('Sanitation Data'!D136))="","",OFFSET('Sanitation Data'!$D$32,0,10*ROW('Sanitation Data'!D136)))</f>
        <v/>
      </c>
      <c r="CP142" s="404" t="str">
        <f ca="1">+IF(OFFSET('Sanitation Data'!$E$28,0,10*ROW('Sanitation Data'!E136))="","",OFFSET('Sanitation Data'!$E$28,0,10*ROW('Sanitation Data'!E136)))</f>
        <v/>
      </c>
      <c r="CQ142" s="404" t="str">
        <f ca="1">+IF(OFFSET('Sanitation Data'!$E$29,0,10*ROW('Sanitation Data'!E136))="","",OFFSET('Sanitation Data'!$E$29,0,10*ROW('Sanitation Data'!E136)))</f>
        <v/>
      </c>
      <c r="CR142" s="404" t="str">
        <f ca="1">+IF(OFFSET('Sanitation Data'!$E$30,0,10*ROW('Sanitation Data'!E136))="","",OFFSET('Sanitation Data'!$E$30,0,10*ROW('Sanitation Data'!E136)))</f>
        <v/>
      </c>
      <c r="CS142" s="404" t="str">
        <f ca="1">+IF(OFFSET('Sanitation Data'!$E$31,0,10*ROW('Sanitation Data'!E136))="","",OFFSET('Sanitation Data'!$E$31,0,10*ROW('Sanitation Data'!E136)))</f>
        <v/>
      </c>
      <c r="CT142" s="404" t="str">
        <f ca="1">+IF(OFFSET('Sanitation Data'!$E$32,0,10*ROW('Sanitation Data'!E136))="","",OFFSET('Sanitation Data'!$E$32,0,10*ROW('Sanitation Data'!E136)))</f>
        <v/>
      </c>
      <c r="CU142" s="404" t="str">
        <f ca="1">+IF(OFFSET('Sanitation Data'!$F$28,0,10*ROW('Sanitation Data'!F136))="","",OFFSET('Sanitation Data'!$F$28,0,10*ROW('Sanitation Data'!F136)))</f>
        <v/>
      </c>
      <c r="CV142" s="404" t="str">
        <f ca="1">+IF(OFFSET('Sanitation Data'!$F$29,0,10*ROW('Sanitation Data'!F136))="","",OFFSET('Sanitation Data'!$F$29,0,10*ROW('Sanitation Data'!F136)))</f>
        <v/>
      </c>
      <c r="CW142" s="404" t="str">
        <f ca="1">+IF(OFFSET('Sanitation Data'!$F$30,0,10*ROW('Sanitation Data'!F136))="","",OFFSET('Sanitation Data'!$F$30,0,10*ROW('Sanitation Data'!F136)))</f>
        <v/>
      </c>
      <c r="CX142" s="404" t="str">
        <f ca="1">+IF(OFFSET('Sanitation Data'!$F$31,0,10*ROW('Sanitation Data'!F136))="","",OFFSET('Sanitation Data'!$F$31,0,10*ROW('Sanitation Data'!F136)))</f>
        <v/>
      </c>
      <c r="CY142" s="404" t="str">
        <f ca="1">+IF(OFFSET('Sanitation Data'!$F$32,0,10*ROW('Sanitation Data'!F136))="","",OFFSET('Sanitation Data'!$F$32,0,10*ROW('Sanitation Data'!F136)))</f>
        <v/>
      </c>
      <c r="CZ142" s="404" t="str">
        <f ca="1">+IF(OFFSET('Sanitation Data'!$G$28,0,10*ROW('Sanitation Data'!G136))="","",OFFSET('Sanitation Data'!$G$28,0,10*ROW('Sanitation Data'!G136)))</f>
        <v/>
      </c>
      <c r="DA142" s="404" t="str">
        <f ca="1">+IF(OFFSET('Sanitation Data'!$G$29,0,10*ROW('Sanitation Data'!G136))="","",OFFSET('Sanitation Data'!$G$29,0,10*ROW('Sanitation Data'!G136)))</f>
        <v/>
      </c>
      <c r="DB142" s="404" t="str">
        <f ca="1">+IF(OFFSET('Sanitation Data'!$G$30,0,10*ROW('Sanitation Data'!G136))="","",OFFSET('Sanitation Data'!$G$30,0,10*ROW('Sanitation Data'!G136)))</f>
        <v/>
      </c>
      <c r="DC142" s="404" t="str">
        <f ca="1">+IF(OFFSET('Sanitation Data'!$G$31,0,10*ROW('Sanitation Data'!G136))="","",OFFSET('Sanitation Data'!$G$31,0,10*ROW('Sanitation Data'!G136)))</f>
        <v/>
      </c>
      <c r="DD142" s="404" t="str">
        <f ca="1">+IF(OFFSET('Sanitation Data'!$G$32,0,10*ROW('Sanitation Data'!G136))="","",OFFSET('Sanitation Data'!$G$32,0,10*ROW('Sanitation Data'!G136)))</f>
        <v/>
      </c>
      <c r="DE142" s="404" t="str">
        <f ca="1">+IF(OFFSET('Sanitation Data'!$H$28,0,10*ROW('Sanitation Data'!H136))="","",OFFSET('Sanitation Data'!$H$28,0,10*ROW('Sanitation Data'!H136)))</f>
        <v/>
      </c>
      <c r="DF142" s="404" t="str">
        <f ca="1">+IF(OFFSET('Sanitation Data'!$H$29,0,10*ROW('Sanitation Data'!H136))="","",OFFSET('Sanitation Data'!$H$29,0,10*ROW('Sanitation Data'!H136)))</f>
        <v/>
      </c>
      <c r="DG142" s="404" t="str">
        <f ca="1">+IF(OFFSET('Sanitation Data'!$H$30,0,10*ROW('Sanitation Data'!H136))="","",OFFSET('Sanitation Data'!$H$30,0,10*ROW('Sanitation Data'!H136)))</f>
        <v/>
      </c>
      <c r="DH142" s="404" t="str">
        <f ca="1">+IF(OFFSET('Sanitation Data'!$H$31,0,10*ROW('Sanitation Data'!H136))="","",OFFSET('Sanitation Data'!$H$31,0,10*ROW('Sanitation Data'!H136)))</f>
        <v/>
      </c>
      <c r="DI142" s="404" t="str">
        <f ca="1">+IF(OFFSET('Sanitation Data'!$H$32,0,10*ROW('Sanitation Data'!H136))="","",OFFSET('Sanitation Data'!$H$32,0,10*ROW('Sanitation Data'!H136)))</f>
        <v/>
      </c>
      <c r="DJ142" s="404" t="str">
        <f ca="1">+IF(OFFSET('Sanitation Data'!$I$28,0,10*ROW('Sanitation Data'!I136))="","",OFFSET('Sanitation Data'!$I$28,0,10*ROW('Sanitation Data'!I136)))</f>
        <v/>
      </c>
      <c r="DK142" s="404" t="str">
        <f ca="1">+IF(OFFSET('Sanitation Data'!$I$29,0,10*ROW('Sanitation Data'!I136))="","",OFFSET('Sanitation Data'!$I$29,0,10*ROW('Sanitation Data'!I136)))</f>
        <v/>
      </c>
      <c r="DL142" s="404" t="str">
        <f ca="1">+IF(OFFSET('Sanitation Data'!$I$30,0,10*ROW('Sanitation Data'!I136))="","",OFFSET('Sanitation Data'!$I$30,0,10*ROW('Sanitation Data'!I136)))</f>
        <v/>
      </c>
      <c r="DM142" s="404" t="str">
        <f ca="1">+IF(OFFSET('Sanitation Data'!$I$31,0,10*ROW('Sanitation Data'!I136))="","",OFFSET('Sanitation Data'!$I$31,0,10*ROW('Sanitation Data'!I136)))</f>
        <v/>
      </c>
      <c r="DN142" s="404" t="str">
        <f ca="1">+IF(OFFSET('Sanitation Data'!$I$32,0,10*ROW('Sanitation Data'!I136))="","",OFFSET('Sanitation Data'!$I$32,0,10*ROW('Sanitation Data'!I136)))</f>
        <v/>
      </c>
      <c r="DO142" s="404" t="str">
        <f ca="1">+IF(OFFSET('Hygiene Data'!$D$11,0,10*ROW('Hygiene Data'!D136))="","",OFFSET('Hygiene Data'!$D$11,0,10*ROW('Hygiene Data'!D136)))</f>
        <v/>
      </c>
      <c r="DP142" s="404" t="str">
        <f ca="1">+IF(OFFSET('Hygiene Data'!$D$12,0,10*ROW('Hygiene Data'!D136))="","",OFFSET('Hygiene Data'!$D$12,0,10*ROW('Hygiene Data'!D136)))</f>
        <v/>
      </c>
      <c r="DQ142" s="404" t="str">
        <f ca="1">+IF(OFFSET('Hygiene Data'!$D$13,0,10*ROW('Hygiene Data'!D136))="","",OFFSET('Hygiene Data'!$D$13,0,10*ROW('Hygiene Data'!D136)))</f>
        <v/>
      </c>
      <c r="DR142" s="404" t="str">
        <f ca="1">+IF(OFFSET('Hygiene Data'!$E$11,0,10*ROW('Hygiene Data'!E136))="","",OFFSET('Hygiene Data'!$E$11,0,10*ROW('Hygiene Data'!E136)))</f>
        <v/>
      </c>
      <c r="DS142" s="404" t="str">
        <f ca="1">+IF(OFFSET('Hygiene Data'!$E$12,0,10*ROW('Hygiene Data'!E136))="","",OFFSET('Hygiene Data'!$E$12,0,10*ROW('Hygiene Data'!E136)))</f>
        <v/>
      </c>
      <c r="DT142" s="404" t="str">
        <f ca="1">+IF(OFFSET('Hygiene Data'!$E$13,0,10*ROW('Hygiene Data'!E136))="","",OFFSET('Hygiene Data'!$E$13,0,10*ROW('Hygiene Data'!E136)))</f>
        <v/>
      </c>
      <c r="DU142" s="404" t="str">
        <f ca="1">+IF(OFFSET('Hygiene Data'!$F$11,0,10*ROW('Hygiene Data'!F136))="","",OFFSET('Hygiene Data'!$F$11,0,10*ROW('Hygiene Data'!F136)))</f>
        <v/>
      </c>
      <c r="DV142" s="404" t="str">
        <f ca="1">+IF(OFFSET('Hygiene Data'!$F$12,0,10*ROW('Hygiene Data'!F136))="","",OFFSET('Hygiene Data'!$F$12,0,10*ROW('Hygiene Data'!F136)))</f>
        <v/>
      </c>
      <c r="DW142" s="404" t="str">
        <f ca="1">+IF(OFFSET('Hygiene Data'!$F$13,0,10*ROW('Hygiene Data'!F136))="","",OFFSET('Hygiene Data'!$F$13,0,10*ROW('Hygiene Data'!F136)))</f>
        <v/>
      </c>
      <c r="DX142" s="404" t="str">
        <f ca="1">+IF(OFFSET('Hygiene Data'!$G$11,0,10*ROW('Hygiene Data'!G136))="","",OFFSET('Hygiene Data'!$G$11,0,10*ROW('Hygiene Data'!G136)))</f>
        <v/>
      </c>
      <c r="DY142" s="404" t="str">
        <f ca="1">+IF(OFFSET('Hygiene Data'!$G$12,0,10*ROW('Hygiene Data'!G136))="","",OFFSET('Hygiene Data'!$G$12,0,10*ROW('Hygiene Data'!G136)))</f>
        <v/>
      </c>
      <c r="DZ142" s="404" t="str">
        <f ca="1">+IF(OFFSET('Hygiene Data'!$G$13,0,10*ROW('Hygiene Data'!G136))="","",OFFSET('Hygiene Data'!$G$13,0,10*ROW('Hygiene Data'!G136)))</f>
        <v/>
      </c>
      <c r="EA142" s="404" t="str">
        <f ca="1">+IF(OFFSET('Hygiene Data'!$H$11,0,10*ROW('Hygiene Data'!H136))="","",OFFSET('Hygiene Data'!$H$11,0,10*ROW('Hygiene Data'!H136)))</f>
        <v/>
      </c>
      <c r="EB142" s="404" t="str">
        <f ca="1">+IF(OFFSET('Hygiene Data'!$H$12,0,10*ROW('Hygiene Data'!H136))="","",OFFSET('Hygiene Data'!$H$12,0,10*ROW('Hygiene Data'!H136)))</f>
        <v/>
      </c>
      <c r="EC142" s="404" t="str">
        <f ca="1">+IF(OFFSET('Hygiene Data'!$H$13,0,10*ROW('Hygiene Data'!H136))="","",OFFSET('Hygiene Data'!$H$13,0,10*ROW('Hygiene Data'!H136)))</f>
        <v/>
      </c>
      <c r="ED142" s="404" t="str">
        <f ca="1">+IF(OFFSET('Hygiene Data'!$I$11,0,10*ROW('Hygiene Data'!I136))="","",OFFSET('Hygiene Data'!$I$11,0,10*ROW('Hygiene Data'!I136)))</f>
        <v/>
      </c>
      <c r="EE142" s="404" t="str">
        <f ca="1">+IF(OFFSET('Hygiene Data'!$I$12,0,10*ROW('Hygiene Data'!I136))="","",OFFSET('Hygiene Data'!$I$12,0,10*ROW('Hygiene Data'!I136)))</f>
        <v/>
      </c>
      <c r="EF142" s="404" t="str">
        <f ca="1">+IF(OFFSET('Hygiene Data'!$I$13,0,10*ROW('Hygiene Data'!I136))="","",OFFSET('Hygiene Data'!$I$13,0,10*ROW('Hygiene Data'!I136)))</f>
        <v/>
      </c>
    </row>
    <row r="143" spans="1:136" x14ac:dyDescent="0.25">
      <c r="A143" s="513" t="str">
        <f ca="1">+IF(OFFSET('Water Data'!$B$2,0,10*ROW('Water Data'!E137))="","",OFFSET('Water Data'!$B$2,0,10*ROW('Water Data'!E137)))</f>
        <v/>
      </c>
      <c r="B143" s="51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40" t="str">
        <f t="shared" ca="1" si="2"/>
        <v/>
      </c>
      <c r="D143" s="54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4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4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4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4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4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4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4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4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4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4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4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4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4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4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4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4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4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4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4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4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4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4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4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4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4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4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4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4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4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4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4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4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4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4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4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4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4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4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4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4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4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4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4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4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4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4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4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4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1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4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4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4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4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4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4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4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4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4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4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4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4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4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4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4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4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404" t="str">
        <f ca="1">+IF(OFFSET('Water Data'!$D$27,0,10*ROW('Water Data'!D137))="","",OFFSET('Water Data'!$D$27,0,10*ROW('Water Data'!D137)))</f>
        <v/>
      </c>
      <c r="BT143" s="404" t="str">
        <f ca="1">+IF(OFFSET('Water Data'!$D$28,0,10*ROW('Water Data'!D137))="","",OFFSET('Water Data'!$D$28,0,10*ROW('Water Data'!D137)))</f>
        <v/>
      </c>
      <c r="BU143" s="404" t="str">
        <f ca="1">+IF(OFFSET('Water Data'!$D$29,0,10*ROW('Water Data'!D137))="","",OFFSET('Water Data'!$D$29,0,10*ROW('Water Data'!D137)))</f>
        <v/>
      </c>
      <c r="BV143" s="404" t="str">
        <f ca="1">+IF(OFFSET('Water Data'!$E$27,0,10*ROW('Water Data'!E137))="","",OFFSET('Water Data'!$E$27,0,10*ROW('Water Data'!E137)))</f>
        <v/>
      </c>
      <c r="BW143" s="404" t="str">
        <f ca="1">+IF(OFFSET('Water Data'!$E$28,0,10*ROW('Water Data'!E137))="","",OFFSET('Water Data'!$E$28,0,10*ROW('Water Data'!E137)))</f>
        <v/>
      </c>
      <c r="BX143" s="404" t="str">
        <f ca="1">+IF(OFFSET('Water Data'!$E$29,0,10*ROW('Water Data'!E137))="","",OFFSET('Water Data'!$E$29,0,10*ROW('Water Data'!E137)))</f>
        <v/>
      </c>
      <c r="BY143" s="404" t="str">
        <f ca="1">+IF(OFFSET('Water Data'!$F$27,0,10*ROW('Water Data'!F137))="","",OFFSET('Water Data'!$F$27,0,10*ROW('Water Data'!F137)))</f>
        <v/>
      </c>
      <c r="BZ143" s="404" t="str">
        <f ca="1">+IF(OFFSET('Water Data'!$F$28,0,10*ROW('Water Data'!F137))="","",OFFSET('Water Data'!$F$28,0,10*ROW('Water Data'!F137)))</f>
        <v/>
      </c>
      <c r="CA143" s="404" t="str">
        <f ca="1">+IF(OFFSET('Water Data'!$F$29,0,10*ROW('Water Data'!F137))="","",OFFSET('Water Data'!$F$29,0,10*ROW('Water Data'!F137)))</f>
        <v/>
      </c>
      <c r="CB143" s="404" t="str">
        <f ca="1">+IF(OFFSET('Water Data'!$G$27,0,10*ROW('Water Data'!G137))="","",OFFSET('Water Data'!$G$27,0,10*ROW('Water Data'!G137)))</f>
        <v/>
      </c>
      <c r="CC143" s="404" t="str">
        <f ca="1">+IF(OFFSET('Water Data'!$G$28,0,10*ROW('Water Data'!G137))="","",OFFSET('Water Data'!$G$28,0,10*ROW('Water Data'!G137)))</f>
        <v/>
      </c>
      <c r="CD143" s="404" t="str">
        <f ca="1">+IF(OFFSET('Water Data'!$G$29,0,10*ROW('Water Data'!G137))="","",OFFSET('Water Data'!$G$29,0,10*ROW('Water Data'!G137)))</f>
        <v/>
      </c>
      <c r="CE143" s="404" t="str">
        <f ca="1">+IF(OFFSET('Water Data'!$H$27,0,10*ROW('Water Data'!H137))="","",OFFSET('Water Data'!$H$27,0,10*ROW('Water Data'!H137)))</f>
        <v/>
      </c>
      <c r="CF143" s="404" t="str">
        <f ca="1">+IF(OFFSET('Water Data'!$H$28,0,10*ROW('Water Data'!H137))="","",OFFSET('Water Data'!$H$28,0,10*ROW('Water Data'!H137)))</f>
        <v/>
      </c>
      <c r="CG143" s="404" t="str">
        <f ca="1">+IF(OFFSET('Water Data'!$H$29,0,10*ROW('Water Data'!H137))="","",OFFSET('Water Data'!$H$29,0,10*ROW('Water Data'!H137)))</f>
        <v/>
      </c>
      <c r="CH143" s="404" t="str">
        <f ca="1">+IF(OFFSET('Water Data'!$I$27,0,10*ROW('Water Data'!I137))="","",OFFSET('Water Data'!$I$27,0,10*ROW('Water Data'!I137)))</f>
        <v/>
      </c>
      <c r="CI143" s="404" t="str">
        <f ca="1">+IF(OFFSET('Water Data'!$I$28,0,10*ROW('Water Data'!I137))="","",OFFSET('Water Data'!$I$28,0,10*ROW('Water Data'!I137)))</f>
        <v/>
      </c>
      <c r="CJ143" s="404" t="str">
        <f ca="1">+IF(OFFSET('Water Data'!$I$29,0,10*ROW('Water Data'!I137))="","",OFFSET('Water Data'!$I$29,0,10*ROW('Water Data'!I137)))</f>
        <v/>
      </c>
      <c r="CK143" s="404" t="str">
        <f ca="1">+IF(OFFSET('Sanitation Data'!$D$28,0,10*ROW('Sanitation Data'!D137))="","",OFFSET('Sanitation Data'!$D$28,0,10*ROW('Sanitation Data'!D137)))</f>
        <v/>
      </c>
      <c r="CL143" s="404" t="str">
        <f ca="1">+IF(OFFSET('Sanitation Data'!$D$29,0,10*ROW('Sanitation Data'!D137))="","",OFFSET('Sanitation Data'!$D$29,0,10*ROW('Sanitation Data'!D137)))</f>
        <v/>
      </c>
      <c r="CM143" s="404" t="str">
        <f ca="1">+IF(OFFSET('Sanitation Data'!$D$30,0,10*ROW('Sanitation Data'!D137))="","",OFFSET('Sanitation Data'!$D$30,0,10*ROW('Sanitation Data'!D137)))</f>
        <v/>
      </c>
      <c r="CN143" s="404" t="str">
        <f ca="1">+IF(OFFSET('Sanitation Data'!$D$31,0,10*ROW('Sanitation Data'!D137))="","",OFFSET('Sanitation Data'!$D$31,0,10*ROW('Sanitation Data'!D137)))</f>
        <v/>
      </c>
      <c r="CO143" s="404" t="str">
        <f ca="1">+IF(OFFSET('Sanitation Data'!$D$32,0,10*ROW('Sanitation Data'!D137))="","",OFFSET('Sanitation Data'!$D$32,0,10*ROW('Sanitation Data'!D137)))</f>
        <v/>
      </c>
      <c r="CP143" s="404" t="str">
        <f ca="1">+IF(OFFSET('Sanitation Data'!$E$28,0,10*ROW('Sanitation Data'!E137))="","",OFFSET('Sanitation Data'!$E$28,0,10*ROW('Sanitation Data'!E137)))</f>
        <v/>
      </c>
      <c r="CQ143" s="404" t="str">
        <f ca="1">+IF(OFFSET('Sanitation Data'!$E$29,0,10*ROW('Sanitation Data'!E137))="","",OFFSET('Sanitation Data'!$E$29,0,10*ROW('Sanitation Data'!E137)))</f>
        <v/>
      </c>
      <c r="CR143" s="404" t="str">
        <f ca="1">+IF(OFFSET('Sanitation Data'!$E$30,0,10*ROW('Sanitation Data'!E137))="","",OFFSET('Sanitation Data'!$E$30,0,10*ROW('Sanitation Data'!E137)))</f>
        <v/>
      </c>
      <c r="CS143" s="404" t="str">
        <f ca="1">+IF(OFFSET('Sanitation Data'!$E$31,0,10*ROW('Sanitation Data'!E137))="","",OFFSET('Sanitation Data'!$E$31,0,10*ROW('Sanitation Data'!E137)))</f>
        <v/>
      </c>
      <c r="CT143" s="404" t="str">
        <f ca="1">+IF(OFFSET('Sanitation Data'!$E$32,0,10*ROW('Sanitation Data'!E137))="","",OFFSET('Sanitation Data'!$E$32,0,10*ROW('Sanitation Data'!E137)))</f>
        <v/>
      </c>
      <c r="CU143" s="404" t="str">
        <f ca="1">+IF(OFFSET('Sanitation Data'!$F$28,0,10*ROW('Sanitation Data'!F137))="","",OFFSET('Sanitation Data'!$F$28,0,10*ROW('Sanitation Data'!F137)))</f>
        <v/>
      </c>
      <c r="CV143" s="404" t="str">
        <f ca="1">+IF(OFFSET('Sanitation Data'!$F$29,0,10*ROW('Sanitation Data'!F137))="","",OFFSET('Sanitation Data'!$F$29,0,10*ROW('Sanitation Data'!F137)))</f>
        <v/>
      </c>
      <c r="CW143" s="404" t="str">
        <f ca="1">+IF(OFFSET('Sanitation Data'!$F$30,0,10*ROW('Sanitation Data'!F137))="","",OFFSET('Sanitation Data'!$F$30,0,10*ROW('Sanitation Data'!F137)))</f>
        <v/>
      </c>
      <c r="CX143" s="404" t="str">
        <f ca="1">+IF(OFFSET('Sanitation Data'!$F$31,0,10*ROW('Sanitation Data'!F137))="","",OFFSET('Sanitation Data'!$F$31,0,10*ROW('Sanitation Data'!F137)))</f>
        <v/>
      </c>
      <c r="CY143" s="404" t="str">
        <f ca="1">+IF(OFFSET('Sanitation Data'!$F$32,0,10*ROW('Sanitation Data'!F137))="","",OFFSET('Sanitation Data'!$F$32,0,10*ROW('Sanitation Data'!F137)))</f>
        <v/>
      </c>
      <c r="CZ143" s="404" t="str">
        <f ca="1">+IF(OFFSET('Sanitation Data'!$G$28,0,10*ROW('Sanitation Data'!G137))="","",OFFSET('Sanitation Data'!$G$28,0,10*ROW('Sanitation Data'!G137)))</f>
        <v/>
      </c>
      <c r="DA143" s="404" t="str">
        <f ca="1">+IF(OFFSET('Sanitation Data'!$G$29,0,10*ROW('Sanitation Data'!G137))="","",OFFSET('Sanitation Data'!$G$29,0,10*ROW('Sanitation Data'!G137)))</f>
        <v/>
      </c>
      <c r="DB143" s="404" t="str">
        <f ca="1">+IF(OFFSET('Sanitation Data'!$G$30,0,10*ROW('Sanitation Data'!G137))="","",OFFSET('Sanitation Data'!$G$30,0,10*ROW('Sanitation Data'!G137)))</f>
        <v/>
      </c>
      <c r="DC143" s="404" t="str">
        <f ca="1">+IF(OFFSET('Sanitation Data'!$G$31,0,10*ROW('Sanitation Data'!G137))="","",OFFSET('Sanitation Data'!$G$31,0,10*ROW('Sanitation Data'!G137)))</f>
        <v/>
      </c>
      <c r="DD143" s="404" t="str">
        <f ca="1">+IF(OFFSET('Sanitation Data'!$G$32,0,10*ROW('Sanitation Data'!G137))="","",OFFSET('Sanitation Data'!$G$32,0,10*ROW('Sanitation Data'!G137)))</f>
        <v/>
      </c>
      <c r="DE143" s="404" t="str">
        <f ca="1">+IF(OFFSET('Sanitation Data'!$H$28,0,10*ROW('Sanitation Data'!H137))="","",OFFSET('Sanitation Data'!$H$28,0,10*ROW('Sanitation Data'!H137)))</f>
        <v/>
      </c>
      <c r="DF143" s="404" t="str">
        <f ca="1">+IF(OFFSET('Sanitation Data'!$H$29,0,10*ROW('Sanitation Data'!H137))="","",OFFSET('Sanitation Data'!$H$29,0,10*ROW('Sanitation Data'!H137)))</f>
        <v/>
      </c>
      <c r="DG143" s="404" t="str">
        <f ca="1">+IF(OFFSET('Sanitation Data'!$H$30,0,10*ROW('Sanitation Data'!H137))="","",OFFSET('Sanitation Data'!$H$30,0,10*ROW('Sanitation Data'!H137)))</f>
        <v/>
      </c>
      <c r="DH143" s="404" t="str">
        <f ca="1">+IF(OFFSET('Sanitation Data'!$H$31,0,10*ROW('Sanitation Data'!H137))="","",OFFSET('Sanitation Data'!$H$31,0,10*ROW('Sanitation Data'!H137)))</f>
        <v/>
      </c>
      <c r="DI143" s="404" t="str">
        <f ca="1">+IF(OFFSET('Sanitation Data'!$H$32,0,10*ROW('Sanitation Data'!H137))="","",OFFSET('Sanitation Data'!$H$32,0,10*ROW('Sanitation Data'!H137)))</f>
        <v/>
      </c>
      <c r="DJ143" s="404" t="str">
        <f ca="1">+IF(OFFSET('Sanitation Data'!$I$28,0,10*ROW('Sanitation Data'!I137))="","",OFFSET('Sanitation Data'!$I$28,0,10*ROW('Sanitation Data'!I137)))</f>
        <v/>
      </c>
      <c r="DK143" s="404" t="str">
        <f ca="1">+IF(OFFSET('Sanitation Data'!$I$29,0,10*ROW('Sanitation Data'!I137))="","",OFFSET('Sanitation Data'!$I$29,0,10*ROW('Sanitation Data'!I137)))</f>
        <v/>
      </c>
      <c r="DL143" s="404" t="str">
        <f ca="1">+IF(OFFSET('Sanitation Data'!$I$30,0,10*ROW('Sanitation Data'!I137))="","",OFFSET('Sanitation Data'!$I$30,0,10*ROW('Sanitation Data'!I137)))</f>
        <v/>
      </c>
      <c r="DM143" s="404" t="str">
        <f ca="1">+IF(OFFSET('Sanitation Data'!$I$31,0,10*ROW('Sanitation Data'!I137))="","",OFFSET('Sanitation Data'!$I$31,0,10*ROW('Sanitation Data'!I137)))</f>
        <v/>
      </c>
      <c r="DN143" s="404" t="str">
        <f ca="1">+IF(OFFSET('Sanitation Data'!$I$32,0,10*ROW('Sanitation Data'!I137))="","",OFFSET('Sanitation Data'!$I$32,0,10*ROW('Sanitation Data'!I137)))</f>
        <v/>
      </c>
      <c r="DO143" s="404" t="str">
        <f ca="1">+IF(OFFSET('Hygiene Data'!$D$11,0,10*ROW('Hygiene Data'!D137))="","",OFFSET('Hygiene Data'!$D$11,0,10*ROW('Hygiene Data'!D137)))</f>
        <v/>
      </c>
      <c r="DP143" s="404" t="str">
        <f ca="1">+IF(OFFSET('Hygiene Data'!$D$12,0,10*ROW('Hygiene Data'!D137))="","",OFFSET('Hygiene Data'!$D$12,0,10*ROW('Hygiene Data'!D137)))</f>
        <v/>
      </c>
      <c r="DQ143" s="404" t="str">
        <f ca="1">+IF(OFFSET('Hygiene Data'!$D$13,0,10*ROW('Hygiene Data'!D137))="","",OFFSET('Hygiene Data'!$D$13,0,10*ROW('Hygiene Data'!D137)))</f>
        <v/>
      </c>
      <c r="DR143" s="404" t="str">
        <f ca="1">+IF(OFFSET('Hygiene Data'!$E$11,0,10*ROW('Hygiene Data'!E137))="","",OFFSET('Hygiene Data'!$E$11,0,10*ROW('Hygiene Data'!E137)))</f>
        <v/>
      </c>
      <c r="DS143" s="404" t="str">
        <f ca="1">+IF(OFFSET('Hygiene Data'!$E$12,0,10*ROW('Hygiene Data'!E137))="","",OFFSET('Hygiene Data'!$E$12,0,10*ROW('Hygiene Data'!E137)))</f>
        <v/>
      </c>
      <c r="DT143" s="404" t="str">
        <f ca="1">+IF(OFFSET('Hygiene Data'!$E$13,0,10*ROW('Hygiene Data'!E137))="","",OFFSET('Hygiene Data'!$E$13,0,10*ROW('Hygiene Data'!E137)))</f>
        <v/>
      </c>
      <c r="DU143" s="404" t="str">
        <f ca="1">+IF(OFFSET('Hygiene Data'!$F$11,0,10*ROW('Hygiene Data'!F137))="","",OFFSET('Hygiene Data'!$F$11,0,10*ROW('Hygiene Data'!F137)))</f>
        <v/>
      </c>
      <c r="DV143" s="404" t="str">
        <f ca="1">+IF(OFFSET('Hygiene Data'!$F$12,0,10*ROW('Hygiene Data'!F137))="","",OFFSET('Hygiene Data'!$F$12,0,10*ROW('Hygiene Data'!F137)))</f>
        <v/>
      </c>
      <c r="DW143" s="404" t="str">
        <f ca="1">+IF(OFFSET('Hygiene Data'!$F$13,0,10*ROW('Hygiene Data'!F137))="","",OFFSET('Hygiene Data'!$F$13,0,10*ROW('Hygiene Data'!F137)))</f>
        <v/>
      </c>
      <c r="DX143" s="404" t="str">
        <f ca="1">+IF(OFFSET('Hygiene Data'!$G$11,0,10*ROW('Hygiene Data'!G137))="","",OFFSET('Hygiene Data'!$G$11,0,10*ROW('Hygiene Data'!G137)))</f>
        <v/>
      </c>
      <c r="DY143" s="404" t="str">
        <f ca="1">+IF(OFFSET('Hygiene Data'!$G$12,0,10*ROW('Hygiene Data'!G137))="","",OFFSET('Hygiene Data'!$G$12,0,10*ROW('Hygiene Data'!G137)))</f>
        <v/>
      </c>
      <c r="DZ143" s="404" t="str">
        <f ca="1">+IF(OFFSET('Hygiene Data'!$G$13,0,10*ROW('Hygiene Data'!G137))="","",OFFSET('Hygiene Data'!$G$13,0,10*ROW('Hygiene Data'!G137)))</f>
        <v/>
      </c>
      <c r="EA143" s="404" t="str">
        <f ca="1">+IF(OFFSET('Hygiene Data'!$H$11,0,10*ROW('Hygiene Data'!H137))="","",OFFSET('Hygiene Data'!$H$11,0,10*ROW('Hygiene Data'!H137)))</f>
        <v/>
      </c>
      <c r="EB143" s="404" t="str">
        <f ca="1">+IF(OFFSET('Hygiene Data'!$H$12,0,10*ROW('Hygiene Data'!H137))="","",OFFSET('Hygiene Data'!$H$12,0,10*ROW('Hygiene Data'!H137)))</f>
        <v/>
      </c>
      <c r="EC143" s="404" t="str">
        <f ca="1">+IF(OFFSET('Hygiene Data'!$H$13,0,10*ROW('Hygiene Data'!H137))="","",OFFSET('Hygiene Data'!$H$13,0,10*ROW('Hygiene Data'!H137)))</f>
        <v/>
      </c>
      <c r="ED143" s="404" t="str">
        <f ca="1">+IF(OFFSET('Hygiene Data'!$I$11,0,10*ROW('Hygiene Data'!I137))="","",OFFSET('Hygiene Data'!$I$11,0,10*ROW('Hygiene Data'!I137)))</f>
        <v/>
      </c>
      <c r="EE143" s="404" t="str">
        <f ca="1">+IF(OFFSET('Hygiene Data'!$I$12,0,10*ROW('Hygiene Data'!I137))="","",OFFSET('Hygiene Data'!$I$12,0,10*ROW('Hygiene Data'!I137)))</f>
        <v/>
      </c>
      <c r="EF143" s="404" t="str">
        <f ca="1">+IF(OFFSET('Hygiene Data'!$I$13,0,10*ROW('Hygiene Data'!I137))="","",OFFSET('Hygiene Data'!$I$13,0,10*ROW('Hygiene Data'!I137)))</f>
        <v/>
      </c>
    </row>
    <row r="144" spans="1:136" x14ac:dyDescent="0.25">
      <c r="A144" s="513" t="str">
        <f ca="1">+IF(OFFSET('Water Data'!$B$2,0,10*ROW('Water Data'!E138))="","",OFFSET('Water Data'!$B$2,0,10*ROW('Water Data'!E138)))</f>
        <v/>
      </c>
      <c r="B144" s="51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40" t="str">
        <f t="shared" ca="1" si="2"/>
        <v/>
      </c>
      <c r="D144" s="54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4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4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4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4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4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4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4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4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4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4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4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4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4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4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4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4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4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4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4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4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4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4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4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4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4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4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4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4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4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4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4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4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4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4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4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4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4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4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4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4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4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4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4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4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4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4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4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4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1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4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4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4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4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4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4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4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4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4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4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4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4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4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4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4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4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404" t="str">
        <f ca="1">+IF(OFFSET('Water Data'!$D$27,0,10*ROW('Water Data'!D138))="","",OFFSET('Water Data'!$D$27,0,10*ROW('Water Data'!D138)))</f>
        <v/>
      </c>
      <c r="BT144" s="404" t="str">
        <f ca="1">+IF(OFFSET('Water Data'!$D$28,0,10*ROW('Water Data'!D138))="","",OFFSET('Water Data'!$D$28,0,10*ROW('Water Data'!D138)))</f>
        <v/>
      </c>
      <c r="BU144" s="404" t="str">
        <f ca="1">+IF(OFFSET('Water Data'!$D$29,0,10*ROW('Water Data'!D138))="","",OFFSET('Water Data'!$D$29,0,10*ROW('Water Data'!D138)))</f>
        <v/>
      </c>
      <c r="BV144" s="404" t="str">
        <f ca="1">+IF(OFFSET('Water Data'!$E$27,0,10*ROW('Water Data'!E138))="","",OFFSET('Water Data'!$E$27,0,10*ROW('Water Data'!E138)))</f>
        <v/>
      </c>
      <c r="BW144" s="404" t="str">
        <f ca="1">+IF(OFFSET('Water Data'!$E$28,0,10*ROW('Water Data'!E138))="","",OFFSET('Water Data'!$E$28,0,10*ROW('Water Data'!E138)))</f>
        <v/>
      </c>
      <c r="BX144" s="404" t="str">
        <f ca="1">+IF(OFFSET('Water Data'!$E$29,0,10*ROW('Water Data'!E138))="","",OFFSET('Water Data'!$E$29,0,10*ROW('Water Data'!E138)))</f>
        <v/>
      </c>
      <c r="BY144" s="404" t="str">
        <f ca="1">+IF(OFFSET('Water Data'!$F$27,0,10*ROW('Water Data'!F138))="","",OFFSET('Water Data'!$F$27,0,10*ROW('Water Data'!F138)))</f>
        <v/>
      </c>
      <c r="BZ144" s="404" t="str">
        <f ca="1">+IF(OFFSET('Water Data'!$F$28,0,10*ROW('Water Data'!F138))="","",OFFSET('Water Data'!$F$28,0,10*ROW('Water Data'!F138)))</f>
        <v/>
      </c>
      <c r="CA144" s="404" t="str">
        <f ca="1">+IF(OFFSET('Water Data'!$F$29,0,10*ROW('Water Data'!F138))="","",OFFSET('Water Data'!$F$29,0,10*ROW('Water Data'!F138)))</f>
        <v/>
      </c>
      <c r="CB144" s="404" t="str">
        <f ca="1">+IF(OFFSET('Water Data'!$G$27,0,10*ROW('Water Data'!G138))="","",OFFSET('Water Data'!$G$27,0,10*ROW('Water Data'!G138)))</f>
        <v/>
      </c>
      <c r="CC144" s="404" t="str">
        <f ca="1">+IF(OFFSET('Water Data'!$G$28,0,10*ROW('Water Data'!G138))="","",OFFSET('Water Data'!$G$28,0,10*ROW('Water Data'!G138)))</f>
        <v/>
      </c>
      <c r="CD144" s="404" t="str">
        <f ca="1">+IF(OFFSET('Water Data'!$G$29,0,10*ROW('Water Data'!G138))="","",OFFSET('Water Data'!$G$29,0,10*ROW('Water Data'!G138)))</f>
        <v/>
      </c>
      <c r="CE144" s="404" t="str">
        <f ca="1">+IF(OFFSET('Water Data'!$H$27,0,10*ROW('Water Data'!H138))="","",OFFSET('Water Data'!$H$27,0,10*ROW('Water Data'!H138)))</f>
        <v/>
      </c>
      <c r="CF144" s="404" t="str">
        <f ca="1">+IF(OFFSET('Water Data'!$H$28,0,10*ROW('Water Data'!H138))="","",OFFSET('Water Data'!$H$28,0,10*ROW('Water Data'!H138)))</f>
        <v/>
      </c>
      <c r="CG144" s="404" t="str">
        <f ca="1">+IF(OFFSET('Water Data'!$H$29,0,10*ROW('Water Data'!H138))="","",OFFSET('Water Data'!$H$29,0,10*ROW('Water Data'!H138)))</f>
        <v/>
      </c>
      <c r="CH144" s="404" t="str">
        <f ca="1">+IF(OFFSET('Water Data'!$I$27,0,10*ROW('Water Data'!I138))="","",OFFSET('Water Data'!$I$27,0,10*ROW('Water Data'!I138)))</f>
        <v/>
      </c>
      <c r="CI144" s="404" t="str">
        <f ca="1">+IF(OFFSET('Water Data'!$I$28,0,10*ROW('Water Data'!I138))="","",OFFSET('Water Data'!$I$28,0,10*ROW('Water Data'!I138)))</f>
        <v/>
      </c>
      <c r="CJ144" s="404" t="str">
        <f ca="1">+IF(OFFSET('Water Data'!$I$29,0,10*ROW('Water Data'!I138))="","",OFFSET('Water Data'!$I$29,0,10*ROW('Water Data'!I138)))</f>
        <v/>
      </c>
      <c r="CK144" s="404" t="str">
        <f ca="1">+IF(OFFSET('Sanitation Data'!$D$28,0,10*ROW('Sanitation Data'!D138))="","",OFFSET('Sanitation Data'!$D$28,0,10*ROW('Sanitation Data'!D138)))</f>
        <v/>
      </c>
      <c r="CL144" s="404" t="str">
        <f ca="1">+IF(OFFSET('Sanitation Data'!$D$29,0,10*ROW('Sanitation Data'!D138))="","",OFFSET('Sanitation Data'!$D$29,0,10*ROW('Sanitation Data'!D138)))</f>
        <v/>
      </c>
      <c r="CM144" s="404" t="str">
        <f ca="1">+IF(OFFSET('Sanitation Data'!$D$30,0,10*ROW('Sanitation Data'!D138))="","",OFFSET('Sanitation Data'!$D$30,0,10*ROW('Sanitation Data'!D138)))</f>
        <v/>
      </c>
      <c r="CN144" s="404" t="str">
        <f ca="1">+IF(OFFSET('Sanitation Data'!$D$31,0,10*ROW('Sanitation Data'!D138))="","",OFFSET('Sanitation Data'!$D$31,0,10*ROW('Sanitation Data'!D138)))</f>
        <v/>
      </c>
      <c r="CO144" s="404" t="str">
        <f ca="1">+IF(OFFSET('Sanitation Data'!$D$32,0,10*ROW('Sanitation Data'!D138))="","",OFFSET('Sanitation Data'!$D$32,0,10*ROW('Sanitation Data'!D138)))</f>
        <v/>
      </c>
      <c r="CP144" s="404" t="str">
        <f ca="1">+IF(OFFSET('Sanitation Data'!$E$28,0,10*ROW('Sanitation Data'!E138))="","",OFFSET('Sanitation Data'!$E$28,0,10*ROW('Sanitation Data'!E138)))</f>
        <v/>
      </c>
      <c r="CQ144" s="404" t="str">
        <f ca="1">+IF(OFFSET('Sanitation Data'!$E$29,0,10*ROW('Sanitation Data'!E138))="","",OFFSET('Sanitation Data'!$E$29,0,10*ROW('Sanitation Data'!E138)))</f>
        <v/>
      </c>
      <c r="CR144" s="404" t="str">
        <f ca="1">+IF(OFFSET('Sanitation Data'!$E$30,0,10*ROW('Sanitation Data'!E138))="","",OFFSET('Sanitation Data'!$E$30,0,10*ROW('Sanitation Data'!E138)))</f>
        <v/>
      </c>
      <c r="CS144" s="404" t="str">
        <f ca="1">+IF(OFFSET('Sanitation Data'!$E$31,0,10*ROW('Sanitation Data'!E138))="","",OFFSET('Sanitation Data'!$E$31,0,10*ROW('Sanitation Data'!E138)))</f>
        <v/>
      </c>
      <c r="CT144" s="404" t="str">
        <f ca="1">+IF(OFFSET('Sanitation Data'!$E$32,0,10*ROW('Sanitation Data'!E138))="","",OFFSET('Sanitation Data'!$E$32,0,10*ROW('Sanitation Data'!E138)))</f>
        <v/>
      </c>
      <c r="CU144" s="404" t="str">
        <f ca="1">+IF(OFFSET('Sanitation Data'!$F$28,0,10*ROW('Sanitation Data'!F138))="","",OFFSET('Sanitation Data'!$F$28,0,10*ROW('Sanitation Data'!F138)))</f>
        <v/>
      </c>
      <c r="CV144" s="404" t="str">
        <f ca="1">+IF(OFFSET('Sanitation Data'!$F$29,0,10*ROW('Sanitation Data'!F138))="","",OFFSET('Sanitation Data'!$F$29,0,10*ROW('Sanitation Data'!F138)))</f>
        <v/>
      </c>
      <c r="CW144" s="404" t="str">
        <f ca="1">+IF(OFFSET('Sanitation Data'!$F$30,0,10*ROW('Sanitation Data'!F138))="","",OFFSET('Sanitation Data'!$F$30,0,10*ROW('Sanitation Data'!F138)))</f>
        <v/>
      </c>
      <c r="CX144" s="404" t="str">
        <f ca="1">+IF(OFFSET('Sanitation Data'!$F$31,0,10*ROW('Sanitation Data'!F138))="","",OFFSET('Sanitation Data'!$F$31,0,10*ROW('Sanitation Data'!F138)))</f>
        <v/>
      </c>
      <c r="CY144" s="404" t="str">
        <f ca="1">+IF(OFFSET('Sanitation Data'!$F$32,0,10*ROW('Sanitation Data'!F138))="","",OFFSET('Sanitation Data'!$F$32,0,10*ROW('Sanitation Data'!F138)))</f>
        <v/>
      </c>
      <c r="CZ144" s="404" t="str">
        <f ca="1">+IF(OFFSET('Sanitation Data'!$G$28,0,10*ROW('Sanitation Data'!G138))="","",OFFSET('Sanitation Data'!$G$28,0,10*ROW('Sanitation Data'!G138)))</f>
        <v/>
      </c>
      <c r="DA144" s="404" t="str">
        <f ca="1">+IF(OFFSET('Sanitation Data'!$G$29,0,10*ROW('Sanitation Data'!G138))="","",OFFSET('Sanitation Data'!$G$29,0,10*ROW('Sanitation Data'!G138)))</f>
        <v/>
      </c>
      <c r="DB144" s="404" t="str">
        <f ca="1">+IF(OFFSET('Sanitation Data'!$G$30,0,10*ROW('Sanitation Data'!G138))="","",OFFSET('Sanitation Data'!$G$30,0,10*ROW('Sanitation Data'!G138)))</f>
        <v/>
      </c>
      <c r="DC144" s="404" t="str">
        <f ca="1">+IF(OFFSET('Sanitation Data'!$G$31,0,10*ROW('Sanitation Data'!G138))="","",OFFSET('Sanitation Data'!$G$31,0,10*ROW('Sanitation Data'!G138)))</f>
        <v/>
      </c>
      <c r="DD144" s="404" t="str">
        <f ca="1">+IF(OFFSET('Sanitation Data'!$G$32,0,10*ROW('Sanitation Data'!G138))="","",OFFSET('Sanitation Data'!$G$32,0,10*ROW('Sanitation Data'!G138)))</f>
        <v/>
      </c>
      <c r="DE144" s="404" t="str">
        <f ca="1">+IF(OFFSET('Sanitation Data'!$H$28,0,10*ROW('Sanitation Data'!H138))="","",OFFSET('Sanitation Data'!$H$28,0,10*ROW('Sanitation Data'!H138)))</f>
        <v/>
      </c>
      <c r="DF144" s="404" t="str">
        <f ca="1">+IF(OFFSET('Sanitation Data'!$H$29,0,10*ROW('Sanitation Data'!H138))="","",OFFSET('Sanitation Data'!$H$29,0,10*ROW('Sanitation Data'!H138)))</f>
        <v/>
      </c>
      <c r="DG144" s="404" t="str">
        <f ca="1">+IF(OFFSET('Sanitation Data'!$H$30,0,10*ROW('Sanitation Data'!H138))="","",OFFSET('Sanitation Data'!$H$30,0,10*ROW('Sanitation Data'!H138)))</f>
        <v/>
      </c>
      <c r="DH144" s="404" t="str">
        <f ca="1">+IF(OFFSET('Sanitation Data'!$H$31,0,10*ROW('Sanitation Data'!H138))="","",OFFSET('Sanitation Data'!$H$31,0,10*ROW('Sanitation Data'!H138)))</f>
        <v/>
      </c>
      <c r="DI144" s="404" t="str">
        <f ca="1">+IF(OFFSET('Sanitation Data'!$H$32,0,10*ROW('Sanitation Data'!H138))="","",OFFSET('Sanitation Data'!$H$32,0,10*ROW('Sanitation Data'!H138)))</f>
        <v/>
      </c>
      <c r="DJ144" s="404" t="str">
        <f ca="1">+IF(OFFSET('Sanitation Data'!$I$28,0,10*ROW('Sanitation Data'!I138))="","",OFFSET('Sanitation Data'!$I$28,0,10*ROW('Sanitation Data'!I138)))</f>
        <v/>
      </c>
      <c r="DK144" s="404" t="str">
        <f ca="1">+IF(OFFSET('Sanitation Data'!$I$29,0,10*ROW('Sanitation Data'!I138))="","",OFFSET('Sanitation Data'!$I$29,0,10*ROW('Sanitation Data'!I138)))</f>
        <v/>
      </c>
      <c r="DL144" s="404" t="str">
        <f ca="1">+IF(OFFSET('Sanitation Data'!$I$30,0,10*ROW('Sanitation Data'!I138))="","",OFFSET('Sanitation Data'!$I$30,0,10*ROW('Sanitation Data'!I138)))</f>
        <v/>
      </c>
      <c r="DM144" s="404" t="str">
        <f ca="1">+IF(OFFSET('Sanitation Data'!$I$31,0,10*ROW('Sanitation Data'!I138))="","",OFFSET('Sanitation Data'!$I$31,0,10*ROW('Sanitation Data'!I138)))</f>
        <v/>
      </c>
      <c r="DN144" s="404" t="str">
        <f ca="1">+IF(OFFSET('Sanitation Data'!$I$32,0,10*ROW('Sanitation Data'!I138))="","",OFFSET('Sanitation Data'!$I$32,0,10*ROW('Sanitation Data'!I138)))</f>
        <v/>
      </c>
      <c r="DO144" s="404" t="str">
        <f ca="1">+IF(OFFSET('Hygiene Data'!$D$11,0,10*ROW('Hygiene Data'!D138))="","",OFFSET('Hygiene Data'!$D$11,0,10*ROW('Hygiene Data'!D138)))</f>
        <v/>
      </c>
      <c r="DP144" s="404" t="str">
        <f ca="1">+IF(OFFSET('Hygiene Data'!$D$12,0,10*ROW('Hygiene Data'!D138))="","",OFFSET('Hygiene Data'!$D$12,0,10*ROW('Hygiene Data'!D138)))</f>
        <v/>
      </c>
      <c r="DQ144" s="404" t="str">
        <f ca="1">+IF(OFFSET('Hygiene Data'!$D$13,0,10*ROW('Hygiene Data'!D138))="","",OFFSET('Hygiene Data'!$D$13,0,10*ROW('Hygiene Data'!D138)))</f>
        <v/>
      </c>
      <c r="DR144" s="404" t="str">
        <f ca="1">+IF(OFFSET('Hygiene Data'!$E$11,0,10*ROW('Hygiene Data'!E138))="","",OFFSET('Hygiene Data'!$E$11,0,10*ROW('Hygiene Data'!E138)))</f>
        <v/>
      </c>
      <c r="DS144" s="404" t="str">
        <f ca="1">+IF(OFFSET('Hygiene Data'!$E$12,0,10*ROW('Hygiene Data'!E138))="","",OFFSET('Hygiene Data'!$E$12,0,10*ROW('Hygiene Data'!E138)))</f>
        <v/>
      </c>
      <c r="DT144" s="404" t="str">
        <f ca="1">+IF(OFFSET('Hygiene Data'!$E$13,0,10*ROW('Hygiene Data'!E138))="","",OFFSET('Hygiene Data'!$E$13,0,10*ROW('Hygiene Data'!E138)))</f>
        <v/>
      </c>
      <c r="DU144" s="404" t="str">
        <f ca="1">+IF(OFFSET('Hygiene Data'!$F$11,0,10*ROW('Hygiene Data'!F138))="","",OFFSET('Hygiene Data'!$F$11,0,10*ROW('Hygiene Data'!F138)))</f>
        <v/>
      </c>
      <c r="DV144" s="404" t="str">
        <f ca="1">+IF(OFFSET('Hygiene Data'!$F$12,0,10*ROW('Hygiene Data'!F138))="","",OFFSET('Hygiene Data'!$F$12,0,10*ROW('Hygiene Data'!F138)))</f>
        <v/>
      </c>
      <c r="DW144" s="404" t="str">
        <f ca="1">+IF(OFFSET('Hygiene Data'!$F$13,0,10*ROW('Hygiene Data'!F138))="","",OFFSET('Hygiene Data'!$F$13,0,10*ROW('Hygiene Data'!F138)))</f>
        <v/>
      </c>
      <c r="DX144" s="404" t="str">
        <f ca="1">+IF(OFFSET('Hygiene Data'!$G$11,0,10*ROW('Hygiene Data'!G138))="","",OFFSET('Hygiene Data'!$G$11,0,10*ROW('Hygiene Data'!G138)))</f>
        <v/>
      </c>
      <c r="DY144" s="404" t="str">
        <f ca="1">+IF(OFFSET('Hygiene Data'!$G$12,0,10*ROW('Hygiene Data'!G138))="","",OFFSET('Hygiene Data'!$G$12,0,10*ROW('Hygiene Data'!G138)))</f>
        <v/>
      </c>
      <c r="DZ144" s="404" t="str">
        <f ca="1">+IF(OFFSET('Hygiene Data'!$G$13,0,10*ROW('Hygiene Data'!G138))="","",OFFSET('Hygiene Data'!$G$13,0,10*ROW('Hygiene Data'!G138)))</f>
        <v/>
      </c>
      <c r="EA144" s="404" t="str">
        <f ca="1">+IF(OFFSET('Hygiene Data'!$H$11,0,10*ROW('Hygiene Data'!H138))="","",OFFSET('Hygiene Data'!$H$11,0,10*ROW('Hygiene Data'!H138)))</f>
        <v/>
      </c>
      <c r="EB144" s="404" t="str">
        <f ca="1">+IF(OFFSET('Hygiene Data'!$H$12,0,10*ROW('Hygiene Data'!H138))="","",OFFSET('Hygiene Data'!$H$12,0,10*ROW('Hygiene Data'!H138)))</f>
        <v/>
      </c>
      <c r="EC144" s="404" t="str">
        <f ca="1">+IF(OFFSET('Hygiene Data'!$H$13,0,10*ROW('Hygiene Data'!H138))="","",OFFSET('Hygiene Data'!$H$13,0,10*ROW('Hygiene Data'!H138)))</f>
        <v/>
      </c>
      <c r="ED144" s="404" t="str">
        <f ca="1">+IF(OFFSET('Hygiene Data'!$I$11,0,10*ROW('Hygiene Data'!I138))="","",OFFSET('Hygiene Data'!$I$11,0,10*ROW('Hygiene Data'!I138)))</f>
        <v/>
      </c>
      <c r="EE144" s="404" t="str">
        <f ca="1">+IF(OFFSET('Hygiene Data'!$I$12,0,10*ROW('Hygiene Data'!I138))="","",OFFSET('Hygiene Data'!$I$12,0,10*ROW('Hygiene Data'!I138)))</f>
        <v/>
      </c>
      <c r="EF144" s="404" t="str">
        <f ca="1">+IF(OFFSET('Hygiene Data'!$I$13,0,10*ROW('Hygiene Data'!I138))="","",OFFSET('Hygiene Data'!$I$13,0,10*ROW('Hygiene Data'!I138)))</f>
        <v/>
      </c>
    </row>
    <row r="145" spans="1:136" x14ac:dyDescent="0.25">
      <c r="A145" s="513" t="str">
        <f ca="1">+IF(OFFSET('Water Data'!$B$2,0,10*ROW('Water Data'!E139))="","",OFFSET('Water Data'!$B$2,0,10*ROW('Water Data'!E139)))</f>
        <v/>
      </c>
      <c r="B145" s="51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40" t="str">
        <f t="shared" ca="1" si="2"/>
        <v/>
      </c>
      <c r="D145" s="54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4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4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4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4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4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4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4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4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4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4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4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4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4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4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4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4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4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4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4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4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4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4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4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4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4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4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4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4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4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4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4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4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4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4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4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4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4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4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4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4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4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4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4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4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4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4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4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4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1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4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4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4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4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4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4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4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4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4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4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4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4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4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4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4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4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404" t="str">
        <f ca="1">+IF(OFFSET('Water Data'!$D$27,0,10*ROW('Water Data'!D139))="","",OFFSET('Water Data'!$D$27,0,10*ROW('Water Data'!D139)))</f>
        <v/>
      </c>
      <c r="BT145" s="404" t="str">
        <f ca="1">+IF(OFFSET('Water Data'!$D$28,0,10*ROW('Water Data'!D139))="","",OFFSET('Water Data'!$D$28,0,10*ROW('Water Data'!D139)))</f>
        <v/>
      </c>
      <c r="BU145" s="404" t="str">
        <f ca="1">+IF(OFFSET('Water Data'!$D$29,0,10*ROW('Water Data'!D139))="","",OFFSET('Water Data'!$D$29,0,10*ROW('Water Data'!D139)))</f>
        <v/>
      </c>
      <c r="BV145" s="404" t="str">
        <f ca="1">+IF(OFFSET('Water Data'!$E$27,0,10*ROW('Water Data'!E139))="","",OFFSET('Water Data'!$E$27,0,10*ROW('Water Data'!E139)))</f>
        <v/>
      </c>
      <c r="BW145" s="404" t="str">
        <f ca="1">+IF(OFFSET('Water Data'!$E$28,0,10*ROW('Water Data'!E139))="","",OFFSET('Water Data'!$E$28,0,10*ROW('Water Data'!E139)))</f>
        <v/>
      </c>
      <c r="BX145" s="404" t="str">
        <f ca="1">+IF(OFFSET('Water Data'!$E$29,0,10*ROW('Water Data'!E139))="","",OFFSET('Water Data'!$E$29,0,10*ROW('Water Data'!E139)))</f>
        <v/>
      </c>
      <c r="BY145" s="404" t="str">
        <f ca="1">+IF(OFFSET('Water Data'!$F$27,0,10*ROW('Water Data'!F139))="","",OFFSET('Water Data'!$F$27,0,10*ROW('Water Data'!F139)))</f>
        <v/>
      </c>
      <c r="BZ145" s="404" t="str">
        <f ca="1">+IF(OFFSET('Water Data'!$F$28,0,10*ROW('Water Data'!F139))="","",OFFSET('Water Data'!$F$28,0,10*ROW('Water Data'!F139)))</f>
        <v/>
      </c>
      <c r="CA145" s="404" t="str">
        <f ca="1">+IF(OFFSET('Water Data'!$F$29,0,10*ROW('Water Data'!F139))="","",OFFSET('Water Data'!$F$29,0,10*ROW('Water Data'!F139)))</f>
        <v/>
      </c>
      <c r="CB145" s="404" t="str">
        <f ca="1">+IF(OFFSET('Water Data'!$G$27,0,10*ROW('Water Data'!G139))="","",OFFSET('Water Data'!$G$27,0,10*ROW('Water Data'!G139)))</f>
        <v/>
      </c>
      <c r="CC145" s="404" t="str">
        <f ca="1">+IF(OFFSET('Water Data'!$G$28,0,10*ROW('Water Data'!G139))="","",OFFSET('Water Data'!$G$28,0,10*ROW('Water Data'!G139)))</f>
        <v/>
      </c>
      <c r="CD145" s="404" t="str">
        <f ca="1">+IF(OFFSET('Water Data'!$G$29,0,10*ROW('Water Data'!G139))="","",OFFSET('Water Data'!$G$29,0,10*ROW('Water Data'!G139)))</f>
        <v/>
      </c>
      <c r="CE145" s="404" t="str">
        <f ca="1">+IF(OFFSET('Water Data'!$H$27,0,10*ROW('Water Data'!H139))="","",OFFSET('Water Data'!$H$27,0,10*ROW('Water Data'!H139)))</f>
        <v/>
      </c>
      <c r="CF145" s="404" t="str">
        <f ca="1">+IF(OFFSET('Water Data'!$H$28,0,10*ROW('Water Data'!H139))="","",OFFSET('Water Data'!$H$28,0,10*ROW('Water Data'!H139)))</f>
        <v/>
      </c>
      <c r="CG145" s="404" t="str">
        <f ca="1">+IF(OFFSET('Water Data'!$H$29,0,10*ROW('Water Data'!H139))="","",OFFSET('Water Data'!$H$29,0,10*ROW('Water Data'!H139)))</f>
        <v/>
      </c>
      <c r="CH145" s="404" t="str">
        <f ca="1">+IF(OFFSET('Water Data'!$I$27,0,10*ROW('Water Data'!I139))="","",OFFSET('Water Data'!$I$27,0,10*ROW('Water Data'!I139)))</f>
        <v/>
      </c>
      <c r="CI145" s="404" t="str">
        <f ca="1">+IF(OFFSET('Water Data'!$I$28,0,10*ROW('Water Data'!I139))="","",OFFSET('Water Data'!$I$28,0,10*ROW('Water Data'!I139)))</f>
        <v/>
      </c>
      <c r="CJ145" s="404" t="str">
        <f ca="1">+IF(OFFSET('Water Data'!$I$29,0,10*ROW('Water Data'!I139))="","",OFFSET('Water Data'!$I$29,0,10*ROW('Water Data'!I139)))</f>
        <v/>
      </c>
      <c r="CK145" s="404" t="str">
        <f ca="1">+IF(OFFSET('Sanitation Data'!$D$28,0,10*ROW('Sanitation Data'!D139))="","",OFFSET('Sanitation Data'!$D$28,0,10*ROW('Sanitation Data'!D139)))</f>
        <v/>
      </c>
      <c r="CL145" s="404" t="str">
        <f ca="1">+IF(OFFSET('Sanitation Data'!$D$29,0,10*ROW('Sanitation Data'!D139))="","",OFFSET('Sanitation Data'!$D$29,0,10*ROW('Sanitation Data'!D139)))</f>
        <v/>
      </c>
      <c r="CM145" s="404" t="str">
        <f ca="1">+IF(OFFSET('Sanitation Data'!$D$30,0,10*ROW('Sanitation Data'!D139))="","",OFFSET('Sanitation Data'!$D$30,0,10*ROW('Sanitation Data'!D139)))</f>
        <v/>
      </c>
      <c r="CN145" s="404" t="str">
        <f ca="1">+IF(OFFSET('Sanitation Data'!$D$31,0,10*ROW('Sanitation Data'!D139))="","",OFFSET('Sanitation Data'!$D$31,0,10*ROW('Sanitation Data'!D139)))</f>
        <v/>
      </c>
      <c r="CO145" s="404" t="str">
        <f ca="1">+IF(OFFSET('Sanitation Data'!$D$32,0,10*ROW('Sanitation Data'!D139))="","",OFFSET('Sanitation Data'!$D$32,0,10*ROW('Sanitation Data'!D139)))</f>
        <v/>
      </c>
      <c r="CP145" s="404" t="str">
        <f ca="1">+IF(OFFSET('Sanitation Data'!$E$28,0,10*ROW('Sanitation Data'!E139))="","",OFFSET('Sanitation Data'!$E$28,0,10*ROW('Sanitation Data'!E139)))</f>
        <v/>
      </c>
      <c r="CQ145" s="404" t="str">
        <f ca="1">+IF(OFFSET('Sanitation Data'!$E$29,0,10*ROW('Sanitation Data'!E139))="","",OFFSET('Sanitation Data'!$E$29,0,10*ROW('Sanitation Data'!E139)))</f>
        <v/>
      </c>
      <c r="CR145" s="404" t="str">
        <f ca="1">+IF(OFFSET('Sanitation Data'!$E$30,0,10*ROW('Sanitation Data'!E139))="","",OFFSET('Sanitation Data'!$E$30,0,10*ROW('Sanitation Data'!E139)))</f>
        <v/>
      </c>
      <c r="CS145" s="404" t="str">
        <f ca="1">+IF(OFFSET('Sanitation Data'!$E$31,0,10*ROW('Sanitation Data'!E139))="","",OFFSET('Sanitation Data'!$E$31,0,10*ROW('Sanitation Data'!E139)))</f>
        <v/>
      </c>
      <c r="CT145" s="404" t="str">
        <f ca="1">+IF(OFFSET('Sanitation Data'!$E$32,0,10*ROW('Sanitation Data'!E139))="","",OFFSET('Sanitation Data'!$E$32,0,10*ROW('Sanitation Data'!E139)))</f>
        <v/>
      </c>
      <c r="CU145" s="404" t="str">
        <f ca="1">+IF(OFFSET('Sanitation Data'!$F$28,0,10*ROW('Sanitation Data'!F139))="","",OFFSET('Sanitation Data'!$F$28,0,10*ROW('Sanitation Data'!F139)))</f>
        <v/>
      </c>
      <c r="CV145" s="404" t="str">
        <f ca="1">+IF(OFFSET('Sanitation Data'!$F$29,0,10*ROW('Sanitation Data'!F139))="","",OFFSET('Sanitation Data'!$F$29,0,10*ROW('Sanitation Data'!F139)))</f>
        <v/>
      </c>
      <c r="CW145" s="404" t="str">
        <f ca="1">+IF(OFFSET('Sanitation Data'!$F$30,0,10*ROW('Sanitation Data'!F139))="","",OFFSET('Sanitation Data'!$F$30,0,10*ROW('Sanitation Data'!F139)))</f>
        <v/>
      </c>
      <c r="CX145" s="404" t="str">
        <f ca="1">+IF(OFFSET('Sanitation Data'!$F$31,0,10*ROW('Sanitation Data'!F139))="","",OFFSET('Sanitation Data'!$F$31,0,10*ROW('Sanitation Data'!F139)))</f>
        <v/>
      </c>
      <c r="CY145" s="404" t="str">
        <f ca="1">+IF(OFFSET('Sanitation Data'!$F$32,0,10*ROW('Sanitation Data'!F139))="","",OFFSET('Sanitation Data'!$F$32,0,10*ROW('Sanitation Data'!F139)))</f>
        <v/>
      </c>
      <c r="CZ145" s="404" t="str">
        <f ca="1">+IF(OFFSET('Sanitation Data'!$G$28,0,10*ROW('Sanitation Data'!G139))="","",OFFSET('Sanitation Data'!$G$28,0,10*ROW('Sanitation Data'!G139)))</f>
        <v/>
      </c>
      <c r="DA145" s="404" t="str">
        <f ca="1">+IF(OFFSET('Sanitation Data'!$G$29,0,10*ROW('Sanitation Data'!G139))="","",OFFSET('Sanitation Data'!$G$29,0,10*ROW('Sanitation Data'!G139)))</f>
        <v/>
      </c>
      <c r="DB145" s="404" t="str">
        <f ca="1">+IF(OFFSET('Sanitation Data'!$G$30,0,10*ROW('Sanitation Data'!G139))="","",OFFSET('Sanitation Data'!$G$30,0,10*ROW('Sanitation Data'!G139)))</f>
        <v/>
      </c>
      <c r="DC145" s="404" t="str">
        <f ca="1">+IF(OFFSET('Sanitation Data'!$G$31,0,10*ROW('Sanitation Data'!G139))="","",OFFSET('Sanitation Data'!$G$31,0,10*ROW('Sanitation Data'!G139)))</f>
        <v/>
      </c>
      <c r="DD145" s="404" t="str">
        <f ca="1">+IF(OFFSET('Sanitation Data'!$G$32,0,10*ROW('Sanitation Data'!G139))="","",OFFSET('Sanitation Data'!$G$32,0,10*ROW('Sanitation Data'!G139)))</f>
        <v/>
      </c>
      <c r="DE145" s="404" t="str">
        <f ca="1">+IF(OFFSET('Sanitation Data'!$H$28,0,10*ROW('Sanitation Data'!H139))="","",OFFSET('Sanitation Data'!$H$28,0,10*ROW('Sanitation Data'!H139)))</f>
        <v/>
      </c>
      <c r="DF145" s="404" t="str">
        <f ca="1">+IF(OFFSET('Sanitation Data'!$H$29,0,10*ROW('Sanitation Data'!H139))="","",OFFSET('Sanitation Data'!$H$29,0,10*ROW('Sanitation Data'!H139)))</f>
        <v/>
      </c>
      <c r="DG145" s="404" t="str">
        <f ca="1">+IF(OFFSET('Sanitation Data'!$H$30,0,10*ROW('Sanitation Data'!H139))="","",OFFSET('Sanitation Data'!$H$30,0,10*ROW('Sanitation Data'!H139)))</f>
        <v/>
      </c>
      <c r="DH145" s="404" t="str">
        <f ca="1">+IF(OFFSET('Sanitation Data'!$H$31,0,10*ROW('Sanitation Data'!H139))="","",OFFSET('Sanitation Data'!$H$31,0,10*ROW('Sanitation Data'!H139)))</f>
        <v/>
      </c>
      <c r="DI145" s="404" t="str">
        <f ca="1">+IF(OFFSET('Sanitation Data'!$H$32,0,10*ROW('Sanitation Data'!H139))="","",OFFSET('Sanitation Data'!$H$32,0,10*ROW('Sanitation Data'!H139)))</f>
        <v/>
      </c>
      <c r="DJ145" s="404" t="str">
        <f ca="1">+IF(OFFSET('Sanitation Data'!$I$28,0,10*ROW('Sanitation Data'!I139))="","",OFFSET('Sanitation Data'!$I$28,0,10*ROW('Sanitation Data'!I139)))</f>
        <v/>
      </c>
      <c r="DK145" s="404" t="str">
        <f ca="1">+IF(OFFSET('Sanitation Data'!$I$29,0,10*ROW('Sanitation Data'!I139))="","",OFFSET('Sanitation Data'!$I$29,0,10*ROW('Sanitation Data'!I139)))</f>
        <v/>
      </c>
      <c r="DL145" s="404" t="str">
        <f ca="1">+IF(OFFSET('Sanitation Data'!$I$30,0,10*ROW('Sanitation Data'!I139))="","",OFFSET('Sanitation Data'!$I$30,0,10*ROW('Sanitation Data'!I139)))</f>
        <v/>
      </c>
      <c r="DM145" s="404" t="str">
        <f ca="1">+IF(OFFSET('Sanitation Data'!$I$31,0,10*ROW('Sanitation Data'!I139))="","",OFFSET('Sanitation Data'!$I$31,0,10*ROW('Sanitation Data'!I139)))</f>
        <v/>
      </c>
      <c r="DN145" s="404" t="str">
        <f ca="1">+IF(OFFSET('Sanitation Data'!$I$32,0,10*ROW('Sanitation Data'!I139))="","",OFFSET('Sanitation Data'!$I$32,0,10*ROW('Sanitation Data'!I139)))</f>
        <v/>
      </c>
      <c r="DO145" s="404" t="str">
        <f ca="1">+IF(OFFSET('Hygiene Data'!$D$11,0,10*ROW('Hygiene Data'!D139))="","",OFFSET('Hygiene Data'!$D$11,0,10*ROW('Hygiene Data'!D139)))</f>
        <v/>
      </c>
      <c r="DP145" s="404" t="str">
        <f ca="1">+IF(OFFSET('Hygiene Data'!$D$12,0,10*ROW('Hygiene Data'!D139))="","",OFFSET('Hygiene Data'!$D$12,0,10*ROW('Hygiene Data'!D139)))</f>
        <v/>
      </c>
      <c r="DQ145" s="404" t="str">
        <f ca="1">+IF(OFFSET('Hygiene Data'!$D$13,0,10*ROW('Hygiene Data'!D139))="","",OFFSET('Hygiene Data'!$D$13,0,10*ROW('Hygiene Data'!D139)))</f>
        <v/>
      </c>
      <c r="DR145" s="404" t="str">
        <f ca="1">+IF(OFFSET('Hygiene Data'!$E$11,0,10*ROW('Hygiene Data'!E139))="","",OFFSET('Hygiene Data'!$E$11,0,10*ROW('Hygiene Data'!E139)))</f>
        <v/>
      </c>
      <c r="DS145" s="404" t="str">
        <f ca="1">+IF(OFFSET('Hygiene Data'!$E$12,0,10*ROW('Hygiene Data'!E139))="","",OFFSET('Hygiene Data'!$E$12,0,10*ROW('Hygiene Data'!E139)))</f>
        <v/>
      </c>
      <c r="DT145" s="404" t="str">
        <f ca="1">+IF(OFFSET('Hygiene Data'!$E$13,0,10*ROW('Hygiene Data'!E139))="","",OFFSET('Hygiene Data'!$E$13,0,10*ROW('Hygiene Data'!E139)))</f>
        <v/>
      </c>
      <c r="DU145" s="404" t="str">
        <f ca="1">+IF(OFFSET('Hygiene Data'!$F$11,0,10*ROW('Hygiene Data'!F139))="","",OFFSET('Hygiene Data'!$F$11,0,10*ROW('Hygiene Data'!F139)))</f>
        <v/>
      </c>
      <c r="DV145" s="404" t="str">
        <f ca="1">+IF(OFFSET('Hygiene Data'!$F$12,0,10*ROW('Hygiene Data'!F139))="","",OFFSET('Hygiene Data'!$F$12,0,10*ROW('Hygiene Data'!F139)))</f>
        <v/>
      </c>
      <c r="DW145" s="404" t="str">
        <f ca="1">+IF(OFFSET('Hygiene Data'!$F$13,0,10*ROW('Hygiene Data'!F139))="","",OFFSET('Hygiene Data'!$F$13,0,10*ROW('Hygiene Data'!F139)))</f>
        <v/>
      </c>
      <c r="DX145" s="404" t="str">
        <f ca="1">+IF(OFFSET('Hygiene Data'!$G$11,0,10*ROW('Hygiene Data'!G139))="","",OFFSET('Hygiene Data'!$G$11,0,10*ROW('Hygiene Data'!G139)))</f>
        <v/>
      </c>
      <c r="DY145" s="404" t="str">
        <f ca="1">+IF(OFFSET('Hygiene Data'!$G$12,0,10*ROW('Hygiene Data'!G139))="","",OFFSET('Hygiene Data'!$G$12,0,10*ROW('Hygiene Data'!G139)))</f>
        <v/>
      </c>
      <c r="DZ145" s="404" t="str">
        <f ca="1">+IF(OFFSET('Hygiene Data'!$G$13,0,10*ROW('Hygiene Data'!G139))="","",OFFSET('Hygiene Data'!$G$13,0,10*ROW('Hygiene Data'!G139)))</f>
        <v/>
      </c>
      <c r="EA145" s="404" t="str">
        <f ca="1">+IF(OFFSET('Hygiene Data'!$H$11,0,10*ROW('Hygiene Data'!H139))="","",OFFSET('Hygiene Data'!$H$11,0,10*ROW('Hygiene Data'!H139)))</f>
        <v/>
      </c>
      <c r="EB145" s="404" t="str">
        <f ca="1">+IF(OFFSET('Hygiene Data'!$H$12,0,10*ROW('Hygiene Data'!H139))="","",OFFSET('Hygiene Data'!$H$12,0,10*ROW('Hygiene Data'!H139)))</f>
        <v/>
      </c>
      <c r="EC145" s="404" t="str">
        <f ca="1">+IF(OFFSET('Hygiene Data'!$H$13,0,10*ROW('Hygiene Data'!H139))="","",OFFSET('Hygiene Data'!$H$13,0,10*ROW('Hygiene Data'!H139)))</f>
        <v/>
      </c>
      <c r="ED145" s="404" t="str">
        <f ca="1">+IF(OFFSET('Hygiene Data'!$I$11,0,10*ROW('Hygiene Data'!I139))="","",OFFSET('Hygiene Data'!$I$11,0,10*ROW('Hygiene Data'!I139)))</f>
        <v/>
      </c>
      <c r="EE145" s="404" t="str">
        <f ca="1">+IF(OFFSET('Hygiene Data'!$I$12,0,10*ROW('Hygiene Data'!I139))="","",OFFSET('Hygiene Data'!$I$12,0,10*ROW('Hygiene Data'!I139)))</f>
        <v/>
      </c>
      <c r="EF145" s="404" t="str">
        <f ca="1">+IF(OFFSET('Hygiene Data'!$I$13,0,10*ROW('Hygiene Data'!I139))="","",OFFSET('Hygiene Data'!$I$13,0,10*ROW('Hygiene Data'!I139)))</f>
        <v/>
      </c>
    </row>
    <row r="146" spans="1:136" x14ac:dyDescent="0.25">
      <c r="A146" s="513" t="str">
        <f ca="1">+IF(OFFSET('Water Data'!$B$2,0,10*ROW('Water Data'!E140))="","",OFFSET('Water Data'!$B$2,0,10*ROW('Water Data'!E140)))</f>
        <v/>
      </c>
      <c r="B146" s="51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40" t="str">
        <f t="shared" ca="1" si="2"/>
        <v/>
      </c>
      <c r="D146" s="54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4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4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4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4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4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4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4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4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4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4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4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4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4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4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4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4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4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4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4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4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4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4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4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4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4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4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4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4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4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4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4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4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4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4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4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4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4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4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4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4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4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4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4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4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4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4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4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4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1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4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4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4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4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4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4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4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4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4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4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4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4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4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4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4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4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404" t="str">
        <f ca="1">+IF(OFFSET('Water Data'!$D$27,0,10*ROW('Water Data'!D140))="","",OFFSET('Water Data'!$D$27,0,10*ROW('Water Data'!D140)))</f>
        <v/>
      </c>
      <c r="BT146" s="404" t="str">
        <f ca="1">+IF(OFFSET('Water Data'!$D$28,0,10*ROW('Water Data'!D140))="","",OFFSET('Water Data'!$D$28,0,10*ROW('Water Data'!D140)))</f>
        <v/>
      </c>
      <c r="BU146" s="404" t="str">
        <f ca="1">+IF(OFFSET('Water Data'!$D$29,0,10*ROW('Water Data'!D140))="","",OFFSET('Water Data'!$D$29,0,10*ROW('Water Data'!D140)))</f>
        <v/>
      </c>
      <c r="BV146" s="404" t="str">
        <f ca="1">+IF(OFFSET('Water Data'!$E$27,0,10*ROW('Water Data'!E140))="","",OFFSET('Water Data'!$E$27,0,10*ROW('Water Data'!E140)))</f>
        <v/>
      </c>
      <c r="BW146" s="404" t="str">
        <f ca="1">+IF(OFFSET('Water Data'!$E$28,0,10*ROW('Water Data'!E140))="","",OFFSET('Water Data'!$E$28,0,10*ROW('Water Data'!E140)))</f>
        <v/>
      </c>
      <c r="BX146" s="404" t="str">
        <f ca="1">+IF(OFFSET('Water Data'!$E$29,0,10*ROW('Water Data'!E140))="","",OFFSET('Water Data'!$E$29,0,10*ROW('Water Data'!E140)))</f>
        <v/>
      </c>
      <c r="BY146" s="404" t="str">
        <f ca="1">+IF(OFFSET('Water Data'!$F$27,0,10*ROW('Water Data'!F140))="","",OFFSET('Water Data'!$F$27,0,10*ROW('Water Data'!F140)))</f>
        <v/>
      </c>
      <c r="BZ146" s="404" t="str">
        <f ca="1">+IF(OFFSET('Water Data'!$F$28,0,10*ROW('Water Data'!F140))="","",OFFSET('Water Data'!$F$28,0,10*ROW('Water Data'!F140)))</f>
        <v/>
      </c>
      <c r="CA146" s="404" t="str">
        <f ca="1">+IF(OFFSET('Water Data'!$F$29,0,10*ROW('Water Data'!F140))="","",OFFSET('Water Data'!$F$29,0,10*ROW('Water Data'!F140)))</f>
        <v/>
      </c>
      <c r="CB146" s="404" t="str">
        <f ca="1">+IF(OFFSET('Water Data'!$G$27,0,10*ROW('Water Data'!G140))="","",OFFSET('Water Data'!$G$27,0,10*ROW('Water Data'!G140)))</f>
        <v/>
      </c>
      <c r="CC146" s="404" t="str">
        <f ca="1">+IF(OFFSET('Water Data'!$G$28,0,10*ROW('Water Data'!G140))="","",OFFSET('Water Data'!$G$28,0,10*ROW('Water Data'!G140)))</f>
        <v/>
      </c>
      <c r="CD146" s="404" t="str">
        <f ca="1">+IF(OFFSET('Water Data'!$G$29,0,10*ROW('Water Data'!G140))="","",OFFSET('Water Data'!$G$29,0,10*ROW('Water Data'!G140)))</f>
        <v/>
      </c>
      <c r="CE146" s="404" t="str">
        <f ca="1">+IF(OFFSET('Water Data'!$H$27,0,10*ROW('Water Data'!H140))="","",OFFSET('Water Data'!$H$27,0,10*ROW('Water Data'!H140)))</f>
        <v/>
      </c>
      <c r="CF146" s="404" t="str">
        <f ca="1">+IF(OFFSET('Water Data'!$H$28,0,10*ROW('Water Data'!H140))="","",OFFSET('Water Data'!$H$28,0,10*ROW('Water Data'!H140)))</f>
        <v/>
      </c>
      <c r="CG146" s="404" t="str">
        <f ca="1">+IF(OFFSET('Water Data'!$H$29,0,10*ROW('Water Data'!H140))="","",OFFSET('Water Data'!$H$29,0,10*ROW('Water Data'!H140)))</f>
        <v/>
      </c>
      <c r="CH146" s="404" t="str">
        <f ca="1">+IF(OFFSET('Water Data'!$I$27,0,10*ROW('Water Data'!I140))="","",OFFSET('Water Data'!$I$27,0,10*ROW('Water Data'!I140)))</f>
        <v/>
      </c>
      <c r="CI146" s="404" t="str">
        <f ca="1">+IF(OFFSET('Water Data'!$I$28,0,10*ROW('Water Data'!I140))="","",OFFSET('Water Data'!$I$28,0,10*ROW('Water Data'!I140)))</f>
        <v/>
      </c>
      <c r="CJ146" s="404" t="str">
        <f ca="1">+IF(OFFSET('Water Data'!$I$29,0,10*ROW('Water Data'!I140))="","",OFFSET('Water Data'!$I$29,0,10*ROW('Water Data'!I140)))</f>
        <v/>
      </c>
      <c r="CK146" s="404" t="str">
        <f ca="1">+IF(OFFSET('Sanitation Data'!$D$28,0,10*ROW('Sanitation Data'!D140))="","",OFFSET('Sanitation Data'!$D$28,0,10*ROW('Sanitation Data'!D140)))</f>
        <v/>
      </c>
      <c r="CL146" s="404" t="str">
        <f ca="1">+IF(OFFSET('Sanitation Data'!$D$29,0,10*ROW('Sanitation Data'!D140))="","",OFFSET('Sanitation Data'!$D$29,0,10*ROW('Sanitation Data'!D140)))</f>
        <v/>
      </c>
      <c r="CM146" s="404" t="str">
        <f ca="1">+IF(OFFSET('Sanitation Data'!$D$30,0,10*ROW('Sanitation Data'!D140))="","",OFFSET('Sanitation Data'!$D$30,0,10*ROW('Sanitation Data'!D140)))</f>
        <v/>
      </c>
      <c r="CN146" s="404" t="str">
        <f ca="1">+IF(OFFSET('Sanitation Data'!$D$31,0,10*ROW('Sanitation Data'!D140))="","",OFFSET('Sanitation Data'!$D$31,0,10*ROW('Sanitation Data'!D140)))</f>
        <v/>
      </c>
      <c r="CO146" s="404" t="str">
        <f ca="1">+IF(OFFSET('Sanitation Data'!$D$32,0,10*ROW('Sanitation Data'!D140))="","",OFFSET('Sanitation Data'!$D$32,0,10*ROW('Sanitation Data'!D140)))</f>
        <v/>
      </c>
      <c r="CP146" s="404" t="str">
        <f ca="1">+IF(OFFSET('Sanitation Data'!$E$28,0,10*ROW('Sanitation Data'!E140))="","",OFFSET('Sanitation Data'!$E$28,0,10*ROW('Sanitation Data'!E140)))</f>
        <v/>
      </c>
      <c r="CQ146" s="404" t="str">
        <f ca="1">+IF(OFFSET('Sanitation Data'!$E$29,0,10*ROW('Sanitation Data'!E140))="","",OFFSET('Sanitation Data'!$E$29,0,10*ROW('Sanitation Data'!E140)))</f>
        <v/>
      </c>
      <c r="CR146" s="404" t="str">
        <f ca="1">+IF(OFFSET('Sanitation Data'!$E$30,0,10*ROW('Sanitation Data'!E140))="","",OFFSET('Sanitation Data'!$E$30,0,10*ROW('Sanitation Data'!E140)))</f>
        <v/>
      </c>
      <c r="CS146" s="404" t="str">
        <f ca="1">+IF(OFFSET('Sanitation Data'!$E$31,0,10*ROW('Sanitation Data'!E140))="","",OFFSET('Sanitation Data'!$E$31,0,10*ROW('Sanitation Data'!E140)))</f>
        <v/>
      </c>
      <c r="CT146" s="404" t="str">
        <f ca="1">+IF(OFFSET('Sanitation Data'!$E$32,0,10*ROW('Sanitation Data'!E140))="","",OFFSET('Sanitation Data'!$E$32,0,10*ROW('Sanitation Data'!E140)))</f>
        <v/>
      </c>
      <c r="CU146" s="404" t="str">
        <f ca="1">+IF(OFFSET('Sanitation Data'!$F$28,0,10*ROW('Sanitation Data'!F140))="","",OFFSET('Sanitation Data'!$F$28,0,10*ROW('Sanitation Data'!F140)))</f>
        <v/>
      </c>
      <c r="CV146" s="404" t="str">
        <f ca="1">+IF(OFFSET('Sanitation Data'!$F$29,0,10*ROW('Sanitation Data'!F140))="","",OFFSET('Sanitation Data'!$F$29,0,10*ROW('Sanitation Data'!F140)))</f>
        <v/>
      </c>
      <c r="CW146" s="404" t="str">
        <f ca="1">+IF(OFFSET('Sanitation Data'!$F$30,0,10*ROW('Sanitation Data'!F140))="","",OFFSET('Sanitation Data'!$F$30,0,10*ROW('Sanitation Data'!F140)))</f>
        <v/>
      </c>
      <c r="CX146" s="404" t="str">
        <f ca="1">+IF(OFFSET('Sanitation Data'!$F$31,0,10*ROW('Sanitation Data'!F140))="","",OFFSET('Sanitation Data'!$F$31,0,10*ROW('Sanitation Data'!F140)))</f>
        <v/>
      </c>
      <c r="CY146" s="404" t="str">
        <f ca="1">+IF(OFFSET('Sanitation Data'!$F$32,0,10*ROW('Sanitation Data'!F140))="","",OFFSET('Sanitation Data'!$F$32,0,10*ROW('Sanitation Data'!F140)))</f>
        <v/>
      </c>
      <c r="CZ146" s="404" t="str">
        <f ca="1">+IF(OFFSET('Sanitation Data'!$G$28,0,10*ROW('Sanitation Data'!G140))="","",OFFSET('Sanitation Data'!$G$28,0,10*ROW('Sanitation Data'!G140)))</f>
        <v/>
      </c>
      <c r="DA146" s="404" t="str">
        <f ca="1">+IF(OFFSET('Sanitation Data'!$G$29,0,10*ROW('Sanitation Data'!G140))="","",OFFSET('Sanitation Data'!$G$29,0,10*ROW('Sanitation Data'!G140)))</f>
        <v/>
      </c>
      <c r="DB146" s="404" t="str">
        <f ca="1">+IF(OFFSET('Sanitation Data'!$G$30,0,10*ROW('Sanitation Data'!G140))="","",OFFSET('Sanitation Data'!$G$30,0,10*ROW('Sanitation Data'!G140)))</f>
        <v/>
      </c>
      <c r="DC146" s="404" t="str">
        <f ca="1">+IF(OFFSET('Sanitation Data'!$G$31,0,10*ROW('Sanitation Data'!G140))="","",OFFSET('Sanitation Data'!$G$31,0,10*ROW('Sanitation Data'!G140)))</f>
        <v/>
      </c>
      <c r="DD146" s="404" t="str">
        <f ca="1">+IF(OFFSET('Sanitation Data'!$G$32,0,10*ROW('Sanitation Data'!G140))="","",OFFSET('Sanitation Data'!$G$32,0,10*ROW('Sanitation Data'!G140)))</f>
        <v/>
      </c>
      <c r="DE146" s="404" t="str">
        <f ca="1">+IF(OFFSET('Sanitation Data'!$H$28,0,10*ROW('Sanitation Data'!H140))="","",OFFSET('Sanitation Data'!$H$28,0,10*ROW('Sanitation Data'!H140)))</f>
        <v/>
      </c>
      <c r="DF146" s="404" t="str">
        <f ca="1">+IF(OFFSET('Sanitation Data'!$H$29,0,10*ROW('Sanitation Data'!H140))="","",OFFSET('Sanitation Data'!$H$29,0,10*ROW('Sanitation Data'!H140)))</f>
        <v/>
      </c>
      <c r="DG146" s="404" t="str">
        <f ca="1">+IF(OFFSET('Sanitation Data'!$H$30,0,10*ROW('Sanitation Data'!H140))="","",OFFSET('Sanitation Data'!$H$30,0,10*ROW('Sanitation Data'!H140)))</f>
        <v/>
      </c>
      <c r="DH146" s="404" t="str">
        <f ca="1">+IF(OFFSET('Sanitation Data'!$H$31,0,10*ROW('Sanitation Data'!H140))="","",OFFSET('Sanitation Data'!$H$31,0,10*ROW('Sanitation Data'!H140)))</f>
        <v/>
      </c>
      <c r="DI146" s="404" t="str">
        <f ca="1">+IF(OFFSET('Sanitation Data'!$H$32,0,10*ROW('Sanitation Data'!H140))="","",OFFSET('Sanitation Data'!$H$32,0,10*ROW('Sanitation Data'!H140)))</f>
        <v/>
      </c>
      <c r="DJ146" s="404" t="str">
        <f ca="1">+IF(OFFSET('Sanitation Data'!$I$28,0,10*ROW('Sanitation Data'!I140))="","",OFFSET('Sanitation Data'!$I$28,0,10*ROW('Sanitation Data'!I140)))</f>
        <v/>
      </c>
      <c r="DK146" s="404" t="str">
        <f ca="1">+IF(OFFSET('Sanitation Data'!$I$29,0,10*ROW('Sanitation Data'!I140))="","",OFFSET('Sanitation Data'!$I$29,0,10*ROW('Sanitation Data'!I140)))</f>
        <v/>
      </c>
      <c r="DL146" s="404" t="str">
        <f ca="1">+IF(OFFSET('Sanitation Data'!$I$30,0,10*ROW('Sanitation Data'!I140))="","",OFFSET('Sanitation Data'!$I$30,0,10*ROW('Sanitation Data'!I140)))</f>
        <v/>
      </c>
      <c r="DM146" s="404" t="str">
        <f ca="1">+IF(OFFSET('Sanitation Data'!$I$31,0,10*ROW('Sanitation Data'!I140))="","",OFFSET('Sanitation Data'!$I$31,0,10*ROW('Sanitation Data'!I140)))</f>
        <v/>
      </c>
      <c r="DN146" s="404" t="str">
        <f ca="1">+IF(OFFSET('Sanitation Data'!$I$32,0,10*ROW('Sanitation Data'!I140))="","",OFFSET('Sanitation Data'!$I$32,0,10*ROW('Sanitation Data'!I140)))</f>
        <v/>
      </c>
      <c r="DO146" s="404" t="str">
        <f ca="1">+IF(OFFSET('Hygiene Data'!$D$11,0,10*ROW('Hygiene Data'!D140))="","",OFFSET('Hygiene Data'!$D$11,0,10*ROW('Hygiene Data'!D140)))</f>
        <v/>
      </c>
      <c r="DP146" s="404" t="str">
        <f ca="1">+IF(OFFSET('Hygiene Data'!$D$12,0,10*ROW('Hygiene Data'!D140))="","",OFFSET('Hygiene Data'!$D$12,0,10*ROW('Hygiene Data'!D140)))</f>
        <v/>
      </c>
      <c r="DQ146" s="404" t="str">
        <f ca="1">+IF(OFFSET('Hygiene Data'!$D$13,0,10*ROW('Hygiene Data'!D140))="","",OFFSET('Hygiene Data'!$D$13,0,10*ROW('Hygiene Data'!D140)))</f>
        <v/>
      </c>
      <c r="DR146" s="404" t="str">
        <f ca="1">+IF(OFFSET('Hygiene Data'!$E$11,0,10*ROW('Hygiene Data'!E140))="","",OFFSET('Hygiene Data'!$E$11,0,10*ROW('Hygiene Data'!E140)))</f>
        <v/>
      </c>
      <c r="DS146" s="404" t="str">
        <f ca="1">+IF(OFFSET('Hygiene Data'!$E$12,0,10*ROW('Hygiene Data'!E140))="","",OFFSET('Hygiene Data'!$E$12,0,10*ROW('Hygiene Data'!E140)))</f>
        <v/>
      </c>
      <c r="DT146" s="404" t="str">
        <f ca="1">+IF(OFFSET('Hygiene Data'!$E$13,0,10*ROW('Hygiene Data'!E140))="","",OFFSET('Hygiene Data'!$E$13,0,10*ROW('Hygiene Data'!E140)))</f>
        <v/>
      </c>
      <c r="DU146" s="404" t="str">
        <f ca="1">+IF(OFFSET('Hygiene Data'!$F$11,0,10*ROW('Hygiene Data'!F140))="","",OFFSET('Hygiene Data'!$F$11,0,10*ROW('Hygiene Data'!F140)))</f>
        <v/>
      </c>
      <c r="DV146" s="404" t="str">
        <f ca="1">+IF(OFFSET('Hygiene Data'!$F$12,0,10*ROW('Hygiene Data'!F140))="","",OFFSET('Hygiene Data'!$F$12,0,10*ROW('Hygiene Data'!F140)))</f>
        <v/>
      </c>
      <c r="DW146" s="404" t="str">
        <f ca="1">+IF(OFFSET('Hygiene Data'!$F$13,0,10*ROW('Hygiene Data'!F140))="","",OFFSET('Hygiene Data'!$F$13,0,10*ROW('Hygiene Data'!F140)))</f>
        <v/>
      </c>
      <c r="DX146" s="404" t="str">
        <f ca="1">+IF(OFFSET('Hygiene Data'!$G$11,0,10*ROW('Hygiene Data'!G140))="","",OFFSET('Hygiene Data'!$G$11,0,10*ROW('Hygiene Data'!G140)))</f>
        <v/>
      </c>
      <c r="DY146" s="404" t="str">
        <f ca="1">+IF(OFFSET('Hygiene Data'!$G$12,0,10*ROW('Hygiene Data'!G140))="","",OFFSET('Hygiene Data'!$G$12,0,10*ROW('Hygiene Data'!G140)))</f>
        <v/>
      </c>
      <c r="DZ146" s="404" t="str">
        <f ca="1">+IF(OFFSET('Hygiene Data'!$G$13,0,10*ROW('Hygiene Data'!G140))="","",OFFSET('Hygiene Data'!$G$13,0,10*ROW('Hygiene Data'!G140)))</f>
        <v/>
      </c>
      <c r="EA146" s="404" t="str">
        <f ca="1">+IF(OFFSET('Hygiene Data'!$H$11,0,10*ROW('Hygiene Data'!H140))="","",OFFSET('Hygiene Data'!$H$11,0,10*ROW('Hygiene Data'!H140)))</f>
        <v/>
      </c>
      <c r="EB146" s="404" t="str">
        <f ca="1">+IF(OFFSET('Hygiene Data'!$H$12,0,10*ROW('Hygiene Data'!H140))="","",OFFSET('Hygiene Data'!$H$12,0,10*ROW('Hygiene Data'!H140)))</f>
        <v/>
      </c>
      <c r="EC146" s="404" t="str">
        <f ca="1">+IF(OFFSET('Hygiene Data'!$H$13,0,10*ROW('Hygiene Data'!H140))="","",OFFSET('Hygiene Data'!$H$13,0,10*ROW('Hygiene Data'!H140)))</f>
        <v/>
      </c>
      <c r="ED146" s="404" t="str">
        <f ca="1">+IF(OFFSET('Hygiene Data'!$I$11,0,10*ROW('Hygiene Data'!I140))="","",OFFSET('Hygiene Data'!$I$11,0,10*ROW('Hygiene Data'!I140)))</f>
        <v/>
      </c>
      <c r="EE146" s="404" t="str">
        <f ca="1">+IF(OFFSET('Hygiene Data'!$I$12,0,10*ROW('Hygiene Data'!I140))="","",OFFSET('Hygiene Data'!$I$12,0,10*ROW('Hygiene Data'!I140)))</f>
        <v/>
      </c>
      <c r="EF146" s="404" t="str">
        <f ca="1">+IF(OFFSET('Hygiene Data'!$I$13,0,10*ROW('Hygiene Data'!I140))="","",OFFSET('Hygiene Data'!$I$13,0,10*ROW('Hygiene Data'!I140)))</f>
        <v/>
      </c>
    </row>
    <row r="147" spans="1:136" x14ac:dyDescent="0.25">
      <c r="A147" s="513" t="str">
        <f ca="1">+IF(OFFSET('Water Data'!$B$2,0,10*ROW('Water Data'!E141))="","",OFFSET('Water Data'!$B$2,0,10*ROW('Water Data'!E141)))</f>
        <v/>
      </c>
      <c r="B147" s="51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40" t="str">
        <f t="shared" ca="1" si="2"/>
        <v/>
      </c>
      <c r="D147" s="54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4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4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4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4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4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4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4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4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4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4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4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4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4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4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4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4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4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4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4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4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4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4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4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4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4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4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4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4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4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4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4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4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4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4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4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4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4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4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4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4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4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4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4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4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4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4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4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4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1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4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4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4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4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4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4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4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4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4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4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4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4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4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4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4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4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404" t="str">
        <f ca="1">+IF(OFFSET('Water Data'!$D$27,0,10*ROW('Water Data'!D141))="","",OFFSET('Water Data'!$D$27,0,10*ROW('Water Data'!D141)))</f>
        <v/>
      </c>
      <c r="BT147" s="404" t="str">
        <f ca="1">+IF(OFFSET('Water Data'!$D$28,0,10*ROW('Water Data'!D141))="","",OFFSET('Water Data'!$D$28,0,10*ROW('Water Data'!D141)))</f>
        <v/>
      </c>
      <c r="BU147" s="404" t="str">
        <f ca="1">+IF(OFFSET('Water Data'!$D$29,0,10*ROW('Water Data'!D141))="","",OFFSET('Water Data'!$D$29,0,10*ROW('Water Data'!D141)))</f>
        <v/>
      </c>
      <c r="BV147" s="404" t="str">
        <f ca="1">+IF(OFFSET('Water Data'!$E$27,0,10*ROW('Water Data'!E141))="","",OFFSET('Water Data'!$E$27,0,10*ROW('Water Data'!E141)))</f>
        <v/>
      </c>
      <c r="BW147" s="404" t="str">
        <f ca="1">+IF(OFFSET('Water Data'!$E$28,0,10*ROW('Water Data'!E141))="","",OFFSET('Water Data'!$E$28,0,10*ROW('Water Data'!E141)))</f>
        <v/>
      </c>
      <c r="BX147" s="404" t="str">
        <f ca="1">+IF(OFFSET('Water Data'!$E$29,0,10*ROW('Water Data'!E141))="","",OFFSET('Water Data'!$E$29,0,10*ROW('Water Data'!E141)))</f>
        <v/>
      </c>
      <c r="BY147" s="404" t="str">
        <f ca="1">+IF(OFFSET('Water Data'!$F$27,0,10*ROW('Water Data'!F141))="","",OFFSET('Water Data'!$F$27,0,10*ROW('Water Data'!F141)))</f>
        <v/>
      </c>
      <c r="BZ147" s="404" t="str">
        <f ca="1">+IF(OFFSET('Water Data'!$F$28,0,10*ROW('Water Data'!F141))="","",OFFSET('Water Data'!$F$28,0,10*ROW('Water Data'!F141)))</f>
        <v/>
      </c>
      <c r="CA147" s="404" t="str">
        <f ca="1">+IF(OFFSET('Water Data'!$F$29,0,10*ROW('Water Data'!F141))="","",OFFSET('Water Data'!$F$29,0,10*ROW('Water Data'!F141)))</f>
        <v/>
      </c>
      <c r="CB147" s="404" t="str">
        <f ca="1">+IF(OFFSET('Water Data'!$G$27,0,10*ROW('Water Data'!G141))="","",OFFSET('Water Data'!$G$27,0,10*ROW('Water Data'!G141)))</f>
        <v/>
      </c>
      <c r="CC147" s="404" t="str">
        <f ca="1">+IF(OFFSET('Water Data'!$G$28,0,10*ROW('Water Data'!G141))="","",OFFSET('Water Data'!$G$28,0,10*ROW('Water Data'!G141)))</f>
        <v/>
      </c>
      <c r="CD147" s="404" t="str">
        <f ca="1">+IF(OFFSET('Water Data'!$G$29,0,10*ROW('Water Data'!G141))="","",OFFSET('Water Data'!$G$29,0,10*ROW('Water Data'!G141)))</f>
        <v/>
      </c>
      <c r="CE147" s="404" t="str">
        <f ca="1">+IF(OFFSET('Water Data'!$H$27,0,10*ROW('Water Data'!H141))="","",OFFSET('Water Data'!$H$27,0,10*ROW('Water Data'!H141)))</f>
        <v/>
      </c>
      <c r="CF147" s="404" t="str">
        <f ca="1">+IF(OFFSET('Water Data'!$H$28,0,10*ROW('Water Data'!H141))="","",OFFSET('Water Data'!$H$28,0,10*ROW('Water Data'!H141)))</f>
        <v/>
      </c>
      <c r="CG147" s="404" t="str">
        <f ca="1">+IF(OFFSET('Water Data'!$H$29,0,10*ROW('Water Data'!H141))="","",OFFSET('Water Data'!$H$29,0,10*ROW('Water Data'!H141)))</f>
        <v/>
      </c>
      <c r="CH147" s="404" t="str">
        <f ca="1">+IF(OFFSET('Water Data'!$I$27,0,10*ROW('Water Data'!I141))="","",OFFSET('Water Data'!$I$27,0,10*ROW('Water Data'!I141)))</f>
        <v/>
      </c>
      <c r="CI147" s="404" t="str">
        <f ca="1">+IF(OFFSET('Water Data'!$I$28,0,10*ROW('Water Data'!I141))="","",OFFSET('Water Data'!$I$28,0,10*ROW('Water Data'!I141)))</f>
        <v/>
      </c>
      <c r="CJ147" s="404" t="str">
        <f ca="1">+IF(OFFSET('Water Data'!$I$29,0,10*ROW('Water Data'!I141))="","",OFFSET('Water Data'!$I$29,0,10*ROW('Water Data'!I141)))</f>
        <v/>
      </c>
      <c r="CK147" s="404" t="str">
        <f ca="1">+IF(OFFSET('Sanitation Data'!$D$28,0,10*ROW('Sanitation Data'!D141))="","",OFFSET('Sanitation Data'!$D$28,0,10*ROW('Sanitation Data'!D141)))</f>
        <v/>
      </c>
      <c r="CL147" s="404" t="str">
        <f ca="1">+IF(OFFSET('Sanitation Data'!$D$29,0,10*ROW('Sanitation Data'!D141))="","",OFFSET('Sanitation Data'!$D$29,0,10*ROW('Sanitation Data'!D141)))</f>
        <v/>
      </c>
      <c r="CM147" s="404" t="str">
        <f ca="1">+IF(OFFSET('Sanitation Data'!$D$30,0,10*ROW('Sanitation Data'!D141))="","",OFFSET('Sanitation Data'!$D$30,0,10*ROW('Sanitation Data'!D141)))</f>
        <v/>
      </c>
      <c r="CN147" s="404" t="str">
        <f ca="1">+IF(OFFSET('Sanitation Data'!$D$31,0,10*ROW('Sanitation Data'!D141))="","",OFFSET('Sanitation Data'!$D$31,0,10*ROW('Sanitation Data'!D141)))</f>
        <v/>
      </c>
      <c r="CO147" s="404" t="str">
        <f ca="1">+IF(OFFSET('Sanitation Data'!$D$32,0,10*ROW('Sanitation Data'!D141))="","",OFFSET('Sanitation Data'!$D$32,0,10*ROW('Sanitation Data'!D141)))</f>
        <v/>
      </c>
      <c r="CP147" s="404" t="str">
        <f ca="1">+IF(OFFSET('Sanitation Data'!$E$28,0,10*ROW('Sanitation Data'!E141))="","",OFFSET('Sanitation Data'!$E$28,0,10*ROW('Sanitation Data'!E141)))</f>
        <v/>
      </c>
      <c r="CQ147" s="404" t="str">
        <f ca="1">+IF(OFFSET('Sanitation Data'!$E$29,0,10*ROW('Sanitation Data'!E141))="","",OFFSET('Sanitation Data'!$E$29,0,10*ROW('Sanitation Data'!E141)))</f>
        <v/>
      </c>
      <c r="CR147" s="404" t="str">
        <f ca="1">+IF(OFFSET('Sanitation Data'!$E$30,0,10*ROW('Sanitation Data'!E141))="","",OFFSET('Sanitation Data'!$E$30,0,10*ROW('Sanitation Data'!E141)))</f>
        <v/>
      </c>
      <c r="CS147" s="404" t="str">
        <f ca="1">+IF(OFFSET('Sanitation Data'!$E$31,0,10*ROW('Sanitation Data'!E141))="","",OFFSET('Sanitation Data'!$E$31,0,10*ROW('Sanitation Data'!E141)))</f>
        <v/>
      </c>
      <c r="CT147" s="404" t="str">
        <f ca="1">+IF(OFFSET('Sanitation Data'!$E$32,0,10*ROW('Sanitation Data'!E141))="","",OFFSET('Sanitation Data'!$E$32,0,10*ROW('Sanitation Data'!E141)))</f>
        <v/>
      </c>
      <c r="CU147" s="404" t="str">
        <f ca="1">+IF(OFFSET('Sanitation Data'!$F$28,0,10*ROW('Sanitation Data'!F141))="","",OFFSET('Sanitation Data'!$F$28,0,10*ROW('Sanitation Data'!F141)))</f>
        <v/>
      </c>
      <c r="CV147" s="404" t="str">
        <f ca="1">+IF(OFFSET('Sanitation Data'!$F$29,0,10*ROW('Sanitation Data'!F141))="","",OFFSET('Sanitation Data'!$F$29,0,10*ROW('Sanitation Data'!F141)))</f>
        <v/>
      </c>
      <c r="CW147" s="404" t="str">
        <f ca="1">+IF(OFFSET('Sanitation Data'!$F$30,0,10*ROW('Sanitation Data'!F141))="","",OFFSET('Sanitation Data'!$F$30,0,10*ROW('Sanitation Data'!F141)))</f>
        <v/>
      </c>
      <c r="CX147" s="404" t="str">
        <f ca="1">+IF(OFFSET('Sanitation Data'!$F$31,0,10*ROW('Sanitation Data'!F141))="","",OFFSET('Sanitation Data'!$F$31,0,10*ROW('Sanitation Data'!F141)))</f>
        <v/>
      </c>
      <c r="CY147" s="404" t="str">
        <f ca="1">+IF(OFFSET('Sanitation Data'!$F$32,0,10*ROW('Sanitation Data'!F141))="","",OFFSET('Sanitation Data'!$F$32,0,10*ROW('Sanitation Data'!F141)))</f>
        <v/>
      </c>
      <c r="CZ147" s="404" t="str">
        <f ca="1">+IF(OFFSET('Sanitation Data'!$G$28,0,10*ROW('Sanitation Data'!G141))="","",OFFSET('Sanitation Data'!$G$28,0,10*ROW('Sanitation Data'!G141)))</f>
        <v/>
      </c>
      <c r="DA147" s="404" t="str">
        <f ca="1">+IF(OFFSET('Sanitation Data'!$G$29,0,10*ROW('Sanitation Data'!G141))="","",OFFSET('Sanitation Data'!$G$29,0,10*ROW('Sanitation Data'!G141)))</f>
        <v/>
      </c>
      <c r="DB147" s="404" t="str">
        <f ca="1">+IF(OFFSET('Sanitation Data'!$G$30,0,10*ROW('Sanitation Data'!G141))="","",OFFSET('Sanitation Data'!$G$30,0,10*ROW('Sanitation Data'!G141)))</f>
        <v/>
      </c>
      <c r="DC147" s="404" t="str">
        <f ca="1">+IF(OFFSET('Sanitation Data'!$G$31,0,10*ROW('Sanitation Data'!G141))="","",OFFSET('Sanitation Data'!$G$31,0,10*ROW('Sanitation Data'!G141)))</f>
        <v/>
      </c>
      <c r="DD147" s="404" t="str">
        <f ca="1">+IF(OFFSET('Sanitation Data'!$G$32,0,10*ROW('Sanitation Data'!G141))="","",OFFSET('Sanitation Data'!$G$32,0,10*ROW('Sanitation Data'!G141)))</f>
        <v/>
      </c>
      <c r="DE147" s="404" t="str">
        <f ca="1">+IF(OFFSET('Sanitation Data'!$H$28,0,10*ROW('Sanitation Data'!H141))="","",OFFSET('Sanitation Data'!$H$28,0,10*ROW('Sanitation Data'!H141)))</f>
        <v/>
      </c>
      <c r="DF147" s="404" t="str">
        <f ca="1">+IF(OFFSET('Sanitation Data'!$H$29,0,10*ROW('Sanitation Data'!H141))="","",OFFSET('Sanitation Data'!$H$29,0,10*ROW('Sanitation Data'!H141)))</f>
        <v/>
      </c>
      <c r="DG147" s="404" t="str">
        <f ca="1">+IF(OFFSET('Sanitation Data'!$H$30,0,10*ROW('Sanitation Data'!H141))="","",OFFSET('Sanitation Data'!$H$30,0,10*ROW('Sanitation Data'!H141)))</f>
        <v/>
      </c>
      <c r="DH147" s="404" t="str">
        <f ca="1">+IF(OFFSET('Sanitation Data'!$H$31,0,10*ROW('Sanitation Data'!H141))="","",OFFSET('Sanitation Data'!$H$31,0,10*ROW('Sanitation Data'!H141)))</f>
        <v/>
      </c>
      <c r="DI147" s="404" t="str">
        <f ca="1">+IF(OFFSET('Sanitation Data'!$H$32,0,10*ROW('Sanitation Data'!H141))="","",OFFSET('Sanitation Data'!$H$32,0,10*ROW('Sanitation Data'!H141)))</f>
        <v/>
      </c>
      <c r="DJ147" s="404" t="str">
        <f ca="1">+IF(OFFSET('Sanitation Data'!$I$28,0,10*ROW('Sanitation Data'!I141))="","",OFFSET('Sanitation Data'!$I$28,0,10*ROW('Sanitation Data'!I141)))</f>
        <v/>
      </c>
      <c r="DK147" s="404" t="str">
        <f ca="1">+IF(OFFSET('Sanitation Data'!$I$29,0,10*ROW('Sanitation Data'!I141))="","",OFFSET('Sanitation Data'!$I$29,0,10*ROW('Sanitation Data'!I141)))</f>
        <v/>
      </c>
      <c r="DL147" s="404" t="str">
        <f ca="1">+IF(OFFSET('Sanitation Data'!$I$30,0,10*ROW('Sanitation Data'!I141))="","",OFFSET('Sanitation Data'!$I$30,0,10*ROW('Sanitation Data'!I141)))</f>
        <v/>
      </c>
      <c r="DM147" s="404" t="str">
        <f ca="1">+IF(OFFSET('Sanitation Data'!$I$31,0,10*ROW('Sanitation Data'!I141))="","",OFFSET('Sanitation Data'!$I$31,0,10*ROW('Sanitation Data'!I141)))</f>
        <v/>
      </c>
      <c r="DN147" s="404" t="str">
        <f ca="1">+IF(OFFSET('Sanitation Data'!$I$32,0,10*ROW('Sanitation Data'!I141))="","",OFFSET('Sanitation Data'!$I$32,0,10*ROW('Sanitation Data'!I141)))</f>
        <v/>
      </c>
      <c r="DO147" s="404" t="str">
        <f ca="1">+IF(OFFSET('Hygiene Data'!$D$11,0,10*ROW('Hygiene Data'!D141))="","",OFFSET('Hygiene Data'!$D$11,0,10*ROW('Hygiene Data'!D141)))</f>
        <v/>
      </c>
      <c r="DP147" s="404" t="str">
        <f ca="1">+IF(OFFSET('Hygiene Data'!$D$12,0,10*ROW('Hygiene Data'!D141))="","",OFFSET('Hygiene Data'!$D$12,0,10*ROW('Hygiene Data'!D141)))</f>
        <v/>
      </c>
      <c r="DQ147" s="404" t="str">
        <f ca="1">+IF(OFFSET('Hygiene Data'!$D$13,0,10*ROW('Hygiene Data'!D141))="","",OFFSET('Hygiene Data'!$D$13,0,10*ROW('Hygiene Data'!D141)))</f>
        <v/>
      </c>
      <c r="DR147" s="404" t="str">
        <f ca="1">+IF(OFFSET('Hygiene Data'!$E$11,0,10*ROW('Hygiene Data'!E141))="","",OFFSET('Hygiene Data'!$E$11,0,10*ROW('Hygiene Data'!E141)))</f>
        <v/>
      </c>
      <c r="DS147" s="404" t="str">
        <f ca="1">+IF(OFFSET('Hygiene Data'!$E$12,0,10*ROW('Hygiene Data'!E141))="","",OFFSET('Hygiene Data'!$E$12,0,10*ROW('Hygiene Data'!E141)))</f>
        <v/>
      </c>
      <c r="DT147" s="404" t="str">
        <f ca="1">+IF(OFFSET('Hygiene Data'!$E$13,0,10*ROW('Hygiene Data'!E141))="","",OFFSET('Hygiene Data'!$E$13,0,10*ROW('Hygiene Data'!E141)))</f>
        <v/>
      </c>
      <c r="DU147" s="404" t="str">
        <f ca="1">+IF(OFFSET('Hygiene Data'!$F$11,0,10*ROW('Hygiene Data'!F141))="","",OFFSET('Hygiene Data'!$F$11,0,10*ROW('Hygiene Data'!F141)))</f>
        <v/>
      </c>
      <c r="DV147" s="404" t="str">
        <f ca="1">+IF(OFFSET('Hygiene Data'!$F$12,0,10*ROW('Hygiene Data'!F141))="","",OFFSET('Hygiene Data'!$F$12,0,10*ROW('Hygiene Data'!F141)))</f>
        <v/>
      </c>
      <c r="DW147" s="404" t="str">
        <f ca="1">+IF(OFFSET('Hygiene Data'!$F$13,0,10*ROW('Hygiene Data'!F141))="","",OFFSET('Hygiene Data'!$F$13,0,10*ROW('Hygiene Data'!F141)))</f>
        <v/>
      </c>
      <c r="DX147" s="404" t="str">
        <f ca="1">+IF(OFFSET('Hygiene Data'!$G$11,0,10*ROW('Hygiene Data'!G141))="","",OFFSET('Hygiene Data'!$G$11,0,10*ROW('Hygiene Data'!G141)))</f>
        <v/>
      </c>
      <c r="DY147" s="404" t="str">
        <f ca="1">+IF(OFFSET('Hygiene Data'!$G$12,0,10*ROW('Hygiene Data'!G141))="","",OFFSET('Hygiene Data'!$G$12,0,10*ROW('Hygiene Data'!G141)))</f>
        <v/>
      </c>
      <c r="DZ147" s="404" t="str">
        <f ca="1">+IF(OFFSET('Hygiene Data'!$G$13,0,10*ROW('Hygiene Data'!G141))="","",OFFSET('Hygiene Data'!$G$13,0,10*ROW('Hygiene Data'!G141)))</f>
        <v/>
      </c>
      <c r="EA147" s="404" t="str">
        <f ca="1">+IF(OFFSET('Hygiene Data'!$H$11,0,10*ROW('Hygiene Data'!H141))="","",OFFSET('Hygiene Data'!$H$11,0,10*ROW('Hygiene Data'!H141)))</f>
        <v/>
      </c>
      <c r="EB147" s="404" t="str">
        <f ca="1">+IF(OFFSET('Hygiene Data'!$H$12,0,10*ROW('Hygiene Data'!H141))="","",OFFSET('Hygiene Data'!$H$12,0,10*ROW('Hygiene Data'!H141)))</f>
        <v/>
      </c>
      <c r="EC147" s="404" t="str">
        <f ca="1">+IF(OFFSET('Hygiene Data'!$H$13,0,10*ROW('Hygiene Data'!H141))="","",OFFSET('Hygiene Data'!$H$13,0,10*ROW('Hygiene Data'!H141)))</f>
        <v/>
      </c>
      <c r="ED147" s="404" t="str">
        <f ca="1">+IF(OFFSET('Hygiene Data'!$I$11,0,10*ROW('Hygiene Data'!I141))="","",OFFSET('Hygiene Data'!$I$11,0,10*ROW('Hygiene Data'!I141)))</f>
        <v/>
      </c>
      <c r="EE147" s="404" t="str">
        <f ca="1">+IF(OFFSET('Hygiene Data'!$I$12,0,10*ROW('Hygiene Data'!I141))="","",OFFSET('Hygiene Data'!$I$12,0,10*ROW('Hygiene Data'!I141)))</f>
        <v/>
      </c>
      <c r="EF147" s="404" t="str">
        <f ca="1">+IF(OFFSET('Hygiene Data'!$I$13,0,10*ROW('Hygiene Data'!I141))="","",OFFSET('Hygiene Data'!$I$13,0,10*ROW('Hygiene Data'!I141)))</f>
        <v/>
      </c>
    </row>
    <row r="148" spans="1:136" x14ac:dyDescent="0.25">
      <c r="A148" s="513" t="str">
        <f ca="1">+IF(OFFSET('Water Data'!$B$2,0,10*ROW('Water Data'!E142))="","",OFFSET('Water Data'!$B$2,0,10*ROW('Water Data'!E142)))</f>
        <v/>
      </c>
      <c r="B148" s="51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40" t="str">
        <f t="shared" ca="1" si="2"/>
        <v/>
      </c>
      <c r="D148" s="54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4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4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4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4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4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4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4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4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4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4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4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4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4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4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4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4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4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4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4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4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4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4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4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4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4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4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4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4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4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4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4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4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4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4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4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4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4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4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4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4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4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4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4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4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4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4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4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4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1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4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4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4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4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4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4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4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4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4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4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4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4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4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4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4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4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404" t="str">
        <f ca="1">+IF(OFFSET('Water Data'!$D$27,0,10*ROW('Water Data'!D142))="","",OFFSET('Water Data'!$D$27,0,10*ROW('Water Data'!D142)))</f>
        <v/>
      </c>
      <c r="BT148" s="404" t="str">
        <f ca="1">+IF(OFFSET('Water Data'!$D$28,0,10*ROW('Water Data'!D142))="","",OFFSET('Water Data'!$D$28,0,10*ROW('Water Data'!D142)))</f>
        <v/>
      </c>
      <c r="BU148" s="404" t="str">
        <f ca="1">+IF(OFFSET('Water Data'!$D$29,0,10*ROW('Water Data'!D142))="","",OFFSET('Water Data'!$D$29,0,10*ROW('Water Data'!D142)))</f>
        <v/>
      </c>
      <c r="BV148" s="404" t="str">
        <f ca="1">+IF(OFFSET('Water Data'!$E$27,0,10*ROW('Water Data'!E142))="","",OFFSET('Water Data'!$E$27,0,10*ROW('Water Data'!E142)))</f>
        <v/>
      </c>
      <c r="BW148" s="404" t="str">
        <f ca="1">+IF(OFFSET('Water Data'!$E$28,0,10*ROW('Water Data'!E142))="","",OFFSET('Water Data'!$E$28,0,10*ROW('Water Data'!E142)))</f>
        <v/>
      </c>
      <c r="BX148" s="404" t="str">
        <f ca="1">+IF(OFFSET('Water Data'!$E$29,0,10*ROW('Water Data'!E142))="","",OFFSET('Water Data'!$E$29,0,10*ROW('Water Data'!E142)))</f>
        <v/>
      </c>
      <c r="BY148" s="404" t="str">
        <f ca="1">+IF(OFFSET('Water Data'!$F$27,0,10*ROW('Water Data'!F142))="","",OFFSET('Water Data'!$F$27,0,10*ROW('Water Data'!F142)))</f>
        <v/>
      </c>
      <c r="BZ148" s="404" t="str">
        <f ca="1">+IF(OFFSET('Water Data'!$F$28,0,10*ROW('Water Data'!F142))="","",OFFSET('Water Data'!$F$28,0,10*ROW('Water Data'!F142)))</f>
        <v/>
      </c>
      <c r="CA148" s="404" t="str">
        <f ca="1">+IF(OFFSET('Water Data'!$F$29,0,10*ROW('Water Data'!F142))="","",OFFSET('Water Data'!$F$29,0,10*ROW('Water Data'!F142)))</f>
        <v/>
      </c>
      <c r="CB148" s="404" t="str">
        <f ca="1">+IF(OFFSET('Water Data'!$G$27,0,10*ROW('Water Data'!G142))="","",OFFSET('Water Data'!$G$27,0,10*ROW('Water Data'!G142)))</f>
        <v/>
      </c>
      <c r="CC148" s="404" t="str">
        <f ca="1">+IF(OFFSET('Water Data'!$G$28,0,10*ROW('Water Data'!G142))="","",OFFSET('Water Data'!$G$28,0,10*ROW('Water Data'!G142)))</f>
        <v/>
      </c>
      <c r="CD148" s="404" t="str">
        <f ca="1">+IF(OFFSET('Water Data'!$G$29,0,10*ROW('Water Data'!G142))="","",OFFSET('Water Data'!$G$29,0,10*ROW('Water Data'!G142)))</f>
        <v/>
      </c>
      <c r="CE148" s="404" t="str">
        <f ca="1">+IF(OFFSET('Water Data'!$H$27,0,10*ROW('Water Data'!H142))="","",OFFSET('Water Data'!$H$27,0,10*ROW('Water Data'!H142)))</f>
        <v/>
      </c>
      <c r="CF148" s="404" t="str">
        <f ca="1">+IF(OFFSET('Water Data'!$H$28,0,10*ROW('Water Data'!H142))="","",OFFSET('Water Data'!$H$28,0,10*ROW('Water Data'!H142)))</f>
        <v/>
      </c>
      <c r="CG148" s="404" t="str">
        <f ca="1">+IF(OFFSET('Water Data'!$H$29,0,10*ROW('Water Data'!H142))="","",OFFSET('Water Data'!$H$29,0,10*ROW('Water Data'!H142)))</f>
        <v/>
      </c>
      <c r="CH148" s="404" t="str">
        <f ca="1">+IF(OFFSET('Water Data'!$I$27,0,10*ROW('Water Data'!I142))="","",OFFSET('Water Data'!$I$27,0,10*ROW('Water Data'!I142)))</f>
        <v/>
      </c>
      <c r="CI148" s="404" t="str">
        <f ca="1">+IF(OFFSET('Water Data'!$I$28,0,10*ROW('Water Data'!I142))="","",OFFSET('Water Data'!$I$28,0,10*ROW('Water Data'!I142)))</f>
        <v/>
      </c>
      <c r="CJ148" s="404" t="str">
        <f ca="1">+IF(OFFSET('Water Data'!$I$29,0,10*ROW('Water Data'!I142))="","",OFFSET('Water Data'!$I$29,0,10*ROW('Water Data'!I142)))</f>
        <v/>
      </c>
      <c r="CK148" s="404" t="str">
        <f ca="1">+IF(OFFSET('Sanitation Data'!$D$28,0,10*ROW('Sanitation Data'!D142))="","",OFFSET('Sanitation Data'!$D$28,0,10*ROW('Sanitation Data'!D142)))</f>
        <v/>
      </c>
      <c r="CL148" s="404" t="str">
        <f ca="1">+IF(OFFSET('Sanitation Data'!$D$29,0,10*ROW('Sanitation Data'!D142))="","",OFFSET('Sanitation Data'!$D$29,0,10*ROW('Sanitation Data'!D142)))</f>
        <v/>
      </c>
      <c r="CM148" s="404" t="str">
        <f ca="1">+IF(OFFSET('Sanitation Data'!$D$30,0,10*ROW('Sanitation Data'!D142))="","",OFFSET('Sanitation Data'!$D$30,0,10*ROW('Sanitation Data'!D142)))</f>
        <v/>
      </c>
      <c r="CN148" s="404" t="str">
        <f ca="1">+IF(OFFSET('Sanitation Data'!$D$31,0,10*ROW('Sanitation Data'!D142))="","",OFFSET('Sanitation Data'!$D$31,0,10*ROW('Sanitation Data'!D142)))</f>
        <v/>
      </c>
      <c r="CO148" s="404" t="str">
        <f ca="1">+IF(OFFSET('Sanitation Data'!$D$32,0,10*ROW('Sanitation Data'!D142))="","",OFFSET('Sanitation Data'!$D$32,0,10*ROW('Sanitation Data'!D142)))</f>
        <v/>
      </c>
      <c r="CP148" s="404" t="str">
        <f ca="1">+IF(OFFSET('Sanitation Data'!$E$28,0,10*ROW('Sanitation Data'!E142))="","",OFFSET('Sanitation Data'!$E$28,0,10*ROW('Sanitation Data'!E142)))</f>
        <v/>
      </c>
      <c r="CQ148" s="404" t="str">
        <f ca="1">+IF(OFFSET('Sanitation Data'!$E$29,0,10*ROW('Sanitation Data'!E142))="","",OFFSET('Sanitation Data'!$E$29,0,10*ROW('Sanitation Data'!E142)))</f>
        <v/>
      </c>
      <c r="CR148" s="404" t="str">
        <f ca="1">+IF(OFFSET('Sanitation Data'!$E$30,0,10*ROW('Sanitation Data'!E142))="","",OFFSET('Sanitation Data'!$E$30,0,10*ROW('Sanitation Data'!E142)))</f>
        <v/>
      </c>
      <c r="CS148" s="404" t="str">
        <f ca="1">+IF(OFFSET('Sanitation Data'!$E$31,0,10*ROW('Sanitation Data'!E142))="","",OFFSET('Sanitation Data'!$E$31,0,10*ROW('Sanitation Data'!E142)))</f>
        <v/>
      </c>
      <c r="CT148" s="404" t="str">
        <f ca="1">+IF(OFFSET('Sanitation Data'!$E$32,0,10*ROW('Sanitation Data'!E142))="","",OFFSET('Sanitation Data'!$E$32,0,10*ROW('Sanitation Data'!E142)))</f>
        <v/>
      </c>
      <c r="CU148" s="404" t="str">
        <f ca="1">+IF(OFFSET('Sanitation Data'!$F$28,0,10*ROW('Sanitation Data'!F142))="","",OFFSET('Sanitation Data'!$F$28,0,10*ROW('Sanitation Data'!F142)))</f>
        <v/>
      </c>
      <c r="CV148" s="404" t="str">
        <f ca="1">+IF(OFFSET('Sanitation Data'!$F$29,0,10*ROW('Sanitation Data'!F142))="","",OFFSET('Sanitation Data'!$F$29,0,10*ROW('Sanitation Data'!F142)))</f>
        <v/>
      </c>
      <c r="CW148" s="404" t="str">
        <f ca="1">+IF(OFFSET('Sanitation Data'!$F$30,0,10*ROW('Sanitation Data'!F142))="","",OFFSET('Sanitation Data'!$F$30,0,10*ROW('Sanitation Data'!F142)))</f>
        <v/>
      </c>
      <c r="CX148" s="404" t="str">
        <f ca="1">+IF(OFFSET('Sanitation Data'!$F$31,0,10*ROW('Sanitation Data'!F142))="","",OFFSET('Sanitation Data'!$F$31,0,10*ROW('Sanitation Data'!F142)))</f>
        <v/>
      </c>
      <c r="CY148" s="404" t="str">
        <f ca="1">+IF(OFFSET('Sanitation Data'!$F$32,0,10*ROW('Sanitation Data'!F142))="","",OFFSET('Sanitation Data'!$F$32,0,10*ROW('Sanitation Data'!F142)))</f>
        <v/>
      </c>
      <c r="CZ148" s="404" t="str">
        <f ca="1">+IF(OFFSET('Sanitation Data'!$G$28,0,10*ROW('Sanitation Data'!G142))="","",OFFSET('Sanitation Data'!$G$28,0,10*ROW('Sanitation Data'!G142)))</f>
        <v/>
      </c>
      <c r="DA148" s="404" t="str">
        <f ca="1">+IF(OFFSET('Sanitation Data'!$G$29,0,10*ROW('Sanitation Data'!G142))="","",OFFSET('Sanitation Data'!$G$29,0,10*ROW('Sanitation Data'!G142)))</f>
        <v/>
      </c>
      <c r="DB148" s="404" t="str">
        <f ca="1">+IF(OFFSET('Sanitation Data'!$G$30,0,10*ROW('Sanitation Data'!G142))="","",OFFSET('Sanitation Data'!$G$30,0,10*ROW('Sanitation Data'!G142)))</f>
        <v/>
      </c>
      <c r="DC148" s="404" t="str">
        <f ca="1">+IF(OFFSET('Sanitation Data'!$G$31,0,10*ROW('Sanitation Data'!G142))="","",OFFSET('Sanitation Data'!$G$31,0,10*ROW('Sanitation Data'!G142)))</f>
        <v/>
      </c>
      <c r="DD148" s="404" t="str">
        <f ca="1">+IF(OFFSET('Sanitation Data'!$G$32,0,10*ROW('Sanitation Data'!G142))="","",OFFSET('Sanitation Data'!$G$32,0,10*ROW('Sanitation Data'!G142)))</f>
        <v/>
      </c>
      <c r="DE148" s="404" t="str">
        <f ca="1">+IF(OFFSET('Sanitation Data'!$H$28,0,10*ROW('Sanitation Data'!H142))="","",OFFSET('Sanitation Data'!$H$28,0,10*ROW('Sanitation Data'!H142)))</f>
        <v/>
      </c>
      <c r="DF148" s="404" t="str">
        <f ca="1">+IF(OFFSET('Sanitation Data'!$H$29,0,10*ROW('Sanitation Data'!H142))="","",OFFSET('Sanitation Data'!$H$29,0,10*ROW('Sanitation Data'!H142)))</f>
        <v/>
      </c>
      <c r="DG148" s="404" t="str">
        <f ca="1">+IF(OFFSET('Sanitation Data'!$H$30,0,10*ROW('Sanitation Data'!H142))="","",OFFSET('Sanitation Data'!$H$30,0,10*ROW('Sanitation Data'!H142)))</f>
        <v/>
      </c>
      <c r="DH148" s="404" t="str">
        <f ca="1">+IF(OFFSET('Sanitation Data'!$H$31,0,10*ROW('Sanitation Data'!H142))="","",OFFSET('Sanitation Data'!$H$31,0,10*ROW('Sanitation Data'!H142)))</f>
        <v/>
      </c>
      <c r="DI148" s="404" t="str">
        <f ca="1">+IF(OFFSET('Sanitation Data'!$H$32,0,10*ROW('Sanitation Data'!H142))="","",OFFSET('Sanitation Data'!$H$32,0,10*ROW('Sanitation Data'!H142)))</f>
        <v/>
      </c>
      <c r="DJ148" s="404" t="str">
        <f ca="1">+IF(OFFSET('Sanitation Data'!$I$28,0,10*ROW('Sanitation Data'!I142))="","",OFFSET('Sanitation Data'!$I$28,0,10*ROW('Sanitation Data'!I142)))</f>
        <v/>
      </c>
      <c r="DK148" s="404" t="str">
        <f ca="1">+IF(OFFSET('Sanitation Data'!$I$29,0,10*ROW('Sanitation Data'!I142))="","",OFFSET('Sanitation Data'!$I$29,0,10*ROW('Sanitation Data'!I142)))</f>
        <v/>
      </c>
      <c r="DL148" s="404" t="str">
        <f ca="1">+IF(OFFSET('Sanitation Data'!$I$30,0,10*ROW('Sanitation Data'!I142))="","",OFFSET('Sanitation Data'!$I$30,0,10*ROW('Sanitation Data'!I142)))</f>
        <v/>
      </c>
      <c r="DM148" s="404" t="str">
        <f ca="1">+IF(OFFSET('Sanitation Data'!$I$31,0,10*ROW('Sanitation Data'!I142))="","",OFFSET('Sanitation Data'!$I$31,0,10*ROW('Sanitation Data'!I142)))</f>
        <v/>
      </c>
      <c r="DN148" s="404" t="str">
        <f ca="1">+IF(OFFSET('Sanitation Data'!$I$32,0,10*ROW('Sanitation Data'!I142))="","",OFFSET('Sanitation Data'!$I$32,0,10*ROW('Sanitation Data'!I142)))</f>
        <v/>
      </c>
      <c r="DO148" s="404" t="str">
        <f ca="1">+IF(OFFSET('Hygiene Data'!$D$11,0,10*ROW('Hygiene Data'!D142))="","",OFFSET('Hygiene Data'!$D$11,0,10*ROW('Hygiene Data'!D142)))</f>
        <v/>
      </c>
      <c r="DP148" s="404" t="str">
        <f ca="1">+IF(OFFSET('Hygiene Data'!$D$12,0,10*ROW('Hygiene Data'!D142))="","",OFFSET('Hygiene Data'!$D$12,0,10*ROW('Hygiene Data'!D142)))</f>
        <v/>
      </c>
      <c r="DQ148" s="404" t="str">
        <f ca="1">+IF(OFFSET('Hygiene Data'!$D$13,0,10*ROW('Hygiene Data'!D142))="","",OFFSET('Hygiene Data'!$D$13,0,10*ROW('Hygiene Data'!D142)))</f>
        <v/>
      </c>
      <c r="DR148" s="404" t="str">
        <f ca="1">+IF(OFFSET('Hygiene Data'!$E$11,0,10*ROW('Hygiene Data'!E142))="","",OFFSET('Hygiene Data'!$E$11,0,10*ROW('Hygiene Data'!E142)))</f>
        <v/>
      </c>
      <c r="DS148" s="404" t="str">
        <f ca="1">+IF(OFFSET('Hygiene Data'!$E$12,0,10*ROW('Hygiene Data'!E142))="","",OFFSET('Hygiene Data'!$E$12,0,10*ROW('Hygiene Data'!E142)))</f>
        <v/>
      </c>
      <c r="DT148" s="404" t="str">
        <f ca="1">+IF(OFFSET('Hygiene Data'!$E$13,0,10*ROW('Hygiene Data'!E142))="","",OFFSET('Hygiene Data'!$E$13,0,10*ROW('Hygiene Data'!E142)))</f>
        <v/>
      </c>
      <c r="DU148" s="404" t="str">
        <f ca="1">+IF(OFFSET('Hygiene Data'!$F$11,0,10*ROW('Hygiene Data'!F142))="","",OFFSET('Hygiene Data'!$F$11,0,10*ROW('Hygiene Data'!F142)))</f>
        <v/>
      </c>
      <c r="DV148" s="404" t="str">
        <f ca="1">+IF(OFFSET('Hygiene Data'!$F$12,0,10*ROW('Hygiene Data'!F142))="","",OFFSET('Hygiene Data'!$F$12,0,10*ROW('Hygiene Data'!F142)))</f>
        <v/>
      </c>
      <c r="DW148" s="404" t="str">
        <f ca="1">+IF(OFFSET('Hygiene Data'!$F$13,0,10*ROW('Hygiene Data'!F142))="","",OFFSET('Hygiene Data'!$F$13,0,10*ROW('Hygiene Data'!F142)))</f>
        <v/>
      </c>
      <c r="DX148" s="404" t="str">
        <f ca="1">+IF(OFFSET('Hygiene Data'!$G$11,0,10*ROW('Hygiene Data'!G142))="","",OFFSET('Hygiene Data'!$G$11,0,10*ROW('Hygiene Data'!G142)))</f>
        <v/>
      </c>
      <c r="DY148" s="404" t="str">
        <f ca="1">+IF(OFFSET('Hygiene Data'!$G$12,0,10*ROW('Hygiene Data'!G142))="","",OFFSET('Hygiene Data'!$G$12,0,10*ROW('Hygiene Data'!G142)))</f>
        <v/>
      </c>
      <c r="DZ148" s="404" t="str">
        <f ca="1">+IF(OFFSET('Hygiene Data'!$G$13,0,10*ROW('Hygiene Data'!G142))="","",OFFSET('Hygiene Data'!$G$13,0,10*ROW('Hygiene Data'!G142)))</f>
        <v/>
      </c>
      <c r="EA148" s="404" t="str">
        <f ca="1">+IF(OFFSET('Hygiene Data'!$H$11,0,10*ROW('Hygiene Data'!H142))="","",OFFSET('Hygiene Data'!$H$11,0,10*ROW('Hygiene Data'!H142)))</f>
        <v/>
      </c>
      <c r="EB148" s="404" t="str">
        <f ca="1">+IF(OFFSET('Hygiene Data'!$H$12,0,10*ROW('Hygiene Data'!H142))="","",OFFSET('Hygiene Data'!$H$12,0,10*ROW('Hygiene Data'!H142)))</f>
        <v/>
      </c>
      <c r="EC148" s="404" t="str">
        <f ca="1">+IF(OFFSET('Hygiene Data'!$H$13,0,10*ROW('Hygiene Data'!H142))="","",OFFSET('Hygiene Data'!$H$13,0,10*ROW('Hygiene Data'!H142)))</f>
        <v/>
      </c>
      <c r="ED148" s="404" t="str">
        <f ca="1">+IF(OFFSET('Hygiene Data'!$I$11,0,10*ROW('Hygiene Data'!I142))="","",OFFSET('Hygiene Data'!$I$11,0,10*ROW('Hygiene Data'!I142)))</f>
        <v/>
      </c>
      <c r="EE148" s="404" t="str">
        <f ca="1">+IF(OFFSET('Hygiene Data'!$I$12,0,10*ROW('Hygiene Data'!I142))="","",OFFSET('Hygiene Data'!$I$12,0,10*ROW('Hygiene Data'!I142)))</f>
        <v/>
      </c>
      <c r="EF148" s="404" t="str">
        <f ca="1">+IF(OFFSET('Hygiene Data'!$I$13,0,10*ROW('Hygiene Data'!I142))="","",OFFSET('Hygiene Data'!$I$13,0,10*ROW('Hygiene Data'!I142)))</f>
        <v/>
      </c>
    </row>
    <row r="149" spans="1:136" x14ac:dyDescent="0.25">
      <c r="A149" s="513" t="str">
        <f ca="1">+IF(OFFSET('Water Data'!$B$2,0,10*ROW('Water Data'!E143))="","",OFFSET('Water Data'!$B$2,0,10*ROW('Water Data'!E143)))</f>
        <v/>
      </c>
      <c r="B149" s="51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40" t="str">
        <f t="shared" ca="1" si="2"/>
        <v/>
      </c>
      <c r="D149" s="54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4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4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4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4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4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4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4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4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4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4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4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4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4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4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4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4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4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4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4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4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4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4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4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4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4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4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4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4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4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4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4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4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4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4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4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4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4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4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4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4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4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4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4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4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4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4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4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4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1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4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4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4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4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4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4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4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4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4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4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4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4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4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4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4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4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404" t="str">
        <f ca="1">+IF(OFFSET('Water Data'!$D$27,0,10*ROW('Water Data'!D143))="","",OFFSET('Water Data'!$D$27,0,10*ROW('Water Data'!D143)))</f>
        <v/>
      </c>
      <c r="BT149" s="404" t="str">
        <f ca="1">+IF(OFFSET('Water Data'!$D$28,0,10*ROW('Water Data'!D143))="","",OFFSET('Water Data'!$D$28,0,10*ROW('Water Data'!D143)))</f>
        <v/>
      </c>
      <c r="BU149" s="404" t="str">
        <f ca="1">+IF(OFFSET('Water Data'!$D$29,0,10*ROW('Water Data'!D143))="","",OFFSET('Water Data'!$D$29,0,10*ROW('Water Data'!D143)))</f>
        <v/>
      </c>
      <c r="BV149" s="404" t="str">
        <f ca="1">+IF(OFFSET('Water Data'!$E$27,0,10*ROW('Water Data'!E143))="","",OFFSET('Water Data'!$E$27,0,10*ROW('Water Data'!E143)))</f>
        <v/>
      </c>
      <c r="BW149" s="404" t="str">
        <f ca="1">+IF(OFFSET('Water Data'!$E$28,0,10*ROW('Water Data'!E143))="","",OFFSET('Water Data'!$E$28,0,10*ROW('Water Data'!E143)))</f>
        <v/>
      </c>
      <c r="BX149" s="404" t="str">
        <f ca="1">+IF(OFFSET('Water Data'!$E$29,0,10*ROW('Water Data'!E143))="","",OFFSET('Water Data'!$E$29,0,10*ROW('Water Data'!E143)))</f>
        <v/>
      </c>
      <c r="BY149" s="404" t="str">
        <f ca="1">+IF(OFFSET('Water Data'!$F$27,0,10*ROW('Water Data'!F143))="","",OFFSET('Water Data'!$F$27,0,10*ROW('Water Data'!F143)))</f>
        <v/>
      </c>
      <c r="BZ149" s="404" t="str">
        <f ca="1">+IF(OFFSET('Water Data'!$F$28,0,10*ROW('Water Data'!F143))="","",OFFSET('Water Data'!$F$28,0,10*ROW('Water Data'!F143)))</f>
        <v/>
      </c>
      <c r="CA149" s="404" t="str">
        <f ca="1">+IF(OFFSET('Water Data'!$F$29,0,10*ROW('Water Data'!F143))="","",OFFSET('Water Data'!$F$29,0,10*ROW('Water Data'!F143)))</f>
        <v/>
      </c>
      <c r="CB149" s="404" t="str">
        <f ca="1">+IF(OFFSET('Water Data'!$G$27,0,10*ROW('Water Data'!G143))="","",OFFSET('Water Data'!$G$27,0,10*ROW('Water Data'!G143)))</f>
        <v/>
      </c>
      <c r="CC149" s="404" t="str">
        <f ca="1">+IF(OFFSET('Water Data'!$G$28,0,10*ROW('Water Data'!G143))="","",OFFSET('Water Data'!$G$28,0,10*ROW('Water Data'!G143)))</f>
        <v/>
      </c>
      <c r="CD149" s="404" t="str">
        <f ca="1">+IF(OFFSET('Water Data'!$G$29,0,10*ROW('Water Data'!G143))="","",OFFSET('Water Data'!$G$29,0,10*ROW('Water Data'!G143)))</f>
        <v/>
      </c>
      <c r="CE149" s="404" t="str">
        <f ca="1">+IF(OFFSET('Water Data'!$H$27,0,10*ROW('Water Data'!H143))="","",OFFSET('Water Data'!$H$27,0,10*ROW('Water Data'!H143)))</f>
        <v/>
      </c>
      <c r="CF149" s="404" t="str">
        <f ca="1">+IF(OFFSET('Water Data'!$H$28,0,10*ROW('Water Data'!H143))="","",OFFSET('Water Data'!$H$28,0,10*ROW('Water Data'!H143)))</f>
        <v/>
      </c>
      <c r="CG149" s="404" t="str">
        <f ca="1">+IF(OFFSET('Water Data'!$H$29,0,10*ROW('Water Data'!H143))="","",OFFSET('Water Data'!$H$29,0,10*ROW('Water Data'!H143)))</f>
        <v/>
      </c>
      <c r="CH149" s="404" t="str">
        <f ca="1">+IF(OFFSET('Water Data'!$I$27,0,10*ROW('Water Data'!I143))="","",OFFSET('Water Data'!$I$27,0,10*ROW('Water Data'!I143)))</f>
        <v/>
      </c>
      <c r="CI149" s="404" t="str">
        <f ca="1">+IF(OFFSET('Water Data'!$I$28,0,10*ROW('Water Data'!I143))="","",OFFSET('Water Data'!$I$28,0,10*ROW('Water Data'!I143)))</f>
        <v/>
      </c>
      <c r="CJ149" s="404" t="str">
        <f ca="1">+IF(OFFSET('Water Data'!$I$29,0,10*ROW('Water Data'!I143))="","",OFFSET('Water Data'!$I$29,0,10*ROW('Water Data'!I143)))</f>
        <v/>
      </c>
      <c r="CK149" s="404" t="str">
        <f ca="1">+IF(OFFSET('Sanitation Data'!$D$28,0,10*ROW('Sanitation Data'!D143))="","",OFFSET('Sanitation Data'!$D$28,0,10*ROW('Sanitation Data'!D143)))</f>
        <v/>
      </c>
      <c r="CL149" s="404" t="str">
        <f ca="1">+IF(OFFSET('Sanitation Data'!$D$29,0,10*ROW('Sanitation Data'!D143))="","",OFFSET('Sanitation Data'!$D$29,0,10*ROW('Sanitation Data'!D143)))</f>
        <v/>
      </c>
      <c r="CM149" s="404" t="str">
        <f ca="1">+IF(OFFSET('Sanitation Data'!$D$30,0,10*ROW('Sanitation Data'!D143))="","",OFFSET('Sanitation Data'!$D$30,0,10*ROW('Sanitation Data'!D143)))</f>
        <v/>
      </c>
      <c r="CN149" s="404" t="str">
        <f ca="1">+IF(OFFSET('Sanitation Data'!$D$31,0,10*ROW('Sanitation Data'!D143))="","",OFFSET('Sanitation Data'!$D$31,0,10*ROW('Sanitation Data'!D143)))</f>
        <v/>
      </c>
      <c r="CO149" s="404" t="str">
        <f ca="1">+IF(OFFSET('Sanitation Data'!$D$32,0,10*ROW('Sanitation Data'!D143))="","",OFFSET('Sanitation Data'!$D$32,0,10*ROW('Sanitation Data'!D143)))</f>
        <v/>
      </c>
      <c r="CP149" s="404" t="str">
        <f ca="1">+IF(OFFSET('Sanitation Data'!$E$28,0,10*ROW('Sanitation Data'!E143))="","",OFFSET('Sanitation Data'!$E$28,0,10*ROW('Sanitation Data'!E143)))</f>
        <v/>
      </c>
      <c r="CQ149" s="404" t="str">
        <f ca="1">+IF(OFFSET('Sanitation Data'!$E$29,0,10*ROW('Sanitation Data'!E143))="","",OFFSET('Sanitation Data'!$E$29,0,10*ROW('Sanitation Data'!E143)))</f>
        <v/>
      </c>
      <c r="CR149" s="404" t="str">
        <f ca="1">+IF(OFFSET('Sanitation Data'!$E$30,0,10*ROW('Sanitation Data'!E143))="","",OFFSET('Sanitation Data'!$E$30,0,10*ROW('Sanitation Data'!E143)))</f>
        <v/>
      </c>
      <c r="CS149" s="404" t="str">
        <f ca="1">+IF(OFFSET('Sanitation Data'!$E$31,0,10*ROW('Sanitation Data'!E143))="","",OFFSET('Sanitation Data'!$E$31,0,10*ROW('Sanitation Data'!E143)))</f>
        <v/>
      </c>
      <c r="CT149" s="404" t="str">
        <f ca="1">+IF(OFFSET('Sanitation Data'!$E$32,0,10*ROW('Sanitation Data'!E143))="","",OFFSET('Sanitation Data'!$E$32,0,10*ROW('Sanitation Data'!E143)))</f>
        <v/>
      </c>
      <c r="CU149" s="404" t="str">
        <f ca="1">+IF(OFFSET('Sanitation Data'!$F$28,0,10*ROW('Sanitation Data'!F143))="","",OFFSET('Sanitation Data'!$F$28,0,10*ROW('Sanitation Data'!F143)))</f>
        <v/>
      </c>
      <c r="CV149" s="404" t="str">
        <f ca="1">+IF(OFFSET('Sanitation Data'!$F$29,0,10*ROW('Sanitation Data'!F143))="","",OFFSET('Sanitation Data'!$F$29,0,10*ROW('Sanitation Data'!F143)))</f>
        <v/>
      </c>
      <c r="CW149" s="404" t="str">
        <f ca="1">+IF(OFFSET('Sanitation Data'!$F$30,0,10*ROW('Sanitation Data'!F143))="","",OFFSET('Sanitation Data'!$F$30,0,10*ROW('Sanitation Data'!F143)))</f>
        <v/>
      </c>
      <c r="CX149" s="404" t="str">
        <f ca="1">+IF(OFFSET('Sanitation Data'!$F$31,0,10*ROW('Sanitation Data'!F143))="","",OFFSET('Sanitation Data'!$F$31,0,10*ROW('Sanitation Data'!F143)))</f>
        <v/>
      </c>
      <c r="CY149" s="404" t="str">
        <f ca="1">+IF(OFFSET('Sanitation Data'!$F$32,0,10*ROW('Sanitation Data'!F143))="","",OFFSET('Sanitation Data'!$F$32,0,10*ROW('Sanitation Data'!F143)))</f>
        <v/>
      </c>
      <c r="CZ149" s="404" t="str">
        <f ca="1">+IF(OFFSET('Sanitation Data'!$G$28,0,10*ROW('Sanitation Data'!G143))="","",OFFSET('Sanitation Data'!$G$28,0,10*ROW('Sanitation Data'!G143)))</f>
        <v/>
      </c>
      <c r="DA149" s="404" t="str">
        <f ca="1">+IF(OFFSET('Sanitation Data'!$G$29,0,10*ROW('Sanitation Data'!G143))="","",OFFSET('Sanitation Data'!$G$29,0,10*ROW('Sanitation Data'!G143)))</f>
        <v/>
      </c>
      <c r="DB149" s="404" t="str">
        <f ca="1">+IF(OFFSET('Sanitation Data'!$G$30,0,10*ROW('Sanitation Data'!G143))="","",OFFSET('Sanitation Data'!$G$30,0,10*ROW('Sanitation Data'!G143)))</f>
        <v/>
      </c>
      <c r="DC149" s="404" t="str">
        <f ca="1">+IF(OFFSET('Sanitation Data'!$G$31,0,10*ROW('Sanitation Data'!G143))="","",OFFSET('Sanitation Data'!$G$31,0,10*ROW('Sanitation Data'!G143)))</f>
        <v/>
      </c>
      <c r="DD149" s="404" t="str">
        <f ca="1">+IF(OFFSET('Sanitation Data'!$G$32,0,10*ROW('Sanitation Data'!G143))="","",OFFSET('Sanitation Data'!$G$32,0,10*ROW('Sanitation Data'!G143)))</f>
        <v/>
      </c>
      <c r="DE149" s="404" t="str">
        <f ca="1">+IF(OFFSET('Sanitation Data'!$H$28,0,10*ROW('Sanitation Data'!H143))="","",OFFSET('Sanitation Data'!$H$28,0,10*ROW('Sanitation Data'!H143)))</f>
        <v/>
      </c>
      <c r="DF149" s="404" t="str">
        <f ca="1">+IF(OFFSET('Sanitation Data'!$H$29,0,10*ROW('Sanitation Data'!H143))="","",OFFSET('Sanitation Data'!$H$29,0,10*ROW('Sanitation Data'!H143)))</f>
        <v/>
      </c>
      <c r="DG149" s="404" t="str">
        <f ca="1">+IF(OFFSET('Sanitation Data'!$H$30,0,10*ROW('Sanitation Data'!H143))="","",OFFSET('Sanitation Data'!$H$30,0,10*ROW('Sanitation Data'!H143)))</f>
        <v/>
      </c>
      <c r="DH149" s="404" t="str">
        <f ca="1">+IF(OFFSET('Sanitation Data'!$H$31,0,10*ROW('Sanitation Data'!H143))="","",OFFSET('Sanitation Data'!$H$31,0,10*ROW('Sanitation Data'!H143)))</f>
        <v/>
      </c>
      <c r="DI149" s="404" t="str">
        <f ca="1">+IF(OFFSET('Sanitation Data'!$H$32,0,10*ROW('Sanitation Data'!H143))="","",OFFSET('Sanitation Data'!$H$32,0,10*ROW('Sanitation Data'!H143)))</f>
        <v/>
      </c>
      <c r="DJ149" s="404" t="str">
        <f ca="1">+IF(OFFSET('Sanitation Data'!$I$28,0,10*ROW('Sanitation Data'!I143))="","",OFFSET('Sanitation Data'!$I$28,0,10*ROW('Sanitation Data'!I143)))</f>
        <v/>
      </c>
      <c r="DK149" s="404" t="str">
        <f ca="1">+IF(OFFSET('Sanitation Data'!$I$29,0,10*ROW('Sanitation Data'!I143))="","",OFFSET('Sanitation Data'!$I$29,0,10*ROW('Sanitation Data'!I143)))</f>
        <v/>
      </c>
      <c r="DL149" s="404" t="str">
        <f ca="1">+IF(OFFSET('Sanitation Data'!$I$30,0,10*ROW('Sanitation Data'!I143))="","",OFFSET('Sanitation Data'!$I$30,0,10*ROW('Sanitation Data'!I143)))</f>
        <v/>
      </c>
      <c r="DM149" s="404" t="str">
        <f ca="1">+IF(OFFSET('Sanitation Data'!$I$31,0,10*ROW('Sanitation Data'!I143))="","",OFFSET('Sanitation Data'!$I$31,0,10*ROW('Sanitation Data'!I143)))</f>
        <v/>
      </c>
      <c r="DN149" s="404" t="str">
        <f ca="1">+IF(OFFSET('Sanitation Data'!$I$32,0,10*ROW('Sanitation Data'!I143))="","",OFFSET('Sanitation Data'!$I$32,0,10*ROW('Sanitation Data'!I143)))</f>
        <v/>
      </c>
      <c r="DO149" s="404" t="str">
        <f ca="1">+IF(OFFSET('Hygiene Data'!$D$11,0,10*ROW('Hygiene Data'!D143))="","",OFFSET('Hygiene Data'!$D$11,0,10*ROW('Hygiene Data'!D143)))</f>
        <v/>
      </c>
      <c r="DP149" s="404" t="str">
        <f ca="1">+IF(OFFSET('Hygiene Data'!$D$12,0,10*ROW('Hygiene Data'!D143))="","",OFFSET('Hygiene Data'!$D$12,0,10*ROW('Hygiene Data'!D143)))</f>
        <v/>
      </c>
      <c r="DQ149" s="404" t="str">
        <f ca="1">+IF(OFFSET('Hygiene Data'!$D$13,0,10*ROW('Hygiene Data'!D143))="","",OFFSET('Hygiene Data'!$D$13,0,10*ROW('Hygiene Data'!D143)))</f>
        <v/>
      </c>
      <c r="DR149" s="404" t="str">
        <f ca="1">+IF(OFFSET('Hygiene Data'!$E$11,0,10*ROW('Hygiene Data'!E143))="","",OFFSET('Hygiene Data'!$E$11,0,10*ROW('Hygiene Data'!E143)))</f>
        <v/>
      </c>
      <c r="DS149" s="404" t="str">
        <f ca="1">+IF(OFFSET('Hygiene Data'!$E$12,0,10*ROW('Hygiene Data'!E143))="","",OFFSET('Hygiene Data'!$E$12,0,10*ROW('Hygiene Data'!E143)))</f>
        <v/>
      </c>
      <c r="DT149" s="404" t="str">
        <f ca="1">+IF(OFFSET('Hygiene Data'!$E$13,0,10*ROW('Hygiene Data'!E143))="","",OFFSET('Hygiene Data'!$E$13,0,10*ROW('Hygiene Data'!E143)))</f>
        <v/>
      </c>
      <c r="DU149" s="404" t="str">
        <f ca="1">+IF(OFFSET('Hygiene Data'!$F$11,0,10*ROW('Hygiene Data'!F143))="","",OFFSET('Hygiene Data'!$F$11,0,10*ROW('Hygiene Data'!F143)))</f>
        <v/>
      </c>
      <c r="DV149" s="404" t="str">
        <f ca="1">+IF(OFFSET('Hygiene Data'!$F$12,0,10*ROW('Hygiene Data'!F143))="","",OFFSET('Hygiene Data'!$F$12,0,10*ROW('Hygiene Data'!F143)))</f>
        <v/>
      </c>
      <c r="DW149" s="404" t="str">
        <f ca="1">+IF(OFFSET('Hygiene Data'!$F$13,0,10*ROW('Hygiene Data'!F143))="","",OFFSET('Hygiene Data'!$F$13,0,10*ROW('Hygiene Data'!F143)))</f>
        <v/>
      </c>
      <c r="DX149" s="404" t="str">
        <f ca="1">+IF(OFFSET('Hygiene Data'!$G$11,0,10*ROW('Hygiene Data'!G143))="","",OFFSET('Hygiene Data'!$G$11,0,10*ROW('Hygiene Data'!G143)))</f>
        <v/>
      </c>
      <c r="DY149" s="404" t="str">
        <f ca="1">+IF(OFFSET('Hygiene Data'!$G$12,0,10*ROW('Hygiene Data'!G143))="","",OFFSET('Hygiene Data'!$G$12,0,10*ROW('Hygiene Data'!G143)))</f>
        <v/>
      </c>
      <c r="DZ149" s="404" t="str">
        <f ca="1">+IF(OFFSET('Hygiene Data'!$G$13,0,10*ROW('Hygiene Data'!G143))="","",OFFSET('Hygiene Data'!$G$13,0,10*ROW('Hygiene Data'!G143)))</f>
        <v/>
      </c>
      <c r="EA149" s="404" t="str">
        <f ca="1">+IF(OFFSET('Hygiene Data'!$H$11,0,10*ROW('Hygiene Data'!H143))="","",OFFSET('Hygiene Data'!$H$11,0,10*ROW('Hygiene Data'!H143)))</f>
        <v/>
      </c>
      <c r="EB149" s="404" t="str">
        <f ca="1">+IF(OFFSET('Hygiene Data'!$H$12,0,10*ROW('Hygiene Data'!H143))="","",OFFSET('Hygiene Data'!$H$12,0,10*ROW('Hygiene Data'!H143)))</f>
        <v/>
      </c>
      <c r="EC149" s="404" t="str">
        <f ca="1">+IF(OFFSET('Hygiene Data'!$H$13,0,10*ROW('Hygiene Data'!H143))="","",OFFSET('Hygiene Data'!$H$13,0,10*ROW('Hygiene Data'!H143)))</f>
        <v/>
      </c>
      <c r="ED149" s="404" t="str">
        <f ca="1">+IF(OFFSET('Hygiene Data'!$I$11,0,10*ROW('Hygiene Data'!I143))="","",OFFSET('Hygiene Data'!$I$11,0,10*ROW('Hygiene Data'!I143)))</f>
        <v/>
      </c>
      <c r="EE149" s="404" t="str">
        <f ca="1">+IF(OFFSET('Hygiene Data'!$I$12,0,10*ROW('Hygiene Data'!I143))="","",OFFSET('Hygiene Data'!$I$12,0,10*ROW('Hygiene Data'!I143)))</f>
        <v/>
      </c>
      <c r="EF149" s="404" t="str">
        <f ca="1">+IF(OFFSET('Hygiene Data'!$I$13,0,10*ROW('Hygiene Data'!I143))="","",OFFSET('Hygiene Data'!$I$13,0,10*ROW('Hygiene Data'!I143)))</f>
        <v/>
      </c>
    </row>
    <row r="150" spans="1:136" x14ac:dyDescent="0.25">
      <c r="A150" s="513" t="str">
        <f ca="1">+IF(OFFSET('Water Data'!$B$2,0,10*ROW('Water Data'!E144))="","",OFFSET('Water Data'!$B$2,0,10*ROW('Water Data'!E144)))</f>
        <v/>
      </c>
      <c r="B150" s="51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40" t="str">
        <f t="shared" ca="1" si="2"/>
        <v/>
      </c>
      <c r="D150" s="54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4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4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4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4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4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4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4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4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4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4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4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4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4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4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4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4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4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4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4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4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4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4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4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4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4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4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4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4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4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4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4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4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4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4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4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4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4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4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4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4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4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4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4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4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4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4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4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4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1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4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4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4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4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4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4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4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4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4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4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4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4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4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4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4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4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404" t="str">
        <f ca="1">+IF(OFFSET('Water Data'!$D$27,0,10*ROW('Water Data'!D144))="","",OFFSET('Water Data'!$D$27,0,10*ROW('Water Data'!D144)))</f>
        <v/>
      </c>
      <c r="BT150" s="404" t="str">
        <f ca="1">+IF(OFFSET('Water Data'!$D$28,0,10*ROW('Water Data'!D144))="","",OFFSET('Water Data'!$D$28,0,10*ROW('Water Data'!D144)))</f>
        <v/>
      </c>
      <c r="BU150" s="404" t="str">
        <f ca="1">+IF(OFFSET('Water Data'!$D$29,0,10*ROW('Water Data'!D144))="","",OFFSET('Water Data'!$D$29,0,10*ROW('Water Data'!D144)))</f>
        <v/>
      </c>
      <c r="BV150" s="404" t="str">
        <f ca="1">+IF(OFFSET('Water Data'!$E$27,0,10*ROW('Water Data'!E144))="","",OFFSET('Water Data'!$E$27,0,10*ROW('Water Data'!E144)))</f>
        <v/>
      </c>
      <c r="BW150" s="404" t="str">
        <f ca="1">+IF(OFFSET('Water Data'!$E$28,0,10*ROW('Water Data'!E144))="","",OFFSET('Water Data'!$E$28,0,10*ROW('Water Data'!E144)))</f>
        <v/>
      </c>
      <c r="BX150" s="404" t="str">
        <f ca="1">+IF(OFFSET('Water Data'!$E$29,0,10*ROW('Water Data'!E144))="","",OFFSET('Water Data'!$E$29,0,10*ROW('Water Data'!E144)))</f>
        <v/>
      </c>
      <c r="BY150" s="404" t="str">
        <f ca="1">+IF(OFFSET('Water Data'!$F$27,0,10*ROW('Water Data'!F144))="","",OFFSET('Water Data'!$F$27,0,10*ROW('Water Data'!F144)))</f>
        <v/>
      </c>
      <c r="BZ150" s="404" t="str">
        <f ca="1">+IF(OFFSET('Water Data'!$F$28,0,10*ROW('Water Data'!F144))="","",OFFSET('Water Data'!$F$28,0,10*ROW('Water Data'!F144)))</f>
        <v/>
      </c>
      <c r="CA150" s="404" t="str">
        <f ca="1">+IF(OFFSET('Water Data'!$F$29,0,10*ROW('Water Data'!F144))="","",OFFSET('Water Data'!$F$29,0,10*ROW('Water Data'!F144)))</f>
        <v/>
      </c>
      <c r="CB150" s="404" t="str">
        <f ca="1">+IF(OFFSET('Water Data'!$G$27,0,10*ROW('Water Data'!G144))="","",OFFSET('Water Data'!$G$27,0,10*ROW('Water Data'!G144)))</f>
        <v/>
      </c>
      <c r="CC150" s="404" t="str">
        <f ca="1">+IF(OFFSET('Water Data'!$G$28,0,10*ROW('Water Data'!G144))="","",OFFSET('Water Data'!$G$28,0,10*ROW('Water Data'!G144)))</f>
        <v/>
      </c>
      <c r="CD150" s="404" t="str">
        <f ca="1">+IF(OFFSET('Water Data'!$G$29,0,10*ROW('Water Data'!G144))="","",OFFSET('Water Data'!$G$29,0,10*ROW('Water Data'!G144)))</f>
        <v/>
      </c>
      <c r="CE150" s="404" t="str">
        <f ca="1">+IF(OFFSET('Water Data'!$H$27,0,10*ROW('Water Data'!H144))="","",OFFSET('Water Data'!$H$27,0,10*ROW('Water Data'!H144)))</f>
        <v/>
      </c>
      <c r="CF150" s="404" t="str">
        <f ca="1">+IF(OFFSET('Water Data'!$H$28,0,10*ROW('Water Data'!H144))="","",OFFSET('Water Data'!$H$28,0,10*ROW('Water Data'!H144)))</f>
        <v/>
      </c>
      <c r="CG150" s="404" t="str">
        <f ca="1">+IF(OFFSET('Water Data'!$H$29,0,10*ROW('Water Data'!H144))="","",OFFSET('Water Data'!$H$29,0,10*ROW('Water Data'!H144)))</f>
        <v/>
      </c>
      <c r="CH150" s="404" t="str">
        <f ca="1">+IF(OFFSET('Water Data'!$I$27,0,10*ROW('Water Data'!I144))="","",OFFSET('Water Data'!$I$27,0,10*ROW('Water Data'!I144)))</f>
        <v/>
      </c>
      <c r="CI150" s="404" t="str">
        <f ca="1">+IF(OFFSET('Water Data'!$I$28,0,10*ROW('Water Data'!I144))="","",OFFSET('Water Data'!$I$28,0,10*ROW('Water Data'!I144)))</f>
        <v/>
      </c>
      <c r="CJ150" s="404" t="str">
        <f ca="1">+IF(OFFSET('Water Data'!$I$29,0,10*ROW('Water Data'!I144))="","",OFFSET('Water Data'!$I$29,0,10*ROW('Water Data'!I144)))</f>
        <v/>
      </c>
      <c r="CK150" s="404" t="str">
        <f ca="1">+IF(OFFSET('Sanitation Data'!$D$28,0,10*ROW('Sanitation Data'!D144))="","",OFFSET('Sanitation Data'!$D$28,0,10*ROW('Sanitation Data'!D144)))</f>
        <v/>
      </c>
      <c r="CL150" s="404" t="str">
        <f ca="1">+IF(OFFSET('Sanitation Data'!$D$29,0,10*ROW('Sanitation Data'!D144))="","",OFFSET('Sanitation Data'!$D$29,0,10*ROW('Sanitation Data'!D144)))</f>
        <v/>
      </c>
      <c r="CM150" s="404" t="str">
        <f ca="1">+IF(OFFSET('Sanitation Data'!$D$30,0,10*ROW('Sanitation Data'!D144))="","",OFFSET('Sanitation Data'!$D$30,0,10*ROW('Sanitation Data'!D144)))</f>
        <v/>
      </c>
      <c r="CN150" s="404" t="str">
        <f ca="1">+IF(OFFSET('Sanitation Data'!$D$31,0,10*ROW('Sanitation Data'!D144))="","",OFFSET('Sanitation Data'!$D$31,0,10*ROW('Sanitation Data'!D144)))</f>
        <v/>
      </c>
      <c r="CO150" s="404" t="str">
        <f ca="1">+IF(OFFSET('Sanitation Data'!$D$32,0,10*ROW('Sanitation Data'!D144))="","",OFFSET('Sanitation Data'!$D$32,0,10*ROW('Sanitation Data'!D144)))</f>
        <v/>
      </c>
      <c r="CP150" s="404" t="str">
        <f ca="1">+IF(OFFSET('Sanitation Data'!$E$28,0,10*ROW('Sanitation Data'!E144))="","",OFFSET('Sanitation Data'!$E$28,0,10*ROW('Sanitation Data'!E144)))</f>
        <v/>
      </c>
      <c r="CQ150" s="404" t="str">
        <f ca="1">+IF(OFFSET('Sanitation Data'!$E$29,0,10*ROW('Sanitation Data'!E144))="","",OFFSET('Sanitation Data'!$E$29,0,10*ROW('Sanitation Data'!E144)))</f>
        <v/>
      </c>
      <c r="CR150" s="404" t="str">
        <f ca="1">+IF(OFFSET('Sanitation Data'!$E$30,0,10*ROW('Sanitation Data'!E144))="","",OFFSET('Sanitation Data'!$E$30,0,10*ROW('Sanitation Data'!E144)))</f>
        <v/>
      </c>
      <c r="CS150" s="404" t="str">
        <f ca="1">+IF(OFFSET('Sanitation Data'!$E$31,0,10*ROW('Sanitation Data'!E144))="","",OFFSET('Sanitation Data'!$E$31,0,10*ROW('Sanitation Data'!E144)))</f>
        <v/>
      </c>
      <c r="CT150" s="404" t="str">
        <f ca="1">+IF(OFFSET('Sanitation Data'!$E$32,0,10*ROW('Sanitation Data'!E144))="","",OFFSET('Sanitation Data'!$E$32,0,10*ROW('Sanitation Data'!E144)))</f>
        <v/>
      </c>
      <c r="CU150" s="404" t="str">
        <f ca="1">+IF(OFFSET('Sanitation Data'!$F$28,0,10*ROW('Sanitation Data'!F144))="","",OFFSET('Sanitation Data'!$F$28,0,10*ROW('Sanitation Data'!F144)))</f>
        <v/>
      </c>
      <c r="CV150" s="404" t="str">
        <f ca="1">+IF(OFFSET('Sanitation Data'!$F$29,0,10*ROW('Sanitation Data'!F144))="","",OFFSET('Sanitation Data'!$F$29,0,10*ROW('Sanitation Data'!F144)))</f>
        <v/>
      </c>
      <c r="CW150" s="404" t="str">
        <f ca="1">+IF(OFFSET('Sanitation Data'!$F$30,0,10*ROW('Sanitation Data'!F144))="","",OFFSET('Sanitation Data'!$F$30,0,10*ROW('Sanitation Data'!F144)))</f>
        <v/>
      </c>
      <c r="CX150" s="404" t="str">
        <f ca="1">+IF(OFFSET('Sanitation Data'!$F$31,0,10*ROW('Sanitation Data'!F144))="","",OFFSET('Sanitation Data'!$F$31,0,10*ROW('Sanitation Data'!F144)))</f>
        <v/>
      </c>
      <c r="CY150" s="404" t="str">
        <f ca="1">+IF(OFFSET('Sanitation Data'!$F$32,0,10*ROW('Sanitation Data'!F144))="","",OFFSET('Sanitation Data'!$F$32,0,10*ROW('Sanitation Data'!F144)))</f>
        <v/>
      </c>
      <c r="CZ150" s="404" t="str">
        <f ca="1">+IF(OFFSET('Sanitation Data'!$G$28,0,10*ROW('Sanitation Data'!G144))="","",OFFSET('Sanitation Data'!$G$28,0,10*ROW('Sanitation Data'!G144)))</f>
        <v/>
      </c>
      <c r="DA150" s="404" t="str">
        <f ca="1">+IF(OFFSET('Sanitation Data'!$G$29,0,10*ROW('Sanitation Data'!G144))="","",OFFSET('Sanitation Data'!$G$29,0,10*ROW('Sanitation Data'!G144)))</f>
        <v/>
      </c>
      <c r="DB150" s="404" t="str">
        <f ca="1">+IF(OFFSET('Sanitation Data'!$G$30,0,10*ROW('Sanitation Data'!G144))="","",OFFSET('Sanitation Data'!$G$30,0,10*ROW('Sanitation Data'!G144)))</f>
        <v/>
      </c>
      <c r="DC150" s="404" t="str">
        <f ca="1">+IF(OFFSET('Sanitation Data'!$G$31,0,10*ROW('Sanitation Data'!G144))="","",OFFSET('Sanitation Data'!$G$31,0,10*ROW('Sanitation Data'!G144)))</f>
        <v/>
      </c>
      <c r="DD150" s="404" t="str">
        <f ca="1">+IF(OFFSET('Sanitation Data'!$G$32,0,10*ROW('Sanitation Data'!G144))="","",OFFSET('Sanitation Data'!$G$32,0,10*ROW('Sanitation Data'!G144)))</f>
        <v/>
      </c>
      <c r="DE150" s="404" t="str">
        <f ca="1">+IF(OFFSET('Sanitation Data'!$H$28,0,10*ROW('Sanitation Data'!H144))="","",OFFSET('Sanitation Data'!$H$28,0,10*ROW('Sanitation Data'!H144)))</f>
        <v/>
      </c>
      <c r="DF150" s="404" t="str">
        <f ca="1">+IF(OFFSET('Sanitation Data'!$H$29,0,10*ROW('Sanitation Data'!H144))="","",OFFSET('Sanitation Data'!$H$29,0,10*ROW('Sanitation Data'!H144)))</f>
        <v/>
      </c>
      <c r="DG150" s="404" t="str">
        <f ca="1">+IF(OFFSET('Sanitation Data'!$H$30,0,10*ROW('Sanitation Data'!H144))="","",OFFSET('Sanitation Data'!$H$30,0,10*ROW('Sanitation Data'!H144)))</f>
        <v/>
      </c>
      <c r="DH150" s="404" t="str">
        <f ca="1">+IF(OFFSET('Sanitation Data'!$H$31,0,10*ROW('Sanitation Data'!H144))="","",OFFSET('Sanitation Data'!$H$31,0,10*ROW('Sanitation Data'!H144)))</f>
        <v/>
      </c>
      <c r="DI150" s="404" t="str">
        <f ca="1">+IF(OFFSET('Sanitation Data'!$H$32,0,10*ROW('Sanitation Data'!H144))="","",OFFSET('Sanitation Data'!$H$32,0,10*ROW('Sanitation Data'!H144)))</f>
        <v/>
      </c>
      <c r="DJ150" s="404" t="str">
        <f ca="1">+IF(OFFSET('Sanitation Data'!$I$28,0,10*ROW('Sanitation Data'!I144))="","",OFFSET('Sanitation Data'!$I$28,0,10*ROW('Sanitation Data'!I144)))</f>
        <v/>
      </c>
      <c r="DK150" s="404" t="str">
        <f ca="1">+IF(OFFSET('Sanitation Data'!$I$29,0,10*ROW('Sanitation Data'!I144))="","",OFFSET('Sanitation Data'!$I$29,0,10*ROW('Sanitation Data'!I144)))</f>
        <v/>
      </c>
      <c r="DL150" s="404" t="str">
        <f ca="1">+IF(OFFSET('Sanitation Data'!$I$30,0,10*ROW('Sanitation Data'!I144))="","",OFFSET('Sanitation Data'!$I$30,0,10*ROW('Sanitation Data'!I144)))</f>
        <v/>
      </c>
      <c r="DM150" s="404" t="str">
        <f ca="1">+IF(OFFSET('Sanitation Data'!$I$31,0,10*ROW('Sanitation Data'!I144))="","",OFFSET('Sanitation Data'!$I$31,0,10*ROW('Sanitation Data'!I144)))</f>
        <v/>
      </c>
      <c r="DN150" s="404" t="str">
        <f ca="1">+IF(OFFSET('Sanitation Data'!$I$32,0,10*ROW('Sanitation Data'!I144))="","",OFFSET('Sanitation Data'!$I$32,0,10*ROW('Sanitation Data'!I144)))</f>
        <v/>
      </c>
      <c r="DO150" s="404" t="str">
        <f ca="1">+IF(OFFSET('Hygiene Data'!$D$11,0,10*ROW('Hygiene Data'!D144))="","",OFFSET('Hygiene Data'!$D$11,0,10*ROW('Hygiene Data'!D144)))</f>
        <v/>
      </c>
      <c r="DP150" s="404" t="str">
        <f ca="1">+IF(OFFSET('Hygiene Data'!$D$12,0,10*ROW('Hygiene Data'!D144))="","",OFFSET('Hygiene Data'!$D$12,0,10*ROW('Hygiene Data'!D144)))</f>
        <v/>
      </c>
      <c r="DQ150" s="404" t="str">
        <f ca="1">+IF(OFFSET('Hygiene Data'!$D$13,0,10*ROW('Hygiene Data'!D144))="","",OFFSET('Hygiene Data'!$D$13,0,10*ROW('Hygiene Data'!D144)))</f>
        <v/>
      </c>
      <c r="DR150" s="404" t="str">
        <f ca="1">+IF(OFFSET('Hygiene Data'!$E$11,0,10*ROW('Hygiene Data'!E144))="","",OFFSET('Hygiene Data'!$E$11,0,10*ROW('Hygiene Data'!E144)))</f>
        <v/>
      </c>
      <c r="DS150" s="404" t="str">
        <f ca="1">+IF(OFFSET('Hygiene Data'!$E$12,0,10*ROW('Hygiene Data'!E144))="","",OFFSET('Hygiene Data'!$E$12,0,10*ROW('Hygiene Data'!E144)))</f>
        <v/>
      </c>
      <c r="DT150" s="404" t="str">
        <f ca="1">+IF(OFFSET('Hygiene Data'!$E$13,0,10*ROW('Hygiene Data'!E144))="","",OFFSET('Hygiene Data'!$E$13,0,10*ROW('Hygiene Data'!E144)))</f>
        <v/>
      </c>
      <c r="DU150" s="404" t="str">
        <f ca="1">+IF(OFFSET('Hygiene Data'!$F$11,0,10*ROW('Hygiene Data'!F144))="","",OFFSET('Hygiene Data'!$F$11,0,10*ROW('Hygiene Data'!F144)))</f>
        <v/>
      </c>
      <c r="DV150" s="404" t="str">
        <f ca="1">+IF(OFFSET('Hygiene Data'!$F$12,0,10*ROW('Hygiene Data'!F144))="","",OFFSET('Hygiene Data'!$F$12,0,10*ROW('Hygiene Data'!F144)))</f>
        <v/>
      </c>
      <c r="DW150" s="404" t="str">
        <f ca="1">+IF(OFFSET('Hygiene Data'!$F$13,0,10*ROW('Hygiene Data'!F144))="","",OFFSET('Hygiene Data'!$F$13,0,10*ROW('Hygiene Data'!F144)))</f>
        <v/>
      </c>
      <c r="DX150" s="404" t="str">
        <f ca="1">+IF(OFFSET('Hygiene Data'!$G$11,0,10*ROW('Hygiene Data'!G144))="","",OFFSET('Hygiene Data'!$G$11,0,10*ROW('Hygiene Data'!G144)))</f>
        <v/>
      </c>
      <c r="DY150" s="404" t="str">
        <f ca="1">+IF(OFFSET('Hygiene Data'!$G$12,0,10*ROW('Hygiene Data'!G144))="","",OFFSET('Hygiene Data'!$G$12,0,10*ROW('Hygiene Data'!G144)))</f>
        <v/>
      </c>
      <c r="DZ150" s="404" t="str">
        <f ca="1">+IF(OFFSET('Hygiene Data'!$G$13,0,10*ROW('Hygiene Data'!G144))="","",OFFSET('Hygiene Data'!$G$13,0,10*ROW('Hygiene Data'!G144)))</f>
        <v/>
      </c>
      <c r="EA150" s="404" t="str">
        <f ca="1">+IF(OFFSET('Hygiene Data'!$H$11,0,10*ROW('Hygiene Data'!H144))="","",OFFSET('Hygiene Data'!$H$11,0,10*ROW('Hygiene Data'!H144)))</f>
        <v/>
      </c>
      <c r="EB150" s="404" t="str">
        <f ca="1">+IF(OFFSET('Hygiene Data'!$H$12,0,10*ROW('Hygiene Data'!H144))="","",OFFSET('Hygiene Data'!$H$12,0,10*ROW('Hygiene Data'!H144)))</f>
        <v/>
      </c>
      <c r="EC150" s="404" t="str">
        <f ca="1">+IF(OFFSET('Hygiene Data'!$H$13,0,10*ROW('Hygiene Data'!H144))="","",OFFSET('Hygiene Data'!$H$13,0,10*ROW('Hygiene Data'!H144)))</f>
        <v/>
      </c>
      <c r="ED150" s="404" t="str">
        <f ca="1">+IF(OFFSET('Hygiene Data'!$I$11,0,10*ROW('Hygiene Data'!I144))="","",OFFSET('Hygiene Data'!$I$11,0,10*ROW('Hygiene Data'!I144)))</f>
        <v/>
      </c>
      <c r="EE150" s="404" t="str">
        <f ca="1">+IF(OFFSET('Hygiene Data'!$I$12,0,10*ROW('Hygiene Data'!I144))="","",OFFSET('Hygiene Data'!$I$12,0,10*ROW('Hygiene Data'!I144)))</f>
        <v/>
      </c>
      <c r="EF150" s="404" t="str">
        <f ca="1">+IF(OFFSET('Hygiene Data'!$I$13,0,10*ROW('Hygiene Data'!I144))="","",OFFSET('Hygiene Data'!$I$13,0,10*ROW('Hygiene Data'!I144)))</f>
        <v/>
      </c>
    </row>
    <row r="151" spans="1:136" x14ac:dyDescent="0.25">
      <c r="A151" s="513" t="str">
        <f ca="1">+IF(OFFSET('Water Data'!$B$2,0,10*ROW('Water Data'!E145))="","",OFFSET('Water Data'!$B$2,0,10*ROW('Water Data'!E145)))</f>
        <v/>
      </c>
      <c r="B151" s="51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40" t="str">
        <f t="shared" ca="1" si="2"/>
        <v/>
      </c>
      <c r="D151" s="54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4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4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4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4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4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4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4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4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4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4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4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4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4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4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4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4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4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4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4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4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4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4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4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4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4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4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4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4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4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4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4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4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4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4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4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4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4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4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4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4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4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4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4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4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4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4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4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4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1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4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4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4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4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4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4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4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4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4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4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4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4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4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4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4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4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404" t="str">
        <f ca="1">+IF(OFFSET('Water Data'!$D$27,0,10*ROW('Water Data'!D145))="","",OFFSET('Water Data'!$D$27,0,10*ROW('Water Data'!D145)))</f>
        <v/>
      </c>
      <c r="BT151" s="404" t="str">
        <f ca="1">+IF(OFFSET('Water Data'!$D$28,0,10*ROW('Water Data'!D145))="","",OFFSET('Water Data'!$D$28,0,10*ROW('Water Data'!D145)))</f>
        <v/>
      </c>
      <c r="BU151" s="404" t="str">
        <f ca="1">+IF(OFFSET('Water Data'!$D$29,0,10*ROW('Water Data'!D145))="","",OFFSET('Water Data'!$D$29,0,10*ROW('Water Data'!D145)))</f>
        <v/>
      </c>
      <c r="BV151" s="404" t="str">
        <f ca="1">+IF(OFFSET('Water Data'!$E$27,0,10*ROW('Water Data'!E145))="","",OFFSET('Water Data'!$E$27,0,10*ROW('Water Data'!E145)))</f>
        <v/>
      </c>
      <c r="BW151" s="404" t="str">
        <f ca="1">+IF(OFFSET('Water Data'!$E$28,0,10*ROW('Water Data'!E145))="","",OFFSET('Water Data'!$E$28,0,10*ROW('Water Data'!E145)))</f>
        <v/>
      </c>
      <c r="BX151" s="404" t="str">
        <f ca="1">+IF(OFFSET('Water Data'!$E$29,0,10*ROW('Water Data'!E145))="","",OFFSET('Water Data'!$E$29,0,10*ROW('Water Data'!E145)))</f>
        <v/>
      </c>
      <c r="BY151" s="404" t="str">
        <f ca="1">+IF(OFFSET('Water Data'!$F$27,0,10*ROW('Water Data'!F145))="","",OFFSET('Water Data'!$F$27,0,10*ROW('Water Data'!F145)))</f>
        <v/>
      </c>
      <c r="BZ151" s="404" t="str">
        <f ca="1">+IF(OFFSET('Water Data'!$F$28,0,10*ROW('Water Data'!F145))="","",OFFSET('Water Data'!$F$28,0,10*ROW('Water Data'!F145)))</f>
        <v/>
      </c>
      <c r="CA151" s="404" t="str">
        <f ca="1">+IF(OFFSET('Water Data'!$F$29,0,10*ROW('Water Data'!F145))="","",OFFSET('Water Data'!$F$29,0,10*ROW('Water Data'!F145)))</f>
        <v/>
      </c>
      <c r="CB151" s="404" t="str">
        <f ca="1">+IF(OFFSET('Water Data'!$G$27,0,10*ROW('Water Data'!G145))="","",OFFSET('Water Data'!$G$27,0,10*ROW('Water Data'!G145)))</f>
        <v/>
      </c>
      <c r="CC151" s="404" t="str">
        <f ca="1">+IF(OFFSET('Water Data'!$G$28,0,10*ROW('Water Data'!G145))="","",OFFSET('Water Data'!$G$28,0,10*ROW('Water Data'!G145)))</f>
        <v/>
      </c>
      <c r="CD151" s="404" t="str">
        <f ca="1">+IF(OFFSET('Water Data'!$G$29,0,10*ROW('Water Data'!G145))="","",OFFSET('Water Data'!$G$29,0,10*ROW('Water Data'!G145)))</f>
        <v/>
      </c>
      <c r="CE151" s="404" t="str">
        <f ca="1">+IF(OFFSET('Water Data'!$H$27,0,10*ROW('Water Data'!H145))="","",OFFSET('Water Data'!$H$27,0,10*ROW('Water Data'!H145)))</f>
        <v/>
      </c>
      <c r="CF151" s="404" t="str">
        <f ca="1">+IF(OFFSET('Water Data'!$H$28,0,10*ROW('Water Data'!H145))="","",OFFSET('Water Data'!$H$28,0,10*ROW('Water Data'!H145)))</f>
        <v/>
      </c>
      <c r="CG151" s="404" t="str">
        <f ca="1">+IF(OFFSET('Water Data'!$H$29,0,10*ROW('Water Data'!H145))="","",OFFSET('Water Data'!$H$29,0,10*ROW('Water Data'!H145)))</f>
        <v/>
      </c>
      <c r="CH151" s="404" t="str">
        <f ca="1">+IF(OFFSET('Water Data'!$I$27,0,10*ROW('Water Data'!I145))="","",OFFSET('Water Data'!$I$27,0,10*ROW('Water Data'!I145)))</f>
        <v/>
      </c>
      <c r="CI151" s="404" t="str">
        <f ca="1">+IF(OFFSET('Water Data'!$I$28,0,10*ROW('Water Data'!I145))="","",OFFSET('Water Data'!$I$28,0,10*ROW('Water Data'!I145)))</f>
        <v/>
      </c>
      <c r="CJ151" s="404" t="str">
        <f ca="1">+IF(OFFSET('Water Data'!$I$29,0,10*ROW('Water Data'!I145))="","",OFFSET('Water Data'!$I$29,0,10*ROW('Water Data'!I145)))</f>
        <v/>
      </c>
      <c r="CK151" s="404" t="str">
        <f ca="1">+IF(OFFSET('Sanitation Data'!$D$28,0,10*ROW('Sanitation Data'!D145))="","",OFFSET('Sanitation Data'!$D$28,0,10*ROW('Sanitation Data'!D145)))</f>
        <v/>
      </c>
      <c r="CL151" s="404" t="str">
        <f ca="1">+IF(OFFSET('Sanitation Data'!$D$29,0,10*ROW('Sanitation Data'!D145))="","",OFFSET('Sanitation Data'!$D$29,0,10*ROW('Sanitation Data'!D145)))</f>
        <v/>
      </c>
      <c r="CM151" s="404" t="str">
        <f ca="1">+IF(OFFSET('Sanitation Data'!$D$30,0,10*ROW('Sanitation Data'!D145))="","",OFFSET('Sanitation Data'!$D$30,0,10*ROW('Sanitation Data'!D145)))</f>
        <v/>
      </c>
      <c r="CN151" s="404" t="str">
        <f ca="1">+IF(OFFSET('Sanitation Data'!$D$31,0,10*ROW('Sanitation Data'!D145))="","",OFFSET('Sanitation Data'!$D$31,0,10*ROW('Sanitation Data'!D145)))</f>
        <v/>
      </c>
      <c r="CO151" s="404" t="str">
        <f ca="1">+IF(OFFSET('Sanitation Data'!$D$32,0,10*ROW('Sanitation Data'!D145))="","",OFFSET('Sanitation Data'!$D$32,0,10*ROW('Sanitation Data'!D145)))</f>
        <v/>
      </c>
      <c r="CP151" s="404" t="str">
        <f ca="1">+IF(OFFSET('Sanitation Data'!$E$28,0,10*ROW('Sanitation Data'!E145))="","",OFFSET('Sanitation Data'!$E$28,0,10*ROW('Sanitation Data'!E145)))</f>
        <v/>
      </c>
      <c r="CQ151" s="404" t="str">
        <f ca="1">+IF(OFFSET('Sanitation Data'!$E$29,0,10*ROW('Sanitation Data'!E145))="","",OFFSET('Sanitation Data'!$E$29,0,10*ROW('Sanitation Data'!E145)))</f>
        <v/>
      </c>
      <c r="CR151" s="404" t="str">
        <f ca="1">+IF(OFFSET('Sanitation Data'!$E$30,0,10*ROW('Sanitation Data'!E145))="","",OFFSET('Sanitation Data'!$E$30,0,10*ROW('Sanitation Data'!E145)))</f>
        <v/>
      </c>
      <c r="CS151" s="404" t="str">
        <f ca="1">+IF(OFFSET('Sanitation Data'!$E$31,0,10*ROW('Sanitation Data'!E145))="","",OFFSET('Sanitation Data'!$E$31,0,10*ROW('Sanitation Data'!E145)))</f>
        <v/>
      </c>
      <c r="CT151" s="404" t="str">
        <f ca="1">+IF(OFFSET('Sanitation Data'!$E$32,0,10*ROW('Sanitation Data'!E145))="","",OFFSET('Sanitation Data'!$E$32,0,10*ROW('Sanitation Data'!E145)))</f>
        <v/>
      </c>
      <c r="CU151" s="404" t="str">
        <f ca="1">+IF(OFFSET('Sanitation Data'!$F$28,0,10*ROW('Sanitation Data'!F145))="","",OFFSET('Sanitation Data'!$F$28,0,10*ROW('Sanitation Data'!F145)))</f>
        <v/>
      </c>
      <c r="CV151" s="404" t="str">
        <f ca="1">+IF(OFFSET('Sanitation Data'!$F$29,0,10*ROW('Sanitation Data'!F145))="","",OFFSET('Sanitation Data'!$F$29,0,10*ROW('Sanitation Data'!F145)))</f>
        <v/>
      </c>
      <c r="CW151" s="404" t="str">
        <f ca="1">+IF(OFFSET('Sanitation Data'!$F$30,0,10*ROW('Sanitation Data'!F145))="","",OFFSET('Sanitation Data'!$F$30,0,10*ROW('Sanitation Data'!F145)))</f>
        <v/>
      </c>
      <c r="CX151" s="404" t="str">
        <f ca="1">+IF(OFFSET('Sanitation Data'!$F$31,0,10*ROW('Sanitation Data'!F145))="","",OFFSET('Sanitation Data'!$F$31,0,10*ROW('Sanitation Data'!F145)))</f>
        <v/>
      </c>
      <c r="CY151" s="404" t="str">
        <f ca="1">+IF(OFFSET('Sanitation Data'!$F$32,0,10*ROW('Sanitation Data'!F145))="","",OFFSET('Sanitation Data'!$F$32,0,10*ROW('Sanitation Data'!F145)))</f>
        <v/>
      </c>
      <c r="CZ151" s="404" t="str">
        <f ca="1">+IF(OFFSET('Sanitation Data'!$G$28,0,10*ROW('Sanitation Data'!G145))="","",OFFSET('Sanitation Data'!$G$28,0,10*ROW('Sanitation Data'!G145)))</f>
        <v/>
      </c>
      <c r="DA151" s="404" t="str">
        <f ca="1">+IF(OFFSET('Sanitation Data'!$G$29,0,10*ROW('Sanitation Data'!G145))="","",OFFSET('Sanitation Data'!$G$29,0,10*ROW('Sanitation Data'!G145)))</f>
        <v/>
      </c>
      <c r="DB151" s="404" t="str">
        <f ca="1">+IF(OFFSET('Sanitation Data'!$G$30,0,10*ROW('Sanitation Data'!G145))="","",OFFSET('Sanitation Data'!$G$30,0,10*ROW('Sanitation Data'!G145)))</f>
        <v/>
      </c>
      <c r="DC151" s="404" t="str">
        <f ca="1">+IF(OFFSET('Sanitation Data'!$G$31,0,10*ROW('Sanitation Data'!G145))="","",OFFSET('Sanitation Data'!$G$31,0,10*ROW('Sanitation Data'!G145)))</f>
        <v/>
      </c>
      <c r="DD151" s="404" t="str">
        <f ca="1">+IF(OFFSET('Sanitation Data'!$G$32,0,10*ROW('Sanitation Data'!G145))="","",OFFSET('Sanitation Data'!$G$32,0,10*ROW('Sanitation Data'!G145)))</f>
        <v/>
      </c>
      <c r="DE151" s="404" t="str">
        <f ca="1">+IF(OFFSET('Sanitation Data'!$H$28,0,10*ROW('Sanitation Data'!H145))="","",OFFSET('Sanitation Data'!$H$28,0,10*ROW('Sanitation Data'!H145)))</f>
        <v/>
      </c>
      <c r="DF151" s="404" t="str">
        <f ca="1">+IF(OFFSET('Sanitation Data'!$H$29,0,10*ROW('Sanitation Data'!H145))="","",OFFSET('Sanitation Data'!$H$29,0,10*ROW('Sanitation Data'!H145)))</f>
        <v/>
      </c>
      <c r="DG151" s="404" t="str">
        <f ca="1">+IF(OFFSET('Sanitation Data'!$H$30,0,10*ROW('Sanitation Data'!H145))="","",OFFSET('Sanitation Data'!$H$30,0,10*ROW('Sanitation Data'!H145)))</f>
        <v/>
      </c>
      <c r="DH151" s="404" t="str">
        <f ca="1">+IF(OFFSET('Sanitation Data'!$H$31,0,10*ROW('Sanitation Data'!H145))="","",OFFSET('Sanitation Data'!$H$31,0,10*ROW('Sanitation Data'!H145)))</f>
        <v/>
      </c>
      <c r="DI151" s="404" t="str">
        <f ca="1">+IF(OFFSET('Sanitation Data'!$H$32,0,10*ROW('Sanitation Data'!H145))="","",OFFSET('Sanitation Data'!$H$32,0,10*ROW('Sanitation Data'!H145)))</f>
        <v/>
      </c>
      <c r="DJ151" s="404" t="str">
        <f ca="1">+IF(OFFSET('Sanitation Data'!$I$28,0,10*ROW('Sanitation Data'!I145))="","",OFFSET('Sanitation Data'!$I$28,0,10*ROW('Sanitation Data'!I145)))</f>
        <v/>
      </c>
      <c r="DK151" s="404" t="str">
        <f ca="1">+IF(OFFSET('Sanitation Data'!$I$29,0,10*ROW('Sanitation Data'!I145))="","",OFFSET('Sanitation Data'!$I$29,0,10*ROW('Sanitation Data'!I145)))</f>
        <v/>
      </c>
      <c r="DL151" s="404" t="str">
        <f ca="1">+IF(OFFSET('Sanitation Data'!$I$30,0,10*ROW('Sanitation Data'!I145))="","",OFFSET('Sanitation Data'!$I$30,0,10*ROW('Sanitation Data'!I145)))</f>
        <v/>
      </c>
      <c r="DM151" s="404" t="str">
        <f ca="1">+IF(OFFSET('Sanitation Data'!$I$31,0,10*ROW('Sanitation Data'!I145))="","",OFFSET('Sanitation Data'!$I$31,0,10*ROW('Sanitation Data'!I145)))</f>
        <v/>
      </c>
      <c r="DN151" s="404" t="str">
        <f ca="1">+IF(OFFSET('Sanitation Data'!$I$32,0,10*ROW('Sanitation Data'!I145))="","",OFFSET('Sanitation Data'!$I$32,0,10*ROW('Sanitation Data'!I145)))</f>
        <v/>
      </c>
      <c r="DO151" s="404" t="str">
        <f ca="1">+IF(OFFSET('Hygiene Data'!$D$11,0,10*ROW('Hygiene Data'!D145))="","",OFFSET('Hygiene Data'!$D$11,0,10*ROW('Hygiene Data'!D145)))</f>
        <v/>
      </c>
      <c r="DP151" s="404" t="str">
        <f ca="1">+IF(OFFSET('Hygiene Data'!$D$12,0,10*ROW('Hygiene Data'!D145))="","",OFFSET('Hygiene Data'!$D$12,0,10*ROW('Hygiene Data'!D145)))</f>
        <v/>
      </c>
      <c r="DQ151" s="404" t="str">
        <f ca="1">+IF(OFFSET('Hygiene Data'!$D$13,0,10*ROW('Hygiene Data'!D145))="","",OFFSET('Hygiene Data'!$D$13,0,10*ROW('Hygiene Data'!D145)))</f>
        <v/>
      </c>
      <c r="DR151" s="404" t="str">
        <f ca="1">+IF(OFFSET('Hygiene Data'!$E$11,0,10*ROW('Hygiene Data'!E145))="","",OFFSET('Hygiene Data'!$E$11,0,10*ROW('Hygiene Data'!E145)))</f>
        <v/>
      </c>
      <c r="DS151" s="404" t="str">
        <f ca="1">+IF(OFFSET('Hygiene Data'!$E$12,0,10*ROW('Hygiene Data'!E145))="","",OFFSET('Hygiene Data'!$E$12,0,10*ROW('Hygiene Data'!E145)))</f>
        <v/>
      </c>
      <c r="DT151" s="404" t="str">
        <f ca="1">+IF(OFFSET('Hygiene Data'!$E$13,0,10*ROW('Hygiene Data'!E145))="","",OFFSET('Hygiene Data'!$E$13,0,10*ROW('Hygiene Data'!E145)))</f>
        <v/>
      </c>
      <c r="DU151" s="404" t="str">
        <f ca="1">+IF(OFFSET('Hygiene Data'!$F$11,0,10*ROW('Hygiene Data'!F145))="","",OFFSET('Hygiene Data'!$F$11,0,10*ROW('Hygiene Data'!F145)))</f>
        <v/>
      </c>
      <c r="DV151" s="404" t="str">
        <f ca="1">+IF(OFFSET('Hygiene Data'!$F$12,0,10*ROW('Hygiene Data'!F145))="","",OFFSET('Hygiene Data'!$F$12,0,10*ROW('Hygiene Data'!F145)))</f>
        <v/>
      </c>
      <c r="DW151" s="404" t="str">
        <f ca="1">+IF(OFFSET('Hygiene Data'!$F$13,0,10*ROW('Hygiene Data'!F145))="","",OFFSET('Hygiene Data'!$F$13,0,10*ROW('Hygiene Data'!F145)))</f>
        <v/>
      </c>
      <c r="DX151" s="404" t="str">
        <f ca="1">+IF(OFFSET('Hygiene Data'!$G$11,0,10*ROW('Hygiene Data'!G145))="","",OFFSET('Hygiene Data'!$G$11,0,10*ROW('Hygiene Data'!G145)))</f>
        <v/>
      </c>
      <c r="DY151" s="404" t="str">
        <f ca="1">+IF(OFFSET('Hygiene Data'!$G$12,0,10*ROW('Hygiene Data'!G145))="","",OFFSET('Hygiene Data'!$G$12,0,10*ROW('Hygiene Data'!G145)))</f>
        <v/>
      </c>
      <c r="DZ151" s="404" t="str">
        <f ca="1">+IF(OFFSET('Hygiene Data'!$G$13,0,10*ROW('Hygiene Data'!G145))="","",OFFSET('Hygiene Data'!$G$13,0,10*ROW('Hygiene Data'!G145)))</f>
        <v/>
      </c>
      <c r="EA151" s="404" t="str">
        <f ca="1">+IF(OFFSET('Hygiene Data'!$H$11,0,10*ROW('Hygiene Data'!H145))="","",OFFSET('Hygiene Data'!$H$11,0,10*ROW('Hygiene Data'!H145)))</f>
        <v/>
      </c>
      <c r="EB151" s="404" t="str">
        <f ca="1">+IF(OFFSET('Hygiene Data'!$H$12,0,10*ROW('Hygiene Data'!H145))="","",OFFSET('Hygiene Data'!$H$12,0,10*ROW('Hygiene Data'!H145)))</f>
        <v/>
      </c>
      <c r="EC151" s="404" t="str">
        <f ca="1">+IF(OFFSET('Hygiene Data'!$H$13,0,10*ROW('Hygiene Data'!H145))="","",OFFSET('Hygiene Data'!$H$13,0,10*ROW('Hygiene Data'!H145)))</f>
        <v/>
      </c>
      <c r="ED151" s="404" t="str">
        <f ca="1">+IF(OFFSET('Hygiene Data'!$I$11,0,10*ROW('Hygiene Data'!I145))="","",OFFSET('Hygiene Data'!$I$11,0,10*ROW('Hygiene Data'!I145)))</f>
        <v/>
      </c>
      <c r="EE151" s="404" t="str">
        <f ca="1">+IF(OFFSET('Hygiene Data'!$I$12,0,10*ROW('Hygiene Data'!I145))="","",OFFSET('Hygiene Data'!$I$12,0,10*ROW('Hygiene Data'!I145)))</f>
        <v/>
      </c>
      <c r="EF151" s="404" t="str">
        <f ca="1">+IF(OFFSET('Hygiene Data'!$I$13,0,10*ROW('Hygiene Data'!I145))="","",OFFSET('Hygiene Data'!$I$13,0,10*ROW('Hygiene Data'!I145)))</f>
        <v/>
      </c>
    </row>
    <row r="152" spans="1:136" x14ac:dyDescent="0.25">
      <c r="A152" s="513" t="str">
        <f ca="1">+IF(OFFSET('Water Data'!$B$2,0,10*ROW('Water Data'!E146))="","",OFFSET('Water Data'!$B$2,0,10*ROW('Water Data'!E146)))</f>
        <v/>
      </c>
      <c r="B152" s="51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40" t="str">
        <f t="shared" ca="1" si="2"/>
        <v/>
      </c>
      <c r="D152" s="54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4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4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4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4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4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4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4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4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4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4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4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4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4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4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4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4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4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4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4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4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4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4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4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4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4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4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4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4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4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4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4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4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4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4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4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4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4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4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4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4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4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4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4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4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4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4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4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4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1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4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4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4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4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4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4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4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4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4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4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4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4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4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4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4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4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404" t="str">
        <f ca="1">+IF(OFFSET('Water Data'!$D$27,0,10*ROW('Water Data'!D146))="","",OFFSET('Water Data'!$D$27,0,10*ROW('Water Data'!D146)))</f>
        <v/>
      </c>
      <c r="BT152" s="404" t="str">
        <f ca="1">+IF(OFFSET('Water Data'!$D$28,0,10*ROW('Water Data'!D146))="","",OFFSET('Water Data'!$D$28,0,10*ROW('Water Data'!D146)))</f>
        <v/>
      </c>
      <c r="BU152" s="404" t="str">
        <f ca="1">+IF(OFFSET('Water Data'!$D$29,0,10*ROW('Water Data'!D146))="","",OFFSET('Water Data'!$D$29,0,10*ROW('Water Data'!D146)))</f>
        <v/>
      </c>
      <c r="BV152" s="404" t="str">
        <f ca="1">+IF(OFFSET('Water Data'!$E$27,0,10*ROW('Water Data'!E146))="","",OFFSET('Water Data'!$E$27,0,10*ROW('Water Data'!E146)))</f>
        <v/>
      </c>
      <c r="BW152" s="404" t="str">
        <f ca="1">+IF(OFFSET('Water Data'!$E$28,0,10*ROW('Water Data'!E146))="","",OFFSET('Water Data'!$E$28,0,10*ROW('Water Data'!E146)))</f>
        <v/>
      </c>
      <c r="BX152" s="404" t="str">
        <f ca="1">+IF(OFFSET('Water Data'!$E$29,0,10*ROW('Water Data'!E146))="","",OFFSET('Water Data'!$E$29,0,10*ROW('Water Data'!E146)))</f>
        <v/>
      </c>
      <c r="BY152" s="404" t="str">
        <f ca="1">+IF(OFFSET('Water Data'!$F$27,0,10*ROW('Water Data'!F146))="","",OFFSET('Water Data'!$F$27,0,10*ROW('Water Data'!F146)))</f>
        <v/>
      </c>
      <c r="BZ152" s="404" t="str">
        <f ca="1">+IF(OFFSET('Water Data'!$F$28,0,10*ROW('Water Data'!F146))="","",OFFSET('Water Data'!$F$28,0,10*ROW('Water Data'!F146)))</f>
        <v/>
      </c>
      <c r="CA152" s="404" t="str">
        <f ca="1">+IF(OFFSET('Water Data'!$F$29,0,10*ROW('Water Data'!F146))="","",OFFSET('Water Data'!$F$29,0,10*ROW('Water Data'!F146)))</f>
        <v/>
      </c>
      <c r="CB152" s="404" t="str">
        <f ca="1">+IF(OFFSET('Water Data'!$G$27,0,10*ROW('Water Data'!G146))="","",OFFSET('Water Data'!$G$27,0,10*ROW('Water Data'!G146)))</f>
        <v/>
      </c>
      <c r="CC152" s="404" t="str">
        <f ca="1">+IF(OFFSET('Water Data'!$G$28,0,10*ROW('Water Data'!G146))="","",OFFSET('Water Data'!$G$28,0,10*ROW('Water Data'!G146)))</f>
        <v/>
      </c>
      <c r="CD152" s="404" t="str">
        <f ca="1">+IF(OFFSET('Water Data'!$G$29,0,10*ROW('Water Data'!G146))="","",OFFSET('Water Data'!$G$29,0,10*ROW('Water Data'!G146)))</f>
        <v/>
      </c>
      <c r="CE152" s="404" t="str">
        <f ca="1">+IF(OFFSET('Water Data'!$H$27,0,10*ROW('Water Data'!H146))="","",OFFSET('Water Data'!$H$27,0,10*ROW('Water Data'!H146)))</f>
        <v/>
      </c>
      <c r="CF152" s="404" t="str">
        <f ca="1">+IF(OFFSET('Water Data'!$H$28,0,10*ROW('Water Data'!H146))="","",OFFSET('Water Data'!$H$28,0,10*ROW('Water Data'!H146)))</f>
        <v/>
      </c>
      <c r="CG152" s="404" t="str">
        <f ca="1">+IF(OFFSET('Water Data'!$H$29,0,10*ROW('Water Data'!H146))="","",OFFSET('Water Data'!$H$29,0,10*ROW('Water Data'!H146)))</f>
        <v/>
      </c>
      <c r="CH152" s="404" t="str">
        <f ca="1">+IF(OFFSET('Water Data'!$I$27,0,10*ROW('Water Data'!I146))="","",OFFSET('Water Data'!$I$27,0,10*ROW('Water Data'!I146)))</f>
        <v/>
      </c>
      <c r="CI152" s="404" t="str">
        <f ca="1">+IF(OFFSET('Water Data'!$I$28,0,10*ROW('Water Data'!I146))="","",OFFSET('Water Data'!$I$28,0,10*ROW('Water Data'!I146)))</f>
        <v/>
      </c>
      <c r="CJ152" s="404" t="str">
        <f ca="1">+IF(OFFSET('Water Data'!$I$29,0,10*ROW('Water Data'!I146))="","",OFFSET('Water Data'!$I$29,0,10*ROW('Water Data'!I146)))</f>
        <v/>
      </c>
      <c r="CK152" s="404" t="str">
        <f ca="1">+IF(OFFSET('Sanitation Data'!$D$28,0,10*ROW('Sanitation Data'!D146))="","",OFFSET('Sanitation Data'!$D$28,0,10*ROW('Sanitation Data'!D146)))</f>
        <v/>
      </c>
      <c r="CL152" s="404" t="str">
        <f ca="1">+IF(OFFSET('Sanitation Data'!$D$29,0,10*ROW('Sanitation Data'!D146))="","",OFFSET('Sanitation Data'!$D$29,0,10*ROW('Sanitation Data'!D146)))</f>
        <v/>
      </c>
      <c r="CM152" s="404" t="str">
        <f ca="1">+IF(OFFSET('Sanitation Data'!$D$30,0,10*ROW('Sanitation Data'!D146))="","",OFFSET('Sanitation Data'!$D$30,0,10*ROW('Sanitation Data'!D146)))</f>
        <v/>
      </c>
      <c r="CN152" s="404" t="str">
        <f ca="1">+IF(OFFSET('Sanitation Data'!$D$31,0,10*ROW('Sanitation Data'!D146))="","",OFFSET('Sanitation Data'!$D$31,0,10*ROW('Sanitation Data'!D146)))</f>
        <v/>
      </c>
      <c r="CO152" s="404" t="str">
        <f ca="1">+IF(OFFSET('Sanitation Data'!$D$32,0,10*ROW('Sanitation Data'!D146))="","",OFFSET('Sanitation Data'!$D$32,0,10*ROW('Sanitation Data'!D146)))</f>
        <v/>
      </c>
      <c r="CP152" s="404" t="str">
        <f ca="1">+IF(OFFSET('Sanitation Data'!$E$28,0,10*ROW('Sanitation Data'!E146))="","",OFFSET('Sanitation Data'!$E$28,0,10*ROW('Sanitation Data'!E146)))</f>
        <v/>
      </c>
      <c r="CQ152" s="404" t="str">
        <f ca="1">+IF(OFFSET('Sanitation Data'!$E$29,0,10*ROW('Sanitation Data'!E146))="","",OFFSET('Sanitation Data'!$E$29,0,10*ROW('Sanitation Data'!E146)))</f>
        <v/>
      </c>
      <c r="CR152" s="404" t="str">
        <f ca="1">+IF(OFFSET('Sanitation Data'!$E$30,0,10*ROW('Sanitation Data'!E146))="","",OFFSET('Sanitation Data'!$E$30,0,10*ROW('Sanitation Data'!E146)))</f>
        <v/>
      </c>
      <c r="CS152" s="404" t="str">
        <f ca="1">+IF(OFFSET('Sanitation Data'!$E$31,0,10*ROW('Sanitation Data'!E146))="","",OFFSET('Sanitation Data'!$E$31,0,10*ROW('Sanitation Data'!E146)))</f>
        <v/>
      </c>
      <c r="CT152" s="404" t="str">
        <f ca="1">+IF(OFFSET('Sanitation Data'!$E$32,0,10*ROW('Sanitation Data'!E146))="","",OFFSET('Sanitation Data'!$E$32,0,10*ROW('Sanitation Data'!E146)))</f>
        <v/>
      </c>
      <c r="CU152" s="404" t="str">
        <f ca="1">+IF(OFFSET('Sanitation Data'!$F$28,0,10*ROW('Sanitation Data'!F146))="","",OFFSET('Sanitation Data'!$F$28,0,10*ROW('Sanitation Data'!F146)))</f>
        <v/>
      </c>
      <c r="CV152" s="404" t="str">
        <f ca="1">+IF(OFFSET('Sanitation Data'!$F$29,0,10*ROW('Sanitation Data'!F146))="","",OFFSET('Sanitation Data'!$F$29,0,10*ROW('Sanitation Data'!F146)))</f>
        <v/>
      </c>
      <c r="CW152" s="404" t="str">
        <f ca="1">+IF(OFFSET('Sanitation Data'!$F$30,0,10*ROW('Sanitation Data'!F146))="","",OFFSET('Sanitation Data'!$F$30,0,10*ROW('Sanitation Data'!F146)))</f>
        <v/>
      </c>
      <c r="CX152" s="404" t="str">
        <f ca="1">+IF(OFFSET('Sanitation Data'!$F$31,0,10*ROW('Sanitation Data'!F146))="","",OFFSET('Sanitation Data'!$F$31,0,10*ROW('Sanitation Data'!F146)))</f>
        <v/>
      </c>
      <c r="CY152" s="404" t="str">
        <f ca="1">+IF(OFFSET('Sanitation Data'!$F$32,0,10*ROW('Sanitation Data'!F146))="","",OFFSET('Sanitation Data'!$F$32,0,10*ROW('Sanitation Data'!F146)))</f>
        <v/>
      </c>
      <c r="CZ152" s="404" t="str">
        <f ca="1">+IF(OFFSET('Sanitation Data'!$G$28,0,10*ROW('Sanitation Data'!G146))="","",OFFSET('Sanitation Data'!$G$28,0,10*ROW('Sanitation Data'!G146)))</f>
        <v/>
      </c>
      <c r="DA152" s="404" t="str">
        <f ca="1">+IF(OFFSET('Sanitation Data'!$G$29,0,10*ROW('Sanitation Data'!G146))="","",OFFSET('Sanitation Data'!$G$29,0,10*ROW('Sanitation Data'!G146)))</f>
        <v/>
      </c>
      <c r="DB152" s="404" t="str">
        <f ca="1">+IF(OFFSET('Sanitation Data'!$G$30,0,10*ROW('Sanitation Data'!G146))="","",OFFSET('Sanitation Data'!$G$30,0,10*ROW('Sanitation Data'!G146)))</f>
        <v/>
      </c>
      <c r="DC152" s="404" t="str">
        <f ca="1">+IF(OFFSET('Sanitation Data'!$G$31,0,10*ROW('Sanitation Data'!G146))="","",OFFSET('Sanitation Data'!$G$31,0,10*ROW('Sanitation Data'!G146)))</f>
        <v/>
      </c>
      <c r="DD152" s="404" t="str">
        <f ca="1">+IF(OFFSET('Sanitation Data'!$G$32,0,10*ROW('Sanitation Data'!G146))="","",OFFSET('Sanitation Data'!$G$32,0,10*ROW('Sanitation Data'!G146)))</f>
        <v/>
      </c>
      <c r="DE152" s="404" t="str">
        <f ca="1">+IF(OFFSET('Sanitation Data'!$H$28,0,10*ROW('Sanitation Data'!H146))="","",OFFSET('Sanitation Data'!$H$28,0,10*ROW('Sanitation Data'!H146)))</f>
        <v/>
      </c>
      <c r="DF152" s="404" t="str">
        <f ca="1">+IF(OFFSET('Sanitation Data'!$H$29,0,10*ROW('Sanitation Data'!H146))="","",OFFSET('Sanitation Data'!$H$29,0,10*ROW('Sanitation Data'!H146)))</f>
        <v/>
      </c>
      <c r="DG152" s="404" t="str">
        <f ca="1">+IF(OFFSET('Sanitation Data'!$H$30,0,10*ROW('Sanitation Data'!H146))="","",OFFSET('Sanitation Data'!$H$30,0,10*ROW('Sanitation Data'!H146)))</f>
        <v/>
      </c>
      <c r="DH152" s="404" t="str">
        <f ca="1">+IF(OFFSET('Sanitation Data'!$H$31,0,10*ROW('Sanitation Data'!H146))="","",OFFSET('Sanitation Data'!$H$31,0,10*ROW('Sanitation Data'!H146)))</f>
        <v/>
      </c>
      <c r="DI152" s="404" t="str">
        <f ca="1">+IF(OFFSET('Sanitation Data'!$H$32,0,10*ROW('Sanitation Data'!H146))="","",OFFSET('Sanitation Data'!$H$32,0,10*ROW('Sanitation Data'!H146)))</f>
        <v/>
      </c>
      <c r="DJ152" s="404" t="str">
        <f ca="1">+IF(OFFSET('Sanitation Data'!$I$28,0,10*ROW('Sanitation Data'!I146))="","",OFFSET('Sanitation Data'!$I$28,0,10*ROW('Sanitation Data'!I146)))</f>
        <v/>
      </c>
      <c r="DK152" s="404" t="str">
        <f ca="1">+IF(OFFSET('Sanitation Data'!$I$29,0,10*ROW('Sanitation Data'!I146))="","",OFFSET('Sanitation Data'!$I$29,0,10*ROW('Sanitation Data'!I146)))</f>
        <v/>
      </c>
      <c r="DL152" s="404" t="str">
        <f ca="1">+IF(OFFSET('Sanitation Data'!$I$30,0,10*ROW('Sanitation Data'!I146))="","",OFFSET('Sanitation Data'!$I$30,0,10*ROW('Sanitation Data'!I146)))</f>
        <v/>
      </c>
      <c r="DM152" s="404" t="str">
        <f ca="1">+IF(OFFSET('Sanitation Data'!$I$31,0,10*ROW('Sanitation Data'!I146))="","",OFFSET('Sanitation Data'!$I$31,0,10*ROW('Sanitation Data'!I146)))</f>
        <v/>
      </c>
      <c r="DN152" s="404" t="str">
        <f ca="1">+IF(OFFSET('Sanitation Data'!$I$32,0,10*ROW('Sanitation Data'!I146))="","",OFFSET('Sanitation Data'!$I$32,0,10*ROW('Sanitation Data'!I146)))</f>
        <v/>
      </c>
      <c r="DO152" s="404" t="str">
        <f ca="1">+IF(OFFSET('Hygiene Data'!$D$11,0,10*ROW('Hygiene Data'!D146))="","",OFFSET('Hygiene Data'!$D$11,0,10*ROW('Hygiene Data'!D146)))</f>
        <v/>
      </c>
      <c r="DP152" s="404" t="str">
        <f ca="1">+IF(OFFSET('Hygiene Data'!$D$12,0,10*ROW('Hygiene Data'!D146))="","",OFFSET('Hygiene Data'!$D$12,0,10*ROW('Hygiene Data'!D146)))</f>
        <v/>
      </c>
      <c r="DQ152" s="404" t="str">
        <f ca="1">+IF(OFFSET('Hygiene Data'!$D$13,0,10*ROW('Hygiene Data'!D146))="","",OFFSET('Hygiene Data'!$D$13,0,10*ROW('Hygiene Data'!D146)))</f>
        <v/>
      </c>
      <c r="DR152" s="404" t="str">
        <f ca="1">+IF(OFFSET('Hygiene Data'!$E$11,0,10*ROW('Hygiene Data'!E146))="","",OFFSET('Hygiene Data'!$E$11,0,10*ROW('Hygiene Data'!E146)))</f>
        <v/>
      </c>
      <c r="DS152" s="404" t="str">
        <f ca="1">+IF(OFFSET('Hygiene Data'!$E$12,0,10*ROW('Hygiene Data'!E146))="","",OFFSET('Hygiene Data'!$E$12,0,10*ROW('Hygiene Data'!E146)))</f>
        <v/>
      </c>
      <c r="DT152" s="404" t="str">
        <f ca="1">+IF(OFFSET('Hygiene Data'!$E$13,0,10*ROW('Hygiene Data'!E146))="","",OFFSET('Hygiene Data'!$E$13,0,10*ROW('Hygiene Data'!E146)))</f>
        <v/>
      </c>
      <c r="DU152" s="404" t="str">
        <f ca="1">+IF(OFFSET('Hygiene Data'!$F$11,0,10*ROW('Hygiene Data'!F146))="","",OFFSET('Hygiene Data'!$F$11,0,10*ROW('Hygiene Data'!F146)))</f>
        <v/>
      </c>
      <c r="DV152" s="404" t="str">
        <f ca="1">+IF(OFFSET('Hygiene Data'!$F$12,0,10*ROW('Hygiene Data'!F146))="","",OFFSET('Hygiene Data'!$F$12,0,10*ROW('Hygiene Data'!F146)))</f>
        <v/>
      </c>
      <c r="DW152" s="404" t="str">
        <f ca="1">+IF(OFFSET('Hygiene Data'!$F$13,0,10*ROW('Hygiene Data'!F146))="","",OFFSET('Hygiene Data'!$F$13,0,10*ROW('Hygiene Data'!F146)))</f>
        <v/>
      </c>
      <c r="DX152" s="404" t="str">
        <f ca="1">+IF(OFFSET('Hygiene Data'!$G$11,0,10*ROW('Hygiene Data'!G146))="","",OFFSET('Hygiene Data'!$G$11,0,10*ROW('Hygiene Data'!G146)))</f>
        <v/>
      </c>
      <c r="DY152" s="404" t="str">
        <f ca="1">+IF(OFFSET('Hygiene Data'!$G$12,0,10*ROW('Hygiene Data'!G146))="","",OFFSET('Hygiene Data'!$G$12,0,10*ROW('Hygiene Data'!G146)))</f>
        <v/>
      </c>
      <c r="DZ152" s="404" t="str">
        <f ca="1">+IF(OFFSET('Hygiene Data'!$G$13,0,10*ROW('Hygiene Data'!G146))="","",OFFSET('Hygiene Data'!$G$13,0,10*ROW('Hygiene Data'!G146)))</f>
        <v/>
      </c>
      <c r="EA152" s="404" t="str">
        <f ca="1">+IF(OFFSET('Hygiene Data'!$H$11,0,10*ROW('Hygiene Data'!H146))="","",OFFSET('Hygiene Data'!$H$11,0,10*ROW('Hygiene Data'!H146)))</f>
        <v/>
      </c>
      <c r="EB152" s="404" t="str">
        <f ca="1">+IF(OFFSET('Hygiene Data'!$H$12,0,10*ROW('Hygiene Data'!H146))="","",OFFSET('Hygiene Data'!$H$12,0,10*ROW('Hygiene Data'!H146)))</f>
        <v/>
      </c>
      <c r="EC152" s="404" t="str">
        <f ca="1">+IF(OFFSET('Hygiene Data'!$H$13,0,10*ROW('Hygiene Data'!H146))="","",OFFSET('Hygiene Data'!$H$13,0,10*ROW('Hygiene Data'!H146)))</f>
        <v/>
      </c>
      <c r="ED152" s="404" t="str">
        <f ca="1">+IF(OFFSET('Hygiene Data'!$I$11,0,10*ROW('Hygiene Data'!I146))="","",OFFSET('Hygiene Data'!$I$11,0,10*ROW('Hygiene Data'!I146)))</f>
        <v/>
      </c>
      <c r="EE152" s="404" t="str">
        <f ca="1">+IF(OFFSET('Hygiene Data'!$I$12,0,10*ROW('Hygiene Data'!I146))="","",OFFSET('Hygiene Data'!$I$12,0,10*ROW('Hygiene Data'!I146)))</f>
        <v/>
      </c>
      <c r="EF152" s="404" t="str">
        <f ca="1">+IF(OFFSET('Hygiene Data'!$I$13,0,10*ROW('Hygiene Data'!I146))="","",OFFSET('Hygiene Data'!$I$13,0,10*ROW('Hygiene Data'!I146)))</f>
        <v/>
      </c>
    </row>
    <row r="153" spans="1:136" x14ac:dyDescent="0.25">
      <c r="A153" s="513" t="str">
        <f ca="1">+IF(OFFSET('Water Data'!$B$2,0,10*ROW('Water Data'!E147))="","",OFFSET('Water Data'!$B$2,0,10*ROW('Water Data'!E147)))</f>
        <v/>
      </c>
      <c r="B153" s="51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40" t="str">
        <f t="shared" ca="1" si="2"/>
        <v/>
      </c>
      <c r="D153" s="54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4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4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4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4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4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4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4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4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4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4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4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4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4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4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4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4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4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4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4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4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4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4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4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4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4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4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4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4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4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4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4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4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4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4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4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4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4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4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4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4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4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4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4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4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4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4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4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4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1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4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4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4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4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4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4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4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4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4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4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4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4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4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4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4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4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404" t="str">
        <f ca="1">+IF(OFFSET('Water Data'!$D$27,0,10*ROW('Water Data'!D147))="","",OFFSET('Water Data'!$D$27,0,10*ROW('Water Data'!D147)))</f>
        <v/>
      </c>
      <c r="BT153" s="404" t="str">
        <f ca="1">+IF(OFFSET('Water Data'!$D$28,0,10*ROW('Water Data'!D147))="","",OFFSET('Water Data'!$D$28,0,10*ROW('Water Data'!D147)))</f>
        <v/>
      </c>
      <c r="BU153" s="404" t="str">
        <f ca="1">+IF(OFFSET('Water Data'!$D$29,0,10*ROW('Water Data'!D147))="","",OFFSET('Water Data'!$D$29,0,10*ROW('Water Data'!D147)))</f>
        <v/>
      </c>
      <c r="BV153" s="404" t="str">
        <f ca="1">+IF(OFFSET('Water Data'!$E$27,0,10*ROW('Water Data'!E147))="","",OFFSET('Water Data'!$E$27,0,10*ROW('Water Data'!E147)))</f>
        <v/>
      </c>
      <c r="BW153" s="404" t="str">
        <f ca="1">+IF(OFFSET('Water Data'!$E$28,0,10*ROW('Water Data'!E147))="","",OFFSET('Water Data'!$E$28,0,10*ROW('Water Data'!E147)))</f>
        <v/>
      </c>
      <c r="BX153" s="404" t="str">
        <f ca="1">+IF(OFFSET('Water Data'!$E$29,0,10*ROW('Water Data'!E147))="","",OFFSET('Water Data'!$E$29,0,10*ROW('Water Data'!E147)))</f>
        <v/>
      </c>
      <c r="BY153" s="404" t="str">
        <f ca="1">+IF(OFFSET('Water Data'!$F$27,0,10*ROW('Water Data'!F147))="","",OFFSET('Water Data'!$F$27,0,10*ROW('Water Data'!F147)))</f>
        <v/>
      </c>
      <c r="BZ153" s="404" t="str">
        <f ca="1">+IF(OFFSET('Water Data'!$F$28,0,10*ROW('Water Data'!F147))="","",OFFSET('Water Data'!$F$28,0,10*ROW('Water Data'!F147)))</f>
        <v/>
      </c>
      <c r="CA153" s="404" t="str">
        <f ca="1">+IF(OFFSET('Water Data'!$F$29,0,10*ROW('Water Data'!F147))="","",OFFSET('Water Data'!$F$29,0,10*ROW('Water Data'!F147)))</f>
        <v/>
      </c>
      <c r="CB153" s="404" t="str">
        <f ca="1">+IF(OFFSET('Water Data'!$G$27,0,10*ROW('Water Data'!G147))="","",OFFSET('Water Data'!$G$27,0,10*ROW('Water Data'!G147)))</f>
        <v/>
      </c>
      <c r="CC153" s="404" t="str">
        <f ca="1">+IF(OFFSET('Water Data'!$G$28,0,10*ROW('Water Data'!G147))="","",OFFSET('Water Data'!$G$28,0,10*ROW('Water Data'!G147)))</f>
        <v/>
      </c>
      <c r="CD153" s="404" t="str">
        <f ca="1">+IF(OFFSET('Water Data'!$G$29,0,10*ROW('Water Data'!G147))="","",OFFSET('Water Data'!$G$29,0,10*ROW('Water Data'!G147)))</f>
        <v/>
      </c>
      <c r="CE153" s="404" t="str">
        <f ca="1">+IF(OFFSET('Water Data'!$H$27,0,10*ROW('Water Data'!H147))="","",OFFSET('Water Data'!$H$27,0,10*ROW('Water Data'!H147)))</f>
        <v/>
      </c>
      <c r="CF153" s="404" t="str">
        <f ca="1">+IF(OFFSET('Water Data'!$H$28,0,10*ROW('Water Data'!H147))="","",OFFSET('Water Data'!$H$28,0,10*ROW('Water Data'!H147)))</f>
        <v/>
      </c>
      <c r="CG153" s="404" t="str">
        <f ca="1">+IF(OFFSET('Water Data'!$H$29,0,10*ROW('Water Data'!H147))="","",OFFSET('Water Data'!$H$29,0,10*ROW('Water Data'!H147)))</f>
        <v/>
      </c>
      <c r="CH153" s="404" t="str">
        <f ca="1">+IF(OFFSET('Water Data'!$I$27,0,10*ROW('Water Data'!I147))="","",OFFSET('Water Data'!$I$27,0,10*ROW('Water Data'!I147)))</f>
        <v/>
      </c>
      <c r="CI153" s="404" t="str">
        <f ca="1">+IF(OFFSET('Water Data'!$I$28,0,10*ROW('Water Data'!I147))="","",OFFSET('Water Data'!$I$28,0,10*ROW('Water Data'!I147)))</f>
        <v/>
      </c>
      <c r="CJ153" s="404" t="str">
        <f ca="1">+IF(OFFSET('Water Data'!$I$29,0,10*ROW('Water Data'!I147))="","",OFFSET('Water Data'!$I$29,0,10*ROW('Water Data'!I147)))</f>
        <v/>
      </c>
      <c r="CK153" s="404" t="str">
        <f ca="1">+IF(OFFSET('Sanitation Data'!$D$28,0,10*ROW('Sanitation Data'!D147))="","",OFFSET('Sanitation Data'!$D$28,0,10*ROW('Sanitation Data'!D147)))</f>
        <v/>
      </c>
      <c r="CL153" s="404" t="str">
        <f ca="1">+IF(OFFSET('Sanitation Data'!$D$29,0,10*ROW('Sanitation Data'!D147))="","",OFFSET('Sanitation Data'!$D$29,0,10*ROW('Sanitation Data'!D147)))</f>
        <v/>
      </c>
      <c r="CM153" s="404" t="str">
        <f ca="1">+IF(OFFSET('Sanitation Data'!$D$30,0,10*ROW('Sanitation Data'!D147))="","",OFFSET('Sanitation Data'!$D$30,0,10*ROW('Sanitation Data'!D147)))</f>
        <v/>
      </c>
      <c r="CN153" s="404" t="str">
        <f ca="1">+IF(OFFSET('Sanitation Data'!$D$31,0,10*ROW('Sanitation Data'!D147))="","",OFFSET('Sanitation Data'!$D$31,0,10*ROW('Sanitation Data'!D147)))</f>
        <v/>
      </c>
      <c r="CO153" s="404" t="str">
        <f ca="1">+IF(OFFSET('Sanitation Data'!$D$32,0,10*ROW('Sanitation Data'!D147))="","",OFFSET('Sanitation Data'!$D$32,0,10*ROW('Sanitation Data'!D147)))</f>
        <v/>
      </c>
      <c r="CP153" s="404" t="str">
        <f ca="1">+IF(OFFSET('Sanitation Data'!$E$28,0,10*ROW('Sanitation Data'!E147))="","",OFFSET('Sanitation Data'!$E$28,0,10*ROW('Sanitation Data'!E147)))</f>
        <v/>
      </c>
      <c r="CQ153" s="404" t="str">
        <f ca="1">+IF(OFFSET('Sanitation Data'!$E$29,0,10*ROW('Sanitation Data'!E147))="","",OFFSET('Sanitation Data'!$E$29,0,10*ROW('Sanitation Data'!E147)))</f>
        <v/>
      </c>
      <c r="CR153" s="404" t="str">
        <f ca="1">+IF(OFFSET('Sanitation Data'!$E$30,0,10*ROW('Sanitation Data'!E147))="","",OFFSET('Sanitation Data'!$E$30,0,10*ROW('Sanitation Data'!E147)))</f>
        <v/>
      </c>
      <c r="CS153" s="404" t="str">
        <f ca="1">+IF(OFFSET('Sanitation Data'!$E$31,0,10*ROW('Sanitation Data'!E147))="","",OFFSET('Sanitation Data'!$E$31,0,10*ROW('Sanitation Data'!E147)))</f>
        <v/>
      </c>
      <c r="CT153" s="404" t="str">
        <f ca="1">+IF(OFFSET('Sanitation Data'!$E$32,0,10*ROW('Sanitation Data'!E147))="","",OFFSET('Sanitation Data'!$E$32,0,10*ROW('Sanitation Data'!E147)))</f>
        <v/>
      </c>
      <c r="CU153" s="404" t="str">
        <f ca="1">+IF(OFFSET('Sanitation Data'!$F$28,0,10*ROW('Sanitation Data'!F147))="","",OFFSET('Sanitation Data'!$F$28,0,10*ROW('Sanitation Data'!F147)))</f>
        <v/>
      </c>
      <c r="CV153" s="404" t="str">
        <f ca="1">+IF(OFFSET('Sanitation Data'!$F$29,0,10*ROW('Sanitation Data'!F147))="","",OFFSET('Sanitation Data'!$F$29,0,10*ROW('Sanitation Data'!F147)))</f>
        <v/>
      </c>
      <c r="CW153" s="404" t="str">
        <f ca="1">+IF(OFFSET('Sanitation Data'!$F$30,0,10*ROW('Sanitation Data'!F147))="","",OFFSET('Sanitation Data'!$F$30,0,10*ROW('Sanitation Data'!F147)))</f>
        <v/>
      </c>
      <c r="CX153" s="404" t="str">
        <f ca="1">+IF(OFFSET('Sanitation Data'!$F$31,0,10*ROW('Sanitation Data'!F147))="","",OFFSET('Sanitation Data'!$F$31,0,10*ROW('Sanitation Data'!F147)))</f>
        <v/>
      </c>
      <c r="CY153" s="404" t="str">
        <f ca="1">+IF(OFFSET('Sanitation Data'!$F$32,0,10*ROW('Sanitation Data'!F147))="","",OFFSET('Sanitation Data'!$F$32,0,10*ROW('Sanitation Data'!F147)))</f>
        <v/>
      </c>
      <c r="CZ153" s="404" t="str">
        <f ca="1">+IF(OFFSET('Sanitation Data'!$G$28,0,10*ROW('Sanitation Data'!G147))="","",OFFSET('Sanitation Data'!$G$28,0,10*ROW('Sanitation Data'!G147)))</f>
        <v/>
      </c>
      <c r="DA153" s="404" t="str">
        <f ca="1">+IF(OFFSET('Sanitation Data'!$G$29,0,10*ROW('Sanitation Data'!G147))="","",OFFSET('Sanitation Data'!$G$29,0,10*ROW('Sanitation Data'!G147)))</f>
        <v/>
      </c>
      <c r="DB153" s="404" t="str">
        <f ca="1">+IF(OFFSET('Sanitation Data'!$G$30,0,10*ROW('Sanitation Data'!G147))="","",OFFSET('Sanitation Data'!$G$30,0,10*ROW('Sanitation Data'!G147)))</f>
        <v/>
      </c>
      <c r="DC153" s="404" t="str">
        <f ca="1">+IF(OFFSET('Sanitation Data'!$G$31,0,10*ROW('Sanitation Data'!G147))="","",OFFSET('Sanitation Data'!$G$31,0,10*ROW('Sanitation Data'!G147)))</f>
        <v/>
      </c>
      <c r="DD153" s="404" t="str">
        <f ca="1">+IF(OFFSET('Sanitation Data'!$G$32,0,10*ROW('Sanitation Data'!G147))="","",OFFSET('Sanitation Data'!$G$32,0,10*ROW('Sanitation Data'!G147)))</f>
        <v/>
      </c>
      <c r="DE153" s="404" t="str">
        <f ca="1">+IF(OFFSET('Sanitation Data'!$H$28,0,10*ROW('Sanitation Data'!H147))="","",OFFSET('Sanitation Data'!$H$28,0,10*ROW('Sanitation Data'!H147)))</f>
        <v/>
      </c>
      <c r="DF153" s="404" t="str">
        <f ca="1">+IF(OFFSET('Sanitation Data'!$H$29,0,10*ROW('Sanitation Data'!H147))="","",OFFSET('Sanitation Data'!$H$29,0,10*ROW('Sanitation Data'!H147)))</f>
        <v/>
      </c>
      <c r="DG153" s="404" t="str">
        <f ca="1">+IF(OFFSET('Sanitation Data'!$H$30,0,10*ROW('Sanitation Data'!H147))="","",OFFSET('Sanitation Data'!$H$30,0,10*ROW('Sanitation Data'!H147)))</f>
        <v/>
      </c>
      <c r="DH153" s="404" t="str">
        <f ca="1">+IF(OFFSET('Sanitation Data'!$H$31,0,10*ROW('Sanitation Data'!H147))="","",OFFSET('Sanitation Data'!$H$31,0,10*ROW('Sanitation Data'!H147)))</f>
        <v/>
      </c>
      <c r="DI153" s="404" t="str">
        <f ca="1">+IF(OFFSET('Sanitation Data'!$H$32,0,10*ROW('Sanitation Data'!H147))="","",OFFSET('Sanitation Data'!$H$32,0,10*ROW('Sanitation Data'!H147)))</f>
        <v/>
      </c>
      <c r="DJ153" s="404" t="str">
        <f ca="1">+IF(OFFSET('Sanitation Data'!$I$28,0,10*ROW('Sanitation Data'!I147))="","",OFFSET('Sanitation Data'!$I$28,0,10*ROW('Sanitation Data'!I147)))</f>
        <v/>
      </c>
      <c r="DK153" s="404" t="str">
        <f ca="1">+IF(OFFSET('Sanitation Data'!$I$29,0,10*ROW('Sanitation Data'!I147))="","",OFFSET('Sanitation Data'!$I$29,0,10*ROW('Sanitation Data'!I147)))</f>
        <v/>
      </c>
      <c r="DL153" s="404" t="str">
        <f ca="1">+IF(OFFSET('Sanitation Data'!$I$30,0,10*ROW('Sanitation Data'!I147))="","",OFFSET('Sanitation Data'!$I$30,0,10*ROW('Sanitation Data'!I147)))</f>
        <v/>
      </c>
      <c r="DM153" s="404" t="str">
        <f ca="1">+IF(OFFSET('Sanitation Data'!$I$31,0,10*ROW('Sanitation Data'!I147))="","",OFFSET('Sanitation Data'!$I$31,0,10*ROW('Sanitation Data'!I147)))</f>
        <v/>
      </c>
      <c r="DN153" s="404" t="str">
        <f ca="1">+IF(OFFSET('Sanitation Data'!$I$32,0,10*ROW('Sanitation Data'!I147))="","",OFFSET('Sanitation Data'!$I$32,0,10*ROW('Sanitation Data'!I147)))</f>
        <v/>
      </c>
      <c r="DO153" s="404" t="str">
        <f ca="1">+IF(OFFSET('Hygiene Data'!$D$11,0,10*ROW('Hygiene Data'!D147))="","",OFFSET('Hygiene Data'!$D$11,0,10*ROW('Hygiene Data'!D147)))</f>
        <v/>
      </c>
      <c r="DP153" s="404" t="str">
        <f ca="1">+IF(OFFSET('Hygiene Data'!$D$12,0,10*ROW('Hygiene Data'!D147))="","",OFFSET('Hygiene Data'!$D$12,0,10*ROW('Hygiene Data'!D147)))</f>
        <v/>
      </c>
      <c r="DQ153" s="404" t="str">
        <f ca="1">+IF(OFFSET('Hygiene Data'!$D$13,0,10*ROW('Hygiene Data'!D147))="","",OFFSET('Hygiene Data'!$D$13,0,10*ROW('Hygiene Data'!D147)))</f>
        <v/>
      </c>
      <c r="DR153" s="404" t="str">
        <f ca="1">+IF(OFFSET('Hygiene Data'!$E$11,0,10*ROW('Hygiene Data'!E147))="","",OFFSET('Hygiene Data'!$E$11,0,10*ROW('Hygiene Data'!E147)))</f>
        <v/>
      </c>
      <c r="DS153" s="404" t="str">
        <f ca="1">+IF(OFFSET('Hygiene Data'!$E$12,0,10*ROW('Hygiene Data'!E147))="","",OFFSET('Hygiene Data'!$E$12,0,10*ROW('Hygiene Data'!E147)))</f>
        <v/>
      </c>
      <c r="DT153" s="404" t="str">
        <f ca="1">+IF(OFFSET('Hygiene Data'!$E$13,0,10*ROW('Hygiene Data'!E147))="","",OFFSET('Hygiene Data'!$E$13,0,10*ROW('Hygiene Data'!E147)))</f>
        <v/>
      </c>
      <c r="DU153" s="404" t="str">
        <f ca="1">+IF(OFFSET('Hygiene Data'!$F$11,0,10*ROW('Hygiene Data'!F147))="","",OFFSET('Hygiene Data'!$F$11,0,10*ROW('Hygiene Data'!F147)))</f>
        <v/>
      </c>
      <c r="DV153" s="404" t="str">
        <f ca="1">+IF(OFFSET('Hygiene Data'!$F$12,0,10*ROW('Hygiene Data'!F147))="","",OFFSET('Hygiene Data'!$F$12,0,10*ROW('Hygiene Data'!F147)))</f>
        <v/>
      </c>
      <c r="DW153" s="404" t="str">
        <f ca="1">+IF(OFFSET('Hygiene Data'!$F$13,0,10*ROW('Hygiene Data'!F147))="","",OFFSET('Hygiene Data'!$F$13,0,10*ROW('Hygiene Data'!F147)))</f>
        <v/>
      </c>
      <c r="DX153" s="404" t="str">
        <f ca="1">+IF(OFFSET('Hygiene Data'!$G$11,0,10*ROW('Hygiene Data'!G147))="","",OFFSET('Hygiene Data'!$G$11,0,10*ROW('Hygiene Data'!G147)))</f>
        <v/>
      </c>
      <c r="DY153" s="404" t="str">
        <f ca="1">+IF(OFFSET('Hygiene Data'!$G$12,0,10*ROW('Hygiene Data'!G147))="","",OFFSET('Hygiene Data'!$G$12,0,10*ROW('Hygiene Data'!G147)))</f>
        <v/>
      </c>
      <c r="DZ153" s="404" t="str">
        <f ca="1">+IF(OFFSET('Hygiene Data'!$G$13,0,10*ROW('Hygiene Data'!G147))="","",OFFSET('Hygiene Data'!$G$13,0,10*ROW('Hygiene Data'!G147)))</f>
        <v/>
      </c>
      <c r="EA153" s="404" t="str">
        <f ca="1">+IF(OFFSET('Hygiene Data'!$H$11,0,10*ROW('Hygiene Data'!H147))="","",OFFSET('Hygiene Data'!$H$11,0,10*ROW('Hygiene Data'!H147)))</f>
        <v/>
      </c>
      <c r="EB153" s="404" t="str">
        <f ca="1">+IF(OFFSET('Hygiene Data'!$H$12,0,10*ROW('Hygiene Data'!H147))="","",OFFSET('Hygiene Data'!$H$12,0,10*ROW('Hygiene Data'!H147)))</f>
        <v/>
      </c>
      <c r="EC153" s="404" t="str">
        <f ca="1">+IF(OFFSET('Hygiene Data'!$H$13,0,10*ROW('Hygiene Data'!H147))="","",OFFSET('Hygiene Data'!$H$13,0,10*ROW('Hygiene Data'!H147)))</f>
        <v/>
      </c>
      <c r="ED153" s="404" t="str">
        <f ca="1">+IF(OFFSET('Hygiene Data'!$I$11,0,10*ROW('Hygiene Data'!I147))="","",OFFSET('Hygiene Data'!$I$11,0,10*ROW('Hygiene Data'!I147)))</f>
        <v/>
      </c>
      <c r="EE153" s="404" t="str">
        <f ca="1">+IF(OFFSET('Hygiene Data'!$I$12,0,10*ROW('Hygiene Data'!I147))="","",OFFSET('Hygiene Data'!$I$12,0,10*ROW('Hygiene Data'!I147)))</f>
        <v/>
      </c>
      <c r="EF153" s="404" t="str">
        <f ca="1">+IF(OFFSET('Hygiene Data'!$I$13,0,10*ROW('Hygiene Data'!I147))="","",OFFSET('Hygiene Data'!$I$13,0,10*ROW('Hygiene Data'!I147)))</f>
        <v/>
      </c>
    </row>
    <row r="154" spans="1:136" x14ac:dyDescent="0.25">
      <c r="A154" s="513" t="str">
        <f ca="1">+IF(OFFSET('Water Data'!$B$2,0,10*ROW('Water Data'!E148))="","",OFFSET('Water Data'!$B$2,0,10*ROW('Water Data'!E148)))</f>
        <v/>
      </c>
      <c r="B154" s="51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40" t="str">
        <f t="shared" ca="1" si="2"/>
        <v/>
      </c>
      <c r="D154" s="54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4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4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4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4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4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4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4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4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4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4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4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4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4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4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4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4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4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4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4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4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4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4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4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4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4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4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4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4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4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4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4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4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4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4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4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4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4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4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4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4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4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4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4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4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4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4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4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4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1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4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4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4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4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4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4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4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4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4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4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4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4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4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4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4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4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404" t="str">
        <f ca="1">+IF(OFFSET('Water Data'!$D$27,0,10*ROW('Water Data'!D148))="","",OFFSET('Water Data'!$D$27,0,10*ROW('Water Data'!D148)))</f>
        <v/>
      </c>
      <c r="BT154" s="404" t="str">
        <f ca="1">+IF(OFFSET('Water Data'!$D$28,0,10*ROW('Water Data'!D148))="","",OFFSET('Water Data'!$D$28,0,10*ROW('Water Data'!D148)))</f>
        <v/>
      </c>
      <c r="BU154" s="404" t="str">
        <f ca="1">+IF(OFFSET('Water Data'!$D$29,0,10*ROW('Water Data'!D148))="","",OFFSET('Water Data'!$D$29,0,10*ROW('Water Data'!D148)))</f>
        <v/>
      </c>
      <c r="BV154" s="404" t="str">
        <f ca="1">+IF(OFFSET('Water Data'!$E$27,0,10*ROW('Water Data'!E148))="","",OFFSET('Water Data'!$E$27,0,10*ROW('Water Data'!E148)))</f>
        <v/>
      </c>
      <c r="BW154" s="404" t="str">
        <f ca="1">+IF(OFFSET('Water Data'!$E$28,0,10*ROW('Water Data'!E148))="","",OFFSET('Water Data'!$E$28,0,10*ROW('Water Data'!E148)))</f>
        <v/>
      </c>
      <c r="BX154" s="404" t="str">
        <f ca="1">+IF(OFFSET('Water Data'!$E$29,0,10*ROW('Water Data'!E148))="","",OFFSET('Water Data'!$E$29,0,10*ROW('Water Data'!E148)))</f>
        <v/>
      </c>
      <c r="BY154" s="404" t="str">
        <f ca="1">+IF(OFFSET('Water Data'!$F$27,0,10*ROW('Water Data'!F148))="","",OFFSET('Water Data'!$F$27,0,10*ROW('Water Data'!F148)))</f>
        <v/>
      </c>
      <c r="BZ154" s="404" t="str">
        <f ca="1">+IF(OFFSET('Water Data'!$F$28,0,10*ROW('Water Data'!F148))="","",OFFSET('Water Data'!$F$28,0,10*ROW('Water Data'!F148)))</f>
        <v/>
      </c>
      <c r="CA154" s="404" t="str">
        <f ca="1">+IF(OFFSET('Water Data'!$F$29,0,10*ROW('Water Data'!F148))="","",OFFSET('Water Data'!$F$29,0,10*ROW('Water Data'!F148)))</f>
        <v/>
      </c>
      <c r="CB154" s="404" t="str">
        <f ca="1">+IF(OFFSET('Water Data'!$G$27,0,10*ROW('Water Data'!G148))="","",OFFSET('Water Data'!$G$27,0,10*ROW('Water Data'!G148)))</f>
        <v/>
      </c>
      <c r="CC154" s="404" t="str">
        <f ca="1">+IF(OFFSET('Water Data'!$G$28,0,10*ROW('Water Data'!G148))="","",OFFSET('Water Data'!$G$28,0,10*ROW('Water Data'!G148)))</f>
        <v/>
      </c>
      <c r="CD154" s="404" t="str">
        <f ca="1">+IF(OFFSET('Water Data'!$G$29,0,10*ROW('Water Data'!G148))="","",OFFSET('Water Data'!$G$29,0,10*ROW('Water Data'!G148)))</f>
        <v/>
      </c>
      <c r="CE154" s="404" t="str">
        <f ca="1">+IF(OFFSET('Water Data'!$H$27,0,10*ROW('Water Data'!H148))="","",OFFSET('Water Data'!$H$27,0,10*ROW('Water Data'!H148)))</f>
        <v/>
      </c>
      <c r="CF154" s="404" t="str">
        <f ca="1">+IF(OFFSET('Water Data'!$H$28,0,10*ROW('Water Data'!H148))="","",OFFSET('Water Data'!$H$28,0,10*ROW('Water Data'!H148)))</f>
        <v/>
      </c>
      <c r="CG154" s="404" t="str">
        <f ca="1">+IF(OFFSET('Water Data'!$H$29,0,10*ROW('Water Data'!H148))="","",OFFSET('Water Data'!$H$29,0,10*ROW('Water Data'!H148)))</f>
        <v/>
      </c>
      <c r="CH154" s="404" t="str">
        <f ca="1">+IF(OFFSET('Water Data'!$I$27,0,10*ROW('Water Data'!I148))="","",OFFSET('Water Data'!$I$27,0,10*ROW('Water Data'!I148)))</f>
        <v/>
      </c>
      <c r="CI154" s="404" t="str">
        <f ca="1">+IF(OFFSET('Water Data'!$I$28,0,10*ROW('Water Data'!I148))="","",OFFSET('Water Data'!$I$28,0,10*ROW('Water Data'!I148)))</f>
        <v/>
      </c>
      <c r="CJ154" s="404" t="str">
        <f ca="1">+IF(OFFSET('Water Data'!$I$29,0,10*ROW('Water Data'!I148))="","",OFFSET('Water Data'!$I$29,0,10*ROW('Water Data'!I148)))</f>
        <v/>
      </c>
      <c r="CK154" s="404" t="str">
        <f ca="1">+IF(OFFSET('Sanitation Data'!$D$28,0,10*ROW('Sanitation Data'!D148))="","",OFFSET('Sanitation Data'!$D$28,0,10*ROW('Sanitation Data'!D148)))</f>
        <v/>
      </c>
      <c r="CL154" s="404" t="str">
        <f ca="1">+IF(OFFSET('Sanitation Data'!$D$29,0,10*ROW('Sanitation Data'!D148))="","",OFFSET('Sanitation Data'!$D$29,0,10*ROW('Sanitation Data'!D148)))</f>
        <v/>
      </c>
      <c r="CM154" s="404" t="str">
        <f ca="1">+IF(OFFSET('Sanitation Data'!$D$30,0,10*ROW('Sanitation Data'!D148))="","",OFFSET('Sanitation Data'!$D$30,0,10*ROW('Sanitation Data'!D148)))</f>
        <v/>
      </c>
      <c r="CN154" s="404" t="str">
        <f ca="1">+IF(OFFSET('Sanitation Data'!$D$31,0,10*ROW('Sanitation Data'!D148))="","",OFFSET('Sanitation Data'!$D$31,0,10*ROW('Sanitation Data'!D148)))</f>
        <v/>
      </c>
      <c r="CO154" s="404" t="str">
        <f ca="1">+IF(OFFSET('Sanitation Data'!$D$32,0,10*ROW('Sanitation Data'!D148))="","",OFFSET('Sanitation Data'!$D$32,0,10*ROW('Sanitation Data'!D148)))</f>
        <v/>
      </c>
      <c r="CP154" s="404" t="str">
        <f ca="1">+IF(OFFSET('Sanitation Data'!$E$28,0,10*ROW('Sanitation Data'!E148))="","",OFFSET('Sanitation Data'!$E$28,0,10*ROW('Sanitation Data'!E148)))</f>
        <v/>
      </c>
      <c r="CQ154" s="404" t="str">
        <f ca="1">+IF(OFFSET('Sanitation Data'!$E$29,0,10*ROW('Sanitation Data'!E148))="","",OFFSET('Sanitation Data'!$E$29,0,10*ROW('Sanitation Data'!E148)))</f>
        <v/>
      </c>
      <c r="CR154" s="404" t="str">
        <f ca="1">+IF(OFFSET('Sanitation Data'!$E$30,0,10*ROW('Sanitation Data'!E148))="","",OFFSET('Sanitation Data'!$E$30,0,10*ROW('Sanitation Data'!E148)))</f>
        <v/>
      </c>
      <c r="CS154" s="404" t="str">
        <f ca="1">+IF(OFFSET('Sanitation Data'!$E$31,0,10*ROW('Sanitation Data'!E148))="","",OFFSET('Sanitation Data'!$E$31,0,10*ROW('Sanitation Data'!E148)))</f>
        <v/>
      </c>
      <c r="CT154" s="404" t="str">
        <f ca="1">+IF(OFFSET('Sanitation Data'!$E$32,0,10*ROW('Sanitation Data'!E148))="","",OFFSET('Sanitation Data'!$E$32,0,10*ROW('Sanitation Data'!E148)))</f>
        <v/>
      </c>
      <c r="CU154" s="404" t="str">
        <f ca="1">+IF(OFFSET('Sanitation Data'!$F$28,0,10*ROW('Sanitation Data'!F148))="","",OFFSET('Sanitation Data'!$F$28,0,10*ROW('Sanitation Data'!F148)))</f>
        <v/>
      </c>
      <c r="CV154" s="404" t="str">
        <f ca="1">+IF(OFFSET('Sanitation Data'!$F$29,0,10*ROW('Sanitation Data'!F148))="","",OFFSET('Sanitation Data'!$F$29,0,10*ROW('Sanitation Data'!F148)))</f>
        <v/>
      </c>
      <c r="CW154" s="404" t="str">
        <f ca="1">+IF(OFFSET('Sanitation Data'!$F$30,0,10*ROW('Sanitation Data'!F148))="","",OFFSET('Sanitation Data'!$F$30,0,10*ROW('Sanitation Data'!F148)))</f>
        <v/>
      </c>
      <c r="CX154" s="404" t="str">
        <f ca="1">+IF(OFFSET('Sanitation Data'!$F$31,0,10*ROW('Sanitation Data'!F148))="","",OFFSET('Sanitation Data'!$F$31,0,10*ROW('Sanitation Data'!F148)))</f>
        <v/>
      </c>
      <c r="CY154" s="404" t="str">
        <f ca="1">+IF(OFFSET('Sanitation Data'!$F$32,0,10*ROW('Sanitation Data'!F148))="","",OFFSET('Sanitation Data'!$F$32,0,10*ROW('Sanitation Data'!F148)))</f>
        <v/>
      </c>
      <c r="CZ154" s="404" t="str">
        <f ca="1">+IF(OFFSET('Sanitation Data'!$G$28,0,10*ROW('Sanitation Data'!G148))="","",OFFSET('Sanitation Data'!$G$28,0,10*ROW('Sanitation Data'!G148)))</f>
        <v/>
      </c>
      <c r="DA154" s="404" t="str">
        <f ca="1">+IF(OFFSET('Sanitation Data'!$G$29,0,10*ROW('Sanitation Data'!G148))="","",OFFSET('Sanitation Data'!$G$29,0,10*ROW('Sanitation Data'!G148)))</f>
        <v/>
      </c>
      <c r="DB154" s="404" t="str">
        <f ca="1">+IF(OFFSET('Sanitation Data'!$G$30,0,10*ROW('Sanitation Data'!G148))="","",OFFSET('Sanitation Data'!$G$30,0,10*ROW('Sanitation Data'!G148)))</f>
        <v/>
      </c>
      <c r="DC154" s="404" t="str">
        <f ca="1">+IF(OFFSET('Sanitation Data'!$G$31,0,10*ROW('Sanitation Data'!G148))="","",OFFSET('Sanitation Data'!$G$31,0,10*ROW('Sanitation Data'!G148)))</f>
        <v/>
      </c>
      <c r="DD154" s="404" t="str">
        <f ca="1">+IF(OFFSET('Sanitation Data'!$G$32,0,10*ROW('Sanitation Data'!G148))="","",OFFSET('Sanitation Data'!$G$32,0,10*ROW('Sanitation Data'!G148)))</f>
        <v/>
      </c>
      <c r="DE154" s="404" t="str">
        <f ca="1">+IF(OFFSET('Sanitation Data'!$H$28,0,10*ROW('Sanitation Data'!H148))="","",OFFSET('Sanitation Data'!$H$28,0,10*ROW('Sanitation Data'!H148)))</f>
        <v/>
      </c>
      <c r="DF154" s="404" t="str">
        <f ca="1">+IF(OFFSET('Sanitation Data'!$H$29,0,10*ROW('Sanitation Data'!H148))="","",OFFSET('Sanitation Data'!$H$29,0,10*ROW('Sanitation Data'!H148)))</f>
        <v/>
      </c>
      <c r="DG154" s="404" t="str">
        <f ca="1">+IF(OFFSET('Sanitation Data'!$H$30,0,10*ROW('Sanitation Data'!H148))="","",OFFSET('Sanitation Data'!$H$30,0,10*ROW('Sanitation Data'!H148)))</f>
        <v/>
      </c>
      <c r="DH154" s="404" t="str">
        <f ca="1">+IF(OFFSET('Sanitation Data'!$H$31,0,10*ROW('Sanitation Data'!H148))="","",OFFSET('Sanitation Data'!$H$31,0,10*ROW('Sanitation Data'!H148)))</f>
        <v/>
      </c>
      <c r="DI154" s="404" t="str">
        <f ca="1">+IF(OFFSET('Sanitation Data'!$H$32,0,10*ROW('Sanitation Data'!H148))="","",OFFSET('Sanitation Data'!$H$32,0,10*ROW('Sanitation Data'!H148)))</f>
        <v/>
      </c>
      <c r="DJ154" s="404" t="str">
        <f ca="1">+IF(OFFSET('Sanitation Data'!$I$28,0,10*ROW('Sanitation Data'!I148))="","",OFFSET('Sanitation Data'!$I$28,0,10*ROW('Sanitation Data'!I148)))</f>
        <v/>
      </c>
      <c r="DK154" s="404" t="str">
        <f ca="1">+IF(OFFSET('Sanitation Data'!$I$29,0,10*ROW('Sanitation Data'!I148))="","",OFFSET('Sanitation Data'!$I$29,0,10*ROW('Sanitation Data'!I148)))</f>
        <v/>
      </c>
      <c r="DL154" s="404" t="str">
        <f ca="1">+IF(OFFSET('Sanitation Data'!$I$30,0,10*ROW('Sanitation Data'!I148))="","",OFFSET('Sanitation Data'!$I$30,0,10*ROW('Sanitation Data'!I148)))</f>
        <v/>
      </c>
      <c r="DM154" s="404" t="str">
        <f ca="1">+IF(OFFSET('Sanitation Data'!$I$31,0,10*ROW('Sanitation Data'!I148))="","",OFFSET('Sanitation Data'!$I$31,0,10*ROW('Sanitation Data'!I148)))</f>
        <v/>
      </c>
      <c r="DN154" s="404" t="str">
        <f ca="1">+IF(OFFSET('Sanitation Data'!$I$32,0,10*ROW('Sanitation Data'!I148))="","",OFFSET('Sanitation Data'!$I$32,0,10*ROW('Sanitation Data'!I148)))</f>
        <v/>
      </c>
      <c r="DO154" s="404" t="str">
        <f ca="1">+IF(OFFSET('Hygiene Data'!$D$11,0,10*ROW('Hygiene Data'!D148))="","",OFFSET('Hygiene Data'!$D$11,0,10*ROW('Hygiene Data'!D148)))</f>
        <v/>
      </c>
      <c r="DP154" s="404" t="str">
        <f ca="1">+IF(OFFSET('Hygiene Data'!$D$12,0,10*ROW('Hygiene Data'!D148))="","",OFFSET('Hygiene Data'!$D$12,0,10*ROW('Hygiene Data'!D148)))</f>
        <v/>
      </c>
      <c r="DQ154" s="404" t="str">
        <f ca="1">+IF(OFFSET('Hygiene Data'!$D$13,0,10*ROW('Hygiene Data'!D148))="","",OFFSET('Hygiene Data'!$D$13,0,10*ROW('Hygiene Data'!D148)))</f>
        <v/>
      </c>
      <c r="DR154" s="404" t="str">
        <f ca="1">+IF(OFFSET('Hygiene Data'!$E$11,0,10*ROW('Hygiene Data'!E148))="","",OFFSET('Hygiene Data'!$E$11,0,10*ROW('Hygiene Data'!E148)))</f>
        <v/>
      </c>
      <c r="DS154" s="404" t="str">
        <f ca="1">+IF(OFFSET('Hygiene Data'!$E$12,0,10*ROW('Hygiene Data'!E148))="","",OFFSET('Hygiene Data'!$E$12,0,10*ROW('Hygiene Data'!E148)))</f>
        <v/>
      </c>
      <c r="DT154" s="404" t="str">
        <f ca="1">+IF(OFFSET('Hygiene Data'!$E$13,0,10*ROW('Hygiene Data'!E148))="","",OFFSET('Hygiene Data'!$E$13,0,10*ROW('Hygiene Data'!E148)))</f>
        <v/>
      </c>
      <c r="DU154" s="404" t="str">
        <f ca="1">+IF(OFFSET('Hygiene Data'!$F$11,0,10*ROW('Hygiene Data'!F148))="","",OFFSET('Hygiene Data'!$F$11,0,10*ROW('Hygiene Data'!F148)))</f>
        <v/>
      </c>
      <c r="DV154" s="404" t="str">
        <f ca="1">+IF(OFFSET('Hygiene Data'!$F$12,0,10*ROW('Hygiene Data'!F148))="","",OFFSET('Hygiene Data'!$F$12,0,10*ROW('Hygiene Data'!F148)))</f>
        <v/>
      </c>
      <c r="DW154" s="404" t="str">
        <f ca="1">+IF(OFFSET('Hygiene Data'!$F$13,0,10*ROW('Hygiene Data'!F148))="","",OFFSET('Hygiene Data'!$F$13,0,10*ROW('Hygiene Data'!F148)))</f>
        <v/>
      </c>
      <c r="DX154" s="404" t="str">
        <f ca="1">+IF(OFFSET('Hygiene Data'!$G$11,0,10*ROW('Hygiene Data'!G148))="","",OFFSET('Hygiene Data'!$G$11,0,10*ROW('Hygiene Data'!G148)))</f>
        <v/>
      </c>
      <c r="DY154" s="404" t="str">
        <f ca="1">+IF(OFFSET('Hygiene Data'!$G$12,0,10*ROW('Hygiene Data'!G148))="","",OFFSET('Hygiene Data'!$G$12,0,10*ROW('Hygiene Data'!G148)))</f>
        <v/>
      </c>
      <c r="DZ154" s="404" t="str">
        <f ca="1">+IF(OFFSET('Hygiene Data'!$G$13,0,10*ROW('Hygiene Data'!G148))="","",OFFSET('Hygiene Data'!$G$13,0,10*ROW('Hygiene Data'!G148)))</f>
        <v/>
      </c>
      <c r="EA154" s="404" t="str">
        <f ca="1">+IF(OFFSET('Hygiene Data'!$H$11,0,10*ROW('Hygiene Data'!H148))="","",OFFSET('Hygiene Data'!$H$11,0,10*ROW('Hygiene Data'!H148)))</f>
        <v/>
      </c>
      <c r="EB154" s="404" t="str">
        <f ca="1">+IF(OFFSET('Hygiene Data'!$H$12,0,10*ROW('Hygiene Data'!H148))="","",OFFSET('Hygiene Data'!$H$12,0,10*ROW('Hygiene Data'!H148)))</f>
        <v/>
      </c>
      <c r="EC154" s="404" t="str">
        <f ca="1">+IF(OFFSET('Hygiene Data'!$H$13,0,10*ROW('Hygiene Data'!H148))="","",OFFSET('Hygiene Data'!$H$13,0,10*ROW('Hygiene Data'!H148)))</f>
        <v/>
      </c>
      <c r="ED154" s="404" t="str">
        <f ca="1">+IF(OFFSET('Hygiene Data'!$I$11,0,10*ROW('Hygiene Data'!I148))="","",OFFSET('Hygiene Data'!$I$11,0,10*ROW('Hygiene Data'!I148)))</f>
        <v/>
      </c>
      <c r="EE154" s="404" t="str">
        <f ca="1">+IF(OFFSET('Hygiene Data'!$I$12,0,10*ROW('Hygiene Data'!I148))="","",OFFSET('Hygiene Data'!$I$12,0,10*ROW('Hygiene Data'!I148)))</f>
        <v/>
      </c>
      <c r="EF154" s="404" t="str">
        <f ca="1">+IF(OFFSET('Hygiene Data'!$I$13,0,10*ROW('Hygiene Data'!I148))="","",OFFSET('Hygiene Data'!$I$13,0,10*ROW('Hygiene Data'!I148)))</f>
        <v/>
      </c>
    </row>
    <row r="155" spans="1:136" x14ac:dyDescent="0.25">
      <c r="A155" s="513" t="str">
        <f ca="1">+IF(OFFSET('Water Data'!$B$2,0,10*ROW('Water Data'!E149))="","",OFFSET('Water Data'!$B$2,0,10*ROW('Water Data'!E149)))</f>
        <v/>
      </c>
      <c r="B155" s="51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40" t="str">
        <f t="shared" ca="1" si="2"/>
        <v/>
      </c>
      <c r="D155" s="54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4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4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4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4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4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4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4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4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4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4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4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4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4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4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4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4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4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4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4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4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4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4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4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4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4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4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4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4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4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4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4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4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4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4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4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4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4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4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4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4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4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4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4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4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4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4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4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4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1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4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4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4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4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4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4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4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4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4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4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4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4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4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4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4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4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404" t="str">
        <f ca="1">+IF(OFFSET('Water Data'!$D$27,0,10*ROW('Water Data'!D149))="","",OFFSET('Water Data'!$D$27,0,10*ROW('Water Data'!D149)))</f>
        <v/>
      </c>
      <c r="BT155" s="404" t="str">
        <f ca="1">+IF(OFFSET('Water Data'!$D$28,0,10*ROW('Water Data'!D149))="","",OFFSET('Water Data'!$D$28,0,10*ROW('Water Data'!D149)))</f>
        <v/>
      </c>
      <c r="BU155" s="404" t="str">
        <f ca="1">+IF(OFFSET('Water Data'!$D$29,0,10*ROW('Water Data'!D149))="","",OFFSET('Water Data'!$D$29,0,10*ROW('Water Data'!D149)))</f>
        <v/>
      </c>
      <c r="BV155" s="404" t="str">
        <f ca="1">+IF(OFFSET('Water Data'!$E$27,0,10*ROW('Water Data'!E149))="","",OFFSET('Water Data'!$E$27,0,10*ROW('Water Data'!E149)))</f>
        <v/>
      </c>
      <c r="BW155" s="404" t="str">
        <f ca="1">+IF(OFFSET('Water Data'!$E$28,0,10*ROW('Water Data'!E149))="","",OFFSET('Water Data'!$E$28,0,10*ROW('Water Data'!E149)))</f>
        <v/>
      </c>
      <c r="BX155" s="404" t="str">
        <f ca="1">+IF(OFFSET('Water Data'!$E$29,0,10*ROW('Water Data'!E149))="","",OFFSET('Water Data'!$E$29,0,10*ROW('Water Data'!E149)))</f>
        <v/>
      </c>
      <c r="BY155" s="404" t="str">
        <f ca="1">+IF(OFFSET('Water Data'!$F$27,0,10*ROW('Water Data'!F149))="","",OFFSET('Water Data'!$F$27,0,10*ROW('Water Data'!F149)))</f>
        <v/>
      </c>
      <c r="BZ155" s="404" t="str">
        <f ca="1">+IF(OFFSET('Water Data'!$F$28,0,10*ROW('Water Data'!F149))="","",OFFSET('Water Data'!$F$28,0,10*ROW('Water Data'!F149)))</f>
        <v/>
      </c>
      <c r="CA155" s="404" t="str">
        <f ca="1">+IF(OFFSET('Water Data'!$F$29,0,10*ROW('Water Data'!F149))="","",OFFSET('Water Data'!$F$29,0,10*ROW('Water Data'!F149)))</f>
        <v/>
      </c>
      <c r="CB155" s="404" t="str">
        <f ca="1">+IF(OFFSET('Water Data'!$G$27,0,10*ROW('Water Data'!G149))="","",OFFSET('Water Data'!$G$27,0,10*ROW('Water Data'!G149)))</f>
        <v/>
      </c>
      <c r="CC155" s="404" t="str">
        <f ca="1">+IF(OFFSET('Water Data'!$G$28,0,10*ROW('Water Data'!G149))="","",OFFSET('Water Data'!$G$28,0,10*ROW('Water Data'!G149)))</f>
        <v/>
      </c>
      <c r="CD155" s="404" t="str">
        <f ca="1">+IF(OFFSET('Water Data'!$G$29,0,10*ROW('Water Data'!G149))="","",OFFSET('Water Data'!$G$29,0,10*ROW('Water Data'!G149)))</f>
        <v/>
      </c>
      <c r="CE155" s="404" t="str">
        <f ca="1">+IF(OFFSET('Water Data'!$H$27,0,10*ROW('Water Data'!H149))="","",OFFSET('Water Data'!$H$27,0,10*ROW('Water Data'!H149)))</f>
        <v/>
      </c>
      <c r="CF155" s="404" t="str">
        <f ca="1">+IF(OFFSET('Water Data'!$H$28,0,10*ROW('Water Data'!H149))="","",OFFSET('Water Data'!$H$28,0,10*ROW('Water Data'!H149)))</f>
        <v/>
      </c>
      <c r="CG155" s="404" t="str">
        <f ca="1">+IF(OFFSET('Water Data'!$H$29,0,10*ROW('Water Data'!H149))="","",OFFSET('Water Data'!$H$29,0,10*ROW('Water Data'!H149)))</f>
        <v/>
      </c>
      <c r="CH155" s="404" t="str">
        <f ca="1">+IF(OFFSET('Water Data'!$I$27,0,10*ROW('Water Data'!I149))="","",OFFSET('Water Data'!$I$27,0,10*ROW('Water Data'!I149)))</f>
        <v/>
      </c>
      <c r="CI155" s="404" t="str">
        <f ca="1">+IF(OFFSET('Water Data'!$I$28,0,10*ROW('Water Data'!I149))="","",OFFSET('Water Data'!$I$28,0,10*ROW('Water Data'!I149)))</f>
        <v/>
      </c>
      <c r="CJ155" s="404" t="str">
        <f ca="1">+IF(OFFSET('Water Data'!$I$29,0,10*ROW('Water Data'!I149))="","",OFFSET('Water Data'!$I$29,0,10*ROW('Water Data'!I149)))</f>
        <v/>
      </c>
      <c r="CK155" s="404" t="str">
        <f ca="1">+IF(OFFSET('Sanitation Data'!$D$28,0,10*ROW('Sanitation Data'!D149))="","",OFFSET('Sanitation Data'!$D$28,0,10*ROW('Sanitation Data'!D149)))</f>
        <v/>
      </c>
      <c r="CL155" s="404" t="str">
        <f ca="1">+IF(OFFSET('Sanitation Data'!$D$29,0,10*ROW('Sanitation Data'!D149))="","",OFFSET('Sanitation Data'!$D$29,0,10*ROW('Sanitation Data'!D149)))</f>
        <v/>
      </c>
      <c r="CM155" s="404" t="str">
        <f ca="1">+IF(OFFSET('Sanitation Data'!$D$30,0,10*ROW('Sanitation Data'!D149))="","",OFFSET('Sanitation Data'!$D$30,0,10*ROW('Sanitation Data'!D149)))</f>
        <v/>
      </c>
      <c r="CN155" s="404" t="str">
        <f ca="1">+IF(OFFSET('Sanitation Data'!$D$31,0,10*ROW('Sanitation Data'!D149))="","",OFFSET('Sanitation Data'!$D$31,0,10*ROW('Sanitation Data'!D149)))</f>
        <v/>
      </c>
      <c r="CO155" s="404" t="str">
        <f ca="1">+IF(OFFSET('Sanitation Data'!$D$32,0,10*ROW('Sanitation Data'!D149))="","",OFFSET('Sanitation Data'!$D$32,0,10*ROW('Sanitation Data'!D149)))</f>
        <v/>
      </c>
      <c r="CP155" s="404" t="str">
        <f ca="1">+IF(OFFSET('Sanitation Data'!$E$28,0,10*ROW('Sanitation Data'!E149))="","",OFFSET('Sanitation Data'!$E$28,0,10*ROW('Sanitation Data'!E149)))</f>
        <v/>
      </c>
      <c r="CQ155" s="404" t="str">
        <f ca="1">+IF(OFFSET('Sanitation Data'!$E$29,0,10*ROW('Sanitation Data'!E149))="","",OFFSET('Sanitation Data'!$E$29,0,10*ROW('Sanitation Data'!E149)))</f>
        <v/>
      </c>
      <c r="CR155" s="404" t="str">
        <f ca="1">+IF(OFFSET('Sanitation Data'!$E$30,0,10*ROW('Sanitation Data'!E149))="","",OFFSET('Sanitation Data'!$E$30,0,10*ROW('Sanitation Data'!E149)))</f>
        <v/>
      </c>
      <c r="CS155" s="404" t="str">
        <f ca="1">+IF(OFFSET('Sanitation Data'!$E$31,0,10*ROW('Sanitation Data'!E149))="","",OFFSET('Sanitation Data'!$E$31,0,10*ROW('Sanitation Data'!E149)))</f>
        <v/>
      </c>
      <c r="CT155" s="404" t="str">
        <f ca="1">+IF(OFFSET('Sanitation Data'!$E$32,0,10*ROW('Sanitation Data'!E149))="","",OFFSET('Sanitation Data'!$E$32,0,10*ROW('Sanitation Data'!E149)))</f>
        <v/>
      </c>
      <c r="CU155" s="404" t="str">
        <f ca="1">+IF(OFFSET('Sanitation Data'!$F$28,0,10*ROW('Sanitation Data'!F149))="","",OFFSET('Sanitation Data'!$F$28,0,10*ROW('Sanitation Data'!F149)))</f>
        <v/>
      </c>
      <c r="CV155" s="404" t="str">
        <f ca="1">+IF(OFFSET('Sanitation Data'!$F$29,0,10*ROW('Sanitation Data'!F149))="","",OFFSET('Sanitation Data'!$F$29,0,10*ROW('Sanitation Data'!F149)))</f>
        <v/>
      </c>
      <c r="CW155" s="404" t="str">
        <f ca="1">+IF(OFFSET('Sanitation Data'!$F$30,0,10*ROW('Sanitation Data'!F149))="","",OFFSET('Sanitation Data'!$F$30,0,10*ROW('Sanitation Data'!F149)))</f>
        <v/>
      </c>
      <c r="CX155" s="404" t="str">
        <f ca="1">+IF(OFFSET('Sanitation Data'!$F$31,0,10*ROW('Sanitation Data'!F149))="","",OFFSET('Sanitation Data'!$F$31,0,10*ROW('Sanitation Data'!F149)))</f>
        <v/>
      </c>
      <c r="CY155" s="404" t="str">
        <f ca="1">+IF(OFFSET('Sanitation Data'!$F$32,0,10*ROW('Sanitation Data'!F149))="","",OFFSET('Sanitation Data'!$F$32,0,10*ROW('Sanitation Data'!F149)))</f>
        <v/>
      </c>
      <c r="CZ155" s="404" t="str">
        <f ca="1">+IF(OFFSET('Sanitation Data'!$G$28,0,10*ROW('Sanitation Data'!G149))="","",OFFSET('Sanitation Data'!$G$28,0,10*ROW('Sanitation Data'!G149)))</f>
        <v/>
      </c>
      <c r="DA155" s="404" t="str">
        <f ca="1">+IF(OFFSET('Sanitation Data'!$G$29,0,10*ROW('Sanitation Data'!G149))="","",OFFSET('Sanitation Data'!$G$29,0,10*ROW('Sanitation Data'!G149)))</f>
        <v/>
      </c>
      <c r="DB155" s="404" t="str">
        <f ca="1">+IF(OFFSET('Sanitation Data'!$G$30,0,10*ROW('Sanitation Data'!G149))="","",OFFSET('Sanitation Data'!$G$30,0,10*ROW('Sanitation Data'!G149)))</f>
        <v/>
      </c>
      <c r="DC155" s="404" t="str">
        <f ca="1">+IF(OFFSET('Sanitation Data'!$G$31,0,10*ROW('Sanitation Data'!G149))="","",OFFSET('Sanitation Data'!$G$31,0,10*ROW('Sanitation Data'!G149)))</f>
        <v/>
      </c>
      <c r="DD155" s="404" t="str">
        <f ca="1">+IF(OFFSET('Sanitation Data'!$G$32,0,10*ROW('Sanitation Data'!G149))="","",OFFSET('Sanitation Data'!$G$32,0,10*ROW('Sanitation Data'!G149)))</f>
        <v/>
      </c>
      <c r="DE155" s="404" t="str">
        <f ca="1">+IF(OFFSET('Sanitation Data'!$H$28,0,10*ROW('Sanitation Data'!H149))="","",OFFSET('Sanitation Data'!$H$28,0,10*ROW('Sanitation Data'!H149)))</f>
        <v/>
      </c>
      <c r="DF155" s="404" t="str">
        <f ca="1">+IF(OFFSET('Sanitation Data'!$H$29,0,10*ROW('Sanitation Data'!H149))="","",OFFSET('Sanitation Data'!$H$29,0,10*ROW('Sanitation Data'!H149)))</f>
        <v/>
      </c>
      <c r="DG155" s="404" t="str">
        <f ca="1">+IF(OFFSET('Sanitation Data'!$H$30,0,10*ROW('Sanitation Data'!H149))="","",OFFSET('Sanitation Data'!$H$30,0,10*ROW('Sanitation Data'!H149)))</f>
        <v/>
      </c>
      <c r="DH155" s="404" t="str">
        <f ca="1">+IF(OFFSET('Sanitation Data'!$H$31,0,10*ROW('Sanitation Data'!H149))="","",OFFSET('Sanitation Data'!$H$31,0,10*ROW('Sanitation Data'!H149)))</f>
        <v/>
      </c>
      <c r="DI155" s="404" t="str">
        <f ca="1">+IF(OFFSET('Sanitation Data'!$H$32,0,10*ROW('Sanitation Data'!H149))="","",OFFSET('Sanitation Data'!$H$32,0,10*ROW('Sanitation Data'!H149)))</f>
        <v/>
      </c>
      <c r="DJ155" s="404" t="str">
        <f ca="1">+IF(OFFSET('Sanitation Data'!$I$28,0,10*ROW('Sanitation Data'!I149))="","",OFFSET('Sanitation Data'!$I$28,0,10*ROW('Sanitation Data'!I149)))</f>
        <v/>
      </c>
      <c r="DK155" s="404" t="str">
        <f ca="1">+IF(OFFSET('Sanitation Data'!$I$29,0,10*ROW('Sanitation Data'!I149))="","",OFFSET('Sanitation Data'!$I$29,0,10*ROW('Sanitation Data'!I149)))</f>
        <v/>
      </c>
      <c r="DL155" s="404" t="str">
        <f ca="1">+IF(OFFSET('Sanitation Data'!$I$30,0,10*ROW('Sanitation Data'!I149))="","",OFFSET('Sanitation Data'!$I$30,0,10*ROW('Sanitation Data'!I149)))</f>
        <v/>
      </c>
      <c r="DM155" s="404" t="str">
        <f ca="1">+IF(OFFSET('Sanitation Data'!$I$31,0,10*ROW('Sanitation Data'!I149))="","",OFFSET('Sanitation Data'!$I$31,0,10*ROW('Sanitation Data'!I149)))</f>
        <v/>
      </c>
      <c r="DN155" s="404" t="str">
        <f ca="1">+IF(OFFSET('Sanitation Data'!$I$32,0,10*ROW('Sanitation Data'!I149))="","",OFFSET('Sanitation Data'!$I$32,0,10*ROW('Sanitation Data'!I149)))</f>
        <v/>
      </c>
      <c r="DO155" s="404" t="str">
        <f ca="1">+IF(OFFSET('Hygiene Data'!$D$11,0,10*ROW('Hygiene Data'!D149))="","",OFFSET('Hygiene Data'!$D$11,0,10*ROW('Hygiene Data'!D149)))</f>
        <v/>
      </c>
      <c r="DP155" s="404" t="str">
        <f ca="1">+IF(OFFSET('Hygiene Data'!$D$12,0,10*ROW('Hygiene Data'!D149))="","",OFFSET('Hygiene Data'!$D$12,0,10*ROW('Hygiene Data'!D149)))</f>
        <v/>
      </c>
      <c r="DQ155" s="404" t="str">
        <f ca="1">+IF(OFFSET('Hygiene Data'!$D$13,0,10*ROW('Hygiene Data'!D149))="","",OFFSET('Hygiene Data'!$D$13,0,10*ROW('Hygiene Data'!D149)))</f>
        <v/>
      </c>
      <c r="DR155" s="404" t="str">
        <f ca="1">+IF(OFFSET('Hygiene Data'!$E$11,0,10*ROW('Hygiene Data'!E149))="","",OFFSET('Hygiene Data'!$E$11,0,10*ROW('Hygiene Data'!E149)))</f>
        <v/>
      </c>
      <c r="DS155" s="404" t="str">
        <f ca="1">+IF(OFFSET('Hygiene Data'!$E$12,0,10*ROW('Hygiene Data'!E149))="","",OFFSET('Hygiene Data'!$E$12,0,10*ROW('Hygiene Data'!E149)))</f>
        <v/>
      </c>
      <c r="DT155" s="404" t="str">
        <f ca="1">+IF(OFFSET('Hygiene Data'!$E$13,0,10*ROW('Hygiene Data'!E149))="","",OFFSET('Hygiene Data'!$E$13,0,10*ROW('Hygiene Data'!E149)))</f>
        <v/>
      </c>
      <c r="DU155" s="404" t="str">
        <f ca="1">+IF(OFFSET('Hygiene Data'!$F$11,0,10*ROW('Hygiene Data'!F149))="","",OFFSET('Hygiene Data'!$F$11,0,10*ROW('Hygiene Data'!F149)))</f>
        <v/>
      </c>
      <c r="DV155" s="404" t="str">
        <f ca="1">+IF(OFFSET('Hygiene Data'!$F$12,0,10*ROW('Hygiene Data'!F149))="","",OFFSET('Hygiene Data'!$F$12,0,10*ROW('Hygiene Data'!F149)))</f>
        <v/>
      </c>
      <c r="DW155" s="404" t="str">
        <f ca="1">+IF(OFFSET('Hygiene Data'!$F$13,0,10*ROW('Hygiene Data'!F149))="","",OFFSET('Hygiene Data'!$F$13,0,10*ROW('Hygiene Data'!F149)))</f>
        <v/>
      </c>
      <c r="DX155" s="404" t="str">
        <f ca="1">+IF(OFFSET('Hygiene Data'!$G$11,0,10*ROW('Hygiene Data'!G149))="","",OFFSET('Hygiene Data'!$G$11,0,10*ROW('Hygiene Data'!G149)))</f>
        <v/>
      </c>
      <c r="DY155" s="404" t="str">
        <f ca="1">+IF(OFFSET('Hygiene Data'!$G$12,0,10*ROW('Hygiene Data'!G149))="","",OFFSET('Hygiene Data'!$G$12,0,10*ROW('Hygiene Data'!G149)))</f>
        <v/>
      </c>
      <c r="DZ155" s="404" t="str">
        <f ca="1">+IF(OFFSET('Hygiene Data'!$G$13,0,10*ROW('Hygiene Data'!G149))="","",OFFSET('Hygiene Data'!$G$13,0,10*ROW('Hygiene Data'!G149)))</f>
        <v/>
      </c>
      <c r="EA155" s="404" t="str">
        <f ca="1">+IF(OFFSET('Hygiene Data'!$H$11,0,10*ROW('Hygiene Data'!H149))="","",OFFSET('Hygiene Data'!$H$11,0,10*ROW('Hygiene Data'!H149)))</f>
        <v/>
      </c>
      <c r="EB155" s="404" t="str">
        <f ca="1">+IF(OFFSET('Hygiene Data'!$H$12,0,10*ROW('Hygiene Data'!H149))="","",OFFSET('Hygiene Data'!$H$12,0,10*ROW('Hygiene Data'!H149)))</f>
        <v/>
      </c>
      <c r="EC155" s="404" t="str">
        <f ca="1">+IF(OFFSET('Hygiene Data'!$H$13,0,10*ROW('Hygiene Data'!H149))="","",OFFSET('Hygiene Data'!$H$13,0,10*ROW('Hygiene Data'!H149)))</f>
        <v/>
      </c>
      <c r="ED155" s="404" t="str">
        <f ca="1">+IF(OFFSET('Hygiene Data'!$I$11,0,10*ROW('Hygiene Data'!I149))="","",OFFSET('Hygiene Data'!$I$11,0,10*ROW('Hygiene Data'!I149)))</f>
        <v/>
      </c>
      <c r="EE155" s="404" t="str">
        <f ca="1">+IF(OFFSET('Hygiene Data'!$I$12,0,10*ROW('Hygiene Data'!I149))="","",OFFSET('Hygiene Data'!$I$12,0,10*ROW('Hygiene Data'!I149)))</f>
        <v/>
      </c>
      <c r="EF155" s="404" t="str">
        <f ca="1">+IF(OFFSET('Hygiene Data'!$I$13,0,10*ROW('Hygiene Data'!I149))="","",OFFSET('Hygiene Data'!$I$13,0,10*ROW('Hygiene Data'!I149)))</f>
        <v/>
      </c>
    </row>
    <row r="156" spans="1:136" x14ac:dyDescent="0.25">
      <c r="A156" s="513" t="str">
        <f ca="1">+IF(OFFSET('Water Data'!$B$2,0,10*ROW('Water Data'!E150))="","",OFFSET('Water Data'!$B$2,0,10*ROW('Water Data'!E150)))</f>
        <v/>
      </c>
      <c r="B156" s="51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40" t="str">
        <f t="shared" ca="1" si="2"/>
        <v/>
      </c>
      <c r="D156" s="54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4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4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4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4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4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4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4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4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4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4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4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4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4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4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4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4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4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4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4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4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4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4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4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4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4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4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4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4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4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4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4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4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4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4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4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4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4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4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4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4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4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4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4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4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4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4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4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4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1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4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4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4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4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4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4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4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4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4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4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4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4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4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4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4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4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404" t="str">
        <f ca="1">+IF(OFFSET('Water Data'!$D$27,0,10*ROW('Water Data'!D150))="","",OFFSET('Water Data'!$D$27,0,10*ROW('Water Data'!D150)))</f>
        <v/>
      </c>
      <c r="BT156" s="404" t="str">
        <f ca="1">+IF(OFFSET('Water Data'!$D$28,0,10*ROW('Water Data'!D150))="","",OFFSET('Water Data'!$D$28,0,10*ROW('Water Data'!D150)))</f>
        <v/>
      </c>
      <c r="BU156" s="404" t="str">
        <f ca="1">+IF(OFFSET('Water Data'!$D$29,0,10*ROW('Water Data'!D150))="","",OFFSET('Water Data'!$D$29,0,10*ROW('Water Data'!D150)))</f>
        <v/>
      </c>
      <c r="BV156" s="404" t="str">
        <f ca="1">+IF(OFFSET('Water Data'!$E$27,0,10*ROW('Water Data'!E150))="","",OFFSET('Water Data'!$E$27,0,10*ROW('Water Data'!E150)))</f>
        <v/>
      </c>
      <c r="BW156" s="404" t="str">
        <f ca="1">+IF(OFFSET('Water Data'!$E$28,0,10*ROW('Water Data'!E150))="","",OFFSET('Water Data'!$E$28,0,10*ROW('Water Data'!E150)))</f>
        <v/>
      </c>
      <c r="BX156" s="404" t="str">
        <f ca="1">+IF(OFFSET('Water Data'!$E$29,0,10*ROW('Water Data'!E150))="","",OFFSET('Water Data'!$E$29,0,10*ROW('Water Data'!E150)))</f>
        <v/>
      </c>
      <c r="BY156" s="404" t="str">
        <f ca="1">+IF(OFFSET('Water Data'!$F$27,0,10*ROW('Water Data'!F150))="","",OFFSET('Water Data'!$F$27,0,10*ROW('Water Data'!F150)))</f>
        <v/>
      </c>
      <c r="BZ156" s="404" t="str">
        <f ca="1">+IF(OFFSET('Water Data'!$F$28,0,10*ROW('Water Data'!F150))="","",OFFSET('Water Data'!$F$28,0,10*ROW('Water Data'!F150)))</f>
        <v/>
      </c>
      <c r="CA156" s="404" t="str">
        <f ca="1">+IF(OFFSET('Water Data'!$F$29,0,10*ROW('Water Data'!F150))="","",OFFSET('Water Data'!$F$29,0,10*ROW('Water Data'!F150)))</f>
        <v/>
      </c>
      <c r="CB156" s="404" t="str">
        <f ca="1">+IF(OFFSET('Water Data'!$G$27,0,10*ROW('Water Data'!G150))="","",OFFSET('Water Data'!$G$27,0,10*ROW('Water Data'!G150)))</f>
        <v/>
      </c>
      <c r="CC156" s="404" t="str">
        <f ca="1">+IF(OFFSET('Water Data'!$G$28,0,10*ROW('Water Data'!G150))="","",OFFSET('Water Data'!$G$28,0,10*ROW('Water Data'!G150)))</f>
        <v/>
      </c>
      <c r="CD156" s="404" t="str">
        <f ca="1">+IF(OFFSET('Water Data'!$G$29,0,10*ROW('Water Data'!G150))="","",OFFSET('Water Data'!$G$29,0,10*ROW('Water Data'!G150)))</f>
        <v/>
      </c>
      <c r="CE156" s="404" t="str">
        <f ca="1">+IF(OFFSET('Water Data'!$H$27,0,10*ROW('Water Data'!H150))="","",OFFSET('Water Data'!$H$27,0,10*ROW('Water Data'!H150)))</f>
        <v/>
      </c>
      <c r="CF156" s="404" t="str">
        <f ca="1">+IF(OFFSET('Water Data'!$H$28,0,10*ROW('Water Data'!H150))="","",OFFSET('Water Data'!$H$28,0,10*ROW('Water Data'!H150)))</f>
        <v/>
      </c>
      <c r="CG156" s="404" t="str">
        <f ca="1">+IF(OFFSET('Water Data'!$H$29,0,10*ROW('Water Data'!H150))="","",OFFSET('Water Data'!$H$29,0,10*ROW('Water Data'!H150)))</f>
        <v/>
      </c>
      <c r="CH156" s="404" t="str">
        <f ca="1">+IF(OFFSET('Water Data'!$I$27,0,10*ROW('Water Data'!I150))="","",OFFSET('Water Data'!$I$27,0,10*ROW('Water Data'!I150)))</f>
        <v/>
      </c>
      <c r="CI156" s="404" t="str">
        <f ca="1">+IF(OFFSET('Water Data'!$I$28,0,10*ROW('Water Data'!I150))="","",OFFSET('Water Data'!$I$28,0,10*ROW('Water Data'!I150)))</f>
        <v/>
      </c>
      <c r="CJ156" s="404" t="str">
        <f ca="1">+IF(OFFSET('Water Data'!$I$29,0,10*ROW('Water Data'!I150))="","",OFFSET('Water Data'!$I$29,0,10*ROW('Water Data'!I150)))</f>
        <v/>
      </c>
      <c r="CK156" s="404" t="str">
        <f ca="1">+IF(OFFSET('Sanitation Data'!$D$28,0,10*ROW('Sanitation Data'!D150))="","",OFFSET('Sanitation Data'!$D$28,0,10*ROW('Sanitation Data'!D150)))</f>
        <v/>
      </c>
      <c r="CL156" s="404" t="str">
        <f ca="1">+IF(OFFSET('Sanitation Data'!$D$29,0,10*ROW('Sanitation Data'!D150))="","",OFFSET('Sanitation Data'!$D$29,0,10*ROW('Sanitation Data'!D150)))</f>
        <v/>
      </c>
      <c r="CM156" s="404" t="str">
        <f ca="1">+IF(OFFSET('Sanitation Data'!$D$30,0,10*ROW('Sanitation Data'!D150))="","",OFFSET('Sanitation Data'!$D$30,0,10*ROW('Sanitation Data'!D150)))</f>
        <v/>
      </c>
      <c r="CN156" s="404" t="str">
        <f ca="1">+IF(OFFSET('Sanitation Data'!$D$31,0,10*ROW('Sanitation Data'!D150))="","",OFFSET('Sanitation Data'!$D$31,0,10*ROW('Sanitation Data'!D150)))</f>
        <v/>
      </c>
      <c r="CO156" s="404" t="str">
        <f ca="1">+IF(OFFSET('Sanitation Data'!$D$32,0,10*ROW('Sanitation Data'!D150))="","",OFFSET('Sanitation Data'!$D$32,0,10*ROW('Sanitation Data'!D150)))</f>
        <v/>
      </c>
      <c r="CP156" s="404" t="str">
        <f ca="1">+IF(OFFSET('Sanitation Data'!$E$28,0,10*ROW('Sanitation Data'!E150))="","",OFFSET('Sanitation Data'!$E$28,0,10*ROW('Sanitation Data'!E150)))</f>
        <v/>
      </c>
      <c r="CQ156" s="404" t="str">
        <f ca="1">+IF(OFFSET('Sanitation Data'!$E$29,0,10*ROW('Sanitation Data'!E150))="","",OFFSET('Sanitation Data'!$E$29,0,10*ROW('Sanitation Data'!E150)))</f>
        <v/>
      </c>
      <c r="CR156" s="404" t="str">
        <f ca="1">+IF(OFFSET('Sanitation Data'!$E$30,0,10*ROW('Sanitation Data'!E150))="","",OFFSET('Sanitation Data'!$E$30,0,10*ROW('Sanitation Data'!E150)))</f>
        <v/>
      </c>
      <c r="CS156" s="404" t="str">
        <f ca="1">+IF(OFFSET('Sanitation Data'!$E$31,0,10*ROW('Sanitation Data'!E150))="","",OFFSET('Sanitation Data'!$E$31,0,10*ROW('Sanitation Data'!E150)))</f>
        <v/>
      </c>
      <c r="CT156" s="404" t="str">
        <f ca="1">+IF(OFFSET('Sanitation Data'!$E$32,0,10*ROW('Sanitation Data'!E150))="","",OFFSET('Sanitation Data'!$E$32,0,10*ROW('Sanitation Data'!E150)))</f>
        <v/>
      </c>
      <c r="CU156" s="404" t="str">
        <f ca="1">+IF(OFFSET('Sanitation Data'!$F$28,0,10*ROW('Sanitation Data'!F150))="","",OFFSET('Sanitation Data'!$F$28,0,10*ROW('Sanitation Data'!F150)))</f>
        <v/>
      </c>
      <c r="CV156" s="404" t="str">
        <f ca="1">+IF(OFFSET('Sanitation Data'!$F$29,0,10*ROW('Sanitation Data'!F150))="","",OFFSET('Sanitation Data'!$F$29,0,10*ROW('Sanitation Data'!F150)))</f>
        <v/>
      </c>
      <c r="CW156" s="404" t="str">
        <f ca="1">+IF(OFFSET('Sanitation Data'!$F$30,0,10*ROW('Sanitation Data'!F150))="","",OFFSET('Sanitation Data'!$F$30,0,10*ROW('Sanitation Data'!F150)))</f>
        <v/>
      </c>
      <c r="CX156" s="404" t="str">
        <f ca="1">+IF(OFFSET('Sanitation Data'!$F$31,0,10*ROW('Sanitation Data'!F150))="","",OFFSET('Sanitation Data'!$F$31,0,10*ROW('Sanitation Data'!F150)))</f>
        <v/>
      </c>
      <c r="CY156" s="404" t="str">
        <f ca="1">+IF(OFFSET('Sanitation Data'!$F$32,0,10*ROW('Sanitation Data'!F150))="","",OFFSET('Sanitation Data'!$F$32,0,10*ROW('Sanitation Data'!F150)))</f>
        <v/>
      </c>
      <c r="CZ156" s="404" t="str">
        <f ca="1">+IF(OFFSET('Sanitation Data'!$G$28,0,10*ROW('Sanitation Data'!G150))="","",OFFSET('Sanitation Data'!$G$28,0,10*ROW('Sanitation Data'!G150)))</f>
        <v/>
      </c>
      <c r="DA156" s="404" t="str">
        <f ca="1">+IF(OFFSET('Sanitation Data'!$G$29,0,10*ROW('Sanitation Data'!G150))="","",OFFSET('Sanitation Data'!$G$29,0,10*ROW('Sanitation Data'!G150)))</f>
        <v/>
      </c>
      <c r="DB156" s="404" t="str">
        <f ca="1">+IF(OFFSET('Sanitation Data'!$G$30,0,10*ROW('Sanitation Data'!G150))="","",OFFSET('Sanitation Data'!$G$30,0,10*ROW('Sanitation Data'!G150)))</f>
        <v/>
      </c>
      <c r="DC156" s="404" t="str">
        <f ca="1">+IF(OFFSET('Sanitation Data'!$G$31,0,10*ROW('Sanitation Data'!G150))="","",OFFSET('Sanitation Data'!$G$31,0,10*ROW('Sanitation Data'!G150)))</f>
        <v/>
      </c>
      <c r="DD156" s="404" t="str">
        <f ca="1">+IF(OFFSET('Sanitation Data'!$G$32,0,10*ROW('Sanitation Data'!G150))="","",OFFSET('Sanitation Data'!$G$32,0,10*ROW('Sanitation Data'!G150)))</f>
        <v/>
      </c>
      <c r="DE156" s="404" t="str">
        <f ca="1">+IF(OFFSET('Sanitation Data'!$H$28,0,10*ROW('Sanitation Data'!H150))="","",OFFSET('Sanitation Data'!$H$28,0,10*ROW('Sanitation Data'!H150)))</f>
        <v/>
      </c>
      <c r="DF156" s="404" t="str">
        <f ca="1">+IF(OFFSET('Sanitation Data'!$H$29,0,10*ROW('Sanitation Data'!H150))="","",OFFSET('Sanitation Data'!$H$29,0,10*ROW('Sanitation Data'!H150)))</f>
        <v/>
      </c>
      <c r="DG156" s="404" t="str">
        <f ca="1">+IF(OFFSET('Sanitation Data'!$H$30,0,10*ROW('Sanitation Data'!H150))="","",OFFSET('Sanitation Data'!$H$30,0,10*ROW('Sanitation Data'!H150)))</f>
        <v/>
      </c>
      <c r="DH156" s="404" t="str">
        <f ca="1">+IF(OFFSET('Sanitation Data'!$H$31,0,10*ROW('Sanitation Data'!H150))="","",OFFSET('Sanitation Data'!$H$31,0,10*ROW('Sanitation Data'!H150)))</f>
        <v/>
      </c>
      <c r="DI156" s="404" t="str">
        <f ca="1">+IF(OFFSET('Sanitation Data'!$H$32,0,10*ROW('Sanitation Data'!H150))="","",OFFSET('Sanitation Data'!$H$32,0,10*ROW('Sanitation Data'!H150)))</f>
        <v/>
      </c>
      <c r="DJ156" s="404" t="str">
        <f ca="1">+IF(OFFSET('Sanitation Data'!$I$28,0,10*ROW('Sanitation Data'!I150))="","",OFFSET('Sanitation Data'!$I$28,0,10*ROW('Sanitation Data'!I150)))</f>
        <v/>
      </c>
      <c r="DK156" s="404" t="str">
        <f ca="1">+IF(OFFSET('Sanitation Data'!$I$29,0,10*ROW('Sanitation Data'!I150))="","",OFFSET('Sanitation Data'!$I$29,0,10*ROW('Sanitation Data'!I150)))</f>
        <v/>
      </c>
      <c r="DL156" s="404" t="str">
        <f ca="1">+IF(OFFSET('Sanitation Data'!$I$30,0,10*ROW('Sanitation Data'!I150))="","",OFFSET('Sanitation Data'!$I$30,0,10*ROW('Sanitation Data'!I150)))</f>
        <v/>
      </c>
      <c r="DM156" s="404" t="str">
        <f ca="1">+IF(OFFSET('Sanitation Data'!$I$31,0,10*ROW('Sanitation Data'!I150))="","",OFFSET('Sanitation Data'!$I$31,0,10*ROW('Sanitation Data'!I150)))</f>
        <v/>
      </c>
      <c r="DN156" s="404" t="str">
        <f ca="1">+IF(OFFSET('Sanitation Data'!$I$32,0,10*ROW('Sanitation Data'!I150))="","",OFFSET('Sanitation Data'!$I$32,0,10*ROW('Sanitation Data'!I150)))</f>
        <v/>
      </c>
      <c r="DO156" s="404" t="str">
        <f ca="1">+IF(OFFSET('Hygiene Data'!$D$11,0,10*ROW('Hygiene Data'!D150))="","",OFFSET('Hygiene Data'!$D$11,0,10*ROW('Hygiene Data'!D150)))</f>
        <v/>
      </c>
      <c r="DP156" s="404" t="str">
        <f ca="1">+IF(OFFSET('Hygiene Data'!$D$12,0,10*ROW('Hygiene Data'!D150))="","",OFFSET('Hygiene Data'!$D$12,0,10*ROW('Hygiene Data'!D150)))</f>
        <v/>
      </c>
      <c r="DQ156" s="404" t="str">
        <f ca="1">+IF(OFFSET('Hygiene Data'!$D$13,0,10*ROW('Hygiene Data'!D150))="","",OFFSET('Hygiene Data'!$D$13,0,10*ROW('Hygiene Data'!D150)))</f>
        <v/>
      </c>
      <c r="DR156" s="404" t="str">
        <f ca="1">+IF(OFFSET('Hygiene Data'!$E$11,0,10*ROW('Hygiene Data'!E150))="","",OFFSET('Hygiene Data'!$E$11,0,10*ROW('Hygiene Data'!E150)))</f>
        <v/>
      </c>
      <c r="DS156" s="404" t="str">
        <f ca="1">+IF(OFFSET('Hygiene Data'!$E$12,0,10*ROW('Hygiene Data'!E150))="","",OFFSET('Hygiene Data'!$E$12,0,10*ROW('Hygiene Data'!E150)))</f>
        <v/>
      </c>
      <c r="DT156" s="404" t="str">
        <f ca="1">+IF(OFFSET('Hygiene Data'!$E$13,0,10*ROW('Hygiene Data'!E150))="","",OFFSET('Hygiene Data'!$E$13,0,10*ROW('Hygiene Data'!E150)))</f>
        <v/>
      </c>
      <c r="DU156" s="404" t="str">
        <f ca="1">+IF(OFFSET('Hygiene Data'!$F$11,0,10*ROW('Hygiene Data'!F150))="","",OFFSET('Hygiene Data'!$F$11,0,10*ROW('Hygiene Data'!F150)))</f>
        <v/>
      </c>
      <c r="DV156" s="404" t="str">
        <f ca="1">+IF(OFFSET('Hygiene Data'!$F$12,0,10*ROW('Hygiene Data'!F150))="","",OFFSET('Hygiene Data'!$F$12,0,10*ROW('Hygiene Data'!F150)))</f>
        <v/>
      </c>
      <c r="DW156" s="404" t="str">
        <f ca="1">+IF(OFFSET('Hygiene Data'!$F$13,0,10*ROW('Hygiene Data'!F150))="","",OFFSET('Hygiene Data'!$F$13,0,10*ROW('Hygiene Data'!F150)))</f>
        <v/>
      </c>
      <c r="DX156" s="404" t="str">
        <f ca="1">+IF(OFFSET('Hygiene Data'!$G$11,0,10*ROW('Hygiene Data'!G150))="","",OFFSET('Hygiene Data'!$G$11,0,10*ROW('Hygiene Data'!G150)))</f>
        <v/>
      </c>
      <c r="DY156" s="404" t="str">
        <f ca="1">+IF(OFFSET('Hygiene Data'!$G$12,0,10*ROW('Hygiene Data'!G150))="","",OFFSET('Hygiene Data'!$G$12,0,10*ROW('Hygiene Data'!G150)))</f>
        <v/>
      </c>
      <c r="DZ156" s="404" t="str">
        <f ca="1">+IF(OFFSET('Hygiene Data'!$G$13,0,10*ROW('Hygiene Data'!G150))="","",OFFSET('Hygiene Data'!$G$13,0,10*ROW('Hygiene Data'!G150)))</f>
        <v/>
      </c>
      <c r="EA156" s="404" t="str">
        <f ca="1">+IF(OFFSET('Hygiene Data'!$H$11,0,10*ROW('Hygiene Data'!H150))="","",OFFSET('Hygiene Data'!$H$11,0,10*ROW('Hygiene Data'!H150)))</f>
        <v/>
      </c>
      <c r="EB156" s="404" t="str">
        <f ca="1">+IF(OFFSET('Hygiene Data'!$H$12,0,10*ROW('Hygiene Data'!H150))="","",OFFSET('Hygiene Data'!$H$12,0,10*ROW('Hygiene Data'!H150)))</f>
        <v/>
      </c>
      <c r="EC156" s="404" t="str">
        <f ca="1">+IF(OFFSET('Hygiene Data'!$H$13,0,10*ROW('Hygiene Data'!H150))="","",OFFSET('Hygiene Data'!$H$13,0,10*ROW('Hygiene Data'!H150)))</f>
        <v/>
      </c>
      <c r="ED156" s="404" t="str">
        <f ca="1">+IF(OFFSET('Hygiene Data'!$I$11,0,10*ROW('Hygiene Data'!I150))="","",OFFSET('Hygiene Data'!$I$11,0,10*ROW('Hygiene Data'!I150)))</f>
        <v/>
      </c>
      <c r="EE156" s="404" t="str">
        <f ca="1">+IF(OFFSET('Hygiene Data'!$I$12,0,10*ROW('Hygiene Data'!I150))="","",OFFSET('Hygiene Data'!$I$12,0,10*ROW('Hygiene Data'!I150)))</f>
        <v/>
      </c>
      <c r="EF156" s="404" t="str">
        <f ca="1">+IF(OFFSET('Hygiene Data'!$I$13,0,10*ROW('Hygiene Data'!I150))="","",OFFSET('Hygiene Data'!$I$13,0,10*ROW('Hygiene Data'!I150)))</f>
        <v/>
      </c>
    </row>
    <row r="157" spans="1:136" x14ac:dyDescent="0.25">
      <c r="A157" s="513" t="str">
        <f ca="1">+IF(OFFSET('Water Data'!$B$2,0,10*ROW('Water Data'!E151))="","",OFFSET('Water Data'!$B$2,0,10*ROW('Water Data'!E151)))</f>
        <v/>
      </c>
      <c r="B157" s="51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40" t="str">
        <f t="shared" ca="1" si="2"/>
        <v/>
      </c>
      <c r="D157" s="54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4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4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4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4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4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4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4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4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4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4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4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4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4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4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4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4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4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4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4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4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4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4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4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4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4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4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4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4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4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4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4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4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4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4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4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4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4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4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4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4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4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4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4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4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4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4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4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4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1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4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4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4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4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4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4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4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4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4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4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4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4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4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4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4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4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404" t="str">
        <f ca="1">+IF(OFFSET('Water Data'!$D$27,0,10*ROW('Water Data'!D151))="","",OFFSET('Water Data'!$D$27,0,10*ROW('Water Data'!D151)))</f>
        <v/>
      </c>
      <c r="BT157" s="404" t="str">
        <f ca="1">+IF(OFFSET('Water Data'!$D$28,0,10*ROW('Water Data'!D151))="","",OFFSET('Water Data'!$D$28,0,10*ROW('Water Data'!D151)))</f>
        <v/>
      </c>
      <c r="BU157" s="404" t="str">
        <f ca="1">+IF(OFFSET('Water Data'!$D$29,0,10*ROW('Water Data'!D151))="","",OFFSET('Water Data'!$D$29,0,10*ROW('Water Data'!D151)))</f>
        <v/>
      </c>
      <c r="BV157" s="404" t="str">
        <f ca="1">+IF(OFFSET('Water Data'!$E$27,0,10*ROW('Water Data'!E151))="","",OFFSET('Water Data'!$E$27,0,10*ROW('Water Data'!E151)))</f>
        <v/>
      </c>
      <c r="BW157" s="404" t="str">
        <f ca="1">+IF(OFFSET('Water Data'!$E$28,0,10*ROW('Water Data'!E151))="","",OFFSET('Water Data'!$E$28,0,10*ROW('Water Data'!E151)))</f>
        <v/>
      </c>
      <c r="BX157" s="404" t="str">
        <f ca="1">+IF(OFFSET('Water Data'!$E$29,0,10*ROW('Water Data'!E151))="","",OFFSET('Water Data'!$E$29,0,10*ROW('Water Data'!E151)))</f>
        <v/>
      </c>
      <c r="BY157" s="404" t="str">
        <f ca="1">+IF(OFFSET('Water Data'!$F$27,0,10*ROW('Water Data'!F151))="","",OFFSET('Water Data'!$F$27,0,10*ROW('Water Data'!F151)))</f>
        <v/>
      </c>
      <c r="BZ157" s="404" t="str">
        <f ca="1">+IF(OFFSET('Water Data'!$F$28,0,10*ROW('Water Data'!F151))="","",OFFSET('Water Data'!$F$28,0,10*ROW('Water Data'!F151)))</f>
        <v/>
      </c>
      <c r="CA157" s="404" t="str">
        <f ca="1">+IF(OFFSET('Water Data'!$F$29,0,10*ROW('Water Data'!F151))="","",OFFSET('Water Data'!$F$29,0,10*ROW('Water Data'!F151)))</f>
        <v/>
      </c>
      <c r="CB157" s="404" t="str">
        <f ca="1">+IF(OFFSET('Water Data'!$G$27,0,10*ROW('Water Data'!G151))="","",OFFSET('Water Data'!$G$27,0,10*ROW('Water Data'!G151)))</f>
        <v/>
      </c>
      <c r="CC157" s="404" t="str">
        <f ca="1">+IF(OFFSET('Water Data'!$G$28,0,10*ROW('Water Data'!G151))="","",OFFSET('Water Data'!$G$28,0,10*ROW('Water Data'!G151)))</f>
        <v/>
      </c>
      <c r="CD157" s="404" t="str">
        <f ca="1">+IF(OFFSET('Water Data'!$G$29,0,10*ROW('Water Data'!G151))="","",OFFSET('Water Data'!$G$29,0,10*ROW('Water Data'!G151)))</f>
        <v/>
      </c>
      <c r="CE157" s="404" t="str">
        <f ca="1">+IF(OFFSET('Water Data'!$H$27,0,10*ROW('Water Data'!H151))="","",OFFSET('Water Data'!$H$27,0,10*ROW('Water Data'!H151)))</f>
        <v/>
      </c>
      <c r="CF157" s="404" t="str">
        <f ca="1">+IF(OFFSET('Water Data'!$H$28,0,10*ROW('Water Data'!H151))="","",OFFSET('Water Data'!$H$28,0,10*ROW('Water Data'!H151)))</f>
        <v/>
      </c>
      <c r="CG157" s="404" t="str">
        <f ca="1">+IF(OFFSET('Water Data'!$H$29,0,10*ROW('Water Data'!H151))="","",OFFSET('Water Data'!$H$29,0,10*ROW('Water Data'!H151)))</f>
        <v/>
      </c>
      <c r="CH157" s="404" t="str">
        <f ca="1">+IF(OFFSET('Water Data'!$I$27,0,10*ROW('Water Data'!I151))="","",OFFSET('Water Data'!$I$27,0,10*ROW('Water Data'!I151)))</f>
        <v/>
      </c>
      <c r="CI157" s="404" t="str">
        <f ca="1">+IF(OFFSET('Water Data'!$I$28,0,10*ROW('Water Data'!I151))="","",OFFSET('Water Data'!$I$28,0,10*ROW('Water Data'!I151)))</f>
        <v/>
      </c>
      <c r="CJ157" s="404" t="str">
        <f ca="1">+IF(OFFSET('Water Data'!$I$29,0,10*ROW('Water Data'!I151))="","",OFFSET('Water Data'!$I$29,0,10*ROW('Water Data'!I151)))</f>
        <v/>
      </c>
      <c r="CK157" s="404" t="str">
        <f ca="1">+IF(OFFSET('Sanitation Data'!$D$28,0,10*ROW('Sanitation Data'!D151))="","",OFFSET('Sanitation Data'!$D$28,0,10*ROW('Sanitation Data'!D151)))</f>
        <v/>
      </c>
      <c r="CL157" s="404" t="str">
        <f ca="1">+IF(OFFSET('Sanitation Data'!$D$29,0,10*ROW('Sanitation Data'!D151))="","",OFFSET('Sanitation Data'!$D$29,0,10*ROW('Sanitation Data'!D151)))</f>
        <v/>
      </c>
      <c r="CM157" s="404" t="str">
        <f ca="1">+IF(OFFSET('Sanitation Data'!$D$30,0,10*ROW('Sanitation Data'!D151))="","",OFFSET('Sanitation Data'!$D$30,0,10*ROW('Sanitation Data'!D151)))</f>
        <v/>
      </c>
      <c r="CN157" s="404" t="str">
        <f ca="1">+IF(OFFSET('Sanitation Data'!$D$31,0,10*ROW('Sanitation Data'!D151))="","",OFFSET('Sanitation Data'!$D$31,0,10*ROW('Sanitation Data'!D151)))</f>
        <v/>
      </c>
      <c r="CO157" s="404" t="str">
        <f ca="1">+IF(OFFSET('Sanitation Data'!$D$32,0,10*ROW('Sanitation Data'!D151))="","",OFFSET('Sanitation Data'!$D$32,0,10*ROW('Sanitation Data'!D151)))</f>
        <v/>
      </c>
      <c r="CP157" s="404" t="str">
        <f ca="1">+IF(OFFSET('Sanitation Data'!$E$28,0,10*ROW('Sanitation Data'!E151))="","",OFFSET('Sanitation Data'!$E$28,0,10*ROW('Sanitation Data'!E151)))</f>
        <v/>
      </c>
      <c r="CQ157" s="404" t="str">
        <f ca="1">+IF(OFFSET('Sanitation Data'!$E$29,0,10*ROW('Sanitation Data'!E151))="","",OFFSET('Sanitation Data'!$E$29,0,10*ROW('Sanitation Data'!E151)))</f>
        <v/>
      </c>
      <c r="CR157" s="404" t="str">
        <f ca="1">+IF(OFFSET('Sanitation Data'!$E$30,0,10*ROW('Sanitation Data'!E151))="","",OFFSET('Sanitation Data'!$E$30,0,10*ROW('Sanitation Data'!E151)))</f>
        <v/>
      </c>
      <c r="CS157" s="404" t="str">
        <f ca="1">+IF(OFFSET('Sanitation Data'!$E$31,0,10*ROW('Sanitation Data'!E151))="","",OFFSET('Sanitation Data'!$E$31,0,10*ROW('Sanitation Data'!E151)))</f>
        <v/>
      </c>
      <c r="CT157" s="404" t="str">
        <f ca="1">+IF(OFFSET('Sanitation Data'!$E$32,0,10*ROW('Sanitation Data'!E151))="","",OFFSET('Sanitation Data'!$E$32,0,10*ROW('Sanitation Data'!E151)))</f>
        <v/>
      </c>
      <c r="CU157" s="404" t="str">
        <f ca="1">+IF(OFFSET('Sanitation Data'!$F$28,0,10*ROW('Sanitation Data'!F151))="","",OFFSET('Sanitation Data'!$F$28,0,10*ROW('Sanitation Data'!F151)))</f>
        <v/>
      </c>
      <c r="CV157" s="404" t="str">
        <f ca="1">+IF(OFFSET('Sanitation Data'!$F$29,0,10*ROW('Sanitation Data'!F151))="","",OFFSET('Sanitation Data'!$F$29,0,10*ROW('Sanitation Data'!F151)))</f>
        <v/>
      </c>
      <c r="CW157" s="404" t="str">
        <f ca="1">+IF(OFFSET('Sanitation Data'!$F$30,0,10*ROW('Sanitation Data'!F151))="","",OFFSET('Sanitation Data'!$F$30,0,10*ROW('Sanitation Data'!F151)))</f>
        <v/>
      </c>
      <c r="CX157" s="404" t="str">
        <f ca="1">+IF(OFFSET('Sanitation Data'!$F$31,0,10*ROW('Sanitation Data'!F151))="","",OFFSET('Sanitation Data'!$F$31,0,10*ROW('Sanitation Data'!F151)))</f>
        <v/>
      </c>
      <c r="CY157" s="404" t="str">
        <f ca="1">+IF(OFFSET('Sanitation Data'!$F$32,0,10*ROW('Sanitation Data'!F151))="","",OFFSET('Sanitation Data'!$F$32,0,10*ROW('Sanitation Data'!F151)))</f>
        <v/>
      </c>
      <c r="CZ157" s="404" t="str">
        <f ca="1">+IF(OFFSET('Sanitation Data'!$G$28,0,10*ROW('Sanitation Data'!G151))="","",OFFSET('Sanitation Data'!$G$28,0,10*ROW('Sanitation Data'!G151)))</f>
        <v/>
      </c>
      <c r="DA157" s="404" t="str">
        <f ca="1">+IF(OFFSET('Sanitation Data'!$G$29,0,10*ROW('Sanitation Data'!G151))="","",OFFSET('Sanitation Data'!$G$29,0,10*ROW('Sanitation Data'!G151)))</f>
        <v/>
      </c>
      <c r="DB157" s="404" t="str">
        <f ca="1">+IF(OFFSET('Sanitation Data'!$G$30,0,10*ROW('Sanitation Data'!G151))="","",OFFSET('Sanitation Data'!$G$30,0,10*ROW('Sanitation Data'!G151)))</f>
        <v/>
      </c>
      <c r="DC157" s="404" t="str">
        <f ca="1">+IF(OFFSET('Sanitation Data'!$G$31,0,10*ROW('Sanitation Data'!G151))="","",OFFSET('Sanitation Data'!$G$31,0,10*ROW('Sanitation Data'!G151)))</f>
        <v/>
      </c>
      <c r="DD157" s="404" t="str">
        <f ca="1">+IF(OFFSET('Sanitation Data'!$G$32,0,10*ROW('Sanitation Data'!G151))="","",OFFSET('Sanitation Data'!$G$32,0,10*ROW('Sanitation Data'!G151)))</f>
        <v/>
      </c>
      <c r="DE157" s="404" t="str">
        <f ca="1">+IF(OFFSET('Sanitation Data'!$H$28,0,10*ROW('Sanitation Data'!H151))="","",OFFSET('Sanitation Data'!$H$28,0,10*ROW('Sanitation Data'!H151)))</f>
        <v/>
      </c>
      <c r="DF157" s="404" t="str">
        <f ca="1">+IF(OFFSET('Sanitation Data'!$H$29,0,10*ROW('Sanitation Data'!H151))="","",OFFSET('Sanitation Data'!$H$29,0,10*ROW('Sanitation Data'!H151)))</f>
        <v/>
      </c>
      <c r="DG157" s="404" t="str">
        <f ca="1">+IF(OFFSET('Sanitation Data'!$H$30,0,10*ROW('Sanitation Data'!H151))="","",OFFSET('Sanitation Data'!$H$30,0,10*ROW('Sanitation Data'!H151)))</f>
        <v/>
      </c>
      <c r="DH157" s="404" t="str">
        <f ca="1">+IF(OFFSET('Sanitation Data'!$H$31,0,10*ROW('Sanitation Data'!H151))="","",OFFSET('Sanitation Data'!$H$31,0,10*ROW('Sanitation Data'!H151)))</f>
        <v/>
      </c>
      <c r="DI157" s="404" t="str">
        <f ca="1">+IF(OFFSET('Sanitation Data'!$H$32,0,10*ROW('Sanitation Data'!H151))="","",OFFSET('Sanitation Data'!$H$32,0,10*ROW('Sanitation Data'!H151)))</f>
        <v/>
      </c>
      <c r="DJ157" s="404" t="str">
        <f ca="1">+IF(OFFSET('Sanitation Data'!$I$28,0,10*ROW('Sanitation Data'!I151))="","",OFFSET('Sanitation Data'!$I$28,0,10*ROW('Sanitation Data'!I151)))</f>
        <v/>
      </c>
      <c r="DK157" s="404" t="str">
        <f ca="1">+IF(OFFSET('Sanitation Data'!$I$29,0,10*ROW('Sanitation Data'!I151))="","",OFFSET('Sanitation Data'!$I$29,0,10*ROW('Sanitation Data'!I151)))</f>
        <v/>
      </c>
      <c r="DL157" s="404" t="str">
        <f ca="1">+IF(OFFSET('Sanitation Data'!$I$30,0,10*ROW('Sanitation Data'!I151))="","",OFFSET('Sanitation Data'!$I$30,0,10*ROW('Sanitation Data'!I151)))</f>
        <v/>
      </c>
      <c r="DM157" s="404" t="str">
        <f ca="1">+IF(OFFSET('Sanitation Data'!$I$31,0,10*ROW('Sanitation Data'!I151))="","",OFFSET('Sanitation Data'!$I$31,0,10*ROW('Sanitation Data'!I151)))</f>
        <v/>
      </c>
      <c r="DN157" s="404" t="str">
        <f ca="1">+IF(OFFSET('Sanitation Data'!$I$32,0,10*ROW('Sanitation Data'!I151))="","",OFFSET('Sanitation Data'!$I$32,0,10*ROW('Sanitation Data'!I151)))</f>
        <v/>
      </c>
      <c r="DO157" s="404" t="str">
        <f ca="1">+IF(OFFSET('Hygiene Data'!$D$11,0,10*ROW('Hygiene Data'!D151))="","",OFFSET('Hygiene Data'!$D$11,0,10*ROW('Hygiene Data'!D151)))</f>
        <v/>
      </c>
      <c r="DP157" s="404" t="str">
        <f ca="1">+IF(OFFSET('Hygiene Data'!$D$12,0,10*ROW('Hygiene Data'!D151))="","",OFFSET('Hygiene Data'!$D$12,0,10*ROW('Hygiene Data'!D151)))</f>
        <v/>
      </c>
      <c r="DQ157" s="404" t="str">
        <f ca="1">+IF(OFFSET('Hygiene Data'!$D$13,0,10*ROW('Hygiene Data'!D151))="","",OFFSET('Hygiene Data'!$D$13,0,10*ROW('Hygiene Data'!D151)))</f>
        <v/>
      </c>
      <c r="DR157" s="404" t="str">
        <f ca="1">+IF(OFFSET('Hygiene Data'!$E$11,0,10*ROW('Hygiene Data'!E151))="","",OFFSET('Hygiene Data'!$E$11,0,10*ROW('Hygiene Data'!E151)))</f>
        <v/>
      </c>
      <c r="DS157" s="404" t="str">
        <f ca="1">+IF(OFFSET('Hygiene Data'!$E$12,0,10*ROW('Hygiene Data'!E151))="","",OFFSET('Hygiene Data'!$E$12,0,10*ROW('Hygiene Data'!E151)))</f>
        <v/>
      </c>
      <c r="DT157" s="404" t="str">
        <f ca="1">+IF(OFFSET('Hygiene Data'!$E$13,0,10*ROW('Hygiene Data'!E151))="","",OFFSET('Hygiene Data'!$E$13,0,10*ROW('Hygiene Data'!E151)))</f>
        <v/>
      </c>
      <c r="DU157" s="404" t="str">
        <f ca="1">+IF(OFFSET('Hygiene Data'!$F$11,0,10*ROW('Hygiene Data'!F151))="","",OFFSET('Hygiene Data'!$F$11,0,10*ROW('Hygiene Data'!F151)))</f>
        <v/>
      </c>
      <c r="DV157" s="404" t="str">
        <f ca="1">+IF(OFFSET('Hygiene Data'!$F$12,0,10*ROW('Hygiene Data'!F151))="","",OFFSET('Hygiene Data'!$F$12,0,10*ROW('Hygiene Data'!F151)))</f>
        <v/>
      </c>
      <c r="DW157" s="404" t="str">
        <f ca="1">+IF(OFFSET('Hygiene Data'!$F$13,0,10*ROW('Hygiene Data'!F151))="","",OFFSET('Hygiene Data'!$F$13,0,10*ROW('Hygiene Data'!F151)))</f>
        <v/>
      </c>
      <c r="DX157" s="404" t="str">
        <f ca="1">+IF(OFFSET('Hygiene Data'!$G$11,0,10*ROW('Hygiene Data'!G151))="","",OFFSET('Hygiene Data'!$G$11,0,10*ROW('Hygiene Data'!G151)))</f>
        <v/>
      </c>
      <c r="DY157" s="404" t="str">
        <f ca="1">+IF(OFFSET('Hygiene Data'!$G$12,0,10*ROW('Hygiene Data'!G151))="","",OFFSET('Hygiene Data'!$G$12,0,10*ROW('Hygiene Data'!G151)))</f>
        <v/>
      </c>
      <c r="DZ157" s="404" t="str">
        <f ca="1">+IF(OFFSET('Hygiene Data'!$G$13,0,10*ROW('Hygiene Data'!G151))="","",OFFSET('Hygiene Data'!$G$13,0,10*ROW('Hygiene Data'!G151)))</f>
        <v/>
      </c>
      <c r="EA157" s="404" t="str">
        <f ca="1">+IF(OFFSET('Hygiene Data'!$H$11,0,10*ROW('Hygiene Data'!H151))="","",OFFSET('Hygiene Data'!$H$11,0,10*ROW('Hygiene Data'!H151)))</f>
        <v/>
      </c>
      <c r="EB157" s="404" t="str">
        <f ca="1">+IF(OFFSET('Hygiene Data'!$H$12,0,10*ROW('Hygiene Data'!H151))="","",OFFSET('Hygiene Data'!$H$12,0,10*ROW('Hygiene Data'!H151)))</f>
        <v/>
      </c>
      <c r="EC157" s="404" t="str">
        <f ca="1">+IF(OFFSET('Hygiene Data'!$H$13,0,10*ROW('Hygiene Data'!H151))="","",OFFSET('Hygiene Data'!$H$13,0,10*ROW('Hygiene Data'!H151)))</f>
        <v/>
      </c>
      <c r="ED157" s="404" t="str">
        <f ca="1">+IF(OFFSET('Hygiene Data'!$I$11,0,10*ROW('Hygiene Data'!I151))="","",OFFSET('Hygiene Data'!$I$11,0,10*ROW('Hygiene Data'!I151)))</f>
        <v/>
      </c>
      <c r="EE157" s="404" t="str">
        <f ca="1">+IF(OFFSET('Hygiene Data'!$I$12,0,10*ROW('Hygiene Data'!I151))="","",OFFSET('Hygiene Data'!$I$12,0,10*ROW('Hygiene Data'!I151)))</f>
        <v/>
      </c>
      <c r="EF157" s="404" t="str">
        <f ca="1">+IF(OFFSET('Hygiene Data'!$I$13,0,10*ROW('Hygiene Data'!I151))="","",OFFSET('Hygiene Data'!$I$13,0,10*ROW('Hygiene Data'!I151)))</f>
        <v/>
      </c>
    </row>
    <row r="158" spans="1:136" x14ac:dyDescent="0.25">
      <c r="A158" s="513" t="str">
        <f ca="1">+IF(OFFSET('Water Data'!$B$2,0,10*ROW('Water Data'!E152))="","",OFFSET('Water Data'!$B$2,0,10*ROW('Water Data'!E152)))</f>
        <v/>
      </c>
      <c r="B158" s="51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40" t="str">
        <f t="shared" ca="1" si="2"/>
        <v/>
      </c>
      <c r="D158" s="54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4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4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4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4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4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4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4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4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4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4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4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4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4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4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4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4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4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4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4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4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4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4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4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4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4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4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4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4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4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4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4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4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4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4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4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4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4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4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4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4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4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4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4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4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4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4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4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4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1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4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4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4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4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4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4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4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4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4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4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4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4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4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4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4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4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404" t="str">
        <f ca="1">+IF(OFFSET('Water Data'!$D$27,0,10*ROW('Water Data'!D152))="","",OFFSET('Water Data'!$D$27,0,10*ROW('Water Data'!D152)))</f>
        <v/>
      </c>
      <c r="BT158" s="404" t="str">
        <f ca="1">+IF(OFFSET('Water Data'!$D$28,0,10*ROW('Water Data'!D152))="","",OFFSET('Water Data'!$D$28,0,10*ROW('Water Data'!D152)))</f>
        <v/>
      </c>
      <c r="BU158" s="404" t="str">
        <f ca="1">+IF(OFFSET('Water Data'!$D$29,0,10*ROW('Water Data'!D152))="","",OFFSET('Water Data'!$D$29,0,10*ROW('Water Data'!D152)))</f>
        <v/>
      </c>
      <c r="BV158" s="404" t="str">
        <f ca="1">+IF(OFFSET('Water Data'!$E$27,0,10*ROW('Water Data'!E152))="","",OFFSET('Water Data'!$E$27,0,10*ROW('Water Data'!E152)))</f>
        <v/>
      </c>
      <c r="BW158" s="404" t="str">
        <f ca="1">+IF(OFFSET('Water Data'!$E$28,0,10*ROW('Water Data'!E152))="","",OFFSET('Water Data'!$E$28,0,10*ROW('Water Data'!E152)))</f>
        <v/>
      </c>
      <c r="BX158" s="404" t="str">
        <f ca="1">+IF(OFFSET('Water Data'!$E$29,0,10*ROW('Water Data'!E152))="","",OFFSET('Water Data'!$E$29,0,10*ROW('Water Data'!E152)))</f>
        <v/>
      </c>
      <c r="BY158" s="404" t="str">
        <f ca="1">+IF(OFFSET('Water Data'!$F$27,0,10*ROW('Water Data'!F152))="","",OFFSET('Water Data'!$F$27,0,10*ROW('Water Data'!F152)))</f>
        <v/>
      </c>
      <c r="BZ158" s="404" t="str">
        <f ca="1">+IF(OFFSET('Water Data'!$F$28,0,10*ROW('Water Data'!F152))="","",OFFSET('Water Data'!$F$28,0,10*ROW('Water Data'!F152)))</f>
        <v/>
      </c>
      <c r="CA158" s="404" t="str">
        <f ca="1">+IF(OFFSET('Water Data'!$F$29,0,10*ROW('Water Data'!F152))="","",OFFSET('Water Data'!$F$29,0,10*ROW('Water Data'!F152)))</f>
        <v/>
      </c>
      <c r="CB158" s="404" t="str">
        <f ca="1">+IF(OFFSET('Water Data'!$G$27,0,10*ROW('Water Data'!G152))="","",OFFSET('Water Data'!$G$27,0,10*ROW('Water Data'!G152)))</f>
        <v/>
      </c>
      <c r="CC158" s="404" t="str">
        <f ca="1">+IF(OFFSET('Water Data'!$G$28,0,10*ROW('Water Data'!G152))="","",OFFSET('Water Data'!$G$28,0,10*ROW('Water Data'!G152)))</f>
        <v/>
      </c>
      <c r="CD158" s="404" t="str">
        <f ca="1">+IF(OFFSET('Water Data'!$G$29,0,10*ROW('Water Data'!G152))="","",OFFSET('Water Data'!$G$29,0,10*ROW('Water Data'!G152)))</f>
        <v/>
      </c>
      <c r="CE158" s="404" t="str">
        <f ca="1">+IF(OFFSET('Water Data'!$H$27,0,10*ROW('Water Data'!H152))="","",OFFSET('Water Data'!$H$27,0,10*ROW('Water Data'!H152)))</f>
        <v/>
      </c>
      <c r="CF158" s="404" t="str">
        <f ca="1">+IF(OFFSET('Water Data'!$H$28,0,10*ROW('Water Data'!H152))="","",OFFSET('Water Data'!$H$28,0,10*ROW('Water Data'!H152)))</f>
        <v/>
      </c>
      <c r="CG158" s="404" t="str">
        <f ca="1">+IF(OFFSET('Water Data'!$H$29,0,10*ROW('Water Data'!H152))="","",OFFSET('Water Data'!$H$29,0,10*ROW('Water Data'!H152)))</f>
        <v/>
      </c>
      <c r="CH158" s="404" t="str">
        <f ca="1">+IF(OFFSET('Water Data'!$I$27,0,10*ROW('Water Data'!I152))="","",OFFSET('Water Data'!$I$27,0,10*ROW('Water Data'!I152)))</f>
        <v/>
      </c>
      <c r="CI158" s="404" t="str">
        <f ca="1">+IF(OFFSET('Water Data'!$I$28,0,10*ROW('Water Data'!I152))="","",OFFSET('Water Data'!$I$28,0,10*ROW('Water Data'!I152)))</f>
        <v/>
      </c>
      <c r="CJ158" s="404" t="str">
        <f ca="1">+IF(OFFSET('Water Data'!$I$29,0,10*ROW('Water Data'!I152))="","",OFFSET('Water Data'!$I$29,0,10*ROW('Water Data'!I152)))</f>
        <v/>
      </c>
      <c r="CK158" s="404" t="str">
        <f ca="1">+IF(OFFSET('Sanitation Data'!$D$28,0,10*ROW('Sanitation Data'!D152))="","",OFFSET('Sanitation Data'!$D$28,0,10*ROW('Sanitation Data'!D152)))</f>
        <v/>
      </c>
      <c r="CL158" s="404" t="str">
        <f ca="1">+IF(OFFSET('Sanitation Data'!$D$29,0,10*ROW('Sanitation Data'!D152))="","",OFFSET('Sanitation Data'!$D$29,0,10*ROW('Sanitation Data'!D152)))</f>
        <v/>
      </c>
      <c r="CM158" s="404" t="str">
        <f ca="1">+IF(OFFSET('Sanitation Data'!$D$30,0,10*ROW('Sanitation Data'!D152))="","",OFFSET('Sanitation Data'!$D$30,0,10*ROW('Sanitation Data'!D152)))</f>
        <v/>
      </c>
      <c r="CN158" s="404" t="str">
        <f ca="1">+IF(OFFSET('Sanitation Data'!$D$31,0,10*ROW('Sanitation Data'!D152))="","",OFFSET('Sanitation Data'!$D$31,0,10*ROW('Sanitation Data'!D152)))</f>
        <v/>
      </c>
      <c r="CO158" s="404" t="str">
        <f ca="1">+IF(OFFSET('Sanitation Data'!$D$32,0,10*ROW('Sanitation Data'!D152))="","",OFFSET('Sanitation Data'!$D$32,0,10*ROW('Sanitation Data'!D152)))</f>
        <v/>
      </c>
      <c r="CP158" s="404" t="str">
        <f ca="1">+IF(OFFSET('Sanitation Data'!$E$28,0,10*ROW('Sanitation Data'!E152))="","",OFFSET('Sanitation Data'!$E$28,0,10*ROW('Sanitation Data'!E152)))</f>
        <v/>
      </c>
      <c r="CQ158" s="404" t="str">
        <f ca="1">+IF(OFFSET('Sanitation Data'!$E$29,0,10*ROW('Sanitation Data'!E152))="","",OFFSET('Sanitation Data'!$E$29,0,10*ROW('Sanitation Data'!E152)))</f>
        <v/>
      </c>
      <c r="CR158" s="404" t="str">
        <f ca="1">+IF(OFFSET('Sanitation Data'!$E$30,0,10*ROW('Sanitation Data'!E152))="","",OFFSET('Sanitation Data'!$E$30,0,10*ROW('Sanitation Data'!E152)))</f>
        <v/>
      </c>
      <c r="CS158" s="404" t="str">
        <f ca="1">+IF(OFFSET('Sanitation Data'!$E$31,0,10*ROW('Sanitation Data'!E152))="","",OFFSET('Sanitation Data'!$E$31,0,10*ROW('Sanitation Data'!E152)))</f>
        <v/>
      </c>
      <c r="CT158" s="404" t="str">
        <f ca="1">+IF(OFFSET('Sanitation Data'!$E$32,0,10*ROW('Sanitation Data'!E152))="","",OFFSET('Sanitation Data'!$E$32,0,10*ROW('Sanitation Data'!E152)))</f>
        <v/>
      </c>
      <c r="CU158" s="404" t="str">
        <f ca="1">+IF(OFFSET('Sanitation Data'!$F$28,0,10*ROW('Sanitation Data'!F152))="","",OFFSET('Sanitation Data'!$F$28,0,10*ROW('Sanitation Data'!F152)))</f>
        <v/>
      </c>
      <c r="CV158" s="404" t="str">
        <f ca="1">+IF(OFFSET('Sanitation Data'!$F$29,0,10*ROW('Sanitation Data'!F152))="","",OFFSET('Sanitation Data'!$F$29,0,10*ROW('Sanitation Data'!F152)))</f>
        <v/>
      </c>
      <c r="CW158" s="404" t="str">
        <f ca="1">+IF(OFFSET('Sanitation Data'!$F$30,0,10*ROW('Sanitation Data'!F152))="","",OFFSET('Sanitation Data'!$F$30,0,10*ROW('Sanitation Data'!F152)))</f>
        <v/>
      </c>
      <c r="CX158" s="404" t="str">
        <f ca="1">+IF(OFFSET('Sanitation Data'!$F$31,0,10*ROW('Sanitation Data'!F152))="","",OFFSET('Sanitation Data'!$F$31,0,10*ROW('Sanitation Data'!F152)))</f>
        <v/>
      </c>
      <c r="CY158" s="404" t="str">
        <f ca="1">+IF(OFFSET('Sanitation Data'!$F$32,0,10*ROW('Sanitation Data'!F152))="","",OFFSET('Sanitation Data'!$F$32,0,10*ROW('Sanitation Data'!F152)))</f>
        <v/>
      </c>
      <c r="CZ158" s="404" t="str">
        <f ca="1">+IF(OFFSET('Sanitation Data'!$G$28,0,10*ROW('Sanitation Data'!G152))="","",OFFSET('Sanitation Data'!$G$28,0,10*ROW('Sanitation Data'!G152)))</f>
        <v/>
      </c>
      <c r="DA158" s="404" t="str">
        <f ca="1">+IF(OFFSET('Sanitation Data'!$G$29,0,10*ROW('Sanitation Data'!G152))="","",OFFSET('Sanitation Data'!$G$29,0,10*ROW('Sanitation Data'!G152)))</f>
        <v/>
      </c>
      <c r="DB158" s="404" t="str">
        <f ca="1">+IF(OFFSET('Sanitation Data'!$G$30,0,10*ROW('Sanitation Data'!G152))="","",OFFSET('Sanitation Data'!$G$30,0,10*ROW('Sanitation Data'!G152)))</f>
        <v/>
      </c>
      <c r="DC158" s="404" t="str">
        <f ca="1">+IF(OFFSET('Sanitation Data'!$G$31,0,10*ROW('Sanitation Data'!G152))="","",OFFSET('Sanitation Data'!$G$31,0,10*ROW('Sanitation Data'!G152)))</f>
        <v/>
      </c>
      <c r="DD158" s="404" t="str">
        <f ca="1">+IF(OFFSET('Sanitation Data'!$G$32,0,10*ROW('Sanitation Data'!G152))="","",OFFSET('Sanitation Data'!$G$32,0,10*ROW('Sanitation Data'!G152)))</f>
        <v/>
      </c>
      <c r="DE158" s="404" t="str">
        <f ca="1">+IF(OFFSET('Sanitation Data'!$H$28,0,10*ROW('Sanitation Data'!H152))="","",OFFSET('Sanitation Data'!$H$28,0,10*ROW('Sanitation Data'!H152)))</f>
        <v/>
      </c>
      <c r="DF158" s="404" t="str">
        <f ca="1">+IF(OFFSET('Sanitation Data'!$H$29,0,10*ROW('Sanitation Data'!H152))="","",OFFSET('Sanitation Data'!$H$29,0,10*ROW('Sanitation Data'!H152)))</f>
        <v/>
      </c>
      <c r="DG158" s="404" t="str">
        <f ca="1">+IF(OFFSET('Sanitation Data'!$H$30,0,10*ROW('Sanitation Data'!H152))="","",OFFSET('Sanitation Data'!$H$30,0,10*ROW('Sanitation Data'!H152)))</f>
        <v/>
      </c>
      <c r="DH158" s="404" t="str">
        <f ca="1">+IF(OFFSET('Sanitation Data'!$H$31,0,10*ROW('Sanitation Data'!H152))="","",OFFSET('Sanitation Data'!$H$31,0,10*ROW('Sanitation Data'!H152)))</f>
        <v/>
      </c>
      <c r="DI158" s="404" t="str">
        <f ca="1">+IF(OFFSET('Sanitation Data'!$H$32,0,10*ROW('Sanitation Data'!H152))="","",OFFSET('Sanitation Data'!$H$32,0,10*ROW('Sanitation Data'!H152)))</f>
        <v/>
      </c>
      <c r="DJ158" s="404" t="str">
        <f ca="1">+IF(OFFSET('Sanitation Data'!$I$28,0,10*ROW('Sanitation Data'!I152))="","",OFFSET('Sanitation Data'!$I$28,0,10*ROW('Sanitation Data'!I152)))</f>
        <v/>
      </c>
      <c r="DK158" s="404" t="str">
        <f ca="1">+IF(OFFSET('Sanitation Data'!$I$29,0,10*ROW('Sanitation Data'!I152))="","",OFFSET('Sanitation Data'!$I$29,0,10*ROW('Sanitation Data'!I152)))</f>
        <v/>
      </c>
      <c r="DL158" s="404" t="str">
        <f ca="1">+IF(OFFSET('Sanitation Data'!$I$30,0,10*ROW('Sanitation Data'!I152))="","",OFFSET('Sanitation Data'!$I$30,0,10*ROW('Sanitation Data'!I152)))</f>
        <v/>
      </c>
      <c r="DM158" s="404" t="str">
        <f ca="1">+IF(OFFSET('Sanitation Data'!$I$31,0,10*ROW('Sanitation Data'!I152))="","",OFFSET('Sanitation Data'!$I$31,0,10*ROW('Sanitation Data'!I152)))</f>
        <v/>
      </c>
      <c r="DN158" s="404" t="str">
        <f ca="1">+IF(OFFSET('Sanitation Data'!$I$32,0,10*ROW('Sanitation Data'!I152))="","",OFFSET('Sanitation Data'!$I$32,0,10*ROW('Sanitation Data'!I152)))</f>
        <v/>
      </c>
      <c r="DO158" s="404" t="str">
        <f ca="1">+IF(OFFSET('Hygiene Data'!$D$11,0,10*ROW('Hygiene Data'!D152))="","",OFFSET('Hygiene Data'!$D$11,0,10*ROW('Hygiene Data'!D152)))</f>
        <v/>
      </c>
      <c r="DP158" s="404" t="str">
        <f ca="1">+IF(OFFSET('Hygiene Data'!$D$12,0,10*ROW('Hygiene Data'!D152))="","",OFFSET('Hygiene Data'!$D$12,0,10*ROW('Hygiene Data'!D152)))</f>
        <v/>
      </c>
      <c r="DQ158" s="404" t="str">
        <f ca="1">+IF(OFFSET('Hygiene Data'!$D$13,0,10*ROW('Hygiene Data'!D152))="","",OFFSET('Hygiene Data'!$D$13,0,10*ROW('Hygiene Data'!D152)))</f>
        <v/>
      </c>
      <c r="DR158" s="404" t="str">
        <f ca="1">+IF(OFFSET('Hygiene Data'!$E$11,0,10*ROW('Hygiene Data'!E152))="","",OFFSET('Hygiene Data'!$E$11,0,10*ROW('Hygiene Data'!E152)))</f>
        <v/>
      </c>
      <c r="DS158" s="404" t="str">
        <f ca="1">+IF(OFFSET('Hygiene Data'!$E$12,0,10*ROW('Hygiene Data'!E152))="","",OFFSET('Hygiene Data'!$E$12,0,10*ROW('Hygiene Data'!E152)))</f>
        <v/>
      </c>
      <c r="DT158" s="404" t="str">
        <f ca="1">+IF(OFFSET('Hygiene Data'!$E$13,0,10*ROW('Hygiene Data'!E152))="","",OFFSET('Hygiene Data'!$E$13,0,10*ROW('Hygiene Data'!E152)))</f>
        <v/>
      </c>
      <c r="DU158" s="404" t="str">
        <f ca="1">+IF(OFFSET('Hygiene Data'!$F$11,0,10*ROW('Hygiene Data'!F152))="","",OFFSET('Hygiene Data'!$F$11,0,10*ROW('Hygiene Data'!F152)))</f>
        <v/>
      </c>
      <c r="DV158" s="404" t="str">
        <f ca="1">+IF(OFFSET('Hygiene Data'!$F$12,0,10*ROW('Hygiene Data'!F152))="","",OFFSET('Hygiene Data'!$F$12,0,10*ROW('Hygiene Data'!F152)))</f>
        <v/>
      </c>
      <c r="DW158" s="404" t="str">
        <f ca="1">+IF(OFFSET('Hygiene Data'!$F$13,0,10*ROW('Hygiene Data'!F152))="","",OFFSET('Hygiene Data'!$F$13,0,10*ROW('Hygiene Data'!F152)))</f>
        <v/>
      </c>
      <c r="DX158" s="404" t="str">
        <f ca="1">+IF(OFFSET('Hygiene Data'!$G$11,0,10*ROW('Hygiene Data'!G152))="","",OFFSET('Hygiene Data'!$G$11,0,10*ROW('Hygiene Data'!G152)))</f>
        <v/>
      </c>
      <c r="DY158" s="404" t="str">
        <f ca="1">+IF(OFFSET('Hygiene Data'!$G$12,0,10*ROW('Hygiene Data'!G152))="","",OFFSET('Hygiene Data'!$G$12,0,10*ROW('Hygiene Data'!G152)))</f>
        <v/>
      </c>
      <c r="DZ158" s="404" t="str">
        <f ca="1">+IF(OFFSET('Hygiene Data'!$G$13,0,10*ROW('Hygiene Data'!G152))="","",OFFSET('Hygiene Data'!$G$13,0,10*ROW('Hygiene Data'!G152)))</f>
        <v/>
      </c>
      <c r="EA158" s="404" t="str">
        <f ca="1">+IF(OFFSET('Hygiene Data'!$H$11,0,10*ROW('Hygiene Data'!H152))="","",OFFSET('Hygiene Data'!$H$11,0,10*ROW('Hygiene Data'!H152)))</f>
        <v/>
      </c>
      <c r="EB158" s="404" t="str">
        <f ca="1">+IF(OFFSET('Hygiene Data'!$H$12,0,10*ROW('Hygiene Data'!H152))="","",OFFSET('Hygiene Data'!$H$12,0,10*ROW('Hygiene Data'!H152)))</f>
        <v/>
      </c>
      <c r="EC158" s="404" t="str">
        <f ca="1">+IF(OFFSET('Hygiene Data'!$H$13,0,10*ROW('Hygiene Data'!H152))="","",OFFSET('Hygiene Data'!$H$13,0,10*ROW('Hygiene Data'!H152)))</f>
        <v/>
      </c>
      <c r="ED158" s="404" t="str">
        <f ca="1">+IF(OFFSET('Hygiene Data'!$I$11,0,10*ROW('Hygiene Data'!I152))="","",OFFSET('Hygiene Data'!$I$11,0,10*ROW('Hygiene Data'!I152)))</f>
        <v/>
      </c>
      <c r="EE158" s="404" t="str">
        <f ca="1">+IF(OFFSET('Hygiene Data'!$I$12,0,10*ROW('Hygiene Data'!I152))="","",OFFSET('Hygiene Data'!$I$12,0,10*ROW('Hygiene Data'!I152)))</f>
        <v/>
      </c>
      <c r="EF158" s="404" t="str">
        <f ca="1">+IF(OFFSET('Hygiene Data'!$I$13,0,10*ROW('Hygiene Data'!I152))="","",OFFSET('Hygiene Data'!$I$13,0,10*ROW('Hygiene Data'!I152)))</f>
        <v/>
      </c>
    </row>
    <row r="159" spans="1:136" x14ac:dyDescent="0.25">
      <c r="A159" s="513" t="str">
        <f ca="1">+IF(OFFSET('Water Data'!$B$2,0,10*ROW('Water Data'!E153))="","",OFFSET('Water Data'!$B$2,0,10*ROW('Water Data'!E153)))</f>
        <v/>
      </c>
      <c r="B159" s="51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40" t="str">
        <f t="shared" ca="1" si="2"/>
        <v/>
      </c>
      <c r="D159" s="54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4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4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4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4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4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4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4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4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4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4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4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4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4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4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4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4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4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4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4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4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4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4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4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4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4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4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4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4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4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4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4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4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4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4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4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4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4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4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4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4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4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4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4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4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4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4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4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4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1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4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4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4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4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4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4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4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4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4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4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4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4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4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4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4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4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404" t="str">
        <f ca="1">+IF(OFFSET('Water Data'!$D$27,0,10*ROW('Water Data'!D153))="","",OFFSET('Water Data'!$D$27,0,10*ROW('Water Data'!D153)))</f>
        <v/>
      </c>
      <c r="BT159" s="404" t="str">
        <f ca="1">+IF(OFFSET('Water Data'!$D$28,0,10*ROW('Water Data'!D153))="","",OFFSET('Water Data'!$D$28,0,10*ROW('Water Data'!D153)))</f>
        <v/>
      </c>
      <c r="BU159" s="404" t="str">
        <f ca="1">+IF(OFFSET('Water Data'!$D$29,0,10*ROW('Water Data'!D153))="","",OFFSET('Water Data'!$D$29,0,10*ROW('Water Data'!D153)))</f>
        <v/>
      </c>
      <c r="BV159" s="404" t="str">
        <f ca="1">+IF(OFFSET('Water Data'!$E$27,0,10*ROW('Water Data'!E153))="","",OFFSET('Water Data'!$E$27,0,10*ROW('Water Data'!E153)))</f>
        <v/>
      </c>
      <c r="BW159" s="404" t="str">
        <f ca="1">+IF(OFFSET('Water Data'!$E$28,0,10*ROW('Water Data'!E153))="","",OFFSET('Water Data'!$E$28,0,10*ROW('Water Data'!E153)))</f>
        <v/>
      </c>
      <c r="BX159" s="404" t="str">
        <f ca="1">+IF(OFFSET('Water Data'!$E$29,0,10*ROW('Water Data'!E153))="","",OFFSET('Water Data'!$E$29,0,10*ROW('Water Data'!E153)))</f>
        <v/>
      </c>
      <c r="BY159" s="404" t="str">
        <f ca="1">+IF(OFFSET('Water Data'!$F$27,0,10*ROW('Water Data'!F153))="","",OFFSET('Water Data'!$F$27,0,10*ROW('Water Data'!F153)))</f>
        <v/>
      </c>
      <c r="BZ159" s="404" t="str">
        <f ca="1">+IF(OFFSET('Water Data'!$F$28,0,10*ROW('Water Data'!F153))="","",OFFSET('Water Data'!$F$28,0,10*ROW('Water Data'!F153)))</f>
        <v/>
      </c>
      <c r="CA159" s="404" t="str">
        <f ca="1">+IF(OFFSET('Water Data'!$F$29,0,10*ROW('Water Data'!F153))="","",OFFSET('Water Data'!$F$29,0,10*ROW('Water Data'!F153)))</f>
        <v/>
      </c>
      <c r="CB159" s="404" t="str">
        <f ca="1">+IF(OFFSET('Water Data'!$G$27,0,10*ROW('Water Data'!G153))="","",OFFSET('Water Data'!$G$27,0,10*ROW('Water Data'!G153)))</f>
        <v/>
      </c>
      <c r="CC159" s="404" t="str">
        <f ca="1">+IF(OFFSET('Water Data'!$G$28,0,10*ROW('Water Data'!G153))="","",OFFSET('Water Data'!$G$28,0,10*ROW('Water Data'!G153)))</f>
        <v/>
      </c>
      <c r="CD159" s="404" t="str">
        <f ca="1">+IF(OFFSET('Water Data'!$G$29,0,10*ROW('Water Data'!G153))="","",OFFSET('Water Data'!$G$29,0,10*ROW('Water Data'!G153)))</f>
        <v/>
      </c>
      <c r="CE159" s="404" t="str">
        <f ca="1">+IF(OFFSET('Water Data'!$H$27,0,10*ROW('Water Data'!H153))="","",OFFSET('Water Data'!$H$27,0,10*ROW('Water Data'!H153)))</f>
        <v/>
      </c>
      <c r="CF159" s="404" t="str">
        <f ca="1">+IF(OFFSET('Water Data'!$H$28,0,10*ROW('Water Data'!H153))="","",OFFSET('Water Data'!$H$28,0,10*ROW('Water Data'!H153)))</f>
        <v/>
      </c>
      <c r="CG159" s="404" t="str">
        <f ca="1">+IF(OFFSET('Water Data'!$H$29,0,10*ROW('Water Data'!H153))="","",OFFSET('Water Data'!$H$29,0,10*ROW('Water Data'!H153)))</f>
        <v/>
      </c>
      <c r="CH159" s="404" t="str">
        <f ca="1">+IF(OFFSET('Water Data'!$I$27,0,10*ROW('Water Data'!I153))="","",OFFSET('Water Data'!$I$27,0,10*ROW('Water Data'!I153)))</f>
        <v/>
      </c>
      <c r="CI159" s="404" t="str">
        <f ca="1">+IF(OFFSET('Water Data'!$I$28,0,10*ROW('Water Data'!I153))="","",OFFSET('Water Data'!$I$28,0,10*ROW('Water Data'!I153)))</f>
        <v/>
      </c>
      <c r="CJ159" s="404" t="str">
        <f ca="1">+IF(OFFSET('Water Data'!$I$29,0,10*ROW('Water Data'!I153))="","",OFFSET('Water Data'!$I$29,0,10*ROW('Water Data'!I153)))</f>
        <v/>
      </c>
      <c r="CK159" s="404" t="str">
        <f ca="1">+IF(OFFSET('Sanitation Data'!$D$28,0,10*ROW('Sanitation Data'!D153))="","",OFFSET('Sanitation Data'!$D$28,0,10*ROW('Sanitation Data'!D153)))</f>
        <v/>
      </c>
      <c r="CL159" s="404" t="str">
        <f ca="1">+IF(OFFSET('Sanitation Data'!$D$29,0,10*ROW('Sanitation Data'!D153))="","",OFFSET('Sanitation Data'!$D$29,0,10*ROW('Sanitation Data'!D153)))</f>
        <v/>
      </c>
      <c r="CM159" s="404" t="str">
        <f ca="1">+IF(OFFSET('Sanitation Data'!$D$30,0,10*ROW('Sanitation Data'!D153))="","",OFFSET('Sanitation Data'!$D$30,0,10*ROW('Sanitation Data'!D153)))</f>
        <v/>
      </c>
      <c r="CN159" s="404" t="str">
        <f ca="1">+IF(OFFSET('Sanitation Data'!$D$31,0,10*ROW('Sanitation Data'!D153))="","",OFFSET('Sanitation Data'!$D$31,0,10*ROW('Sanitation Data'!D153)))</f>
        <v/>
      </c>
      <c r="CO159" s="404" t="str">
        <f ca="1">+IF(OFFSET('Sanitation Data'!$D$32,0,10*ROW('Sanitation Data'!D153))="","",OFFSET('Sanitation Data'!$D$32,0,10*ROW('Sanitation Data'!D153)))</f>
        <v/>
      </c>
      <c r="CP159" s="404" t="str">
        <f ca="1">+IF(OFFSET('Sanitation Data'!$E$28,0,10*ROW('Sanitation Data'!E153))="","",OFFSET('Sanitation Data'!$E$28,0,10*ROW('Sanitation Data'!E153)))</f>
        <v/>
      </c>
      <c r="CQ159" s="404" t="str">
        <f ca="1">+IF(OFFSET('Sanitation Data'!$E$29,0,10*ROW('Sanitation Data'!E153))="","",OFFSET('Sanitation Data'!$E$29,0,10*ROW('Sanitation Data'!E153)))</f>
        <v/>
      </c>
      <c r="CR159" s="404" t="str">
        <f ca="1">+IF(OFFSET('Sanitation Data'!$E$30,0,10*ROW('Sanitation Data'!E153))="","",OFFSET('Sanitation Data'!$E$30,0,10*ROW('Sanitation Data'!E153)))</f>
        <v/>
      </c>
      <c r="CS159" s="404" t="str">
        <f ca="1">+IF(OFFSET('Sanitation Data'!$E$31,0,10*ROW('Sanitation Data'!E153))="","",OFFSET('Sanitation Data'!$E$31,0,10*ROW('Sanitation Data'!E153)))</f>
        <v/>
      </c>
      <c r="CT159" s="404" t="str">
        <f ca="1">+IF(OFFSET('Sanitation Data'!$E$32,0,10*ROW('Sanitation Data'!E153))="","",OFFSET('Sanitation Data'!$E$32,0,10*ROW('Sanitation Data'!E153)))</f>
        <v/>
      </c>
      <c r="CU159" s="404" t="str">
        <f ca="1">+IF(OFFSET('Sanitation Data'!$F$28,0,10*ROW('Sanitation Data'!F153))="","",OFFSET('Sanitation Data'!$F$28,0,10*ROW('Sanitation Data'!F153)))</f>
        <v/>
      </c>
      <c r="CV159" s="404" t="str">
        <f ca="1">+IF(OFFSET('Sanitation Data'!$F$29,0,10*ROW('Sanitation Data'!F153))="","",OFFSET('Sanitation Data'!$F$29,0,10*ROW('Sanitation Data'!F153)))</f>
        <v/>
      </c>
      <c r="CW159" s="404" t="str">
        <f ca="1">+IF(OFFSET('Sanitation Data'!$F$30,0,10*ROW('Sanitation Data'!F153))="","",OFFSET('Sanitation Data'!$F$30,0,10*ROW('Sanitation Data'!F153)))</f>
        <v/>
      </c>
      <c r="CX159" s="404" t="str">
        <f ca="1">+IF(OFFSET('Sanitation Data'!$F$31,0,10*ROW('Sanitation Data'!F153))="","",OFFSET('Sanitation Data'!$F$31,0,10*ROW('Sanitation Data'!F153)))</f>
        <v/>
      </c>
      <c r="CY159" s="404" t="str">
        <f ca="1">+IF(OFFSET('Sanitation Data'!$F$32,0,10*ROW('Sanitation Data'!F153))="","",OFFSET('Sanitation Data'!$F$32,0,10*ROW('Sanitation Data'!F153)))</f>
        <v/>
      </c>
      <c r="CZ159" s="404" t="str">
        <f ca="1">+IF(OFFSET('Sanitation Data'!$G$28,0,10*ROW('Sanitation Data'!G153))="","",OFFSET('Sanitation Data'!$G$28,0,10*ROW('Sanitation Data'!G153)))</f>
        <v/>
      </c>
      <c r="DA159" s="404" t="str">
        <f ca="1">+IF(OFFSET('Sanitation Data'!$G$29,0,10*ROW('Sanitation Data'!G153))="","",OFFSET('Sanitation Data'!$G$29,0,10*ROW('Sanitation Data'!G153)))</f>
        <v/>
      </c>
      <c r="DB159" s="404" t="str">
        <f ca="1">+IF(OFFSET('Sanitation Data'!$G$30,0,10*ROW('Sanitation Data'!G153))="","",OFFSET('Sanitation Data'!$G$30,0,10*ROW('Sanitation Data'!G153)))</f>
        <v/>
      </c>
      <c r="DC159" s="404" t="str">
        <f ca="1">+IF(OFFSET('Sanitation Data'!$G$31,0,10*ROW('Sanitation Data'!G153))="","",OFFSET('Sanitation Data'!$G$31,0,10*ROW('Sanitation Data'!G153)))</f>
        <v/>
      </c>
      <c r="DD159" s="404" t="str">
        <f ca="1">+IF(OFFSET('Sanitation Data'!$G$32,0,10*ROW('Sanitation Data'!G153))="","",OFFSET('Sanitation Data'!$G$32,0,10*ROW('Sanitation Data'!G153)))</f>
        <v/>
      </c>
      <c r="DE159" s="404" t="str">
        <f ca="1">+IF(OFFSET('Sanitation Data'!$H$28,0,10*ROW('Sanitation Data'!H153))="","",OFFSET('Sanitation Data'!$H$28,0,10*ROW('Sanitation Data'!H153)))</f>
        <v/>
      </c>
      <c r="DF159" s="404" t="str">
        <f ca="1">+IF(OFFSET('Sanitation Data'!$H$29,0,10*ROW('Sanitation Data'!H153))="","",OFFSET('Sanitation Data'!$H$29,0,10*ROW('Sanitation Data'!H153)))</f>
        <v/>
      </c>
      <c r="DG159" s="404" t="str">
        <f ca="1">+IF(OFFSET('Sanitation Data'!$H$30,0,10*ROW('Sanitation Data'!H153))="","",OFFSET('Sanitation Data'!$H$30,0,10*ROW('Sanitation Data'!H153)))</f>
        <v/>
      </c>
      <c r="DH159" s="404" t="str">
        <f ca="1">+IF(OFFSET('Sanitation Data'!$H$31,0,10*ROW('Sanitation Data'!H153))="","",OFFSET('Sanitation Data'!$H$31,0,10*ROW('Sanitation Data'!H153)))</f>
        <v/>
      </c>
      <c r="DI159" s="404" t="str">
        <f ca="1">+IF(OFFSET('Sanitation Data'!$H$32,0,10*ROW('Sanitation Data'!H153))="","",OFFSET('Sanitation Data'!$H$32,0,10*ROW('Sanitation Data'!H153)))</f>
        <v/>
      </c>
      <c r="DJ159" s="404" t="str">
        <f ca="1">+IF(OFFSET('Sanitation Data'!$I$28,0,10*ROW('Sanitation Data'!I153))="","",OFFSET('Sanitation Data'!$I$28,0,10*ROW('Sanitation Data'!I153)))</f>
        <v/>
      </c>
      <c r="DK159" s="404" t="str">
        <f ca="1">+IF(OFFSET('Sanitation Data'!$I$29,0,10*ROW('Sanitation Data'!I153))="","",OFFSET('Sanitation Data'!$I$29,0,10*ROW('Sanitation Data'!I153)))</f>
        <v/>
      </c>
      <c r="DL159" s="404" t="str">
        <f ca="1">+IF(OFFSET('Sanitation Data'!$I$30,0,10*ROW('Sanitation Data'!I153))="","",OFFSET('Sanitation Data'!$I$30,0,10*ROW('Sanitation Data'!I153)))</f>
        <v/>
      </c>
      <c r="DM159" s="404" t="str">
        <f ca="1">+IF(OFFSET('Sanitation Data'!$I$31,0,10*ROW('Sanitation Data'!I153))="","",OFFSET('Sanitation Data'!$I$31,0,10*ROW('Sanitation Data'!I153)))</f>
        <v/>
      </c>
      <c r="DN159" s="404" t="str">
        <f ca="1">+IF(OFFSET('Sanitation Data'!$I$32,0,10*ROW('Sanitation Data'!I153))="","",OFFSET('Sanitation Data'!$I$32,0,10*ROW('Sanitation Data'!I153)))</f>
        <v/>
      </c>
      <c r="DO159" s="404" t="str">
        <f ca="1">+IF(OFFSET('Hygiene Data'!$D$11,0,10*ROW('Hygiene Data'!D153))="","",OFFSET('Hygiene Data'!$D$11,0,10*ROW('Hygiene Data'!D153)))</f>
        <v/>
      </c>
      <c r="DP159" s="404" t="str">
        <f ca="1">+IF(OFFSET('Hygiene Data'!$D$12,0,10*ROW('Hygiene Data'!D153))="","",OFFSET('Hygiene Data'!$D$12,0,10*ROW('Hygiene Data'!D153)))</f>
        <v/>
      </c>
      <c r="DQ159" s="404" t="str">
        <f ca="1">+IF(OFFSET('Hygiene Data'!$D$13,0,10*ROW('Hygiene Data'!D153))="","",OFFSET('Hygiene Data'!$D$13,0,10*ROW('Hygiene Data'!D153)))</f>
        <v/>
      </c>
      <c r="DR159" s="404" t="str">
        <f ca="1">+IF(OFFSET('Hygiene Data'!$E$11,0,10*ROW('Hygiene Data'!E153))="","",OFFSET('Hygiene Data'!$E$11,0,10*ROW('Hygiene Data'!E153)))</f>
        <v/>
      </c>
      <c r="DS159" s="404" t="str">
        <f ca="1">+IF(OFFSET('Hygiene Data'!$E$12,0,10*ROW('Hygiene Data'!E153))="","",OFFSET('Hygiene Data'!$E$12,0,10*ROW('Hygiene Data'!E153)))</f>
        <v/>
      </c>
      <c r="DT159" s="404" t="str">
        <f ca="1">+IF(OFFSET('Hygiene Data'!$E$13,0,10*ROW('Hygiene Data'!E153))="","",OFFSET('Hygiene Data'!$E$13,0,10*ROW('Hygiene Data'!E153)))</f>
        <v/>
      </c>
      <c r="DU159" s="404" t="str">
        <f ca="1">+IF(OFFSET('Hygiene Data'!$F$11,0,10*ROW('Hygiene Data'!F153))="","",OFFSET('Hygiene Data'!$F$11,0,10*ROW('Hygiene Data'!F153)))</f>
        <v/>
      </c>
      <c r="DV159" s="404" t="str">
        <f ca="1">+IF(OFFSET('Hygiene Data'!$F$12,0,10*ROW('Hygiene Data'!F153))="","",OFFSET('Hygiene Data'!$F$12,0,10*ROW('Hygiene Data'!F153)))</f>
        <v/>
      </c>
      <c r="DW159" s="404" t="str">
        <f ca="1">+IF(OFFSET('Hygiene Data'!$F$13,0,10*ROW('Hygiene Data'!F153))="","",OFFSET('Hygiene Data'!$F$13,0,10*ROW('Hygiene Data'!F153)))</f>
        <v/>
      </c>
      <c r="DX159" s="404" t="str">
        <f ca="1">+IF(OFFSET('Hygiene Data'!$G$11,0,10*ROW('Hygiene Data'!G153))="","",OFFSET('Hygiene Data'!$G$11,0,10*ROW('Hygiene Data'!G153)))</f>
        <v/>
      </c>
      <c r="DY159" s="404" t="str">
        <f ca="1">+IF(OFFSET('Hygiene Data'!$G$12,0,10*ROW('Hygiene Data'!G153))="","",OFFSET('Hygiene Data'!$G$12,0,10*ROW('Hygiene Data'!G153)))</f>
        <v/>
      </c>
      <c r="DZ159" s="404" t="str">
        <f ca="1">+IF(OFFSET('Hygiene Data'!$G$13,0,10*ROW('Hygiene Data'!G153))="","",OFFSET('Hygiene Data'!$G$13,0,10*ROW('Hygiene Data'!G153)))</f>
        <v/>
      </c>
      <c r="EA159" s="404" t="str">
        <f ca="1">+IF(OFFSET('Hygiene Data'!$H$11,0,10*ROW('Hygiene Data'!H153))="","",OFFSET('Hygiene Data'!$H$11,0,10*ROW('Hygiene Data'!H153)))</f>
        <v/>
      </c>
      <c r="EB159" s="404" t="str">
        <f ca="1">+IF(OFFSET('Hygiene Data'!$H$12,0,10*ROW('Hygiene Data'!H153))="","",OFFSET('Hygiene Data'!$H$12,0,10*ROW('Hygiene Data'!H153)))</f>
        <v/>
      </c>
      <c r="EC159" s="404" t="str">
        <f ca="1">+IF(OFFSET('Hygiene Data'!$H$13,0,10*ROW('Hygiene Data'!H153))="","",OFFSET('Hygiene Data'!$H$13,0,10*ROW('Hygiene Data'!H153)))</f>
        <v/>
      </c>
      <c r="ED159" s="404" t="str">
        <f ca="1">+IF(OFFSET('Hygiene Data'!$I$11,0,10*ROW('Hygiene Data'!I153))="","",OFFSET('Hygiene Data'!$I$11,0,10*ROW('Hygiene Data'!I153)))</f>
        <v/>
      </c>
      <c r="EE159" s="404" t="str">
        <f ca="1">+IF(OFFSET('Hygiene Data'!$I$12,0,10*ROW('Hygiene Data'!I153))="","",OFFSET('Hygiene Data'!$I$12,0,10*ROW('Hygiene Data'!I153)))</f>
        <v/>
      </c>
      <c r="EF159" s="404" t="str">
        <f ca="1">+IF(OFFSET('Hygiene Data'!$I$13,0,10*ROW('Hygiene Data'!I153))="","",OFFSET('Hygiene Data'!$I$13,0,10*ROW('Hygiene Data'!I153)))</f>
        <v/>
      </c>
    </row>
    <row r="160" spans="1:136" x14ac:dyDescent="0.25">
      <c r="A160" s="513" t="str">
        <f ca="1">+IF(OFFSET('Water Data'!$B$2,0,10*ROW('Water Data'!E154))="","",OFFSET('Water Data'!$B$2,0,10*ROW('Water Data'!E154)))</f>
        <v/>
      </c>
      <c r="B160" s="51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40" t="str">
        <f t="shared" ca="1" si="2"/>
        <v/>
      </c>
      <c r="D160" s="54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4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4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4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4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4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4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4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4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4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4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4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4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4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4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4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4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4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4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4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4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4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4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4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4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4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4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4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4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4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4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4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4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4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4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4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4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4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4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4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4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4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4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4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4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4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4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4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4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1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4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4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4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4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4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4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4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4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4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4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4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4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4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4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4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4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404" t="str">
        <f ca="1">+IF(OFFSET('Water Data'!$D$27,0,10*ROW('Water Data'!D154))="","",OFFSET('Water Data'!$D$27,0,10*ROW('Water Data'!D154)))</f>
        <v/>
      </c>
      <c r="BT160" s="404" t="str">
        <f ca="1">+IF(OFFSET('Water Data'!$D$28,0,10*ROW('Water Data'!D154))="","",OFFSET('Water Data'!$D$28,0,10*ROW('Water Data'!D154)))</f>
        <v/>
      </c>
      <c r="BU160" s="404" t="str">
        <f ca="1">+IF(OFFSET('Water Data'!$D$29,0,10*ROW('Water Data'!D154))="","",OFFSET('Water Data'!$D$29,0,10*ROW('Water Data'!D154)))</f>
        <v/>
      </c>
      <c r="BV160" s="404" t="str">
        <f ca="1">+IF(OFFSET('Water Data'!$E$27,0,10*ROW('Water Data'!E154))="","",OFFSET('Water Data'!$E$27,0,10*ROW('Water Data'!E154)))</f>
        <v/>
      </c>
      <c r="BW160" s="404" t="str">
        <f ca="1">+IF(OFFSET('Water Data'!$E$28,0,10*ROW('Water Data'!E154))="","",OFFSET('Water Data'!$E$28,0,10*ROW('Water Data'!E154)))</f>
        <v/>
      </c>
      <c r="BX160" s="404" t="str">
        <f ca="1">+IF(OFFSET('Water Data'!$E$29,0,10*ROW('Water Data'!E154))="","",OFFSET('Water Data'!$E$29,0,10*ROW('Water Data'!E154)))</f>
        <v/>
      </c>
      <c r="BY160" s="404" t="str">
        <f ca="1">+IF(OFFSET('Water Data'!$F$27,0,10*ROW('Water Data'!F154))="","",OFFSET('Water Data'!$F$27,0,10*ROW('Water Data'!F154)))</f>
        <v/>
      </c>
      <c r="BZ160" s="404" t="str">
        <f ca="1">+IF(OFFSET('Water Data'!$F$28,0,10*ROW('Water Data'!F154))="","",OFFSET('Water Data'!$F$28,0,10*ROW('Water Data'!F154)))</f>
        <v/>
      </c>
      <c r="CA160" s="404" t="str">
        <f ca="1">+IF(OFFSET('Water Data'!$F$29,0,10*ROW('Water Data'!F154))="","",OFFSET('Water Data'!$F$29,0,10*ROW('Water Data'!F154)))</f>
        <v/>
      </c>
      <c r="CB160" s="404" t="str">
        <f ca="1">+IF(OFFSET('Water Data'!$G$27,0,10*ROW('Water Data'!G154))="","",OFFSET('Water Data'!$G$27,0,10*ROW('Water Data'!G154)))</f>
        <v/>
      </c>
      <c r="CC160" s="404" t="str">
        <f ca="1">+IF(OFFSET('Water Data'!$G$28,0,10*ROW('Water Data'!G154))="","",OFFSET('Water Data'!$G$28,0,10*ROW('Water Data'!G154)))</f>
        <v/>
      </c>
      <c r="CD160" s="404" t="str">
        <f ca="1">+IF(OFFSET('Water Data'!$G$29,0,10*ROW('Water Data'!G154))="","",OFFSET('Water Data'!$G$29,0,10*ROW('Water Data'!G154)))</f>
        <v/>
      </c>
      <c r="CE160" s="404" t="str">
        <f ca="1">+IF(OFFSET('Water Data'!$H$27,0,10*ROW('Water Data'!H154))="","",OFFSET('Water Data'!$H$27,0,10*ROW('Water Data'!H154)))</f>
        <v/>
      </c>
      <c r="CF160" s="404" t="str">
        <f ca="1">+IF(OFFSET('Water Data'!$H$28,0,10*ROW('Water Data'!H154))="","",OFFSET('Water Data'!$H$28,0,10*ROW('Water Data'!H154)))</f>
        <v/>
      </c>
      <c r="CG160" s="404" t="str">
        <f ca="1">+IF(OFFSET('Water Data'!$H$29,0,10*ROW('Water Data'!H154))="","",OFFSET('Water Data'!$H$29,0,10*ROW('Water Data'!H154)))</f>
        <v/>
      </c>
      <c r="CH160" s="404" t="str">
        <f ca="1">+IF(OFFSET('Water Data'!$I$27,0,10*ROW('Water Data'!I154))="","",OFFSET('Water Data'!$I$27,0,10*ROW('Water Data'!I154)))</f>
        <v/>
      </c>
      <c r="CI160" s="404" t="str">
        <f ca="1">+IF(OFFSET('Water Data'!$I$28,0,10*ROW('Water Data'!I154))="","",OFFSET('Water Data'!$I$28,0,10*ROW('Water Data'!I154)))</f>
        <v/>
      </c>
      <c r="CJ160" s="404" t="str">
        <f ca="1">+IF(OFFSET('Water Data'!$I$29,0,10*ROW('Water Data'!I154))="","",OFFSET('Water Data'!$I$29,0,10*ROW('Water Data'!I154)))</f>
        <v/>
      </c>
      <c r="CK160" s="404" t="str">
        <f ca="1">+IF(OFFSET('Sanitation Data'!$D$28,0,10*ROW('Sanitation Data'!D154))="","",OFFSET('Sanitation Data'!$D$28,0,10*ROW('Sanitation Data'!D154)))</f>
        <v/>
      </c>
      <c r="CL160" s="404" t="str">
        <f ca="1">+IF(OFFSET('Sanitation Data'!$D$29,0,10*ROW('Sanitation Data'!D154))="","",OFFSET('Sanitation Data'!$D$29,0,10*ROW('Sanitation Data'!D154)))</f>
        <v/>
      </c>
      <c r="CM160" s="404" t="str">
        <f ca="1">+IF(OFFSET('Sanitation Data'!$D$30,0,10*ROW('Sanitation Data'!D154))="","",OFFSET('Sanitation Data'!$D$30,0,10*ROW('Sanitation Data'!D154)))</f>
        <v/>
      </c>
      <c r="CN160" s="404" t="str">
        <f ca="1">+IF(OFFSET('Sanitation Data'!$D$31,0,10*ROW('Sanitation Data'!D154))="","",OFFSET('Sanitation Data'!$D$31,0,10*ROW('Sanitation Data'!D154)))</f>
        <v/>
      </c>
      <c r="CO160" s="404" t="str">
        <f ca="1">+IF(OFFSET('Sanitation Data'!$D$32,0,10*ROW('Sanitation Data'!D154))="","",OFFSET('Sanitation Data'!$D$32,0,10*ROW('Sanitation Data'!D154)))</f>
        <v/>
      </c>
      <c r="CP160" s="404" t="str">
        <f ca="1">+IF(OFFSET('Sanitation Data'!$E$28,0,10*ROW('Sanitation Data'!E154))="","",OFFSET('Sanitation Data'!$E$28,0,10*ROW('Sanitation Data'!E154)))</f>
        <v/>
      </c>
      <c r="CQ160" s="404" t="str">
        <f ca="1">+IF(OFFSET('Sanitation Data'!$E$29,0,10*ROW('Sanitation Data'!E154))="","",OFFSET('Sanitation Data'!$E$29,0,10*ROW('Sanitation Data'!E154)))</f>
        <v/>
      </c>
      <c r="CR160" s="404" t="str">
        <f ca="1">+IF(OFFSET('Sanitation Data'!$E$30,0,10*ROW('Sanitation Data'!E154))="","",OFFSET('Sanitation Data'!$E$30,0,10*ROW('Sanitation Data'!E154)))</f>
        <v/>
      </c>
      <c r="CS160" s="404" t="str">
        <f ca="1">+IF(OFFSET('Sanitation Data'!$E$31,0,10*ROW('Sanitation Data'!E154))="","",OFFSET('Sanitation Data'!$E$31,0,10*ROW('Sanitation Data'!E154)))</f>
        <v/>
      </c>
      <c r="CT160" s="404" t="str">
        <f ca="1">+IF(OFFSET('Sanitation Data'!$E$32,0,10*ROW('Sanitation Data'!E154))="","",OFFSET('Sanitation Data'!$E$32,0,10*ROW('Sanitation Data'!E154)))</f>
        <v/>
      </c>
      <c r="CU160" s="404" t="str">
        <f ca="1">+IF(OFFSET('Sanitation Data'!$F$28,0,10*ROW('Sanitation Data'!F154))="","",OFFSET('Sanitation Data'!$F$28,0,10*ROW('Sanitation Data'!F154)))</f>
        <v/>
      </c>
      <c r="CV160" s="404" t="str">
        <f ca="1">+IF(OFFSET('Sanitation Data'!$F$29,0,10*ROW('Sanitation Data'!F154))="","",OFFSET('Sanitation Data'!$F$29,0,10*ROW('Sanitation Data'!F154)))</f>
        <v/>
      </c>
      <c r="CW160" s="404" t="str">
        <f ca="1">+IF(OFFSET('Sanitation Data'!$F$30,0,10*ROW('Sanitation Data'!F154))="","",OFFSET('Sanitation Data'!$F$30,0,10*ROW('Sanitation Data'!F154)))</f>
        <v/>
      </c>
      <c r="CX160" s="404" t="str">
        <f ca="1">+IF(OFFSET('Sanitation Data'!$F$31,0,10*ROW('Sanitation Data'!F154))="","",OFFSET('Sanitation Data'!$F$31,0,10*ROW('Sanitation Data'!F154)))</f>
        <v/>
      </c>
      <c r="CY160" s="404" t="str">
        <f ca="1">+IF(OFFSET('Sanitation Data'!$F$32,0,10*ROW('Sanitation Data'!F154))="","",OFFSET('Sanitation Data'!$F$32,0,10*ROW('Sanitation Data'!F154)))</f>
        <v/>
      </c>
      <c r="CZ160" s="404" t="str">
        <f ca="1">+IF(OFFSET('Sanitation Data'!$G$28,0,10*ROW('Sanitation Data'!G154))="","",OFFSET('Sanitation Data'!$G$28,0,10*ROW('Sanitation Data'!G154)))</f>
        <v/>
      </c>
      <c r="DA160" s="404" t="str">
        <f ca="1">+IF(OFFSET('Sanitation Data'!$G$29,0,10*ROW('Sanitation Data'!G154))="","",OFFSET('Sanitation Data'!$G$29,0,10*ROW('Sanitation Data'!G154)))</f>
        <v/>
      </c>
      <c r="DB160" s="404" t="str">
        <f ca="1">+IF(OFFSET('Sanitation Data'!$G$30,0,10*ROW('Sanitation Data'!G154))="","",OFFSET('Sanitation Data'!$G$30,0,10*ROW('Sanitation Data'!G154)))</f>
        <v/>
      </c>
      <c r="DC160" s="404" t="str">
        <f ca="1">+IF(OFFSET('Sanitation Data'!$G$31,0,10*ROW('Sanitation Data'!G154))="","",OFFSET('Sanitation Data'!$G$31,0,10*ROW('Sanitation Data'!G154)))</f>
        <v/>
      </c>
      <c r="DD160" s="404" t="str">
        <f ca="1">+IF(OFFSET('Sanitation Data'!$G$32,0,10*ROW('Sanitation Data'!G154))="","",OFFSET('Sanitation Data'!$G$32,0,10*ROW('Sanitation Data'!G154)))</f>
        <v/>
      </c>
      <c r="DE160" s="404" t="str">
        <f ca="1">+IF(OFFSET('Sanitation Data'!$H$28,0,10*ROW('Sanitation Data'!H154))="","",OFFSET('Sanitation Data'!$H$28,0,10*ROW('Sanitation Data'!H154)))</f>
        <v/>
      </c>
      <c r="DF160" s="404" t="str">
        <f ca="1">+IF(OFFSET('Sanitation Data'!$H$29,0,10*ROW('Sanitation Data'!H154))="","",OFFSET('Sanitation Data'!$H$29,0,10*ROW('Sanitation Data'!H154)))</f>
        <v/>
      </c>
      <c r="DG160" s="404" t="str">
        <f ca="1">+IF(OFFSET('Sanitation Data'!$H$30,0,10*ROW('Sanitation Data'!H154))="","",OFFSET('Sanitation Data'!$H$30,0,10*ROW('Sanitation Data'!H154)))</f>
        <v/>
      </c>
      <c r="DH160" s="404" t="str">
        <f ca="1">+IF(OFFSET('Sanitation Data'!$H$31,0,10*ROW('Sanitation Data'!H154))="","",OFFSET('Sanitation Data'!$H$31,0,10*ROW('Sanitation Data'!H154)))</f>
        <v/>
      </c>
      <c r="DI160" s="404" t="str">
        <f ca="1">+IF(OFFSET('Sanitation Data'!$H$32,0,10*ROW('Sanitation Data'!H154))="","",OFFSET('Sanitation Data'!$H$32,0,10*ROW('Sanitation Data'!H154)))</f>
        <v/>
      </c>
      <c r="DJ160" s="404" t="str">
        <f ca="1">+IF(OFFSET('Sanitation Data'!$I$28,0,10*ROW('Sanitation Data'!I154))="","",OFFSET('Sanitation Data'!$I$28,0,10*ROW('Sanitation Data'!I154)))</f>
        <v/>
      </c>
      <c r="DK160" s="404" t="str">
        <f ca="1">+IF(OFFSET('Sanitation Data'!$I$29,0,10*ROW('Sanitation Data'!I154))="","",OFFSET('Sanitation Data'!$I$29,0,10*ROW('Sanitation Data'!I154)))</f>
        <v/>
      </c>
      <c r="DL160" s="404" t="str">
        <f ca="1">+IF(OFFSET('Sanitation Data'!$I$30,0,10*ROW('Sanitation Data'!I154))="","",OFFSET('Sanitation Data'!$I$30,0,10*ROW('Sanitation Data'!I154)))</f>
        <v/>
      </c>
      <c r="DM160" s="404" t="str">
        <f ca="1">+IF(OFFSET('Sanitation Data'!$I$31,0,10*ROW('Sanitation Data'!I154))="","",OFFSET('Sanitation Data'!$I$31,0,10*ROW('Sanitation Data'!I154)))</f>
        <v/>
      </c>
      <c r="DN160" s="404" t="str">
        <f ca="1">+IF(OFFSET('Sanitation Data'!$I$32,0,10*ROW('Sanitation Data'!I154))="","",OFFSET('Sanitation Data'!$I$32,0,10*ROW('Sanitation Data'!I154)))</f>
        <v/>
      </c>
      <c r="DO160" s="404" t="str">
        <f ca="1">+IF(OFFSET('Hygiene Data'!$D$11,0,10*ROW('Hygiene Data'!D154))="","",OFFSET('Hygiene Data'!$D$11,0,10*ROW('Hygiene Data'!D154)))</f>
        <v/>
      </c>
      <c r="DP160" s="404" t="str">
        <f ca="1">+IF(OFFSET('Hygiene Data'!$D$12,0,10*ROW('Hygiene Data'!D154))="","",OFFSET('Hygiene Data'!$D$12,0,10*ROW('Hygiene Data'!D154)))</f>
        <v/>
      </c>
      <c r="DQ160" s="404" t="str">
        <f ca="1">+IF(OFFSET('Hygiene Data'!$D$13,0,10*ROW('Hygiene Data'!D154))="","",OFFSET('Hygiene Data'!$D$13,0,10*ROW('Hygiene Data'!D154)))</f>
        <v/>
      </c>
      <c r="DR160" s="404" t="str">
        <f ca="1">+IF(OFFSET('Hygiene Data'!$E$11,0,10*ROW('Hygiene Data'!E154))="","",OFFSET('Hygiene Data'!$E$11,0,10*ROW('Hygiene Data'!E154)))</f>
        <v/>
      </c>
      <c r="DS160" s="404" t="str">
        <f ca="1">+IF(OFFSET('Hygiene Data'!$E$12,0,10*ROW('Hygiene Data'!E154))="","",OFFSET('Hygiene Data'!$E$12,0,10*ROW('Hygiene Data'!E154)))</f>
        <v/>
      </c>
      <c r="DT160" s="404" t="str">
        <f ca="1">+IF(OFFSET('Hygiene Data'!$E$13,0,10*ROW('Hygiene Data'!E154))="","",OFFSET('Hygiene Data'!$E$13,0,10*ROW('Hygiene Data'!E154)))</f>
        <v/>
      </c>
      <c r="DU160" s="404" t="str">
        <f ca="1">+IF(OFFSET('Hygiene Data'!$F$11,0,10*ROW('Hygiene Data'!F154))="","",OFFSET('Hygiene Data'!$F$11,0,10*ROW('Hygiene Data'!F154)))</f>
        <v/>
      </c>
      <c r="DV160" s="404" t="str">
        <f ca="1">+IF(OFFSET('Hygiene Data'!$F$12,0,10*ROW('Hygiene Data'!F154))="","",OFFSET('Hygiene Data'!$F$12,0,10*ROW('Hygiene Data'!F154)))</f>
        <v/>
      </c>
      <c r="DW160" s="404" t="str">
        <f ca="1">+IF(OFFSET('Hygiene Data'!$F$13,0,10*ROW('Hygiene Data'!F154))="","",OFFSET('Hygiene Data'!$F$13,0,10*ROW('Hygiene Data'!F154)))</f>
        <v/>
      </c>
      <c r="DX160" s="404" t="str">
        <f ca="1">+IF(OFFSET('Hygiene Data'!$G$11,0,10*ROW('Hygiene Data'!G154))="","",OFFSET('Hygiene Data'!$G$11,0,10*ROW('Hygiene Data'!G154)))</f>
        <v/>
      </c>
      <c r="DY160" s="404" t="str">
        <f ca="1">+IF(OFFSET('Hygiene Data'!$G$12,0,10*ROW('Hygiene Data'!G154))="","",OFFSET('Hygiene Data'!$G$12,0,10*ROW('Hygiene Data'!G154)))</f>
        <v/>
      </c>
      <c r="DZ160" s="404" t="str">
        <f ca="1">+IF(OFFSET('Hygiene Data'!$G$13,0,10*ROW('Hygiene Data'!G154))="","",OFFSET('Hygiene Data'!$G$13,0,10*ROW('Hygiene Data'!G154)))</f>
        <v/>
      </c>
      <c r="EA160" s="404" t="str">
        <f ca="1">+IF(OFFSET('Hygiene Data'!$H$11,0,10*ROW('Hygiene Data'!H154))="","",OFFSET('Hygiene Data'!$H$11,0,10*ROW('Hygiene Data'!H154)))</f>
        <v/>
      </c>
      <c r="EB160" s="404" t="str">
        <f ca="1">+IF(OFFSET('Hygiene Data'!$H$12,0,10*ROW('Hygiene Data'!H154))="","",OFFSET('Hygiene Data'!$H$12,0,10*ROW('Hygiene Data'!H154)))</f>
        <v/>
      </c>
      <c r="EC160" s="404" t="str">
        <f ca="1">+IF(OFFSET('Hygiene Data'!$H$13,0,10*ROW('Hygiene Data'!H154))="","",OFFSET('Hygiene Data'!$H$13,0,10*ROW('Hygiene Data'!H154)))</f>
        <v/>
      </c>
      <c r="ED160" s="404" t="str">
        <f ca="1">+IF(OFFSET('Hygiene Data'!$I$11,0,10*ROW('Hygiene Data'!I154))="","",OFFSET('Hygiene Data'!$I$11,0,10*ROW('Hygiene Data'!I154)))</f>
        <v/>
      </c>
      <c r="EE160" s="404" t="str">
        <f ca="1">+IF(OFFSET('Hygiene Data'!$I$12,0,10*ROW('Hygiene Data'!I154))="","",OFFSET('Hygiene Data'!$I$12,0,10*ROW('Hygiene Data'!I154)))</f>
        <v/>
      </c>
      <c r="EF160" s="404" t="str">
        <f ca="1">+IF(OFFSET('Hygiene Data'!$I$13,0,10*ROW('Hygiene Data'!I154))="","",OFFSET('Hygiene Data'!$I$13,0,10*ROW('Hygiene Data'!I154)))</f>
        <v/>
      </c>
    </row>
    <row r="161" spans="1:136" x14ac:dyDescent="0.25">
      <c r="A161" s="513" t="str">
        <f ca="1">+IF(OFFSET('Water Data'!$B$2,0,10*ROW('Water Data'!E155))="","",OFFSET('Water Data'!$B$2,0,10*ROW('Water Data'!E155)))</f>
        <v/>
      </c>
      <c r="B161" s="51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40" t="str">
        <f t="shared" ca="1" si="2"/>
        <v/>
      </c>
      <c r="D161" s="54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4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4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4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4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4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4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4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4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4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4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4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4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4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4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4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4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4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4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4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4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4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4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4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4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4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4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4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4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4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4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4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4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4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4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4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4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4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4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4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4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4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4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4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4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4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4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4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4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1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4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4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4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4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4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4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4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4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4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4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4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4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4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4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4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4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404" t="str">
        <f ca="1">+IF(OFFSET('Water Data'!$D$27,0,10*ROW('Water Data'!D155))="","",OFFSET('Water Data'!$D$27,0,10*ROW('Water Data'!D155)))</f>
        <v/>
      </c>
      <c r="BT161" s="404" t="str">
        <f ca="1">+IF(OFFSET('Water Data'!$D$28,0,10*ROW('Water Data'!D155))="","",OFFSET('Water Data'!$D$28,0,10*ROW('Water Data'!D155)))</f>
        <v/>
      </c>
      <c r="BU161" s="404" t="str">
        <f ca="1">+IF(OFFSET('Water Data'!$D$29,0,10*ROW('Water Data'!D155))="","",OFFSET('Water Data'!$D$29,0,10*ROW('Water Data'!D155)))</f>
        <v/>
      </c>
      <c r="BV161" s="404" t="str">
        <f ca="1">+IF(OFFSET('Water Data'!$E$27,0,10*ROW('Water Data'!E155))="","",OFFSET('Water Data'!$E$27,0,10*ROW('Water Data'!E155)))</f>
        <v/>
      </c>
      <c r="BW161" s="404" t="str">
        <f ca="1">+IF(OFFSET('Water Data'!$E$28,0,10*ROW('Water Data'!E155))="","",OFFSET('Water Data'!$E$28,0,10*ROW('Water Data'!E155)))</f>
        <v/>
      </c>
      <c r="BX161" s="404" t="str">
        <f ca="1">+IF(OFFSET('Water Data'!$E$29,0,10*ROW('Water Data'!E155))="","",OFFSET('Water Data'!$E$29,0,10*ROW('Water Data'!E155)))</f>
        <v/>
      </c>
      <c r="BY161" s="404" t="str">
        <f ca="1">+IF(OFFSET('Water Data'!$F$27,0,10*ROW('Water Data'!F155))="","",OFFSET('Water Data'!$F$27,0,10*ROW('Water Data'!F155)))</f>
        <v/>
      </c>
      <c r="BZ161" s="404" t="str">
        <f ca="1">+IF(OFFSET('Water Data'!$F$28,0,10*ROW('Water Data'!F155))="","",OFFSET('Water Data'!$F$28,0,10*ROW('Water Data'!F155)))</f>
        <v/>
      </c>
      <c r="CA161" s="404" t="str">
        <f ca="1">+IF(OFFSET('Water Data'!$F$29,0,10*ROW('Water Data'!F155))="","",OFFSET('Water Data'!$F$29,0,10*ROW('Water Data'!F155)))</f>
        <v/>
      </c>
      <c r="CB161" s="404" t="str">
        <f ca="1">+IF(OFFSET('Water Data'!$G$27,0,10*ROW('Water Data'!G155))="","",OFFSET('Water Data'!$G$27,0,10*ROW('Water Data'!G155)))</f>
        <v/>
      </c>
      <c r="CC161" s="404" t="str">
        <f ca="1">+IF(OFFSET('Water Data'!$G$28,0,10*ROW('Water Data'!G155))="","",OFFSET('Water Data'!$G$28,0,10*ROW('Water Data'!G155)))</f>
        <v/>
      </c>
      <c r="CD161" s="404" t="str">
        <f ca="1">+IF(OFFSET('Water Data'!$G$29,0,10*ROW('Water Data'!G155))="","",OFFSET('Water Data'!$G$29,0,10*ROW('Water Data'!G155)))</f>
        <v/>
      </c>
      <c r="CE161" s="404" t="str">
        <f ca="1">+IF(OFFSET('Water Data'!$H$27,0,10*ROW('Water Data'!H155))="","",OFFSET('Water Data'!$H$27,0,10*ROW('Water Data'!H155)))</f>
        <v/>
      </c>
      <c r="CF161" s="404" t="str">
        <f ca="1">+IF(OFFSET('Water Data'!$H$28,0,10*ROW('Water Data'!H155))="","",OFFSET('Water Data'!$H$28,0,10*ROW('Water Data'!H155)))</f>
        <v/>
      </c>
      <c r="CG161" s="404" t="str">
        <f ca="1">+IF(OFFSET('Water Data'!$H$29,0,10*ROW('Water Data'!H155))="","",OFFSET('Water Data'!$H$29,0,10*ROW('Water Data'!H155)))</f>
        <v/>
      </c>
      <c r="CH161" s="404" t="str">
        <f ca="1">+IF(OFFSET('Water Data'!$I$27,0,10*ROW('Water Data'!I155))="","",OFFSET('Water Data'!$I$27,0,10*ROW('Water Data'!I155)))</f>
        <v/>
      </c>
      <c r="CI161" s="404" t="str">
        <f ca="1">+IF(OFFSET('Water Data'!$I$28,0,10*ROW('Water Data'!I155))="","",OFFSET('Water Data'!$I$28,0,10*ROW('Water Data'!I155)))</f>
        <v/>
      </c>
      <c r="CJ161" s="404" t="str">
        <f ca="1">+IF(OFFSET('Water Data'!$I$29,0,10*ROW('Water Data'!I155))="","",OFFSET('Water Data'!$I$29,0,10*ROW('Water Data'!I155)))</f>
        <v/>
      </c>
      <c r="CK161" s="404" t="str">
        <f ca="1">+IF(OFFSET('Sanitation Data'!$D$28,0,10*ROW('Sanitation Data'!D155))="","",OFFSET('Sanitation Data'!$D$28,0,10*ROW('Sanitation Data'!D155)))</f>
        <v/>
      </c>
      <c r="CL161" s="404" t="str">
        <f ca="1">+IF(OFFSET('Sanitation Data'!$D$29,0,10*ROW('Sanitation Data'!D155))="","",OFFSET('Sanitation Data'!$D$29,0,10*ROW('Sanitation Data'!D155)))</f>
        <v/>
      </c>
      <c r="CM161" s="404" t="str">
        <f ca="1">+IF(OFFSET('Sanitation Data'!$D$30,0,10*ROW('Sanitation Data'!D155))="","",OFFSET('Sanitation Data'!$D$30,0,10*ROW('Sanitation Data'!D155)))</f>
        <v/>
      </c>
      <c r="CN161" s="404" t="str">
        <f ca="1">+IF(OFFSET('Sanitation Data'!$D$31,0,10*ROW('Sanitation Data'!D155))="","",OFFSET('Sanitation Data'!$D$31,0,10*ROW('Sanitation Data'!D155)))</f>
        <v/>
      </c>
      <c r="CO161" s="404" t="str">
        <f ca="1">+IF(OFFSET('Sanitation Data'!$D$32,0,10*ROW('Sanitation Data'!D155))="","",OFFSET('Sanitation Data'!$D$32,0,10*ROW('Sanitation Data'!D155)))</f>
        <v/>
      </c>
      <c r="CP161" s="404" t="str">
        <f ca="1">+IF(OFFSET('Sanitation Data'!$E$28,0,10*ROW('Sanitation Data'!E155))="","",OFFSET('Sanitation Data'!$E$28,0,10*ROW('Sanitation Data'!E155)))</f>
        <v/>
      </c>
      <c r="CQ161" s="404" t="str">
        <f ca="1">+IF(OFFSET('Sanitation Data'!$E$29,0,10*ROW('Sanitation Data'!E155))="","",OFFSET('Sanitation Data'!$E$29,0,10*ROW('Sanitation Data'!E155)))</f>
        <v/>
      </c>
      <c r="CR161" s="404" t="str">
        <f ca="1">+IF(OFFSET('Sanitation Data'!$E$30,0,10*ROW('Sanitation Data'!E155))="","",OFFSET('Sanitation Data'!$E$30,0,10*ROW('Sanitation Data'!E155)))</f>
        <v/>
      </c>
      <c r="CS161" s="404" t="str">
        <f ca="1">+IF(OFFSET('Sanitation Data'!$E$31,0,10*ROW('Sanitation Data'!E155))="","",OFFSET('Sanitation Data'!$E$31,0,10*ROW('Sanitation Data'!E155)))</f>
        <v/>
      </c>
      <c r="CT161" s="404" t="str">
        <f ca="1">+IF(OFFSET('Sanitation Data'!$E$32,0,10*ROW('Sanitation Data'!E155))="","",OFFSET('Sanitation Data'!$E$32,0,10*ROW('Sanitation Data'!E155)))</f>
        <v/>
      </c>
      <c r="CU161" s="404" t="str">
        <f ca="1">+IF(OFFSET('Sanitation Data'!$F$28,0,10*ROW('Sanitation Data'!F155))="","",OFFSET('Sanitation Data'!$F$28,0,10*ROW('Sanitation Data'!F155)))</f>
        <v/>
      </c>
      <c r="CV161" s="404" t="str">
        <f ca="1">+IF(OFFSET('Sanitation Data'!$F$29,0,10*ROW('Sanitation Data'!F155))="","",OFFSET('Sanitation Data'!$F$29,0,10*ROW('Sanitation Data'!F155)))</f>
        <v/>
      </c>
      <c r="CW161" s="404" t="str">
        <f ca="1">+IF(OFFSET('Sanitation Data'!$F$30,0,10*ROW('Sanitation Data'!F155))="","",OFFSET('Sanitation Data'!$F$30,0,10*ROW('Sanitation Data'!F155)))</f>
        <v/>
      </c>
      <c r="CX161" s="404" t="str">
        <f ca="1">+IF(OFFSET('Sanitation Data'!$F$31,0,10*ROW('Sanitation Data'!F155))="","",OFFSET('Sanitation Data'!$F$31,0,10*ROW('Sanitation Data'!F155)))</f>
        <v/>
      </c>
      <c r="CY161" s="404" t="str">
        <f ca="1">+IF(OFFSET('Sanitation Data'!$F$32,0,10*ROW('Sanitation Data'!F155))="","",OFFSET('Sanitation Data'!$F$32,0,10*ROW('Sanitation Data'!F155)))</f>
        <v/>
      </c>
      <c r="CZ161" s="404" t="str">
        <f ca="1">+IF(OFFSET('Sanitation Data'!$G$28,0,10*ROW('Sanitation Data'!G155))="","",OFFSET('Sanitation Data'!$G$28,0,10*ROW('Sanitation Data'!G155)))</f>
        <v/>
      </c>
      <c r="DA161" s="404" t="str">
        <f ca="1">+IF(OFFSET('Sanitation Data'!$G$29,0,10*ROW('Sanitation Data'!G155))="","",OFFSET('Sanitation Data'!$G$29,0,10*ROW('Sanitation Data'!G155)))</f>
        <v/>
      </c>
      <c r="DB161" s="404" t="str">
        <f ca="1">+IF(OFFSET('Sanitation Data'!$G$30,0,10*ROW('Sanitation Data'!G155))="","",OFFSET('Sanitation Data'!$G$30,0,10*ROW('Sanitation Data'!G155)))</f>
        <v/>
      </c>
      <c r="DC161" s="404" t="str">
        <f ca="1">+IF(OFFSET('Sanitation Data'!$G$31,0,10*ROW('Sanitation Data'!G155))="","",OFFSET('Sanitation Data'!$G$31,0,10*ROW('Sanitation Data'!G155)))</f>
        <v/>
      </c>
      <c r="DD161" s="404" t="str">
        <f ca="1">+IF(OFFSET('Sanitation Data'!$G$32,0,10*ROW('Sanitation Data'!G155))="","",OFFSET('Sanitation Data'!$G$32,0,10*ROW('Sanitation Data'!G155)))</f>
        <v/>
      </c>
      <c r="DE161" s="404" t="str">
        <f ca="1">+IF(OFFSET('Sanitation Data'!$H$28,0,10*ROW('Sanitation Data'!H155))="","",OFFSET('Sanitation Data'!$H$28,0,10*ROW('Sanitation Data'!H155)))</f>
        <v/>
      </c>
      <c r="DF161" s="404" t="str">
        <f ca="1">+IF(OFFSET('Sanitation Data'!$H$29,0,10*ROW('Sanitation Data'!H155))="","",OFFSET('Sanitation Data'!$H$29,0,10*ROW('Sanitation Data'!H155)))</f>
        <v/>
      </c>
      <c r="DG161" s="404" t="str">
        <f ca="1">+IF(OFFSET('Sanitation Data'!$H$30,0,10*ROW('Sanitation Data'!H155))="","",OFFSET('Sanitation Data'!$H$30,0,10*ROW('Sanitation Data'!H155)))</f>
        <v/>
      </c>
      <c r="DH161" s="404" t="str">
        <f ca="1">+IF(OFFSET('Sanitation Data'!$H$31,0,10*ROW('Sanitation Data'!H155))="","",OFFSET('Sanitation Data'!$H$31,0,10*ROW('Sanitation Data'!H155)))</f>
        <v/>
      </c>
      <c r="DI161" s="404" t="str">
        <f ca="1">+IF(OFFSET('Sanitation Data'!$H$32,0,10*ROW('Sanitation Data'!H155))="","",OFFSET('Sanitation Data'!$H$32,0,10*ROW('Sanitation Data'!H155)))</f>
        <v/>
      </c>
      <c r="DJ161" s="404" t="str">
        <f ca="1">+IF(OFFSET('Sanitation Data'!$I$28,0,10*ROW('Sanitation Data'!I155))="","",OFFSET('Sanitation Data'!$I$28,0,10*ROW('Sanitation Data'!I155)))</f>
        <v/>
      </c>
      <c r="DK161" s="404" t="str">
        <f ca="1">+IF(OFFSET('Sanitation Data'!$I$29,0,10*ROW('Sanitation Data'!I155))="","",OFFSET('Sanitation Data'!$I$29,0,10*ROW('Sanitation Data'!I155)))</f>
        <v/>
      </c>
      <c r="DL161" s="404" t="str">
        <f ca="1">+IF(OFFSET('Sanitation Data'!$I$30,0,10*ROW('Sanitation Data'!I155))="","",OFFSET('Sanitation Data'!$I$30,0,10*ROW('Sanitation Data'!I155)))</f>
        <v/>
      </c>
      <c r="DM161" s="404" t="str">
        <f ca="1">+IF(OFFSET('Sanitation Data'!$I$31,0,10*ROW('Sanitation Data'!I155))="","",OFFSET('Sanitation Data'!$I$31,0,10*ROW('Sanitation Data'!I155)))</f>
        <v/>
      </c>
      <c r="DN161" s="404" t="str">
        <f ca="1">+IF(OFFSET('Sanitation Data'!$I$32,0,10*ROW('Sanitation Data'!I155))="","",OFFSET('Sanitation Data'!$I$32,0,10*ROW('Sanitation Data'!I155)))</f>
        <v/>
      </c>
      <c r="DO161" s="404" t="str">
        <f ca="1">+IF(OFFSET('Hygiene Data'!$D$11,0,10*ROW('Hygiene Data'!D155))="","",OFFSET('Hygiene Data'!$D$11,0,10*ROW('Hygiene Data'!D155)))</f>
        <v/>
      </c>
      <c r="DP161" s="404" t="str">
        <f ca="1">+IF(OFFSET('Hygiene Data'!$D$12,0,10*ROW('Hygiene Data'!D155))="","",OFFSET('Hygiene Data'!$D$12,0,10*ROW('Hygiene Data'!D155)))</f>
        <v/>
      </c>
      <c r="DQ161" s="404" t="str">
        <f ca="1">+IF(OFFSET('Hygiene Data'!$D$13,0,10*ROW('Hygiene Data'!D155))="","",OFFSET('Hygiene Data'!$D$13,0,10*ROW('Hygiene Data'!D155)))</f>
        <v/>
      </c>
      <c r="DR161" s="404" t="str">
        <f ca="1">+IF(OFFSET('Hygiene Data'!$E$11,0,10*ROW('Hygiene Data'!E155))="","",OFFSET('Hygiene Data'!$E$11,0,10*ROW('Hygiene Data'!E155)))</f>
        <v/>
      </c>
      <c r="DS161" s="404" t="str">
        <f ca="1">+IF(OFFSET('Hygiene Data'!$E$12,0,10*ROW('Hygiene Data'!E155))="","",OFFSET('Hygiene Data'!$E$12,0,10*ROW('Hygiene Data'!E155)))</f>
        <v/>
      </c>
      <c r="DT161" s="404" t="str">
        <f ca="1">+IF(OFFSET('Hygiene Data'!$E$13,0,10*ROW('Hygiene Data'!E155))="","",OFFSET('Hygiene Data'!$E$13,0,10*ROW('Hygiene Data'!E155)))</f>
        <v/>
      </c>
      <c r="DU161" s="404" t="str">
        <f ca="1">+IF(OFFSET('Hygiene Data'!$F$11,0,10*ROW('Hygiene Data'!F155))="","",OFFSET('Hygiene Data'!$F$11,0,10*ROW('Hygiene Data'!F155)))</f>
        <v/>
      </c>
      <c r="DV161" s="404" t="str">
        <f ca="1">+IF(OFFSET('Hygiene Data'!$F$12,0,10*ROW('Hygiene Data'!F155))="","",OFFSET('Hygiene Data'!$F$12,0,10*ROW('Hygiene Data'!F155)))</f>
        <v/>
      </c>
      <c r="DW161" s="404" t="str">
        <f ca="1">+IF(OFFSET('Hygiene Data'!$F$13,0,10*ROW('Hygiene Data'!F155))="","",OFFSET('Hygiene Data'!$F$13,0,10*ROW('Hygiene Data'!F155)))</f>
        <v/>
      </c>
      <c r="DX161" s="404" t="str">
        <f ca="1">+IF(OFFSET('Hygiene Data'!$G$11,0,10*ROW('Hygiene Data'!G155))="","",OFFSET('Hygiene Data'!$G$11,0,10*ROW('Hygiene Data'!G155)))</f>
        <v/>
      </c>
      <c r="DY161" s="404" t="str">
        <f ca="1">+IF(OFFSET('Hygiene Data'!$G$12,0,10*ROW('Hygiene Data'!G155))="","",OFFSET('Hygiene Data'!$G$12,0,10*ROW('Hygiene Data'!G155)))</f>
        <v/>
      </c>
      <c r="DZ161" s="404" t="str">
        <f ca="1">+IF(OFFSET('Hygiene Data'!$G$13,0,10*ROW('Hygiene Data'!G155))="","",OFFSET('Hygiene Data'!$G$13,0,10*ROW('Hygiene Data'!G155)))</f>
        <v/>
      </c>
      <c r="EA161" s="404" t="str">
        <f ca="1">+IF(OFFSET('Hygiene Data'!$H$11,0,10*ROW('Hygiene Data'!H155))="","",OFFSET('Hygiene Data'!$H$11,0,10*ROW('Hygiene Data'!H155)))</f>
        <v/>
      </c>
      <c r="EB161" s="404" t="str">
        <f ca="1">+IF(OFFSET('Hygiene Data'!$H$12,0,10*ROW('Hygiene Data'!H155))="","",OFFSET('Hygiene Data'!$H$12,0,10*ROW('Hygiene Data'!H155)))</f>
        <v/>
      </c>
      <c r="EC161" s="404" t="str">
        <f ca="1">+IF(OFFSET('Hygiene Data'!$H$13,0,10*ROW('Hygiene Data'!H155))="","",OFFSET('Hygiene Data'!$H$13,0,10*ROW('Hygiene Data'!H155)))</f>
        <v/>
      </c>
      <c r="ED161" s="404" t="str">
        <f ca="1">+IF(OFFSET('Hygiene Data'!$I$11,0,10*ROW('Hygiene Data'!I155))="","",OFFSET('Hygiene Data'!$I$11,0,10*ROW('Hygiene Data'!I155)))</f>
        <v/>
      </c>
      <c r="EE161" s="404" t="str">
        <f ca="1">+IF(OFFSET('Hygiene Data'!$I$12,0,10*ROW('Hygiene Data'!I155))="","",OFFSET('Hygiene Data'!$I$12,0,10*ROW('Hygiene Data'!I155)))</f>
        <v/>
      </c>
      <c r="EF161" s="404" t="str">
        <f ca="1">+IF(OFFSET('Hygiene Data'!$I$13,0,10*ROW('Hygiene Data'!I155))="","",OFFSET('Hygiene Data'!$I$13,0,10*ROW('Hygiene Data'!I155)))</f>
        <v/>
      </c>
    </row>
    <row r="162" spans="1:136" x14ac:dyDescent="0.25">
      <c r="A162" s="513" t="str">
        <f ca="1">+IF(OFFSET('Water Data'!$B$2,0,10*ROW('Water Data'!E156))="","",OFFSET('Water Data'!$B$2,0,10*ROW('Water Data'!E156)))</f>
        <v/>
      </c>
      <c r="B162" s="51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40" t="str">
        <f t="shared" ca="1" si="2"/>
        <v/>
      </c>
      <c r="D162" s="54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4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4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4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4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4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4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4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4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4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4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4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4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4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4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4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4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4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4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4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4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4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4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4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4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4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4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4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4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4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4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4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4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4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4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4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4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4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4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4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4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4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4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4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4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4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4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4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4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1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4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4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4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4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4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4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4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4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4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4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4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4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4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4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4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4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404" t="str">
        <f ca="1">+IF(OFFSET('Water Data'!$D$27,0,10*ROW('Water Data'!D156))="","",OFFSET('Water Data'!$D$27,0,10*ROW('Water Data'!D156)))</f>
        <v/>
      </c>
      <c r="BT162" s="404" t="str">
        <f ca="1">+IF(OFFSET('Water Data'!$D$28,0,10*ROW('Water Data'!D156))="","",OFFSET('Water Data'!$D$28,0,10*ROW('Water Data'!D156)))</f>
        <v/>
      </c>
      <c r="BU162" s="404" t="str">
        <f ca="1">+IF(OFFSET('Water Data'!$D$29,0,10*ROW('Water Data'!D156))="","",OFFSET('Water Data'!$D$29,0,10*ROW('Water Data'!D156)))</f>
        <v/>
      </c>
      <c r="BV162" s="404" t="str">
        <f ca="1">+IF(OFFSET('Water Data'!$E$27,0,10*ROW('Water Data'!E156))="","",OFFSET('Water Data'!$E$27,0,10*ROW('Water Data'!E156)))</f>
        <v/>
      </c>
      <c r="BW162" s="404" t="str">
        <f ca="1">+IF(OFFSET('Water Data'!$E$28,0,10*ROW('Water Data'!E156))="","",OFFSET('Water Data'!$E$28,0,10*ROW('Water Data'!E156)))</f>
        <v/>
      </c>
      <c r="BX162" s="404" t="str">
        <f ca="1">+IF(OFFSET('Water Data'!$E$29,0,10*ROW('Water Data'!E156))="","",OFFSET('Water Data'!$E$29,0,10*ROW('Water Data'!E156)))</f>
        <v/>
      </c>
      <c r="BY162" s="404" t="str">
        <f ca="1">+IF(OFFSET('Water Data'!$F$27,0,10*ROW('Water Data'!F156))="","",OFFSET('Water Data'!$F$27,0,10*ROW('Water Data'!F156)))</f>
        <v/>
      </c>
      <c r="BZ162" s="404" t="str">
        <f ca="1">+IF(OFFSET('Water Data'!$F$28,0,10*ROW('Water Data'!F156))="","",OFFSET('Water Data'!$F$28,0,10*ROW('Water Data'!F156)))</f>
        <v/>
      </c>
      <c r="CA162" s="404" t="str">
        <f ca="1">+IF(OFFSET('Water Data'!$F$29,0,10*ROW('Water Data'!F156))="","",OFFSET('Water Data'!$F$29,0,10*ROW('Water Data'!F156)))</f>
        <v/>
      </c>
      <c r="CB162" s="404" t="str">
        <f ca="1">+IF(OFFSET('Water Data'!$G$27,0,10*ROW('Water Data'!G156))="","",OFFSET('Water Data'!$G$27,0,10*ROW('Water Data'!G156)))</f>
        <v/>
      </c>
      <c r="CC162" s="404" t="str">
        <f ca="1">+IF(OFFSET('Water Data'!$G$28,0,10*ROW('Water Data'!G156))="","",OFFSET('Water Data'!$G$28,0,10*ROW('Water Data'!G156)))</f>
        <v/>
      </c>
      <c r="CD162" s="404" t="str">
        <f ca="1">+IF(OFFSET('Water Data'!$G$29,0,10*ROW('Water Data'!G156))="","",OFFSET('Water Data'!$G$29,0,10*ROW('Water Data'!G156)))</f>
        <v/>
      </c>
      <c r="CE162" s="404" t="str">
        <f ca="1">+IF(OFFSET('Water Data'!$H$27,0,10*ROW('Water Data'!H156))="","",OFFSET('Water Data'!$H$27,0,10*ROW('Water Data'!H156)))</f>
        <v/>
      </c>
      <c r="CF162" s="404" t="str">
        <f ca="1">+IF(OFFSET('Water Data'!$H$28,0,10*ROW('Water Data'!H156))="","",OFFSET('Water Data'!$H$28,0,10*ROW('Water Data'!H156)))</f>
        <v/>
      </c>
      <c r="CG162" s="404" t="str">
        <f ca="1">+IF(OFFSET('Water Data'!$H$29,0,10*ROW('Water Data'!H156))="","",OFFSET('Water Data'!$H$29,0,10*ROW('Water Data'!H156)))</f>
        <v/>
      </c>
      <c r="CH162" s="404" t="str">
        <f ca="1">+IF(OFFSET('Water Data'!$I$27,0,10*ROW('Water Data'!I156))="","",OFFSET('Water Data'!$I$27,0,10*ROW('Water Data'!I156)))</f>
        <v/>
      </c>
      <c r="CI162" s="404" t="str">
        <f ca="1">+IF(OFFSET('Water Data'!$I$28,0,10*ROW('Water Data'!I156))="","",OFFSET('Water Data'!$I$28,0,10*ROW('Water Data'!I156)))</f>
        <v/>
      </c>
      <c r="CJ162" s="404" t="str">
        <f ca="1">+IF(OFFSET('Water Data'!$I$29,0,10*ROW('Water Data'!I156))="","",OFFSET('Water Data'!$I$29,0,10*ROW('Water Data'!I156)))</f>
        <v/>
      </c>
      <c r="CK162" s="404" t="str">
        <f ca="1">+IF(OFFSET('Sanitation Data'!$D$28,0,10*ROW('Sanitation Data'!D156))="","",OFFSET('Sanitation Data'!$D$28,0,10*ROW('Sanitation Data'!D156)))</f>
        <v/>
      </c>
      <c r="CL162" s="404" t="str">
        <f ca="1">+IF(OFFSET('Sanitation Data'!$D$29,0,10*ROW('Sanitation Data'!D156))="","",OFFSET('Sanitation Data'!$D$29,0,10*ROW('Sanitation Data'!D156)))</f>
        <v/>
      </c>
      <c r="CM162" s="404" t="str">
        <f ca="1">+IF(OFFSET('Sanitation Data'!$D$30,0,10*ROW('Sanitation Data'!D156))="","",OFFSET('Sanitation Data'!$D$30,0,10*ROW('Sanitation Data'!D156)))</f>
        <v/>
      </c>
      <c r="CN162" s="404" t="str">
        <f ca="1">+IF(OFFSET('Sanitation Data'!$D$31,0,10*ROW('Sanitation Data'!D156))="","",OFFSET('Sanitation Data'!$D$31,0,10*ROW('Sanitation Data'!D156)))</f>
        <v/>
      </c>
      <c r="CO162" s="404" t="str">
        <f ca="1">+IF(OFFSET('Sanitation Data'!$D$32,0,10*ROW('Sanitation Data'!D156))="","",OFFSET('Sanitation Data'!$D$32,0,10*ROW('Sanitation Data'!D156)))</f>
        <v/>
      </c>
      <c r="CP162" s="404" t="str">
        <f ca="1">+IF(OFFSET('Sanitation Data'!$E$28,0,10*ROW('Sanitation Data'!E156))="","",OFFSET('Sanitation Data'!$E$28,0,10*ROW('Sanitation Data'!E156)))</f>
        <v/>
      </c>
      <c r="CQ162" s="404" t="str">
        <f ca="1">+IF(OFFSET('Sanitation Data'!$E$29,0,10*ROW('Sanitation Data'!E156))="","",OFFSET('Sanitation Data'!$E$29,0,10*ROW('Sanitation Data'!E156)))</f>
        <v/>
      </c>
      <c r="CR162" s="404" t="str">
        <f ca="1">+IF(OFFSET('Sanitation Data'!$E$30,0,10*ROW('Sanitation Data'!E156))="","",OFFSET('Sanitation Data'!$E$30,0,10*ROW('Sanitation Data'!E156)))</f>
        <v/>
      </c>
      <c r="CS162" s="404" t="str">
        <f ca="1">+IF(OFFSET('Sanitation Data'!$E$31,0,10*ROW('Sanitation Data'!E156))="","",OFFSET('Sanitation Data'!$E$31,0,10*ROW('Sanitation Data'!E156)))</f>
        <v/>
      </c>
      <c r="CT162" s="404" t="str">
        <f ca="1">+IF(OFFSET('Sanitation Data'!$E$32,0,10*ROW('Sanitation Data'!E156))="","",OFFSET('Sanitation Data'!$E$32,0,10*ROW('Sanitation Data'!E156)))</f>
        <v/>
      </c>
      <c r="CU162" s="404" t="str">
        <f ca="1">+IF(OFFSET('Sanitation Data'!$F$28,0,10*ROW('Sanitation Data'!F156))="","",OFFSET('Sanitation Data'!$F$28,0,10*ROW('Sanitation Data'!F156)))</f>
        <v/>
      </c>
      <c r="CV162" s="404" t="str">
        <f ca="1">+IF(OFFSET('Sanitation Data'!$F$29,0,10*ROW('Sanitation Data'!F156))="","",OFFSET('Sanitation Data'!$F$29,0,10*ROW('Sanitation Data'!F156)))</f>
        <v/>
      </c>
      <c r="CW162" s="404" t="str">
        <f ca="1">+IF(OFFSET('Sanitation Data'!$F$30,0,10*ROW('Sanitation Data'!F156))="","",OFFSET('Sanitation Data'!$F$30,0,10*ROW('Sanitation Data'!F156)))</f>
        <v/>
      </c>
      <c r="CX162" s="404" t="str">
        <f ca="1">+IF(OFFSET('Sanitation Data'!$F$31,0,10*ROW('Sanitation Data'!F156))="","",OFFSET('Sanitation Data'!$F$31,0,10*ROW('Sanitation Data'!F156)))</f>
        <v/>
      </c>
      <c r="CY162" s="404" t="str">
        <f ca="1">+IF(OFFSET('Sanitation Data'!$F$32,0,10*ROW('Sanitation Data'!F156))="","",OFFSET('Sanitation Data'!$F$32,0,10*ROW('Sanitation Data'!F156)))</f>
        <v/>
      </c>
      <c r="CZ162" s="404" t="str">
        <f ca="1">+IF(OFFSET('Sanitation Data'!$G$28,0,10*ROW('Sanitation Data'!G156))="","",OFFSET('Sanitation Data'!$G$28,0,10*ROW('Sanitation Data'!G156)))</f>
        <v/>
      </c>
      <c r="DA162" s="404" t="str">
        <f ca="1">+IF(OFFSET('Sanitation Data'!$G$29,0,10*ROW('Sanitation Data'!G156))="","",OFFSET('Sanitation Data'!$G$29,0,10*ROW('Sanitation Data'!G156)))</f>
        <v/>
      </c>
      <c r="DB162" s="404" t="str">
        <f ca="1">+IF(OFFSET('Sanitation Data'!$G$30,0,10*ROW('Sanitation Data'!G156))="","",OFFSET('Sanitation Data'!$G$30,0,10*ROW('Sanitation Data'!G156)))</f>
        <v/>
      </c>
      <c r="DC162" s="404" t="str">
        <f ca="1">+IF(OFFSET('Sanitation Data'!$G$31,0,10*ROW('Sanitation Data'!G156))="","",OFFSET('Sanitation Data'!$G$31,0,10*ROW('Sanitation Data'!G156)))</f>
        <v/>
      </c>
      <c r="DD162" s="404" t="str">
        <f ca="1">+IF(OFFSET('Sanitation Data'!$G$32,0,10*ROW('Sanitation Data'!G156))="","",OFFSET('Sanitation Data'!$G$32,0,10*ROW('Sanitation Data'!G156)))</f>
        <v/>
      </c>
      <c r="DE162" s="404" t="str">
        <f ca="1">+IF(OFFSET('Sanitation Data'!$H$28,0,10*ROW('Sanitation Data'!H156))="","",OFFSET('Sanitation Data'!$H$28,0,10*ROW('Sanitation Data'!H156)))</f>
        <v/>
      </c>
      <c r="DF162" s="404" t="str">
        <f ca="1">+IF(OFFSET('Sanitation Data'!$H$29,0,10*ROW('Sanitation Data'!H156))="","",OFFSET('Sanitation Data'!$H$29,0,10*ROW('Sanitation Data'!H156)))</f>
        <v/>
      </c>
      <c r="DG162" s="404" t="str">
        <f ca="1">+IF(OFFSET('Sanitation Data'!$H$30,0,10*ROW('Sanitation Data'!H156))="","",OFFSET('Sanitation Data'!$H$30,0,10*ROW('Sanitation Data'!H156)))</f>
        <v/>
      </c>
      <c r="DH162" s="404" t="str">
        <f ca="1">+IF(OFFSET('Sanitation Data'!$H$31,0,10*ROW('Sanitation Data'!H156))="","",OFFSET('Sanitation Data'!$H$31,0,10*ROW('Sanitation Data'!H156)))</f>
        <v/>
      </c>
      <c r="DI162" s="404" t="str">
        <f ca="1">+IF(OFFSET('Sanitation Data'!$H$32,0,10*ROW('Sanitation Data'!H156))="","",OFFSET('Sanitation Data'!$H$32,0,10*ROW('Sanitation Data'!H156)))</f>
        <v/>
      </c>
      <c r="DJ162" s="404" t="str">
        <f ca="1">+IF(OFFSET('Sanitation Data'!$I$28,0,10*ROW('Sanitation Data'!I156))="","",OFFSET('Sanitation Data'!$I$28,0,10*ROW('Sanitation Data'!I156)))</f>
        <v/>
      </c>
      <c r="DK162" s="404" t="str">
        <f ca="1">+IF(OFFSET('Sanitation Data'!$I$29,0,10*ROW('Sanitation Data'!I156))="","",OFFSET('Sanitation Data'!$I$29,0,10*ROW('Sanitation Data'!I156)))</f>
        <v/>
      </c>
      <c r="DL162" s="404" t="str">
        <f ca="1">+IF(OFFSET('Sanitation Data'!$I$30,0,10*ROW('Sanitation Data'!I156))="","",OFFSET('Sanitation Data'!$I$30,0,10*ROW('Sanitation Data'!I156)))</f>
        <v/>
      </c>
      <c r="DM162" s="404" t="str">
        <f ca="1">+IF(OFFSET('Sanitation Data'!$I$31,0,10*ROW('Sanitation Data'!I156))="","",OFFSET('Sanitation Data'!$I$31,0,10*ROW('Sanitation Data'!I156)))</f>
        <v/>
      </c>
      <c r="DN162" s="404" t="str">
        <f ca="1">+IF(OFFSET('Sanitation Data'!$I$32,0,10*ROW('Sanitation Data'!I156))="","",OFFSET('Sanitation Data'!$I$32,0,10*ROW('Sanitation Data'!I156)))</f>
        <v/>
      </c>
      <c r="DO162" s="404" t="str">
        <f ca="1">+IF(OFFSET('Hygiene Data'!$D$11,0,10*ROW('Hygiene Data'!D156))="","",OFFSET('Hygiene Data'!$D$11,0,10*ROW('Hygiene Data'!D156)))</f>
        <v/>
      </c>
      <c r="DP162" s="404" t="str">
        <f ca="1">+IF(OFFSET('Hygiene Data'!$D$12,0,10*ROW('Hygiene Data'!D156))="","",OFFSET('Hygiene Data'!$D$12,0,10*ROW('Hygiene Data'!D156)))</f>
        <v/>
      </c>
      <c r="DQ162" s="404" t="str">
        <f ca="1">+IF(OFFSET('Hygiene Data'!$D$13,0,10*ROW('Hygiene Data'!D156))="","",OFFSET('Hygiene Data'!$D$13,0,10*ROW('Hygiene Data'!D156)))</f>
        <v/>
      </c>
      <c r="DR162" s="404" t="str">
        <f ca="1">+IF(OFFSET('Hygiene Data'!$E$11,0,10*ROW('Hygiene Data'!E156))="","",OFFSET('Hygiene Data'!$E$11,0,10*ROW('Hygiene Data'!E156)))</f>
        <v/>
      </c>
      <c r="DS162" s="404" t="str">
        <f ca="1">+IF(OFFSET('Hygiene Data'!$E$12,0,10*ROW('Hygiene Data'!E156))="","",OFFSET('Hygiene Data'!$E$12,0,10*ROW('Hygiene Data'!E156)))</f>
        <v/>
      </c>
      <c r="DT162" s="404" t="str">
        <f ca="1">+IF(OFFSET('Hygiene Data'!$E$13,0,10*ROW('Hygiene Data'!E156))="","",OFFSET('Hygiene Data'!$E$13,0,10*ROW('Hygiene Data'!E156)))</f>
        <v/>
      </c>
      <c r="DU162" s="404" t="str">
        <f ca="1">+IF(OFFSET('Hygiene Data'!$F$11,0,10*ROW('Hygiene Data'!F156))="","",OFFSET('Hygiene Data'!$F$11,0,10*ROW('Hygiene Data'!F156)))</f>
        <v/>
      </c>
      <c r="DV162" s="404" t="str">
        <f ca="1">+IF(OFFSET('Hygiene Data'!$F$12,0,10*ROW('Hygiene Data'!F156))="","",OFFSET('Hygiene Data'!$F$12,0,10*ROW('Hygiene Data'!F156)))</f>
        <v/>
      </c>
      <c r="DW162" s="404" t="str">
        <f ca="1">+IF(OFFSET('Hygiene Data'!$F$13,0,10*ROW('Hygiene Data'!F156))="","",OFFSET('Hygiene Data'!$F$13,0,10*ROW('Hygiene Data'!F156)))</f>
        <v/>
      </c>
      <c r="DX162" s="404" t="str">
        <f ca="1">+IF(OFFSET('Hygiene Data'!$G$11,0,10*ROW('Hygiene Data'!G156))="","",OFFSET('Hygiene Data'!$G$11,0,10*ROW('Hygiene Data'!G156)))</f>
        <v/>
      </c>
      <c r="DY162" s="404" t="str">
        <f ca="1">+IF(OFFSET('Hygiene Data'!$G$12,0,10*ROW('Hygiene Data'!G156))="","",OFFSET('Hygiene Data'!$G$12,0,10*ROW('Hygiene Data'!G156)))</f>
        <v/>
      </c>
      <c r="DZ162" s="404" t="str">
        <f ca="1">+IF(OFFSET('Hygiene Data'!$G$13,0,10*ROW('Hygiene Data'!G156))="","",OFFSET('Hygiene Data'!$G$13,0,10*ROW('Hygiene Data'!G156)))</f>
        <v/>
      </c>
      <c r="EA162" s="404" t="str">
        <f ca="1">+IF(OFFSET('Hygiene Data'!$H$11,0,10*ROW('Hygiene Data'!H156))="","",OFFSET('Hygiene Data'!$H$11,0,10*ROW('Hygiene Data'!H156)))</f>
        <v/>
      </c>
      <c r="EB162" s="404" t="str">
        <f ca="1">+IF(OFFSET('Hygiene Data'!$H$12,0,10*ROW('Hygiene Data'!H156))="","",OFFSET('Hygiene Data'!$H$12,0,10*ROW('Hygiene Data'!H156)))</f>
        <v/>
      </c>
      <c r="EC162" s="404" t="str">
        <f ca="1">+IF(OFFSET('Hygiene Data'!$H$13,0,10*ROW('Hygiene Data'!H156))="","",OFFSET('Hygiene Data'!$H$13,0,10*ROW('Hygiene Data'!H156)))</f>
        <v/>
      </c>
      <c r="ED162" s="404" t="str">
        <f ca="1">+IF(OFFSET('Hygiene Data'!$I$11,0,10*ROW('Hygiene Data'!I156))="","",OFFSET('Hygiene Data'!$I$11,0,10*ROW('Hygiene Data'!I156)))</f>
        <v/>
      </c>
      <c r="EE162" s="404" t="str">
        <f ca="1">+IF(OFFSET('Hygiene Data'!$I$12,0,10*ROW('Hygiene Data'!I156))="","",OFFSET('Hygiene Data'!$I$12,0,10*ROW('Hygiene Data'!I156)))</f>
        <v/>
      </c>
      <c r="EF162" s="404" t="str">
        <f ca="1">+IF(OFFSET('Hygiene Data'!$I$13,0,10*ROW('Hygiene Data'!I156))="","",OFFSET('Hygiene Data'!$I$13,0,10*ROW('Hygiene Data'!I156)))</f>
        <v/>
      </c>
    </row>
    <row r="163" spans="1:136" x14ac:dyDescent="0.25">
      <c r="A163" s="513" t="str">
        <f ca="1">+IF(OFFSET('Water Data'!$B$2,0,10*ROW('Water Data'!E157))="","",OFFSET('Water Data'!$B$2,0,10*ROW('Water Data'!E157)))</f>
        <v/>
      </c>
      <c r="B163" s="51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40" t="str">
        <f t="shared" ca="1" si="2"/>
        <v/>
      </c>
      <c r="D163" s="54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4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4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4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4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4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4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4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4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4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4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4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4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4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4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4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4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4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4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4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4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4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4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4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4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4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4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4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4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4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4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4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4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4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4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4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4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4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4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4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4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4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4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4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4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4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4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4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4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1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4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4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4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4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4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4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4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4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4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4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4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4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4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4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4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4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404" t="str">
        <f ca="1">+IF(OFFSET('Water Data'!$D$27,0,10*ROW('Water Data'!D157))="","",OFFSET('Water Data'!$D$27,0,10*ROW('Water Data'!D157)))</f>
        <v/>
      </c>
      <c r="BT163" s="404" t="str">
        <f ca="1">+IF(OFFSET('Water Data'!$D$28,0,10*ROW('Water Data'!D157))="","",OFFSET('Water Data'!$D$28,0,10*ROW('Water Data'!D157)))</f>
        <v/>
      </c>
      <c r="BU163" s="404" t="str">
        <f ca="1">+IF(OFFSET('Water Data'!$D$29,0,10*ROW('Water Data'!D157))="","",OFFSET('Water Data'!$D$29,0,10*ROW('Water Data'!D157)))</f>
        <v/>
      </c>
      <c r="BV163" s="404" t="str">
        <f ca="1">+IF(OFFSET('Water Data'!$E$27,0,10*ROW('Water Data'!E157))="","",OFFSET('Water Data'!$E$27,0,10*ROW('Water Data'!E157)))</f>
        <v/>
      </c>
      <c r="BW163" s="404" t="str">
        <f ca="1">+IF(OFFSET('Water Data'!$E$28,0,10*ROW('Water Data'!E157))="","",OFFSET('Water Data'!$E$28,0,10*ROW('Water Data'!E157)))</f>
        <v/>
      </c>
      <c r="BX163" s="404" t="str">
        <f ca="1">+IF(OFFSET('Water Data'!$E$29,0,10*ROW('Water Data'!E157))="","",OFFSET('Water Data'!$E$29,0,10*ROW('Water Data'!E157)))</f>
        <v/>
      </c>
      <c r="BY163" s="404" t="str">
        <f ca="1">+IF(OFFSET('Water Data'!$F$27,0,10*ROW('Water Data'!F157))="","",OFFSET('Water Data'!$F$27,0,10*ROW('Water Data'!F157)))</f>
        <v/>
      </c>
      <c r="BZ163" s="404" t="str">
        <f ca="1">+IF(OFFSET('Water Data'!$F$28,0,10*ROW('Water Data'!F157))="","",OFFSET('Water Data'!$F$28,0,10*ROW('Water Data'!F157)))</f>
        <v/>
      </c>
      <c r="CA163" s="404" t="str">
        <f ca="1">+IF(OFFSET('Water Data'!$F$29,0,10*ROW('Water Data'!F157))="","",OFFSET('Water Data'!$F$29,0,10*ROW('Water Data'!F157)))</f>
        <v/>
      </c>
      <c r="CB163" s="404" t="str">
        <f ca="1">+IF(OFFSET('Water Data'!$G$27,0,10*ROW('Water Data'!G157))="","",OFFSET('Water Data'!$G$27,0,10*ROW('Water Data'!G157)))</f>
        <v/>
      </c>
      <c r="CC163" s="404" t="str">
        <f ca="1">+IF(OFFSET('Water Data'!$G$28,0,10*ROW('Water Data'!G157))="","",OFFSET('Water Data'!$G$28,0,10*ROW('Water Data'!G157)))</f>
        <v/>
      </c>
      <c r="CD163" s="404" t="str">
        <f ca="1">+IF(OFFSET('Water Data'!$G$29,0,10*ROW('Water Data'!G157))="","",OFFSET('Water Data'!$G$29,0,10*ROW('Water Data'!G157)))</f>
        <v/>
      </c>
      <c r="CE163" s="404" t="str">
        <f ca="1">+IF(OFFSET('Water Data'!$H$27,0,10*ROW('Water Data'!H157))="","",OFFSET('Water Data'!$H$27,0,10*ROW('Water Data'!H157)))</f>
        <v/>
      </c>
      <c r="CF163" s="404" t="str">
        <f ca="1">+IF(OFFSET('Water Data'!$H$28,0,10*ROW('Water Data'!H157))="","",OFFSET('Water Data'!$H$28,0,10*ROW('Water Data'!H157)))</f>
        <v/>
      </c>
      <c r="CG163" s="404" t="str">
        <f ca="1">+IF(OFFSET('Water Data'!$H$29,0,10*ROW('Water Data'!H157))="","",OFFSET('Water Data'!$H$29,0,10*ROW('Water Data'!H157)))</f>
        <v/>
      </c>
      <c r="CH163" s="404" t="str">
        <f ca="1">+IF(OFFSET('Water Data'!$I$27,0,10*ROW('Water Data'!I157))="","",OFFSET('Water Data'!$I$27,0,10*ROW('Water Data'!I157)))</f>
        <v/>
      </c>
      <c r="CI163" s="404" t="str">
        <f ca="1">+IF(OFFSET('Water Data'!$I$28,0,10*ROW('Water Data'!I157))="","",OFFSET('Water Data'!$I$28,0,10*ROW('Water Data'!I157)))</f>
        <v/>
      </c>
      <c r="CJ163" s="404" t="str">
        <f ca="1">+IF(OFFSET('Water Data'!$I$29,0,10*ROW('Water Data'!I157))="","",OFFSET('Water Data'!$I$29,0,10*ROW('Water Data'!I157)))</f>
        <v/>
      </c>
      <c r="CK163" s="404" t="str">
        <f ca="1">+IF(OFFSET('Sanitation Data'!$D$28,0,10*ROW('Sanitation Data'!D157))="","",OFFSET('Sanitation Data'!$D$28,0,10*ROW('Sanitation Data'!D157)))</f>
        <v/>
      </c>
      <c r="CL163" s="404" t="str">
        <f ca="1">+IF(OFFSET('Sanitation Data'!$D$29,0,10*ROW('Sanitation Data'!D157))="","",OFFSET('Sanitation Data'!$D$29,0,10*ROW('Sanitation Data'!D157)))</f>
        <v/>
      </c>
      <c r="CM163" s="404" t="str">
        <f ca="1">+IF(OFFSET('Sanitation Data'!$D$30,0,10*ROW('Sanitation Data'!D157))="","",OFFSET('Sanitation Data'!$D$30,0,10*ROW('Sanitation Data'!D157)))</f>
        <v/>
      </c>
      <c r="CN163" s="404" t="str">
        <f ca="1">+IF(OFFSET('Sanitation Data'!$D$31,0,10*ROW('Sanitation Data'!D157))="","",OFFSET('Sanitation Data'!$D$31,0,10*ROW('Sanitation Data'!D157)))</f>
        <v/>
      </c>
      <c r="CO163" s="404" t="str">
        <f ca="1">+IF(OFFSET('Sanitation Data'!$D$32,0,10*ROW('Sanitation Data'!D157))="","",OFFSET('Sanitation Data'!$D$32,0,10*ROW('Sanitation Data'!D157)))</f>
        <v/>
      </c>
      <c r="CP163" s="404" t="str">
        <f ca="1">+IF(OFFSET('Sanitation Data'!$E$28,0,10*ROW('Sanitation Data'!E157))="","",OFFSET('Sanitation Data'!$E$28,0,10*ROW('Sanitation Data'!E157)))</f>
        <v/>
      </c>
      <c r="CQ163" s="404" t="str">
        <f ca="1">+IF(OFFSET('Sanitation Data'!$E$29,0,10*ROW('Sanitation Data'!E157))="","",OFFSET('Sanitation Data'!$E$29,0,10*ROW('Sanitation Data'!E157)))</f>
        <v/>
      </c>
      <c r="CR163" s="404" t="str">
        <f ca="1">+IF(OFFSET('Sanitation Data'!$E$30,0,10*ROW('Sanitation Data'!E157))="","",OFFSET('Sanitation Data'!$E$30,0,10*ROW('Sanitation Data'!E157)))</f>
        <v/>
      </c>
      <c r="CS163" s="404" t="str">
        <f ca="1">+IF(OFFSET('Sanitation Data'!$E$31,0,10*ROW('Sanitation Data'!E157))="","",OFFSET('Sanitation Data'!$E$31,0,10*ROW('Sanitation Data'!E157)))</f>
        <v/>
      </c>
      <c r="CT163" s="404" t="str">
        <f ca="1">+IF(OFFSET('Sanitation Data'!$E$32,0,10*ROW('Sanitation Data'!E157))="","",OFFSET('Sanitation Data'!$E$32,0,10*ROW('Sanitation Data'!E157)))</f>
        <v/>
      </c>
      <c r="CU163" s="404" t="str">
        <f ca="1">+IF(OFFSET('Sanitation Data'!$F$28,0,10*ROW('Sanitation Data'!F157))="","",OFFSET('Sanitation Data'!$F$28,0,10*ROW('Sanitation Data'!F157)))</f>
        <v/>
      </c>
      <c r="CV163" s="404" t="str">
        <f ca="1">+IF(OFFSET('Sanitation Data'!$F$29,0,10*ROW('Sanitation Data'!F157))="","",OFFSET('Sanitation Data'!$F$29,0,10*ROW('Sanitation Data'!F157)))</f>
        <v/>
      </c>
      <c r="CW163" s="404" t="str">
        <f ca="1">+IF(OFFSET('Sanitation Data'!$F$30,0,10*ROW('Sanitation Data'!F157))="","",OFFSET('Sanitation Data'!$F$30,0,10*ROW('Sanitation Data'!F157)))</f>
        <v/>
      </c>
      <c r="CX163" s="404" t="str">
        <f ca="1">+IF(OFFSET('Sanitation Data'!$F$31,0,10*ROW('Sanitation Data'!F157))="","",OFFSET('Sanitation Data'!$F$31,0,10*ROW('Sanitation Data'!F157)))</f>
        <v/>
      </c>
      <c r="CY163" s="404" t="str">
        <f ca="1">+IF(OFFSET('Sanitation Data'!$F$32,0,10*ROW('Sanitation Data'!F157))="","",OFFSET('Sanitation Data'!$F$32,0,10*ROW('Sanitation Data'!F157)))</f>
        <v/>
      </c>
      <c r="CZ163" s="404" t="str">
        <f ca="1">+IF(OFFSET('Sanitation Data'!$G$28,0,10*ROW('Sanitation Data'!G157))="","",OFFSET('Sanitation Data'!$G$28,0,10*ROW('Sanitation Data'!G157)))</f>
        <v/>
      </c>
      <c r="DA163" s="404" t="str">
        <f ca="1">+IF(OFFSET('Sanitation Data'!$G$29,0,10*ROW('Sanitation Data'!G157))="","",OFFSET('Sanitation Data'!$G$29,0,10*ROW('Sanitation Data'!G157)))</f>
        <v/>
      </c>
      <c r="DB163" s="404" t="str">
        <f ca="1">+IF(OFFSET('Sanitation Data'!$G$30,0,10*ROW('Sanitation Data'!G157))="","",OFFSET('Sanitation Data'!$G$30,0,10*ROW('Sanitation Data'!G157)))</f>
        <v/>
      </c>
      <c r="DC163" s="404" t="str">
        <f ca="1">+IF(OFFSET('Sanitation Data'!$G$31,0,10*ROW('Sanitation Data'!G157))="","",OFFSET('Sanitation Data'!$G$31,0,10*ROW('Sanitation Data'!G157)))</f>
        <v/>
      </c>
      <c r="DD163" s="404" t="str">
        <f ca="1">+IF(OFFSET('Sanitation Data'!$G$32,0,10*ROW('Sanitation Data'!G157))="","",OFFSET('Sanitation Data'!$G$32,0,10*ROW('Sanitation Data'!G157)))</f>
        <v/>
      </c>
      <c r="DE163" s="404" t="str">
        <f ca="1">+IF(OFFSET('Sanitation Data'!$H$28,0,10*ROW('Sanitation Data'!H157))="","",OFFSET('Sanitation Data'!$H$28,0,10*ROW('Sanitation Data'!H157)))</f>
        <v/>
      </c>
      <c r="DF163" s="404" t="str">
        <f ca="1">+IF(OFFSET('Sanitation Data'!$H$29,0,10*ROW('Sanitation Data'!H157))="","",OFFSET('Sanitation Data'!$H$29,0,10*ROW('Sanitation Data'!H157)))</f>
        <v/>
      </c>
      <c r="DG163" s="404" t="str">
        <f ca="1">+IF(OFFSET('Sanitation Data'!$H$30,0,10*ROW('Sanitation Data'!H157))="","",OFFSET('Sanitation Data'!$H$30,0,10*ROW('Sanitation Data'!H157)))</f>
        <v/>
      </c>
      <c r="DH163" s="404" t="str">
        <f ca="1">+IF(OFFSET('Sanitation Data'!$H$31,0,10*ROW('Sanitation Data'!H157))="","",OFFSET('Sanitation Data'!$H$31,0,10*ROW('Sanitation Data'!H157)))</f>
        <v/>
      </c>
      <c r="DI163" s="404" t="str">
        <f ca="1">+IF(OFFSET('Sanitation Data'!$H$32,0,10*ROW('Sanitation Data'!H157))="","",OFFSET('Sanitation Data'!$H$32,0,10*ROW('Sanitation Data'!H157)))</f>
        <v/>
      </c>
      <c r="DJ163" s="404" t="str">
        <f ca="1">+IF(OFFSET('Sanitation Data'!$I$28,0,10*ROW('Sanitation Data'!I157))="","",OFFSET('Sanitation Data'!$I$28,0,10*ROW('Sanitation Data'!I157)))</f>
        <v/>
      </c>
      <c r="DK163" s="404" t="str">
        <f ca="1">+IF(OFFSET('Sanitation Data'!$I$29,0,10*ROW('Sanitation Data'!I157))="","",OFFSET('Sanitation Data'!$I$29,0,10*ROW('Sanitation Data'!I157)))</f>
        <v/>
      </c>
      <c r="DL163" s="404" t="str">
        <f ca="1">+IF(OFFSET('Sanitation Data'!$I$30,0,10*ROW('Sanitation Data'!I157))="","",OFFSET('Sanitation Data'!$I$30,0,10*ROW('Sanitation Data'!I157)))</f>
        <v/>
      </c>
      <c r="DM163" s="404" t="str">
        <f ca="1">+IF(OFFSET('Sanitation Data'!$I$31,0,10*ROW('Sanitation Data'!I157))="","",OFFSET('Sanitation Data'!$I$31,0,10*ROW('Sanitation Data'!I157)))</f>
        <v/>
      </c>
      <c r="DN163" s="404" t="str">
        <f ca="1">+IF(OFFSET('Sanitation Data'!$I$32,0,10*ROW('Sanitation Data'!I157))="","",OFFSET('Sanitation Data'!$I$32,0,10*ROW('Sanitation Data'!I157)))</f>
        <v/>
      </c>
      <c r="DO163" s="404" t="str">
        <f ca="1">+IF(OFFSET('Hygiene Data'!$D$11,0,10*ROW('Hygiene Data'!D157))="","",OFFSET('Hygiene Data'!$D$11,0,10*ROW('Hygiene Data'!D157)))</f>
        <v/>
      </c>
      <c r="DP163" s="404" t="str">
        <f ca="1">+IF(OFFSET('Hygiene Data'!$D$12,0,10*ROW('Hygiene Data'!D157))="","",OFFSET('Hygiene Data'!$D$12,0,10*ROW('Hygiene Data'!D157)))</f>
        <v/>
      </c>
      <c r="DQ163" s="404" t="str">
        <f ca="1">+IF(OFFSET('Hygiene Data'!$D$13,0,10*ROW('Hygiene Data'!D157))="","",OFFSET('Hygiene Data'!$D$13,0,10*ROW('Hygiene Data'!D157)))</f>
        <v/>
      </c>
      <c r="DR163" s="404" t="str">
        <f ca="1">+IF(OFFSET('Hygiene Data'!$E$11,0,10*ROW('Hygiene Data'!E157))="","",OFFSET('Hygiene Data'!$E$11,0,10*ROW('Hygiene Data'!E157)))</f>
        <v/>
      </c>
      <c r="DS163" s="404" t="str">
        <f ca="1">+IF(OFFSET('Hygiene Data'!$E$12,0,10*ROW('Hygiene Data'!E157))="","",OFFSET('Hygiene Data'!$E$12,0,10*ROW('Hygiene Data'!E157)))</f>
        <v/>
      </c>
      <c r="DT163" s="404" t="str">
        <f ca="1">+IF(OFFSET('Hygiene Data'!$E$13,0,10*ROW('Hygiene Data'!E157))="","",OFFSET('Hygiene Data'!$E$13,0,10*ROW('Hygiene Data'!E157)))</f>
        <v/>
      </c>
      <c r="DU163" s="404" t="str">
        <f ca="1">+IF(OFFSET('Hygiene Data'!$F$11,0,10*ROW('Hygiene Data'!F157))="","",OFFSET('Hygiene Data'!$F$11,0,10*ROW('Hygiene Data'!F157)))</f>
        <v/>
      </c>
      <c r="DV163" s="404" t="str">
        <f ca="1">+IF(OFFSET('Hygiene Data'!$F$12,0,10*ROW('Hygiene Data'!F157))="","",OFFSET('Hygiene Data'!$F$12,0,10*ROW('Hygiene Data'!F157)))</f>
        <v/>
      </c>
      <c r="DW163" s="404" t="str">
        <f ca="1">+IF(OFFSET('Hygiene Data'!$F$13,0,10*ROW('Hygiene Data'!F157))="","",OFFSET('Hygiene Data'!$F$13,0,10*ROW('Hygiene Data'!F157)))</f>
        <v/>
      </c>
      <c r="DX163" s="404" t="str">
        <f ca="1">+IF(OFFSET('Hygiene Data'!$G$11,0,10*ROW('Hygiene Data'!G157))="","",OFFSET('Hygiene Data'!$G$11,0,10*ROW('Hygiene Data'!G157)))</f>
        <v/>
      </c>
      <c r="DY163" s="404" t="str">
        <f ca="1">+IF(OFFSET('Hygiene Data'!$G$12,0,10*ROW('Hygiene Data'!G157))="","",OFFSET('Hygiene Data'!$G$12,0,10*ROW('Hygiene Data'!G157)))</f>
        <v/>
      </c>
      <c r="DZ163" s="404" t="str">
        <f ca="1">+IF(OFFSET('Hygiene Data'!$G$13,0,10*ROW('Hygiene Data'!G157))="","",OFFSET('Hygiene Data'!$G$13,0,10*ROW('Hygiene Data'!G157)))</f>
        <v/>
      </c>
      <c r="EA163" s="404" t="str">
        <f ca="1">+IF(OFFSET('Hygiene Data'!$H$11,0,10*ROW('Hygiene Data'!H157))="","",OFFSET('Hygiene Data'!$H$11,0,10*ROW('Hygiene Data'!H157)))</f>
        <v/>
      </c>
      <c r="EB163" s="404" t="str">
        <f ca="1">+IF(OFFSET('Hygiene Data'!$H$12,0,10*ROW('Hygiene Data'!H157))="","",OFFSET('Hygiene Data'!$H$12,0,10*ROW('Hygiene Data'!H157)))</f>
        <v/>
      </c>
      <c r="EC163" s="404" t="str">
        <f ca="1">+IF(OFFSET('Hygiene Data'!$H$13,0,10*ROW('Hygiene Data'!H157))="","",OFFSET('Hygiene Data'!$H$13,0,10*ROW('Hygiene Data'!H157)))</f>
        <v/>
      </c>
      <c r="ED163" s="404" t="str">
        <f ca="1">+IF(OFFSET('Hygiene Data'!$I$11,0,10*ROW('Hygiene Data'!I157))="","",OFFSET('Hygiene Data'!$I$11,0,10*ROW('Hygiene Data'!I157)))</f>
        <v/>
      </c>
      <c r="EE163" s="404" t="str">
        <f ca="1">+IF(OFFSET('Hygiene Data'!$I$12,0,10*ROW('Hygiene Data'!I157))="","",OFFSET('Hygiene Data'!$I$12,0,10*ROW('Hygiene Data'!I157)))</f>
        <v/>
      </c>
      <c r="EF163" s="404" t="str">
        <f ca="1">+IF(OFFSET('Hygiene Data'!$I$13,0,10*ROW('Hygiene Data'!I157))="","",OFFSET('Hygiene Data'!$I$13,0,10*ROW('Hygiene Data'!I157)))</f>
        <v/>
      </c>
    </row>
    <row r="164" spans="1:136" x14ac:dyDescent="0.25">
      <c r="A164" s="513" t="str">
        <f ca="1">+IF(OFFSET('Water Data'!$B$2,0,10*ROW('Water Data'!E158))="","",OFFSET('Water Data'!$B$2,0,10*ROW('Water Data'!E158)))</f>
        <v/>
      </c>
      <c r="B164" s="51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40" t="str">
        <f t="shared" ca="1" si="2"/>
        <v/>
      </c>
      <c r="D164" s="54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4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4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4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4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4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4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4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4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4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4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4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4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4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4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4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4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4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4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4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4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4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4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4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4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4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4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4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4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4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4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4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4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4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4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4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4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4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4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4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4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4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4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4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4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4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4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4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4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1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4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4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4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4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4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4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4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4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4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4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4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4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4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4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4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4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404" t="str">
        <f ca="1">+IF(OFFSET('Water Data'!$D$27,0,10*ROW('Water Data'!D158))="","",OFFSET('Water Data'!$D$27,0,10*ROW('Water Data'!D158)))</f>
        <v/>
      </c>
      <c r="BT164" s="404" t="str">
        <f ca="1">+IF(OFFSET('Water Data'!$D$28,0,10*ROW('Water Data'!D158))="","",OFFSET('Water Data'!$D$28,0,10*ROW('Water Data'!D158)))</f>
        <v/>
      </c>
      <c r="BU164" s="404" t="str">
        <f ca="1">+IF(OFFSET('Water Data'!$D$29,0,10*ROW('Water Data'!D158))="","",OFFSET('Water Data'!$D$29,0,10*ROW('Water Data'!D158)))</f>
        <v/>
      </c>
      <c r="BV164" s="404" t="str">
        <f ca="1">+IF(OFFSET('Water Data'!$E$27,0,10*ROW('Water Data'!E158))="","",OFFSET('Water Data'!$E$27,0,10*ROW('Water Data'!E158)))</f>
        <v/>
      </c>
      <c r="BW164" s="404" t="str">
        <f ca="1">+IF(OFFSET('Water Data'!$E$28,0,10*ROW('Water Data'!E158))="","",OFFSET('Water Data'!$E$28,0,10*ROW('Water Data'!E158)))</f>
        <v/>
      </c>
      <c r="BX164" s="404" t="str">
        <f ca="1">+IF(OFFSET('Water Data'!$E$29,0,10*ROW('Water Data'!E158))="","",OFFSET('Water Data'!$E$29,0,10*ROW('Water Data'!E158)))</f>
        <v/>
      </c>
      <c r="BY164" s="404" t="str">
        <f ca="1">+IF(OFFSET('Water Data'!$F$27,0,10*ROW('Water Data'!F158))="","",OFFSET('Water Data'!$F$27,0,10*ROW('Water Data'!F158)))</f>
        <v/>
      </c>
      <c r="BZ164" s="404" t="str">
        <f ca="1">+IF(OFFSET('Water Data'!$F$28,0,10*ROW('Water Data'!F158))="","",OFFSET('Water Data'!$F$28,0,10*ROW('Water Data'!F158)))</f>
        <v/>
      </c>
      <c r="CA164" s="404" t="str">
        <f ca="1">+IF(OFFSET('Water Data'!$F$29,0,10*ROW('Water Data'!F158))="","",OFFSET('Water Data'!$F$29,0,10*ROW('Water Data'!F158)))</f>
        <v/>
      </c>
      <c r="CB164" s="404" t="str">
        <f ca="1">+IF(OFFSET('Water Data'!$G$27,0,10*ROW('Water Data'!G158))="","",OFFSET('Water Data'!$G$27,0,10*ROW('Water Data'!G158)))</f>
        <v/>
      </c>
      <c r="CC164" s="404" t="str">
        <f ca="1">+IF(OFFSET('Water Data'!$G$28,0,10*ROW('Water Data'!G158))="","",OFFSET('Water Data'!$G$28,0,10*ROW('Water Data'!G158)))</f>
        <v/>
      </c>
      <c r="CD164" s="404" t="str">
        <f ca="1">+IF(OFFSET('Water Data'!$G$29,0,10*ROW('Water Data'!G158))="","",OFFSET('Water Data'!$G$29,0,10*ROW('Water Data'!G158)))</f>
        <v/>
      </c>
      <c r="CE164" s="404" t="str">
        <f ca="1">+IF(OFFSET('Water Data'!$H$27,0,10*ROW('Water Data'!H158))="","",OFFSET('Water Data'!$H$27,0,10*ROW('Water Data'!H158)))</f>
        <v/>
      </c>
      <c r="CF164" s="404" t="str">
        <f ca="1">+IF(OFFSET('Water Data'!$H$28,0,10*ROW('Water Data'!H158))="","",OFFSET('Water Data'!$H$28,0,10*ROW('Water Data'!H158)))</f>
        <v/>
      </c>
      <c r="CG164" s="404" t="str">
        <f ca="1">+IF(OFFSET('Water Data'!$H$29,0,10*ROW('Water Data'!H158))="","",OFFSET('Water Data'!$H$29,0,10*ROW('Water Data'!H158)))</f>
        <v/>
      </c>
      <c r="CH164" s="404" t="str">
        <f ca="1">+IF(OFFSET('Water Data'!$I$27,0,10*ROW('Water Data'!I158))="","",OFFSET('Water Data'!$I$27,0,10*ROW('Water Data'!I158)))</f>
        <v/>
      </c>
      <c r="CI164" s="404" t="str">
        <f ca="1">+IF(OFFSET('Water Data'!$I$28,0,10*ROW('Water Data'!I158))="","",OFFSET('Water Data'!$I$28,0,10*ROW('Water Data'!I158)))</f>
        <v/>
      </c>
      <c r="CJ164" s="404" t="str">
        <f ca="1">+IF(OFFSET('Water Data'!$I$29,0,10*ROW('Water Data'!I158))="","",OFFSET('Water Data'!$I$29,0,10*ROW('Water Data'!I158)))</f>
        <v/>
      </c>
      <c r="CK164" s="404" t="str">
        <f ca="1">+IF(OFFSET('Sanitation Data'!$D$28,0,10*ROW('Sanitation Data'!D158))="","",OFFSET('Sanitation Data'!$D$28,0,10*ROW('Sanitation Data'!D158)))</f>
        <v/>
      </c>
      <c r="CL164" s="404" t="str">
        <f ca="1">+IF(OFFSET('Sanitation Data'!$D$29,0,10*ROW('Sanitation Data'!D158))="","",OFFSET('Sanitation Data'!$D$29,0,10*ROW('Sanitation Data'!D158)))</f>
        <v/>
      </c>
      <c r="CM164" s="404" t="str">
        <f ca="1">+IF(OFFSET('Sanitation Data'!$D$30,0,10*ROW('Sanitation Data'!D158))="","",OFFSET('Sanitation Data'!$D$30,0,10*ROW('Sanitation Data'!D158)))</f>
        <v/>
      </c>
      <c r="CN164" s="404" t="str">
        <f ca="1">+IF(OFFSET('Sanitation Data'!$D$31,0,10*ROW('Sanitation Data'!D158))="","",OFFSET('Sanitation Data'!$D$31,0,10*ROW('Sanitation Data'!D158)))</f>
        <v/>
      </c>
      <c r="CO164" s="404" t="str">
        <f ca="1">+IF(OFFSET('Sanitation Data'!$D$32,0,10*ROW('Sanitation Data'!D158))="","",OFFSET('Sanitation Data'!$D$32,0,10*ROW('Sanitation Data'!D158)))</f>
        <v/>
      </c>
      <c r="CP164" s="404" t="str">
        <f ca="1">+IF(OFFSET('Sanitation Data'!$E$28,0,10*ROW('Sanitation Data'!E158))="","",OFFSET('Sanitation Data'!$E$28,0,10*ROW('Sanitation Data'!E158)))</f>
        <v/>
      </c>
      <c r="CQ164" s="404" t="str">
        <f ca="1">+IF(OFFSET('Sanitation Data'!$E$29,0,10*ROW('Sanitation Data'!E158))="","",OFFSET('Sanitation Data'!$E$29,0,10*ROW('Sanitation Data'!E158)))</f>
        <v/>
      </c>
      <c r="CR164" s="404" t="str">
        <f ca="1">+IF(OFFSET('Sanitation Data'!$E$30,0,10*ROW('Sanitation Data'!E158))="","",OFFSET('Sanitation Data'!$E$30,0,10*ROW('Sanitation Data'!E158)))</f>
        <v/>
      </c>
      <c r="CS164" s="404" t="str">
        <f ca="1">+IF(OFFSET('Sanitation Data'!$E$31,0,10*ROW('Sanitation Data'!E158))="","",OFFSET('Sanitation Data'!$E$31,0,10*ROW('Sanitation Data'!E158)))</f>
        <v/>
      </c>
      <c r="CT164" s="404" t="str">
        <f ca="1">+IF(OFFSET('Sanitation Data'!$E$32,0,10*ROW('Sanitation Data'!E158))="","",OFFSET('Sanitation Data'!$E$32,0,10*ROW('Sanitation Data'!E158)))</f>
        <v/>
      </c>
      <c r="CU164" s="404" t="str">
        <f ca="1">+IF(OFFSET('Sanitation Data'!$F$28,0,10*ROW('Sanitation Data'!F158))="","",OFFSET('Sanitation Data'!$F$28,0,10*ROW('Sanitation Data'!F158)))</f>
        <v/>
      </c>
      <c r="CV164" s="404" t="str">
        <f ca="1">+IF(OFFSET('Sanitation Data'!$F$29,0,10*ROW('Sanitation Data'!F158))="","",OFFSET('Sanitation Data'!$F$29,0,10*ROW('Sanitation Data'!F158)))</f>
        <v/>
      </c>
      <c r="CW164" s="404" t="str">
        <f ca="1">+IF(OFFSET('Sanitation Data'!$F$30,0,10*ROW('Sanitation Data'!F158))="","",OFFSET('Sanitation Data'!$F$30,0,10*ROW('Sanitation Data'!F158)))</f>
        <v/>
      </c>
      <c r="CX164" s="404" t="str">
        <f ca="1">+IF(OFFSET('Sanitation Data'!$F$31,0,10*ROW('Sanitation Data'!F158))="","",OFFSET('Sanitation Data'!$F$31,0,10*ROW('Sanitation Data'!F158)))</f>
        <v/>
      </c>
      <c r="CY164" s="404" t="str">
        <f ca="1">+IF(OFFSET('Sanitation Data'!$F$32,0,10*ROW('Sanitation Data'!F158))="","",OFFSET('Sanitation Data'!$F$32,0,10*ROW('Sanitation Data'!F158)))</f>
        <v/>
      </c>
      <c r="CZ164" s="404" t="str">
        <f ca="1">+IF(OFFSET('Sanitation Data'!$G$28,0,10*ROW('Sanitation Data'!G158))="","",OFFSET('Sanitation Data'!$G$28,0,10*ROW('Sanitation Data'!G158)))</f>
        <v/>
      </c>
      <c r="DA164" s="404" t="str">
        <f ca="1">+IF(OFFSET('Sanitation Data'!$G$29,0,10*ROW('Sanitation Data'!G158))="","",OFFSET('Sanitation Data'!$G$29,0,10*ROW('Sanitation Data'!G158)))</f>
        <v/>
      </c>
      <c r="DB164" s="404" t="str">
        <f ca="1">+IF(OFFSET('Sanitation Data'!$G$30,0,10*ROW('Sanitation Data'!G158))="","",OFFSET('Sanitation Data'!$G$30,0,10*ROW('Sanitation Data'!G158)))</f>
        <v/>
      </c>
      <c r="DC164" s="404" t="str">
        <f ca="1">+IF(OFFSET('Sanitation Data'!$G$31,0,10*ROW('Sanitation Data'!G158))="","",OFFSET('Sanitation Data'!$G$31,0,10*ROW('Sanitation Data'!G158)))</f>
        <v/>
      </c>
      <c r="DD164" s="404" t="str">
        <f ca="1">+IF(OFFSET('Sanitation Data'!$G$32,0,10*ROW('Sanitation Data'!G158))="","",OFFSET('Sanitation Data'!$G$32,0,10*ROW('Sanitation Data'!G158)))</f>
        <v/>
      </c>
      <c r="DE164" s="404" t="str">
        <f ca="1">+IF(OFFSET('Sanitation Data'!$H$28,0,10*ROW('Sanitation Data'!H158))="","",OFFSET('Sanitation Data'!$H$28,0,10*ROW('Sanitation Data'!H158)))</f>
        <v/>
      </c>
      <c r="DF164" s="404" t="str">
        <f ca="1">+IF(OFFSET('Sanitation Data'!$H$29,0,10*ROW('Sanitation Data'!H158))="","",OFFSET('Sanitation Data'!$H$29,0,10*ROW('Sanitation Data'!H158)))</f>
        <v/>
      </c>
      <c r="DG164" s="404" t="str">
        <f ca="1">+IF(OFFSET('Sanitation Data'!$H$30,0,10*ROW('Sanitation Data'!H158))="","",OFFSET('Sanitation Data'!$H$30,0,10*ROW('Sanitation Data'!H158)))</f>
        <v/>
      </c>
      <c r="DH164" s="404" t="str">
        <f ca="1">+IF(OFFSET('Sanitation Data'!$H$31,0,10*ROW('Sanitation Data'!H158))="","",OFFSET('Sanitation Data'!$H$31,0,10*ROW('Sanitation Data'!H158)))</f>
        <v/>
      </c>
      <c r="DI164" s="404" t="str">
        <f ca="1">+IF(OFFSET('Sanitation Data'!$H$32,0,10*ROW('Sanitation Data'!H158))="","",OFFSET('Sanitation Data'!$H$32,0,10*ROW('Sanitation Data'!H158)))</f>
        <v/>
      </c>
      <c r="DJ164" s="404" t="str">
        <f ca="1">+IF(OFFSET('Sanitation Data'!$I$28,0,10*ROW('Sanitation Data'!I158))="","",OFFSET('Sanitation Data'!$I$28,0,10*ROW('Sanitation Data'!I158)))</f>
        <v/>
      </c>
      <c r="DK164" s="404" t="str">
        <f ca="1">+IF(OFFSET('Sanitation Data'!$I$29,0,10*ROW('Sanitation Data'!I158))="","",OFFSET('Sanitation Data'!$I$29,0,10*ROW('Sanitation Data'!I158)))</f>
        <v/>
      </c>
      <c r="DL164" s="404" t="str">
        <f ca="1">+IF(OFFSET('Sanitation Data'!$I$30,0,10*ROW('Sanitation Data'!I158))="","",OFFSET('Sanitation Data'!$I$30,0,10*ROW('Sanitation Data'!I158)))</f>
        <v/>
      </c>
      <c r="DM164" s="404" t="str">
        <f ca="1">+IF(OFFSET('Sanitation Data'!$I$31,0,10*ROW('Sanitation Data'!I158))="","",OFFSET('Sanitation Data'!$I$31,0,10*ROW('Sanitation Data'!I158)))</f>
        <v/>
      </c>
      <c r="DN164" s="404" t="str">
        <f ca="1">+IF(OFFSET('Sanitation Data'!$I$32,0,10*ROW('Sanitation Data'!I158))="","",OFFSET('Sanitation Data'!$I$32,0,10*ROW('Sanitation Data'!I158)))</f>
        <v/>
      </c>
      <c r="DO164" s="404" t="str">
        <f ca="1">+IF(OFFSET('Hygiene Data'!$D$11,0,10*ROW('Hygiene Data'!D158))="","",OFFSET('Hygiene Data'!$D$11,0,10*ROW('Hygiene Data'!D158)))</f>
        <v/>
      </c>
      <c r="DP164" s="404" t="str">
        <f ca="1">+IF(OFFSET('Hygiene Data'!$D$12,0,10*ROW('Hygiene Data'!D158))="","",OFFSET('Hygiene Data'!$D$12,0,10*ROW('Hygiene Data'!D158)))</f>
        <v/>
      </c>
      <c r="DQ164" s="404" t="str">
        <f ca="1">+IF(OFFSET('Hygiene Data'!$D$13,0,10*ROW('Hygiene Data'!D158))="","",OFFSET('Hygiene Data'!$D$13,0,10*ROW('Hygiene Data'!D158)))</f>
        <v/>
      </c>
      <c r="DR164" s="404" t="str">
        <f ca="1">+IF(OFFSET('Hygiene Data'!$E$11,0,10*ROW('Hygiene Data'!E158))="","",OFFSET('Hygiene Data'!$E$11,0,10*ROW('Hygiene Data'!E158)))</f>
        <v/>
      </c>
      <c r="DS164" s="404" t="str">
        <f ca="1">+IF(OFFSET('Hygiene Data'!$E$12,0,10*ROW('Hygiene Data'!E158))="","",OFFSET('Hygiene Data'!$E$12,0,10*ROW('Hygiene Data'!E158)))</f>
        <v/>
      </c>
      <c r="DT164" s="404" t="str">
        <f ca="1">+IF(OFFSET('Hygiene Data'!$E$13,0,10*ROW('Hygiene Data'!E158))="","",OFFSET('Hygiene Data'!$E$13,0,10*ROW('Hygiene Data'!E158)))</f>
        <v/>
      </c>
      <c r="DU164" s="404" t="str">
        <f ca="1">+IF(OFFSET('Hygiene Data'!$F$11,0,10*ROW('Hygiene Data'!F158))="","",OFFSET('Hygiene Data'!$F$11,0,10*ROW('Hygiene Data'!F158)))</f>
        <v/>
      </c>
      <c r="DV164" s="404" t="str">
        <f ca="1">+IF(OFFSET('Hygiene Data'!$F$12,0,10*ROW('Hygiene Data'!F158))="","",OFFSET('Hygiene Data'!$F$12,0,10*ROW('Hygiene Data'!F158)))</f>
        <v/>
      </c>
      <c r="DW164" s="404" t="str">
        <f ca="1">+IF(OFFSET('Hygiene Data'!$F$13,0,10*ROW('Hygiene Data'!F158))="","",OFFSET('Hygiene Data'!$F$13,0,10*ROW('Hygiene Data'!F158)))</f>
        <v/>
      </c>
      <c r="DX164" s="404" t="str">
        <f ca="1">+IF(OFFSET('Hygiene Data'!$G$11,0,10*ROW('Hygiene Data'!G158))="","",OFFSET('Hygiene Data'!$G$11,0,10*ROW('Hygiene Data'!G158)))</f>
        <v/>
      </c>
      <c r="DY164" s="404" t="str">
        <f ca="1">+IF(OFFSET('Hygiene Data'!$G$12,0,10*ROW('Hygiene Data'!G158))="","",OFFSET('Hygiene Data'!$G$12,0,10*ROW('Hygiene Data'!G158)))</f>
        <v/>
      </c>
      <c r="DZ164" s="404" t="str">
        <f ca="1">+IF(OFFSET('Hygiene Data'!$G$13,0,10*ROW('Hygiene Data'!G158))="","",OFFSET('Hygiene Data'!$G$13,0,10*ROW('Hygiene Data'!G158)))</f>
        <v/>
      </c>
      <c r="EA164" s="404" t="str">
        <f ca="1">+IF(OFFSET('Hygiene Data'!$H$11,0,10*ROW('Hygiene Data'!H158))="","",OFFSET('Hygiene Data'!$H$11,0,10*ROW('Hygiene Data'!H158)))</f>
        <v/>
      </c>
      <c r="EB164" s="404" t="str">
        <f ca="1">+IF(OFFSET('Hygiene Data'!$H$12,0,10*ROW('Hygiene Data'!H158))="","",OFFSET('Hygiene Data'!$H$12,0,10*ROW('Hygiene Data'!H158)))</f>
        <v/>
      </c>
      <c r="EC164" s="404" t="str">
        <f ca="1">+IF(OFFSET('Hygiene Data'!$H$13,0,10*ROW('Hygiene Data'!H158))="","",OFFSET('Hygiene Data'!$H$13,0,10*ROW('Hygiene Data'!H158)))</f>
        <v/>
      </c>
      <c r="ED164" s="404" t="str">
        <f ca="1">+IF(OFFSET('Hygiene Data'!$I$11,0,10*ROW('Hygiene Data'!I158))="","",OFFSET('Hygiene Data'!$I$11,0,10*ROW('Hygiene Data'!I158)))</f>
        <v/>
      </c>
      <c r="EE164" s="404" t="str">
        <f ca="1">+IF(OFFSET('Hygiene Data'!$I$12,0,10*ROW('Hygiene Data'!I158))="","",OFFSET('Hygiene Data'!$I$12,0,10*ROW('Hygiene Data'!I158)))</f>
        <v/>
      </c>
      <c r="EF164" s="404" t="str">
        <f ca="1">+IF(OFFSET('Hygiene Data'!$I$13,0,10*ROW('Hygiene Data'!I158))="","",OFFSET('Hygiene Data'!$I$13,0,10*ROW('Hygiene Data'!I158)))</f>
        <v/>
      </c>
    </row>
    <row r="165" spans="1:136" x14ac:dyDescent="0.25">
      <c r="A165" s="513" t="str">
        <f ca="1">+IF(OFFSET('Water Data'!$B$2,0,10*ROW('Water Data'!E159))="","",OFFSET('Water Data'!$B$2,0,10*ROW('Water Data'!E159)))</f>
        <v/>
      </c>
      <c r="B165" s="51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40" t="str">
        <f t="shared" ca="1" si="2"/>
        <v/>
      </c>
      <c r="D165" s="54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4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4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4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4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4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4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4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4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4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4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4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4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4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4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4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4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4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4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4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4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4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4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4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4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4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4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4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4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4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4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4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4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4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4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4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4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4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4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4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4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4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4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4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4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4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4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4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4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1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4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4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4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4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4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4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4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4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4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4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4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4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4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4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4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4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404" t="str">
        <f ca="1">+IF(OFFSET('Water Data'!$D$27,0,10*ROW('Water Data'!D159))="","",OFFSET('Water Data'!$D$27,0,10*ROW('Water Data'!D159)))</f>
        <v/>
      </c>
      <c r="BT165" s="404" t="str">
        <f ca="1">+IF(OFFSET('Water Data'!$D$28,0,10*ROW('Water Data'!D159))="","",OFFSET('Water Data'!$D$28,0,10*ROW('Water Data'!D159)))</f>
        <v/>
      </c>
      <c r="BU165" s="404" t="str">
        <f ca="1">+IF(OFFSET('Water Data'!$D$29,0,10*ROW('Water Data'!D159))="","",OFFSET('Water Data'!$D$29,0,10*ROW('Water Data'!D159)))</f>
        <v/>
      </c>
      <c r="BV165" s="404" t="str">
        <f ca="1">+IF(OFFSET('Water Data'!$E$27,0,10*ROW('Water Data'!E159))="","",OFFSET('Water Data'!$E$27,0,10*ROW('Water Data'!E159)))</f>
        <v/>
      </c>
      <c r="BW165" s="404" t="str">
        <f ca="1">+IF(OFFSET('Water Data'!$E$28,0,10*ROW('Water Data'!E159))="","",OFFSET('Water Data'!$E$28,0,10*ROW('Water Data'!E159)))</f>
        <v/>
      </c>
      <c r="BX165" s="404" t="str">
        <f ca="1">+IF(OFFSET('Water Data'!$E$29,0,10*ROW('Water Data'!E159))="","",OFFSET('Water Data'!$E$29,0,10*ROW('Water Data'!E159)))</f>
        <v/>
      </c>
      <c r="BY165" s="404" t="str">
        <f ca="1">+IF(OFFSET('Water Data'!$F$27,0,10*ROW('Water Data'!F159))="","",OFFSET('Water Data'!$F$27,0,10*ROW('Water Data'!F159)))</f>
        <v/>
      </c>
      <c r="BZ165" s="404" t="str">
        <f ca="1">+IF(OFFSET('Water Data'!$F$28,0,10*ROW('Water Data'!F159))="","",OFFSET('Water Data'!$F$28,0,10*ROW('Water Data'!F159)))</f>
        <v/>
      </c>
      <c r="CA165" s="404" t="str">
        <f ca="1">+IF(OFFSET('Water Data'!$F$29,0,10*ROW('Water Data'!F159))="","",OFFSET('Water Data'!$F$29,0,10*ROW('Water Data'!F159)))</f>
        <v/>
      </c>
      <c r="CB165" s="404" t="str">
        <f ca="1">+IF(OFFSET('Water Data'!$G$27,0,10*ROW('Water Data'!G159))="","",OFFSET('Water Data'!$G$27,0,10*ROW('Water Data'!G159)))</f>
        <v/>
      </c>
      <c r="CC165" s="404" t="str">
        <f ca="1">+IF(OFFSET('Water Data'!$G$28,0,10*ROW('Water Data'!G159))="","",OFFSET('Water Data'!$G$28,0,10*ROW('Water Data'!G159)))</f>
        <v/>
      </c>
      <c r="CD165" s="404" t="str">
        <f ca="1">+IF(OFFSET('Water Data'!$G$29,0,10*ROW('Water Data'!G159))="","",OFFSET('Water Data'!$G$29,0,10*ROW('Water Data'!G159)))</f>
        <v/>
      </c>
      <c r="CE165" s="404" t="str">
        <f ca="1">+IF(OFFSET('Water Data'!$H$27,0,10*ROW('Water Data'!H159))="","",OFFSET('Water Data'!$H$27,0,10*ROW('Water Data'!H159)))</f>
        <v/>
      </c>
      <c r="CF165" s="404" t="str">
        <f ca="1">+IF(OFFSET('Water Data'!$H$28,0,10*ROW('Water Data'!H159))="","",OFFSET('Water Data'!$H$28,0,10*ROW('Water Data'!H159)))</f>
        <v/>
      </c>
      <c r="CG165" s="404" t="str">
        <f ca="1">+IF(OFFSET('Water Data'!$H$29,0,10*ROW('Water Data'!H159))="","",OFFSET('Water Data'!$H$29,0,10*ROW('Water Data'!H159)))</f>
        <v/>
      </c>
      <c r="CH165" s="404" t="str">
        <f ca="1">+IF(OFFSET('Water Data'!$I$27,0,10*ROW('Water Data'!I159))="","",OFFSET('Water Data'!$I$27,0,10*ROW('Water Data'!I159)))</f>
        <v/>
      </c>
      <c r="CI165" s="404" t="str">
        <f ca="1">+IF(OFFSET('Water Data'!$I$28,0,10*ROW('Water Data'!I159))="","",OFFSET('Water Data'!$I$28,0,10*ROW('Water Data'!I159)))</f>
        <v/>
      </c>
      <c r="CJ165" s="404" t="str">
        <f ca="1">+IF(OFFSET('Water Data'!$I$29,0,10*ROW('Water Data'!I159))="","",OFFSET('Water Data'!$I$29,0,10*ROW('Water Data'!I159)))</f>
        <v/>
      </c>
      <c r="CK165" s="404" t="str">
        <f ca="1">+IF(OFFSET('Sanitation Data'!$D$28,0,10*ROW('Sanitation Data'!D159))="","",OFFSET('Sanitation Data'!$D$28,0,10*ROW('Sanitation Data'!D159)))</f>
        <v/>
      </c>
      <c r="CL165" s="404" t="str">
        <f ca="1">+IF(OFFSET('Sanitation Data'!$D$29,0,10*ROW('Sanitation Data'!D159))="","",OFFSET('Sanitation Data'!$D$29,0,10*ROW('Sanitation Data'!D159)))</f>
        <v/>
      </c>
      <c r="CM165" s="404" t="str">
        <f ca="1">+IF(OFFSET('Sanitation Data'!$D$30,0,10*ROW('Sanitation Data'!D159))="","",OFFSET('Sanitation Data'!$D$30,0,10*ROW('Sanitation Data'!D159)))</f>
        <v/>
      </c>
      <c r="CN165" s="404" t="str">
        <f ca="1">+IF(OFFSET('Sanitation Data'!$D$31,0,10*ROW('Sanitation Data'!D159))="","",OFFSET('Sanitation Data'!$D$31,0,10*ROW('Sanitation Data'!D159)))</f>
        <v/>
      </c>
      <c r="CO165" s="404" t="str">
        <f ca="1">+IF(OFFSET('Sanitation Data'!$D$32,0,10*ROW('Sanitation Data'!D159))="","",OFFSET('Sanitation Data'!$D$32,0,10*ROW('Sanitation Data'!D159)))</f>
        <v/>
      </c>
      <c r="CP165" s="404" t="str">
        <f ca="1">+IF(OFFSET('Sanitation Data'!$E$28,0,10*ROW('Sanitation Data'!E159))="","",OFFSET('Sanitation Data'!$E$28,0,10*ROW('Sanitation Data'!E159)))</f>
        <v/>
      </c>
      <c r="CQ165" s="404" t="str">
        <f ca="1">+IF(OFFSET('Sanitation Data'!$E$29,0,10*ROW('Sanitation Data'!E159))="","",OFFSET('Sanitation Data'!$E$29,0,10*ROW('Sanitation Data'!E159)))</f>
        <v/>
      </c>
      <c r="CR165" s="404" t="str">
        <f ca="1">+IF(OFFSET('Sanitation Data'!$E$30,0,10*ROW('Sanitation Data'!E159))="","",OFFSET('Sanitation Data'!$E$30,0,10*ROW('Sanitation Data'!E159)))</f>
        <v/>
      </c>
      <c r="CS165" s="404" t="str">
        <f ca="1">+IF(OFFSET('Sanitation Data'!$E$31,0,10*ROW('Sanitation Data'!E159))="","",OFFSET('Sanitation Data'!$E$31,0,10*ROW('Sanitation Data'!E159)))</f>
        <v/>
      </c>
      <c r="CT165" s="404" t="str">
        <f ca="1">+IF(OFFSET('Sanitation Data'!$E$32,0,10*ROW('Sanitation Data'!E159))="","",OFFSET('Sanitation Data'!$E$32,0,10*ROW('Sanitation Data'!E159)))</f>
        <v/>
      </c>
      <c r="CU165" s="404" t="str">
        <f ca="1">+IF(OFFSET('Sanitation Data'!$F$28,0,10*ROW('Sanitation Data'!F159))="","",OFFSET('Sanitation Data'!$F$28,0,10*ROW('Sanitation Data'!F159)))</f>
        <v/>
      </c>
      <c r="CV165" s="404" t="str">
        <f ca="1">+IF(OFFSET('Sanitation Data'!$F$29,0,10*ROW('Sanitation Data'!F159))="","",OFFSET('Sanitation Data'!$F$29,0,10*ROW('Sanitation Data'!F159)))</f>
        <v/>
      </c>
      <c r="CW165" s="404" t="str">
        <f ca="1">+IF(OFFSET('Sanitation Data'!$F$30,0,10*ROW('Sanitation Data'!F159))="","",OFFSET('Sanitation Data'!$F$30,0,10*ROW('Sanitation Data'!F159)))</f>
        <v/>
      </c>
      <c r="CX165" s="404" t="str">
        <f ca="1">+IF(OFFSET('Sanitation Data'!$F$31,0,10*ROW('Sanitation Data'!F159))="","",OFFSET('Sanitation Data'!$F$31,0,10*ROW('Sanitation Data'!F159)))</f>
        <v/>
      </c>
      <c r="CY165" s="404" t="str">
        <f ca="1">+IF(OFFSET('Sanitation Data'!$F$32,0,10*ROW('Sanitation Data'!F159))="","",OFFSET('Sanitation Data'!$F$32,0,10*ROW('Sanitation Data'!F159)))</f>
        <v/>
      </c>
      <c r="CZ165" s="404" t="str">
        <f ca="1">+IF(OFFSET('Sanitation Data'!$G$28,0,10*ROW('Sanitation Data'!G159))="","",OFFSET('Sanitation Data'!$G$28,0,10*ROW('Sanitation Data'!G159)))</f>
        <v/>
      </c>
      <c r="DA165" s="404" t="str">
        <f ca="1">+IF(OFFSET('Sanitation Data'!$G$29,0,10*ROW('Sanitation Data'!G159))="","",OFFSET('Sanitation Data'!$G$29,0,10*ROW('Sanitation Data'!G159)))</f>
        <v/>
      </c>
      <c r="DB165" s="404" t="str">
        <f ca="1">+IF(OFFSET('Sanitation Data'!$G$30,0,10*ROW('Sanitation Data'!G159))="","",OFFSET('Sanitation Data'!$G$30,0,10*ROW('Sanitation Data'!G159)))</f>
        <v/>
      </c>
      <c r="DC165" s="404" t="str">
        <f ca="1">+IF(OFFSET('Sanitation Data'!$G$31,0,10*ROW('Sanitation Data'!G159))="","",OFFSET('Sanitation Data'!$G$31,0,10*ROW('Sanitation Data'!G159)))</f>
        <v/>
      </c>
      <c r="DD165" s="404" t="str">
        <f ca="1">+IF(OFFSET('Sanitation Data'!$G$32,0,10*ROW('Sanitation Data'!G159))="","",OFFSET('Sanitation Data'!$G$32,0,10*ROW('Sanitation Data'!G159)))</f>
        <v/>
      </c>
      <c r="DE165" s="404" t="str">
        <f ca="1">+IF(OFFSET('Sanitation Data'!$H$28,0,10*ROW('Sanitation Data'!H159))="","",OFFSET('Sanitation Data'!$H$28,0,10*ROW('Sanitation Data'!H159)))</f>
        <v/>
      </c>
      <c r="DF165" s="404" t="str">
        <f ca="1">+IF(OFFSET('Sanitation Data'!$H$29,0,10*ROW('Sanitation Data'!H159))="","",OFFSET('Sanitation Data'!$H$29,0,10*ROW('Sanitation Data'!H159)))</f>
        <v/>
      </c>
      <c r="DG165" s="404" t="str">
        <f ca="1">+IF(OFFSET('Sanitation Data'!$H$30,0,10*ROW('Sanitation Data'!H159))="","",OFFSET('Sanitation Data'!$H$30,0,10*ROW('Sanitation Data'!H159)))</f>
        <v/>
      </c>
      <c r="DH165" s="404" t="str">
        <f ca="1">+IF(OFFSET('Sanitation Data'!$H$31,0,10*ROW('Sanitation Data'!H159))="","",OFFSET('Sanitation Data'!$H$31,0,10*ROW('Sanitation Data'!H159)))</f>
        <v/>
      </c>
      <c r="DI165" s="404" t="str">
        <f ca="1">+IF(OFFSET('Sanitation Data'!$H$32,0,10*ROW('Sanitation Data'!H159))="","",OFFSET('Sanitation Data'!$H$32,0,10*ROW('Sanitation Data'!H159)))</f>
        <v/>
      </c>
      <c r="DJ165" s="404" t="str">
        <f ca="1">+IF(OFFSET('Sanitation Data'!$I$28,0,10*ROW('Sanitation Data'!I159))="","",OFFSET('Sanitation Data'!$I$28,0,10*ROW('Sanitation Data'!I159)))</f>
        <v/>
      </c>
      <c r="DK165" s="404" t="str">
        <f ca="1">+IF(OFFSET('Sanitation Data'!$I$29,0,10*ROW('Sanitation Data'!I159))="","",OFFSET('Sanitation Data'!$I$29,0,10*ROW('Sanitation Data'!I159)))</f>
        <v/>
      </c>
      <c r="DL165" s="404" t="str">
        <f ca="1">+IF(OFFSET('Sanitation Data'!$I$30,0,10*ROW('Sanitation Data'!I159))="","",OFFSET('Sanitation Data'!$I$30,0,10*ROW('Sanitation Data'!I159)))</f>
        <v/>
      </c>
      <c r="DM165" s="404" t="str">
        <f ca="1">+IF(OFFSET('Sanitation Data'!$I$31,0,10*ROW('Sanitation Data'!I159))="","",OFFSET('Sanitation Data'!$I$31,0,10*ROW('Sanitation Data'!I159)))</f>
        <v/>
      </c>
      <c r="DN165" s="404" t="str">
        <f ca="1">+IF(OFFSET('Sanitation Data'!$I$32,0,10*ROW('Sanitation Data'!I159))="","",OFFSET('Sanitation Data'!$I$32,0,10*ROW('Sanitation Data'!I159)))</f>
        <v/>
      </c>
      <c r="DO165" s="404" t="str">
        <f ca="1">+IF(OFFSET('Hygiene Data'!$D$11,0,10*ROW('Hygiene Data'!D159))="","",OFFSET('Hygiene Data'!$D$11,0,10*ROW('Hygiene Data'!D159)))</f>
        <v/>
      </c>
      <c r="DP165" s="404" t="str">
        <f ca="1">+IF(OFFSET('Hygiene Data'!$D$12,0,10*ROW('Hygiene Data'!D159))="","",OFFSET('Hygiene Data'!$D$12,0,10*ROW('Hygiene Data'!D159)))</f>
        <v/>
      </c>
      <c r="DQ165" s="404" t="str">
        <f ca="1">+IF(OFFSET('Hygiene Data'!$D$13,0,10*ROW('Hygiene Data'!D159))="","",OFFSET('Hygiene Data'!$D$13,0,10*ROW('Hygiene Data'!D159)))</f>
        <v/>
      </c>
      <c r="DR165" s="404" t="str">
        <f ca="1">+IF(OFFSET('Hygiene Data'!$E$11,0,10*ROW('Hygiene Data'!E159))="","",OFFSET('Hygiene Data'!$E$11,0,10*ROW('Hygiene Data'!E159)))</f>
        <v/>
      </c>
      <c r="DS165" s="404" t="str">
        <f ca="1">+IF(OFFSET('Hygiene Data'!$E$12,0,10*ROW('Hygiene Data'!E159))="","",OFFSET('Hygiene Data'!$E$12,0,10*ROW('Hygiene Data'!E159)))</f>
        <v/>
      </c>
      <c r="DT165" s="404" t="str">
        <f ca="1">+IF(OFFSET('Hygiene Data'!$E$13,0,10*ROW('Hygiene Data'!E159))="","",OFFSET('Hygiene Data'!$E$13,0,10*ROW('Hygiene Data'!E159)))</f>
        <v/>
      </c>
      <c r="DU165" s="404" t="str">
        <f ca="1">+IF(OFFSET('Hygiene Data'!$F$11,0,10*ROW('Hygiene Data'!F159))="","",OFFSET('Hygiene Data'!$F$11,0,10*ROW('Hygiene Data'!F159)))</f>
        <v/>
      </c>
      <c r="DV165" s="404" t="str">
        <f ca="1">+IF(OFFSET('Hygiene Data'!$F$12,0,10*ROW('Hygiene Data'!F159))="","",OFFSET('Hygiene Data'!$F$12,0,10*ROW('Hygiene Data'!F159)))</f>
        <v/>
      </c>
      <c r="DW165" s="404" t="str">
        <f ca="1">+IF(OFFSET('Hygiene Data'!$F$13,0,10*ROW('Hygiene Data'!F159))="","",OFFSET('Hygiene Data'!$F$13,0,10*ROW('Hygiene Data'!F159)))</f>
        <v/>
      </c>
      <c r="DX165" s="404" t="str">
        <f ca="1">+IF(OFFSET('Hygiene Data'!$G$11,0,10*ROW('Hygiene Data'!G159))="","",OFFSET('Hygiene Data'!$G$11,0,10*ROW('Hygiene Data'!G159)))</f>
        <v/>
      </c>
      <c r="DY165" s="404" t="str">
        <f ca="1">+IF(OFFSET('Hygiene Data'!$G$12,0,10*ROW('Hygiene Data'!G159))="","",OFFSET('Hygiene Data'!$G$12,0,10*ROW('Hygiene Data'!G159)))</f>
        <v/>
      </c>
      <c r="DZ165" s="404" t="str">
        <f ca="1">+IF(OFFSET('Hygiene Data'!$G$13,0,10*ROW('Hygiene Data'!G159))="","",OFFSET('Hygiene Data'!$G$13,0,10*ROW('Hygiene Data'!G159)))</f>
        <v/>
      </c>
      <c r="EA165" s="404" t="str">
        <f ca="1">+IF(OFFSET('Hygiene Data'!$H$11,0,10*ROW('Hygiene Data'!H159))="","",OFFSET('Hygiene Data'!$H$11,0,10*ROW('Hygiene Data'!H159)))</f>
        <v/>
      </c>
      <c r="EB165" s="404" t="str">
        <f ca="1">+IF(OFFSET('Hygiene Data'!$H$12,0,10*ROW('Hygiene Data'!H159))="","",OFFSET('Hygiene Data'!$H$12,0,10*ROW('Hygiene Data'!H159)))</f>
        <v/>
      </c>
      <c r="EC165" s="404" t="str">
        <f ca="1">+IF(OFFSET('Hygiene Data'!$H$13,0,10*ROW('Hygiene Data'!H159))="","",OFFSET('Hygiene Data'!$H$13,0,10*ROW('Hygiene Data'!H159)))</f>
        <v/>
      </c>
      <c r="ED165" s="404" t="str">
        <f ca="1">+IF(OFFSET('Hygiene Data'!$I$11,0,10*ROW('Hygiene Data'!I159))="","",OFFSET('Hygiene Data'!$I$11,0,10*ROW('Hygiene Data'!I159)))</f>
        <v/>
      </c>
      <c r="EE165" s="404" t="str">
        <f ca="1">+IF(OFFSET('Hygiene Data'!$I$12,0,10*ROW('Hygiene Data'!I159))="","",OFFSET('Hygiene Data'!$I$12,0,10*ROW('Hygiene Data'!I159)))</f>
        <v/>
      </c>
      <c r="EF165" s="404" t="str">
        <f ca="1">+IF(OFFSET('Hygiene Data'!$I$13,0,10*ROW('Hygiene Data'!I159))="","",OFFSET('Hygiene Data'!$I$13,0,10*ROW('Hygiene Data'!I159)))</f>
        <v/>
      </c>
    </row>
    <row r="166" spans="1:136" x14ac:dyDescent="0.25">
      <c r="A166" s="513" t="str">
        <f ca="1">+IF(OFFSET('Water Data'!$B$2,0,10*ROW('Water Data'!E160))="","",OFFSET('Water Data'!$B$2,0,10*ROW('Water Data'!E160)))</f>
        <v/>
      </c>
      <c r="B166" s="51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40" t="str">
        <f t="shared" ca="1" si="2"/>
        <v/>
      </c>
      <c r="D166" s="54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4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4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4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4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4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4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4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4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4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4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4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4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4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4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4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4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4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4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4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4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4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4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4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4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4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4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4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4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4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4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4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4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4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4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4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4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4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4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4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4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4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4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4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4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4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4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4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4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1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4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4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4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4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4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4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4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4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4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4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4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4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4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4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4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4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404" t="str">
        <f ca="1">+IF(OFFSET('Water Data'!$D$27,0,10*ROW('Water Data'!D160))="","",OFFSET('Water Data'!$D$27,0,10*ROW('Water Data'!D160)))</f>
        <v/>
      </c>
      <c r="BT166" s="404" t="str">
        <f ca="1">+IF(OFFSET('Water Data'!$D$28,0,10*ROW('Water Data'!D160))="","",OFFSET('Water Data'!$D$28,0,10*ROW('Water Data'!D160)))</f>
        <v/>
      </c>
      <c r="BU166" s="404" t="str">
        <f ca="1">+IF(OFFSET('Water Data'!$D$29,0,10*ROW('Water Data'!D160))="","",OFFSET('Water Data'!$D$29,0,10*ROW('Water Data'!D160)))</f>
        <v/>
      </c>
      <c r="BV166" s="404" t="str">
        <f ca="1">+IF(OFFSET('Water Data'!$E$27,0,10*ROW('Water Data'!E160))="","",OFFSET('Water Data'!$E$27,0,10*ROW('Water Data'!E160)))</f>
        <v/>
      </c>
      <c r="BW166" s="404" t="str">
        <f ca="1">+IF(OFFSET('Water Data'!$E$28,0,10*ROW('Water Data'!E160))="","",OFFSET('Water Data'!$E$28,0,10*ROW('Water Data'!E160)))</f>
        <v/>
      </c>
      <c r="BX166" s="404" t="str">
        <f ca="1">+IF(OFFSET('Water Data'!$E$29,0,10*ROW('Water Data'!E160))="","",OFFSET('Water Data'!$E$29,0,10*ROW('Water Data'!E160)))</f>
        <v/>
      </c>
      <c r="BY166" s="404" t="str">
        <f ca="1">+IF(OFFSET('Water Data'!$F$27,0,10*ROW('Water Data'!F160))="","",OFFSET('Water Data'!$F$27,0,10*ROW('Water Data'!F160)))</f>
        <v/>
      </c>
      <c r="BZ166" s="404" t="str">
        <f ca="1">+IF(OFFSET('Water Data'!$F$28,0,10*ROW('Water Data'!F160))="","",OFFSET('Water Data'!$F$28,0,10*ROW('Water Data'!F160)))</f>
        <v/>
      </c>
      <c r="CA166" s="404" t="str">
        <f ca="1">+IF(OFFSET('Water Data'!$F$29,0,10*ROW('Water Data'!F160))="","",OFFSET('Water Data'!$F$29,0,10*ROW('Water Data'!F160)))</f>
        <v/>
      </c>
      <c r="CB166" s="404" t="str">
        <f ca="1">+IF(OFFSET('Water Data'!$G$27,0,10*ROW('Water Data'!G160))="","",OFFSET('Water Data'!$G$27,0,10*ROW('Water Data'!G160)))</f>
        <v/>
      </c>
      <c r="CC166" s="404" t="str">
        <f ca="1">+IF(OFFSET('Water Data'!$G$28,0,10*ROW('Water Data'!G160))="","",OFFSET('Water Data'!$G$28,0,10*ROW('Water Data'!G160)))</f>
        <v/>
      </c>
      <c r="CD166" s="404" t="str">
        <f ca="1">+IF(OFFSET('Water Data'!$G$29,0,10*ROW('Water Data'!G160))="","",OFFSET('Water Data'!$G$29,0,10*ROW('Water Data'!G160)))</f>
        <v/>
      </c>
      <c r="CE166" s="404" t="str">
        <f ca="1">+IF(OFFSET('Water Data'!$H$27,0,10*ROW('Water Data'!H160))="","",OFFSET('Water Data'!$H$27,0,10*ROW('Water Data'!H160)))</f>
        <v/>
      </c>
      <c r="CF166" s="404" t="str">
        <f ca="1">+IF(OFFSET('Water Data'!$H$28,0,10*ROW('Water Data'!H160))="","",OFFSET('Water Data'!$H$28,0,10*ROW('Water Data'!H160)))</f>
        <v/>
      </c>
      <c r="CG166" s="404" t="str">
        <f ca="1">+IF(OFFSET('Water Data'!$H$29,0,10*ROW('Water Data'!H160))="","",OFFSET('Water Data'!$H$29,0,10*ROW('Water Data'!H160)))</f>
        <v/>
      </c>
      <c r="CH166" s="404" t="str">
        <f ca="1">+IF(OFFSET('Water Data'!$I$27,0,10*ROW('Water Data'!I160))="","",OFFSET('Water Data'!$I$27,0,10*ROW('Water Data'!I160)))</f>
        <v/>
      </c>
      <c r="CI166" s="404" t="str">
        <f ca="1">+IF(OFFSET('Water Data'!$I$28,0,10*ROW('Water Data'!I160))="","",OFFSET('Water Data'!$I$28,0,10*ROW('Water Data'!I160)))</f>
        <v/>
      </c>
      <c r="CJ166" s="404" t="str">
        <f ca="1">+IF(OFFSET('Water Data'!$I$29,0,10*ROW('Water Data'!I160))="","",OFFSET('Water Data'!$I$29,0,10*ROW('Water Data'!I160)))</f>
        <v/>
      </c>
      <c r="CK166" s="404" t="str">
        <f ca="1">+IF(OFFSET('Sanitation Data'!$D$28,0,10*ROW('Sanitation Data'!D160))="","",OFFSET('Sanitation Data'!$D$28,0,10*ROW('Sanitation Data'!D160)))</f>
        <v/>
      </c>
      <c r="CL166" s="404" t="str">
        <f ca="1">+IF(OFFSET('Sanitation Data'!$D$29,0,10*ROW('Sanitation Data'!D160))="","",OFFSET('Sanitation Data'!$D$29,0,10*ROW('Sanitation Data'!D160)))</f>
        <v/>
      </c>
      <c r="CM166" s="404" t="str">
        <f ca="1">+IF(OFFSET('Sanitation Data'!$D$30,0,10*ROW('Sanitation Data'!D160))="","",OFFSET('Sanitation Data'!$D$30,0,10*ROW('Sanitation Data'!D160)))</f>
        <v/>
      </c>
      <c r="CN166" s="404" t="str">
        <f ca="1">+IF(OFFSET('Sanitation Data'!$D$31,0,10*ROW('Sanitation Data'!D160))="","",OFFSET('Sanitation Data'!$D$31,0,10*ROW('Sanitation Data'!D160)))</f>
        <v/>
      </c>
      <c r="CO166" s="404" t="str">
        <f ca="1">+IF(OFFSET('Sanitation Data'!$D$32,0,10*ROW('Sanitation Data'!D160))="","",OFFSET('Sanitation Data'!$D$32,0,10*ROW('Sanitation Data'!D160)))</f>
        <v/>
      </c>
      <c r="CP166" s="404" t="str">
        <f ca="1">+IF(OFFSET('Sanitation Data'!$E$28,0,10*ROW('Sanitation Data'!E160))="","",OFFSET('Sanitation Data'!$E$28,0,10*ROW('Sanitation Data'!E160)))</f>
        <v/>
      </c>
      <c r="CQ166" s="404" t="str">
        <f ca="1">+IF(OFFSET('Sanitation Data'!$E$29,0,10*ROW('Sanitation Data'!E160))="","",OFFSET('Sanitation Data'!$E$29,0,10*ROW('Sanitation Data'!E160)))</f>
        <v/>
      </c>
      <c r="CR166" s="404" t="str">
        <f ca="1">+IF(OFFSET('Sanitation Data'!$E$30,0,10*ROW('Sanitation Data'!E160))="","",OFFSET('Sanitation Data'!$E$30,0,10*ROW('Sanitation Data'!E160)))</f>
        <v/>
      </c>
      <c r="CS166" s="404" t="str">
        <f ca="1">+IF(OFFSET('Sanitation Data'!$E$31,0,10*ROW('Sanitation Data'!E160))="","",OFFSET('Sanitation Data'!$E$31,0,10*ROW('Sanitation Data'!E160)))</f>
        <v/>
      </c>
      <c r="CT166" s="404" t="str">
        <f ca="1">+IF(OFFSET('Sanitation Data'!$E$32,0,10*ROW('Sanitation Data'!E160))="","",OFFSET('Sanitation Data'!$E$32,0,10*ROW('Sanitation Data'!E160)))</f>
        <v/>
      </c>
      <c r="CU166" s="404" t="str">
        <f ca="1">+IF(OFFSET('Sanitation Data'!$F$28,0,10*ROW('Sanitation Data'!F160))="","",OFFSET('Sanitation Data'!$F$28,0,10*ROW('Sanitation Data'!F160)))</f>
        <v/>
      </c>
      <c r="CV166" s="404" t="str">
        <f ca="1">+IF(OFFSET('Sanitation Data'!$F$29,0,10*ROW('Sanitation Data'!F160))="","",OFFSET('Sanitation Data'!$F$29,0,10*ROW('Sanitation Data'!F160)))</f>
        <v/>
      </c>
      <c r="CW166" s="404" t="str">
        <f ca="1">+IF(OFFSET('Sanitation Data'!$F$30,0,10*ROW('Sanitation Data'!F160))="","",OFFSET('Sanitation Data'!$F$30,0,10*ROW('Sanitation Data'!F160)))</f>
        <v/>
      </c>
      <c r="CX166" s="404" t="str">
        <f ca="1">+IF(OFFSET('Sanitation Data'!$F$31,0,10*ROW('Sanitation Data'!F160))="","",OFFSET('Sanitation Data'!$F$31,0,10*ROW('Sanitation Data'!F160)))</f>
        <v/>
      </c>
      <c r="CY166" s="404" t="str">
        <f ca="1">+IF(OFFSET('Sanitation Data'!$F$32,0,10*ROW('Sanitation Data'!F160))="","",OFFSET('Sanitation Data'!$F$32,0,10*ROW('Sanitation Data'!F160)))</f>
        <v/>
      </c>
      <c r="CZ166" s="404" t="str">
        <f ca="1">+IF(OFFSET('Sanitation Data'!$G$28,0,10*ROW('Sanitation Data'!G160))="","",OFFSET('Sanitation Data'!$G$28,0,10*ROW('Sanitation Data'!G160)))</f>
        <v/>
      </c>
      <c r="DA166" s="404" t="str">
        <f ca="1">+IF(OFFSET('Sanitation Data'!$G$29,0,10*ROW('Sanitation Data'!G160))="","",OFFSET('Sanitation Data'!$G$29,0,10*ROW('Sanitation Data'!G160)))</f>
        <v/>
      </c>
      <c r="DB166" s="404" t="str">
        <f ca="1">+IF(OFFSET('Sanitation Data'!$G$30,0,10*ROW('Sanitation Data'!G160))="","",OFFSET('Sanitation Data'!$G$30,0,10*ROW('Sanitation Data'!G160)))</f>
        <v/>
      </c>
      <c r="DC166" s="404" t="str">
        <f ca="1">+IF(OFFSET('Sanitation Data'!$G$31,0,10*ROW('Sanitation Data'!G160))="","",OFFSET('Sanitation Data'!$G$31,0,10*ROW('Sanitation Data'!G160)))</f>
        <v/>
      </c>
      <c r="DD166" s="404" t="str">
        <f ca="1">+IF(OFFSET('Sanitation Data'!$G$32,0,10*ROW('Sanitation Data'!G160))="","",OFFSET('Sanitation Data'!$G$32,0,10*ROW('Sanitation Data'!G160)))</f>
        <v/>
      </c>
      <c r="DE166" s="404" t="str">
        <f ca="1">+IF(OFFSET('Sanitation Data'!$H$28,0,10*ROW('Sanitation Data'!H160))="","",OFFSET('Sanitation Data'!$H$28,0,10*ROW('Sanitation Data'!H160)))</f>
        <v/>
      </c>
      <c r="DF166" s="404" t="str">
        <f ca="1">+IF(OFFSET('Sanitation Data'!$H$29,0,10*ROW('Sanitation Data'!H160))="","",OFFSET('Sanitation Data'!$H$29,0,10*ROW('Sanitation Data'!H160)))</f>
        <v/>
      </c>
      <c r="DG166" s="404" t="str">
        <f ca="1">+IF(OFFSET('Sanitation Data'!$H$30,0,10*ROW('Sanitation Data'!H160))="","",OFFSET('Sanitation Data'!$H$30,0,10*ROW('Sanitation Data'!H160)))</f>
        <v/>
      </c>
      <c r="DH166" s="404" t="str">
        <f ca="1">+IF(OFFSET('Sanitation Data'!$H$31,0,10*ROW('Sanitation Data'!H160))="","",OFFSET('Sanitation Data'!$H$31,0,10*ROW('Sanitation Data'!H160)))</f>
        <v/>
      </c>
      <c r="DI166" s="404" t="str">
        <f ca="1">+IF(OFFSET('Sanitation Data'!$H$32,0,10*ROW('Sanitation Data'!H160))="","",OFFSET('Sanitation Data'!$H$32,0,10*ROW('Sanitation Data'!H160)))</f>
        <v/>
      </c>
      <c r="DJ166" s="404" t="str">
        <f ca="1">+IF(OFFSET('Sanitation Data'!$I$28,0,10*ROW('Sanitation Data'!I160))="","",OFFSET('Sanitation Data'!$I$28,0,10*ROW('Sanitation Data'!I160)))</f>
        <v/>
      </c>
      <c r="DK166" s="404" t="str">
        <f ca="1">+IF(OFFSET('Sanitation Data'!$I$29,0,10*ROW('Sanitation Data'!I160))="","",OFFSET('Sanitation Data'!$I$29,0,10*ROW('Sanitation Data'!I160)))</f>
        <v/>
      </c>
      <c r="DL166" s="404" t="str">
        <f ca="1">+IF(OFFSET('Sanitation Data'!$I$30,0,10*ROW('Sanitation Data'!I160))="","",OFFSET('Sanitation Data'!$I$30,0,10*ROW('Sanitation Data'!I160)))</f>
        <v/>
      </c>
      <c r="DM166" s="404" t="str">
        <f ca="1">+IF(OFFSET('Sanitation Data'!$I$31,0,10*ROW('Sanitation Data'!I160))="","",OFFSET('Sanitation Data'!$I$31,0,10*ROW('Sanitation Data'!I160)))</f>
        <v/>
      </c>
      <c r="DN166" s="404" t="str">
        <f ca="1">+IF(OFFSET('Sanitation Data'!$I$32,0,10*ROW('Sanitation Data'!I160))="","",OFFSET('Sanitation Data'!$I$32,0,10*ROW('Sanitation Data'!I160)))</f>
        <v/>
      </c>
      <c r="DO166" s="404" t="str">
        <f ca="1">+IF(OFFSET('Hygiene Data'!$D$11,0,10*ROW('Hygiene Data'!D160))="","",OFFSET('Hygiene Data'!$D$11,0,10*ROW('Hygiene Data'!D160)))</f>
        <v/>
      </c>
      <c r="DP166" s="404" t="str">
        <f ca="1">+IF(OFFSET('Hygiene Data'!$D$12,0,10*ROW('Hygiene Data'!D160))="","",OFFSET('Hygiene Data'!$D$12,0,10*ROW('Hygiene Data'!D160)))</f>
        <v/>
      </c>
      <c r="DQ166" s="404" t="str">
        <f ca="1">+IF(OFFSET('Hygiene Data'!$D$13,0,10*ROW('Hygiene Data'!D160))="","",OFFSET('Hygiene Data'!$D$13,0,10*ROW('Hygiene Data'!D160)))</f>
        <v/>
      </c>
      <c r="DR166" s="404" t="str">
        <f ca="1">+IF(OFFSET('Hygiene Data'!$E$11,0,10*ROW('Hygiene Data'!E160))="","",OFFSET('Hygiene Data'!$E$11,0,10*ROW('Hygiene Data'!E160)))</f>
        <v/>
      </c>
      <c r="DS166" s="404" t="str">
        <f ca="1">+IF(OFFSET('Hygiene Data'!$E$12,0,10*ROW('Hygiene Data'!E160))="","",OFFSET('Hygiene Data'!$E$12,0,10*ROW('Hygiene Data'!E160)))</f>
        <v/>
      </c>
      <c r="DT166" s="404" t="str">
        <f ca="1">+IF(OFFSET('Hygiene Data'!$E$13,0,10*ROW('Hygiene Data'!E160))="","",OFFSET('Hygiene Data'!$E$13,0,10*ROW('Hygiene Data'!E160)))</f>
        <v/>
      </c>
      <c r="DU166" s="404" t="str">
        <f ca="1">+IF(OFFSET('Hygiene Data'!$F$11,0,10*ROW('Hygiene Data'!F160))="","",OFFSET('Hygiene Data'!$F$11,0,10*ROW('Hygiene Data'!F160)))</f>
        <v/>
      </c>
      <c r="DV166" s="404" t="str">
        <f ca="1">+IF(OFFSET('Hygiene Data'!$F$12,0,10*ROW('Hygiene Data'!F160))="","",OFFSET('Hygiene Data'!$F$12,0,10*ROW('Hygiene Data'!F160)))</f>
        <v/>
      </c>
      <c r="DW166" s="404" t="str">
        <f ca="1">+IF(OFFSET('Hygiene Data'!$F$13,0,10*ROW('Hygiene Data'!F160))="","",OFFSET('Hygiene Data'!$F$13,0,10*ROW('Hygiene Data'!F160)))</f>
        <v/>
      </c>
      <c r="DX166" s="404" t="str">
        <f ca="1">+IF(OFFSET('Hygiene Data'!$G$11,0,10*ROW('Hygiene Data'!G160))="","",OFFSET('Hygiene Data'!$G$11,0,10*ROW('Hygiene Data'!G160)))</f>
        <v/>
      </c>
      <c r="DY166" s="404" t="str">
        <f ca="1">+IF(OFFSET('Hygiene Data'!$G$12,0,10*ROW('Hygiene Data'!G160))="","",OFFSET('Hygiene Data'!$G$12,0,10*ROW('Hygiene Data'!G160)))</f>
        <v/>
      </c>
      <c r="DZ166" s="404" t="str">
        <f ca="1">+IF(OFFSET('Hygiene Data'!$G$13,0,10*ROW('Hygiene Data'!G160))="","",OFFSET('Hygiene Data'!$G$13,0,10*ROW('Hygiene Data'!G160)))</f>
        <v/>
      </c>
      <c r="EA166" s="404" t="str">
        <f ca="1">+IF(OFFSET('Hygiene Data'!$H$11,0,10*ROW('Hygiene Data'!H160))="","",OFFSET('Hygiene Data'!$H$11,0,10*ROW('Hygiene Data'!H160)))</f>
        <v/>
      </c>
      <c r="EB166" s="404" t="str">
        <f ca="1">+IF(OFFSET('Hygiene Data'!$H$12,0,10*ROW('Hygiene Data'!H160))="","",OFFSET('Hygiene Data'!$H$12,0,10*ROW('Hygiene Data'!H160)))</f>
        <v/>
      </c>
      <c r="EC166" s="404" t="str">
        <f ca="1">+IF(OFFSET('Hygiene Data'!$H$13,0,10*ROW('Hygiene Data'!H160))="","",OFFSET('Hygiene Data'!$H$13,0,10*ROW('Hygiene Data'!H160)))</f>
        <v/>
      </c>
      <c r="ED166" s="404" t="str">
        <f ca="1">+IF(OFFSET('Hygiene Data'!$I$11,0,10*ROW('Hygiene Data'!I160))="","",OFFSET('Hygiene Data'!$I$11,0,10*ROW('Hygiene Data'!I160)))</f>
        <v/>
      </c>
      <c r="EE166" s="404" t="str">
        <f ca="1">+IF(OFFSET('Hygiene Data'!$I$12,0,10*ROW('Hygiene Data'!I160))="","",OFFSET('Hygiene Data'!$I$12,0,10*ROW('Hygiene Data'!I160)))</f>
        <v/>
      </c>
      <c r="EF166" s="404" t="str">
        <f ca="1">+IF(OFFSET('Hygiene Data'!$I$13,0,10*ROW('Hygiene Data'!I160))="","",OFFSET('Hygiene Data'!$I$13,0,10*ROW('Hygiene Data'!I160)))</f>
        <v/>
      </c>
    </row>
    <row r="167" spans="1:136" x14ac:dyDescent="0.25">
      <c r="A167" s="513" t="str">
        <f ca="1">+IF(OFFSET('Water Data'!$B$2,0,10*ROW('Water Data'!E161))="","",OFFSET('Water Data'!$B$2,0,10*ROW('Water Data'!E161)))</f>
        <v/>
      </c>
      <c r="B167" s="51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40" t="str">
        <f t="shared" ca="1" si="2"/>
        <v/>
      </c>
      <c r="D167" s="54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4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4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4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4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4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4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4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4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4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4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4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4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4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4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4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4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4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4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4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4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4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4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4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4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4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4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4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4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4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4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4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4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4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4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4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4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4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4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4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4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4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4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4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4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4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4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4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4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1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4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4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4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4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4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4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4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4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4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4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4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4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4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4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4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4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404" t="str">
        <f ca="1">+IF(OFFSET('Water Data'!$D$27,0,10*ROW('Water Data'!D161))="","",OFFSET('Water Data'!$D$27,0,10*ROW('Water Data'!D161)))</f>
        <v/>
      </c>
      <c r="BT167" s="404" t="str">
        <f ca="1">+IF(OFFSET('Water Data'!$D$28,0,10*ROW('Water Data'!D161))="","",OFFSET('Water Data'!$D$28,0,10*ROW('Water Data'!D161)))</f>
        <v/>
      </c>
      <c r="BU167" s="404" t="str">
        <f ca="1">+IF(OFFSET('Water Data'!$D$29,0,10*ROW('Water Data'!D161))="","",OFFSET('Water Data'!$D$29,0,10*ROW('Water Data'!D161)))</f>
        <v/>
      </c>
      <c r="BV167" s="404" t="str">
        <f ca="1">+IF(OFFSET('Water Data'!$E$27,0,10*ROW('Water Data'!E161))="","",OFFSET('Water Data'!$E$27,0,10*ROW('Water Data'!E161)))</f>
        <v/>
      </c>
      <c r="BW167" s="404" t="str">
        <f ca="1">+IF(OFFSET('Water Data'!$E$28,0,10*ROW('Water Data'!E161))="","",OFFSET('Water Data'!$E$28,0,10*ROW('Water Data'!E161)))</f>
        <v/>
      </c>
      <c r="BX167" s="404" t="str">
        <f ca="1">+IF(OFFSET('Water Data'!$E$29,0,10*ROW('Water Data'!E161))="","",OFFSET('Water Data'!$E$29,0,10*ROW('Water Data'!E161)))</f>
        <v/>
      </c>
      <c r="BY167" s="404" t="str">
        <f ca="1">+IF(OFFSET('Water Data'!$F$27,0,10*ROW('Water Data'!F161))="","",OFFSET('Water Data'!$F$27,0,10*ROW('Water Data'!F161)))</f>
        <v/>
      </c>
      <c r="BZ167" s="404" t="str">
        <f ca="1">+IF(OFFSET('Water Data'!$F$28,0,10*ROW('Water Data'!F161))="","",OFFSET('Water Data'!$F$28,0,10*ROW('Water Data'!F161)))</f>
        <v/>
      </c>
      <c r="CA167" s="404" t="str">
        <f ca="1">+IF(OFFSET('Water Data'!$F$29,0,10*ROW('Water Data'!F161))="","",OFFSET('Water Data'!$F$29,0,10*ROW('Water Data'!F161)))</f>
        <v/>
      </c>
      <c r="CB167" s="404" t="str">
        <f ca="1">+IF(OFFSET('Water Data'!$G$27,0,10*ROW('Water Data'!G161))="","",OFFSET('Water Data'!$G$27,0,10*ROW('Water Data'!G161)))</f>
        <v/>
      </c>
      <c r="CC167" s="404" t="str">
        <f ca="1">+IF(OFFSET('Water Data'!$G$28,0,10*ROW('Water Data'!G161))="","",OFFSET('Water Data'!$G$28,0,10*ROW('Water Data'!G161)))</f>
        <v/>
      </c>
      <c r="CD167" s="404" t="str">
        <f ca="1">+IF(OFFSET('Water Data'!$G$29,0,10*ROW('Water Data'!G161))="","",OFFSET('Water Data'!$G$29,0,10*ROW('Water Data'!G161)))</f>
        <v/>
      </c>
      <c r="CE167" s="404" t="str">
        <f ca="1">+IF(OFFSET('Water Data'!$H$27,0,10*ROW('Water Data'!H161))="","",OFFSET('Water Data'!$H$27,0,10*ROW('Water Data'!H161)))</f>
        <v/>
      </c>
      <c r="CF167" s="404" t="str">
        <f ca="1">+IF(OFFSET('Water Data'!$H$28,0,10*ROW('Water Data'!H161))="","",OFFSET('Water Data'!$H$28,0,10*ROW('Water Data'!H161)))</f>
        <v/>
      </c>
      <c r="CG167" s="404" t="str">
        <f ca="1">+IF(OFFSET('Water Data'!$H$29,0,10*ROW('Water Data'!H161))="","",OFFSET('Water Data'!$H$29,0,10*ROW('Water Data'!H161)))</f>
        <v/>
      </c>
      <c r="CH167" s="404" t="str">
        <f ca="1">+IF(OFFSET('Water Data'!$I$27,0,10*ROW('Water Data'!I161))="","",OFFSET('Water Data'!$I$27,0,10*ROW('Water Data'!I161)))</f>
        <v/>
      </c>
      <c r="CI167" s="404" t="str">
        <f ca="1">+IF(OFFSET('Water Data'!$I$28,0,10*ROW('Water Data'!I161))="","",OFFSET('Water Data'!$I$28,0,10*ROW('Water Data'!I161)))</f>
        <v/>
      </c>
      <c r="CJ167" s="404" t="str">
        <f ca="1">+IF(OFFSET('Water Data'!$I$29,0,10*ROW('Water Data'!I161))="","",OFFSET('Water Data'!$I$29,0,10*ROW('Water Data'!I161)))</f>
        <v/>
      </c>
      <c r="CK167" s="404" t="str">
        <f ca="1">+IF(OFFSET('Sanitation Data'!$D$28,0,10*ROW('Sanitation Data'!D161))="","",OFFSET('Sanitation Data'!$D$28,0,10*ROW('Sanitation Data'!D161)))</f>
        <v/>
      </c>
      <c r="CL167" s="404" t="str">
        <f ca="1">+IF(OFFSET('Sanitation Data'!$D$29,0,10*ROW('Sanitation Data'!D161))="","",OFFSET('Sanitation Data'!$D$29,0,10*ROW('Sanitation Data'!D161)))</f>
        <v/>
      </c>
      <c r="CM167" s="404" t="str">
        <f ca="1">+IF(OFFSET('Sanitation Data'!$D$30,0,10*ROW('Sanitation Data'!D161))="","",OFFSET('Sanitation Data'!$D$30,0,10*ROW('Sanitation Data'!D161)))</f>
        <v/>
      </c>
      <c r="CN167" s="404" t="str">
        <f ca="1">+IF(OFFSET('Sanitation Data'!$D$31,0,10*ROW('Sanitation Data'!D161))="","",OFFSET('Sanitation Data'!$D$31,0,10*ROW('Sanitation Data'!D161)))</f>
        <v/>
      </c>
      <c r="CO167" s="404" t="str">
        <f ca="1">+IF(OFFSET('Sanitation Data'!$D$32,0,10*ROW('Sanitation Data'!D161))="","",OFFSET('Sanitation Data'!$D$32,0,10*ROW('Sanitation Data'!D161)))</f>
        <v/>
      </c>
      <c r="CP167" s="404" t="str">
        <f ca="1">+IF(OFFSET('Sanitation Data'!$E$28,0,10*ROW('Sanitation Data'!E161))="","",OFFSET('Sanitation Data'!$E$28,0,10*ROW('Sanitation Data'!E161)))</f>
        <v/>
      </c>
      <c r="CQ167" s="404" t="str">
        <f ca="1">+IF(OFFSET('Sanitation Data'!$E$29,0,10*ROW('Sanitation Data'!E161))="","",OFFSET('Sanitation Data'!$E$29,0,10*ROW('Sanitation Data'!E161)))</f>
        <v/>
      </c>
      <c r="CR167" s="404" t="str">
        <f ca="1">+IF(OFFSET('Sanitation Data'!$E$30,0,10*ROW('Sanitation Data'!E161))="","",OFFSET('Sanitation Data'!$E$30,0,10*ROW('Sanitation Data'!E161)))</f>
        <v/>
      </c>
      <c r="CS167" s="404" t="str">
        <f ca="1">+IF(OFFSET('Sanitation Data'!$E$31,0,10*ROW('Sanitation Data'!E161))="","",OFFSET('Sanitation Data'!$E$31,0,10*ROW('Sanitation Data'!E161)))</f>
        <v/>
      </c>
      <c r="CT167" s="404" t="str">
        <f ca="1">+IF(OFFSET('Sanitation Data'!$E$32,0,10*ROW('Sanitation Data'!E161))="","",OFFSET('Sanitation Data'!$E$32,0,10*ROW('Sanitation Data'!E161)))</f>
        <v/>
      </c>
      <c r="CU167" s="404" t="str">
        <f ca="1">+IF(OFFSET('Sanitation Data'!$F$28,0,10*ROW('Sanitation Data'!F161))="","",OFFSET('Sanitation Data'!$F$28,0,10*ROW('Sanitation Data'!F161)))</f>
        <v/>
      </c>
      <c r="CV167" s="404" t="str">
        <f ca="1">+IF(OFFSET('Sanitation Data'!$F$29,0,10*ROW('Sanitation Data'!F161))="","",OFFSET('Sanitation Data'!$F$29,0,10*ROW('Sanitation Data'!F161)))</f>
        <v/>
      </c>
      <c r="CW167" s="404" t="str">
        <f ca="1">+IF(OFFSET('Sanitation Data'!$F$30,0,10*ROW('Sanitation Data'!F161))="","",OFFSET('Sanitation Data'!$F$30,0,10*ROW('Sanitation Data'!F161)))</f>
        <v/>
      </c>
      <c r="CX167" s="404" t="str">
        <f ca="1">+IF(OFFSET('Sanitation Data'!$F$31,0,10*ROW('Sanitation Data'!F161))="","",OFFSET('Sanitation Data'!$F$31,0,10*ROW('Sanitation Data'!F161)))</f>
        <v/>
      </c>
      <c r="CY167" s="404" t="str">
        <f ca="1">+IF(OFFSET('Sanitation Data'!$F$32,0,10*ROW('Sanitation Data'!F161))="","",OFFSET('Sanitation Data'!$F$32,0,10*ROW('Sanitation Data'!F161)))</f>
        <v/>
      </c>
      <c r="CZ167" s="404" t="str">
        <f ca="1">+IF(OFFSET('Sanitation Data'!$G$28,0,10*ROW('Sanitation Data'!G161))="","",OFFSET('Sanitation Data'!$G$28,0,10*ROW('Sanitation Data'!G161)))</f>
        <v/>
      </c>
      <c r="DA167" s="404" t="str">
        <f ca="1">+IF(OFFSET('Sanitation Data'!$G$29,0,10*ROW('Sanitation Data'!G161))="","",OFFSET('Sanitation Data'!$G$29,0,10*ROW('Sanitation Data'!G161)))</f>
        <v/>
      </c>
      <c r="DB167" s="404" t="str">
        <f ca="1">+IF(OFFSET('Sanitation Data'!$G$30,0,10*ROW('Sanitation Data'!G161))="","",OFFSET('Sanitation Data'!$G$30,0,10*ROW('Sanitation Data'!G161)))</f>
        <v/>
      </c>
      <c r="DC167" s="404" t="str">
        <f ca="1">+IF(OFFSET('Sanitation Data'!$G$31,0,10*ROW('Sanitation Data'!G161))="","",OFFSET('Sanitation Data'!$G$31,0,10*ROW('Sanitation Data'!G161)))</f>
        <v/>
      </c>
      <c r="DD167" s="404" t="str">
        <f ca="1">+IF(OFFSET('Sanitation Data'!$G$32,0,10*ROW('Sanitation Data'!G161))="","",OFFSET('Sanitation Data'!$G$32,0,10*ROW('Sanitation Data'!G161)))</f>
        <v/>
      </c>
      <c r="DE167" s="404" t="str">
        <f ca="1">+IF(OFFSET('Sanitation Data'!$H$28,0,10*ROW('Sanitation Data'!H161))="","",OFFSET('Sanitation Data'!$H$28,0,10*ROW('Sanitation Data'!H161)))</f>
        <v/>
      </c>
      <c r="DF167" s="404" t="str">
        <f ca="1">+IF(OFFSET('Sanitation Data'!$H$29,0,10*ROW('Sanitation Data'!H161))="","",OFFSET('Sanitation Data'!$H$29,0,10*ROW('Sanitation Data'!H161)))</f>
        <v/>
      </c>
      <c r="DG167" s="404" t="str">
        <f ca="1">+IF(OFFSET('Sanitation Data'!$H$30,0,10*ROW('Sanitation Data'!H161))="","",OFFSET('Sanitation Data'!$H$30,0,10*ROW('Sanitation Data'!H161)))</f>
        <v/>
      </c>
      <c r="DH167" s="404" t="str">
        <f ca="1">+IF(OFFSET('Sanitation Data'!$H$31,0,10*ROW('Sanitation Data'!H161))="","",OFFSET('Sanitation Data'!$H$31,0,10*ROW('Sanitation Data'!H161)))</f>
        <v/>
      </c>
      <c r="DI167" s="404" t="str">
        <f ca="1">+IF(OFFSET('Sanitation Data'!$H$32,0,10*ROW('Sanitation Data'!H161))="","",OFFSET('Sanitation Data'!$H$32,0,10*ROW('Sanitation Data'!H161)))</f>
        <v/>
      </c>
      <c r="DJ167" s="404" t="str">
        <f ca="1">+IF(OFFSET('Sanitation Data'!$I$28,0,10*ROW('Sanitation Data'!I161))="","",OFFSET('Sanitation Data'!$I$28,0,10*ROW('Sanitation Data'!I161)))</f>
        <v/>
      </c>
      <c r="DK167" s="404" t="str">
        <f ca="1">+IF(OFFSET('Sanitation Data'!$I$29,0,10*ROW('Sanitation Data'!I161))="","",OFFSET('Sanitation Data'!$I$29,0,10*ROW('Sanitation Data'!I161)))</f>
        <v/>
      </c>
      <c r="DL167" s="404" t="str">
        <f ca="1">+IF(OFFSET('Sanitation Data'!$I$30,0,10*ROW('Sanitation Data'!I161))="","",OFFSET('Sanitation Data'!$I$30,0,10*ROW('Sanitation Data'!I161)))</f>
        <v/>
      </c>
      <c r="DM167" s="404" t="str">
        <f ca="1">+IF(OFFSET('Sanitation Data'!$I$31,0,10*ROW('Sanitation Data'!I161))="","",OFFSET('Sanitation Data'!$I$31,0,10*ROW('Sanitation Data'!I161)))</f>
        <v/>
      </c>
      <c r="DN167" s="404" t="str">
        <f ca="1">+IF(OFFSET('Sanitation Data'!$I$32,0,10*ROW('Sanitation Data'!I161))="","",OFFSET('Sanitation Data'!$I$32,0,10*ROW('Sanitation Data'!I161)))</f>
        <v/>
      </c>
      <c r="DO167" s="404" t="str">
        <f ca="1">+IF(OFFSET('Hygiene Data'!$D$11,0,10*ROW('Hygiene Data'!D161))="","",OFFSET('Hygiene Data'!$D$11,0,10*ROW('Hygiene Data'!D161)))</f>
        <v/>
      </c>
      <c r="DP167" s="404" t="str">
        <f ca="1">+IF(OFFSET('Hygiene Data'!$D$12,0,10*ROW('Hygiene Data'!D161))="","",OFFSET('Hygiene Data'!$D$12,0,10*ROW('Hygiene Data'!D161)))</f>
        <v/>
      </c>
      <c r="DQ167" s="404" t="str">
        <f ca="1">+IF(OFFSET('Hygiene Data'!$D$13,0,10*ROW('Hygiene Data'!D161))="","",OFFSET('Hygiene Data'!$D$13,0,10*ROW('Hygiene Data'!D161)))</f>
        <v/>
      </c>
      <c r="DR167" s="404" t="str">
        <f ca="1">+IF(OFFSET('Hygiene Data'!$E$11,0,10*ROW('Hygiene Data'!E161))="","",OFFSET('Hygiene Data'!$E$11,0,10*ROW('Hygiene Data'!E161)))</f>
        <v/>
      </c>
      <c r="DS167" s="404" t="str">
        <f ca="1">+IF(OFFSET('Hygiene Data'!$E$12,0,10*ROW('Hygiene Data'!E161))="","",OFFSET('Hygiene Data'!$E$12,0,10*ROW('Hygiene Data'!E161)))</f>
        <v/>
      </c>
      <c r="DT167" s="404" t="str">
        <f ca="1">+IF(OFFSET('Hygiene Data'!$E$13,0,10*ROW('Hygiene Data'!E161))="","",OFFSET('Hygiene Data'!$E$13,0,10*ROW('Hygiene Data'!E161)))</f>
        <v/>
      </c>
      <c r="DU167" s="404" t="str">
        <f ca="1">+IF(OFFSET('Hygiene Data'!$F$11,0,10*ROW('Hygiene Data'!F161))="","",OFFSET('Hygiene Data'!$F$11,0,10*ROW('Hygiene Data'!F161)))</f>
        <v/>
      </c>
      <c r="DV167" s="404" t="str">
        <f ca="1">+IF(OFFSET('Hygiene Data'!$F$12,0,10*ROW('Hygiene Data'!F161))="","",OFFSET('Hygiene Data'!$F$12,0,10*ROW('Hygiene Data'!F161)))</f>
        <v/>
      </c>
      <c r="DW167" s="404" t="str">
        <f ca="1">+IF(OFFSET('Hygiene Data'!$F$13,0,10*ROW('Hygiene Data'!F161))="","",OFFSET('Hygiene Data'!$F$13,0,10*ROW('Hygiene Data'!F161)))</f>
        <v/>
      </c>
      <c r="DX167" s="404" t="str">
        <f ca="1">+IF(OFFSET('Hygiene Data'!$G$11,0,10*ROW('Hygiene Data'!G161))="","",OFFSET('Hygiene Data'!$G$11,0,10*ROW('Hygiene Data'!G161)))</f>
        <v/>
      </c>
      <c r="DY167" s="404" t="str">
        <f ca="1">+IF(OFFSET('Hygiene Data'!$G$12,0,10*ROW('Hygiene Data'!G161))="","",OFFSET('Hygiene Data'!$G$12,0,10*ROW('Hygiene Data'!G161)))</f>
        <v/>
      </c>
      <c r="DZ167" s="404" t="str">
        <f ca="1">+IF(OFFSET('Hygiene Data'!$G$13,0,10*ROW('Hygiene Data'!G161))="","",OFFSET('Hygiene Data'!$G$13,0,10*ROW('Hygiene Data'!G161)))</f>
        <v/>
      </c>
      <c r="EA167" s="404" t="str">
        <f ca="1">+IF(OFFSET('Hygiene Data'!$H$11,0,10*ROW('Hygiene Data'!H161))="","",OFFSET('Hygiene Data'!$H$11,0,10*ROW('Hygiene Data'!H161)))</f>
        <v/>
      </c>
      <c r="EB167" s="404" t="str">
        <f ca="1">+IF(OFFSET('Hygiene Data'!$H$12,0,10*ROW('Hygiene Data'!H161))="","",OFFSET('Hygiene Data'!$H$12,0,10*ROW('Hygiene Data'!H161)))</f>
        <v/>
      </c>
      <c r="EC167" s="404" t="str">
        <f ca="1">+IF(OFFSET('Hygiene Data'!$H$13,0,10*ROW('Hygiene Data'!H161))="","",OFFSET('Hygiene Data'!$H$13,0,10*ROW('Hygiene Data'!H161)))</f>
        <v/>
      </c>
      <c r="ED167" s="404" t="str">
        <f ca="1">+IF(OFFSET('Hygiene Data'!$I$11,0,10*ROW('Hygiene Data'!I161))="","",OFFSET('Hygiene Data'!$I$11,0,10*ROW('Hygiene Data'!I161)))</f>
        <v/>
      </c>
      <c r="EE167" s="404" t="str">
        <f ca="1">+IF(OFFSET('Hygiene Data'!$I$12,0,10*ROW('Hygiene Data'!I161))="","",OFFSET('Hygiene Data'!$I$12,0,10*ROW('Hygiene Data'!I161)))</f>
        <v/>
      </c>
      <c r="EF167" s="404" t="str">
        <f ca="1">+IF(OFFSET('Hygiene Data'!$I$13,0,10*ROW('Hygiene Data'!I161))="","",OFFSET('Hygiene Data'!$I$13,0,10*ROW('Hygiene Data'!I161)))</f>
        <v/>
      </c>
    </row>
    <row r="168" spans="1:136" x14ac:dyDescent="0.25">
      <c r="A168" s="513" t="str">
        <f ca="1">+IF(OFFSET('Water Data'!$B$2,0,10*ROW('Water Data'!E162))="","",OFFSET('Water Data'!$B$2,0,10*ROW('Water Data'!E162)))</f>
        <v/>
      </c>
      <c r="B168" s="51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40" t="str">
        <f t="shared" ca="1" si="2"/>
        <v/>
      </c>
      <c r="D168" s="54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4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4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4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4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4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4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4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4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4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4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4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4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4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4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4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4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4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4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4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4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4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4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4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4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4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4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4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4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4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4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4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4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4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4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4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4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4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4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4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4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4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4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4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4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4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4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4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4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1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4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4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4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4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4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4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4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4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4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4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4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4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4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4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4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4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404" t="str">
        <f ca="1">+IF(OFFSET('Water Data'!$D$27,0,10*ROW('Water Data'!D162))="","",OFFSET('Water Data'!$D$27,0,10*ROW('Water Data'!D162)))</f>
        <v/>
      </c>
      <c r="BT168" s="404" t="str">
        <f ca="1">+IF(OFFSET('Water Data'!$D$28,0,10*ROW('Water Data'!D162))="","",OFFSET('Water Data'!$D$28,0,10*ROW('Water Data'!D162)))</f>
        <v/>
      </c>
      <c r="BU168" s="404" t="str">
        <f ca="1">+IF(OFFSET('Water Data'!$D$29,0,10*ROW('Water Data'!D162))="","",OFFSET('Water Data'!$D$29,0,10*ROW('Water Data'!D162)))</f>
        <v/>
      </c>
      <c r="BV168" s="404" t="str">
        <f ca="1">+IF(OFFSET('Water Data'!$E$27,0,10*ROW('Water Data'!E162))="","",OFFSET('Water Data'!$E$27,0,10*ROW('Water Data'!E162)))</f>
        <v/>
      </c>
      <c r="BW168" s="404" t="str">
        <f ca="1">+IF(OFFSET('Water Data'!$E$28,0,10*ROW('Water Data'!E162))="","",OFFSET('Water Data'!$E$28,0,10*ROW('Water Data'!E162)))</f>
        <v/>
      </c>
      <c r="BX168" s="404" t="str">
        <f ca="1">+IF(OFFSET('Water Data'!$E$29,0,10*ROW('Water Data'!E162))="","",OFFSET('Water Data'!$E$29,0,10*ROW('Water Data'!E162)))</f>
        <v/>
      </c>
      <c r="BY168" s="404" t="str">
        <f ca="1">+IF(OFFSET('Water Data'!$F$27,0,10*ROW('Water Data'!F162))="","",OFFSET('Water Data'!$F$27,0,10*ROW('Water Data'!F162)))</f>
        <v/>
      </c>
      <c r="BZ168" s="404" t="str">
        <f ca="1">+IF(OFFSET('Water Data'!$F$28,0,10*ROW('Water Data'!F162))="","",OFFSET('Water Data'!$F$28,0,10*ROW('Water Data'!F162)))</f>
        <v/>
      </c>
      <c r="CA168" s="404" t="str">
        <f ca="1">+IF(OFFSET('Water Data'!$F$29,0,10*ROW('Water Data'!F162))="","",OFFSET('Water Data'!$F$29,0,10*ROW('Water Data'!F162)))</f>
        <v/>
      </c>
      <c r="CB168" s="404" t="str">
        <f ca="1">+IF(OFFSET('Water Data'!$G$27,0,10*ROW('Water Data'!G162))="","",OFFSET('Water Data'!$G$27,0,10*ROW('Water Data'!G162)))</f>
        <v/>
      </c>
      <c r="CC168" s="404" t="str">
        <f ca="1">+IF(OFFSET('Water Data'!$G$28,0,10*ROW('Water Data'!G162))="","",OFFSET('Water Data'!$G$28,0,10*ROW('Water Data'!G162)))</f>
        <v/>
      </c>
      <c r="CD168" s="404" t="str">
        <f ca="1">+IF(OFFSET('Water Data'!$G$29,0,10*ROW('Water Data'!G162))="","",OFFSET('Water Data'!$G$29,0,10*ROW('Water Data'!G162)))</f>
        <v/>
      </c>
      <c r="CE168" s="404" t="str">
        <f ca="1">+IF(OFFSET('Water Data'!$H$27,0,10*ROW('Water Data'!H162))="","",OFFSET('Water Data'!$H$27,0,10*ROW('Water Data'!H162)))</f>
        <v/>
      </c>
      <c r="CF168" s="404" t="str">
        <f ca="1">+IF(OFFSET('Water Data'!$H$28,0,10*ROW('Water Data'!H162))="","",OFFSET('Water Data'!$H$28,0,10*ROW('Water Data'!H162)))</f>
        <v/>
      </c>
      <c r="CG168" s="404" t="str">
        <f ca="1">+IF(OFFSET('Water Data'!$H$29,0,10*ROW('Water Data'!H162))="","",OFFSET('Water Data'!$H$29,0,10*ROW('Water Data'!H162)))</f>
        <v/>
      </c>
      <c r="CH168" s="404" t="str">
        <f ca="1">+IF(OFFSET('Water Data'!$I$27,0,10*ROW('Water Data'!I162))="","",OFFSET('Water Data'!$I$27,0,10*ROW('Water Data'!I162)))</f>
        <v/>
      </c>
      <c r="CI168" s="404" t="str">
        <f ca="1">+IF(OFFSET('Water Data'!$I$28,0,10*ROW('Water Data'!I162))="","",OFFSET('Water Data'!$I$28,0,10*ROW('Water Data'!I162)))</f>
        <v/>
      </c>
      <c r="CJ168" s="404" t="str">
        <f ca="1">+IF(OFFSET('Water Data'!$I$29,0,10*ROW('Water Data'!I162))="","",OFFSET('Water Data'!$I$29,0,10*ROW('Water Data'!I162)))</f>
        <v/>
      </c>
      <c r="CK168" s="404" t="str">
        <f ca="1">+IF(OFFSET('Sanitation Data'!$D$28,0,10*ROW('Sanitation Data'!D162))="","",OFFSET('Sanitation Data'!$D$28,0,10*ROW('Sanitation Data'!D162)))</f>
        <v/>
      </c>
      <c r="CL168" s="404" t="str">
        <f ca="1">+IF(OFFSET('Sanitation Data'!$D$29,0,10*ROW('Sanitation Data'!D162))="","",OFFSET('Sanitation Data'!$D$29,0,10*ROW('Sanitation Data'!D162)))</f>
        <v/>
      </c>
      <c r="CM168" s="404" t="str">
        <f ca="1">+IF(OFFSET('Sanitation Data'!$D$30,0,10*ROW('Sanitation Data'!D162))="","",OFFSET('Sanitation Data'!$D$30,0,10*ROW('Sanitation Data'!D162)))</f>
        <v/>
      </c>
      <c r="CN168" s="404" t="str">
        <f ca="1">+IF(OFFSET('Sanitation Data'!$D$31,0,10*ROW('Sanitation Data'!D162))="","",OFFSET('Sanitation Data'!$D$31,0,10*ROW('Sanitation Data'!D162)))</f>
        <v/>
      </c>
      <c r="CO168" s="404" t="str">
        <f ca="1">+IF(OFFSET('Sanitation Data'!$D$32,0,10*ROW('Sanitation Data'!D162))="","",OFFSET('Sanitation Data'!$D$32,0,10*ROW('Sanitation Data'!D162)))</f>
        <v/>
      </c>
      <c r="CP168" s="404" t="str">
        <f ca="1">+IF(OFFSET('Sanitation Data'!$E$28,0,10*ROW('Sanitation Data'!E162))="","",OFFSET('Sanitation Data'!$E$28,0,10*ROW('Sanitation Data'!E162)))</f>
        <v/>
      </c>
      <c r="CQ168" s="404" t="str">
        <f ca="1">+IF(OFFSET('Sanitation Data'!$E$29,0,10*ROW('Sanitation Data'!E162))="","",OFFSET('Sanitation Data'!$E$29,0,10*ROW('Sanitation Data'!E162)))</f>
        <v/>
      </c>
      <c r="CR168" s="404" t="str">
        <f ca="1">+IF(OFFSET('Sanitation Data'!$E$30,0,10*ROW('Sanitation Data'!E162))="","",OFFSET('Sanitation Data'!$E$30,0,10*ROW('Sanitation Data'!E162)))</f>
        <v/>
      </c>
      <c r="CS168" s="404" t="str">
        <f ca="1">+IF(OFFSET('Sanitation Data'!$E$31,0,10*ROW('Sanitation Data'!E162))="","",OFFSET('Sanitation Data'!$E$31,0,10*ROW('Sanitation Data'!E162)))</f>
        <v/>
      </c>
      <c r="CT168" s="404" t="str">
        <f ca="1">+IF(OFFSET('Sanitation Data'!$E$32,0,10*ROW('Sanitation Data'!E162))="","",OFFSET('Sanitation Data'!$E$32,0,10*ROW('Sanitation Data'!E162)))</f>
        <v/>
      </c>
      <c r="CU168" s="404" t="str">
        <f ca="1">+IF(OFFSET('Sanitation Data'!$F$28,0,10*ROW('Sanitation Data'!F162))="","",OFFSET('Sanitation Data'!$F$28,0,10*ROW('Sanitation Data'!F162)))</f>
        <v/>
      </c>
      <c r="CV168" s="404" t="str">
        <f ca="1">+IF(OFFSET('Sanitation Data'!$F$29,0,10*ROW('Sanitation Data'!F162))="","",OFFSET('Sanitation Data'!$F$29,0,10*ROW('Sanitation Data'!F162)))</f>
        <v/>
      </c>
      <c r="CW168" s="404" t="str">
        <f ca="1">+IF(OFFSET('Sanitation Data'!$F$30,0,10*ROW('Sanitation Data'!F162))="","",OFFSET('Sanitation Data'!$F$30,0,10*ROW('Sanitation Data'!F162)))</f>
        <v/>
      </c>
      <c r="CX168" s="404" t="str">
        <f ca="1">+IF(OFFSET('Sanitation Data'!$F$31,0,10*ROW('Sanitation Data'!F162))="","",OFFSET('Sanitation Data'!$F$31,0,10*ROW('Sanitation Data'!F162)))</f>
        <v/>
      </c>
      <c r="CY168" s="404" t="str">
        <f ca="1">+IF(OFFSET('Sanitation Data'!$F$32,0,10*ROW('Sanitation Data'!F162))="","",OFFSET('Sanitation Data'!$F$32,0,10*ROW('Sanitation Data'!F162)))</f>
        <v/>
      </c>
      <c r="CZ168" s="404" t="str">
        <f ca="1">+IF(OFFSET('Sanitation Data'!$G$28,0,10*ROW('Sanitation Data'!G162))="","",OFFSET('Sanitation Data'!$G$28,0,10*ROW('Sanitation Data'!G162)))</f>
        <v/>
      </c>
      <c r="DA168" s="404" t="str">
        <f ca="1">+IF(OFFSET('Sanitation Data'!$G$29,0,10*ROW('Sanitation Data'!G162))="","",OFFSET('Sanitation Data'!$G$29,0,10*ROW('Sanitation Data'!G162)))</f>
        <v/>
      </c>
      <c r="DB168" s="404" t="str">
        <f ca="1">+IF(OFFSET('Sanitation Data'!$G$30,0,10*ROW('Sanitation Data'!G162))="","",OFFSET('Sanitation Data'!$G$30,0,10*ROW('Sanitation Data'!G162)))</f>
        <v/>
      </c>
      <c r="DC168" s="404" t="str">
        <f ca="1">+IF(OFFSET('Sanitation Data'!$G$31,0,10*ROW('Sanitation Data'!G162))="","",OFFSET('Sanitation Data'!$G$31,0,10*ROW('Sanitation Data'!G162)))</f>
        <v/>
      </c>
      <c r="DD168" s="404" t="str">
        <f ca="1">+IF(OFFSET('Sanitation Data'!$G$32,0,10*ROW('Sanitation Data'!G162))="","",OFFSET('Sanitation Data'!$G$32,0,10*ROW('Sanitation Data'!G162)))</f>
        <v/>
      </c>
      <c r="DE168" s="404" t="str">
        <f ca="1">+IF(OFFSET('Sanitation Data'!$H$28,0,10*ROW('Sanitation Data'!H162))="","",OFFSET('Sanitation Data'!$H$28,0,10*ROW('Sanitation Data'!H162)))</f>
        <v/>
      </c>
      <c r="DF168" s="404" t="str">
        <f ca="1">+IF(OFFSET('Sanitation Data'!$H$29,0,10*ROW('Sanitation Data'!H162))="","",OFFSET('Sanitation Data'!$H$29,0,10*ROW('Sanitation Data'!H162)))</f>
        <v/>
      </c>
      <c r="DG168" s="404" t="str">
        <f ca="1">+IF(OFFSET('Sanitation Data'!$H$30,0,10*ROW('Sanitation Data'!H162))="","",OFFSET('Sanitation Data'!$H$30,0,10*ROW('Sanitation Data'!H162)))</f>
        <v/>
      </c>
      <c r="DH168" s="404" t="str">
        <f ca="1">+IF(OFFSET('Sanitation Data'!$H$31,0,10*ROW('Sanitation Data'!H162))="","",OFFSET('Sanitation Data'!$H$31,0,10*ROW('Sanitation Data'!H162)))</f>
        <v/>
      </c>
      <c r="DI168" s="404" t="str">
        <f ca="1">+IF(OFFSET('Sanitation Data'!$H$32,0,10*ROW('Sanitation Data'!H162))="","",OFFSET('Sanitation Data'!$H$32,0,10*ROW('Sanitation Data'!H162)))</f>
        <v/>
      </c>
      <c r="DJ168" s="404" t="str">
        <f ca="1">+IF(OFFSET('Sanitation Data'!$I$28,0,10*ROW('Sanitation Data'!I162))="","",OFFSET('Sanitation Data'!$I$28,0,10*ROW('Sanitation Data'!I162)))</f>
        <v/>
      </c>
      <c r="DK168" s="404" t="str">
        <f ca="1">+IF(OFFSET('Sanitation Data'!$I$29,0,10*ROW('Sanitation Data'!I162))="","",OFFSET('Sanitation Data'!$I$29,0,10*ROW('Sanitation Data'!I162)))</f>
        <v/>
      </c>
      <c r="DL168" s="404" t="str">
        <f ca="1">+IF(OFFSET('Sanitation Data'!$I$30,0,10*ROW('Sanitation Data'!I162))="","",OFFSET('Sanitation Data'!$I$30,0,10*ROW('Sanitation Data'!I162)))</f>
        <v/>
      </c>
      <c r="DM168" s="404" t="str">
        <f ca="1">+IF(OFFSET('Sanitation Data'!$I$31,0,10*ROW('Sanitation Data'!I162))="","",OFFSET('Sanitation Data'!$I$31,0,10*ROW('Sanitation Data'!I162)))</f>
        <v/>
      </c>
      <c r="DN168" s="404" t="str">
        <f ca="1">+IF(OFFSET('Sanitation Data'!$I$32,0,10*ROW('Sanitation Data'!I162))="","",OFFSET('Sanitation Data'!$I$32,0,10*ROW('Sanitation Data'!I162)))</f>
        <v/>
      </c>
      <c r="DO168" s="404" t="str">
        <f ca="1">+IF(OFFSET('Hygiene Data'!$D$11,0,10*ROW('Hygiene Data'!D162))="","",OFFSET('Hygiene Data'!$D$11,0,10*ROW('Hygiene Data'!D162)))</f>
        <v/>
      </c>
      <c r="DP168" s="404" t="str">
        <f ca="1">+IF(OFFSET('Hygiene Data'!$D$12,0,10*ROW('Hygiene Data'!D162))="","",OFFSET('Hygiene Data'!$D$12,0,10*ROW('Hygiene Data'!D162)))</f>
        <v/>
      </c>
      <c r="DQ168" s="404" t="str">
        <f ca="1">+IF(OFFSET('Hygiene Data'!$D$13,0,10*ROW('Hygiene Data'!D162))="","",OFFSET('Hygiene Data'!$D$13,0,10*ROW('Hygiene Data'!D162)))</f>
        <v/>
      </c>
      <c r="DR168" s="404" t="str">
        <f ca="1">+IF(OFFSET('Hygiene Data'!$E$11,0,10*ROW('Hygiene Data'!E162))="","",OFFSET('Hygiene Data'!$E$11,0,10*ROW('Hygiene Data'!E162)))</f>
        <v/>
      </c>
      <c r="DS168" s="404" t="str">
        <f ca="1">+IF(OFFSET('Hygiene Data'!$E$12,0,10*ROW('Hygiene Data'!E162))="","",OFFSET('Hygiene Data'!$E$12,0,10*ROW('Hygiene Data'!E162)))</f>
        <v/>
      </c>
      <c r="DT168" s="404" t="str">
        <f ca="1">+IF(OFFSET('Hygiene Data'!$E$13,0,10*ROW('Hygiene Data'!E162))="","",OFFSET('Hygiene Data'!$E$13,0,10*ROW('Hygiene Data'!E162)))</f>
        <v/>
      </c>
      <c r="DU168" s="404" t="str">
        <f ca="1">+IF(OFFSET('Hygiene Data'!$F$11,0,10*ROW('Hygiene Data'!F162))="","",OFFSET('Hygiene Data'!$F$11,0,10*ROW('Hygiene Data'!F162)))</f>
        <v/>
      </c>
      <c r="DV168" s="404" t="str">
        <f ca="1">+IF(OFFSET('Hygiene Data'!$F$12,0,10*ROW('Hygiene Data'!F162))="","",OFFSET('Hygiene Data'!$F$12,0,10*ROW('Hygiene Data'!F162)))</f>
        <v/>
      </c>
      <c r="DW168" s="404" t="str">
        <f ca="1">+IF(OFFSET('Hygiene Data'!$F$13,0,10*ROW('Hygiene Data'!F162))="","",OFFSET('Hygiene Data'!$F$13,0,10*ROW('Hygiene Data'!F162)))</f>
        <v/>
      </c>
      <c r="DX168" s="404" t="str">
        <f ca="1">+IF(OFFSET('Hygiene Data'!$G$11,0,10*ROW('Hygiene Data'!G162))="","",OFFSET('Hygiene Data'!$G$11,0,10*ROW('Hygiene Data'!G162)))</f>
        <v/>
      </c>
      <c r="DY168" s="404" t="str">
        <f ca="1">+IF(OFFSET('Hygiene Data'!$G$12,0,10*ROW('Hygiene Data'!G162))="","",OFFSET('Hygiene Data'!$G$12,0,10*ROW('Hygiene Data'!G162)))</f>
        <v/>
      </c>
      <c r="DZ168" s="404" t="str">
        <f ca="1">+IF(OFFSET('Hygiene Data'!$G$13,0,10*ROW('Hygiene Data'!G162))="","",OFFSET('Hygiene Data'!$G$13,0,10*ROW('Hygiene Data'!G162)))</f>
        <v/>
      </c>
      <c r="EA168" s="404" t="str">
        <f ca="1">+IF(OFFSET('Hygiene Data'!$H$11,0,10*ROW('Hygiene Data'!H162))="","",OFFSET('Hygiene Data'!$H$11,0,10*ROW('Hygiene Data'!H162)))</f>
        <v/>
      </c>
      <c r="EB168" s="404" t="str">
        <f ca="1">+IF(OFFSET('Hygiene Data'!$H$12,0,10*ROW('Hygiene Data'!H162))="","",OFFSET('Hygiene Data'!$H$12,0,10*ROW('Hygiene Data'!H162)))</f>
        <v/>
      </c>
      <c r="EC168" s="404" t="str">
        <f ca="1">+IF(OFFSET('Hygiene Data'!$H$13,0,10*ROW('Hygiene Data'!H162))="","",OFFSET('Hygiene Data'!$H$13,0,10*ROW('Hygiene Data'!H162)))</f>
        <v/>
      </c>
      <c r="ED168" s="404" t="str">
        <f ca="1">+IF(OFFSET('Hygiene Data'!$I$11,0,10*ROW('Hygiene Data'!I162))="","",OFFSET('Hygiene Data'!$I$11,0,10*ROW('Hygiene Data'!I162)))</f>
        <v/>
      </c>
      <c r="EE168" s="404" t="str">
        <f ca="1">+IF(OFFSET('Hygiene Data'!$I$12,0,10*ROW('Hygiene Data'!I162))="","",OFFSET('Hygiene Data'!$I$12,0,10*ROW('Hygiene Data'!I162)))</f>
        <v/>
      </c>
      <c r="EF168" s="404" t="str">
        <f ca="1">+IF(OFFSET('Hygiene Data'!$I$13,0,10*ROW('Hygiene Data'!I162))="","",OFFSET('Hygiene Data'!$I$13,0,10*ROW('Hygiene Data'!I162)))</f>
        <v/>
      </c>
    </row>
    <row r="169" spans="1:136" x14ac:dyDescent="0.25">
      <c r="A169" s="513" t="str">
        <f ca="1">+IF(OFFSET('Water Data'!$B$2,0,10*ROW('Water Data'!E163))="","",OFFSET('Water Data'!$B$2,0,10*ROW('Water Data'!E163)))</f>
        <v/>
      </c>
      <c r="B169" s="51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40" t="str">
        <f t="shared" ca="1" si="2"/>
        <v/>
      </c>
      <c r="D169" s="54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4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4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4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4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4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4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4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4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4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4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4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4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4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4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4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4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4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4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4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4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4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4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4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4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4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4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4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4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4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4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4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4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4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4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4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4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4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4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4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4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4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4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4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4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4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4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4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4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1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4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4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4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4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4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4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4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4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4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4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4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4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4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4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4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4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404" t="str">
        <f ca="1">+IF(OFFSET('Water Data'!$D$27,0,10*ROW('Water Data'!D163))="","",OFFSET('Water Data'!$D$27,0,10*ROW('Water Data'!D163)))</f>
        <v/>
      </c>
      <c r="BT169" s="404" t="str">
        <f ca="1">+IF(OFFSET('Water Data'!$D$28,0,10*ROW('Water Data'!D163))="","",OFFSET('Water Data'!$D$28,0,10*ROW('Water Data'!D163)))</f>
        <v/>
      </c>
      <c r="BU169" s="404" t="str">
        <f ca="1">+IF(OFFSET('Water Data'!$D$29,0,10*ROW('Water Data'!D163))="","",OFFSET('Water Data'!$D$29,0,10*ROW('Water Data'!D163)))</f>
        <v/>
      </c>
      <c r="BV169" s="404" t="str">
        <f ca="1">+IF(OFFSET('Water Data'!$E$27,0,10*ROW('Water Data'!E163))="","",OFFSET('Water Data'!$E$27,0,10*ROW('Water Data'!E163)))</f>
        <v/>
      </c>
      <c r="BW169" s="404" t="str">
        <f ca="1">+IF(OFFSET('Water Data'!$E$28,0,10*ROW('Water Data'!E163))="","",OFFSET('Water Data'!$E$28,0,10*ROW('Water Data'!E163)))</f>
        <v/>
      </c>
      <c r="BX169" s="404" t="str">
        <f ca="1">+IF(OFFSET('Water Data'!$E$29,0,10*ROW('Water Data'!E163))="","",OFFSET('Water Data'!$E$29,0,10*ROW('Water Data'!E163)))</f>
        <v/>
      </c>
      <c r="BY169" s="404" t="str">
        <f ca="1">+IF(OFFSET('Water Data'!$F$27,0,10*ROW('Water Data'!F163))="","",OFFSET('Water Data'!$F$27,0,10*ROW('Water Data'!F163)))</f>
        <v/>
      </c>
      <c r="BZ169" s="404" t="str">
        <f ca="1">+IF(OFFSET('Water Data'!$F$28,0,10*ROW('Water Data'!F163))="","",OFFSET('Water Data'!$F$28,0,10*ROW('Water Data'!F163)))</f>
        <v/>
      </c>
      <c r="CA169" s="404" t="str">
        <f ca="1">+IF(OFFSET('Water Data'!$F$29,0,10*ROW('Water Data'!F163))="","",OFFSET('Water Data'!$F$29,0,10*ROW('Water Data'!F163)))</f>
        <v/>
      </c>
      <c r="CB169" s="404" t="str">
        <f ca="1">+IF(OFFSET('Water Data'!$G$27,0,10*ROW('Water Data'!G163))="","",OFFSET('Water Data'!$G$27,0,10*ROW('Water Data'!G163)))</f>
        <v/>
      </c>
      <c r="CC169" s="404" t="str">
        <f ca="1">+IF(OFFSET('Water Data'!$G$28,0,10*ROW('Water Data'!G163))="","",OFFSET('Water Data'!$G$28,0,10*ROW('Water Data'!G163)))</f>
        <v/>
      </c>
      <c r="CD169" s="404" t="str">
        <f ca="1">+IF(OFFSET('Water Data'!$G$29,0,10*ROW('Water Data'!G163))="","",OFFSET('Water Data'!$G$29,0,10*ROW('Water Data'!G163)))</f>
        <v/>
      </c>
      <c r="CE169" s="404" t="str">
        <f ca="1">+IF(OFFSET('Water Data'!$H$27,0,10*ROW('Water Data'!H163))="","",OFFSET('Water Data'!$H$27,0,10*ROW('Water Data'!H163)))</f>
        <v/>
      </c>
      <c r="CF169" s="404" t="str">
        <f ca="1">+IF(OFFSET('Water Data'!$H$28,0,10*ROW('Water Data'!H163))="","",OFFSET('Water Data'!$H$28,0,10*ROW('Water Data'!H163)))</f>
        <v/>
      </c>
      <c r="CG169" s="404" t="str">
        <f ca="1">+IF(OFFSET('Water Data'!$H$29,0,10*ROW('Water Data'!H163))="","",OFFSET('Water Data'!$H$29,0,10*ROW('Water Data'!H163)))</f>
        <v/>
      </c>
      <c r="CH169" s="404" t="str">
        <f ca="1">+IF(OFFSET('Water Data'!$I$27,0,10*ROW('Water Data'!I163))="","",OFFSET('Water Data'!$I$27,0,10*ROW('Water Data'!I163)))</f>
        <v/>
      </c>
      <c r="CI169" s="404" t="str">
        <f ca="1">+IF(OFFSET('Water Data'!$I$28,0,10*ROW('Water Data'!I163))="","",OFFSET('Water Data'!$I$28,0,10*ROW('Water Data'!I163)))</f>
        <v/>
      </c>
      <c r="CJ169" s="404" t="str">
        <f ca="1">+IF(OFFSET('Water Data'!$I$29,0,10*ROW('Water Data'!I163))="","",OFFSET('Water Data'!$I$29,0,10*ROW('Water Data'!I163)))</f>
        <v/>
      </c>
      <c r="CK169" s="404" t="str">
        <f ca="1">+IF(OFFSET('Sanitation Data'!$D$28,0,10*ROW('Sanitation Data'!D163))="","",OFFSET('Sanitation Data'!$D$28,0,10*ROW('Sanitation Data'!D163)))</f>
        <v/>
      </c>
      <c r="CL169" s="404" t="str">
        <f ca="1">+IF(OFFSET('Sanitation Data'!$D$29,0,10*ROW('Sanitation Data'!D163))="","",OFFSET('Sanitation Data'!$D$29,0,10*ROW('Sanitation Data'!D163)))</f>
        <v/>
      </c>
      <c r="CM169" s="404" t="str">
        <f ca="1">+IF(OFFSET('Sanitation Data'!$D$30,0,10*ROW('Sanitation Data'!D163))="","",OFFSET('Sanitation Data'!$D$30,0,10*ROW('Sanitation Data'!D163)))</f>
        <v/>
      </c>
      <c r="CN169" s="404" t="str">
        <f ca="1">+IF(OFFSET('Sanitation Data'!$D$31,0,10*ROW('Sanitation Data'!D163))="","",OFFSET('Sanitation Data'!$D$31,0,10*ROW('Sanitation Data'!D163)))</f>
        <v/>
      </c>
      <c r="CO169" s="404" t="str">
        <f ca="1">+IF(OFFSET('Sanitation Data'!$D$32,0,10*ROW('Sanitation Data'!D163))="","",OFFSET('Sanitation Data'!$D$32,0,10*ROW('Sanitation Data'!D163)))</f>
        <v/>
      </c>
      <c r="CP169" s="404" t="str">
        <f ca="1">+IF(OFFSET('Sanitation Data'!$E$28,0,10*ROW('Sanitation Data'!E163))="","",OFFSET('Sanitation Data'!$E$28,0,10*ROW('Sanitation Data'!E163)))</f>
        <v/>
      </c>
      <c r="CQ169" s="404" t="str">
        <f ca="1">+IF(OFFSET('Sanitation Data'!$E$29,0,10*ROW('Sanitation Data'!E163))="","",OFFSET('Sanitation Data'!$E$29,0,10*ROW('Sanitation Data'!E163)))</f>
        <v/>
      </c>
      <c r="CR169" s="404" t="str">
        <f ca="1">+IF(OFFSET('Sanitation Data'!$E$30,0,10*ROW('Sanitation Data'!E163))="","",OFFSET('Sanitation Data'!$E$30,0,10*ROW('Sanitation Data'!E163)))</f>
        <v/>
      </c>
      <c r="CS169" s="404" t="str">
        <f ca="1">+IF(OFFSET('Sanitation Data'!$E$31,0,10*ROW('Sanitation Data'!E163))="","",OFFSET('Sanitation Data'!$E$31,0,10*ROW('Sanitation Data'!E163)))</f>
        <v/>
      </c>
      <c r="CT169" s="404" t="str">
        <f ca="1">+IF(OFFSET('Sanitation Data'!$E$32,0,10*ROW('Sanitation Data'!E163))="","",OFFSET('Sanitation Data'!$E$32,0,10*ROW('Sanitation Data'!E163)))</f>
        <v/>
      </c>
      <c r="CU169" s="404" t="str">
        <f ca="1">+IF(OFFSET('Sanitation Data'!$F$28,0,10*ROW('Sanitation Data'!F163))="","",OFFSET('Sanitation Data'!$F$28,0,10*ROW('Sanitation Data'!F163)))</f>
        <v/>
      </c>
      <c r="CV169" s="404" t="str">
        <f ca="1">+IF(OFFSET('Sanitation Data'!$F$29,0,10*ROW('Sanitation Data'!F163))="","",OFFSET('Sanitation Data'!$F$29,0,10*ROW('Sanitation Data'!F163)))</f>
        <v/>
      </c>
      <c r="CW169" s="404" t="str">
        <f ca="1">+IF(OFFSET('Sanitation Data'!$F$30,0,10*ROW('Sanitation Data'!F163))="","",OFFSET('Sanitation Data'!$F$30,0,10*ROW('Sanitation Data'!F163)))</f>
        <v/>
      </c>
      <c r="CX169" s="404" t="str">
        <f ca="1">+IF(OFFSET('Sanitation Data'!$F$31,0,10*ROW('Sanitation Data'!F163))="","",OFFSET('Sanitation Data'!$F$31,0,10*ROW('Sanitation Data'!F163)))</f>
        <v/>
      </c>
      <c r="CY169" s="404" t="str">
        <f ca="1">+IF(OFFSET('Sanitation Data'!$F$32,0,10*ROW('Sanitation Data'!F163))="","",OFFSET('Sanitation Data'!$F$32,0,10*ROW('Sanitation Data'!F163)))</f>
        <v/>
      </c>
      <c r="CZ169" s="404" t="str">
        <f ca="1">+IF(OFFSET('Sanitation Data'!$G$28,0,10*ROW('Sanitation Data'!G163))="","",OFFSET('Sanitation Data'!$G$28,0,10*ROW('Sanitation Data'!G163)))</f>
        <v/>
      </c>
      <c r="DA169" s="404" t="str">
        <f ca="1">+IF(OFFSET('Sanitation Data'!$G$29,0,10*ROW('Sanitation Data'!G163))="","",OFFSET('Sanitation Data'!$G$29,0,10*ROW('Sanitation Data'!G163)))</f>
        <v/>
      </c>
      <c r="DB169" s="404" t="str">
        <f ca="1">+IF(OFFSET('Sanitation Data'!$G$30,0,10*ROW('Sanitation Data'!G163))="","",OFFSET('Sanitation Data'!$G$30,0,10*ROW('Sanitation Data'!G163)))</f>
        <v/>
      </c>
      <c r="DC169" s="404" t="str">
        <f ca="1">+IF(OFFSET('Sanitation Data'!$G$31,0,10*ROW('Sanitation Data'!G163))="","",OFFSET('Sanitation Data'!$G$31,0,10*ROW('Sanitation Data'!G163)))</f>
        <v/>
      </c>
      <c r="DD169" s="404" t="str">
        <f ca="1">+IF(OFFSET('Sanitation Data'!$G$32,0,10*ROW('Sanitation Data'!G163))="","",OFFSET('Sanitation Data'!$G$32,0,10*ROW('Sanitation Data'!G163)))</f>
        <v/>
      </c>
      <c r="DE169" s="404" t="str">
        <f ca="1">+IF(OFFSET('Sanitation Data'!$H$28,0,10*ROW('Sanitation Data'!H163))="","",OFFSET('Sanitation Data'!$H$28,0,10*ROW('Sanitation Data'!H163)))</f>
        <v/>
      </c>
      <c r="DF169" s="404" t="str">
        <f ca="1">+IF(OFFSET('Sanitation Data'!$H$29,0,10*ROW('Sanitation Data'!H163))="","",OFFSET('Sanitation Data'!$H$29,0,10*ROW('Sanitation Data'!H163)))</f>
        <v/>
      </c>
      <c r="DG169" s="404" t="str">
        <f ca="1">+IF(OFFSET('Sanitation Data'!$H$30,0,10*ROW('Sanitation Data'!H163))="","",OFFSET('Sanitation Data'!$H$30,0,10*ROW('Sanitation Data'!H163)))</f>
        <v/>
      </c>
      <c r="DH169" s="404" t="str">
        <f ca="1">+IF(OFFSET('Sanitation Data'!$H$31,0,10*ROW('Sanitation Data'!H163))="","",OFFSET('Sanitation Data'!$H$31,0,10*ROW('Sanitation Data'!H163)))</f>
        <v/>
      </c>
      <c r="DI169" s="404" t="str">
        <f ca="1">+IF(OFFSET('Sanitation Data'!$H$32,0,10*ROW('Sanitation Data'!H163))="","",OFFSET('Sanitation Data'!$H$32,0,10*ROW('Sanitation Data'!H163)))</f>
        <v/>
      </c>
      <c r="DJ169" s="404" t="str">
        <f ca="1">+IF(OFFSET('Sanitation Data'!$I$28,0,10*ROW('Sanitation Data'!I163))="","",OFFSET('Sanitation Data'!$I$28,0,10*ROW('Sanitation Data'!I163)))</f>
        <v/>
      </c>
      <c r="DK169" s="404" t="str">
        <f ca="1">+IF(OFFSET('Sanitation Data'!$I$29,0,10*ROW('Sanitation Data'!I163))="","",OFFSET('Sanitation Data'!$I$29,0,10*ROW('Sanitation Data'!I163)))</f>
        <v/>
      </c>
      <c r="DL169" s="404" t="str">
        <f ca="1">+IF(OFFSET('Sanitation Data'!$I$30,0,10*ROW('Sanitation Data'!I163))="","",OFFSET('Sanitation Data'!$I$30,0,10*ROW('Sanitation Data'!I163)))</f>
        <v/>
      </c>
      <c r="DM169" s="404" t="str">
        <f ca="1">+IF(OFFSET('Sanitation Data'!$I$31,0,10*ROW('Sanitation Data'!I163))="","",OFFSET('Sanitation Data'!$I$31,0,10*ROW('Sanitation Data'!I163)))</f>
        <v/>
      </c>
      <c r="DN169" s="404" t="str">
        <f ca="1">+IF(OFFSET('Sanitation Data'!$I$32,0,10*ROW('Sanitation Data'!I163))="","",OFFSET('Sanitation Data'!$I$32,0,10*ROW('Sanitation Data'!I163)))</f>
        <v/>
      </c>
      <c r="DO169" s="404" t="str">
        <f ca="1">+IF(OFFSET('Hygiene Data'!$D$11,0,10*ROW('Hygiene Data'!D163))="","",OFFSET('Hygiene Data'!$D$11,0,10*ROW('Hygiene Data'!D163)))</f>
        <v/>
      </c>
      <c r="DP169" s="404" t="str">
        <f ca="1">+IF(OFFSET('Hygiene Data'!$D$12,0,10*ROW('Hygiene Data'!D163))="","",OFFSET('Hygiene Data'!$D$12,0,10*ROW('Hygiene Data'!D163)))</f>
        <v/>
      </c>
      <c r="DQ169" s="404" t="str">
        <f ca="1">+IF(OFFSET('Hygiene Data'!$D$13,0,10*ROW('Hygiene Data'!D163))="","",OFFSET('Hygiene Data'!$D$13,0,10*ROW('Hygiene Data'!D163)))</f>
        <v/>
      </c>
      <c r="DR169" s="404" t="str">
        <f ca="1">+IF(OFFSET('Hygiene Data'!$E$11,0,10*ROW('Hygiene Data'!E163))="","",OFFSET('Hygiene Data'!$E$11,0,10*ROW('Hygiene Data'!E163)))</f>
        <v/>
      </c>
      <c r="DS169" s="404" t="str">
        <f ca="1">+IF(OFFSET('Hygiene Data'!$E$12,0,10*ROW('Hygiene Data'!E163))="","",OFFSET('Hygiene Data'!$E$12,0,10*ROW('Hygiene Data'!E163)))</f>
        <v/>
      </c>
      <c r="DT169" s="404" t="str">
        <f ca="1">+IF(OFFSET('Hygiene Data'!$E$13,0,10*ROW('Hygiene Data'!E163))="","",OFFSET('Hygiene Data'!$E$13,0,10*ROW('Hygiene Data'!E163)))</f>
        <v/>
      </c>
      <c r="DU169" s="404" t="str">
        <f ca="1">+IF(OFFSET('Hygiene Data'!$F$11,0,10*ROW('Hygiene Data'!F163))="","",OFFSET('Hygiene Data'!$F$11,0,10*ROW('Hygiene Data'!F163)))</f>
        <v/>
      </c>
      <c r="DV169" s="404" t="str">
        <f ca="1">+IF(OFFSET('Hygiene Data'!$F$12,0,10*ROW('Hygiene Data'!F163))="","",OFFSET('Hygiene Data'!$F$12,0,10*ROW('Hygiene Data'!F163)))</f>
        <v/>
      </c>
      <c r="DW169" s="404" t="str">
        <f ca="1">+IF(OFFSET('Hygiene Data'!$F$13,0,10*ROW('Hygiene Data'!F163))="","",OFFSET('Hygiene Data'!$F$13,0,10*ROW('Hygiene Data'!F163)))</f>
        <v/>
      </c>
      <c r="DX169" s="404" t="str">
        <f ca="1">+IF(OFFSET('Hygiene Data'!$G$11,0,10*ROW('Hygiene Data'!G163))="","",OFFSET('Hygiene Data'!$G$11,0,10*ROW('Hygiene Data'!G163)))</f>
        <v/>
      </c>
      <c r="DY169" s="404" t="str">
        <f ca="1">+IF(OFFSET('Hygiene Data'!$G$12,0,10*ROW('Hygiene Data'!G163))="","",OFFSET('Hygiene Data'!$G$12,0,10*ROW('Hygiene Data'!G163)))</f>
        <v/>
      </c>
      <c r="DZ169" s="404" t="str">
        <f ca="1">+IF(OFFSET('Hygiene Data'!$G$13,0,10*ROW('Hygiene Data'!G163))="","",OFFSET('Hygiene Data'!$G$13,0,10*ROW('Hygiene Data'!G163)))</f>
        <v/>
      </c>
      <c r="EA169" s="404" t="str">
        <f ca="1">+IF(OFFSET('Hygiene Data'!$H$11,0,10*ROW('Hygiene Data'!H163))="","",OFFSET('Hygiene Data'!$H$11,0,10*ROW('Hygiene Data'!H163)))</f>
        <v/>
      </c>
      <c r="EB169" s="404" t="str">
        <f ca="1">+IF(OFFSET('Hygiene Data'!$H$12,0,10*ROW('Hygiene Data'!H163))="","",OFFSET('Hygiene Data'!$H$12,0,10*ROW('Hygiene Data'!H163)))</f>
        <v/>
      </c>
      <c r="EC169" s="404" t="str">
        <f ca="1">+IF(OFFSET('Hygiene Data'!$H$13,0,10*ROW('Hygiene Data'!H163))="","",OFFSET('Hygiene Data'!$H$13,0,10*ROW('Hygiene Data'!H163)))</f>
        <v/>
      </c>
      <c r="ED169" s="404" t="str">
        <f ca="1">+IF(OFFSET('Hygiene Data'!$I$11,0,10*ROW('Hygiene Data'!I163))="","",OFFSET('Hygiene Data'!$I$11,0,10*ROW('Hygiene Data'!I163)))</f>
        <v/>
      </c>
      <c r="EE169" s="404" t="str">
        <f ca="1">+IF(OFFSET('Hygiene Data'!$I$12,0,10*ROW('Hygiene Data'!I163))="","",OFFSET('Hygiene Data'!$I$12,0,10*ROW('Hygiene Data'!I163)))</f>
        <v/>
      </c>
      <c r="EF169" s="404" t="str">
        <f ca="1">+IF(OFFSET('Hygiene Data'!$I$13,0,10*ROW('Hygiene Data'!I163))="","",OFFSET('Hygiene Data'!$I$13,0,10*ROW('Hygiene Data'!I163)))</f>
        <v/>
      </c>
    </row>
    <row r="170" spans="1:136" x14ac:dyDescent="0.25">
      <c r="A170" s="513" t="str">
        <f ca="1">+IF(OFFSET('Water Data'!$B$2,0,10*ROW('Water Data'!E164))="","",OFFSET('Water Data'!$B$2,0,10*ROW('Water Data'!E164)))</f>
        <v/>
      </c>
      <c r="B170" s="51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40" t="str">
        <f t="shared" ca="1" si="2"/>
        <v/>
      </c>
      <c r="D170" s="54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4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4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4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4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4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4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4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4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4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4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4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4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4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4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4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4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4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4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4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4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4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4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4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4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4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4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4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4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4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4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4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4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4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4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4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4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4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4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4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4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4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4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4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4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4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4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4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4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1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4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4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4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4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4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4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4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4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4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4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4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4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4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4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4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4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404" t="str">
        <f ca="1">+IF(OFFSET('Water Data'!$D$27,0,10*ROW('Water Data'!D164))="","",OFFSET('Water Data'!$D$27,0,10*ROW('Water Data'!D164)))</f>
        <v/>
      </c>
      <c r="BT170" s="404" t="str">
        <f ca="1">+IF(OFFSET('Water Data'!$D$28,0,10*ROW('Water Data'!D164))="","",OFFSET('Water Data'!$D$28,0,10*ROW('Water Data'!D164)))</f>
        <v/>
      </c>
      <c r="BU170" s="404" t="str">
        <f ca="1">+IF(OFFSET('Water Data'!$D$29,0,10*ROW('Water Data'!D164))="","",OFFSET('Water Data'!$D$29,0,10*ROW('Water Data'!D164)))</f>
        <v/>
      </c>
      <c r="BV170" s="404" t="str">
        <f ca="1">+IF(OFFSET('Water Data'!$E$27,0,10*ROW('Water Data'!E164))="","",OFFSET('Water Data'!$E$27,0,10*ROW('Water Data'!E164)))</f>
        <v/>
      </c>
      <c r="BW170" s="404" t="str">
        <f ca="1">+IF(OFFSET('Water Data'!$E$28,0,10*ROW('Water Data'!E164))="","",OFFSET('Water Data'!$E$28,0,10*ROW('Water Data'!E164)))</f>
        <v/>
      </c>
      <c r="BX170" s="404" t="str">
        <f ca="1">+IF(OFFSET('Water Data'!$E$29,0,10*ROW('Water Data'!E164))="","",OFFSET('Water Data'!$E$29,0,10*ROW('Water Data'!E164)))</f>
        <v/>
      </c>
      <c r="BY170" s="404" t="str">
        <f ca="1">+IF(OFFSET('Water Data'!$F$27,0,10*ROW('Water Data'!F164))="","",OFFSET('Water Data'!$F$27,0,10*ROW('Water Data'!F164)))</f>
        <v/>
      </c>
      <c r="BZ170" s="404" t="str">
        <f ca="1">+IF(OFFSET('Water Data'!$F$28,0,10*ROW('Water Data'!F164))="","",OFFSET('Water Data'!$F$28,0,10*ROW('Water Data'!F164)))</f>
        <v/>
      </c>
      <c r="CA170" s="404" t="str">
        <f ca="1">+IF(OFFSET('Water Data'!$F$29,0,10*ROW('Water Data'!F164))="","",OFFSET('Water Data'!$F$29,0,10*ROW('Water Data'!F164)))</f>
        <v/>
      </c>
      <c r="CB170" s="404" t="str">
        <f ca="1">+IF(OFFSET('Water Data'!$G$27,0,10*ROW('Water Data'!G164))="","",OFFSET('Water Data'!$G$27,0,10*ROW('Water Data'!G164)))</f>
        <v/>
      </c>
      <c r="CC170" s="404" t="str">
        <f ca="1">+IF(OFFSET('Water Data'!$G$28,0,10*ROW('Water Data'!G164))="","",OFFSET('Water Data'!$G$28,0,10*ROW('Water Data'!G164)))</f>
        <v/>
      </c>
      <c r="CD170" s="404" t="str">
        <f ca="1">+IF(OFFSET('Water Data'!$G$29,0,10*ROW('Water Data'!G164))="","",OFFSET('Water Data'!$G$29,0,10*ROW('Water Data'!G164)))</f>
        <v/>
      </c>
      <c r="CE170" s="404" t="str">
        <f ca="1">+IF(OFFSET('Water Data'!$H$27,0,10*ROW('Water Data'!H164))="","",OFFSET('Water Data'!$H$27,0,10*ROW('Water Data'!H164)))</f>
        <v/>
      </c>
      <c r="CF170" s="404" t="str">
        <f ca="1">+IF(OFFSET('Water Data'!$H$28,0,10*ROW('Water Data'!H164))="","",OFFSET('Water Data'!$H$28,0,10*ROW('Water Data'!H164)))</f>
        <v/>
      </c>
      <c r="CG170" s="404" t="str">
        <f ca="1">+IF(OFFSET('Water Data'!$H$29,0,10*ROW('Water Data'!H164))="","",OFFSET('Water Data'!$H$29,0,10*ROW('Water Data'!H164)))</f>
        <v/>
      </c>
      <c r="CH170" s="404" t="str">
        <f ca="1">+IF(OFFSET('Water Data'!$I$27,0,10*ROW('Water Data'!I164))="","",OFFSET('Water Data'!$I$27,0,10*ROW('Water Data'!I164)))</f>
        <v/>
      </c>
      <c r="CI170" s="404" t="str">
        <f ca="1">+IF(OFFSET('Water Data'!$I$28,0,10*ROW('Water Data'!I164))="","",OFFSET('Water Data'!$I$28,0,10*ROW('Water Data'!I164)))</f>
        <v/>
      </c>
      <c r="CJ170" s="404" t="str">
        <f ca="1">+IF(OFFSET('Water Data'!$I$29,0,10*ROW('Water Data'!I164))="","",OFFSET('Water Data'!$I$29,0,10*ROW('Water Data'!I164)))</f>
        <v/>
      </c>
      <c r="CK170" s="404" t="str">
        <f ca="1">+IF(OFFSET('Sanitation Data'!$D$28,0,10*ROW('Sanitation Data'!D164))="","",OFFSET('Sanitation Data'!$D$28,0,10*ROW('Sanitation Data'!D164)))</f>
        <v/>
      </c>
      <c r="CL170" s="404" t="str">
        <f ca="1">+IF(OFFSET('Sanitation Data'!$D$29,0,10*ROW('Sanitation Data'!D164))="","",OFFSET('Sanitation Data'!$D$29,0,10*ROW('Sanitation Data'!D164)))</f>
        <v/>
      </c>
      <c r="CM170" s="404" t="str">
        <f ca="1">+IF(OFFSET('Sanitation Data'!$D$30,0,10*ROW('Sanitation Data'!D164))="","",OFFSET('Sanitation Data'!$D$30,0,10*ROW('Sanitation Data'!D164)))</f>
        <v/>
      </c>
      <c r="CN170" s="404" t="str">
        <f ca="1">+IF(OFFSET('Sanitation Data'!$D$31,0,10*ROW('Sanitation Data'!D164))="","",OFFSET('Sanitation Data'!$D$31,0,10*ROW('Sanitation Data'!D164)))</f>
        <v/>
      </c>
      <c r="CO170" s="404" t="str">
        <f ca="1">+IF(OFFSET('Sanitation Data'!$D$32,0,10*ROW('Sanitation Data'!D164))="","",OFFSET('Sanitation Data'!$D$32,0,10*ROW('Sanitation Data'!D164)))</f>
        <v/>
      </c>
      <c r="CP170" s="404" t="str">
        <f ca="1">+IF(OFFSET('Sanitation Data'!$E$28,0,10*ROW('Sanitation Data'!E164))="","",OFFSET('Sanitation Data'!$E$28,0,10*ROW('Sanitation Data'!E164)))</f>
        <v/>
      </c>
      <c r="CQ170" s="404" t="str">
        <f ca="1">+IF(OFFSET('Sanitation Data'!$E$29,0,10*ROW('Sanitation Data'!E164))="","",OFFSET('Sanitation Data'!$E$29,0,10*ROW('Sanitation Data'!E164)))</f>
        <v/>
      </c>
      <c r="CR170" s="404" t="str">
        <f ca="1">+IF(OFFSET('Sanitation Data'!$E$30,0,10*ROW('Sanitation Data'!E164))="","",OFFSET('Sanitation Data'!$E$30,0,10*ROW('Sanitation Data'!E164)))</f>
        <v/>
      </c>
      <c r="CS170" s="404" t="str">
        <f ca="1">+IF(OFFSET('Sanitation Data'!$E$31,0,10*ROW('Sanitation Data'!E164))="","",OFFSET('Sanitation Data'!$E$31,0,10*ROW('Sanitation Data'!E164)))</f>
        <v/>
      </c>
      <c r="CT170" s="404" t="str">
        <f ca="1">+IF(OFFSET('Sanitation Data'!$E$32,0,10*ROW('Sanitation Data'!E164))="","",OFFSET('Sanitation Data'!$E$32,0,10*ROW('Sanitation Data'!E164)))</f>
        <v/>
      </c>
      <c r="CU170" s="404" t="str">
        <f ca="1">+IF(OFFSET('Sanitation Data'!$F$28,0,10*ROW('Sanitation Data'!F164))="","",OFFSET('Sanitation Data'!$F$28,0,10*ROW('Sanitation Data'!F164)))</f>
        <v/>
      </c>
      <c r="CV170" s="404" t="str">
        <f ca="1">+IF(OFFSET('Sanitation Data'!$F$29,0,10*ROW('Sanitation Data'!F164))="","",OFFSET('Sanitation Data'!$F$29,0,10*ROW('Sanitation Data'!F164)))</f>
        <v/>
      </c>
      <c r="CW170" s="404" t="str">
        <f ca="1">+IF(OFFSET('Sanitation Data'!$F$30,0,10*ROW('Sanitation Data'!F164))="","",OFFSET('Sanitation Data'!$F$30,0,10*ROW('Sanitation Data'!F164)))</f>
        <v/>
      </c>
      <c r="CX170" s="404" t="str">
        <f ca="1">+IF(OFFSET('Sanitation Data'!$F$31,0,10*ROW('Sanitation Data'!F164))="","",OFFSET('Sanitation Data'!$F$31,0,10*ROW('Sanitation Data'!F164)))</f>
        <v/>
      </c>
      <c r="CY170" s="404" t="str">
        <f ca="1">+IF(OFFSET('Sanitation Data'!$F$32,0,10*ROW('Sanitation Data'!F164))="","",OFFSET('Sanitation Data'!$F$32,0,10*ROW('Sanitation Data'!F164)))</f>
        <v/>
      </c>
      <c r="CZ170" s="404" t="str">
        <f ca="1">+IF(OFFSET('Sanitation Data'!$G$28,0,10*ROW('Sanitation Data'!G164))="","",OFFSET('Sanitation Data'!$G$28,0,10*ROW('Sanitation Data'!G164)))</f>
        <v/>
      </c>
      <c r="DA170" s="404" t="str">
        <f ca="1">+IF(OFFSET('Sanitation Data'!$G$29,0,10*ROW('Sanitation Data'!G164))="","",OFFSET('Sanitation Data'!$G$29,0,10*ROW('Sanitation Data'!G164)))</f>
        <v/>
      </c>
      <c r="DB170" s="404" t="str">
        <f ca="1">+IF(OFFSET('Sanitation Data'!$G$30,0,10*ROW('Sanitation Data'!G164))="","",OFFSET('Sanitation Data'!$G$30,0,10*ROW('Sanitation Data'!G164)))</f>
        <v/>
      </c>
      <c r="DC170" s="404" t="str">
        <f ca="1">+IF(OFFSET('Sanitation Data'!$G$31,0,10*ROW('Sanitation Data'!G164))="","",OFFSET('Sanitation Data'!$G$31,0,10*ROW('Sanitation Data'!G164)))</f>
        <v/>
      </c>
      <c r="DD170" s="404" t="str">
        <f ca="1">+IF(OFFSET('Sanitation Data'!$G$32,0,10*ROW('Sanitation Data'!G164))="","",OFFSET('Sanitation Data'!$G$32,0,10*ROW('Sanitation Data'!G164)))</f>
        <v/>
      </c>
      <c r="DE170" s="404" t="str">
        <f ca="1">+IF(OFFSET('Sanitation Data'!$H$28,0,10*ROW('Sanitation Data'!H164))="","",OFFSET('Sanitation Data'!$H$28,0,10*ROW('Sanitation Data'!H164)))</f>
        <v/>
      </c>
      <c r="DF170" s="404" t="str">
        <f ca="1">+IF(OFFSET('Sanitation Data'!$H$29,0,10*ROW('Sanitation Data'!H164))="","",OFFSET('Sanitation Data'!$H$29,0,10*ROW('Sanitation Data'!H164)))</f>
        <v/>
      </c>
      <c r="DG170" s="404" t="str">
        <f ca="1">+IF(OFFSET('Sanitation Data'!$H$30,0,10*ROW('Sanitation Data'!H164))="","",OFFSET('Sanitation Data'!$H$30,0,10*ROW('Sanitation Data'!H164)))</f>
        <v/>
      </c>
      <c r="DH170" s="404" t="str">
        <f ca="1">+IF(OFFSET('Sanitation Data'!$H$31,0,10*ROW('Sanitation Data'!H164))="","",OFFSET('Sanitation Data'!$H$31,0,10*ROW('Sanitation Data'!H164)))</f>
        <v/>
      </c>
      <c r="DI170" s="404" t="str">
        <f ca="1">+IF(OFFSET('Sanitation Data'!$H$32,0,10*ROW('Sanitation Data'!H164))="","",OFFSET('Sanitation Data'!$H$32,0,10*ROW('Sanitation Data'!H164)))</f>
        <v/>
      </c>
      <c r="DJ170" s="404" t="str">
        <f ca="1">+IF(OFFSET('Sanitation Data'!$I$28,0,10*ROW('Sanitation Data'!I164))="","",OFFSET('Sanitation Data'!$I$28,0,10*ROW('Sanitation Data'!I164)))</f>
        <v/>
      </c>
      <c r="DK170" s="404" t="str">
        <f ca="1">+IF(OFFSET('Sanitation Data'!$I$29,0,10*ROW('Sanitation Data'!I164))="","",OFFSET('Sanitation Data'!$I$29,0,10*ROW('Sanitation Data'!I164)))</f>
        <v/>
      </c>
      <c r="DL170" s="404" t="str">
        <f ca="1">+IF(OFFSET('Sanitation Data'!$I$30,0,10*ROW('Sanitation Data'!I164))="","",OFFSET('Sanitation Data'!$I$30,0,10*ROW('Sanitation Data'!I164)))</f>
        <v/>
      </c>
      <c r="DM170" s="404" t="str">
        <f ca="1">+IF(OFFSET('Sanitation Data'!$I$31,0,10*ROW('Sanitation Data'!I164))="","",OFFSET('Sanitation Data'!$I$31,0,10*ROW('Sanitation Data'!I164)))</f>
        <v/>
      </c>
      <c r="DN170" s="404" t="str">
        <f ca="1">+IF(OFFSET('Sanitation Data'!$I$32,0,10*ROW('Sanitation Data'!I164))="","",OFFSET('Sanitation Data'!$I$32,0,10*ROW('Sanitation Data'!I164)))</f>
        <v/>
      </c>
      <c r="DO170" s="404" t="str">
        <f ca="1">+IF(OFFSET('Hygiene Data'!$D$11,0,10*ROW('Hygiene Data'!D164))="","",OFFSET('Hygiene Data'!$D$11,0,10*ROW('Hygiene Data'!D164)))</f>
        <v/>
      </c>
      <c r="DP170" s="404" t="str">
        <f ca="1">+IF(OFFSET('Hygiene Data'!$D$12,0,10*ROW('Hygiene Data'!D164))="","",OFFSET('Hygiene Data'!$D$12,0,10*ROW('Hygiene Data'!D164)))</f>
        <v/>
      </c>
      <c r="DQ170" s="404" t="str">
        <f ca="1">+IF(OFFSET('Hygiene Data'!$D$13,0,10*ROW('Hygiene Data'!D164))="","",OFFSET('Hygiene Data'!$D$13,0,10*ROW('Hygiene Data'!D164)))</f>
        <v/>
      </c>
      <c r="DR170" s="404" t="str">
        <f ca="1">+IF(OFFSET('Hygiene Data'!$E$11,0,10*ROW('Hygiene Data'!E164))="","",OFFSET('Hygiene Data'!$E$11,0,10*ROW('Hygiene Data'!E164)))</f>
        <v/>
      </c>
      <c r="DS170" s="404" t="str">
        <f ca="1">+IF(OFFSET('Hygiene Data'!$E$12,0,10*ROW('Hygiene Data'!E164))="","",OFFSET('Hygiene Data'!$E$12,0,10*ROW('Hygiene Data'!E164)))</f>
        <v/>
      </c>
      <c r="DT170" s="404" t="str">
        <f ca="1">+IF(OFFSET('Hygiene Data'!$E$13,0,10*ROW('Hygiene Data'!E164))="","",OFFSET('Hygiene Data'!$E$13,0,10*ROW('Hygiene Data'!E164)))</f>
        <v/>
      </c>
      <c r="DU170" s="404" t="str">
        <f ca="1">+IF(OFFSET('Hygiene Data'!$F$11,0,10*ROW('Hygiene Data'!F164))="","",OFFSET('Hygiene Data'!$F$11,0,10*ROW('Hygiene Data'!F164)))</f>
        <v/>
      </c>
      <c r="DV170" s="404" t="str">
        <f ca="1">+IF(OFFSET('Hygiene Data'!$F$12,0,10*ROW('Hygiene Data'!F164))="","",OFFSET('Hygiene Data'!$F$12,0,10*ROW('Hygiene Data'!F164)))</f>
        <v/>
      </c>
      <c r="DW170" s="404" t="str">
        <f ca="1">+IF(OFFSET('Hygiene Data'!$F$13,0,10*ROW('Hygiene Data'!F164))="","",OFFSET('Hygiene Data'!$F$13,0,10*ROW('Hygiene Data'!F164)))</f>
        <v/>
      </c>
      <c r="DX170" s="404" t="str">
        <f ca="1">+IF(OFFSET('Hygiene Data'!$G$11,0,10*ROW('Hygiene Data'!G164))="","",OFFSET('Hygiene Data'!$G$11,0,10*ROW('Hygiene Data'!G164)))</f>
        <v/>
      </c>
      <c r="DY170" s="404" t="str">
        <f ca="1">+IF(OFFSET('Hygiene Data'!$G$12,0,10*ROW('Hygiene Data'!G164))="","",OFFSET('Hygiene Data'!$G$12,0,10*ROW('Hygiene Data'!G164)))</f>
        <v/>
      </c>
      <c r="DZ170" s="404" t="str">
        <f ca="1">+IF(OFFSET('Hygiene Data'!$G$13,0,10*ROW('Hygiene Data'!G164))="","",OFFSET('Hygiene Data'!$G$13,0,10*ROW('Hygiene Data'!G164)))</f>
        <v/>
      </c>
      <c r="EA170" s="404" t="str">
        <f ca="1">+IF(OFFSET('Hygiene Data'!$H$11,0,10*ROW('Hygiene Data'!H164))="","",OFFSET('Hygiene Data'!$H$11,0,10*ROW('Hygiene Data'!H164)))</f>
        <v/>
      </c>
      <c r="EB170" s="404" t="str">
        <f ca="1">+IF(OFFSET('Hygiene Data'!$H$12,0,10*ROW('Hygiene Data'!H164))="","",OFFSET('Hygiene Data'!$H$12,0,10*ROW('Hygiene Data'!H164)))</f>
        <v/>
      </c>
      <c r="EC170" s="404" t="str">
        <f ca="1">+IF(OFFSET('Hygiene Data'!$H$13,0,10*ROW('Hygiene Data'!H164))="","",OFFSET('Hygiene Data'!$H$13,0,10*ROW('Hygiene Data'!H164)))</f>
        <v/>
      </c>
      <c r="ED170" s="404" t="str">
        <f ca="1">+IF(OFFSET('Hygiene Data'!$I$11,0,10*ROW('Hygiene Data'!I164))="","",OFFSET('Hygiene Data'!$I$11,0,10*ROW('Hygiene Data'!I164)))</f>
        <v/>
      </c>
      <c r="EE170" s="404" t="str">
        <f ca="1">+IF(OFFSET('Hygiene Data'!$I$12,0,10*ROW('Hygiene Data'!I164))="","",OFFSET('Hygiene Data'!$I$12,0,10*ROW('Hygiene Data'!I164)))</f>
        <v/>
      </c>
      <c r="EF170" s="404" t="str">
        <f ca="1">+IF(OFFSET('Hygiene Data'!$I$13,0,10*ROW('Hygiene Data'!I164))="","",OFFSET('Hygiene Data'!$I$13,0,10*ROW('Hygiene Data'!I164)))</f>
        <v/>
      </c>
    </row>
    <row r="171" spans="1:136" x14ac:dyDescent="0.25">
      <c r="A171" s="513" t="str">
        <f ca="1">+IF(OFFSET('Water Data'!$B$2,0,10*ROW('Water Data'!E165))="","",OFFSET('Water Data'!$B$2,0,10*ROW('Water Data'!E165)))</f>
        <v/>
      </c>
      <c r="B171" s="51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40" t="str">
        <f t="shared" ca="1" si="2"/>
        <v/>
      </c>
      <c r="D171" s="54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4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4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4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4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4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4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4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4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4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4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4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4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4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4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4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4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4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4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4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4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4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4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4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4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4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4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4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4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4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4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4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4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4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4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4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4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4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4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4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4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4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4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4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4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4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4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4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4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1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4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4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4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4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4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4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4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4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4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4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4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4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4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4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4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4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404" t="str">
        <f ca="1">+IF(OFFSET('Water Data'!$D$27,0,10*ROW('Water Data'!D165))="","",OFFSET('Water Data'!$D$27,0,10*ROW('Water Data'!D165)))</f>
        <v/>
      </c>
      <c r="BT171" s="404" t="str">
        <f ca="1">+IF(OFFSET('Water Data'!$D$28,0,10*ROW('Water Data'!D165))="","",OFFSET('Water Data'!$D$28,0,10*ROW('Water Data'!D165)))</f>
        <v/>
      </c>
      <c r="BU171" s="404" t="str">
        <f ca="1">+IF(OFFSET('Water Data'!$D$29,0,10*ROW('Water Data'!D165))="","",OFFSET('Water Data'!$D$29,0,10*ROW('Water Data'!D165)))</f>
        <v/>
      </c>
      <c r="BV171" s="404" t="str">
        <f ca="1">+IF(OFFSET('Water Data'!$E$27,0,10*ROW('Water Data'!E165))="","",OFFSET('Water Data'!$E$27,0,10*ROW('Water Data'!E165)))</f>
        <v/>
      </c>
      <c r="BW171" s="404" t="str">
        <f ca="1">+IF(OFFSET('Water Data'!$E$28,0,10*ROW('Water Data'!E165))="","",OFFSET('Water Data'!$E$28,0,10*ROW('Water Data'!E165)))</f>
        <v/>
      </c>
      <c r="BX171" s="404" t="str">
        <f ca="1">+IF(OFFSET('Water Data'!$E$29,0,10*ROW('Water Data'!E165))="","",OFFSET('Water Data'!$E$29,0,10*ROW('Water Data'!E165)))</f>
        <v/>
      </c>
      <c r="BY171" s="404" t="str">
        <f ca="1">+IF(OFFSET('Water Data'!$F$27,0,10*ROW('Water Data'!F165))="","",OFFSET('Water Data'!$F$27,0,10*ROW('Water Data'!F165)))</f>
        <v/>
      </c>
      <c r="BZ171" s="404" t="str">
        <f ca="1">+IF(OFFSET('Water Data'!$F$28,0,10*ROW('Water Data'!F165))="","",OFFSET('Water Data'!$F$28,0,10*ROW('Water Data'!F165)))</f>
        <v/>
      </c>
      <c r="CA171" s="404" t="str">
        <f ca="1">+IF(OFFSET('Water Data'!$F$29,0,10*ROW('Water Data'!F165))="","",OFFSET('Water Data'!$F$29,0,10*ROW('Water Data'!F165)))</f>
        <v/>
      </c>
      <c r="CB171" s="404" t="str">
        <f ca="1">+IF(OFFSET('Water Data'!$G$27,0,10*ROW('Water Data'!G165))="","",OFFSET('Water Data'!$G$27,0,10*ROW('Water Data'!G165)))</f>
        <v/>
      </c>
      <c r="CC171" s="404" t="str">
        <f ca="1">+IF(OFFSET('Water Data'!$G$28,0,10*ROW('Water Data'!G165))="","",OFFSET('Water Data'!$G$28,0,10*ROW('Water Data'!G165)))</f>
        <v/>
      </c>
      <c r="CD171" s="404" t="str">
        <f ca="1">+IF(OFFSET('Water Data'!$G$29,0,10*ROW('Water Data'!G165))="","",OFFSET('Water Data'!$G$29,0,10*ROW('Water Data'!G165)))</f>
        <v/>
      </c>
      <c r="CE171" s="404" t="str">
        <f ca="1">+IF(OFFSET('Water Data'!$H$27,0,10*ROW('Water Data'!H165))="","",OFFSET('Water Data'!$H$27,0,10*ROW('Water Data'!H165)))</f>
        <v/>
      </c>
      <c r="CF171" s="404" t="str">
        <f ca="1">+IF(OFFSET('Water Data'!$H$28,0,10*ROW('Water Data'!H165))="","",OFFSET('Water Data'!$H$28,0,10*ROW('Water Data'!H165)))</f>
        <v/>
      </c>
      <c r="CG171" s="404" t="str">
        <f ca="1">+IF(OFFSET('Water Data'!$H$29,0,10*ROW('Water Data'!H165))="","",OFFSET('Water Data'!$H$29,0,10*ROW('Water Data'!H165)))</f>
        <v/>
      </c>
      <c r="CH171" s="404" t="str">
        <f ca="1">+IF(OFFSET('Water Data'!$I$27,0,10*ROW('Water Data'!I165))="","",OFFSET('Water Data'!$I$27,0,10*ROW('Water Data'!I165)))</f>
        <v/>
      </c>
      <c r="CI171" s="404" t="str">
        <f ca="1">+IF(OFFSET('Water Data'!$I$28,0,10*ROW('Water Data'!I165))="","",OFFSET('Water Data'!$I$28,0,10*ROW('Water Data'!I165)))</f>
        <v/>
      </c>
      <c r="CJ171" s="404" t="str">
        <f ca="1">+IF(OFFSET('Water Data'!$I$29,0,10*ROW('Water Data'!I165))="","",OFFSET('Water Data'!$I$29,0,10*ROW('Water Data'!I165)))</f>
        <v/>
      </c>
      <c r="CK171" s="404" t="str">
        <f ca="1">+IF(OFFSET('Sanitation Data'!$D$28,0,10*ROW('Sanitation Data'!D165))="","",OFFSET('Sanitation Data'!$D$28,0,10*ROW('Sanitation Data'!D165)))</f>
        <v/>
      </c>
      <c r="CL171" s="404" t="str">
        <f ca="1">+IF(OFFSET('Sanitation Data'!$D$29,0,10*ROW('Sanitation Data'!D165))="","",OFFSET('Sanitation Data'!$D$29,0,10*ROW('Sanitation Data'!D165)))</f>
        <v/>
      </c>
      <c r="CM171" s="404" t="str">
        <f ca="1">+IF(OFFSET('Sanitation Data'!$D$30,0,10*ROW('Sanitation Data'!D165))="","",OFFSET('Sanitation Data'!$D$30,0,10*ROW('Sanitation Data'!D165)))</f>
        <v/>
      </c>
      <c r="CN171" s="404" t="str">
        <f ca="1">+IF(OFFSET('Sanitation Data'!$D$31,0,10*ROW('Sanitation Data'!D165))="","",OFFSET('Sanitation Data'!$D$31,0,10*ROW('Sanitation Data'!D165)))</f>
        <v/>
      </c>
      <c r="CO171" s="404" t="str">
        <f ca="1">+IF(OFFSET('Sanitation Data'!$D$32,0,10*ROW('Sanitation Data'!D165))="","",OFFSET('Sanitation Data'!$D$32,0,10*ROW('Sanitation Data'!D165)))</f>
        <v/>
      </c>
      <c r="CP171" s="404" t="str">
        <f ca="1">+IF(OFFSET('Sanitation Data'!$E$28,0,10*ROW('Sanitation Data'!E165))="","",OFFSET('Sanitation Data'!$E$28,0,10*ROW('Sanitation Data'!E165)))</f>
        <v/>
      </c>
      <c r="CQ171" s="404" t="str">
        <f ca="1">+IF(OFFSET('Sanitation Data'!$E$29,0,10*ROW('Sanitation Data'!E165))="","",OFFSET('Sanitation Data'!$E$29,0,10*ROW('Sanitation Data'!E165)))</f>
        <v/>
      </c>
      <c r="CR171" s="404" t="str">
        <f ca="1">+IF(OFFSET('Sanitation Data'!$E$30,0,10*ROW('Sanitation Data'!E165))="","",OFFSET('Sanitation Data'!$E$30,0,10*ROW('Sanitation Data'!E165)))</f>
        <v/>
      </c>
      <c r="CS171" s="404" t="str">
        <f ca="1">+IF(OFFSET('Sanitation Data'!$E$31,0,10*ROW('Sanitation Data'!E165))="","",OFFSET('Sanitation Data'!$E$31,0,10*ROW('Sanitation Data'!E165)))</f>
        <v/>
      </c>
      <c r="CT171" s="404" t="str">
        <f ca="1">+IF(OFFSET('Sanitation Data'!$E$32,0,10*ROW('Sanitation Data'!E165))="","",OFFSET('Sanitation Data'!$E$32,0,10*ROW('Sanitation Data'!E165)))</f>
        <v/>
      </c>
      <c r="CU171" s="404" t="str">
        <f ca="1">+IF(OFFSET('Sanitation Data'!$F$28,0,10*ROW('Sanitation Data'!F165))="","",OFFSET('Sanitation Data'!$F$28,0,10*ROW('Sanitation Data'!F165)))</f>
        <v/>
      </c>
      <c r="CV171" s="404" t="str">
        <f ca="1">+IF(OFFSET('Sanitation Data'!$F$29,0,10*ROW('Sanitation Data'!F165))="","",OFFSET('Sanitation Data'!$F$29,0,10*ROW('Sanitation Data'!F165)))</f>
        <v/>
      </c>
      <c r="CW171" s="404" t="str">
        <f ca="1">+IF(OFFSET('Sanitation Data'!$F$30,0,10*ROW('Sanitation Data'!F165))="","",OFFSET('Sanitation Data'!$F$30,0,10*ROW('Sanitation Data'!F165)))</f>
        <v/>
      </c>
      <c r="CX171" s="404" t="str">
        <f ca="1">+IF(OFFSET('Sanitation Data'!$F$31,0,10*ROW('Sanitation Data'!F165))="","",OFFSET('Sanitation Data'!$F$31,0,10*ROW('Sanitation Data'!F165)))</f>
        <v/>
      </c>
      <c r="CY171" s="404" t="str">
        <f ca="1">+IF(OFFSET('Sanitation Data'!$F$32,0,10*ROW('Sanitation Data'!F165))="","",OFFSET('Sanitation Data'!$F$32,0,10*ROW('Sanitation Data'!F165)))</f>
        <v/>
      </c>
      <c r="CZ171" s="404" t="str">
        <f ca="1">+IF(OFFSET('Sanitation Data'!$G$28,0,10*ROW('Sanitation Data'!G165))="","",OFFSET('Sanitation Data'!$G$28,0,10*ROW('Sanitation Data'!G165)))</f>
        <v/>
      </c>
      <c r="DA171" s="404" t="str">
        <f ca="1">+IF(OFFSET('Sanitation Data'!$G$29,0,10*ROW('Sanitation Data'!G165))="","",OFFSET('Sanitation Data'!$G$29,0,10*ROW('Sanitation Data'!G165)))</f>
        <v/>
      </c>
      <c r="DB171" s="404" t="str">
        <f ca="1">+IF(OFFSET('Sanitation Data'!$G$30,0,10*ROW('Sanitation Data'!G165))="","",OFFSET('Sanitation Data'!$G$30,0,10*ROW('Sanitation Data'!G165)))</f>
        <v/>
      </c>
      <c r="DC171" s="404" t="str">
        <f ca="1">+IF(OFFSET('Sanitation Data'!$G$31,0,10*ROW('Sanitation Data'!G165))="","",OFFSET('Sanitation Data'!$G$31,0,10*ROW('Sanitation Data'!G165)))</f>
        <v/>
      </c>
      <c r="DD171" s="404" t="str">
        <f ca="1">+IF(OFFSET('Sanitation Data'!$G$32,0,10*ROW('Sanitation Data'!G165))="","",OFFSET('Sanitation Data'!$G$32,0,10*ROW('Sanitation Data'!G165)))</f>
        <v/>
      </c>
      <c r="DE171" s="404" t="str">
        <f ca="1">+IF(OFFSET('Sanitation Data'!$H$28,0,10*ROW('Sanitation Data'!H165))="","",OFFSET('Sanitation Data'!$H$28,0,10*ROW('Sanitation Data'!H165)))</f>
        <v/>
      </c>
      <c r="DF171" s="404" t="str">
        <f ca="1">+IF(OFFSET('Sanitation Data'!$H$29,0,10*ROW('Sanitation Data'!H165))="","",OFFSET('Sanitation Data'!$H$29,0,10*ROW('Sanitation Data'!H165)))</f>
        <v/>
      </c>
      <c r="DG171" s="404" t="str">
        <f ca="1">+IF(OFFSET('Sanitation Data'!$H$30,0,10*ROW('Sanitation Data'!H165))="","",OFFSET('Sanitation Data'!$H$30,0,10*ROW('Sanitation Data'!H165)))</f>
        <v/>
      </c>
      <c r="DH171" s="404" t="str">
        <f ca="1">+IF(OFFSET('Sanitation Data'!$H$31,0,10*ROW('Sanitation Data'!H165))="","",OFFSET('Sanitation Data'!$H$31,0,10*ROW('Sanitation Data'!H165)))</f>
        <v/>
      </c>
      <c r="DI171" s="404" t="str">
        <f ca="1">+IF(OFFSET('Sanitation Data'!$H$32,0,10*ROW('Sanitation Data'!H165))="","",OFFSET('Sanitation Data'!$H$32,0,10*ROW('Sanitation Data'!H165)))</f>
        <v/>
      </c>
      <c r="DJ171" s="404" t="str">
        <f ca="1">+IF(OFFSET('Sanitation Data'!$I$28,0,10*ROW('Sanitation Data'!I165))="","",OFFSET('Sanitation Data'!$I$28,0,10*ROW('Sanitation Data'!I165)))</f>
        <v/>
      </c>
      <c r="DK171" s="404" t="str">
        <f ca="1">+IF(OFFSET('Sanitation Data'!$I$29,0,10*ROW('Sanitation Data'!I165))="","",OFFSET('Sanitation Data'!$I$29,0,10*ROW('Sanitation Data'!I165)))</f>
        <v/>
      </c>
      <c r="DL171" s="404" t="str">
        <f ca="1">+IF(OFFSET('Sanitation Data'!$I$30,0,10*ROW('Sanitation Data'!I165))="","",OFFSET('Sanitation Data'!$I$30,0,10*ROW('Sanitation Data'!I165)))</f>
        <v/>
      </c>
      <c r="DM171" s="404" t="str">
        <f ca="1">+IF(OFFSET('Sanitation Data'!$I$31,0,10*ROW('Sanitation Data'!I165))="","",OFFSET('Sanitation Data'!$I$31,0,10*ROW('Sanitation Data'!I165)))</f>
        <v/>
      </c>
      <c r="DN171" s="404" t="str">
        <f ca="1">+IF(OFFSET('Sanitation Data'!$I$32,0,10*ROW('Sanitation Data'!I165))="","",OFFSET('Sanitation Data'!$I$32,0,10*ROW('Sanitation Data'!I165)))</f>
        <v/>
      </c>
      <c r="DO171" s="404" t="str">
        <f ca="1">+IF(OFFSET('Hygiene Data'!$D$11,0,10*ROW('Hygiene Data'!D165))="","",OFFSET('Hygiene Data'!$D$11,0,10*ROW('Hygiene Data'!D165)))</f>
        <v/>
      </c>
      <c r="DP171" s="404" t="str">
        <f ca="1">+IF(OFFSET('Hygiene Data'!$D$12,0,10*ROW('Hygiene Data'!D165))="","",OFFSET('Hygiene Data'!$D$12,0,10*ROW('Hygiene Data'!D165)))</f>
        <v/>
      </c>
      <c r="DQ171" s="404" t="str">
        <f ca="1">+IF(OFFSET('Hygiene Data'!$D$13,0,10*ROW('Hygiene Data'!D165))="","",OFFSET('Hygiene Data'!$D$13,0,10*ROW('Hygiene Data'!D165)))</f>
        <v/>
      </c>
      <c r="DR171" s="404" t="str">
        <f ca="1">+IF(OFFSET('Hygiene Data'!$E$11,0,10*ROW('Hygiene Data'!E165))="","",OFFSET('Hygiene Data'!$E$11,0,10*ROW('Hygiene Data'!E165)))</f>
        <v/>
      </c>
      <c r="DS171" s="404" t="str">
        <f ca="1">+IF(OFFSET('Hygiene Data'!$E$12,0,10*ROW('Hygiene Data'!E165))="","",OFFSET('Hygiene Data'!$E$12,0,10*ROW('Hygiene Data'!E165)))</f>
        <v/>
      </c>
      <c r="DT171" s="404" t="str">
        <f ca="1">+IF(OFFSET('Hygiene Data'!$E$13,0,10*ROW('Hygiene Data'!E165))="","",OFFSET('Hygiene Data'!$E$13,0,10*ROW('Hygiene Data'!E165)))</f>
        <v/>
      </c>
      <c r="DU171" s="404" t="str">
        <f ca="1">+IF(OFFSET('Hygiene Data'!$F$11,0,10*ROW('Hygiene Data'!F165))="","",OFFSET('Hygiene Data'!$F$11,0,10*ROW('Hygiene Data'!F165)))</f>
        <v/>
      </c>
      <c r="DV171" s="404" t="str">
        <f ca="1">+IF(OFFSET('Hygiene Data'!$F$12,0,10*ROW('Hygiene Data'!F165))="","",OFFSET('Hygiene Data'!$F$12,0,10*ROW('Hygiene Data'!F165)))</f>
        <v/>
      </c>
      <c r="DW171" s="404" t="str">
        <f ca="1">+IF(OFFSET('Hygiene Data'!$F$13,0,10*ROW('Hygiene Data'!F165))="","",OFFSET('Hygiene Data'!$F$13,0,10*ROW('Hygiene Data'!F165)))</f>
        <v/>
      </c>
      <c r="DX171" s="404" t="str">
        <f ca="1">+IF(OFFSET('Hygiene Data'!$G$11,0,10*ROW('Hygiene Data'!G165))="","",OFFSET('Hygiene Data'!$G$11,0,10*ROW('Hygiene Data'!G165)))</f>
        <v/>
      </c>
      <c r="DY171" s="404" t="str">
        <f ca="1">+IF(OFFSET('Hygiene Data'!$G$12,0,10*ROW('Hygiene Data'!G165))="","",OFFSET('Hygiene Data'!$G$12,0,10*ROW('Hygiene Data'!G165)))</f>
        <v/>
      </c>
      <c r="DZ171" s="404" t="str">
        <f ca="1">+IF(OFFSET('Hygiene Data'!$G$13,0,10*ROW('Hygiene Data'!G165))="","",OFFSET('Hygiene Data'!$G$13,0,10*ROW('Hygiene Data'!G165)))</f>
        <v/>
      </c>
      <c r="EA171" s="404" t="str">
        <f ca="1">+IF(OFFSET('Hygiene Data'!$H$11,0,10*ROW('Hygiene Data'!H165))="","",OFFSET('Hygiene Data'!$H$11,0,10*ROW('Hygiene Data'!H165)))</f>
        <v/>
      </c>
      <c r="EB171" s="404" t="str">
        <f ca="1">+IF(OFFSET('Hygiene Data'!$H$12,0,10*ROW('Hygiene Data'!H165))="","",OFFSET('Hygiene Data'!$H$12,0,10*ROW('Hygiene Data'!H165)))</f>
        <v/>
      </c>
      <c r="EC171" s="404" t="str">
        <f ca="1">+IF(OFFSET('Hygiene Data'!$H$13,0,10*ROW('Hygiene Data'!H165))="","",OFFSET('Hygiene Data'!$H$13,0,10*ROW('Hygiene Data'!H165)))</f>
        <v/>
      </c>
      <c r="ED171" s="404" t="str">
        <f ca="1">+IF(OFFSET('Hygiene Data'!$I$11,0,10*ROW('Hygiene Data'!I165))="","",OFFSET('Hygiene Data'!$I$11,0,10*ROW('Hygiene Data'!I165)))</f>
        <v/>
      </c>
      <c r="EE171" s="404" t="str">
        <f ca="1">+IF(OFFSET('Hygiene Data'!$I$12,0,10*ROW('Hygiene Data'!I165))="","",OFFSET('Hygiene Data'!$I$12,0,10*ROW('Hygiene Data'!I165)))</f>
        <v/>
      </c>
      <c r="EF171" s="404" t="str">
        <f ca="1">+IF(OFFSET('Hygiene Data'!$I$13,0,10*ROW('Hygiene Data'!I165))="","",OFFSET('Hygiene Data'!$I$13,0,10*ROW('Hygiene Data'!I165)))</f>
        <v/>
      </c>
    </row>
    <row r="172" spans="1:136" x14ac:dyDescent="0.25">
      <c r="A172" s="513" t="str">
        <f ca="1">+IF(OFFSET('Water Data'!$B$2,0,10*ROW('Water Data'!E166))="","",OFFSET('Water Data'!$B$2,0,10*ROW('Water Data'!E166)))</f>
        <v/>
      </c>
      <c r="B172" s="51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40" t="str">
        <f t="shared" ca="1" si="2"/>
        <v/>
      </c>
      <c r="D172" s="54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4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4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4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4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4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4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4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4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4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4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4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4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4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4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4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4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4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4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4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4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4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4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4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4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4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4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4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4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4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4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4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4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4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4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4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4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4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4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4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4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4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4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4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4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4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4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4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4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1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4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4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4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4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4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4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4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4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4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4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4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4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4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4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4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4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404" t="str">
        <f ca="1">+IF(OFFSET('Water Data'!$D$27,0,10*ROW('Water Data'!D166))="","",OFFSET('Water Data'!$D$27,0,10*ROW('Water Data'!D166)))</f>
        <v/>
      </c>
      <c r="BT172" s="404" t="str">
        <f ca="1">+IF(OFFSET('Water Data'!$D$28,0,10*ROW('Water Data'!D166))="","",OFFSET('Water Data'!$D$28,0,10*ROW('Water Data'!D166)))</f>
        <v/>
      </c>
      <c r="BU172" s="404" t="str">
        <f ca="1">+IF(OFFSET('Water Data'!$D$29,0,10*ROW('Water Data'!D166))="","",OFFSET('Water Data'!$D$29,0,10*ROW('Water Data'!D166)))</f>
        <v/>
      </c>
      <c r="BV172" s="404" t="str">
        <f ca="1">+IF(OFFSET('Water Data'!$E$27,0,10*ROW('Water Data'!E166))="","",OFFSET('Water Data'!$E$27,0,10*ROW('Water Data'!E166)))</f>
        <v/>
      </c>
      <c r="BW172" s="404" t="str">
        <f ca="1">+IF(OFFSET('Water Data'!$E$28,0,10*ROW('Water Data'!E166))="","",OFFSET('Water Data'!$E$28,0,10*ROW('Water Data'!E166)))</f>
        <v/>
      </c>
      <c r="BX172" s="404" t="str">
        <f ca="1">+IF(OFFSET('Water Data'!$E$29,0,10*ROW('Water Data'!E166))="","",OFFSET('Water Data'!$E$29,0,10*ROW('Water Data'!E166)))</f>
        <v/>
      </c>
      <c r="BY172" s="404" t="str">
        <f ca="1">+IF(OFFSET('Water Data'!$F$27,0,10*ROW('Water Data'!F166))="","",OFFSET('Water Data'!$F$27,0,10*ROW('Water Data'!F166)))</f>
        <v/>
      </c>
      <c r="BZ172" s="404" t="str">
        <f ca="1">+IF(OFFSET('Water Data'!$F$28,0,10*ROW('Water Data'!F166))="","",OFFSET('Water Data'!$F$28,0,10*ROW('Water Data'!F166)))</f>
        <v/>
      </c>
      <c r="CA172" s="404" t="str">
        <f ca="1">+IF(OFFSET('Water Data'!$F$29,0,10*ROW('Water Data'!F166))="","",OFFSET('Water Data'!$F$29,0,10*ROW('Water Data'!F166)))</f>
        <v/>
      </c>
      <c r="CB172" s="404" t="str">
        <f ca="1">+IF(OFFSET('Water Data'!$G$27,0,10*ROW('Water Data'!G166))="","",OFFSET('Water Data'!$G$27,0,10*ROW('Water Data'!G166)))</f>
        <v/>
      </c>
      <c r="CC172" s="404" t="str">
        <f ca="1">+IF(OFFSET('Water Data'!$G$28,0,10*ROW('Water Data'!G166))="","",OFFSET('Water Data'!$G$28,0,10*ROW('Water Data'!G166)))</f>
        <v/>
      </c>
      <c r="CD172" s="404" t="str">
        <f ca="1">+IF(OFFSET('Water Data'!$G$29,0,10*ROW('Water Data'!G166))="","",OFFSET('Water Data'!$G$29,0,10*ROW('Water Data'!G166)))</f>
        <v/>
      </c>
      <c r="CE172" s="404" t="str">
        <f ca="1">+IF(OFFSET('Water Data'!$H$27,0,10*ROW('Water Data'!H166))="","",OFFSET('Water Data'!$H$27,0,10*ROW('Water Data'!H166)))</f>
        <v/>
      </c>
      <c r="CF172" s="404" t="str">
        <f ca="1">+IF(OFFSET('Water Data'!$H$28,0,10*ROW('Water Data'!H166))="","",OFFSET('Water Data'!$H$28,0,10*ROW('Water Data'!H166)))</f>
        <v/>
      </c>
      <c r="CG172" s="404" t="str">
        <f ca="1">+IF(OFFSET('Water Data'!$H$29,0,10*ROW('Water Data'!H166))="","",OFFSET('Water Data'!$H$29,0,10*ROW('Water Data'!H166)))</f>
        <v/>
      </c>
      <c r="CH172" s="404" t="str">
        <f ca="1">+IF(OFFSET('Water Data'!$I$27,0,10*ROW('Water Data'!I166))="","",OFFSET('Water Data'!$I$27,0,10*ROW('Water Data'!I166)))</f>
        <v/>
      </c>
      <c r="CI172" s="404" t="str">
        <f ca="1">+IF(OFFSET('Water Data'!$I$28,0,10*ROW('Water Data'!I166))="","",OFFSET('Water Data'!$I$28,0,10*ROW('Water Data'!I166)))</f>
        <v/>
      </c>
      <c r="CJ172" s="404" t="str">
        <f ca="1">+IF(OFFSET('Water Data'!$I$29,0,10*ROW('Water Data'!I166))="","",OFFSET('Water Data'!$I$29,0,10*ROW('Water Data'!I166)))</f>
        <v/>
      </c>
      <c r="CK172" s="404" t="str">
        <f ca="1">+IF(OFFSET('Sanitation Data'!$D$28,0,10*ROW('Sanitation Data'!D166))="","",OFFSET('Sanitation Data'!$D$28,0,10*ROW('Sanitation Data'!D166)))</f>
        <v/>
      </c>
      <c r="CL172" s="404" t="str">
        <f ca="1">+IF(OFFSET('Sanitation Data'!$D$29,0,10*ROW('Sanitation Data'!D166))="","",OFFSET('Sanitation Data'!$D$29,0,10*ROW('Sanitation Data'!D166)))</f>
        <v/>
      </c>
      <c r="CM172" s="404" t="str">
        <f ca="1">+IF(OFFSET('Sanitation Data'!$D$30,0,10*ROW('Sanitation Data'!D166))="","",OFFSET('Sanitation Data'!$D$30,0,10*ROW('Sanitation Data'!D166)))</f>
        <v/>
      </c>
      <c r="CN172" s="404" t="str">
        <f ca="1">+IF(OFFSET('Sanitation Data'!$D$31,0,10*ROW('Sanitation Data'!D166))="","",OFFSET('Sanitation Data'!$D$31,0,10*ROW('Sanitation Data'!D166)))</f>
        <v/>
      </c>
      <c r="CO172" s="404" t="str">
        <f ca="1">+IF(OFFSET('Sanitation Data'!$D$32,0,10*ROW('Sanitation Data'!D166))="","",OFFSET('Sanitation Data'!$D$32,0,10*ROW('Sanitation Data'!D166)))</f>
        <v/>
      </c>
      <c r="CP172" s="404" t="str">
        <f ca="1">+IF(OFFSET('Sanitation Data'!$E$28,0,10*ROW('Sanitation Data'!E166))="","",OFFSET('Sanitation Data'!$E$28,0,10*ROW('Sanitation Data'!E166)))</f>
        <v/>
      </c>
      <c r="CQ172" s="404" t="str">
        <f ca="1">+IF(OFFSET('Sanitation Data'!$E$29,0,10*ROW('Sanitation Data'!E166))="","",OFFSET('Sanitation Data'!$E$29,0,10*ROW('Sanitation Data'!E166)))</f>
        <v/>
      </c>
      <c r="CR172" s="404" t="str">
        <f ca="1">+IF(OFFSET('Sanitation Data'!$E$30,0,10*ROW('Sanitation Data'!E166))="","",OFFSET('Sanitation Data'!$E$30,0,10*ROW('Sanitation Data'!E166)))</f>
        <v/>
      </c>
      <c r="CS172" s="404" t="str">
        <f ca="1">+IF(OFFSET('Sanitation Data'!$E$31,0,10*ROW('Sanitation Data'!E166))="","",OFFSET('Sanitation Data'!$E$31,0,10*ROW('Sanitation Data'!E166)))</f>
        <v/>
      </c>
      <c r="CT172" s="404" t="str">
        <f ca="1">+IF(OFFSET('Sanitation Data'!$E$32,0,10*ROW('Sanitation Data'!E166))="","",OFFSET('Sanitation Data'!$E$32,0,10*ROW('Sanitation Data'!E166)))</f>
        <v/>
      </c>
      <c r="CU172" s="404" t="str">
        <f ca="1">+IF(OFFSET('Sanitation Data'!$F$28,0,10*ROW('Sanitation Data'!F166))="","",OFFSET('Sanitation Data'!$F$28,0,10*ROW('Sanitation Data'!F166)))</f>
        <v/>
      </c>
      <c r="CV172" s="404" t="str">
        <f ca="1">+IF(OFFSET('Sanitation Data'!$F$29,0,10*ROW('Sanitation Data'!F166))="","",OFFSET('Sanitation Data'!$F$29,0,10*ROW('Sanitation Data'!F166)))</f>
        <v/>
      </c>
      <c r="CW172" s="404" t="str">
        <f ca="1">+IF(OFFSET('Sanitation Data'!$F$30,0,10*ROW('Sanitation Data'!F166))="","",OFFSET('Sanitation Data'!$F$30,0,10*ROW('Sanitation Data'!F166)))</f>
        <v/>
      </c>
      <c r="CX172" s="404" t="str">
        <f ca="1">+IF(OFFSET('Sanitation Data'!$F$31,0,10*ROW('Sanitation Data'!F166))="","",OFFSET('Sanitation Data'!$F$31,0,10*ROW('Sanitation Data'!F166)))</f>
        <v/>
      </c>
      <c r="CY172" s="404" t="str">
        <f ca="1">+IF(OFFSET('Sanitation Data'!$F$32,0,10*ROW('Sanitation Data'!F166))="","",OFFSET('Sanitation Data'!$F$32,0,10*ROW('Sanitation Data'!F166)))</f>
        <v/>
      </c>
      <c r="CZ172" s="404" t="str">
        <f ca="1">+IF(OFFSET('Sanitation Data'!$G$28,0,10*ROW('Sanitation Data'!G166))="","",OFFSET('Sanitation Data'!$G$28,0,10*ROW('Sanitation Data'!G166)))</f>
        <v/>
      </c>
      <c r="DA172" s="404" t="str">
        <f ca="1">+IF(OFFSET('Sanitation Data'!$G$29,0,10*ROW('Sanitation Data'!G166))="","",OFFSET('Sanitation Data'!$G$29,0,10*ROW('Sanitation Data'!G166)))</f>
        <v/>
      </c>
      <c r="DB172" s="404" t="str">
        <f ca="1">+IF(OFFSET('Sanitation Data'!$G$30,0,10*ROW('Sanitation Data'!G166))="","",OFFSET('Sanitation Data'!$G$30,0,10*ROW('Sanitation Data'!G166)))</f>
        <v/>
      </c>
      <c r="DC172" s="404" t="str">
        <f ca="1">+IF(OFFSET('Sanitation Data'!$G$31,0,10*ROW('Sanitation Data'!G166))="","",OFFSET('Sanitation Data'!$G$31,0,10*ROW('Sanitation Data'!G166)))</f>
        <v/>
      </c>
      <c r="DD172" s="404" t="str">
        <f ca="1">+IF(OFFSET('Sanitation Data'!$G$32,0,10*ROW('Sanitation Data'!G166))="","",OFFSET('Sanitation Data'!$G$32,0,10*ROW('Sanitation Data'!G166)))</f>
        <v/>
      </c>
      <c r="DE172" s="404" t="str">
        <f ca="1">+IF(OFFSET('Sanitation Data'!$H$28,0,10*ROW('Sanitation Data'!H166))="","",OFFSET('Sanitation Data'!$H$28,0,10*ROW('Sanitation Data'!H166)))</f>
        <v/>
      </c>
      <c r="DF172" s="404" t="str">
        <f ca="1">+IF(OFFSET('Sanitation Data'!$H$29,0,10*ROW('Sanitation Data'!H166))="","",OFFSET('Sanitation Data'!$H$29,0,10*ROW('Sanitation Data'!H166)))</f>
        <v/>
      </c>
      <c r="DG172" s="404" t="str">
        <f ca="1">+IF(OFFSET('Sanitation Data'!$H$30,0,10*ROW('Sanitation Data'!H166))="","",OFFSET('Sanitation Data'!$H$30,0,10*ROW('Sanitation Data'!H166)))</f>
        <v/>
      </c>
      <c r="DH172" s="404" t="str">
        <f ca="1">+IF(OFFSET('Sanitation Data'!$H$31,0,10*ROW('Sanitation Data'!H166))="","",OFFSET('Sanitation Data'!$H$31,0,10*ROW('Sanitation Data'!H166)))</f>
        <v/>
      </c>
      <c r="DI172" s="404" t="str">
        <f ca="1">+IF(OFFSET('Sanitation Data'!$H$32,0,10*ROW('Sanitation Data'!H166))="","",OFFSET('Sanitation Data'!$H$32,0,10*ROW('Sanitation Data'!H166)))</f>
        <v/>
      </c>
      <c r="DJ172" s="404" t="str">
        <f ca="1">+IF(OFFSET('Sanitation Data'!$I$28,0,10*ROW('Sanitation Data'!I166))="","",OFFSET('Sanitation Data'!$I$28,0,10*ROW('Sanitation Data'!I166)))</f>
        <v/>
      </c>
      <c r="DK172" s="404" t="str">
        <f ca="1">+IF(OFFSET('Sanitation Data'!$I$29,0,10*ROW('Sanitation Data'!I166))="","",OFFSET('Sanitation Data'!$I$29,0,10*ROW('Sanitation Data'!I166)))</f>
        <v/>
      </c>
      <c r="DL172" s="404" t="str">
        <f ca="1">+IF(OFFSET('Sanitation Data'!$I$30,0,10*ROW('Sanitation Data'!I166))="","",OFFSET('Sanitation Data'!$I$30,0,10*ROW('Sanitation Data'!I166)))</f>
        <v/>
      </c>
      <c r="DM172" s="404" t="str">
        <f ca="1">+IF(OFFSET('Sanitation Data'!$I$31,0,10*ROW('Sanitation Data'!I166))="","",OFFSET('Sanitation Data'!$I$31,0,10*ROW('Sanitation Data'!I166)))</f>
        <v/>
      </c>
      <c r="DN172" s="404" t="str">
        <f ca="1">+IF(OFFSET('Sanitation Data'!$I$32,0,10*ROW('Sanitation Data'!I166))="","",OFFSET('Sanitation Data'!$I$32,0,10*ROW('Sanitation Data'!I166)))</f>
        <v/>
      </c>
      <c r="DO172" s="404" t="str">
        <f ca="1">+IF(OFFSET('Hygiene Data'!$D$11,0,10*ROW('Hygiene Data'!D166))="","",OFFSET('Hygiene Data'!$D$11,0,10*ROW('Hygiene Data'!D166)))</f>
        <v/>
      </c>
      <c r="DP172" s="404" t="str">
        <f ca="1">+IF(OFFSET('Hygiene Data'!$D$12,0,10*ROW('Hygiene Data'!D166))="","",OFFSET('Hygiene Data'!$D$12,0,10*ROW('Hygiene Data'!D166)))</f>
        <v/>
      </c>
      <c r="DQ172" s="404" t="str">
        <f ca="1">+IF(OFFSET('Hygiene Data'!$D$13,0,10*ROW('Hygiene Data'!D166))="","",OFFSET('Hygiene Data'!$D$13,0,10*ROW('Hygiene Data'!D166)))</f>
        <v/>
      </c>
      <c r="DR172" s="404" t="str">
        <f ca="1">+IF(OFFSET('Hygiene Data'!$E$11,0,10*ROW('Hygiene Data'!E166))="","",OFFSET('Hygiene Data'!$E$11,0,10*ROW('Hygiene Data'!E166)))</f>
        <v/>
      </c>
      <c r="DS172" s="404" t="str">
        <f ca="1">+IF(OFFSET('Hygiene Data'!$E$12,0,10*ROW('Hygiene Data'!E166))="","",OFFSET('Hygiene Data'!$E$12,0,10*ROW('Hygiene Data'!E166)))</f>
        <v/>
      </c>
      <c r="DT172" s="404" t="str">
        <f ca="1">+IF(OFFSET('Hygiene Data'!$E$13,0,10*ROW('Hygiene Data'!E166))="","",OFFSET('Hygiene Data'!$E$13,0,10*ROW('Hygiene Data'!E166)))</f>
        <v/>
      </c>
      <c r="DU172" s="404" t="str">
        <f ca="1">+IF(OFFSET('Hygiene Data'!$F$11,0,10*ROW('Hygiene Data'!F166))="","",OFFSET('Hygiene Data'!$F$11,0,10*ROW('Hygiene Data'!F166)))</f>
        <v/>
      </c>
      <c r="DV172" s="404" t="str">
        <f ca="1">+IF(OFFSET('Hygiene Data'!$F$12,0,10*ROW('Hygiene Data'!F166))="","",OFFSET('Hygiene Data'!$F$12,0,10*ROW('Hygiene Data'!F166)))</f>
        <v/>
      </c>
      <c r="DW172" s="404" t="str">
        <f ca="1">+IF(OFFSET('Hygiene Data'!$F$13,0,10*ROW('Hygiene Data'!F166))="","",OFFSET('Hygiene Data'!$F$13,0,10*ROW('Hygiene Data'!F166)))</f>
        <v/>
      </c>
      <c r="DX172" s="404" t="str">
        <f ca="1">+IF(OFFSET('Hygiene Data'!$G$11,0,10*ROW('Hygiene Data'!G166))="","",OFFSET('Hygiene Data'!$G$11,0,10*ROW('Hygiene Data'!G166)))</f>
        <v/>
      </c>
      <c r="DY172" s="404" t="str">
        <f ca="1">+IF(OFFSET('Hygiene Data'!$G$12,0,10*ROW('Hygiene Data'!G166))="","",OFFSET('Hygiene Data'!$G$12,0,10*ROW('Hygiene Data'!G166)))</f>
        <v/>
      </c>
      <c r="DZ172" s="404" t="str">
        <f ca="1">+IF(OFFSET('Hygiene Data'!$G$13,0,10*ROW('Hygiene Data'!G166))="","",OFFSET('Hygiene Data'!$G$13,0,10*ROW('Hygiene Data'!G166)))</f>
        <v/>
      </c>
      <c r="EA172" s="404" t="str">
        <f ca="1">+IF(OFFSET('Hygiene Data'!$H$11,0,10*ROW('Hygiene Data'!H166))="","",OFFSET('Hygiene Data'!$H$11,0,10*ROW('Hygiene Data'!H166)))</f>
        <v/>
      </c>
      <c r="EB172" s="404" t="str">
        <f ca="1">+IF(OFFSET('Hygiene Data'!$H$12,0,10*ROW('Hygiene Data'!H166))="","",OFFSET('Hygiene Data'!$H$12,0,10*ROW('Hygiene Data'!H166)))</f>
        <v/>
      </c>
      <c r="EC172" s="404" t="str">
        <f ca="1">+IF(OFFSET('Hygiene Data'!$H$13,0,10*ROW('Hygiene Data'!H166))="","",OFFSET('Hygiene Data'!$H$13,0,10*ROW('Hygiene Data'!H166)))</f>
        <v/>
      </c>
      <c r="ED172" s="404" t="str">
        <f ca="1">+IF(OFFSET('Hygiene Data'!$I$11,0,10*ROW('Hygiene Data'!I166))="","",OFFSET('Hygiene Data'!$I$11,0,10*ROW('Hygiene Data'!I166)))</f>
        <v/>
      </c>
      <c r="EE172" s="404" t="str">
        <f ca="1">+IF(OFFSET('Hygiene Data'!$I$12,0,10*ROW('Hygiene Data'!I166))="","",OFFSET('Hygiene Data'!$I$12,0,10*ROW('Hygiene Data'!I166)))</f>
        <v/>
      </c>
      <c r="EF172" s="404" t="str">
        <f ca="1">+IF(OFFSET('Hygiene Data'!$I$13,0,10*ROW('Hygiene Data'!I166))="","",OFFSET('Hygiene Data'!$I$13,0,10*ROW('Hygiene Data'!I166)))</f>
        <v/>
      </c>
    </row>
    <row r="173" spans="1:136" x14ac:dyDescent="0.25">
      <c r="A173" s="513" t="str">
        <f ca="1">+IF(OFFSET('Water Data'!$B$2,0,10*ROW('Water Data'!E167))="","",OFFSET('Water Data'!$B$2,0,10*ROW('Water Data'!E167)))</f>
        <v/>
      </c>
      <c r="B173" s="51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40" t="str">
        <f t="shared" ca="1" si="2"/>
        <v/>
      </c>
      <c r="D173" s="54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4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4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4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4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4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4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4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4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4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4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4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4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4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4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4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4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4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4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4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4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4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4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4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4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4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4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4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4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4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4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4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4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4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4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4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4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4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4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4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4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4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4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4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4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4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4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4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4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1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4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4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4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4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4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4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4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4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4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4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4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4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4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4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4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4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404" t="str">
        <f ca="1">+IF(OFFSET('Water Data'!$D$27,0,10*ROW('Water Data'!D167))="","",OFFSET('Water Data'!$D$27,0,10*ROW('Water Data'!D167)))</f>
        <v/>
      </c>
      <c r="BT173" s="404" t="str">
        <f ca="1">+IF(OFFSET('Water Data'!$D$28,0,10*ROW('Water Data'!D167))="","",OFFSET('Water Data'!$D$28,0,10*ROW('Water Data'!D167)))</f>
        <v/>
      </c>
      <c r="BU173" s="404" t="str">
        <f ca="1">+IF(OFFSET('Water Data'!$D$29,0,10*ROW('Water Data'!D167))="","",OFFSET('Water Data'!$D$29,0,10*ROW('Water Data'!D167)))</f>
        <v/>
      </c>
      <c r="BV173" s="404" t="str">
        <f ca="1">+IF(OFFSET('Water Data'!$E$27,0,10*ROW('Water Data'!E167))="","",OFFSET('Water Data'!$E$27,0,10*ROW('Water Data'!E167)))</f>
        <v/>
      </c>
      <c r="BW173" s="404" t="str">
        <f ca="1">+IF(OFFSET('Water Data'!$E$28,0,10*ROW('Water Data'!E167))="","",OFFSET('Water Data'!$E$28,0,10*ROW('Water Data'!E167)))</f>
        <v/>
      </c>
      <c r="BX173" s="404" t="str">
        <f ca="1">+IF(OFFSET('Water Data'!$E$29,0,10*ROW('Water Data'!E167))="","",OFFSET('Water Data'!$E$29,0,10*ROW('Water Data'!E167)))</f>
        <v/>
      </c>
      <c r="BY173" s="404" t="str">
        <f ca="1">+IF(OFFSET('Water Data'!$F$27,0,10*ROW('Water Data'!F167))="","",OFFSET('Water Data'!$F$27,0,10*ROW('Water Data'!F167)))</f>
        <v/>
      </c>
      <c r="BZ173" s="404" t="str">
        <f ca="1">+IF(OFFSET('Water Data'!$F$28,0,10*ROW('Water Data'!F167))="","",OFFSET('Water Data'!$F$28,0,10*ROW('Water Data'!F167)))</f>
        <v/>
      </c>
      <c r="CA173" s="404" t="str">
        <f ca="1">+IF(OFFSET('Water Data'!$F$29,0,10*ROW('Water Data'!F167))="","",OFFSET('Water Data'!$F$29,0,10*ROW('Water Data'!F167)))</f>
        <v/>
      </c>
      <c r="CB173" s="404" t="str">
        <f ca="1">+IF(OFFSET('Water Data'!$G$27,0,10*ROW('Water Data'!G167))="","",OFFSET('Water Data'!$G$27,0,10*ROW('Water Data'!G167)))</f>
        <v/>
      </c>
      <c r="CC173" s="404" t="str">
        <f ca="1">+IF(OFFSET('Water Data'!$G$28,0,10*ROW('Water Data'!G167))="","",OFFSET('Water Data'!$G$28,0,10*ROW('Water Data'!G167)))</f>
        <v/>
      </c>
      <c r="CD173" s="404" t="str">
        <f ca="1">+IF(OFFSET('Water Data'!$G$29,0,10*ROW('Water Data'!G167))="","",OFFSET('Water Data'!$G$29,0,10*ROW('Water Data'!G167)))</f>
        <v/>
      </c>
      <c r="CE173" s="404" t="str">
        <f ca="1">+IF(OFFSET('Water Data'!$H$27,0,10*ROW('Water Data'!H167))="","",OFFSET('Water Data'!$H$27,0,10*ROW('Water Data'!H167)))</f>
        <v/>
      </c>
      <c r="CF173" s="404" t="str">
        <f ca="1">+IF(OFFSET('Water Data'!$H$28,0,10*ROW('Water Data'!H167))="","",OFFSET('Water Data'!$H$28,0,10*ROW('Water Data'!H167)))</f>
        <v/>
      </c>
      <c r="CG173" s="404" t="str">
        <f ca="1">+IF(OFFSET('Water Data'!$H$29,0,10*ROW('Water Data'!H167))="","",OFFSET('Water Data'!$H$29,0,10*ROW('Water Data'!H167)))</f>
        <v/>
      </c>
      <c r="CH173" s="404" t="str">
        <f ca="1">+IF(OFFSET('Water Data'!$I$27,0,10*ROW('Water Data'!I167))="","",OFFSET('Water Data'!$I$27,0,10*ROW('Water Data'!I167)))</f>
        <v/>
      </c>
      <c r="CI173" s="404" t="str">
        <f ca="1">+IF(OFFSET('Water Data'!$I$28,0,10*ROW('Water Data'!I167))="","",OFFSET('Water Data'!$I$28,0,10*ROW('Water Data'!I167)))</f>
        <v/>
      </c>
      <c r="CJ173" s="404" t="str">
        <f ca="1">+IF(OFFSET('Water Data'!$I$29,0,10*ROW('Water Data'!I167))="","",OFFSET('Water Data'!$I$29,0,10*ROW('Water Data'!I167)))</f>
        <v/>
      </c>
      <c r="CK173" s="404" t="str">
        <f ca="1">+IF(OFFSET('Sanitation Data'!$D$28,0,10*ROW('Sanitation Data'!D167))="","",OFFSET('Sanitation Data'!$D$28,0,10*ROW('Sanitation Data'!D167)))</f>
        <v/>
      </c>
      <c r="CL173" s="404" t="str">
        <f ca="1">+IF(OFFSET('Sanitation Data'!$D$29,0,10*ROW('Sanitation Data'!D167))="","",OFFSET('Sanitation Data'!$D$29,0,10*ROW('Sanitation Data'!D167)))</f>
        <v/>
      </c>
      <c r="CM173" s="404" t="str">
        <f ca="1">+IF(OFFSET('Sanitation Data'!$D$30,0,10*ROW('Sanitation Data'!D167))="","",OFFSET('Sanitation Data'!$D$30,0,10*ROW('Sanitation Data'!D167)))</f>
        <v/>
      </c>
      <c r="CN173" s="404" t="str">
        <f ca="1">+IF(OFFSET('Sanitation Data'!$D$31,0,10*ROW('Sanitation Data'!D167))="","",OFFSET('Sanitation Data'!$D$31,0,10*ROW('Sanitation Data'!D167)))</f>
        <v/>
      </c>
      <c r="CO173" s="404" t="str">
        <f ca="1">+IF(OFFSET('Sanitation Data'!$D$32,0,10*ROW('Sanitation Data'!D167))="","",OFFSET('Sanitation Data'!$D$32,0,10*ROW('Sanitation Data'!D167)))</f>
        <v/>
      </c>
      <c r="CP173" s="404" t="str">
        <f ca="1">+IF(OFFSET('Sanitation Data'!$E$28,0,10*ROW('Sanitation Data'!E167))="","",OFFSET('Sanitation Data'!$E$28,0,10*ROW('Sanitation Data'!E167)))</f>
        <v/>
      </c>
      <c r="CQ173" s="404" t="str">
        <f ca="1">+IF(OFFSET('Sanitation Data'!$E$29,0,10*ROW('Sanitation Data'!E167))="","",OFFSET('Sanitation Data'!$E$29,0,10*ROW('Sanitation Data'!E167)))</f>
        <v/>
      </c>
      <c r="CR173" s="404" t="str">
        <f ca="1">+IF(OFFSET('Sanitation Data'!$E$30,0,10*ROW('Sanitation Data'!E167))="","",OFFSET('Sanitation Data'!$E$30,0,10*ROW('Sanitation Data'!E167)))</f>
        <v/>
      </c>
      <c r="CS173" s="404" t="str">
        <f ca="1">+IF(OFFSET('Sanitation Data'!$E$31,0,10*ROW('Sanitation Data'!E167))="","",OFFSET('Sanitation Data'!$E$31,0,10*ROW('Sanitation Data'!E167)))</f>
        <v/>
      </c>
      <c r="CT173" s="404" t="str">
        <f ca="1">+IF(OFFSET('Sanitation Data'!$E$32,0,10*ROW('Sanitation Data'!E167))="","",OFFSET('Sanitation Data'!$E$32,0,10*ROW('Sanitation Data'!E167)))</f>
        <v/>
      </c>
      <c r="CU173" s="404" t="str">
        <f ca="1">+IF(OFFSET('Sanitation Data'!$F$28,0,10*ROW('Sanitation Data'!F167))="","",OFFSET('Sanitation Data'!$F$28,0,10*ROW('Sanitation Data'!F167)))</f>
        <v/>
      </c>
      <c r="CV173" s="404" t="str">
        <f ca="1">+IF(OFFSET('Sanitation Data'!$F$29,0,10*ROW('Sanitation Data'!F167))="","",OFFSET('Sanitation Data'!$F$29,0,10*ROW('Sanitation Data'!F167)))</f>
        <v/>
      </c>
      <c r="CW173" s="404" t="str">
        <f ca="1">+IF(OFFSET('Sanitation Data'!$F$30,0,10*ROW('Sanitation Data'!F167))="","",OFFSET('Sanitation Data'!$F$30,0,10*ROW('Sanitation Data'!F167)))</f>
        <v/>
      </c>
      <c r="CX173" s="404" t="str">
        <f ca="1">+IF(OFFSET('Sanitation Data'!$F$31,0,10*ROW('Sanitation Data'!F167))="","",OFFSET('Sanitation Data'!$F$31,0,10*ROW('Sanitation Data'!F167)))</f>
        <v/>
      </c>
      <c r="CY173" s="404" t="str">
        <f ca="1">+IF(OFFSET('Sanitation Data'!$F$32,0,10*ROW('Sanitation Data'!F167))="","",OFFSET('Sanitation Data'!$F$32,0,10*ROW('Sanitation Data'!F167)))</f>
        <v/>
      </c>
      <c r="CZ173" s="404" t="str">
        <f ca="1">+IF(OFFSET('Sanitation Data'!$G$28,0,10*ROW('Sanitation Data'!G167))="","",OFFSET('Sanitation Data'!$G$28,0,10*ROW('Sanitation Data'!G167)))</f>
        <v/>
      </c>
      <c r="DA173" s="404" t="str">
        <f ca="1">+IF(OFFSET('Sanitation Data'!$G$29,0,10*ROW('Sanitation Data'!G167))="","",OFFSET('Sanitation Data'!$G$29,0,10*ROW('Sanitation Data'!G167)))</f>
        <v/>
      </c>
      <c r="DB173" s="404" t="str">
        <f ca="1">+IF(OFFSET('Sanitation Data'!$G$30,0,10*ROW('Sanitation Data'!G167))="","",OFFSET('Sanitation Data'!$G$30,0,10*ROW('Sanitation Data'!G167)))</f>
        <v/>
      </c>
      <c r="DC173" s="404" t="str">
        <f ca="1">+IF(OFFSET('Sanitation Data'!$G$31,0,10*ROW('Sanitation Data'!G167))="","",OFFSET('Sanitation Data'!$G$31,0,10*ROW('Sanitation Data'!G167)))</f>
        <v/>
      </c>
      <c r="DD173" s="404" t="str">
        <f ca="1">+IF(OFFSET('Sanitation Data'!$G$32,0,10*ROW('Sanitation Data'!G167))="","",OFFSET('Sanitation Data'!$G$32,0,10*ROW('Sanitation Data'!G167)))</f>
        <v/>
      </c>
      <c r="DE173" s="404" t="str">
        <f ca="1">+IF(OFFSET('Sanitation Data'!$H$28,0,10*ROW('Sanitation Data'!H167))="","",OFFSET('Sanitation Data'!$H$28,0,10*ROW('Sanitation Data'!H167)))</f>
        <v/>
      </c>
      <c r="DF173" s="404" t="str">
        <f ca="1">+IF(OFFSET('Sanitation Data'!$H$29,0,10*ROW('Sanitation Data'!H167))="","",OFFSET('Sanitation Data'!$H$29,0,10*ROW('Sanitation Data'!H167)))</f>
        <v/>
      </c>
      <c r="DG173" s="404" t="str">
        <f ca="1">+IF(OFFSET('Sanitation Data'!$H$30,0,10*ROW('Sanitation Data'!H167))="","",OFFSET('Sanitation Data'!$H$30,0,10*ROW('Sanitation Data'!H167)))</f>
        <v/>
      </c>
      <c r="DH173" s="404" t="str">
        <f ca="1">+IF(OFFSET('Sanitation Data'!$H$31,0,10*ROW('Sanitation Data'!H167))="","",OFFSET('Sanitation Data'!$H$31,0,10*ROW('Sanitation Data'!H167)))</f>
        <v/>
      </c>
      <c r="DI173" s="404" t="str">
        <f ca="1">+IF(OFFSET('Sanitation Data'!$H$32,0,10*ROW('Sanitation Data'!H167))="","",OFFSET('Sanitation Data'!$H$32,0,10*ROW('Sanitation Data'!H167)))</f>
        <v/>
      </c>
      <c r="DJ173" s="404" t="str">
        <f ca="1">+IF(OFFSET('Sanitation Data'!$I$28,0,10*ROW('Sanitation Data'!I167))="","",OFFSET('Sanitation Data'!$I$28,0,10*ROW('Sanitation Data'!I167)))</f>
        <v/>
      </c>
      <c r="DK173" s="404" t="str">
        <f ca="1">+IF(OFFSET('Sanitation Data'!$I$29,0,10*ROW('Sanitation Data'!I167))="","",OFFSET('Sanitation Data'!$I$29,0,10*ROW('Sanitation Data'!I167)))</f>
        <v/>
      </c>
      <c r="DL173" s="404" t="str">
        <f ca="1">+IF(OFFSET('Sanitation Data'!$I$30,0,10*ROW('Sanitation Data'!I167))="","",OFFSET('Sanitation Data'!$I$30,0,10*ROW('Sanitation Data'!I167)))</f>
        <v/>
      </c>
      <c r="DM173" s="404" t="str">
        <f ca="1">+IF(OFFSET('Sanitation Data'!$I$31,0,10*ROW('Sanitation Data'!I167))="","",OFFSET('Sanitation Data'!$I$31,0,10*ROW('Sanitation Data'!I167)))</f>
        <v/>
      </c>
      <c r="DN173" s="404" t="str">
        <f ca="1">+IF(OFFSET('Sanitation Data'!$I$32,0,10*ROW('Sanitation Data'!I167))="","",OFFSET('Sanitation Data'!$I$32,0,10*ROW('Sanitation Data'!I167)))</f>
        <v/>
      </c>
      <c r="DO173" s="404" t="str">
        <f ca="1">+IF(OFFSET('Hygiene Data'!$D$11,0,10*ROW('Hygiene Data'!D167))="","",OFFSET('Hygiene Data'!$D$11,0,10*ROW('Hygiene Data'!D167)))</f>
        <v/>
      </c>
      <c r="DP173" s="404" t="str">
        <f ca="1">+IF(OFFSET('Hygiene Data'!$D$12,0,10*ROW('Hygiene Data'!D167))="","",OFFSET('Hygiene Data'!$D$12,0,10*ROW('Hygiene Data'!D167)))</f>
        <v/>
      </c>
      <c r="DQ173" s="404" t="str">
        <f ca="1">+IF(OFFSET('Hygiene Data'!$D$13,0,10*ROW('Hygiene Data'!D167))="","",OFFSET('Hygiene Data'!$D$13,0,10*ROW('Hygiene Data'!D167)))</f>
        <v/>
      </c>
      <c r="DR173" s="404" t="str">
        <f ca="1">+IF(OFFSET('Hygiene Data'!$E$11,0,10*ROW('Hygiene Data'!E167))="","",OFFSET('Hygiene Data'!$E$11,0,10*ROW('Hygiene Data'!E167)))</f>
        <v/>
      </c>
      <c r="DS173" s="404" t="str">
        <f ca="1">+IF(OFFSET('Hygiene Data'!$E$12,0,10*ROW('Hygiene Data'!E167))="","",OFFSET('Hygiene Data'!$E$12,0,10*ROW('Hygiene Data'!E167)))</f>
        <v/>
      </c>
      <c r="DT173" s="404" t="str">
        <f ca="1">+IF(OFFSET('Hygiene Data'!$E$13,0,10*ROW('Hygiene Data'!E167))="","",OFFSET('Hygiene Data'!$E$13,0,10*ROW('Hygiene Data'!E167)))</f>
        <v/>
      </c>
      <c r="DU173" s="404" t="str">
        <f ca="1">+IF(OFFSET('Hygiene Data'!$F$11,0,10*ROW('Hygiene Data'!F167))="","",OFFSET('Hygiene Data'!$F$11,0,10*ROW('Hygiene Data'!F167)))</f>
        <v/>
      </c>
      <c r="DV173" s="404" t="str">
        <f ca="1">+IF(OFFSET('Hygiene Data'!$F$12,0,10*ROW('Hygiene Data'!F167))="","",OFFSET('Hygiene Data'!$F$12,0,10*ROW('Hygiene Data'!F167)))</f>
        <v/>
      </c>
      <c r="DW173" s="404" t="str">
        <f ca="1">+IF(OFFSET('Hygiene Data'!$F$13,0,10*ROW('Hygiene Data'!F167))="","",OFFSET('Hygiene Data'!$F$13,0,10*ROW('Hygiene Data'!F167)))</f>
        <v/>
      </c>
      <c r="DX173" s="404" t="str">
        <f ca="1">+IF(OFFSET('Hygiene Data'!$G$11,0,10*ROW('Hygiene Data'!G167))="","",OFFSET('Hygiene Data'!$G$11,0,10*ROW('Hygiene Data'!G167)))</f>
        <v/>
      </c>
      <c r="DY173" s="404" t="str">
        <f ca="1">+IF(OFFSET('Hygiene Data'!$G$12,0,10*ROW('Hygiene Data'!G167))="","",OFFSET('Hygiene Data'!$G$12,0,10*ROW('Hygiene Data'!G167)))</f>
        <v/>
      </c>
      <c r="DZ173" s="404" t="str">
        <f ca="1">+IF(OFFSET('Hygiene Data'!$G$13,0,10*ROW('Hygiene Data'!G167))="","",OFFSET('Hygiene Data'!$G$13,0,10*ROW('Hygiene Data'!G167)))</f>
        <v/>
      </c>
      <c r="EA173" s="404" t="str">
        <f ca="1">+IF(OFFSET('Hygiene Data'!$H$11,0,10*ROW('Hygiene Data'!H167))="","",OFFSET('Hygiene Data'!$H$11,0,10*ROW('Hygiene Data'!H167)))</f>
        <v/>
      </c>
      <c r="EB173" s="404" t="str">
        <f ca="1">+IF(OFFSET('Hygiene Data'!$H$12,0,10*ROW('Hygiene Data'!H167))="","",OFFSET('Hygiene Data'!$H$12,0,10*ROW('Hygiene Data'!H167)))</f>
        <v/>
      </c>
      <c r="EC173" s="404" t="str">
        <f ca="1">+IF(OFFSET('Hygiene Data'!$H$13,0,10*ROW('Hygiene Data'!H167))="","",OFFSET('Hygiene Data'!$H$13,0,10*ROW('Hygiene Data'!H167)))</f>
        <v/>
      </c>
      <c r="ED173" s="404" t="str">
        <f ca="1">+IF(OFFSET('Hygiene Data'!$I$11,0,10*ROW('Hygiene Data'!I167))="","",OFFSET('Hygiene Data'!$I$11,0,10*ROW('Hygiene Data'!I167)))</f>
        <v/>
      </c>
      <c r="EE173" s="404" t="str">
        <f ca="1">+IF(OFFSET('Hygiene Data'!$I$12,0,10*ROW('Hygiene Data'!I167))="","",OFFSET('Hygiene Data'!$I$12,0,10*ROW('Hygiene Data'!I167)))</f>
        <v/>
      </c>
      <c r="EF173" s="404" t="str">
        <f ca="1">+IF(OFFSET('Hygiene Data'!$I$13,0,10*ROW('Hygiene Data'!I167))="","",OFFSET('Hygiene Data'!$I$13,0,10*ROW('Hygiene Data'!I167)))</f>
        <v/>
      </c>
    </row>
    <row r="174" spans="1:136" x14ac:dyDescent="0.25">
      <c r="A174" s="513" t="str">
        <f ca="1">+IF(OFFSET('Water Data'!$B$2,0,10*ROW('Water Data'!E168))="","",OFFSET('Water Data'!$B$2,0,10*ROW('Water Data'!E168)))</f>
        <v/>
      </c>
      <c r="B174" s="51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40" t="str">
        <f t="shared" ca="1" si="2"/>
        <v/>
      </c>
      <c r="D174" s="54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4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4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4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4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4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4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4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4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4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4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4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4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4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4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4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4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4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4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4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4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4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4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4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4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4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4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4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4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4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4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4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4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4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4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4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4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4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4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4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4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4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4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4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4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4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4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4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4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1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4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4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4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4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4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4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4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4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4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4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4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4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4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4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4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4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404" t="str">
        <f ca="1">+IF(OFFSET('Water Data'!$D$27,0,10*ROW('Water Data'!D168))="","",OFFSET('Water Data'!$D$27,0,10*ROW('Water Data'!D168)))</f>
        <v/>
      </c>
      <c r="BT174" s="404" t="str">
        <f ca="1">+IF(OFFSET('Water Data'!$D$28,0,10*ROW('Water Data'!D168))="","",OFFSET('Water Data'!$D$28,0,10*ROW('Water Data'!D168)))</f>
        <v/>
      </c>
      <c r="BU174" s="404" t="str">
        <f ca="1">+IF(OFFSET('Water Data'!$D$29,0,10*ROW('Water Data'!D168))="","",OFFSET('Water Data'!$D$29,0,10*ROW('Water Data'!D168)))</f>
        <v/>
      </c>
      <c r="BV174" s="404" t="str">
        <f ca="1">+IF(OFFSET('Water Data'!$E$27,0,10*ROW('Water Data'!E168))="","",OFFSET('Water Data'!$E$27,0,10*ROW('Water Data'!E168)))</f>
        <v/>
      </c>
      <c r="BW174" s="404" t="str">
        <f ca="1">+IF(OFFSET('Water Data'!$E$28,0,10*ROW('Water Data'!E168))="","",OFFSET('Water Data'!$E$28,0,10*ROW('Water Data'!E168)))</f>
        <v/>
      </c>
      <c r="BX174" s="404" t="str">
        <f ca="1">+IF(OFFSET('Water Data'!$E$29,0,10*ROW('Water Data'!E168))="","",OFFSET('Water Data'!$E$29,0,10*ROW('Water Data'!E168)))</f>
        <v/>
      </c>
      <c r="BY174" s="404" t="str">
        <f ca="1">+IF(OFFSET('Water Data'!$F$27,0,10*ROW('Water Data'!F168))="","",OFFSET('Water Data'!$F$27,0,10*ROW('Water Data'!F168)))</f>
        <v/>
      </c>
      <c r="BZ174" s="404" t="str">
        <f ca="1">+IF(OFFSET('Water Data'!$F$28,0,10*ROW('Water Data'!F168))="","",OFFSET('Water Data'!$F$28,0,10*ROW('Water Data'!F168)))</f>
        <v/>
      </c>
      <c r="CA174" s="404" t="str">
        <f ca="1">+IF(OFFSET('Water Data'!$F$29,0,10*ROW('Water Data'!F168))="","",OFFSET('Water Data'!$F$29,0,10*ROW('Water Data'!F168)))</f>
        <v/>
      </c>
      <c r="CB174" s="404" t="str">
        <f ca="1">+IF(OFFSET('Water Data'!$G$27,0,10*ROW('Water Data'!G168))="","",OFFSET('Water Data'!$G$27,0,10*ROW('Water Data'!G168)))</f>
        <v/>
      </c>
      <c r="CC174" s="404" t="str">
        <f ca="1">+IF(OFFSET('Water Data'!$G$28,0,10*ROW('Water Data'!G168))="","",OFFSET('Water Data'!$G$28,0,10*ROW('Water Data'!G168)))</f>
        <v/>
      </c>
      <c r="CD174" s="404" t="str">
        <f ca="1">+IF(OFFSET('Water Data'!$G$29,0,10*ROW('Water Data'!G168))="","",OFFSET('Water Data'!$G$29,0,10*ROW('Water Data'!G168)))</f>
        <v/>
      </c>
      <c r="CE174" s="404" t="str">
        <f ca="1">+IF(OFFSET('Water Data'!$H$27,0,10*ROW('Water Data'!H168))="","",OFFSET('Water Data'!$H$27,0,10*ROW('Water Data'!H168)))</f>
        <v/>
      </c>
      <c r="CF174" s="404" t="str">
        <f ca="1">+IF(OFFSET('Water Data'!$H$28,0,10*ROW('Water Data'!H168))="","",OFFSET('Water Data'!$H$28,0,10*ROW('Water Data'!H168)))</f>
        <v/>
      </c>
      <c r="CG174" s="404" t="str">
        <f ca="1">+IF(OFFSET('Water Data'!$H$29,0,10*ROW('Water Data'!H168))="","",OFFSET('Water Data'!$H$29,0,10*ROW('Water Data'!H168)))</f>
        <v/>
      </c>
      <c r="CH174" s="404" t="str">
        <f ca="1">+IF(OFFSET('Water Data'!$I$27,0,10*ROW('Water Data'!I168))="","",OFFSET('Water Data'!$I$27,0,10*ROW('Water Data'!I168)))</f>
        <v/>
      </c>
      <c r="CI174" s="404" t="str">
        <f ca="1">+IF(OFFSET('Water Data'!$I$28,0,10*ROW('Water Data'!I168))="","",OFFSET('Water Data'!$I$28,0,10*ROW('Water Data'!I168)))</f>
        <v/>
      </c>
      <c r="CJ174" s="404" t="str">
        <f ca="1">+IF(OFFSET('Water Data'!$I$29,0,10*ROW('Water Data'!I168))="","",OFFSET('Water Data'!$I$29,0,10*ROW('Water Data'!I168)))</f>
        <v/>
      </c>
      <c r="CK174" s="404" t="str">
        <f ca="1">+IF(OFFSET('Sanitation Data'!$D$28,0,10*ROW('Sanitation Data'!D168))="","",OFFSET('Sanitation Data'!$D$28,0,10*ROW('Sanitation Data'!D168)))</f>
        <v/>
      </c>
      <c r="CL174" s="404" t="str">
        <f ca="1">+IF(OFFSET('Sanitation Data'!$D$29,0,10*ROW('Sanitation Data'!D168))="","",OFFSET('Sanitation Data'!$D$29,0,10*ROW('Sanitation Data'!D168)))</f>
        <v/>
      </c>
      <c r="CM174" s="404" t="str">
        <f ca="1">+IF(OFFSET('Sanitation Data'!$D$30,0,10*ROW('Sanitation Data'!D168))="","",OFFSET('Sanitation Data'!$D$30,0,10*ROW('Sanitation Data'!D168)))</f>
        <v/>
      </c>
      <c r="CN174" s="404" t="str">
        <f ca="1">+IF(OFFSET('Sanitation Data'!$D$31,0,10*ROW('Sanitation Data'!D168))="","",OFFSET('Sanitation Data'!$D$31,0,10*ROW('Sanitation Data'!D168)))</f>
        <v/>
      </c>
      <c r="CO174" s="404" t="str">
        <f ca="1">+IF(OFFSET('Sanitation Data'!$D$32,0,10*ROW('Sanitation Data'!D168))="","",OFFSET('Sanitation Data'!$D$32,0,10*ROW('Sanitation Data'!D168)))</f>
        <v/>
      </c>
      <c r="CP174" s="404" t="str">
        <f ca="1">+IF(OFFSET('Sanitation Data'!$E$28,0,10*ROW('Sanitation Data'!E168))="","",OFFSET('Sanitation Data'!$E$28,0,10*ROW('Sanitation Data'!E168)))</f>
        <v/>
      </c>
      <c r="CQ174" s="404" t="str">
        <f ca="1">+IF(OFFSET('Sanitation Data'!$E$29,0,10*ROW('Sanitation Data'!E168))="","",OFFSET('Sanitation Data'!$E$29,0,10*ROW('Sanitation Data'!E168)))</f>
        <v/>
      </c>
      <c r="CR174" s="404" t="str">
        <f ca="1">+IF(OFFSET('Sanitation Data'!$E$30,0,10*ROW('Sanitation Data'!E168))="","",OFFSET('Sanitation Data'!$E$30,0,10*ROW('Sanitation Data'!E168)))</f>
        <v/>
      </c>
      <c r="CS174" s="404" t="str">
        <f ca="1">+IF(OFFSET('Sanitation Data'!$E$31,0,10*ROW('Sanitation Data'!E168))="","",OFFSET('Sanitation Data'!$E$31,0,10*ROW('Sanitation Data'!E168)))</f>
        <v/>
      </c>
      <c r="CT174" s="404" t="str">
        <f ca="1">+IF(OFFSET('Sanitation Data'!$E$32,0,10*ROW('Sanitation Data'!E168))="","",OFFSET('Sanitation Data'!$E$32,0,10*ROW('Sanitation Data'!E168)))</f>
        <v/>
      </c>
      <c r="CU174" s="404" t="str">
        <f ca="1">+IF(OFFSET('Sanitation Data'!$F$28,0,10*ROW('Sanitation Data'!F168))="","",OFFSET('Sanitation Data'!$F$28,0,10*ROW('Sanitation Data'!F168)))</f>
        <v/>
      </c>
      <c r="CV174" s="404" t="str">
        <f ca="1">+IF(OFFSET('Sanitation Data'!$F$29,0,10*ROW('Sanitation Data'!F168))="","",OFFSET('Sanitation Data'!$F$29,0,10*ROW('Sanitation Data'!F168)))</f>
        <v/>
      </c>
      <c r="CW174" s="404" t="str">
        <f ca="1">+IF(OFFSET('Sanitation Data'!$F$30,0,10*ROW('Sanitation Data'!F168))="","",OFFSET('Sanitation Data'!$F$30,0,10*ROW('Sanitation Data'!F168)))</f>
        <v/>
      </c>
      <c r="CX174" s="404" t="str">
        <f ca="1">+IF(OFFSET('Sanitation Data'!$F$31,0,10*ROW('Sanitation Data'!F168))="","",OFFSET('Sanitation Data'!$F$31,0,10*ROW('Sanitation Data'!F168)))</f>
        <v/>
      </c>
      <c r="CY174" s="404" t="str">
        <f ca="1">+IF(OFFSET('Sanitation Data'!$F$32,0,10*ROW('Sanitation Data'!F168))="","",OFFSET('Sanitation Data'!$F$32,0,10*ROW('Sanitation Data'!F168)))</f>
        <v/>
      </c>
      <c r="CZ174" s="404" t="str">
        <f ca="1">+IF(OFFSET('Sanitation Data'!$G$28,0,10*ROW('Sanitation Data'!G168))="","",OFFSET('Sanitation Data'!$G$28,0,10*ROW('Sanitation Data'!G168)))</f>
        <v/>
      </c>
      <c r="DA174" s="404" t="str">
        <f ca="1">+IF(OFFSET('Sanitation Data'!$G$29,0,10*ROW('Sanitation Data'!G168))="","",OFFSET('Sanitation Data'!$G$29,0,10*ROW('Sanitation Data'!G168)))</f>
        <v/>
      </c>
      <c r="DB174" s="404" t="str">
        <f ca="1">+IF(OFFSET('Sanitation Data'!$G$30,0,10*ROW('Sanitation Data'!G168))="","",OFFSET('Sanitation Data'!$G$30,0,10*ROW('Sanitation Data'!G168)))</f>
        <v/>
      </c>
      <c r="DC174" s="404" t="str">
        <f ca="1">+IF(OFFSET('Sanitation Data'!$G$31,0,10*ROW('Sanitation Data'!G168))="","",OFFSET('Sanitation Data'!$G$31,0,10*ROW('Sanitation Data'!G168)))</f>
        <v/>
      </c>
      <c r="DD174" s="404" t="str">
        <f ca="1">+IF(OFFSET('Sanitation Data'!$G$32,0,10*ROW('Sanitation Data'!G168))="","",OFFSET('Sanitation Data'!$G$32,0,10*ROW('Sanitation Data'!G168)))</f>
        <v/>
      </c>
      <c r="DE174" s="404" t="str">
        <f ca="1">+IF(OFFSET('Sanitation Data'!$H$28,0,10*ROW('Sanitation Data'!H168))="","",OFFSET('Sanitation Data'!$H$28,0,10*ROW('Sanitation Data'!H168)))</f>
        <v/>
      </c>
      <c r="DF174" s="404" t="str">
        <f ca="1">+IF(OFFSET('Sanitation Data'!$H$29,0,10*ROW('Sanitation Data'!H168))="","",OFFSET('Sanitation Data'!$H$29,0,10*ROW('Sanitation Data'!H168)))</f>
        <v/>
      </c>
      <c r="DG174" s="404" t="str">
        <f ca="1">+IF(OFFSET('Sanitation Data'!$H$30,0,10*ROW('Sanitation Data'!H168))="","",OFFSET('Sanitation Data'!$H$30,0,10*ROW('Sanitation Data'!H168)))</f>
        <v/>
      </c>
      <c r="DH174" s="404" t="str">
        <f ca="1">+IF(OFFSET('Sanitation Data'!$H$31,0,10*ROW('Sanitation Data'!H168))="","",OFFSET('Sanitation Data'!$H$31,0,10*ROW('Sanitation Data'!H168)))</f>
        <v/>
      </c>
      <c r="DI174" s="404" t="str">
        <f ca="1">+IF(OFFSET('Sanitation Data'!$H$32,0,10*ROW('Sanitation Data'!H168))="","",OFFSET('Sanitation Data'!$H$32,0,10*ROW('Sanitation Data'!H168)))</f>
        <v/>
      </c>
      <c r="DJ174" s="404" t="str">
        <f ca="1">+IF(OFFSET('Sanitation Data'!$I$28,0,10*ROW('Sanitation Data'!I168))="","",OFFSET('Sanitation Data'!$I$28,0,10*ROW('Sanitation Data'!I168)))</f>
        <v/>
      </c>
      <c r="DK174" s="404" t="str">
        <f ca="1">+IF(OFFSET('Sanitation Data'!$I$29,0,10*ROW('Sanitation Data'!I168))="","",OFFSET('Sanitation Data'!$I$29,0,10*ROW('Sanitation Data'!I168)))</f>
        <v/>
      </c>
      <c r="DL174" s="404" t="str">
        <f ca="1">+IF(OFFSET('Sanitation Data'!$I$30,0,10*ROW('Sanitation Data'!I168))="","",OFFSET('Sanitation Data'!$I$30,0,10*ROW('Sanitation Data'!I168)))</f>
        <v/>
      </c>
      <c r="DM174" s="404" t="str">
        <f ca="1">+IF(OFFSET('Sanitation Data'!$I$31,0,10*ROW('Sanitation Data'!I168))="","",OFFSET('Sanitation Data'!$I$31,0,10*ROW('Sanitation Data'!I168)))</f>
        <v/>
      </c>
      <c r="DN174" s="404" t="str">
        <f ca="1">+IF(OFFSET('Sanitation Data'!$I$32,0,10*ROW('Sanitation Data'!I168))="","",OFFSET('Sanitation Data'!$I$32,0,10*ROW('Sanitation Data'!I168)))</f>
        <v/>
      </c>
      <c r="DO174" s="404" t="str">
        <f ca="1">+IF(OFFSET('Hygiene Data'!$D$11,0,10*ROW('Hygiene Data'!D168))="","",OFFSET('Hygiene Data'!$D$11,0,10*ROW('Hygiene Data'!D168)))</f>
        <v/>
      </c>
      <c r="DP174" s="404" t="str">
        <f ca="1">+IF(OFFSET('Hygiene Data'!$D$12,0,10*ROW('Hygiene Data'!D168))="","",OFFSET('Hygiene Data'!$D$12,0,10*ROW('Hygiene Data'!D168)))</f>
        <v/>
      </c>
      <c r="DQ174" s="404" t="str">
        <f ca="1">+IF(OFFSET('Hygiene Data'!$D$13,0,10*ROW('Hygiene Data'!D168))="","",OFFSET('Hygiene Data'!$D$13,0,10*ROW('Hygiene Data'!D168)))</f>
        <v/>
      </c>
      <c r="DR174" s="404" t="str">
        <f ca="1">+IF(OFFSET('Hygiene Data'!$E$11,0,10*ROW('Hygiene Data'!E168))="","",OFFSET('Hygiene Data'!$E$11,0,10*ROW('Hygiene Data'!E168)))</f>
        <v/>
      </c>
      <c r="DS174" s="404" t="str">
        <f ca="1">+IF(OFFSET('Hygiene Data'!$E$12,0,10*ROW('Hygiene Data'!E168))="","",OFFSET('Hygiene Data'!$E$12,0,10*ROW('Hygiene Data'!E168)))</f>
        <v/>
      </c>
      <c r="DT174" s="404" t="str">
        <f ca="1">+IF(OFFSET('Hygiene Data'!$E$13,0,10*ROW('Hygiene Data'!E168))="","",OFFSET('Hygiene Data'!$E$13,0,10*ROW('Hygiene Data'!E168)))</f>
        <v/>
      </c>
      <c r="DU174" s="404" t="str">
        <f ca="1">+IF(OFFSET('Hygiene Data'!$F$11,0,10*ROW('Hygiene Data'!F168))="","",OFFSET('Hygiene Data'!$F$11,0,10*ROW('Hygiene Data'!F168)))</f>
        <v/>
      </c>
      <c r="DV174" s="404" t="str">
        <f ca="1">+IF(OFFSET('Hygiene Data'!$F$12,0,10*ROW('Hygiene Data'!F168))="","",OFFSET('Hygiene Data'!$F$12,0,10*ROW('Hygiene Data'!F168)))</f>
        <v/>
      </c>
      <c r="DW174" s="404" t="str">
        <f ca="1">+IF(OFFSET('Hygiene Data'!$F$13,0,10*ROW('Hygiene Data'!F168))="","",OFFSET('Hygiene Data'!$F$13,0,10*ROW('Hygiene Data'!F168)))</f>
        <v/>
      </c>
      <c r="DX174" s="404" t="str">
        <f ca="1">+IF(OFFSET('Hygiene Data'!$G$11,0,10*ROW('Hygiene Data'!G168))="","",OFFSET('Hygiene Data'!$G$11,0,10*ROW('Hygiene Data'!G168)))</f>
        <v/>
      </c>
      <c r="DY174" s="404" t="str">
        <f ca="1">+IF(OFFSET('Hygiene Data'!$G$12,0,10*ROW('Hygiene Data'!G168))="","",OFFSET('Hygiene Data'!$G$12,0,10*ROW('Hygiene Data'!G168)))</f>
        <v/>
      </c>
      <c r="DZ174" s="404" t="str">
        <f ca="1">+IF(OFFSET('Hygiene Data'!$G$13,0,10*ROW('Hygiene Data'!G168))="","",OFFSET('Hygiene Data'!$G$13,0,10*ROW('Hygiene Data'!G168)))</f>
        <v/>
      </c>
      <c r="EA174" s="404" t="str">
        <f ca="1">+IF(OFFSET('Hygiene Data'!$H$11,0,10*ROW('Hygiene Data'!H168))="","",OFFSET('Hygiene Data'!$H$11,0,10*ROW('Hygiene Data'!H168)))</f>
        <v/>
      </c>
      <c r="EB174" s="404" t="str">
        <f ca="1">+IF(OFFSET('Hygiene Data'!$H$12,0,10*ROW('Hygiene Data'!H168))="","",OFFSET('Hygiene Data'!$H$12,0,10*ROW('Hygiene Data'!H168)))</f>
        <v/>
      </c>
      <c r="EC174" s="404" t="str">
        <f ca="1">+IF(OFFSET('Hygiene Data'!$H$13,0,10*ROW('Hygiene Data'!H168))="","",OFFSET('Hygiene Data'!$H$13,0,10*ROW('Hygiene Data'!H168)))</f>
        <v/>
      </c>
      <c r="ED174" s="404" t="str">
        <f ca="1">+IF(OFFSET('Hygiene Data'!$I$11,0,10*ROW('Hygiene Data'!I168))="","",OFFSET('Hygiene Data'!$I$11,0,10*ROW('Hygiene Data'!I168)))</f>
        <v/>
      </c>
      <c r="EE174" s="404" t="str">
        <f ca="1">+IF(OFFSET('Hygiene Data'!$I$12,0,10*ROW('Hygiene Data'!I168))="","",OFFSET('Hygiene Data'!$I$12,0,10*ROW('Hygiene Data'!I168)))</f>
        <v/>
      </c>
      <c r="EF174" s="404" t="str">
        <f ca="1">+IF(OFFSET('Hygiene Data'!$I$13,0,10*ROW('Hygiene Data'!I168))="","",OFFSET('Hygiene Data'!$I$13,0,10*ROW('Hygiene Data'!I168)))</f>
        <v/>
      </c>
    </row>
    <row r="175" spans="1:136" x14ac:dyDescent="0.25">
      <c r="A175" s="513" t="str">
        <f ca="1">+IF(OFFSET('Water Data'!$B$2,0,10*ROW('Water Data'!E169))="","",OFFSET('Water Data'!$B$2,0,10*ROW('Water Data'!E169)))</f>
        <v/>
      </c>
      <c r="B175" s="51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40" t="str">
        <f t="shared" ca="1" si="2"/>
        <v/>
      </c>
      <c r="D175" s="54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4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4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4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4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4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4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4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4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4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4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4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4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4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4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4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4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4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4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4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4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4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4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4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4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4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4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4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4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4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4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4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4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4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4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4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4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4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4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4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4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4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4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4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4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4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4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4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4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1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4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4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4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4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4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4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4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4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4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4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4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4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4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4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4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4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404" t="str">
        <f ca="1">+IF(OFFSET('Water Data'!$D$27,0,10*ROW('Water Data'!D169))="","",OFFSET('Water Data'!$D$27,0,10*ROW('Water Data'!D169)))</f>
        <v/>
      </c>
      <c r="BT175" s="404" t="str">
        <f ca="1">+IF(OFFSET('Water Data'!$D$28,0,10*ROW('Water Data'!D169))="","",OFFSET('Water Data'!$D$28,0,10*ROW('Water Data'!D169)))</f>
        <v/>
      </c>
      <c r="BU175" s="404" t="str">
        <f ca="1">+IF(OFFSET('Water Data'!$D$29,0,10*ROW('Water Data'!D169))="","",OFFSET('Water Data'!$D$29,0,10*ROW('Water Data'!D169)))</f>
        <v/>
      </c>
      <c r="BV175" s="404" t="str">
        <f ca="1">+IF(OFFSET('Water Data'!$E$27,0,10*ROW('Water Data'!E169))="","",OFFSET('Water Data'!$E$27,0,10*ROW('Water Data'!E169)))</f>
        <v/>
      </c>
      <c r="BW175" s="404" t="str">
        <f ca="1">+IF(OFFSET('Water Data'!$E$28,0,10*ROW('Water Data'!E169))="","",OFFSET('Water Data'!$E$28,0,10*ROW('Water Data'!E169)))</f>
        <v/>
      </c>
      <c r="BX175" s="404" t="str">
        <f ca="1">+IF(OFFSET('Water Data'!$E$29,0,10*ROW('Water Data'!E169))="","",OFFSET('Water Data'!$E$29,0,10*ROW('Water Data'!E169)))</f>
        <v/>
      </c>
      <c r="BY175" s="404" t="str">
        <f ca="1">+IF(OFFSET('Water Data'!$F$27,0,10*ROW('Water Data'!F169))="","",OFFSET('Water Data'!$F$27,0,10*ROW('Water Data'!F169)))</f>
        <v/>
      </c>
      <c r="BZ175" s="404" t="str">
        <f ca="1">+IF(OFFSET('Water Data'!$F$28,0,10*ROW('Water Data'!F169))="","",OFFSET('Water Data'!$F$28,0,10*ROW('Water Data'!F169)))</f>
        <v/>
      </c>
      <c r="CA175" s="404" t="str">
        <f ca="1">+IF(OFFSET('Water Data'!$F$29,0,10*ROW('Water Data'!F169))="","",OFFSET('Water Data'!$F$29,0,10*ROW('Water Data'!F169)))</f>
        <v/>
      </c>
      <c r="CB175" s="404" t="str">
        <f ca="1">+IF(OFFSET('Water Data'!$G$27,0,10*ROW('Water Data'!G169))="","",OFFSET('Water Data'!$G$27,0,10*ROW('Water Data'!G169)))</f>
        <v/>
      </c>
      <c r="CC175" s="404" t="str">
        <f ca="1">+IF(OFFSET('Water Data'!$G$28,0,10*ROW('Water Data'!G169))="","",OFFSET('Water Data'!$G$28,0,10*ROW('Water Data'!G169)))</f>
        <v/>
      </c>
      <c r="CD175" s="404" t="str">
        <f ca="1">+IF(OFFSET('Water Data'!$G$29,0,10*ROW('Water Data'!G169))="","",OFFSET('Water Data'!$G$29,0,10*ROW('Water Data'!G169)))</f>
        <v/>
      </c>
      <c r="CE175" s="404" t="str">
        <f ca="1">+IF(OFFSET('Water Data'!$H$27,0,10*ROW('Water Data'!H169))="","",OFFSET('Water Data'!$H$27,0,10*ROW('Water Data'!H169)))</f>
        <v/>
      </c>
      <c r="CF175" s="404" t="str">
        <f ca="1">+IF(OFFSET('Water Data'!$H$28,0,10*ROW('Water Data'!H169))="","",OFFSET('Water Data'!$H$28,0,10*ROW('Water Data'!H169)))</f>
        <v/>
      </c>
      <c r="CG175" s="404" t="str">
        <f ca="1">+IF(OFFSET('Water Data'!$H$29,0,10*ROW('Water Data'!H169))="","",OFFSET('Water Data'!$H$29,0,10*ROW('Water Data'!H169)))</f>
        <v/>
      </c>
      <c r="CH175" s="404" t="str">
        <f ca="1">+IF(OFFSET('Water Data'!$I$27,0,10*ROW('Water Data'!I169))="","",OFFSET('Water Data'!$I$27,0,10*ROW('Water Data'!I169)))</f>
        <v/>
      </c>
      <c r="CI175" s="404" t="str">
        <f ca="1">+IF(OFFSET('Water Data'!$I$28,0,10*ROW('Water Data'!I169))="","",OFFSET('Water Data'!$I$28,0,10*ROW('Water Data'!I169)))</f>
        <v/>
      </c>
      <c r="CJ175" s="404" t="str">
        <f ca="1">+IF(OFFSET('Water Data'!$I$29,0,10*ROW('Water Data'!I169))="","",OFFSET('Water Data'!$I$29,0,10*ROW('Water Data'!I169)))</f>
        <v/>
      </c>
      <c r="CK175" s="404" t="str">
        <f ca="1">+IF(OFFSET('Sanitation Data'!$D$28,0,10*ROW('Sanitation Data'!D169))="","",OFFSET('Sanitation Data'!$D$28,0,10*ROW('Sanitation Data'!D169)))</f>
        <v/>
      </c>
      <c r="CL175" s="404" t="str">
        <f ca="1">+IF(OFFSET('Sanitation Data'!$D$29,0,10*ROW('Sanitation Data'!D169))="","",OFFSET('Sanitation Data'!$D$29,0,10*ROW('Sanitation Data'!D169)))</f>
        <v/>
      </c>
      <c r="CM175" s="404" t="str">
        <f ca="1">+IF(OFFSET('Sanitation Data'!$D$30,0,10*ROW('Sanitation Data'!D169))="","",OFFSET('Sanitation Data'!$D$30,0,10*ROW('Sanitation Data'!D169)))</f>
        <v/>
      </c>
      <c r="CN175" s="404" t="str">
        <f ca="1">+IF(OFFSET('Sanitation Data'!$D$31,0,10*ROW('Sanitation Data'!D169))="","",OFFSET('Sanitation Data'!$D$31,0,10*ROW('Sanitation Data'!D169)))</f>
        <v/>
      </c>
      <c r="CO175" s="404" t="str">
        <f ca="1">+IF(OFFSET('Sanitation Data'!$D$32,0,10*ROW('Sanitation Data'!D169))="","",OFFSET('Sanitation Data'!$D$32,0,10*ROW('Sanitation Data'!D169)))</f>
        <v/>
      </c>
      <c r="CP175" s="404" t="str">
        <f ca="1">+IF(OFFSET('Sanitation Data'!$E$28,0,10*ROW('Sanitation Data'!E169))="","",OFFSET('Sanitation Data'!$E$28,0,10*ROW('Sanitation Data'!E169)))</f>
        <v/>
      </c>
      <c r="CQ175" s="404" t="str">
        <f ca="1">+IF(OFFSET('Sanitation Data'!$E$29,0,10*ROW('Sanitation Data'!E169))="","",OFFSET('Sanitation Data'!$E$29,0,10*ROW('Sanitation Data'!E169)))</f>
        <v/>
      </c>
      <c r="CR175" s="404" t="str">
        <f ca="1">+IF(OFFSET('Sanitation Data'!$E$30,0,10*ROW('Sanitation Data'!E169))="","",OFFSET('Sanitation Data'!$E$30,0,10*ROW('Sanitation Data'!E169)))</f>
        <v/>
      </c>
      <c r="CS175" s="404" t="str">
        <f ca="1">+IF(OFFSET('Sanitation Data'!$E$31,0,10*ROW('Sanitation Data'!E169))="","",OFFSET('Sanitation Data'!$E$31,0,10*ROW('Sanitation Data'!E169)))</f>
        <v/>
      </c>
      <c r="CT175" s="404" t="str">
        <f ca="1">+IF(OFFSET('Sanitation Data'!$E$32,0,10*ROW('Sanitation Data'!E169))="","",OFFSET('Sanitation Data'!$E$32,0,10*ROW('Sanitation Data'!E169)))</f>
        <v/>
      </c>
      <c r="CU175" s="404" t="str">
        <f ca="1">+IF(OFFSET('Sanitation Data'!$F$28,0,10*ROW('Sanitation Data'!F169))="","",OFFSET('Sanitation Data'!$F$28,0,10*ROW('Sanitation Data'!F169)))</f>
        <v/>
      </c>
      <c r="CV175" s="404" t="str">
        <f ca="1">+IF(OFFSET('Sanitation Data'!$F$29,0,10*ROW('Sanitation Data'!F169))="","",OFFSET('Sanitation Data'!$F$29,0,10*ROW('Sanitation Data'!F169)))</f>
        <v/>
      </c>
      <c r="CW175" s="404" t="str">
        <f ca="1">+IF(OFFSET('Sanitation Data'!$F$30,0,10*ROW('Sanitation Data'!F169))="","",OFFSET('Sanitation Data'!$F$30,0,10*ROW('Sanitation Data'!F169)))</f>
        <v/>
      </c>
      <c r="CX175" s="404" t="str">
        <f ca="1">+IF(OFFSET('Sanitation Data'!$F$31,0,10*ROW('Sanitation Data'!F169))="","",OFFSET('Sanitation Data'!$F$31,0,10*ROW('Sanitation Data'!F169)))</f>
        <v/>
      </c>
      <c r="CY175" s="404" t="str">
        <f ca="1">+IF(OFFSET('Sanitation Data'!$F$32,0,10*ROW('Sanitation Data'!F169))="","",OFFSET('Sanitation Data'!$F$32,0,10*ROW('Sanitation Data'!F169)))</f>
        <v/>
      </c>
      <c r="CZ175" s="404" t="str">
        <f ca="1">+IF(OFFSET('Sanitation Data'!$G$28,0,10*ROW('Sanitation Data'!G169))="","",OFFSET('Sanitation Data'!$G$28,0,10*ROW('Sanitation Data'!G169)))</f>
        <v/>
      </c>
      <c r="DA175" s="404" t="str">
        <f ca="1">+IF(OFFSET('Sanitation Data'!$G$29,0,10*ROW('Sanitation Data'!G169))="","",OFFSET('Sanitation Data'!$G$29,0,10*ROW('Sanitation Data'!G169)))</f>
        <v/>
      </c>
      <c r="DB175" s="404" t="str">
        <f ca="1">+IF(OFFSET('Sanitation Data'!$G$30,0,10*ROW('Sanitation Data'!G169))="","",OFFSET('Sanitation Data'!$G$30,0,10*ROW('Sanitation Data'!G169)))</f>
        <v/>
      </c>
      <c r="DC175" s="404" t="str">
        <f ca="1">+IF(OFFSET('Sanitation Data'!$G$31,0,10*ROW('Sanitation Data'!G169))="","",OFFSET('Sanitation Data'!$G$31,0,10*ROW('Sanitation Data'!G169)))</f>
        <v/>
      </c>
      <c r="DD175" s="404" t="str">
        <f ca="1">+IF(OFFSET('Sanitation Data'!$G$32,0,10*ROW('Sanitation Data'!G169))="","",OFFSET('Sanitation Data'!$G$32,0,10*ROW('Sanitation Data'!G169)))</f>
        <v/>
      </c>
      <c r="DE175" s="404" t="str">
        <f ca="1">+IF(OFFSET('Sanitation Data'!$H$28,0,10*ROW('Sanitation Data'!H169))="","",OFFSET('Sanitation Data'!$H$28,0,10*ROW('Sanitation Data'!H169)))</f>
        <v/>
      </c>
      <c r="DF175" s="404" t="str">
        <f ca="1">+IF(OFFSET('Sanitation Data'!$H$29,0,10*ROW('Sanitation Data'!H169))="","",OFFSET('Sanitation Data'!$H$29,0,10*ROW('Sanitation Data'!H169)))</f>
        <v/>
      </c>
      <c r="DG175" s="404" t="str">
        <f ca="1">+IF(OFFSET('Sanitation Data'!$H$30,0,10*ROW('Sanitation Data'!H169))="","",OFFSET('Sanitation Data'!$H$30,0,10*ROW('Sanitation Data'!H169)))</f>
        <v/>
      </c>
      <c r="DH175" s="404" t="str">
        <f ca="1">+IF(OFFSET('Sanitation Data'!$H$31,0,10*ROW('Sanitation Data'!H169))="","",OFFSET('Sanitation Data'!$H$31,0,10*ROW('Sanitation Data'!H169)))</f>
        <v/>
      </c>
      <c r="DI175" s="404" t="str">
        <f ca="1">+IF(OFFSET('Sanitation Data'!$H$32,0,10*ROW('Sanitation Data'!H169))="","",OFFSET('Sanitation Data'!$H$32,0,10*ROW('Sanitation Data'!H169)))</f>
        <v/>
      </c>
      <c r="DJ175" s="404" t="str">
        <f ca="1">+IF(OFFSET('Sanitation Data'!$I$28,0,10*ROW('Sanitation Data'!I169))="","",OFFSET('Sanitation Data'!$I$28,0,10*ROW('Sanitation Data'!I169)))</f>
        <v/>
      </c>
      <c r="DK175" s="404" t="str">
        <f ca="1">+IF(OFFSET('Sanitation Data'!$I$29,0,10*ROW('Sanitation Data'!I169))="","",OFFSET('Sanitation Data'!$I$29,0,10*ROW('Sanitation Data'!I169)))</f>
        <v/>
      </c>
      <c r="DL175" s="404" t="str">
        <f ca="1">+IF(OFFSET('Sanitation Data'!$I$30,0,10*ROW('Sanitation Data'!I169))="","",OFFSET('Sanitation Data'!$I$30,0,10*ROW('Sanitation Data'!I169)))</f>
        <v/>
      </c>
      <c r="DM175" s="404" t="str">
        <f ca="1">+IF(OFFSET('Sanitation Data'!$I$31,0,10*ROW('Sanitation Data'!I169))="","",OFFSET('Sanitation Data'!$I$31,0,10*ROW('Sanitation Data'!I169)))</f>
        <v/>
      </c>
      <c r="DN175" s="404" t="str">
        <f ca="1">+IF(OFFSET('Sanitation Data'!$I$32,0,10*ROW('Sanitation Data'!I169))="","",OFFSET('Sanitation Data'!$I$32,0,10*ROW('Sanitation Data'!I169)))</f>
        <v/>
      </c>
      <c r="DO175" s="404" t="str">
        <f ca="1">+IF(OFFSET('Hygiene Data'!$D$11,0,10*ROW('Hygiene Data'!D169))="","",OFFSET('Hygiene Data'!$D$11,0,10*ROW('Hygiene Data'!D169)))</f>
        <v/>
      </c>
      <c r="DP175" s="404" t="str">
        <f ca="1">+IF(OFFSET('Hygiene Data'!$D$12,0,10*ROW('Hygiene Data'!D169))="","",OFFSET('Hygiene Data'!$D$12,0,10*ROW('Hygiene Data'!D169)))</f>
        <v/>
      </c>
      <c r="DQ175" s="404" t="str">
        <f ca="1">+IF(OFFSET('Hygiene Data'!$D$13,0,10*ROW('Hygiene Data'!D169))="","",OFFSET('Hygiene Data'!$D$13,0,10*ROW('Hygiene Data'!D169)))</f>
        <v/>
      </c>
      <c r="DR175" s="404" t="str">
        <f ca="1">+IF(OFFSET('Hygiene Data'!$E$11,0,10*ROW('Hygiene Data'!E169))="","",OFFSET('Hygiene Data'!$E$11,0,10*ROW('Hygiene Data'!E169)))</f>
        <v/>
      </c>
      <c r="DS175" s="404" t="str">
        <f ca="1">+IF(OFFSET('Hygiene Data'!$E$12,0,10*ROW('Hygiene Data'!E169))="","",OFFSET('Hygiene Data'!$E$12,0,10*ROW('Hygiene Data'!E169)))</f>
        <v/>
      </c>
      <c r="DT175" s="404" t="str">
        <f ca="1">+IF(OFFSET('Hygiene Data'!$E$13,0,10*ROW('Hygiene Data'!E169))="","",OFFSET('Hygiene Data'!$E$13,0,10*ROW('Hygiene Data'!E169)))</f>
        <v/>
      </c>
      <c r="DU175" s="404" t="str">
        <f ca="1">+IF(OFFSET('Hygiene Data'!$F$11,0,10*ROW('Hygiene Data'!F169))="","",OFFSET('Hygiene Data'!$F$11,0,10*ROW('Hygiene Data'!F169)))</f>
        <v/>
      </c>
      <c r="DV175" s="404" t="str">
        <f ca="1">+IF(OFFSET('Hygiene Data'!$F$12,0,10*ROW('Hygiene Data'!F169))="","",OFFSET('Hygiene Data'!$F$12,0,10*ROW('Hygiene Data'!F169)))</f>
        <v/>
      </c>
      <c r="DW175" s="404" t="str">
        <f ca="1">+IF(OFFSET('Hygiene Data'!$F$13,0,10*ROW('Hygiene Data'!F169))="","",OFFSET('Hygiene Data'!$F$13,0,10*ROW('Hygiene Data'!F169)))</f>
        <v/>
      </c>
      <c r="DX175" s="404" t="str">
        <f ca="1">+IF(OFFSET('Hygiene Data'!$G$11,0,10*ROW('Hygiene Data'!G169))="","",OFFSET('Hygiene Data'!$G$11,0,10*ROW('Hygiene Data'!G169)))</f>
        <v/>
      </c>
      <c r="DY175" s="404" t="str">
        <f ca="1">+IF(OFFSET('Hygiene Data'!$G$12,0,10*ROW('Hygiene Data'!G169))="","",OFFSET('Hygiene Data'!$G$12,0,10*ROW('Hygiene Data'!G169)))</f>
        <v/>
      </c>
      <c r="DZ175" s="404" t="str">
        <f ca="1">+IF(OFFSET('Hygiene Data'!$G$13,0,10*ROW('Hygiene Data'!G169))="","",OFFSET('Hygiene Data'!$G$13,0,10*ROW('Hygiene Data'!G169)))</f>
        <v/>
      </c>
      <c r="EA175" s="404" t="str">
        <f ca="1">+IF(OFFSET('Hygiene Data'!$H$11,0,10*ROW('Hygiene Data'!H169))="","",OFFSET('Hygiene Data'!$H$11,0,10*ROW('Hygiene Data'!H169)))</f>
        <v/>
      </c>
      <c r="EB175" s="404" t="str">
        <f ca="1">+IF(OFFSET('Hygiene Data'!$H$12,0,10*ROW('Hygiene Data'!H169))="","",OFFSET('Hygiene Data'!$H$12,0,10*ROW('Hygiene Data'!H169)))</f>
        <v/>
      </c>
      <c r="EC175" s="404" t="str">
        <f ca="1">+IF(OFFSET('Hygiene Data'!$H$13,0,10*ROW('Hygiene Data'!H169))="","",OFFSET('Hygiene Data'!$H$13,0,10*ROW('Hygiene Data'!H169)))</f>
        <v/>
      </c>
      <c r="ED175" s="404" t="str">
        <f ca="1">+IF(OFFSET('Hygiene Data'!$I$11,0,10*ROW('Hygiene Data'!I169))="","",OFFSET('Hygiene Data'!$I$11,0,10*ROW('Hygiene Data'!I169)))</f>
        <v/>
      </c>
      <c r="EE175" s="404" t="str">
        <f ca="1">+IF(OFFSET('Hygiene Data'!$I$12,0,10*ROW('Hygiene Data'!I169))="","",OFFSET('Hygiene Data'!$I$12,0,10*ROW('Hygiene Data'!I169)))</f>
        <v/>
      </c>
      <c r="EF175" s="404" t="str">
        <f ca="1">+IF(OFFSET('Hygiene Data'!$I$13,0,10*ROW('Hygiene Data'!I169))="","",OFFSET('Hygiene Data'!$I$13,0,10*ROW('Hygiene Data'!I169)))</f>
        <v/>
      </c>
    </row>
    <row r="176" spans="1:136" x14ac:dyDescent="0.25">
      <c r="A176" s="513" t="str">
        <f ca="1">+IF(OFFSET('Water Data'!$B$2,0,10*ROW('Water Data'!E170))="","",OFFSET('Water Data'!$B$2,0,10*ROW('Water Data'!E170)))</f>
        <v/>
      </c>
      <c r="B176" s="51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40" t="str">
        <f t="shared" ca="1" si="2"/>
        <v/>
      </c>
      <c r="D176" s="54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4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4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4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4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4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4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4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4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4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4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4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4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4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4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4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4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4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4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4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4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4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4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4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4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4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4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4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4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4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4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4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4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4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4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4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4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4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4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4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4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4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4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4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4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4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4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4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4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1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4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4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4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4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4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4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4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4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4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4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4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4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4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4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4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4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404" t="str">
        <f ca="1">+IF(OFFSET('Water Data'!$D$27,0,10*ROW('Water Data'!D170))="","",OFFSET('Water Data'!$D$27,0,10*ROW('Water Data'!D170)))</f>
        <v/>
      </c>
      <c r="BT176" s="404" t="str">
        <f ca="1">+IF(OFFSET('Water Data'!$D$28,0,10*ROW('Water Data'!D170))="","",OFFSET('Water Data'!$D$28,0,10*ROW('Water Data'!D170)))</f>
        <v/>
      </c>
      <c r="BU176" s="404" t="str">
        <f ca="1">+IF(OFFSET('Water Data'!$D$29,0,10*ROW('Water Data'!D170))="","",OFFSET('Water Data'!$D$29,0,10*ROW('Water Data'!D170)))</f>
        <v/>
      </c>
      <c r="BV176" s="404" t="str">
        <f ca="1">+IF(OFFSET('Water Data'!$E$27,0,10*ROW('Water Data'!E170))="","",OFFSET('Water Data'!$E$27,0,10*ROW('Water Data'!E170)))</f>
        <v/>
      </c>
      <c r="BW176" s="404" t="str">
        <f ca="1">+IF(OFFSET('Water Data'!$E$28,0,10*ROW('Water Data'!E170))="","",OFFSET('Water Data'!$E$28,0,10*ROW('Water Data'!E170)))</f>
        <v/>
      </c>
      <c r="BX176" s="404" t="str">
        <f ca="1">+IF(OFFSET('Water Data'!$E$29,0,10*ROW('Water Data'!E170))="","",OFFSET('Water Data'!$E$29,0,10*ROW('Water Data'!E170)))</f>
        <v/>
      </c>
      <c r="BY176" s="404" t="str">
        <f ca="1">+IF(OFFSET('Water Data'!$F$27,0,10*ROW('Water Data'!F170))="","",OFFSET('Water Data'!$F$27,0,10*ROW('Water Data'!F170)))</f>
        <v/>
      </c>
      <c r="BZ176" s="404" t="str">
        <f ca="1">+IF(OFFSET('Water Data'!$F$28,0,10*ROW('Water Data'!F170))="","",OFFSET('Water Data'!$F$28,0,10*ROW('Water Data'!F170)))</f>
        <v/>
      </c>
      <c r="CA176" s="404" t="str">
        <f ca="1">+IF(OFFSET('Water Data'!$F$29,0,10*ROW('Water Data'!F170))="","",OFFSET('Water Data'!$F$29,0,10*ROW('Water Data'!F170)))</f>
        <v/>
      </c>
      <c r="CB176" s="404" t="str">
        <f ca="1">+IF(OFFSET('Water Data'!$G$27,0,10*ROW('Water Data'!G170))="","",OFFSET('Water Data'!$G$27,0,10*ROW('Water Data'!G170)))</f>
        <v/>
      </c>
      <c r="CC176" s="404" t="str">
        <f ca="1">+IF(OFFSET('Water Data'!$G$28,0,10*ROW('Water Data'!G170))="","",OFFSET('Water Data'!$G$28,0,10*ROW('Water Data'!G170)))</f>
        <v/>
      </c>
      <c r="CD176" s="404" t="str">
        <f ca="1">+IF(OFFSET('Water Data'!$G$29,0,10*ROW('Water Data'!G170))="","",OFFSET('Water Data'!$G$29,0,10*ROW('Water Data'!G170)))</f>
        <v/>
      </c>
      <c r="CE176" s="404" t="str">
        <f ca="1">+IF(OFFSET('Water Data'!$H$27,0,10*ROW('Water Data'!H170))="","",OFFSET('Water Data'!$H$27,0,10*ROW('Water Data'!H170)))</f>
        <v/>
      </c>
      <c r="CF176" s="404" t="str">
        <f ca="1">+IF(OFFSET('Water Data'!$H$28,0,10*ROW('Water Data'!H170))="","",OFFSET('Water Data'!$H$28,0,10*ROW('Water Data'!H170)))</f>
        <v/>
      </c>
      <c r="CG176" s="404" t="str">
        <f ca="1">+IF(OFFSET('Water Data'!$H$29,0,10*ROW('Water Data'!H170))="","",OFFSET('Water Data'!$H$29,0,10*ROW('Water Data'!H170)))</f>
        <v/>
      </c>
      <c r="CH176" s="404" t="str">
        <f ca="1">+IF(OFFSET('Water Data'!$I$27,0,10*ROW('Water Data'!I170))="","",OFFSET('Water Data'!$I$27,0,10*ROW('Water Data'!I170)))</f>
        <v/>
      </c>
      <c r="CI176" s="404" t="str">
        <f ca="1">+IF(OFFSET('Water Data'!$I$28,0,10*ROW('Water Data'!I170))="","",OFFSET('Water Data'!$I$28,0,10*ROW('Water Data'!I170)))</f>
        <v/>
      </c>
      <c r="CJ176" s="404" t="str">
        <f ca="1">+IF(OFFSET('Water Data'!$I$29,0,10*ROW('Water Data'!I170))="","",OFFSET('Water Data'!$I$29,0,10*ROW('Water Data'!I170)))</f>
        <v/>
      </c>
      <c r="CK176" s="404" t="str">
        <f ca="1">+IF(OFFSET('Sanitation Data'!$D$28,0,10*ROW('Sanitation Data'!D170))="","",OFFSET('Sanitation Data'!$D$28,0,10*ROW('Sanitation Data'!D170)))</f>
        <v/>
      </c>
      <c r="CL176" s="404" t="str">
        <f ca="1">+IF(OFFSET('Sanitation Data'!$D$29,0,10*ROW('Sanitation Data'!D170))="","",OFFSET('Sanitation Data'!$D$29,0,10*ROW('Sanitation Data'!D170)))</f>
        <v/>
      </c>
      <c r="CM176" s="404" t="str">
        <f ca="1">+IF(OFFSET('Sanitation Data'!$D$30,0,10*ROW('Sanitation Data'!D170))="","",OFFSET('Sanitation Data'!$D$30,0,10*ROW('Sanitation Data'!D170)))</f>
        <v/>
      </c>
      <c r="CN176" s="404" t="str">
        <f ca="1">+IF(OFFSET('Sanitation Data'!$D$31,0,10*ROW('Sanitation Data'!D170))="","",OFFSET('Sanitation Data'!$D$31,0,10*ROW('Sanitation Data'!D170)))</f>
        <v/>
      </c>
      <c r="CO176" s="404" t="str">
        <f ca="1">+IF(OFFSET('Sanitation Data'!$D$32,0,10*ROW('Sanitation Data'!D170))="","",OFFSET('Sanitation Data'!$D$32,0,10*ROW('Sanitation Data'!D170)))</f>
        <v/>
      </c>
      <c r="CP176" s="404" t="str">
        <f ca="1">+IF(OFFSET('Sanitation Data'!$E$28,0,10*ROW('Sanitation Data'!E170))="","",OFFSET('Sanitation Data'!$E$28,0,10*ROW('Sanitation Data'!E170)))</f>
        <v/>
      </c>
      <c r="CQ176" s="404" t="str">
        <f ca="1">+IF(OFFSET('Sanitation Data'!$E$29,0,10*ROW('Sanitation Data'!E170))="","",OFFSET('Sanitation Data'!$E$29,0,10*ROW('Sanitation Data'!E170)))</f>
        <v/>
      </c>
      <c r="CR176" s="404" t="str">
        <f ca="1">+IF(OFFSET('Sanitation Data'!$E$30,0,10*ROW('Sanitation Data'!E170))="","",OFFSET('Sanitation Data'!$E$30,0,10*ROW('Sanitation Data'!E170)))</f>
        <v/>
      </c>
      <c r="CS176" s="404" t="str">
        <f ca="1">+IF(OFFSET('Sanitation Data'!$E$31,0,10*ROW('Sanitation Data'!E170))="","",OFFSET('Sanitation Data'!$E$31,0,10*ROW('Sanitation Data'!E170)))</f>
        <v/>
      </c>
      <c r="CT176" s="404" t="str">
        <f ca="1">+IF(OFFSET('Sanitation Data'!$E$32,0,10*ROW('Sanitation Data'!E170))="","",OFFSET('Sanitation Data'!$E$32,0,10*ROW('Sanitation Data'!E170)))</f>
        <v/>
      </c>
      <c r="CU176" s="404" t="str">
        <f ca="1">+IF(OFFSET('Sanitation Data'!$F$28,0,10*ROW('Sanitation Data'!F170))="","",OFFSET('Sanitation Data'!$F$28,0,10*ROW('Sanitation Data'!F170)))</f>
        <v/>
      </c>
      <c r="CV176" s="404" t="str">
        <f ca="1">+IF(OFFSET('Sanitation Data'!$F$29,0,10*ROW('Sanitation Data'!F170))="","",OFFSET('Sanitation Data'!$F$29,0,10*ROW('Sanitation Data'!F170)))</f>
        <v/>
      </c>
      <c r="CW176" s="404" t="str">
        <f ca="1">+IF(OFFSET('Sanitation Data'!$F$30,0,10*ROW('Sanitation Data'!F170))="","",OFFSET('Sanitation Data'!$F$30,0,10*ROW('Sanitation Data'!F170)))</f>
        <v/>
      </c>
      <c r="CX176" s="404" t="str">
        <f ca="1">+IF(OFFSET('Sanitation Data'!$F$31,0,10*ROW('Sanitation Data'!F170))="","",OFFSET('Sanitation Data'!$F$31,0,10*ROW('Sanitation Data'!F170)))</f>
        <v/>
      </c>
      <c r="CY176" s="404" t="str">
        <f ca="1">+IF(OFFSET('Sanitation Data'!$F$32,0,10*ROW('Sanitation Data'!F170))="","",OFFSET('Sanitation Data'!$F$32,0,10*ROW('Sanitation Data'!F170)))</f>
        <v/>
      </c>
      <c r="CZ176" s="404" t="str">
        <f ca="1">+IF(OFFSET('Sanitation Data'!$G$28,0,10*ROW('Sanitation Data'!G170))="","",OFFSET('Sanitation Data'!$G$28,0,10*ROW('Sanitation Data'!G170)))</f>
        <v/>
      </c>
      <c r="DA176" s="404" t="str">
        <f ca="1">+IF(OFFSET('Sanitation Data'!$G$29,0,10*ROW('Sanitation Data'!G170))="","",OFFSET('Sanitation Data'!$G$29,0,10*ROW('Sanitation Data'!G170)))</f>
        <v/>
      </c>
      <c r="DB176" s="404" t="str">
        <f ca="1">+IF(OFFSET('Sanitation Data'!$G$30,0,10*ROW('Sanitation Data'!G170))="","",OFFSET('Sanitation Data'!$G$30,0,10*ROW('Sanitation Data'!G170)))</f>
        <v/>
      </c>
      <c r="DC176" s="404" t="str">
        <f ca="1">+IF(OFFSET('Sanitation Data'!$G$31,0,10*ROW('Sanitation Data'!G170))="","",OFFSET('Sanitation Data'!$G$31,0,10*ROW('Sanitation Data'!G170)))</f>
        <v/>
      </c>
      <c r="DD176" s="404" t="str">
        <f ca="1">+IF(OFFSET('Sanitation Data'!$G$32,0,10*ROW('Sanitation Data'!G170))="","",OFFSET('Sanitation Data'!$G$32,0,10*ROW('Sanitation Data'!G170)))</f>
        <v/>
      </c>
      <c r="DE176" s="404" t="str">
        <f ca="1">+IF(OFFSET('Sanitation Data'!$H$28,0,10*ROW('Sanitation Data'!H170))="","",OFFSET('Sanitation Data'!$H$28,0,10*ROW('Sanitation Data'!H170)))</f>
        <v/>
      </c>
      <c r="DF176" s="404" t="str">
        <f ca="1">+IF(OFFSET('Sanitation Data'!$H$29,0,10*ROW('Sanitation Data'!H170))="","",OFFSET('Sanitation Data'!$H$29,0,10*ROW('Sanitation Data'!H170)))</f>
        <v/>
      </c>
      <c r="DG176" s="404" t="str">
        <f ca="1">+IF(OFFSET('Sanitation Data'!$H$30,0,10*ROW('Sanitation Data'!H170))="","",OFFSET('Sanitation Data'!$H$30,0,10*ROW('Sanitation Data'!H170)))</f>
        <v/>
      </c>
      <c r="DH176" s="404" t="str">
        <f ca="1">+IF(OFFSET('Sanitation Data'!$H$31,0,10*ROW('Sanitation Data'!H170))="","",OFFSET('Sanitation Data'!$H$31,0,10*ROW('Sanitation Data'!H170)))</f>
        <v/>
      </c>
      <c r="DI176" s="404" t="str">
        <f ca="1">+IF(OFFSET('Sanitation Data'!$H$32,0,10*ROW('Sanitation Data'!H170))="","",OFFSET('Sanitation Data'!$H$32,0,10*ROW('Sanitation Data'!H170)))</f>
        <v/>
      </c>
      <c r="DJ176" s="404" t="str">
        <f ca="1">+IF(OFFSET('Sanitation Data'!$I$28,0,10*ROW('Sanitation Data'!I170))="","",OFFSET('Sanitation Data'!$I$28,0,10*ROW('Sanitation Data'!I170)))</f>
        <v/>
      </c>
      <c r="DK176" s="404" t="str">
        <f ca="1">+IF(OFFSET('Sanitation Data'!$I$29,0,10*ROW('Sanitation Data'!I170))="","",OFFSET('Sanitation Data'!$I$29,0,10*ROW('Sanitation Data'!I170)))</f>
        <v/>
      </c>
      <c r="DL176" s="404" t="str">
        <f ca="1">+IF(OFFSET('Sanitation Data'!$I$30,0,10*ROW('Sanitation Data'!I170))="","",OFFSET('Sanitation Data'!$I$30,0,10*ROW('Sanitation Data'!I170)))</f>
        <v/>
      </c>
      <c r="DM176" s="404" t="str">
        <f ca="1">+IF(OFFSET('Sanitation Data'!$I$31,0,10*ROW('Sanitation Data'!I170))="","",OFFSET('Sanitation Data'!$I$31,0,10*ROW('Sanitation Data'!I170)))</f>
        <v/>
      </c>
      <c r="DN176" s="404" t="str">
        <f ca="1">+IF(OFFSET('Sanitation Data'!$I$32,0,10*ROW('Sanitation Data'!I170))="","",OFFSET('Sanitation Data'!$I$32,0,10*ROW('Sanitation Data'!I170)))</f>
        <v/>
      </c>
      <c r="DO176" s="404" t="str">
        <f ca="1">+IF(OFFSET('Hygiene Data'!$D$11,0,10*ROW('Hygiene Data'!D170))="","",OFFSET('Hygiene Data'!$D$11,0,10*ROW('Hygiene Data'!D170)))</f>
        <v/>
      </c>
      <c r="DP176" s="404" t="str">
        <f ca="1">+IF(OFFSET('Hygiene Data'!$D$12,0,10*ROW('Hygiene Data'!D170))="","",OFFSET('Hygiene Data'!$D$12,0,10*ROW('Hygiene Data'!D170)))</f>
        <v/>
      </c>
      <c r="DQ176" s="404" t="str">
        <f ca="1">+IF(OFFSET('Hygiene Data'!$D$13,0,10*ROW('Hygiene Data'!D170))="","",OFFSET('Hygiene Data'!$D$13,0,10*ROW('Hygiene Data'!D170)))</f>
        <v/>
      </c>
      <c r="DR176" s="404" t="str">
        <f ca="1">+IF(OFFSET('Hygiene Data'!$E$11,0,10*ROW('Hygiene Data'!E170))="","",OFFSET('Hygiene Data'!$E$11,0,10*ROW('Hygiene Data'!E170)))</f>
        <v/>
      </c>
      <c r="DS176" s="404" t="str">
        <f ca="1">+IF(OFFSET('Hygiene Data'!$E$12,0,10*ROW('Hygiene Data'!E170))="","",OFFSET('Hygiene Data'!$E$12,0,10*ROW('Hygiene Data'!E170)))</f>
        <v/>
      </c>
      <c r="DT176" s="404" t="str">
        <f ca="1">+IF(OFFSET('Hygiene Data'!$E$13,0,10*ROW('Hygiene Data'!E170))="","",OFFSET('Hygiene Data'!$E$13,0,10*ROW('Hygiene Data'!E170)))</f>
        <v/>
      </c>
      <c r="DU176" s="404" t="str">
        <f ca="1">+IF(OFFSET('Hygiene Data'!$F$11,0,10*ROW('Hygiene Data'!F170))="","",OFFSET('Hygiene Data'!$F$11,0,10*ROW('Hygiene Data'!F170)))</f>
        <v/>
      </c>
      <c r="DV176" s="404" t="str">
        <f ca="1">+IF(OFFSET('Hygiene Data'!$F$12,0,10*ROW('Hygiene Data'!F170))="","",OFFSET('Hygiene Data'!$F$12,0,10*ROW('Hygiene Data'!F170)))</f>
        <v/>
      </c>
      <c r="DW176" s="404" t="str">
        <f ca="1">+IF(OFFSET('Hygiene Data'!$F$13,0,10*ROW('Hygiene Data'!F170))="","",OFFSET('Hygiene Data'!$F$13,0,10*ROW('Hygiene Data'!F170)))</f>
        <v/>
      </c>
      <c r="DX176" s="404" t="str">
        <f ca="1">+IF(OFFSET('Hygiene Data'!$G$11,0,10*ROW('Hygiene Data'!G170))="","",OFFSET('Hygiene Data'!$G$11,0,10*ROW('Hygiene Data'!G170)))</f>
        <v/>
      </c>
      <c r="DY176" s="404" t="str">
        <f ca="1">+IF(OFFSET('Hygiene Data'!$G$12,0,10*ROW('Hygiene Data'!G170))="","",OFFSET('Hygiene Data'!$G$12,0,10*ROW('Hygiene Data'!G170)))</f>
        <v/>
      </c>
      <c r="DZ176" s="404" t="str">
        <f ca="1">+IF(OFFSET('Hygiene Data'!$G$13,0,10*ROW('Hygiene Data'!G170))="","",OFFSET('Hygiene Data'!$G$13,0,10*ROW('Hygiene Data'!G170)))</f>
        <v/>
      </c>
      <c r="EA176" s="404" t="str">
        <f ca="1">+IF(OFFSET('Hygiene Data'!$H$11,0,10*ROW('Hygiene Data'!H170))="","",OFFSET('Hygiene Data'!$H$11,0,10*ROW('Hygiene Data'!H170)))</f>
        <v/>
      </c>
      <c r="EB176" s="404" t="str">
        <f ca="1">+IF(OFFSET('Hygiene Data'!$H$12,0,10*ROW('Hygiene Data'!H170))="","",OFFSET('Hygiene Data'!$H$12,0,10*ROW('Hygiene Data'!H170)))</f>
        <v/>
      </c>
      <c r="EC176" s="404" t="str">
        <f ca="1">+IF(OFFSET('Hygiene Data'!$H$13,0,10*ROW('Hygiene Data'!H170))="","",OFFSET('Hygiene Data'!$H$13,0,10*ROW('Hygiene Data'!H170)))</f>
        <v/>
      </c>
      <c r="ED176" s="404" t="str">
        <f ca="1">+IF(OFFSET('Hygiene Data'!$I$11,0,10*ROW('Hygiene Data'!I170))="","",OFFSET('Hygiene Data'!$I$11,0,10*ROW('Hygiene Data'!I170)))</f>
        <v/>
      </c>
      <c r="EE176" s="404" t="str">
        <f ca="1">+IF(OFFSET('Hygiene Data'!$I$12,0,10*ROW('Hygiene Data'!I170))="","",OFFSET('Hygiene Data'!$I$12,0,10*ROW('Hygiene Data'!I170)))</f>
        <v/>
      </c>
      <c r="EF176" s="404" t="str">
        <f ca="1">+IF(OFFSET('Hygiene Data'!$I$13,0,10*ROW('Hygiene Data'!I170))="","",OFFSET('Hygiene Data'!$I$13,0,10*ROW('Hygiene Data'!I170)))</f>
        <v/>
      </c>
    </row>
    <row r="177" spans="1:136" x14ac:dyDescent="0.25">
      <c r="A177" s="513" t="str">
        <f ca="1">+IF(OFFSET('Water Data'!$B$2,0,10*ROW('Water Data'!E171))="","",OFFSET('Water Data'!$B$2,0,10*ROW('Water Data'!E171)))</f>
        <v/>
      </c>
      <c r="B177" s="51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40" t="str">
        <f t="shared" ca="1" si="2"/>
        <v/>
      </c>
      <c r="D177" s="54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4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4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4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4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4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4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4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4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4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4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4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4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4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4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4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4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4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4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4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4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4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4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4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4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4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4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4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4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4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4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4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4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4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4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4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4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4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4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4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4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4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4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4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4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4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4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4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4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1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4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4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4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4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4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4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4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4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4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4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4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4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4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4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4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4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404" t="str">
        <f ca="1">+IF(OFFSET('Water Data'!$D$27,0,10*ROW('Water Data'!D171))="","",OFFSET('Water Data'!$D$27,0,10*ROW('Water Data'!D171)))</f>
        <v/>
      </c>
      <c r="BT177" s="404" t="str">
        <f ca="1">+IF(OFFSET('Water Data'!$D$28,0,10*ROW('Water Data'!D171))="","",OFFSET('Water Data'!$D$28,0,10*ROW('Water Data'!D171)))</f>
        <v/>
      </c>
      <c r="BU177" s="404" t="str">
        <f ca="1">+IF(OFFSET('Water Data'!$D$29,0,10*ROW('Water Data'!D171))="","",OFFSET('Water Data'!$D$29,0,10*ROW('Water Data'!D171)))</f>
        <v/>
      </c>
      <c r="BV177" s="404" t="str">
        <f ca="1">+IF(OFFSET('Water Data'!$E$27,0,10*ROW('Water Data'!E171))="","",OFFSET('Water Data'!$E$27,0,10*ROW('Water Data'!E171)))</f>
        <v/>
      </c>
      <c r="BW177" s="404" t="str">
        <f ca="1">+IF(OFFSET('Water Data'!$E$28,0,10*ROW('Water Data'!E171))="","",OFFSET('Water Data'!$E$28,0,10*ROW('Water Data'!E171)))</f>
        <v/>
      </c>
      <c r="BX177" s="404" t="str">
        <f ca="1">+IF(OFFSET('Water Data'!$E$29,0,10*ROW('Water Data'!E171))="","",OFFSET('Water Data'!$E$29,0,10*ROW('Water Data'!E171)))</f>
        <v/>
      </c>
      <c r="BY177" s="404" t="str">
        <f ca="1">+IF(OFFSET('Water Data'!$F$27,0,10*ROW('Water Data'!F171))="","",OFFSET('Water Data'!$F$27,0,10*ROW('Water Data'!F171)))</f>
        <v/>
      </c>
      <c r="BZ177" s="404" t="str">
        <f ca="1">+IF(OFFSET('Water Data'!$F$28,0,10*ROW('Water Data'!F171))="","",OFFSET('Water Data'!$F$28,0,10*ROW('Water Data'!F171)))</f>
        <v/>
      </c>
      <c r="CA177" s="404" t="str">
        <f ca="1">+IF(OFFSET('Water Data'!$F$29,0,10*ROW('Water Data'!F171))="","",OFFSET('Water Data'!$F$29,0,10*ROW('Water Data'!F171)))</f>
        <v/>
      </c>
      <c r="CB177" s="404" t="str">
        <f ca="1">+IF(OFFSET('Water Data'!$G$27,0,10*ROW('Water Data'!G171))="","",OFFSET('Water Data'!$G$27,0,10*ROW('Water Data'!G171)))</f>
        <v/>
      </c>
      <c r="CC177" s="404" t="str">
        <f ca="1">+IF(OFFSET('Water Data'!$G$28,0,10*ROW('Water Data'!G171))="","",OFFSET('Water Data'!$G$28,0,10*ROW('Water Data'!G171)))</f>
        <v/>
      </c>
      <c r="CD177" s="404" t="str">
        <f ca="1">+IF(OFFSET('Water Data'!$G$29,0,10*ROW('Water Data'!G171))="","",OFFSET('Water Data'!$G$29,0,10*ROW('Water Data'!G171)))</f>
        <v/>
      </c>
      <c r="CE177" s="404" t="str">
        <f ca="1">+IF(OFFSET('Water Data'!$H$27,0,10*ROW('Water Data'!H171))="","",OFFSET('Water Data'!$H$27,0,10*ROW('Water Data'!H171)))</f>
        <v/>
      </c>
      <c r="CF177" s="404" t="str">
        <f ca="1">+IF(OFFSET('Water Data'!$H$28,0,10*ROW('Water Data'!H171))="","",OFFSET('Water Data'!$H$28,0,10*ROW('Water Data'!H171)))</f>
        <v/>
      </c>
      <c r="CG177" s="404" t="str">
        <f ca="1">+IF(OFFSET('Water Data'!$H$29,0,10*ROW('Water Data'!H171))="","",OFFSET('Water Data'!$H$29,0,10*ROW('Water Data'!H171)))</f>
        <v/>
      </c>
      <c r="CH177" s="404" t="str">
        <f ca="1">+IF(OFFSET('Water Data'!$I$27,0,10*ROW('Water Data'!I171))="","",OFFSET('Water Data'!$I$27,0,10*ROW('Water Data'!I171)))</f>
        <v/>
      </c>
      <c r="CI177" s="404" t="str">
        <f ca="1">+IF(OFFSET('Water Data'!$I$28,0,10*ROW('Water Data'!I171))="","",OFFSET('Water Data'!$I$28,0,10*ROW('Water Data'!I171)))</f>
        <v/>
      </c>
      <c r="CJ177" s="404" t="str">
        <f ca="1">+IF(OFFSET('Water Data'!$I$29,0,10*ROW('Water Data'!I171))="","",OFFSET('Water Data'!$I$29,0,10*ROW('Water Data'!I171)))</f>
        <v/>
      </c>
      <c r="CK177" s="404" t="str">
        <f ca="1">+IF(OFFSET('Sanitation Data'!$D$28,0,10*ROW('Sanitation Data'!D171))="","",OFFSET('Sanitation Data'!$D$28,0,10*ROW('Sanitation Data'!D171)))</f>
        <v/>
      </c>
      <c r="CL177" s="404" t="str">
        <f ca="1">+IF(OFFSET('Sanitation Data'!$D$29,0,10*ROW('Sanitation Data'!D171))="","",OFFSET('Sanitation Data'!$D$29,0,10*ROW('Sanitation Data'!D171)))</f>
        <v/>
      </c>
      <c r="CM177" s="404" t="str">
        <f ca="1">+IF(OFFSET('Sanitation Data'!$D$30,0,10*ROW('Sanitation Data'!D171))="","",OFFSET('Sanitation Data'!$D$30,0,10*ROW('Sanitation Data'!D171)))</f>
        <v/>
      </c>
      <c r="CN177" s="404" t="str">
        <f ca="1">+IF(OFFSET('Sanitation Data'!$D$31,0,10*ROW('Sanitation Data'!D171))="","",OFFSET('Sanitation Data'!$D$31,0,10*ROW('Sanitation Data'!D171)))</f>
        <v/>
      </c>
      <c r="CO177" s="404" t="str">
        <f ca="1">+IF(OFFSET('Sanitation Data'!$D$32,0,10*ROW('Sanitation Data'!D171))="","",OFFSET('Sanitation Data'!$D$32,0,10*ROW('Sanitation Data'!D171)))</f>
        <v/>
      </c>
      <c r="CP177" s="404" t="str">
        <f ca="1">+IF(OFFSET('Sanitation Data'!$E$28,0,10*ROW('Sanitation Data'!E171))="","",OFFSET('Sanitation Data'!$E$28,0,10*ROW('Sanitation Data'!E171)))</f>
        <v/>
      </c>
      <c r="CQ177" s="404" t="str">
        <f ca="1">+IF(OFFSET('Sanitation Data'!$E$29,0,10*ROW('Sanitation Data'!E171))="","",OFFSET('Sanitation Data'!$E$29,0,10*ROW('Sanitation Data'!E171)))</f>
        <v/>
      </c>
      <c r="CR177" s="404" t="str">
        <f ca="1">+IF(OFFSET('Sanitation Data'!$E$30,0,10*ROW('Sanitation Data'!E171))="","",OFFSET('Sanitation Data'!$E$30,0,10*ROW('Sanitation Data'!E171)))</f>
        <v/>
      </c>
      <c r="CS177" s="404" t="str">
        <f ca="1">+IF(OFFSET('Sanitation Data'!$E$31,0,10*ROW('Sanitation Data'!E171))="","",OFFSET('Sanitation Data'!$E$31,0,10*ROW('Sanitation Data'!E171)))</f>
        <v/>
      </c>
      <c r="CT177" s="404" t="str">
        <f ca="1">+IF(OFFSET('Sanitation Data'!$E$32,0,10*ROW('Sanitation Data'!E171))="","",OFFSET('Sanitation Data'!$E$32,0,10*ROW('Sanitation Data'!E171)))</f>
        <v/>
      </c>
      <c r="CU177" s="404" t="str">
        <f ca="1">+IF(OFFSET('Sanitation Data'!$F$28,0,10*ROW('Sanitation Data'!F171))="","",OFFSET('Sanitation Data'!$F$28,0,10*ROW('Sanitation Data'!F171)))</f>
        <v/>
      </c>
      <c r="CV177" s="404" t="str">
        <f ca="1">+IF(OFFSET('Sanitation Data'!$F$29,0,10*ROW('Sanitation Data'!F171))="","",OFFSET('Sanitation Data'!$F$29,0,10*ROW('Sanitation Data'!F171)))</f>
        <v/>
      </c>
      <c r="CW177" s="404" t="str">
        <f ca="1">+IF(OFFSET('Sanitation Data'!$F$30,0,10*ROW('Sanitation Data'!F171))="","",OFFSET('Sanitation Data'!$F$30,0,10*ROW('Sanitation Data'!F171)))</f>
        <v/>
      </c>
      <c r="CX177" s="404" t="str">
        <f ca="1">+IF(OFFSET('Sanitation Data'!$F$31,0,10*ROW('Sanitation Data'!F171))="","",OFFSET('Sanitation Data'!$F$31,0,10*ROW('Sanitation Data'!F171)))</f>
        <v/>
      </c>
      <c r="CY177" s="404" t="str">
        <f ca="1">+IF(OFFSET('Sanitation Data'!$F$32,0,10*ROW('Sanitation Data'!F171))="","",OFFSET('Sanitation Data'!$F$32,0,10*ROW('Sanitation Data'!F171)))</f>
        <v/>
      </c>
      <c r="CZ177" s="404" t="str">
        <f ca="1">+IF(OFFSET('Sanitation Data'!$G$28,0,10*ROW('Sanitation Data'!G171))="","",OFFSET('Sanitation Data'!$G$28,0,10*ROW('Sanitation Data'!G171)))</f>
        <v/>
      </c>
      <c r="DA177" s="404" t="str">
        <f ca="1">+IF(OFFSET('Sanitation Data'!$G$29,0,10*ROW('Sanitation Data'!G171))="","",OFFSET('Sanitation Data'!$G$29,0,10*ROW('Sanitation Data'!G171)))</f>
        <v/>
      </c>
      <c r="DB177" s="404" t="str">
        <f ca="1">+IF(OFFSET('Sanitation Data'!$G$30,0,10*ROW('Sanitation Data'!G171))="","",OFFSET('Sanitation Data'!$G$30,0,10*ROW('Sanitation Data'!G171)))</f>
        <v/>
      </c>
      <c r="DC177" s="404" t="str">
        <f ca="1">+IF(OFFSET('Sanitation Data'!$G$31,0,10*ROW('Sanitation Data'!G171))="","",OFFSET('Sanitation Data'!$G$31,0,10*ROW('Sanitation Data'!G171)))</f>
        <v/>
      </c>
      <c r="DD177" s="404" t="str">
        <f ca="1">+IF(OFFSET('Sanitation Data'!$G$32,0,10*ROW('Sanitation Data'!G171))="","",OFFSET('Sanitation Data'!$G$32,0,10*ROW('Sanitation Data'!G171)))</f>
        <v/>
      </c>
      <c r="DE177" s="404" t="str">
        <f ca="1">+IF(OFFSET('Sanitation Data'!$H$28,0,10*ROW('Sanitation Data'!H171))="","",OFFSET('Sanitation Data'!$H$28,0,10*ROW('Sanitation Data'!H171)))</f>
        <v/>
      </c>
      <c r="DF177" s="404" t="str">
        <f ca="1">+IF(OFFSET('Sanitation Data'!$H$29,0,10*ROW('Sanitation Data'!H171))="","",OFFSET('Sanitation Data'!$H$29,0,10*ROW('Sanitation Data'!H171)))</f>
        <v/>
      </c>
      <c r="DG177" s="404" t="str">
        <f ca="1">+IF(OFFSET('Sanitation Data'!$H$30,0,10*ROW('Sanitation Data'!H171))="","",OFFSET('Sanitation Data'!$H$30,0,10*ROW('Sanitation Data'!H171)))</f>
        <v/>
      </c>
      <c r="DH177" s="404" t="str">
        <f ca="1">+IF(OFFSET('Sanitation Data'!$H$31,0,10*ROW('Sanitation Data'!H171))="","",OFFSET('Sanitation Data'!$H$31,0,10*ROW('Sanitation Data'!H171)))</f>
        <v/>
      </c>
      <c r="DI177" s="404" t="str">
        <f ca="1">+IF(OFFSET('Sanitation Data'!$H$32,0,10*ROW('Sanitation Data'!H171))="","",OFFSET('Sanitation Data'!$H$32,0,10*ROW('Sanitation Data'!H171)))</f>
        <v/>
      </c>
      <c r="DJ177" s="404" t="str">
        <f ca="1">+IF(OFFSET('Sanitation Data'!$I$28,0,10*ROW('Sanitation Data'!I171))="","",OFFSET('Sanitation Data'!$I$28,0,10*ROW('Sanitation Data'!I171)))</f>
        <v/>
      </c>
      <c r="DK177" s="404" t="str">
        <f ca="1">+IF(OFFSET('Sanitation Data'!$I$29,0,10*ROW('Sanitation Data'!I171))="","",OFFSET('Sanitation Data'!$I$29,0,10*ROW('Sanitation Data'!I171)))</f>
        <v/>
      </c>
      <c r="DL177" s="404" t="str">
        <f ca="1">+IF(OFFSET('Sanitation Data'!$I$30,0,10*ROW('Sanitation Data'!I171))="","",OFFSET('Sanitation Data'!$I$30,0,10*ROW('Sanitation Data'!I171)))</f>
        <v/>
      </c>
      <c r="DM177" s="404" t="str">
        <f ca="1">+IF(OFFSET('Sanitation Data'!$I$31,0,10*ROW('Sanitation Data'!I171))="","",OFFSET('Sanitation Data'!$I$31,0,10*ROW('Sanitation Data'!I171)))</f>
        <v/>
      </c>
      <c r="DN177" s="404" t="str">
        <f ca="1">+IF(OFFSET('Sanitation Data'!$I$32,0,10*ROW('Sanitation Data'!I171))="","",OFFSET('Sanitation Data'!$I$32,0,10*ROW('Sanitation Data'!I171)))</f>
        <v/>
      </c>
      <c r="DO177" s="404" t="str">
        <f ca="1">+IF(OFFSET('Hygiene Data'!$D$11,0,10*ROW('Hygiene Data'!D171))="","",OFFSET('Hygiene Data'!$D$11,0,10*ROW('Hygiene Data'!D171)))</f>
        <v/>
      </c>
      <c r="DP177" s="404" t="str">
        <f ca="1">+IF(OFFSET('Hygiene Data'!$D$12,0,10*ROW('Hygiene Data'!D171))="","",OFFSET('Hygiene Data'!$D$12,0,10*ROW('Hygiene Data'!D171)))</f>
        <v/>
      </c>
      <c r="DQ177" s="404" t="str">
        <f ca="1">+IF(OFFSET('Hygiene Data'!$D$13,0,10*ROW('Hygiene Data'!D171))="","",OFFSET('Hygiene Data'!$D$13,0,10*ROW('Hygiene Data'!D171)))</f>
        <v/>
      </c>
      <c r="DR177" s="404" t="str">
        <f ca="1">+IF(OFFSET('Hygiene Data'!$E$11,0,10*ROW('Hygiene Data'!E171))="","",OFFSET('Hygiene Data'!$E$11,0,10*ROW('Hygiene Data'!E171)))</f>
        <v/>
      </c>
      <c r="DS177" s="404" t="str">
        <f ca="1">+IF(OFFSET('Hygiene Data'!$E$12,0,10*ROW('Hygiene Data'!E171))="","",OFFSET('Hygiene Data'!$E$12,0,10*ROW('Hygiene Data'!E171)))</f>
        <v/>
      </c>
      <c r="DT177" s="404" t="str">
        <f ca="1">+IF(OFFSET('Hygiene Data'!$E$13,0,10*ROW('Hygiene Data'!E171))="","",OFFSET('Hygiene Data'!$E$13,0,10*ROW('Hygiene Data'!E171)))</f>
        <v/>
      </c>
      <c r="DU177" s="404" t="str">
        <f ca="1">+IF(OFFSET('Hygiene Data'!$F$11,0,10*ROW('Hygiene Data'!F171))="","",OFFSET('Hygiene Data'!$F$11,0,10*ROW('Hygiene Data'!F171)))</f>
        <v/>
      </c>
      <c r="DV177" s="404" t="str">
        <f ca="1">+IF(OFFSET('Hygiene Data'!$F$12,0,10*ROW('Hygiene Data'!F171))="","",OFFSET('Hygiene Data'!$F$12,0,10*ROW('Hygiene Data'!F171)))</f>
        <v/>
      </c>
      <c r="DW177" s="404" t="str">
        <f ca="1">+IF(OFFSET('Hygiene Data'!$F$13,0,10*ROW('Hygiene Data'!F171))="","",OFFSET('Hygiene Data'!$F$13,0,10*ROW('Hygiene Data'!F171)))</f>
        <v/>
      </c>
      <c r="DX177" s="404" t="str">
        <f ca="1">+IF(OFFSET('Hygiene Data'!$G$11,0,10*ROW('Hygiene Data'!G171))="","",OFFSET('Hygiene Data'!$G$11,0,10*ROW('Hygiene Data'!G171)))</f>
        <v/>
      </c>
      <c r="DY177" s="404" t="str">
        <f ca="1">+IF(OFFSET('Hygiene Data'!$G$12,0,10*ROW('Hygiene Data'!G171))="","",OFFSET('Hygiene Data'!$G$12,0,10*ROW('Hygiene Data'!G171)))</f>
        <v/>
      </c>
      <c r="DZ177" s="404" t="str">
        <f ca="1">+IF(OFFSET('Hygiene Data'!$G$13,0,10*ROW('Hygiene Data'!G171))="","",OFFSET('Hygiene Data'!$G$13,0,10*ROW('Hygiene Data'!G171)))</f>
        <v/>
      </c>
      <c r="EA177" s="404" t="str">
        <f ca="1">+IF(OFFSET('Hygiene Data'!$H$11,0,10*ROW('Hygiene Data'!H171))="","",OFFSET('Hygiene Data'!$H$11,0,10*ROW('Hygiene Data'!H171)))</f>
        <v/>
      </c>
      <c r="EB177" s="404" t="str">
        <f ca="1">+IF(OFFSET('Hygiene Data'!$H$12,0,10*ROW('Hygiene Data'!H171))="","",OFFSET('Hygiene Data'!$H$12,0,10*ROW('Hygiene Data'!H171)))</f>
        <v/>
      </c>
      <c r="EC177" s="404" t="str">
        <f ca="1">+IF(OFFSET('Hygiene Data'!$H$13,0,10*ROW('Hygiene Data'!H171))="","",OFFSET('Hygiene Data'!$H$13,0,10*ROW('Hygiene Data'!H171)))</f>
        <v/>
      </c>
      <c r="ED177" s="404" t="str">
        <f ca="1">+IF(OFFSET('Hygiene Data'!$I$11,0,10*ROW('Hygiene Data'!I171))="","",OFFSET('Hygiene Data'!$I$11,0,10*ROW('Hygiene Data'!I171)))</f>
        <v/>
      </c>
      <c r="EE177" s="404" t="str">
        <f ca="1">+IF(OFFSET('Hygiene Data'!$I$12,0,10*ROW('Hygiene Data'!I171))="","",OFFSET('Hygiene Data'!$I$12,0,10*ROW('Hygiene Data'!I171)))</f>
        <v/>
      </c>
      <c r="EF177" s="404" t="str">
        <f ca="1">+IF(OFFSET('Hygiene Data'!$I$13,0,10*ROW('Hygiene Data'!I171))="","",OFFSET('Hygiene Data'!$I$13,0,10*ROW('Hygiene Data'!I171)))</f>
        <v/>
      </c>
    </row>
    <row r="178" spans="1:136" x14ac:dyDescent="0.25">
      <c r="A178" s="513" t="str">
        <f ca="1">+IF(OFFSET('Water Data'!$B$2,0,10*ROW('Water Data'!E172))="","",OFFSET('Water Data'!$B$2,0,10*ROW('Water Data'!E172)))</f>
        <v/>
      </c>
      <c r="B178" s="51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40" t="str">
        <f t="shared" ca="1" si="2"/>
        <v/>
      </c>
      <c r="D178" s="54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4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4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4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4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4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4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4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4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4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4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4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4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4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4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4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4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4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4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4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4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4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4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4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4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4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4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4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4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4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4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4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4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4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4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4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4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4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4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4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4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4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4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4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4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4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4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4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4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1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4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4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4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4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4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4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4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4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4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4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4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4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4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4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4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4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404" t="str">
        <f ca="1">+IF(OFFSET('Water Data'!$D$27,0,10*ROW('Water Data'!D172))="","",OFFSET('Water Data'!$D$27,0,10*ROW('Water Data'!D172)))</f>
        <v/>
      </c>
      <c r="BT178" s="404" t="str">
        <f ca="1">+IF(OFFSET('Water Data'!$D$28,0,10*ROW('Water Data'!D172))="","",OFFSET('Water Data'!$D$28,0,10*ROW('Water Data'!D172)))</f>
        <v/>
      </c>
      <c r="BU178" s="404" t="str">
        <f ca="1">+IF(OFFSET('Water Data'!$D$29,0,10*ROW('Water Data'!D172))="","",OFFSET('Water Data'!$D$29,0,10*ROW('Water Data'!D172)))</f>
        <v/>
      </c>
      <c r="BV178" s="404" t="str">
        <f ca="1">+IF(OFFSET('Water Data'!$E$27,0,10*ROW('Water Data'!E172))="","",OFFSET('Water Data'!$E$27,0,10*ROW('Water Data'!E172)))</f>
        <v/>
      </c>
      <c r="BW178" s="404" t="str">
        <f ca="1">+IF(OFFSET('Water Data'!$E$28,0,10*ROW('Water Data'!E172))="","",OFFSET('Water Data'!$E$28,0,10*ROW('Water Data'!E172)))</f>
        <v/>
      </c>
      <c r="BX178" s="404" t="str">
        <f ca="1">+IF(OFFSET('Water Data'!$E$29,0,10*ROW('Water Data'!E172))="","",OFFSET('Water Data'!$E$29,0,10*ROW('Water Data'!E172)))</f>
        <v/>
      </c>
      <c r="BY178" s="404" t="str">
        <f ca="1">+IF(OFFSET('Water Data'!$F$27,0,10*ROW('Water Data'!F172))="","",OFFSET('Water Data'!$F$27,0,10*ROW('Water Data'!F172)))</f>
        <v/>
      </c>
      <c r="BZ178" s="404" t="str">
        <f ca="1">+IF(OFFSET('Water Data'!$F$28,0,10*ROW('Water Data'!F172))="","",OFFSET('Water Data'!$F$28,0,10*ROW('Water Data'!F172)))</f>
        <v/>
      </c>
      <c r="CA178" s="404" t="str">
        <f ca="1">+IF(OFFSET('Water Data'!$F$29,0,10*ROW('Water Data'!F172))="","",OFFSET('Water Data'!$F$29,0,10*ROW('Water Data'!F172)))</f>
        <v/>
      </c>
      <c r="CB178" s="404" t="str">
        <f ca="1">+IF(OFFSET('Water Data'!$G$27,0,10*ROW('Water Data'!G172))="","",OFFSET('Water Data'!$G$27,0,10*ROW('Water Data'!G172)))</f>
        <v/>
      </c>
      <c r="CC178" s="404" t="str">
        <f ca="1">+IF(OFFSET('Water Data'!$G$28,0,10*ROW('Water Data'!G172))="","",OFFSET('Water Data'!$G$28,0,10*ROW('Water Data'!G172)))</f>
        <v/>
      </c>
      <c r="CD178" s="404" t="str">
        <f ca="1">+IF(OFFSET('Water Data'!$G$29,0,10*ROW('Water Data'!G172))="","",OFFSET('Water Data'!$G$29,0,10*ROW('Water Data'!G172)))</f>
        <v/>
      </c>
      <c r="CE178" s="404" t="str">
        <f ca="1">+IF(OFFSET('Water Data'!$H$27,0,10*ROW('Water Data'!H172))="","",OFFSET('Water Data'!$H$27,0,10*ROW('Water Data'!H172)))</f>
        <v/>
      </c>
      <c r="CF178" s="404" t="str">
        <f ca="1">+IF(OFFSET('Water Data'!$H$28,0,10*ROW('Water Data'!H172))="","",OFFSET('Water Data'!$H$28,0,10*ROW('Water Data'!H172)))</f>
        <v/>
      </c>
      <c r="CG178" s="404" t="str">
        <f ca="1">+IF(OFFSET('Water Data'!$H$29,0,10*ROW('Water Data'!H172))="","",OFFSET('Water Data'!$H$29,0,10*ROW('Water Data'!H172)))</f>
        <v/>
      </c>
      <c r="CH178" s="404" t="str">
        <f ca="1">+IF(OFFSET('Water Data'!$I$27,0,10*ROW('Water Data'!I172))="","",OFFSET('Water Data'!$I$27,0,10*ROW('Water Data'!I172)))</f>
        <v/>
      </c>
      <c r="CI178" s="404" t="str">
        <f ca="1">+IF(OFFSET('Water Data'!$I$28,0,10*ROW('Water Data'!I172))="","",OFFSET('Water Data'!$I$28,0,10*ROW('Water Data'!I172)))</f>
        <v/>
      </c>
      <c r="CJ178" s="404" t="str">
        <f ca="1">+IF(OFFSET('Water Data'!$I$29,0,10*ROW('Water Data'!I172))="","",OFFSET('Water Data'!$I$29,0,10*ROW('Water Data'!I172)))</f>
        <v/>
      </c>
      <c r="CK178" s="404" t="str">
        <f ca="1">+IF(OFFSET('Sanitation Data'!$D$28,0,10*ROW('Sanitation Data'!D172))="","",OFFSET('Sanitation Data'!$D$28,0,10*ROW('Sanitation Data'!D172)))</f>
        <v/>
      </c>
      <c r="CL178" s="404" t="str">
        <f ca="1">+IF(OFFSET('Sanitation Data'!$D$29,0,10*ROW('Sanitation Data'!D172))="","",OFFSET('Sanitation Data'!$D$29,0,10*ROW('Sanitation Data'!D172)))</f>
        <v/>
      </c>
      <c r="CM178" s="404" t="str">
        <f ca="1">+IF(OFFSET('Sanitation Data'!$D$30,0,10*ROW('Sanitation Data'!D172))="","",OFFSET('Sanitation Data'!$D$30,0,10*ROW('Sanitation Data'!D172)))</f>
        <v/>
      </c>
      <c r="CN178" s="404" t="str">
        <f ca="1">+IF(OFFSET('Sanitation Data'!$D$31,0,10*ROW('Sanitation Data'!D172))="","",OFFSET('Sanitation Data'!$D$31,0,10*ROW('Sanitation Data'!D172)))</f>
        <v/>
      </c>
      <c r="CO178" s="404" t="str">
        <f ca="1">+IF(OFFSET('Sanitation Data'!$D$32,0,10*ROW('Sanitation Data'!D172))="","",OFFSET('Sanitation Data'!$D$32,0,10*ROW('Sanitation Data'!D172)))</f>
        <v/>
      </c>
      <c r="CP178" s="404" t="str">
        <f ca="1">+IF(OFFSET('Sanitation Data'!$E$28,0,10*ROW('Sanitation Data'!E172))="","",OFFSET('Sanitation Data'!$E$28,0,10*ROW('Sanitation Data'!E172)))</f>
        <v/>
      </c>
      <c r="CQ178" s="404" t="str">
        <f ca="1">+IF(OFFSET('Sanitation Data'!$E$29,0,10*ROW('Sanitation Data'!E172))="","",OFFSET('Sanitation Data'!$E$29,0,10*ROW('Sanitation Data'!E172)))</f>
        <v/>
      </c>
      <c r="CR178" s="404" t="str">
        <f ca="1">+IF(OFFSET('Sanitation Data'!$E$30,0,10*ROW('Sanitation Data'!E172))="","",OFFSET('Sanitation Data'!$E$30,0,10*ROW('Sanitation Data'!E172)))</f>
        <v/>
      </c>
      <c r="CS178" s="404" t="str">
        <f ca="1">+IF(OFFSET('Sanitation Data'!$E$31,0,10*ROW('Sanitation Data'!E172))="","",OFFSET('Sanitation Data'!$E$31,0,10*ROW('Sanitation Data'!E172)))</f>
        <v/>
      </c>
      <c r="CT178" s="404" t="str">
        <f ca="1">+IF(OFFSET('Sanitation Data'!$E$32,0,10*ROW('Sanitation Data'!E172))="","",OFFSET('Sanitation Data'!$E$32,0,10*ROW('Sanitation Data'!E172)))</f>
        <v/>
      </c>
      <c r="CU178" s="404" t="str">
        <f ca="1">+IF(OFFSET('Sanitation Data'!$F$28,0,10*ROW('Sanitation Data'!F172))="","",OFFSET('Sanitation Data'!$F$28,0,10*ROW('Sanitation Data'!F172)))</f>
        <v/>
      </c>
      <c r="CV178" s="404" t="str">
        <f ca="1">+IF(OFFSET('Sanitation Data'!$F$29,0,10*ROW('Sanitation Data'!F172))="","",OFFSET('Sanitation Data'!$F$29,0,10*ROW('Sanitation Data'!F172)))</f>
        <v/>
      </c>
      <c r="CW178" s="404" t="str">
        <f ca="1">+IF(OFFSET('Sanitation Data'!$F$30,0,10*ROW('Sanitation Data'!F172))="","",OFFSET('Sanitation Data'!$F$30,0,10*ROW('Sanitation Data'!F172)))</f>
        <v/>
      </c>
      <c r="CX178" s="404" t="str">
        <f ca="1">+IF(OFFSET('Sanitation Data'!$F$31,0,10*ROW('Sanitation Data'!F172))="","",OFFSET('Sanitation Data'!$F$31,0,10*ROW('Sanitation Data'!F172)))</f>
        <v/>
      </c>
      <c r="CY178" s="404" t="str">
        <f ca="1">+IF(OFFSET('Sanitation Data'!$F$32,0,10*ROW('Sanitation Data'!F172))="","",OFFSET('Sanitation Data'!$F$32,0,10*ROW('Sanitation Data'!F172)))</f>
        <v/>
      </c>
      <c r="CZ178" s="404" t="str">
        <f ca="1">+IF(OFFSET('Sanitation Data'!$G$28,0,10*ROW('Sanitation Data'!G172))="","",OFFSET('Sanitation Data'!$G$28,0,10*ROW('Sanitation Data'!G172)))</f>
        <v/>
      </c>
      <c r="DA178" s="404" t="str">
        <f ca="1">+IF(OFFSET('Sanitation Data'!$G$29,0,10*ROW('Sanitation Data'!G172))="","",OFFSET('Sanitation Data'!$G$29,0,10*ROW('Sanitation Data'!G172)))</f>
        <v/>
      </c>
      <c r="DB178" s="404" t="str">
        <f ca="1">+IF(OFFSET('Sanitation Data'!$G$30,0,10*ROW('Sanitation Data'!G172))="","",OFFSET('Sanitation Data'!$G$30,0,10*ROW('Sanitation Data'!G172)))</f>
        <v/>
      </c>
      <c r="DC178" s="404" t="str">
        <f ca="1">+IF(OFFSET('Sanitation Data'!$G$31,0,10*ROW('Sanitation Data'!G172))="","",OFFSET('Sanitation Data'!$G$31,0,10*ROW('Sanitation Data'!G172)))</f>
        <v/>
      </c>
      <c r="DD178" s="404" t="str">
        <f ca="1">+IF(OFFSET('Sanitation Data'!$G$32,0,10*ROW('Sanitation Data'!G172))="","",OFFSET('Sanitation Data'!$G$32,0,10*ROW('Sanitation Data'!G172)))</f>
        <v/>
      </c>
      <c r="DE178" s="404" t="str">
        <f ca="1">+IF(OFFSET('Sanitation Data'!$H$28,0,10*ROW('Sanitation Data'!H172))="","",OFFSET('Sanitation Data'!$H$28,0,10*ROW('Sanitation Data'!H172)))</f>
        <v/>
      </c>
      <c r="DF178" s="404" t="str">
        <f ca="1">+IF(OFFSET('Sanitation Data'!$H$29,0,10*ROW('Sanitation Data'!H172))="","",OFFSET('Sanitation Data'!$H$29,0,10*ROW('Sanitation Data'!H172)))</f>
        <v/>
      </c>
      <c r="DG178" s="404" t="str">
        <f ca="1">+IF(OFFSET('Sanitation Data'!$H$30,0,10*ROW('Sanitation Data'!H172))="","",OFFSET('Sanitation Data'!$H$30,0,10*ROW('Sanitation Data'!H172)))</f>
        <v/>
      </c>
      <c r="DH178" s="404" t="str">
        <f ca="1">+IF(OFFSET('Sanitation Data'!$H$31,0,10*ROW('Sanitation Data'!H172))="","",OFFSET('Sanitation Data'!$H$31,0,10*ROW('Sanitation Data'!H172)))</f>
        <v/>
      </c>
      <c r="DI178" s="404" t="str">
        <f ca="1">+IF(OFFSET('Sanitation Data'!$H$32,0,10*ROW('Sanitation Data'!H172))="","",OFFSET('Sanitation Data'!$H$32,0,10*ROW('Sanitation Data'!H172)))</f>
        <v/>
      </c>
      <c r="DJ178" s="404" t="str">
        <f ca="1">+IF(OFFSET('Sanitation Data'!$I$28,0,10*ROW('Sanitation Data'!I172))="","",OFFSET('Sanitation Data'!$I$28,0,10*ROW('Sanitation Data'!I172)))</f>
        <v/>
      </c>
      <c r="DK178" s="404" t="str">
        <f ca="1">+IF(OFFSET('Sanitation Data'!$I$29,0,10*ROW('Sanitation Data'!I172))="","",OFFSET('Sanitation Data'!$I$29,0,10*ROW('Sanitation Data'!I172)))</f>
        <v/>
      </c>
      <c r="DL178" s="404" t="str">
        <f ca="1">+IF(OFFSET('Sanitation Data'!$I$30,0,10*ROW('Sanitation Data'!I172))="","",OFFSET('Sanitation Data'!$I$30,0,10*ROW('Sanitation Data'!I172)))</f>
        <v/>
      </c>
      <c r="DM178" s="404" t="str">
        <f ca="1">+IF(OFFSET('Sanitation Data'!$I$31,0,10*ROW('Sanitation Data'!I172))="","",OFFSET('Sanitation Data'!$I$31,0,10*ROW('Sanitation Data'!I172)))</f>
        <v/>
      </c>
      <c r="DN178" s="404" t="str">
        <f ca="1">+IF(OFFSET('Sanitation Data'!$I$32,0,10*ROW('Sanitation Data'!I172))="","",OFFSET('Sanitation Data'!$I$32,0,10*ROW('Sanitation Data'!I172)))</f>
        <v/>
      </c>
      <c r="DO178" s="404" t="str">
        <f ca="1">+IF(OFFSET('Hygiene Data'!$D$11,0,10*ROW('Hygiene Data'!D172))="","",OFFSET('Hygiene Data'!$D$11,0,10*ROW('Hygiene Data'!D172)))</f>
        <v/>
      </c>
      <c r="DP178" s="404" t="str">
        <f ca="1">+IF(OFFSET('Hygiene Data'!$D$12,0,10*ROW('Hygiene Data'!D172))="","",OFFSET('Hygiene Data'!$D$12,0,10*ROW('Hygiene Data'!D172)))</f>
        <v/>
      </c>
      <c r="DQ178" s="404" t="str">
        <f ca="1">+IF(OFFSET('Hygiene Data'!$D$13,0,10*ROW('Hygiene Data'!D172))="","",OFFSET('Hygiene Data'!$D$13,0,10*ROW('Hygiene Data'!D172)))</f>
        <v/>
      </c>
      <c r="DR178" s="404" t="str">
        <f ca="1">+IF(OFFSET('Hygiene Data'!$E$11,0,10*ROW('Hygiene Data'!E172))="","",OFFSET('Hygiene Data'!$E$11,0,10*ROW('Hygiene Data'!E172)))</f>
        <v/>
      </c>
      <c r="DS178" s="404" t="str">
        <f ca="1">+IF(OFFSET('Hygiene Data'!$E$12,0,10*ROW('Hygiene Data'!E172))="","",OFFSET('Hygiene Data'!$E$12,0,10*ROW('Hygiene Data'!E172)))</f>
        <v/>
      </c>
      <c r="DT178" s="404" t="str">
        <f ca="1">+IF(OFFSET('Hygiene Data'!$E$13,0,10*ROW('Hygiene Data'!E172))="","",OFFSET('Hygiene Data'!$E$13,0,10*ROW('Hygiene Data'!E172)))</f>
        <v/>
      </c>
      <c r="DU178" s="404" t="str">
        <f ca="1">+IF(OFFSET('Hygiene Data'!$F$11,0,10*ROW('Hygiene Data'!F172))="","",OFFSET('Hygiene Data'!$F$11,0,10*ROW('Hygiene Data'!F172)))</f>
        <v/>
      </c>
      <c r="DV178" s="404" t="str">
        <f ca="1">+IF(OFFSET('Hygiene Data'!$F$12,0,10*ROW('Hygiene Data'!F172))="","",OFFSET('Hygiene Data'!$F$12,0,10*ROW('Hygiene Data'!F172)))</f>
        <v/>
      </c>
      <c r="DW178" s="404" t="str">
        <f ca="1">+IF(OFFSET('Hygiene Data'!$F$13,0,10*ROW('Hygiene Data'!F172))="","",OFFSET('Hygiene Data'!$F$13,0,10*ROW('Hygiene Data'!F172)))</f>
        <v/>
      </c>
      <c r="DX178" s="404" t="str">
        <f ca="1">+IF(OFFSET('Hygiene Data'!$G$11,0,10*ROW('Hygiene Data'!G172))="","",OFFSET('Hygiene Data'!$G$11,0,10*ROW('Hygiene Data'!G172)))</f>
        <v/>
      </c>
      <c r="DY178" s="404" t="str">
        <f ca="1">+IF(OFFSET('Hygiene Data'!$G$12,0,10*ROW('Hygiene Data'!G172))="","",OFFSET('Hygiene Data'!$G$12,0,10*ROW('Hygiene Data'!G172)))</f>
        <v/>
      </c>
      <c r="DZ178" s="404" t="str">
        <f ca="1">+IF(OFFSET('Hygiene Data'!$G$13,0,10*ROW('Hygiene Data'!G172))="","",OFFSET('Hygiene Data'!$G$13,0,10*ROW('Hygiene Data'!G172)))</f>
        <v/>
      </c>
      <c r="EA178" s="404" t="str">
        <f ca="1">+IF(OFFSET('Hygiene Data'!$H$11,0,10*ROW('Hygiene Data'!H172))="","",OFFSET('Hygiene Data'!$H$11,0,10*ROW('Hygiene Data'!H172)))</f>
        <v/>
      </c>
      <c r="EB178" s="404" t="str">
        <f ca="1">+IF(OFFSET('Hygiene Data'!$H$12,0,10*ROW('Hygiene Data'!H172))="","",OFFSET('Hygiene Data'!$H$12,0,10*ROW('Hygiene Data'!H172)))</f>
        <v/>
      </c>
      <c r="EC178" s="404" t="str">
        <f ca="1">+IF(OFFSET('Hygiene Data'!$H$13,0,10*ROW('Hygiene Data'!H172))="","",OFFSET('Hygiene Data'!$H$13,0,10*ROW('Hygiene Data'!H172)))</f>
        <v/>
      </c>
      <c r="ED178" s="404" t="str">
        <f ca="1">+IF(OFFSET('Hygiene Data'!$I$11,0,10*ROW('Hygiene Data'!I172))="","",OFFSET('Hygiene Data'!$I$11,0,10*ROW('Hygiene Data'!I172)))</f>
        <v/>
      </c>
      <c r="EE178" s="404" t="str">
        <f ca="1">+IF(OFFSET('Hygiene Data'!$I$12,0,10*ROW('Hygiene Data'!I172))="","",OFFSET('Hygiene Data'!$I$12,0,10*ROW('Hygiene Data'!I172)))</f>
        <v/>
      </c>
      <c r="EF178" s="404" t="str">
        <f ca="1">+IF(OFFSET('Hygiene Data'!$I$13,0,10*ROW('Hygiene Data'!I172))="","",OFFSET('Hygiene Data'!$I$13,0,10*ROW('Hygiene Data'!I172)))</f>
        <v/>
      </c>
    </row>
    <row r="179" spans="1:136" x14ac:dyDescent="0.25">
      <c r="A179" s="513" t="str">
        <f ca="1">+IF(OFFSET('Water Data'!$B$2,0,10*ROW('Water Data'!E173))="","",OFFSET('Water Data'!$B$2,0,10*ROW('Water Data'!E173)))</f>
        <v/>
      </c>
      <c r="B179" s="51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40" t="str">
        <f t="shared" ca="1" si="2"/>
        <v/>
      </c>
      <c r="D179" s="54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4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4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4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4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4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4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4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4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4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4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4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4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4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4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4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4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4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4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4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4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4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4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4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4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4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4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4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4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4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4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4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4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4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4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4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4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4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4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4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4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4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4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4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4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4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4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4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4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1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4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4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4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4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4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4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4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4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4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4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4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4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4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4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4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4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404" t="str">
        <f ca="1">+IF(OFFSET('Water Data'!$D$27,0,10*ROW('Water Data'!D173))="","",OFFSET('Water Data'!$D$27,0,10*ROW('Water Data'!D173)))</f>
        <v/>
      </c>
      <c r="BT179" s="404" t="str">
        <f ca="1">+IF(OFFSET('Water Data'!$D$28,0,10*ROW('Water Data'!D173))="","",OFFSET('Water Data'!$D$28,0,10*ROW('Water Data'!D173)))</f>
        <v/>
      </c>
      <c r="BU179" s="404" t="str">
        <f ca="1">+IF(OFFSET('Water Data'!$D$29,0,10*ROW('Water Data'!D173))="","",OFFSET('Water Data'!$D$29,0,10*ROW('Water Data'!D173)))</f>
        <v/>
      </c>
      <c r="BV179" s="404" t="str">
        <f ca="1">+IF(OFFSET('Water Data'!$E$27,0,10*ROW('Water Data'!E173))="","",OFFSET('Water Data'!$E$27,0,10*ROW('Water Data'!E173)))</f>
        <v/>
      </c>
      <c r="BW179" s="404" t="str">
        <f ca="1">+IF(OFFSET('Water Data'!$E$28,0,10*ROW('Water Data'!E173))="","",OFFSET('Water Data'!$E$28,0,10*ROW('Water Data'!E173)))</f>
        <v/>
      </c>
      <c r="BX179" s="404" t="str">
        <f ca="1">+IF(OFFSET('Water Data'!$E$29,0,10*ROW('Water Data'!E173))="","",OFFSET('Water Data'!$E$29,0,10*ROW('Water Data'!E173)))</f>
        <v/>
      </c>
      <c r="BY179" s="404" t="str">
        <f ca="1">+IF(OFFSET('Water Data'!$F$27,0,10*ROW('Water Data'!F173))="","",OFFSET('Water Data'!$F$27,0,10*ROW('Water Data'!F173)))</f>
        <v/>
      </c>
      <c r="BZ179" s="404" t="str">
        <f ca="1">+IF(OFFSET('Water Data'!$F$28,0,10*ROW('Water Data'!F173))="","",OFFSET('Water Data'!$F$28,0,10*ROW('Water Data'!F173)))</f>
        <v/>
      </c>
      <c r="CA179" s="404" t="str">
        <f ca="1">+IF(OFFSET('Water Data'!$F$29,0,10*ROW('Water Data'!F173))="","",OFFSET('Water Data'!$F$29,0,10*ROW('Water Data'!F173)))</f>
        <v/>
      </c>
      <c r="CB179" s="404" t="str">
        <f ca="1">+IF(OFFSET('Water Data'!$G$27,0,10*ROW('Water Data'!G173))="","",OFFSET('Water Data'!$G$27,0,10*ROW('Water Data'!G173)))</f>
        <v/>
      </c>
      <c r="CC179" s="404" t="str">
        <f ca="1">+IF(OFFSET('Water Data'!$G$28,0,10*ROW('Water Data'!G173))="","",OFFSET('Water Data'!$G$28,0,10*ROW('Water Data'!G173)))</f>
        <v/>
      </c>
      <c r="CD179" s="404" t="str">
        <f ca="1">+IF(OFFSET('Water Data'!$G$29,0,10*ROW('Water Data'!G173))="","",OFFSET('Water Data'!$G$29,0,10*ROW('Water Data'!G173)))</f>
        <v/>
      </c>
      <c r="CE179" s="404" t="str">
        <f ca="1">+IF(OFFSET('Water Data'!$H$27,0,10*ROW('Water Data'!H173))="","",OFFSET('Water Data'!$H$27,0,10*ROW('Water Data'!H173)))</f>
        <v/>
      </c>
      <c r="CF179" s="404" t="str">
        <f ca="1">+IF(OFFSET('Water Data'!$H$28,0,10*ROW('Water Data'!H173))="","",OFFSET('Water Data'!$H$28,0,10*ROW('Water Data'!H173)))</f>
        <v/>
      </c>
      <c r="CG179" s="404" t="str">
        <f ca="1">+IF(OFFSET('Water Data'!$H$29,0,10*ROW('Water Data'!H173))="","",OFFSET('Water Data'!$H$29,0,10*ROW('Water Data'!H173)))</f>
        <v/>
      </c>
      <c r="CH179" s="404" t="str">
        <f ca="1">+IF(OFFSET('Water Data'!$I$27,0,10*ROW('Water Data'!I173))="","",OFFSET('Water Data'!$I$27,0,10*ROW('Water Data'!I173)))</f>
        <v/>
      </c>
      <c r="CI179" s="404" t="str">
        <f ca="1">+IF(OFFSET('Water Data'!$I$28,0,10*ROW('Water Data'!I173))="","",OFFSET('Water Data'!$I$28,0,10*ROW('Water Data'!I173)))</f>
        <v/>
      </c>
      <c r="CJ179" s="404" t="str">
        <f ca="1">+IF(OFFSET('Water Data'!$I$29,0,10*ROW('Water Data'!I173))="","",OFFSET('Water Data'!$I$29,0,10*ROW('Water Data'!I173)))</f>
        <v/>
      </c>
      <c r="CK179" s="404" t="str">
        <f ca="1">+IF(OFFSET('Sanitation Data'!$D$28,0,10*ROW('Sanitation Data'!D173))="","",OFFSET('Sanitation Data'!$D$28,0,10*ROW('Sanitation Data'!D173)))</f>
        <v/>
      </c>
      <c r="CL179" s="404" t="str">
        <f ca="1">+IF(OFFSET('Sanitation Data'!$D$29,0,10*ROW('Sanitation Data'!D173))="","",OFFSET('Sanitation Data'!$D$29,0,10*ROW('Sanitation Data'!D173)))</f>
        <v/>
      </c>
      <c r="CM179" s="404" t="str">
        <f ca="1">+IF(OFFSET('Sanitation Data'!$D$30,0,10*ROW('Sanitation Data'!D173))="","",OFFSET('Sanitation Data'!$D$30,0,10*ROW('Sanitation Data'!D173)))</f>
        <v/>
      </c>
      <c r="CN179" s="404" t="str">
        <f ca="1">+IF(OFFSET('Sanitation Data'!$D$31,0,10*ROW('Sanitation Data'!D173))="","",OFFSET('Sanitation Data'!$D$31,0,10*ROW('Sanitation Data'!D173)))</f>
        <v/>
      </c>
      <c r="CO179" s="404" t="str">
        <f ca="1">+IF(OFFSET('Sanitation Data'!$D$32,0,10*ROW('Sanitation Data'!D173))="","",OFFSET('Sanitation Data'!$D$32,0,10*ROW('Sanitation Data'!D173)))</f>
        <v/>
      </c>
      <c r="CP179" s="404" t="str">
        <f ca="1">+IF(OFFSET('Sanitation Data'!$E$28,0,10*ROW('Sanitation Data'!E173))="","",OFFSET('Sanitation Data'!$E$28,0,10*ROW('Sanitation Data'!E173)))</f>
        <v/>
      </c>
      <c r="CQ179" s="404" t="str">
        <f ca="1">+IF(OFFSET('Sanitation Data'!$E$29,0,10*ROW('Sanitation Data'!E173))="","",OFFSET('Sanitation Data'!$E$29,0,10*ROW('Sanitation Data'!E173)))</f>
        <v/>
      </c>
      <c r="CR179" s="404" t="str">
        <f ca="1">+IF(OFFSET('Sanitation Data'!$E$30,0,10*ROW('Sanitation Data'!E173))="","",OFFSET('Sanitation Data'!$E$30,0,10*ROW('Sanitation Data'!E173)))</f>
        <v/>
      </c>
      <c r="CS179" s="404" t="str">
        <f ca="1">+IF(OFFSET('Sanitation Data'!$E$31,0,10*ROW('Sanitation Data'!E173))="","",OFFSET('Sanitation Data'!$E$31,0,10*ROW('Sanitation Data'!E173)))</f>
        <v/>
      </c>
      <c r="CT179" s="404" t="str">
        <f ca="1">+IF(OFFSET('Sanitation Data'!$E$32,0,10*ROW('Sanitation Data'!E173))="","",OFFSET('Sanitation Data'!$E$32,0,10*ROW('Sanitation Data'!E173)))</f>
        <v/>
      </c>
      <c r="CU179" s="404" t="str">
        <f ca="1">+IF(OFFSET('Sanitation Data'!$F$28,0,10*ROW('Sanitation Data'!F173))="","",OFFSET('Sanitation Data'!$F$28,0,10*ROW('Sanitation Data'!F173)))</f>
        <v/>
      </c>
      <c r="CV179" s="404" t="str">
        <f ca="1">+IF(OFFSET('Sanitation Data'!$F$29,0,10*ROW('Sanitation Data'!F173))="","",OFFSET('Sanitation Data'!$F$29,0,10*ROW('Sanitation Data'!F173)))</f>
        <v/>
      </c>
      <c r="CW179" s="404" t="str">
        <f ca="1">+IF(OFFSET('Sanitation Data'!$F$30,0,10*ROW('Sanitation Data'!F173))="","",OFFSET('Sanitation Data'!$F$30,0,10*ROW('Sanitation Data'!F173)))</f>
        <v/>
      </c>
      <c r="CX179" s="404" t="str">
        <f ca="1">+IF(OFFSET('Sanitation Data'!$F$31,0,10*ROW('Sanitation Data'!F173))="","",OFFSET('Sanitation Data'!$F$31,0,10*ROW('Sanitation Data'!F173)))</f>
        <v/>
      </c>
      <c r="CY179" s="404" t="str">
        <f ca="1">+IF(OFFSET('Sanitation Data'!$F$32,0,10*ROW('Sanitation Data'!F173))="","",OFFSET('Sanitation Data'!$F$32,0,10*ROW('Sanitation Data'!F173)))</f>
        <v/>
      </c>
      <c r="CZ179" s="404" t="str">
        <f ca="1">+IF(OFFSET('Sanitation Data'!$G$28,0,10*ROW('Sanitation Data'!G173))="","",OFFSET('Sanitation Data'!$G$28,0,10*ROW('Sanitation Data'!G173)))</f>
        <v/>
      </c>
      <c r="DA179" s="404" t="str">
        <f ca="1">+IF(OFFSET('Sanitation Data'!$G$29,0,10*ROW('Sanitation Data'!G173))="","",OFFSET('Sanitation Data'!$G$29,0,10*ROW('Sanitation Data'!G173)))</f>
        <v/>
      </c>
      <c r="DB179" s="404" t="str">
        <f ca="1">+IF(OFFSET('Sanitation Data'!$G$30,0,10*ROW('Sanitation Data'!G173))="","",OFFSET('Sanitation Data'!$G$30,0,10*ROW('Sanitation Data'!G173)))</f>
        <v/>
      </c>
      <c r="DC179" s="404" t="str">
        <f ca="1">+IF(OFFSET('Sanitation Data'!$G$31,0,10*ROW('Sanitation Data'!G173))="","",OFFSET('Sanitation Data'!$G$31,0,10*ROW('Sanitation Data'!G173)))</f>
        <v/>
      </c>
      <c r="DD179" s="404" t="str">
        <f ca="1">+IF(OFFSET('Sanitation Data'!$G$32,0,10*ROW('Sanitation Data'!G173))="","",OFFSET('Sanitation Data'!$G$32,0,10*ROW('Sanitation Data'!G173)))</f>
        <v/>
      </c>
      <c r="DE179" s="404" t="str">
        <f ca="1">+IF(OFFSET('Sanitation Data'!$H$28,0,10*ROW('Sanitation Data'!H173))="","",OFFSET('Sanitation Data'!$H$28,0,10*ROW('Sanitation Data'!H173)))</f>
        <v/>
      </c>
      <c r="DF179" s="404" t="str">
        <f ca="1">+IF(OFFSET('Sanitation Data'!$H$29,0,10*ROW('Sanitation Data'!H173))="","",OFFSET('Sanitation Data'!$H$29,0,10*ROW('Sanitation Data'!H173)))</f>
        <v/>
      </c>
      <c r="DG179" s="404" t="str">
        <f ca="1">+IF(OFFSET('Sanitation Data'!$H$30,0,10*ROW('Sanitation Data'!H173))="","",OFFSET('Sanitation Data'!$H$30,0,10*ROW('Sanitation Data'!H173)))</f>
        <v/>
      </c>
      <c r="DH179" s="404" t="str">
        <f ca="1">+IF(OFFSET('Sanitation Data'!$H$31,0,10*ROW('Sanitation Data'!H173))="","",OFFSET('Sanitation Data'!$H$31,0,10*ROW('Sanitation Data'!H173)))</f>
        <v/>
      </c>
      <c r="DI179" s="404" t="str">
        <f ca="1">+IF(OFFSET('Sanitation Data'!$H$32,0,10*ROW('Sanitation Data'!H173))="","",OFFSET('Sanitation Data'!$H$32,0,10*ROW('Sanitation Data'!H173)))</f>
        <v/>
      </c>
      <c r="DJ179" s="404" t="str">
        <f ca="1">+IF(OFFSET('Sanitation Data'!$I$28,0,10*ROW('Sanitation Data'!I173))="","",OFFSET('Sanitation Data'!$I$28,0,10*ROW('Sanitation Data'!I173)))</f>
        <v/>
      </c>
      <c r="DK179" s="404" t="str">
        <f ca="1">+IF(OFFSET('Sanitation Data'!$I$29,0,10*ROW('Sanitation Data'!I173))="","",OFFSET('Sanitation Data'!$I$29,0,10*ROW('Sanitation Data'!I173)))</f>
        <v/>
      </c>
      <c r="DL179" s="404" t="str">
        <f ca="1">+IF(OFFSET('Sanitation Data'!$I$30,0,10*ROW('Sanitation Data'!I173))="","",OFFSET('Sanitation Data'!$I$30,0,10*ROW('Sanitation Data'!I173)))</f>
        <v/>
      </c>
      <c r="DM179" s="404" t="str">
        <f ca="1">+IF(OFFSET('Sanitation Data'!$I$31,0,10*ROW('Sanitation Data'!I173))="","",OFFSET('Sanitation Data'!$I$31,0,10*ROW('Sanitation Data'!I173)))</f>
        <v/>
      </c>
      <c r="DN179" s="404" t="str">
        <f ca="1">+IF(OFFSET('Sanitation Data'!$I$32,0,10*ROW('Sanitation Data'!I173))="","",OFFSET('Sanitation Data'!$I$32,0,10*ROW('Sanitation Data'!I173)))</f>
        <v/>
      </c>
      <c r="DO179" s="404" t="str">
        <f ca="1">+IF(OFFSET('Hygiene Data'!$D$11,0,10*ROW('Hygiene Data'!D173))="","",OFFSET('Hygiene Data'!$D$11,0,10*ROW('Hygiene Data'!D173)))</f>
        <v/>
      </c>
      <c r="DP179" s="404" t="str">
        <f ca="1">+IF(OFFSET('Hygiene Data'!$D$12,0,10*ROW('Hygiene Data'!D173))="","",OFFSET('Hygiene Data'!$D$12,0,10*ROW('Hygiene Data'!D173)))</f>
        <v/>
      </c>
      <c r="DQ179" s="404" t="str">
        <f ca="1">+IF(OFFSET('Hygiene Data'!$D$13,0,10*ROW('Hygiene Data'!D173))="","",OFFSET('Hygiene Data'!$D$13,0,10*ROW('Hygiene Data'!D173)))</f>
        <v/>
      </c>
      <c r="DR179" s="404" t="str">
        <f ca="1">+IF(OFFSET('Hygiene Data'!$E$11,0,10*ROW('Hygiene Data'!E173))="","",OFFSET('Hygiene Data'!$E$11,0,10*ROW('Hygiene Data'!E173)))</f>
        <v/>
      </c>
      <c r="DS179" s="404" t="str">
        <f ca="1">+IF(OFFSET('Hygiene Data'!$E$12,0,10*ROW('Hygiene Data'!E173))="","",OFFSET('Hygiene Data'!$E$12,0,10*ROW('Hygiene Data'!E173)))</f>
        <v/>
      </c>
      <c r="DT179" s="404" t="str">
        <f ca="1">+IF(OFFSET('Hygiene Data'!$E$13,0,10*ROW('Hygiene Data'!E173))="","",OFFSET('Hygiene Data'!$E$13,0,10*ROW('Hygiene Data'!E173)))</f>
        <v/>
      </c>
      <c r="DU179" s="404" t="str">
        <f ca="1">+IF(OFFSET('Hygiene Data'!$F$11,0,10*ROW('Hygiene Data'!F173))="","",OFFSET('Hygiene Data'!$F$11,0,10*ROW('Hygiene Data'!F173)))</f>
        <v/>
      </c>
      <c r="DV179" s="404" t="str">
        <f ca="1">+IF(OFFSET('Hygiene Data'!$F$12,0,10*ROW('Hygiene Data'!F173))="","",OFFSET('Hygiene Data'!$F$12,0,10*ROW('Hygiene Data'!F173)))</f>
        <v/>
      </c>
      <c r="DW179" s="404" t="str">
        <f ca="1">+IF(OFFSET('Hygiene Data'!$F$13,0,10*ROW('Hygiene Data'!F173))="","",OFFSET('Hygiene Data'!$F$13,0,10*ROW('Hygiene Data'!F173)))</f>
        <v/>
      </c>
      <c r="DX179" s="404" t="str">
        <f ca="1">+IF(OFFSET('Hygiene Data'!$G$11,0,10*ROW('Hygiene Data'!G173))="","",OFFSET('Hygiene Data'!$G$11,0,10*ROW('Hygiene Data'!G173)))</f>
        <v/>
      </c>
      <c r="DY179" s="404" t="str">
        <f ca="1">+IF(OFFSET('Hygiene Data'!$G$12,0,10*ROW('Hygiene Data'!G173))="","",OFFSET('Hygiene Data'!$G$12,0,10*ROW('Hygiene Data'!G173)))</f>
        <v/>
      </c>
      <c r="DZ179" s="404" t="str">
        <f ca="1">+IF(OFFSET('Hygiene Data'!$G$13,0,10*ROW('Hygiene Data'!G173))="","",OFFSET('Hygiene Data'!$G$13,0,10*ROW('Hygiene Data'!G173)))</f>
        <v/>
      </c>
      <c r="EA179" s="404" t="str">
        <f ca="1">+IF(OFFSET('Hygiene Data'!$H$11,0,10*ROW('Hygiene Data'!H173))="","",OFFSET('Hygiene Data'!$H$11,0,10*ROW('Hygiene Data'!H173)))</f>
        <v/>
      </c>
      <c r="EB179" s="404" t="str">
        <f ca="1">+IF(OFFSET('Hygiene Data'!$H$12,0,10*ROW('Hygiene Data'!H173))="","",OFFSET('Hygiene Data'!$H$12,0,10*ROW('Hygiene Data'!H173)))</f>
        <v/>
      </c>
      <c r="EC179" s="404" t="str">
        <f ca="1">+IF(OFFSET('Hygiene Data'!$H$13,0,10*ROW('Hygiene Data'!H173))="","",OFFSET('Hygiene Data'!$H$13,0,10*ROW('Hygiene Data'!H173)))</f>
        <v/>
      </c>
      <c r="ED179" s="404" t="str">
        <f ca="1">+IF(OFFSET('Hygiene Data'!$I$11,0,10*ROW('Hygiene Data'!I173))="","",OFFSET('Hygiene Data'!$I$11,0,10*ROW('Hygiene Data'!I173)))</f>
        <v/>
      </c>
      <c r="EE179" s="404" t="str">
        <f ca="1">+IF(OFFSET('Hygiene Data'!$I$12,0,10*ROW('Hygiene Data'!I173))="","",OFFSET('Hygiene Data'!$I$12,0,10*ROW('Hygiene Data'!I173)))</f>
        <v/>
      </c>
      <c r="EF179" s="404" t="str">
        <f ca="1">+IF(OFFSET('Hygiene Data'!$I$13,0,10*ROW('Hygiene Data'!I173))="","",OFFSET('Hygiene Data'!$I$13,0,10*ROW('Hygiene Data'!I173)))</f>
        <v/>
      </c>
    </row>
    <row r="180" spans="1:136" x14ac:dyDescent="0.25">
      <c r="A180" s="513" t="str">
        <f ca="1">+IF(OFFSET('Water Data'!$B$2,0,10*ROW('Water Data'!E174))="","",OFFSET('Water Data'!$B$2,0,10*ROW('Water Data'!E174)))</f>
        <v/>
      </c>
      <c r="B180" s="51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40" t="str">
        <f t="shared" ca="1" si="2"/>
        <v/>
      </c>
      <c r="D180" s="54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4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4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4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4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4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4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4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4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4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4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4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4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4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4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4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4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4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4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4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4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4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4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4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4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4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4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4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4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4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4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4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4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4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4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4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4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4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4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4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4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4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4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4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4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4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4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4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4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1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4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4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4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4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4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4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4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4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4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4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4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4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4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4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4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4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404" t="str">
        <f ca="1">+IF(OFFSET('Water Data'!$D$27,0,10*ROW('Water Data'!D174))="","",OFFSET('Water Data'!$D$27,0,10*ROW('Water Data'!D174)))</f>
        <v/>
      </c>
      <c r="BT180" s="404" t="str">
        <f ca="1">+IF(OFFSET('Water Data'!$D$28,0,10*ROW('Water Data'!D174))="","",OFFSET('Water Data'!$D$28,0,10*ROW('Water Data'!D174)))</f>
        <v/>
      </c>
      <c r="BU180" s="404" t="str">
        <f ca="1">+IF(OFFSET('Water Data'!$D$29,0,10*ROW('Water Data'!D174))="","",OFFSET('Water Data'!$D$29,0,10*ROW('Water Data'!D174)))</f>
        <v/>
      </c>
      <c r="BV180" s="404" t="str">
        <f ca="1">+IF(OFFSET('Water Data'!$E$27,0,10*ROW('Water Data'!E174))="","",OFFSET('Water Data'!$E$27,0,10*ROW('Water Data'!E174)))</f>
        <v/>
      </c>
      <c r="BW180" s="404" t="str">
        <f ca="1">+IF(OFFSET('Water Data'!$E$28,0,10*ROW('Water Data'!E174))="","",OFFSET('Water Data'!$E$28,0,10*ROW('Water Data'!E174)))</f>
        <v/>
      </c>
      <c r="BX180" s="404" t="str">
        <f ca="1">+IF(OFFSET('Water Data'!$E$29,0,10*ROW('Water Data'!E174))="","",OFFSET('Water Data'!$E$29,0,10*ROW('Water Data'!E174)))</f>
        <v/>
      </c>
      <c r="BY180" s="404" t="str">
        <f ca="1">+IF(OFFSET('Water Data'!$F$27,0,10*ROW('Water Data'!F174))="","",OFFSET('Water Data'!$F$27,0,10*ROW('Water Data'!F174)))</f>
        <v/>
      </c>
      <c r="BZ180" s="404" t="str">
        <f ca="1">+IF(OFFSET('Water Data'!$F$28,0,10*ROW('Water Data'!F174))="","",OFFSET('Water Data'!$F$28,0,10*ROW('Water Data'!F174)))</f>
        <v/>
      </c>
      <c r="CA180" s="404" t="str">
        <f ca="1">+IF(OFFSET('Water Data'!$F$29,0,10*ROW('Water Data'!F174))="","",OFFSET('Water Data'!$F$29,0,10*ROW('Water Data'!F174)))</f>
        <v/>
      </c>
      <c r="CB180" s="404" t="str">
        <f ca="1">+IF(OFFSET('Water Data'!$G$27,0,10*ROW('Water Data'!G174))="","",OFFSET('Water Data'!$G$27,0,10*ROW('Water Data'!G174)))</f>
        <v/>
      </c>
      <c r="CC180" s="404" t="str">
        <f ca="1">+IF(OFFSET('Water Data'!$G$28,0,10*ROW('Water Data'!G174))="","",OFFSET('Water Data'!$G$28,0,10*ROW('Water Data'!G174)))</f>
        <v/>
      </c>
      <c r="CD180" s="404" t="str">
        <f ca="1">+IF(OFFSET('Water Data'!$G$29,0,10*ROW('Water Data'!G174))="","",OFFSET('Water Data'!$G$29,0,10*ROW('Water Data'!G174)))</f>
        <v/>
      </c>
      <c r="CE180" s="404" t="str">
        <f ca="1">+IF(OFFSET('Water Data'!$H$27,0,10*ROW('Water Data'!H174))="","",OFFSET('Water Data'!$H$27,0,10*ROW('Water Data'!H174)))</f>
        <v/>
      </c>
      <c r="CF180" s="404" t="str">
        <f ca="1">+IF(OFFSET('Water Data'!$H$28,0,10*ROW('Water Data'!H174))="","",OFFSET('Water Data'!$H$28,0,10*ROW('Water Data'!H174)))</f>
        <v/>
      </c>
      <c r="CG180" s="404" t="str">
        <f ca="1">+IF(OFFSET('Water Data'!$H$29,0,10*ROW('Water Data'!H174))="","",OFFSET('Water Data'!$H$29,0,10*ROW('Water Data'!H174)))</f>
        <v/>
      </c>
      <c r="CH180" s="404" t="str">
        <f ca="1">+IF(OFFSET('Water Data'!$I$27,0,10*ROW('Water Data'!I174))="","",OFFSET('Water Data'!$I$27,0,10*ROW('Water Data'!I174)))</f>
        <v/>
      </c>
      <c r="CI180" s="404" t="str">
        <f ca="1">+IF(OFFSET('Water Data'!$I$28,0,10*ROW('Water Data'!I174))="","",OFFSET('Water Data'!$I$28,0,10*ROW('Water Data'!I174)))</f>
        <v/>
      </c>
      <c r="CJ180" s="404" t="str">
        <f ca="1">+IF(OFFSET('Water Data'!$I$29,0,10*ROW('Water Data'!I174))="","",OFFSET('Water Data'!$I$29,0,10*ROW('Water Data'!I174)))</f>
        <v/>
      </c>
      <c r="CK180" s="404" t="str">
        <f ca="1">+IF(OFFSET('Sanitation Data'!$D$28,0,10*ROW('Sanitation Data'!D174))="","",OFFSET('Sanitation Data'!$D$28,0,10*ROW('Sanitation Data'!D174)))</f>
        <v/>
      </c>
      <c r="CL180" s="404" t="str">
        <f ca="1">+IF(OFFSET('Sanitation Data'!$D$29,0,10*ROW('Sanitation Data'!D174))="","",OFFSET('Sanitation Data'!$D$29,0,10*ROW('Sanitation Data'!D174)))</f>
        <v/>
      </c>
      <c r="CM180" s="404" t="str">
        <f ca="1">+IF(OFFSET('Sanitation Data'!$D$30,0,10*ROW('Sanitation Data'!D174))="","",OFFSET('Sanitation Data'!$D$30,0,10*ROW('Sanitation Data'!D174)))</f>
        <v/>
      </c>
      <c r="CN180" s="404" t="str">
        <f ca="1">+IF(OFFSET('Sanitation Data'!$D$31,0,10*ROW('Sanitation Data'!D174))="","",OFFSET('Sanitation Data'!$D$31,0,10*ROW('Sanitation Data'!D174)))</f>
        <v/>
      </c>
      <c r="CO180" s="404" t="str">
        <f ca="1">+IF(OFFSET('Sanitation Data'!$D$32,0,10*ROW('Sanitation Data'!D174))="","",OFFSET('Sanitation Data'!$D$32,0,10*ROW('Sanitation Data'!D174)))</f>
        <v/>
      </c>
      <c r="CP180" s="404" t="str">
        <f ca="1">+IF(OFFSET('Sanitation Data'!$E$28,0,10*ROW('Sanitation Data'!E174))="","",OFFSET('Sanitation Data'!$E$28,0,10*ROW('Sanitation Data'!E174)))</f>
        <v/>
      </c>
      <c r="CQ180" s="404" t="str">
        <f ca="1">+IF(OFFSET('Sanitation Data'!$E$29,0,10*ROW('Sanitation Data'!E174))="","",OFFSET('Sanitation Data'!$E$29,0,10*ROW('Sanitation Data'!E174)))</f>
        <v/>
      </c>
      <c r="CR180" s="404" t="str">
        <f ca="1">+IF(OFFSET('Sanitation Data'!$E$30,0,10*ROW('Sanitation Data'!E174))="","",OFFSET('Sanitation Data'!$E$30,0,10*ROW('Sanitation Data'!E174)))</f>
        <v/>
      </c>
      <c r="CS180" s="404" t="str">
        <f ca="1">+IF(OFFSET('Sanitation Data'!$E$31,0,10*ROW('Sanitation Data'!E174))="","",OFFSET('Sanitation Data'!$E$31,0,10*ROW('Sanitation Data'!E174)))</f>
        <v/>
      </c>
      <c r="CT180" s="404" t="str">
        <f ca="1">+IF(OFFSET('Sanitation Data'!$E$32,0,10*ROW('Sanitation Data'!E174))="","",OFFSET('Sanitation Data'!$E$32,0,10*ROW('Sanitation Data'!E174)))</f>
        <v/>
      </c>
      <c r="CU180" s="404" t="str">
        <f ca="1">+IF(OFFSET('Sanitation Data'!$F$28,0,10*ROW('Sanitation Data'!F174))="","",OFFSET('Sanitation Data'!$F$28,0,10*ROW('Sanitation Data'!F174)))</f>
        <v/>
      </c>
      <c r="CV180" s="404" t="str">
        <f ca="1">+IF(OFFSET('Sanitation Data'!$F$29,0,10*ROW('Sanitation Data'!F174))="","",OFFSET('Sanitation Data'!$F$29,0,10*ROW('Sanitation Data'!F174)))</f>
        <v/>
      </c>
      <c r="CW180" s="404" t="str">
        <f ca="1">+IF(OFFSET('Sanitation Data'!$F$30,0,10*ROW('Sanitation Data'!F174))="","",OFFSET('Sanitation Data'!$F$30,0,10*ROW('Sanitation Data'!F174)))</f>
        <v/>
      </c>
      <c r="CX180" s="404" t="str">
        <f ca="1">+IF(OFFSET('Sanitation Data'!$F$31,0,10*ROW('Sanitation Data'!F174))="","",OFFSET('Sanitation Data'!$F$31,0,10*ROW('Sanitation Data'!F174)))</f>
        <v/>
      </c>
      <c r="CY180" s="404" t="str">
        <f ca="1">+IF(OFFSET('Sanitation Data'!$F$32,0,10*ROW('Sanitation Data'!F174))="","",OFFSET('Sanitation Data'!$F$32,0,10*ROW('Sanitation Data'!F174)))</f>
        <v/>
      </c>
      <c r="CZ180" s="404" t="str">
        <f ca="1">+IF(OFFSET('Sanitation Data'!$G$28,0,10*ROW('Sanitation Data'!G174))="","",OFFSET('Sanitation Data'!$G$28,0,10*ROW('Sanitation Data'!G174)))</f>
        <v/>
      </c>
      <c r="DA180" s="404" t="str">
        <f ca="1">+IF(OFFSET('Sanitation Data'!$G$29,0,10*ROW('Sanitation Data'!G174))="","",OFFSET('Sanitation Data'!$G$29,0,10*ROW('Sanitation Data'!G174)))</f>
        <v/>
      </c>
      <c r="DB180" s="404" t="str">
        <f ca="1">+IF(OFFSET('Sanitation Data'!$G$30,0,10*ROW('Sanitation Data'!G174))="","",OFFSET('Sanitation Data'!$G$30,0,10*ROW('Sanitation Data'!G174)))</f>
        <v/>
      </c>
      <c r="DC180" s="404" t="str">
        <f ca="1">+IF(OFFSET('Sanitation Data'!$G$31,0,10*ROW('Sanitation Data'!G174))="","",OFFSET('Sanitation Data'!$G$31,0,10*ROW('Sanitation Data'!G174)))</f>
        <v/>
      </c>
      <c r="DD180" s="404" t="str">
        <f ca="1">+IF(OFFSET('Sanitation Data'!$G$32,0,10*ROW('Sanitation Data'!G174))="","",OFFSET('Sanitation Data'!$G$32,0,10*ROW('Sanitation Data'!G174)))</f>
        <v/>
      </c>
      <c r="DE180" s="404" t="str">
        <f ca="1">+IF(OFFSET('Sanitation Data'!$H$28,0,10*ROW('Sanitation Data'!H174))="","",OFFSET('Sanitation Data'!$H$28,0,10*ROW('Sanitation Data'!H174)))</f>
        <v/>
      </c>
      <c r="DF180" s="404" t="str">
        <f ca="1">+IF(OFFSET('Sanitation Data'!$H$29,0,10*ROW('Sanitation Data'!H174))="","",OFFSET('Sanitation Data'!$H$29,0,10*ROW('Sanitation Data'!H174)))</f>
        <v/>
      </c>
      <c r="DG180" s="404" t="str">
        <f ca="1">+IF(OFFSET('Sanitation Data'!$H$30,0,10*ROW('Sanitation Data'!H174))="","",OFFSET('Sanitation Data'!$H$30,0,10*ROW('Sanitation Data'!H174)))</f>
        <v/>
      </c>
      <c r="DH180" s="404" t="str">
        <f ca="1">+IF(OFFSET('Sanitation Data'!$H$31,0,10*ROW('Sanitation Data'!H174))="","",OFFSET('Sanitation Data'!$H$31,0,10*ROW('Sanitation Data'!H174)))</f>
        <v/>
      </c>
      <c r="DI180" s="404" t="str">
        <f ca="1">+IF(OFFSET('Sanitation Data'!$H$32,0,10*ROW('Sanitation Data'!H174))="","",OFFSET('Sanitation Data'!$H$32,0,10*ROW('Sanitation Data'!H174)))</f>
        <v/>
      </c>
      <c r="DJ180" s="404" t="str">
        <f ca="1">+IF(OFFSET('Sanitation Data'!$I$28,0,10*ROW('Sanitation Data'!I174))="","",OFFSET('Sanitation Data'!$I$28,0,10*ROW('Sanitation Data'!I174)))</f>
        <v/>
      </c>
      <c r="DK180" s="404" t="str">
        <f ca="1">+IF(OFFSET('Sanitation Data'!$I$29,0,10*ROW('Sanitation Data'!I174))="","",OFFSET('Sanitation Data'!$I$29,0,10*ROW('Sanitation Data'!I174)))</f>
        <v/>
      </c>
      <c r="DL180" s="404" t="str">
        <f ca="1">+IF(OFFSET('Sanitation Data'!$I$30,0,10*ROW('Sanitation Data'!I174))="","",OFFSET('Sanitation Data'!$I$30,0,10*ROW('Sanitation Data'!I174)))</f>
        <v/>
      </c>
      <c r="DM180" s="404" t="str">
        <f ca="1">+IF(OFFSET('Sanitation Data'!$I$31,0,10*ROW('Sanitation Data'!I174))="","",OFFSET('Sanitation Data'!$I$31,0,10*ROW('Sanitation Data'!I174)))</f>
        <v/>
      </c>
      <c r="DN180" s="404" t="str">
        <f ca="1">+IF(OFFSET('Sanitation Data'!$I$32,0,10*ROW('Sanitation Data'!I174))="","",OFFSET('Sanitation Data'!$I$32,0,10*ROW('Sanitation Data'!I174)))</f>
        <v/>
      </c>
      <c r="DO180" s="404" t="str">
        <f ca="1">+IF(OFFSET('Hygiene Data'!$D$11,0,10*ROW('Hygiene Data'!D174))="","",OFFSET('Hygiene Data'!$D$11,0,10*ROW('Hygiene Data'!D174)))</f>
        <v/>
      </c>
      <c r="DP180" s="404" t="str">
        <f ca="1">+IF(OFFSET('Hygiene Data'!$D$12,0,10*ROW('Hygiene Data'!D174))="","",OFFSET('Hygiene Data'!$D$12,0,10*ROW('Hygiene Data'!D174)))</f>
        <v/>
      </c>
      <c r="DQ180" s="404" t="str">
        <f ca="1">+IF(OFFSET('Hygiene Data'!$D$13,0,10*ROW('Hygiene Data'!D174))="","",OFFSET('Hygiene Data'!$D$13,0,10*ROW('Hygiene Data'!D174)))</f>
        <v/>
      </c>
      <c r="DR180" s="404" t="str">
        <f ca="1">+IF(OFFSET('Hygiene Data'!$E$11,0,10*ROW('Hygiene Data'!E174))="","",OFFSET('Hygiene Data'!$E$11,0,10*ROW('Hygiene Data'!E174)))</f>
        <v/>
      </c>
      <c r="DS180" s="404" t="str">
        <f ca="1">+IF(OFFSET('Hygiene Data'!$E$12,0,10*ROW('Hygiene Data'!E174))="","",OFFSET('Hygiene Data'!$E$12,0,10*ROW('Hygiene Data'!E174)))</f>
        <v/>
      </c>
      <c r="DT180" s="404" t="str">
        <f ca="1">+IF(OFFSET('Hygiene Data'!$E$13,0,10*ROW('Hygiene Data'!E174))="","",OFFSET('Hygiene Data'!$E$13,0,10*ROW('Hygiene Data'!E174)))</f>
        <v/>
      </c>
      <c r="DU180" s="404" t="str">
        <f ca="1">+IF(OFFSET('Hygiene Data'!$F$11,0,10*ROW('Hygiene Data'!F174))="","",OFFSET('Hygiene Data'!$F$11,0,10*ROW('Hygiene Data'!F174)))</f>
        <v/>
      </c>
      <c r="DV180" s="404" t="str">
        <f ca="1">+IF(OFFSET('Hygiene Data'!$F$12,0,10*ROW('Hygiene Data'!F174))="","",OFFSET('Hygiene Data'!$F$12,0,10*ROW('Hygiene Data'!F174)))</f>
        <v/>
      </c>
      <c r="DW180" s="404" t="str">
        <f ca="1">+IF(OFFSET('Hygiene Data'!$F$13,0,10*ROW('Hygiene Data'!F174))="","",OFFSET('Hygiene Data'!$F$13,0,10*ROW('Hygiene Data'!F174)))</f>
        <v/>
      </c>
      <c r="DX180" s="404" t="str">
        <f ca="1">+IF(OFFSET('Hygiene Data'!$G$11,0,10*ROW('Hygiene Data'!G174))="","",OFFSET('Hygiene Data'!$G$11,0,10*ROW('Hygiene Data'!G174)))</f>
        <v/>
      </c>
      <c r="DY180" s="404" t="str">
        <f ca="1">+IF(OFFSET('Hygiene Data'!$G$12,0,10*ROW('Hygiene Data'!G174))="","",OFFSET('Hygiene Data'!$G$12,0,10*ROW('Hygiene Data'!G174)))</f>
        <v/>
      </c>
      <c r="DZ180" s="404" t="str">
        <f ca="1">+IF(OFFSET('Hygiene Data'!$G$13,0,10*ROW('Hygiene Data'!G174))="","",OFFSET('Hygiene Data'!$G$13,0,10*ROW('Hygiene Data'!G174)))</f>
        <v/>
      </c>
      <c r="EA180" s="404" t="str">
        <f ca="1">+IF(OFFSET('Hygiene Data'!$H$11,0,10*ROW('Hygiene Data'!H174))="","",OFFSET('Hygiene Data'!$H$11,0,10*ROW('Hygiene Data'!H174)))</f>
        <v/>
      </c>
      <c r="EB180" s="404" t="str">
        <f ca="1">+IF(OFFSET('Hygiene Data'!$H$12,0,10*ROW('Hygiene Data'!H174))="","",OFFSET('Hygiene Data'!$H$12,0,10*ROW('Hygiene Data'!H174)))</f>
        <v/>
      </c>
      <c r="EC180" s="404" t="str">
        <f ca="1">+IF(OFFSET('Hygiene Data'!$H$13,0,10*ROW('Hygiene Data'!H174))="","",OFFSET('Hygiene Data'!$H$13,0,10*ROW('Hygiene Data'!H174)))</f>
        <v/>
      </c>
      <c r="ED180" s="404" t="str">
        <f ca="1">+IF(OFFSET('Hygiene Data'!$I$11,0,10*ROW('Hygiene Data'!I174))="","",OFFSET('Hygiene Data'!$I$11,0,10*ROW('Hygiene Data'!I174)))</f>
        <v/>
      </c>
      <c r="EE180" s="404" t="str">
        <f ca="1">+IF(OFFSET('Hygiene Data'!$I$12,0,10*ROW('Hygiene Data'!I174))="","",OFFSET('Hygiene Data'!$I$12,0,10*ROW('Hygiene Data'!I174)))</f>
        <v/>
      </c>
      <c r="EF180" s="404" t="str">
        <f ca="1">+IF(OFFSET('Hygiene Data'!$I$13,0,10*ROW('Hygiene Data'!I174))="","",OFFSET('Hygiene Data'!$I$13,0,10*ROW('Hygiene Data'!I174)))</f>
        <v/>
      </c>
    </row>
    <row r="181" spans="1:136" x14ac:dyDescent="0.25">
      <c r="A181" s="513" t="str">
        <f ca="1">+IF(OFFSET('Water Data'!$B$2,0,10*ROW('Water Data'!E175))="","",OFFSET('Water Data'!$B$2,0,10*ROW('Water Data'!E175)))</f>
        <v/>
      </c>
      <c r="B181" s="51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40" t="str">
        <f t="shared" ca="1" si="2"/>
        <v/>
      </c>
      <c r="D181" s="54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4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4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4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4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4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4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4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4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4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4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4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4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4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4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4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4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4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4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4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4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4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4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4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4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4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4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4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4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4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4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4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4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4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4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4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4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4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4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4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4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4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4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4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4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4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4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4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4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1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4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4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4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4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4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4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4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4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4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4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4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4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4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4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4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4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404" t="str">
        <f ca="1">+IF(OFFSET('Water Data'!$D$27,0,10*ROW('Water Data'!D175))="","",OFFSET('Water Data'!$D$27,0,10*ROW('Water Data'!D175)))</f>
        <v/>
      </c>
      <c r="BT181" s="404" t="str">
        <f ca="1">+IF(OFFSET('Water Data'!$D$28,0,10*ROW('Water Data'!D175))="","",OFFSET('Water Data'!$D$28,0,10*ROW('Water Data'!D175)))</f>
        <v/>
      </c>
      <c r="BU181" s="404" t="str">
        <f ca="1">+IF(OFFSET('Water Data'!$D$29,0,10*ROW('Water Data'!D175))="","",OFFSET('Water Data'!$D$29,0,10*ROW('Water Data'!D175)))</f>
        <v/>
      </c>
      <c r="BV181" s="404" t="str">
        <f ca="1">+IF(OFFSET('Water Data'!$E$27,0,10*ROW('Water Data'!E175))="","",OFFSET('Water Data'!$E$27,0,10*ROW('Water Data'!E175)))</f>
        <v/>
      </c>
      <c r="BW181" s="404" t="str">
        <f ca="1">+IF(OFFSET('Water Data'!$E$28,0,10*ROW('Water Data'!E175))="","",OFFSET('Water Data'!$E$28,0,10*ROW('Water Data'!E175)))</f>
        <v/>
      </c>
      <c r="BX181" s="404" t="str">
        <f ca="1">+IF(OFFSET('Water Data'!$E$29,0,10*ROW('Water Data'!E175))="","",OFFSET('Water Data'!$E$29,0,10*ROW('Water Data'!E175)))</f>
        <v/>
      </c>
      <c r="BY181" s="404" t="str">
        <f ca="1">+IF(OFFSET('Water Data'!$F$27,0,10*ROW('Water Data'!F175))="","",OFFSET('Water Data'!$F$27,0,10*ROW('Water Data'!F175)))</f>
        <v/>
      </c>
      <c r="BZ181" s="404" t="str">
        <f ca="1">+IF(OFFSET('Water Data'!$F$28,0,10*ROW('Water Data'!F175))="","",OFFSET('Water Data'!$F$28,0,10*ROW('Water Data'!F175)))</f>
        <v/>
      </c>
      <c r="CA181" s="404" t="str">
        <f ca="1">+IF(OFFSET('Water Data'!$F$29,0,10*ROW('Water Data'!F175))="","",OFFSET('Water Data'!$F$29,0,10*ROW('Water Data'!F175)))</f>
        <v/>
      </c>
      <c r="CB181" s="404" t="str">
        <f ca="1">+IF(OFFSET('Water Data'!$G$27,0,10*ROW('Water Data'!G175))="","",OFFSET('Water Data'!$G$27,0,10*ROW('Water Data'!G175)))</f>
        <v/>
      </c>
      <c r="CC181" s="404" t="str">
        <f ca="1">+IF(OFFSET('Water Data'!$G$28,0,10*ROW('Water Data'!G175))="","",OFFSET('Water Data'!$G$28,0,10*ROW('Water Data'!G175)))</f>
        <v/>
      </c>
      <c r="CD181" s="404" t="str">
        <f ca="1">+IF(OFFSET('Water Data'!$G$29,0,10*ROW('Water Data'!G175))="","",OFFSET('Water Data'!$G$29,0,10*ROW('Water Data'!G175)))</f>
        <v/>
      </c>
      <c r="CE181" s="404" t="str">
        <f ca="1">+IF(OFFSET('Water Data'!$H$27,0,10*ROW('Water Data'!H175))="","",OFFSET('Water Data'!$H$27,0,10*ROW('Water Data'!H175)))</f>
        <v/>
      </c>
      <c r="CF181" s="404" t="str">
        <f ca="1">+IF(OFFSET('Water Data'!$H$28,0,10*ROW('Water Data'!H175))="","",OFFSET('Water Data'!$H$28,0,10*ROW('Water Data'!H175)))</f>
        <v/>
      </c>
      <c r="CG181" s="404" t="str">
        <f ca="1">+IF(OFFSET('Water Data'!$H$29,0,10*ROW('Water Data'!H175))="","",OFFSET('Water Data'!$H$29,0,10*ROW('Water Data'!H175)))</f>
        <v/>
      </c>
      <c r="CH181" s="404" t="str">
        <f ca="1">+IF(OFFSET('Water Data'!$I$27,0,10*ROW('Water Data'!I175))="","",OFFSET('Water Data'!$I$27,0,10*ROW('Water Data'!I175)))</f>
        <v/>
      </c>
      <c r="CI181" s="404" t="str">
        <f ca="1">+IF(OFFSET('Water Data'!$I$28,0,10*ROW('Water Data'!I175))="","",OFFSET('Water Data'!$I$28,0,10*ROW('Water Data'!I175)))</f>
        <v/>
      </c>
      <c r="CJ181" s="404" t="str">
        <f ca="1">+IF(OFFSET('Water Data'!$I$29,0,10*ROW('Water Data'!I175))="","",OFFSET('Water Data'!$I$29,0,10*ROW('Water Data'!I175)))</f>
        <v/>
      </c>
      <c r="CK181" s="404" t="str">
        <f ca="1">+IF(OFFSET('Sanitation Data'!$D$28,0,10*ROW('Sanitation Data'!D175))="","",OFFSET('Sanitation Data'!$D$28,0,10*ROW('Sanitation Data'!D175)))</f>
        <v/>
      </c>
      <c r="CL181" s="404" t="str">
        <f ca="1">+IF(OFFSET('Sanitation Data'!$D$29,0,10*ROW('Sanitation Data'!D175))="","",OFFSET('Sanitation Data'!$D$29,0,10*ROW('Sanitation Data'!D175)))</f>
        <v/>
      </c>
      <c r="CM181" s="404" t="str">
        <f ca="1">+IF(OFFSET('Sanitation Data'!$D$30,0,10*ROW('Sanitation Data'!D175))="","",OFFSET('Sanitation Data'!$D$30,0,10*ROW('Sanitation Data'!D175)))</f>
        <v/>
      </c>
      <c r="CN181" s="404" t="str">
        <f ca="1">+IF(OFFSET('Sanitation Data'!$D$31,0,10*ROW('Sanitation Data'!D175))="","",OFFSET('Sanitation Data'!$D$31,0,10*ROW('Sanitation Data'!D175)))</f>
        <v/>
      </c>
      <c r="CO181" s="404" t="str">
        <f ca="1">+IF(OFFSET('Sanitation Data'!$D$32,0,10*ROW('Sanitation Data'!D175))="","",OFFSET('Sanitation Data'!$D$32,0,10*ROW('Sanitation Data'!D175)))</f>
        <v/>
      </c>
      <c r="CP181" s="404" t="str">
        <f ca="1">+IF(OFFSET('Sanitation Data'!$E$28,0,10*ROW('Sanitation Data'!E175))="","",OFFSET('Sanitation Data'!$E$28,0,10*ROW('Sanitation Data'!E175)))</f>
        <v/>
      </c>
      <c r="CQ181" s="404" t="str">
        <f ca="1">+IF(OFFSET('Sanitation Data'!$E$29,0,10*ROW('Sanitation Data'!E175))="","",OFFSET('Sanitation Data'!$E$29,0,10*ROW('Sanitation Data'!E175)))</f>
        <v/>
      </c>
      <c r="CR181" s="404" t="str">
        <f ca="1">+IF(OFFSET('Sanitation Data'!$E$30,0,10*ROW('Sanitation Data'!E175))="","",OFFSET('Sanitation Data'!$E$30,0,10*ROW('Sanitation Data'!E175)))</f>
        <v/>
      </c>
      <c r="CS181" s="404" t="str">
        <f ca="1">+IF(OFFSET('Sanitation Data'!$E$31,0,10*ROW('Sanitation Data'!E175))="","",OFFSET('Sanitation Data'!$E$31,0,10*ROW('Sanitation Data'!E175)))</f>
        <v/>
      </c>
      <c r="CT181" s="404" t="str">
        <f ca="1">+IF(OFFSET('Sanitation Data'!$E$32,0,10*ROW('Sanitation Data'!E175))="","",OFFSET('Sanitation Data'!$E$32,0,10*ROW('Sanitation Data'!E175)))</f>
        <v/>
      </c>
      <c r="CU181" s="404" t="str">
        <f ca="1">+IF(OFFSET('Sanitation Data'!$F$28,0,10*ROW('Sanitation Data'!F175))="","",OFFSET('Sanitation Data'!$F$28,0,10*ROW('Sanitation Data'!F175)))</f>
        <v/>
      </c>
      <c r="CV181" s="404" t="str">
        <f ca="1">+IF(OFFSET('Sanitation Data'!$F$29,0,10*ROW('Sanitation Data'!F175))="","",OFFSET('Sanitation Data'!$F$29,0,10*ROW('Sanitation Data'!F175)))</f>
        <v/>
      </c>
      <c r="CW181" s="404" t="str">
        <f ca="1">+IF(OFFSET('Sanitation Data'!$F$30,0,10*ROW('Sanitation Data'!F175))="","",OFFSET('Sanitation Data'!$F$30,0,10*ROW('Sanitation Data'!F175)))</f>
        <v/>
      </c>
      <c r="CX181" s="404" t="str">
        <f ca="1">+IF(OFFSET('Sanitation Data'!$F$31,0,10*ROW('Sanitation Data'!F175))="","",OFFSET('Sanitation Data'!$F$31,0,10*ROW('Sanitation Data'!F175)))</f>
        <v/>
      </c>
      <c r="CY181" s="404" t="str">
        <f ca="1">+IF(OFFSET('Sanitation Data'!$F$32,0,10*ROW('Sanitation Data'!F175))="","",OFFSET('Sanitation Data'!$F$32,0,10*ROW('Sanitation Data'!F175)))</f>
        <v/>
      </c>
      <c r="CZ181" s="404" t="str">
        <f ca="1">+IF(OFFSET('Sanitation Data'!$G$28,0,10*ROW('Sanitation Data'!G175))="","",OFFSET('Sanitation Data'!$G$28,0,10*ROW('Sanitation Data'!G175)))</f>
        <v/>
      </c>
      <c r="DA181" s="404" t="str">
        <f ca="1">+IF(OFFSET('Sanitation Data'!$G$29,0,10*ROW('Sanitation Data'!G175))="","",OFFSET('Sanitation Data'!$G$29,0,10*ROW('Sanitation Data'!G175)))</f>
        <v/>
      </c>
      <c r="DB181" s="404" t="str">
        <f ca="1">+IF(OFFSET('Sanitation Data'!$G$30,0,10*ROW('Sanitation Data'!G175))="","",OFFSET('Sanitation Data'!$G$30,0,10*ROW('Sanitation Data'!G175)))</f>
        <v/>
      </c>
      <c r="DC181" s="404" t="str">
        <f ca="1">+IF(OFFSET('Sanitation Data'!$G$31,0,10*ROW('Sanitation Data'!G175))="","",OFFSET('Sanitation Data'!$G$31,0,10*ROW('Sanitation Data'!G175)))</f>
        <v/>
      </c>
      <c r="DD181" s="404" t="str">
        <f ca="1">+IF(OFFSET('Sanitation Data'!$G$32,0,10*ROW('Sanitation Data'!G175))="","",OFFSET('Sanitation Data'!$G$32,0,10*ROW('Sanitation Data'!G175)))</f>
        <v/>
      </c>
      <c r="DE181" s="404" t="str">
        <f ca="1">+IF(OFFSET('Sanitation Data'!$H$28,0,10*ROW('Sanitation Data'!H175))="","",OFFSET('Sanitation Data'!$H$28,0,10*ROW('Sanitation Data'!H175)))</f>
        <v/>
      </c>
      <c r="DF181" s="404" t="str">
        <f ca="1">+IF(OFFSET('Sanitation Data'!$H$29,0,10*ROW('Sanitation Data'!H175))="","",OFFSET('Sanitation Data'!$H$29,0,10*ROW('Sanitation Data'!H175)))</f>
        <v/>
      </c>
      <c r="DG181" s="404" t="str">
        <f ca="1">+IF(OFFSET('Sanitation Data'!$H$30,0,10*ROW('Sanitation Data'!H175))="","",OFFSET('Sanitation Data'!$H$30,0,10*ROW('Sanitation Data'!H175)))</f>
        <v/>
      </c>
      <c r="DH181" s="404" t="str">
        <f ca="1">+IF(OFFSET('Sanitation Data'!$H$31,0,10*ROW('Sanitation Data'!H175))="","",OFFSET('Sanitation Data'!$H$31,0,10*ROW('Sanitation Data'!H175)))</f>
        <v/>
      </c>
      <c r="DI181" s="404" t="str">
        <f ca="1">+IF(OFFSET('Sanitation Data'!$H$32,0,10*ROW('Sanitation Data'!H175))="","",OFFSET('Sanitation Data'!$H$32,0,10*ROW('Sanitation Data'!H175)))</f>
        <v/>
      </c>
      <c r="DJ181" s="404" t="str">
        <f ca="1">+IF(OFFSET('Sanitation Data'!$I$28,0,10*ROW('Sanitation Data'!I175))="","",OFFSET('Sanitation Data'!$I$28,0,10*ROW('Sanitation Data'!I175)))</f>
        <v/>
      </c>
      <c r="DK181" s="404" t="str">
        <f ca="1">+IF(OFFSET('Sanitation Data'!$I$29,0,10*ROW('Sanitation Data'!I175))="","",OFFSET('Sanitation Data'!$I$29,0,10*ROW('Sanitation Data'!I175)))</f>
        <v/>
      </c>
      <c r="DL181" s="404" t="str">
        <f ca="1">+IF(OFFSET('Sanitation Data'!$I$30,0,10*ROW('Sanitation Data'!I175))="","",OFFSET('Sanitation Data'!$I$30,0,10*ROW('Sanitation Data'!I175)))</f>
        <v/>
      </c>
      <c r="DM181" s="404" t="str">
        <f ca="1">+IF(OFFSET('Sanitation Data'!$I$31,0,10*ROW('Sanitation Data'!I175))="","",OFFSET('Sanitation Data'!$I$31,0,10*ROW('Sanitation Data'!I175)))</f>
        <v/>
      </c>
      <c r="DN181" s="404" t="str">
        <f ca="1">+IF(OFFSET('Sanitation Data'!$I$32,0,10*ROW('Sanitation Data'!I175))="","",OFFSET('Sanitation Data'!$I$32,0,10*ROW('Sanitation Data'!I175)))</f>
        <v/>
      </c>
      <c r="DO181" s="404" t="str">
        <f ca="1">+IF(OFFSET('Hygiene Data'!$D$11,0,10*ROW('Hygiene Data'!D175))="","",OFFSET('Hygiene Data'!$D$11,0,10*ROW('Hygiene Data'!D175)))</f>
        <v/>
      </c>
      <c r="DP181" s="404" t="str">
        <f ca="1">+IF(OFFSET('Hygiene Data'!$D$12,0,10*ROW('Hygiene Data'!D175))="","",OFFSET('Hygiene Data'!$D$12,0,10*ROW('Hygiene Data'!D175)))</f>
        <v/>
      </c>
      <c r="DQ181" s="404" t="str">
        <f ca="1">+IF(OFFSET('Hygiene Data'!$D$13,0,10*ROW('Hygiene Data'!D175))="","",OFFSET('Hygiene Data'!$D$13,0,10*ROW('Hygiene Data'!D175)))</f>
        <v/>
      </c>
      <c r="DR181" s="404" t="str">
        <f ca="1">+IF(OFFSET('Hygiene Data'!$E$11,0,10*ROW('Hygiene Data'!E175))="","",OFFSET('Hygiene Data'!$E$11,0,10*ROW('Hygiene Data'!E175)))</f>
        <v/>
      </c>
      <c r="DS181" s="404" t="str">
        <f ca="1">+IF(OFFSET('Hygiene Data'!$E$12,0,10*ROW('Hygiene Data'!E175))="","",OFFSET('Hygiene Data'!$E$12,0,10*ROW('Hygiene Data'!E175)))</f>
        <v/>
      </c>
      <c r="DT181" s="404" t="str">
        <f ca="1">+IF(OFFSET('Hygiene Data'!$E$13,0,10*ROW('Hygiene Data'!E175))="","",OFFSET('Hygiene Data'!$E$13,0,10*ROW('Hygiene Data'!E175)))</f>
        <v/>
      </c>
      <c r="DU181" s="404" t="str">
        <f ca="1">+IF(OFFSET('Hygiene Data'!$F$11,0,10*ROW('Hygiene Data'!F175))="","",OFFSET('Hygiene Data'!$F$11,0,10*ROW('Hygiene Data'!F175)))</f>
        <v/>
      </c>
      <c r="DV181" s="404" t="str">
        <f ca="1">+IF(OFFSET('Hygiene Data'!$F$12,0,10*ROW('Hygiene Data'!F175))="","",OFFSET('Hygiene Data'!$F$12,0,10*ROW('Hygiene Data'!F175)))</f>
        <v/>
      </c>
      <c r="DW181" s="404" t="str">
        <f ca="1">+IF(OFFSET('Hygiene Data'!$F$13,0,10*ROW('Hygiene Data'!F175))="","",OFFSET('Hygiene Data'!$F$13,0,10*ROW('Hygiene Data'!F175)))</f>
        <v/>
      </c>
      <c r="DX181" s="404" t="str">
        <f ca="1">+IF(OFFSET('Hygiene Data'!$G$11,0,10*ROW('Hygiene Data'!G175))="","",OFFSET('Hygiene Data'!$G$11,0,10*ROW('Hygiene Data'!G175)))</f>
        <v/>
      </c>
      <c r="DY181" s="404" t="str">
        <f ca="1">+IF(OFFSET('Hygiene Data'!$G$12,0,10*ROW('Hygiene Data'!G175))="","",OFFSET('Hygiene Data'!$G$12,0,10*ROW('Hygiene Data'!G175)))</f>
        <v/>
      </c>
      <c r="DZ181" s="404" t="str">
        <f ca="1">+IF(OFFSET('Hygiene Data'!$G$13,0,10*ROW('Hygiene Data'!G175))="","",OFFSET('Hygiene Data'!$G$13,0,10*ROW('Hygiene Data'!G175)))</f>
        <v/>
      </c>
      <c r="EA181" s="404" t="str">
        <f ca="1">+IF(OFFSET('Hygiene Data'!$H$11,0,10*ROW('Hygiene Data'!H175))="","",OFFSET('Hygiene Data'!$H$11,0,10*ROW('Hygiene Data'!H175)))</f>
        <v/>
      </c>
      <c r="EB181" s="404" t="str">
        <f ca="1">+IF(OFFSET('Hygiene Data'!$H$12,0,10*ROW('Hygiene Data'!H175))="","",OFFSET('Hygiene Data'!$H$12,0,10*ROW('Hygiene Data'!H175)))</f>
        <v/>
      </c>
      <c r="EC181" s="404" t="str">
        <f ca="1">+IF(OFFSET('Hygiene Data'!$H$13,0,10*ROW('Hygiene Data'!H175))="","",OFFSET('Hygiene Data'!$H$13,0,10*ROW('Hygiene Data'!H175)))</f>
        <v/>
      </c>
      <c r="ED181" s="404" t="str">
        <f ca="1">+IF(OFFSET('Hygiene Data'!$I$11,0,10*ROW('Hygiene Data'!I175))="","",OFFSET('Hygiene Data'!$I$11,0,10*ROW('Hygiene Data'!I175)))</f>
        <v/>
      </c>
      <c r="EE181" s="404" t="str">
        <f ca="1">+IF(OFFSET('Hygiene Data'!$I$12,0,10*ROW('Hygiene Data'!I175))="","",OFFSET('Hygiene Data'!$I$12,0,10*ROW('Hygiene Data'!I175)))</f>
        <v/>
      </c>
      <c r="EF181" s="404" t="str">
        <f ca="1">+IF(OFFSET('Hygiene Data'!$I$13,0,10*ROW('Hygiene Data'!I175))="","",OFFSET('Hygiene Data'!$I$13,0,10*ROW('Hygiene Data'!I175)))</f>
        <v/>
      </c>
    </row>
    <row r="182" spans="1:136" x14ac:dyDescent="0.25">
      <c r="A182" s="513" t="str">
        <f ca="1">+IF(OFFSET('Water Data'!$B$2,0,10*ROW('Water Data'!E176))="","",OFFSET('Water Data'!$B$2,0,10*ROW('Water Data'!E176)))</f>
        <v/>
      </c>
      <c r="B182" s="51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40" t="str">
        <f t="shared" ca="1" si="2"/>
        <v/>
      </c>
      <c r="D182" s="54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4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4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4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4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4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4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4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4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4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4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4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4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4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4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4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4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4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4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4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4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4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4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4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4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4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4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4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4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4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4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4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4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4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4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4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4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4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4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4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4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4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4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4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4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4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4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4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4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1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4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4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4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4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4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4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4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4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4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4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4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4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4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4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4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4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404" t="str">
        <f ca="1">+IF(OFFSET('Water Data'!$D$27,0,10*ROW('Water Data'!D176))="","",OFFSET('Water Data'!$D$27,0,10*ROW('Water Data'!D176)))</f>
        <v/>
      </c>
      <c r="BT182" s="404" t="str">
        <f ca="1">+IF(OFFSET('Water Data'!$D$28,0,10*ROW('Water Data'!D176))="","",OFFSET('Water Data'!$D$28,0,10*ROW('Water Data'!D176)))</f>
        <v/>
      </c>
      <c r="BU182" s="404" t="str">
        <f ca="1">+IF(OFFSET('Water Data'!$D$29,0,10*ROW('Water Data'!D176))="","",OFFSET('Water Data'!$D$29,0,10*ROW('Water Data'!D176)))</f>
        <v/>
      </c>
      <c r="BV182" s="404" t="str">
        <f ca="1">+IF(OFFSET('Water Data'!$E$27,0,10*ROW('Water Data'!E176))="","",OFFSET('Water Data'!$E$27,0,10*ROW('Water Data'!E176)))</f>
        <v/>
      </c>
      <c r="BW182" s="404" t="str">
        <f ca="1">+IF(OFFSET('Water Data'!$E$28,0,10*ROW('Water Data'!E176))="","",OFFSET('Water Data'!$E$28,0,10*ROW('Water Data'!E176)))</f>
        <v/>
      </c>
      <c r="BX182" s="404" t="str">
        <f ca="1">+IF(OFFSET('Water Data'!$E$29,0,10*ROW('Water Data'!E176))="","",OFFSET('Water Data'!$E$29,0,10*ROW('Water Data'!E176)))</f>
        <v/>
      </c>
      <c r="BY182" s="404" t="str">
        <f ca="1">+IF(OFFSET('Water Data'!$F$27,0,10*ROW('Water Data'!F176))="","",OFFSET('Water Data'!$F$27,0,10*ROW('Water Data'!F176)))</f>
        <v/>
      </c>
      <c r="BZ182" s="404" t="str">
        <f ca="1">+IF(OFFSET('Water Data'!$F$28,0,10*ROW('Water Data'!F176))="","",OFFSET('Water Data'!$F$28,0,10*ROW('Water Data'!F176)))</f>
        <v/>
      </c>
      <c r="CA182" s="404" t="str">
        <f ca="1">+IF(OFFSET('Water Data'!$F$29,0,10*ROW('Water Data'!F176))="","",OFFSET('Water Data'!$F$29,0,10*ROW('Water Data'!F176)))</f>
        <v/>
      </c>
      <c r="CB182" s="404" t="str">
        <f ca="1">+IF(OFFSET('Water Data'!$G$27,0,10*ROW('Water Data'!G176))="","",OFFSET('Water Data'!$G$27,0,10*ROW('Water Data'!G176)))</f>
        <v/>
      </c>
      <c r="CC182" s="404" t="str">
        <f ca="1">+IF(OFFSET('Water Data'!$G$28,0,10*ROW('Water Data'!G176))="","",OFFSET('Water Data'!$G$28,0,10*ROW('Water Data'!G176)))</f>
        <v/>
      </c>
      <c r="CD182" s="404" t="str">
        <f ca="1">+IF(OFFSET('Water Data'!$G$29,0,10*ROW('Water Data'!G176))="","",OFFSET('Water Data'!$G$29,0,10*ROW('Water Data'!G176)))</f>
        <v/>
      </c>
      <c r="CE182" s="404" t="str">
        <f ca="1">+IF(OFFSET('Water Data'!$H$27,0,10*ROW('Water Data'!H176))="","",OFFSET('Water Data'!$H$27,0,10*ROW('Water Data'!H176)))</f>
        <v/>
      </c>
      <c r="CF182" s="404" t="str">
        <f ca="1">+IF(OFFSET('Water Data'!$H$28,0,10*ROW('Water Data'!H176))="","",OFFSET('Water Data'!$H$28,0,10*ROW('Water Data'!H176)))</f>
        <v/>
      </c>
      <c r="CG182" s="404" t="str">
        <f ca="1">+IF(OFFSET('Water Data'!$H$29,0,10*ROW('Water Data'!H176))="","",OFFSET('Water Data'!$H$29,0,10*ROW('Water Data'!H176)))</f>
        <v/>
      </c>
      <c r="CH182" s="404" t="str">
        <f ca="1">+IF(OFFSET('Water Data'!$I$27,0,10*ROW('Water Data'!I176))="","",OFFSET('Water Data'!$I$27,0,10*ROW('Water Data'!I176)))</f>
        <v/>
      </c>
      <c r="CI182" s="404" t="str">
        <f ca="1">+IF(OFFSET('Water Data'!$I$28,0,10*ROW('Water Data'!I176))="","",OFFSET('Water Data'!$I$28,0,10*ROW('Water Data'!I176)))</f>
        <v/>
      </c>
      <c r="CJ182" s="404" t="str">
        <f ca="1">+IF(OFFSET('Water Data'!$I$29,0,10*ROW('Water Data'!I176))="","",OFFSET('Water Data'!$I$29,0,10*ROW('Water Data'!I176)))</f>
        <v/>
      </c>
      <c r="CK182" s="404" t="str">
        <f ca="1">+IF(OFFSET('Sanitation Data'!$D$28,0,10*ROW('Sanitation Data'!D176))="","",OFFSET('Sanitation Data'!$D$28,0,10*ROW('Sanitation Data'!D176)))</f>
        <v/>
      </c>
      <c r="CL182" s="404" t="str">
        <f ca="1">+IF(OFFSET('Sanitation Data'!$D$29,0,10*ROW('Sanitation Data'!D176))="","",OFFSET('Sanitation Data'!$D$29,0,10*ROW('Sanitation Data'!D176)))</f>
        <v/>
      </c>
      <c r="CM182" s="404" t="str">
        <f ca="1">+IF(OFFSET('Sanitation Data'!$D$30,0,10*ROW('Sanitation Data'!D176))="","",OFFSET('Sanitation Data'!$D$30,0,10*ROW('Sanitation Data'!D176)))</f>
        <v/>
      </c>
      <c r="CN182" s="404" t="str">
        <f ca="1">+IF(OFFSET('Sanitation Data'!$D$31,0,10*ROW('Sanitation Data'!D176))="","",OFFSET('Sanitation Data'!$D$31,0,10*ROW('Sanitation Data'!D176)))</f>
        <v/>
      </c>
      <c r="CO182" s="404" t="str">
        <f ca="1">+IF(OFFSET('Sanitation Data'!$D$32,0,10*ROW('Sanitation Data'!D176))="","",OFFSET('Sanitation Data'!$D$32,0,10*ROW('Sanitation Data'!D176)))</f>
        <v/>
      </c>
      <c r="CP182" s="404" t="str">
        <f ca="1">+IF(OFFSET('Sanitation Data'!$E$28,0,10*ROW('Sanitation Data'!E176))="","",OFFSET('Sanitation Data'!$E$28,0,10*ROW('Sanitation Data'!E176)))</f>
        <v/>
      </c>
      <c r="CQ182" s="404" t="str">
        <f ca="1">+IF(OFFSET('Sanitation Data'!$E$29,0,10*ROW('Sanitation Data'!E176))="","",OFFSET('Sanitation Data'!$E$29,0,10*ROW('Sanitation Data'!E176)))</f>
        <v/>
      </c>
      <c r="CR182" s="404" t="str">
        <f ca="1">+IF(OFFSET('Sanitation Data'!$E$30,0,10*ROW('Sanitation Data'!E176))="","",OFFSET('Sanitation Data'!$E$30,0,10*ROW('Sanitation Data'!E176)))</f>
        <v/>
      </c>
      <c r="CS182" s="404" t="str">
        <f ca="1">+IF(OFFSET('Sanitation Data'!$E$31,0,10*ROW('Sanitation Data'!E176))="","",OFFSET('Sanitation Data'!$E$31,0,10*ROW('Sanitation Data'!E176)))</f>
        <v/>
      </c>
      <c r="CT182" s="404" t="str">
        <f ca="1">+IF(OFFSET('Sanitation Data'!$E$32,0,10*ROW('Sanitation Data'!E176))="","",OFFSET('Sanitation Data'!$E$32,0,10*ROW('Sanitation Data'!E176)))</f>
        <v/>
      </c>
      <c r="CU182" s="404" t="str">
        <f ca="1">+IF(OFFSET('Sanitation Data'!$F$28,0,10*ROW('Sanitation Data'!F176))="","",OFFSET('Sanitation Data'!$F$28,0,10*ROW('Sanitation Data'!F176)))</f>
        <v/>
      </c>
      <c r="CV182" s="404" t="str">
        <f ca="1">+IF(OFFSET('Sanitation Data'!$F$29,0,10*ROW('Sanitation Data'!F176))="","",OFFSET('Sanitation Data'!$F$29,0,10*ROW('Sanitation Data'!F176)))</f>
        <v/>
      </c>
      <c r="CW182" s="404" t="str">
        <f ca="1">+IF(OFFSET('Sanitation Data'!$F$30,0,10*ROW('Sanitation Data'!F176))="","",OFFSET('Sanitation Data'!$F$30,0,10*ROW('Sanitation Data'!F176)))</f>
        <v/>
      </c>
      <c r="CX182" s="404" t="str">
        <f ca="1">+IF(OFFSET('Sanitation Data'!$F$31,0,10*ROW('Sanitation Data'!F176))="","",OFFSET('Sanitation Data'!$F$31,0,10*ROW('Sanitation Data'!F176)))</f>
        <v/>
      </c>
      <c r="CY182" s="404" t="str">
        <f ca="1">+IF(OFFSET('Sanitation Data'!$F$32,0,10*ROW('Sanitation Data'!F176))="","",OFFSET('Sanitation Data'!$F$32,0,10*ROW('Sanitation Data'!F176)))</f>
        <v/>
      </c>
      <c r="CZ182" s="404" t="str">
        <f ca="1">+IF(OFFSET('Sanitation Data'!$G$28,0,10*ROW('Sanitation Data'!G176))="","",OFFSET('Sanitation Data'!$G$28,0,10*ROW('Sanitation Data'!G176)))</f>
        <v/>
      </c>
      <c r="DA182" s="404" t="str">
        <f ca="1">+IF(OFFSET('Sanitation Data'!$G$29,0,10*ROW('Sanitation Data'!G176))="","",OFFSET('Sanitation Data'!$G$29,0,10*ROW('Sanitation Data'!G176)))</f>
        <v/>
      </c>
      <c r="DB182" s="404" t="str">
        <f ca="1">+IF(OFFSET('Sanitation Data'!$G$30,0,10*ROW('Sanitation Data'!G176))="","",OFFSET('Sanitation Data'!$G$30,0,10*ROW('Sanitation Data'!G176)))</f>
        <v/>
      </c>
      <c r="DC182" s="404" t="str">
        <f ca="1">+IF(OFFSET('Sanitation Data'!$G$31,0,10*ROW('Sanitation Data'!G176))="","",OFFSET('Sanitation Data'!$G$31,0,10*ROW('Sanitation Data'!G176)))</f>
        <v/>
      </c>
      <c r="DD182" s="404" t="str">
        <f ca="1">+IF(OFFSET('Sanitation Data'!$G$32,0,10*ROW('Sanitation Data'!G176))="","",OFFSET('Sanitation Data'!$G$32,0,10*ROW('Sanitation Data'!G176)))</f>
        <v/>
      </c>
      <c r="DE182" s="404" t="str">
        <f ca="1">+IF(OFFSET('Sanitation Data'!$H$28,0,10*ROW('Sanitation Data'!H176))="","",OFFSET('Sanitation Data'!$H$28,0,10*ROW('Sanitation Data'!H176)))</f>
        <v/>
      </c>
      <c r="DF182" s="404" t="str">
        <f ca="1">+IF(OFFSET('Sanitation Data'!$H$29,0,10*ROW('Sanitation Data'!H176))="","",OFFSET('Sanitation Data'!$H$29,0,10*ROW('Sanitation Data'!H176)))</f>
        <v/>
      </c>
      <c r="DG182" s="404" t="str">
        <f ca="1">+IF(OFFSET('Sanitation Data'!$H$30,0,10*ROW('Sanitation Data'!H176))="","",OFFSET('Sanitation Data'!$H$30,0,10*ROW('Sanitation Data'!H176)))</f>
        <v/>
      </c>
      <c r="DH182" s="404" t="str">
        <f ca="1">+IF(OFFSET('Sanitation Data'!$H$31,0,10*ROW('Sanitation Data'!H176))="","",OFFSET('Sanitation Data'!$H$31,0,10*ROW('Sanitation Data'!H176)))</f>
        <v/>
      </c>
      <c r="DI182" s="404" t="str">
        <f ca="1">+IF(OFFSET('Sanitation Data'!$H$32,0,10*ROW('Sanitation Data'!H176))="","",OFFSET('Sanitation Data'!$H$32,0,10*ROW('Sanitation Data'!H176)))</f>
        <v/>
      </c>
      <c r="DJ182" s="404" t="str">
        <f ca="1">+IF(OFFSET('Sanitation Data'!$I$28,0,10*ROW('Sanitation Data'!I176))="","",OFFSET('Sanitation Data'!$I$28,0,10*ROW('Sanitation Data'!I176)))</f>
        <v/>
      </c>
      <c r="DK182" s="404" t="str">
        <f ca="1">+IF(OFFSET('Sanitation Data'!$I$29,0,10*ROW('Sanitation Data'!I176))="","",OFFSET('Sanitation Data'!$I$29,0,10*ROW('Sanitation Data'!I176)))</f>
        <v/>
      </c>
      <c r="DL182" s="404" t="str">
        <f ca="1">+IF(OFFSET('Sanitation Data'!$I$30,0,10*ROW('Sanitation Data'!I176))="","",OFFSET('Sanitation Data'!$I$30,0,10*ROW('Sanitation Data'!I176)))</f>
        <v/>
      </c>
      <c r="DM182" s="404" t="str">
        <f ca="1">+IF(OFFSET('Sanitation Data'!$I$31,0,10*ROW('Sanitation Data'!I176))="","",OFFSET('Sanitation Data'!$I$31,0,10*ROW('Sanitation Data'!I176)))</f>
        <v/>
      </c>
      <c r="DN182" s="404" t="str">
        <f ca="1">+IF(OFFSET('Sanitation Data'!$I$32,0,10*ROW('Sanitation Data'!I176))="","",OFFSET('Sanitation Data'!$I$32,0,10*ROW('Sanitation Data'!I176)))</f>
        <v/>
      </c>
      <c r="DO182" s="404" t="str">
        <f ca="1">+IF(OFFSET('Hygiene Data'!$D$11,0,10*ROW('Hygiene Data'!D176))="","",OFFSET('Hygiene Data'!$D$11,0,10*ROW('Hygiene Data'!D176)))</f>
        <v/>
      </c>
      <c r="DP182" s="404" t="str">
        <f ca="1">+IF(OFFSET('Hygiene Data'!$D$12,0,10*ROW('Hygiene Data'!D176))="","",OFFSET('Hygiene Data'!$D$12,0,10*ROW('Hygiene Data'!D176)))</f>
        <v/>
      </c>
      <c r="DQ182" s="404" t="str">
        <f ca="1">+IF(OFFSET('Hygiene Data'!$D$13,0,10*ROW('Hygiene Data'!D176))="","",OFFSET('Hygiene Data'!$D$13,0,10*ROW('Hygiene Data'!D176)))</f>
        <v/>
      </c>
      <c r="DR182" s="404" t="str">
        <f ca="1">+IF(OFFSET('Hygiene Data'!$E$11,0,10*ROW('Hygiene Data'!E176))="","",OFFSET('Hygiene Data'!$E$11,0,10*ROW('Hygiene Data'!E176)))</f>
        <v/>
      </c>
      <c r="DS182" s="404" t="str">
        <f ca="1">+IF(OFFSET('Hygiene Data'!$E$12,0,10*ROW('Hygiene Data'!E176))="","",OFFSET('Hygiene Data'!$E$12,0,10*ROW('Hygiene Data'!E176)))</f>
        <v/>
      </c>
      <c r="DT182" s="404" t="str">
        <f ca="1">+IF(OFFSET('Hygiene Data'!$E$13,0,10*ROW('Hygiene Data'!E176))="","",OFFSET('Hygiene Data'!$E$13,0,10*ROW('Hygiene Data'!E176)))</f>
        <v/>
      </c>
      <c r="DU182" s="404" t="str">
        <f ca="1">+IF(OFFSET('Hygiene Data'!$F$11,0,10*ROW('Hygiene Data'!F176))="","",OFFSET('Hygiene Data'!$F$11,0,10*ROW('Hygiene Data'!F176)))</f>
        <v/>
      </c>
      <c r="DV182" s="404" t="str">
        <f ca="1">+IF(OFFSET('Hygiene Data'!$F$12,0,10*ROW('Hygiene Data'!F176))="","",OFFSET('Hygiene Data'!$F$12,0,10*ROW('Hygiene Data'!F176)))</f>
        <v/>
      </c>
      <c r="DW182" s="404" t="str">
        <f ca="1">+IF(OFFSET('Hygiene Data'!$F$13,0,10*ROW('Hygiene Data'!F176))="","",OFFSET('Hygiene Data'!$F$13,0,10*ROW('Hygiene Data'!F176)))</f>
        <v/>
      </c>
      <c r="DX182" s="404" t="str">
        <f ca="1">+IF(OFFSET('Hygiene Data'!$G$11,0,10*ROW('Hygiene Data'!G176))="","",OFFSET('Hygiene Data'!$G$11,0,10*ROW('Hygiene Data'!G176)))</f>
        <v/>
      </c>
      <c r="DY182" s="404" t="str">
        <f ca="1">+IF(OFFSET('Hygiene Data'!$G$12,0,10*ROW('Hygiene Data'!G176))="","",OFFSET('Hygiene Data'!$G$12,0,10*ROW('Hygiene Data'!G176)))</f>
        <v/>
      </c>
      <c r="DZ182" s="404" t="str">
        <f ca="1">+IF(OFFSET('Hygiene Data'!$G$13,0,10*ROW('Hygiene Data'!G176))="","",OFFSET('Hygiene Data'!$G$13,0,10*ROW('Hygiene Data'!G176)))</f>
        <v/>
      </c>
      <c r="EA182" s="404" t="str">
        <f ca="1">+IF(OFFSET('Hygiene Data'!$H$11,0,10*ROW('Hygiene Data'!H176))="","",OFFSET('Hygiene Data'!$H$11,0,10*ROW('Hygiene Data'!H176)))</f>
        <v/>
      </c>
      <c r="EB182" s="404" t="str">
        <f ca="1">+IF(OFFSET('Hygiene Data'!$H$12,0,10*ROW('Hygiene Data'!H176))="","",OFFSET('Hygiene Data'!$H$12,0,10*ROW('Hygiene Data'!H176)))</f>
        <v/>
      </c>
      <c r="EC182" s="404" t="str">
        <f ca="1">+IF(OFFSET('Hygiene Data'!$H$13,0,10*ROW('Hygiene Data'!H176))="","",OFFSET('Hygiene Data'!$H$13,0,10*ROW('Hygiene Data'!H176)))</f>
        <v/>
      </c>
      <c r="ED182" s="404" t="str">
        <f ca="1">+IF(OFFSET('Hygiene Data'!$I$11,0,10*ROW('Hygiene Data'!I176))="","",OFFSET('Hygiene Data'!$I$11,0,10*ROW('Hygiene Data'!I176)))</f>
        <v/>
      </c>
      <c r="EE182" s="404" t="str">
        <f ca="1">+IF(OFFSET('Hygiene Data'!$I$12,0,10*ROW('Hygiene Data'!I176))="","",OFFSET('Hygiene Data'!$I$12,0,10*ROW('Hygiene Data'!I176)))</f>
        <v/>
      </c>
      <c r="EF182" s="404" t="str">
        <f ca="1">+IF(OFFSET('Hygiene Data'!$I$13,0,10*ROW('Hygiene Data'!I176))="","",OFFSET('Hygiene Data'!$I$13,0,10*ROW('Hygiene Data'!I176)))</f>
        <v/>
      </c>
    </row>
    <row r="183" spans="1:136" x14ac:dyDescent="0.25">
      <c r="A183" s="513" t="str">
        <f ca="1">+IF(OFFSET('Water Data'!$B$2,0,10*ROW('Water Data'!E177))="","",OFFSET('Water Data'!$B$2,0,10*ROW('Water Data'!E177)))</f>
        <v/>
      </c>
      <c r="B183" s="51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40" t="str">
        <f t="shared" ca="1" si="2"/>
        <v/>
      </c>
      <c r="D183" s="54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4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4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4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4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4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4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4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4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4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4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4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4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4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4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4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4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4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4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4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4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4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4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4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4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4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4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4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4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4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4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4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4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4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4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4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4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4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4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4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4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4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4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4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4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4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4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4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4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1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4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4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4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4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4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4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4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4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4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4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4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4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4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4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4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4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404" t="str">
        <f ca="1">+IF(OFFSET('Water Data'!$D$27,0,10*ROW('Water Data'!D177))="","",OFFSET('Water Data'!$D$27,0,10*ROW('Water Data'!D177)))</f>
        <v/>
      </c>
      <c r="BT183" s="404" t="str">
        <f ca="1">+IF(OFFSET('Water Data'!$D$28,0,10*ROW('Water Data'!D177))="","",OFFSET('Water Data'!$D$28,0,10*ROW('Water Data'!D177)))</f>
        <v/>
      </c>
      <c r="BU183" s="404" t="str">
        <f ca="1">+IF(OFFSET('Water Data'!$D$29,0,10*ROW('Water Data'!D177))="","",OFFSET('Water Data'!$D$29,0,10*ROW('Water Data'!D177)))</f>
        <v/>
      </c>
      <c r="BV183" s="404" t="str">
        <f ca="1">+IF(OFFSET('Water Data'!$E$27,0,10*ROW('Water Data'!E177))="","",OFFSET('Water Data'!$E$27,0,10*ROW('Water Data'!E177)))</f>
        <v/>
      </c>
      <c r="BW183" s="404" t="str">
        <f ca="1">+IF(OFFSET('Water Data'!$E$28,0,10*ROW('Water Data'!E177))="","",OFFSET('Water Data'!$E$28,0,10*ROW('Water Data'!E177)))</f>
        <v/>
      </c>
      <c r="BX183" s="404" t="str">
        <f ca="1">+IF(OFFSET('Water Data'!$E$29,0,10*ROW('Water Data'!E177))="","",OFFSET('Water Data'!$E$29,0,10*ROW('Water Data'!E177)))</f>
        <v/>
      </c>
      <c r="BY183" s="404" t="str">
        <f ca="1">+IF(OFFSET('Water Data'!$F$27,0,10*ROW('Water Data'!F177))="","",OFFSET('Water Data'!$F$27,0,10*ROW('Water Data'!F177)))</f>
        <v/>
      </c>
      <c r="BZ183" s="404" t="str">
        <f ca="1">+IF(OFFSET('Water Data'!$F$28,0,10*ROW('Water Data'!F177))="","",OFFSET('Water Data'!$F$28,0,10*ROW('Water Data'!F177)))</f>
        <v/>
      </c>
      <c r="CA183" s="404" t="str">
        <f ca="1">+IF(OFFSET('Water Data'!$F$29,0,10*ROW('Water Data'!F177))="","",OFFSET('Water Data'!$F$29,0,10*ROW('Water Data'!F177)))</f>
        <v/>
      </c>
      <c r="CB183" s="404" t="str">
        <f ca="1">+IF(OFFSET('Water Data'!$G$27,0,10*ROW('Water Data'!G177))="","",OFFSET('Water Data'!$G$27,0,10*ROW('Water Data'!G177)))</f>
        <v/>
      </c>
      <c r="CC183" s="404" t="str">
        <f ca="1">+IF(OFFSET('Water Data'!$G$28,0,10*ROW('Water Data'!G177))="","",OFFSET('Water Data'!$G$28,0,10*ROW('Water Data'!G177)))</f>
        <v/>
      </c>
      <c r="CD183" s="404" t="str">
        <f ca="1">+IF(OFFSET('Water Data'!$G$29,0,10*ROW('Water Data'!G177))="","",OFFSET('Water Data'!$G$29,0,10*ROW('Water Data'!G177)))</f>
        <v/>
      </c>
      <c r="CE183" s="404" t="str">
        <f ca="1">+IF(OFFSET('Water Data'!$H$27,0,10*ROW('Water Data'!H177))="","",OFFSET('Water Data'!$H$27,0,10*ROW('Water Data'!H177)))</f>
        <v/>
      </c>
      <c r="CF183" s="404" t="str">
        <f ca="1">+IF(OFFSET('Water Data'!$H$28,0,10*ROW('Water Data'!H177))="","",OFFSET('Water Data'!$H$28,0,10*ROW('Water Data'!H177)))</f>
        <v/>
      </c>
      <c r="CG183" s="404" t="str">
        <f ca="1">+IF(OFFSET('Water Data'!$H$29,0,10*ROW('Water Data'!H177))="","",OFFSET('Water Data'!$H$29,0,10*ROW('Water Data'!H177)))</f>
        <v/>
      </c>
      <c r="CH183" s="404" t="str">
        <f ca="1">+IF(OFFSET('Water Data'!$I$27,0,10*ROW('Water Data'!I177))="","",OFFSET('Water Data'!$I$27,0,10*ROW('Water Data'!I177)))</f>
        <v/>
      </c>
      <c r="CI183" s="404" t="str">
        <f ca="1">+IF(OFFSET('Water Data'!$I$28,0,10*ROW('Water Data'!I177))="","",OFFSET('Water Data'!$I$28,0,10*ROW('Water Data'!I177)))</f>
        <v/>
      </c>
      <c r="CJ183" s="404" t="str">
        <f ca="1">+IF(OFFSET('Water Data'!$I$29,0,10*ROW('Water Data'!I177))="","",OFFSET('Water Data'!$I$29,0,10*ROW('Water Data'!I177)))</f>
        <v/>
      </c>
      <c r="CK183" s="404" t="str">
        <f ca="1">+IF(OFFSET('Sanitation Data'!$D$28,0,10*ROW('Sanitation Data'!D177))="","",OFFSET('Sanitation Data'!$D$28,0,10*ROW('Sanitation Data'!D177)))</f>
        <v/>
      </c>
      <c r="CL183" s="404" t="str">
        <f ca="1">+IF(OFFSET('Sanitation Data'!$D$29,0,10*ROW('Sanitation Data'!D177))="","",OFFSET('Sanitation Data'!$D$29,0,10*ROW('Sanitation Data'!D177)))</f>
        <v/>
      </c>
      <c r="CM183" s="404" t="str">
        <f ca="1">+IF(OFFSET('Sanitation Data'!$D$30,0,10*ROW('Sanitation Data'!D177))="","",OFFSET('Sanitation Data'!$D$30,0,10*ROW('Sanitation Data'!D177)))</f>
        <v/>
      </c>
      <c r="CN183" s="404" t="str">
        <f ca="1">+IF(OFFSET('Sanitation Data'!$D$31,0,10*ROW('Sanitation Data'!D177))="","",OFFSET('Sanitation Data'!$D$31,0,10*ROW('Sanitation Data'!D177)))</f>
        <v/>
      </c>
      <c r="CO183" s="404" t="str">
        <f ca="1">+IF(OFFSET('Sanitation Data'!$D$32,0,10*ROW('Sanitation Data'!D177))="","",OFFSET('Sanitation Data'!$D$32,0,10*ROW('Sanitation Data'!D177)))</f>
        <v/>
      </c>
      <c r="CP183" s="404" t="str">
        <f ca="1">+IF(OFFSET('Sanitation Data'!$E$28,0,10*ROW('Sanitation Data'!E177))="","",OFFSET('Sanitation Data'!$E$28,0,10*ROW('Sanitation Data'!E177)))</f>
        <v/>
      </c>
      <c r="CQ183" s="404" t="str">
        <f ca="1">+IF(OFFSET('Sanitation Data'!$E$29,0,10*ROW('Sanitation Data'!E177))="","",OFFSET('Sanitation Data'!$E$29,0,10*ROW('Sanitation Data'!E177)))</f>
        <v/>
      </c>
      <c r="CR183" s="404" t="str">
        <f ca="1">+IF(OFFSET('Sanitation Data'!$E$30,0,10*ROW('Sanitation Data'!E177))="","",OFFSET('Sanitation Data'!$E$30,0,10*ROW('Sanitation Data'!E177)))</f>
        <v/>
      </c>
      <c r="CS183" s="404" t="str">
        <f ca="1">+IF(OFFSET('Sanitation Data'!$E$31,0,10*ROW('Sanitation Data'!E177))="","",OFFSET('Sanitation Data'!$E$31,0,10*ROW('Sanitation Data'!E177)))</f>
        <v/>
      </c>
      <c r="CT183" s="404" t="str">
        <f ca="1">+IF(OFFSET('Sanitation Data'!$E$32,0,10*ROW('Sanitation Data'!E177))="","",OFFSET('Sanitation Data'!$E$32,0,10*ROW('Sanitation Data'!E177)))</f>
        <v/>
      </c>
      <c r="CU183" s="404" t="str">
        <f ca="1">+IF(OFFSET('Sanitation Data'!$F$28,0,10*ROW('Sanitation Data'!F177))="","",OFFSET('Sanitation Data'!$F$28,0,10*ROW('Sanitation Data'!F177)))</f>
        <v/>
      </c>
      <c r="CV183" s="404" t="str">
        <f ca="1">+IF(OFFSET('Sanitation Data'!$F$29,0,10*ROW('Sanitation Data'!F177))="","",OFFSET('Sanitation Data'!$F$29,0,10*ROW('Sanitation Data'!F177)))</f>
        <v/>
      </c>
      <c r="CW183" s="404" t="str">
        <f ca="1">+IF(OFFSET('Sanitation Data'!$F$30,0,10*ROW('Sanitation Data'!F177))="","",OFFSET('Sanitation Data'!$F$30,0,10*ROW('Sanitation Data'!F177)))</f>
        <v/>
      </c>
      <c r="CX183" s="404" t="str">
        <f ca="1">+IF(OFFSET('Sanitation Data'!$F$31,0,10*ROW('Sanitation Data'!F177))="","",OFFSET('Sanitation Data'!$F$31,0,10*ROW('Sanitation Data'!F177)))</f>
        <v/>
      </c>
      <c r="CY183" s="404" t="str">
        <f ca="1">+IF(OFFSET('Sanitation Data'!$F$32,0,10*ROW('Sanitation Data'!F177))="","",OFFSET('Sanitation Data'!$F$32,0,10*ROW('Sanitation Data'!F177)))</f>
        <v/>
      </c>
      <c r="CZ183" s="404" t="str">
        <f ca="1">+IF(OFFSET('Sanitation Data'!$G$28,0,10*ROW('Sanitation Data'!G177))="","",OFFSET('Sanitation Data'!$G$28,0,10*ROW('Sanitation Data'!G177)))</f>
        <v/>
      </c>
      <c r="DA183" s="404" t="str">
        <f ca="1">+IF(OFFSET('Sanitation Data'!$G$29,0,10*ROW('Sanitation Data'!G177))="","",OFFSET('Sanitation Data'!$G$29,0,10*ROW('Sanitation Data'!G177)))</f>
        <v/>
      </c>
      <c r="DB183" s="404" t="str">
        <f ca="1">+IF(OFFSET('Sanitation Data'!$G$30,0,10*ROW('Sanitation Data'!G177))="","",OFFSET('Sanitation Data'!$G$30,0,10*ROW('Sanitation Data'!G177)))</f>
        <v/>
      </c>
      <c r="DC183" s="404" t="str">
        <f ca="1">+IF(OFFSET('Sanitation Data'!$G$31,0,10*ROW('Sanitation Data'!G177))="","",OFFSET('Sanitation Data'!$G$31,0,10*ROW('Sanitation Data'!G177)))</f>
        <v/>
      </c>
      <c r="DD183" s="404" t="str">
        <f ca="1">+IF(OFFSET('Sanitation Data'!$G$32,0,10*ROW('Sanitation Data'!G177))="","",OFFSET('Sanitation Data'!$G$32,0,10*ROW('Sanitation Data'!G177)))</f>
        <v/>
      </c>
      <c r="DE183" s="404" t="str">
        <f ca="1">+IF(OFFSET('Sanitation Data'!$H$28,0,10*ROW('Sanitation Data'!H177))="","",OFFSET('Sanitation Data'!$H$28,0,10*ROW('Sanitation Data'!H177)))</f>
        <v/>
      </c>
      <c r="DF183" s="404" t="str">
        <f ca="1">+IF(OFFSET('Sanitation Data'!$H$29,0,10*ROW('Sanitation Data'!H177))="","",OFFSET('Sanitation Data'!$H$29,0,10*ROW('Sanitation Data'!H177)))</f>
        <v/>
      </c>
      <c r="DG183" s="404" t="str">
        <f ca="1">+IF(OFFSET('Sanitation Data'!$H$30,0,10*ROW('Sanitation Data'!H177))="","",OFFSET('Sanitation Data'!$H$30,0,10*ROW('Sanitation Data'!H177)))</f>
        <v/>
      </c>
      <c r="DH183" s="404" t="str">
        <f ca="1">+IF(OFFSET('Sanitation Data'!$H$31,0,10*ROW('Sanitation Data'!H177))="","",OFFSET('Sanitation Data'!$H$31,0,10*ROW('Sanitation Data'!H177)))</f>
        <v/>
      </c>
      <c r="DI183" s="404" t="str">
        <f ca="1">+IF(OFFSET('Sanitation Data'!$H$32,0,10*ROW('Sanitation Data'!H177))="","",OFFSET('Sanitation Data'!$H$32,0,10*ROW('Sanitation Data'!H177)))</f>
        <v/>
      </c>
      <c r="DJ183" s="404" t="str">
        <f ca="1">+IF(OFFSET('Sanitation Data'!$I$28,0,10*ROW('Sanitation Data'!I177))="","",OFFSET('Sanitation Data'!$I$28,0,10*ROW('Sanitation Data'!I177)))</f>
        <v/>
      </c>
      <c r="DK183" s="404" t="str">
        <f ca="1">+IF(OFFSET('Sanitation Data'!$I$29,0,10*ROW('Sanitation Data'!I177))="","",OFFSET('Sanitation Data'!$I$29,0,10*ROW('Sanitation Data'!I177)))</f>
        <v/>
      </c>
      <c r="DL183" s="404" t="str">
        <f ca="1">+IF(OFFSET('Sanitation Data'!$I$30,0,10*ROW('Sanitation Data'!I177))="","",OFFSET('Sanitation Data'!$I$30,0,10*ROW('Sanitation Data'!I177)))</f>
        <v/>
      </c>
      <c r="DM183" s="404" t="str">
        <f ca="1">+IF(OFFSET('Sanitation Data'!$I$31,0,10*ROW('Sanitation Data'!I177))="","",OFFSET('Sanitation Data'!$I$31,0,10*ROW('Sanitation Data'!I177)))</f>
        <v/>
      </c>
      <c r="DN183" s="404" t="str">
        <f ca="1">+IF(OFFSET('Sanitation Data'!$I$32,0,10*ROW('Sanitation Data'!I177))="","",OFFSET('Sanitation Data'!$I$32,0,10*ROW('Sanitation Data'!I177)))</f>
        <v/>
      </c>
      <c r="DO183" s="404" t="str">
        <f ca="1">+IF(OFFSET('Hygiene Data'!$D$11,0,10*ROW('Hygiene Data'!D177))="","",OFFSET('Hygiene Data'!$D$11,0,10*ROW('Hygiene Data'!D177)))</f>
        <v/>
      </c>
      <c r="DP183" s="404" t="str">
        <f ca="1">+IF(OFFSET('Hygiene Data'!$D$12,0,10*ROW('Hygiene Data'!D177))="","",OFFSET('Hygiene Data'!$D$12,0,10*ROW('Hygiene Data'!D177)))</f>
        <v/>
      </c>
      <c r="DQ183" s="404" t="str">
        <f ca="1">+IF(OFFSET('Hygiene Data'!$D$13,0,10*ROW('Hygiene Data'!D177))="","",OFFSET('Hygiene Data'!$D$13,0,10*ROW('Hygiene Data'!D177)))</f>
        <v/>
      </c>
      <c r="DR183" s="404" t="str">
        <f ca="1">+IF(OFFSET('Hygiene Data'!$E$11,0,10*ROW('Hygiene Data'!E177))="","",OFFSET('Hygiene Data'!$E$11,0,10*ROW('Hygiene Data'!E177)))</f>
        <v/>
      </c>
      <c r="DS183" s="404" t="str">
        <f ca="1">+IF(OFFSET('Hygiene Data'!$E$12,0,10*ROW('Hygiene Data'!E177))="","",OFFSET('Hygiene Data'!$E$12,0,10*ROW('Hygiene Data'!E177)))</f>
        <v/>
      </c>
      <c r="DT183" s="404" t="str">
        <f ca="1">+IF(OFFSET('Hygiene Data'!$E$13,0,10*ROW('Hygiene Data'!E177))="","",OFFSET('Hygiene Data'!$E$13,0,10*ROW('Hygiene Data'!E177)))</f>
        <v/>
      </c>
      <c r="DU183" s="404" t="str">
        <f ca="1">+IF(OFFSET('Hygiene Data'!$F$11,0,10*ROW('Hygiene Data'!F177))="","",OFFSET('Hygiene Data'!$F$11,0,10*ROW('Hygiene Data'!F177)))</f>
        <v/>
      </c>
      <c r="DV183" s="404" t="str">
        <f ca="1">+IF(OFFSET('Hygiene Data'!$F$12,0,10*ROW('Hygiene Data'!F177))="","",OFFSET('Hygiene Data'!$F$12,0,10*ROW('Hygiene Data'!F177)))</f>
        <v/>
      </c>
      <c r="DW183" s="404" t="str">
        <f ca="1">+IF(OFFSET('Hygiene Data'!$F$13,0,10*ROW('Hygiene Data'!F177))="","",OFFSET('Hygiene Data'!$F$13,0,10*ROW('Hygiene Data'!F177)))</f>
        <v/>
      </c>
      <c r="DX183" s="404" t="str">
        <f ca="1">+IF(OFFSET('Hygiene Data'!$G$11,0,10*ROW('Hygiene Data'!G177))="","",OFFSET('Hygiene Data'!$G$11,0,10*ROW('Hygiene Data'!G177)))</f>
        <v/>
      </c>
      <c r="DY183" s="404" t="str">
        <f ca="1">+IF(OFFSET('Hygiene Data'!$G$12,0,10*ROW('Hygiene Data'!G177))="","",OFFSET('Hygiene Data'!$G$12,0,10*ROW('Hygiene Data'!G177)))</f>
        <v/>
      </c>
      <c r="DZ183" s="404" t="str">
        <f ca="1">+IF(OFFSET('Hygiene Data'!$G$13,0,10*ROW('Hygiene Data'!G177))="","",OFFSET('Hygiene Data'!$G$13,0,10*ROW('Hygiene Data'!G177)))</f>
        <v/>
      </c>
      <c r="EA183" s="404" t="str">
        <f ca="1">+IF(OFFSET('Hygiene Data'!$H$11,0,10*ROW('Hygiene Data'!H177))="","",OFFSET('Hygiene Data'!$H$11,0,10*ROW('Hygiene Data'!H177)))</f>
        <v/>
      </c>
      <c r="EB183" s="404" t="str">
        <f ca="1">+IF(OFFSET('Hygiene Data'!$H$12,0,10*ROW('Hygiene Data'!H177))="","",OFFSET('Hygiene Data'!$H$12,0,10*ROW('Hygiene Data'!H177)))</f>
        <v/>
      </c>
      <c r="EC183" s="404" t="str">
        <f ca="1">+IF(OFFSET('Hygiene Data'!$H$13,0,10*ROW('Hygiene Data'!H177))="","",OFFSET('Hygiene Data'!$H$13,0,10*ROW('Hygiene Data'!H177)))</f>
        <v/>
      </c>
      <c r="ED183" s="404" t="str">
        <f ca="1">+IF(OFFSET('Hygiene Data'!$I$11,0,10*ROW('Hygiene Data'!I177))="","",OFFSET('Hygiene Data'!$I$11,0,10*ROW('Hygiene Data'!I177)))</f>
        <v/>
      </c>
      <c r="EE183" s="404" t="str">
        <f ca="1">+IF(OFFSET('Hygiene Data'!$I$12,0,10*ROW('Hygiene Data'!I177))="","",OFFSET('Hygiene Data'!$I$12,0,10*ROW('Hygiene Data'!I177)))</f>
        <v/>
      </c>
      <c r="EF183" s="404" t="str">
        <f ca="1">+IF(OFFSET('Hygiene Data'!$I$13,0,10*ROW('Hygiene Data'!I177))="","",OFFSET('Hygiene Data'!$I$13,0,10*ROW('Hygiene Data'!I177)))</f>
        <v/>
      </c>
    </row>
    <row r="184" spans="1:136" x14ac:dyDescent="0.25">
      <c r="A184" s="513" t="str">
        <f ca="1">+IF(OFFSET('Water Data'!$B$2,0,10*ROW('Water Data'!E178))="","",OFFSET('Water Data'!$B$2,0,10*ROW('Water Data'!E178)))</f>
        <v/>
      </c>
      <c r="B184" s="51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40" t="str">
        <f t="shared" ca="1" si="2"/>
        <v/>
      </c>
      <c r="D184" s="54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4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4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4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4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4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4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4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4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4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4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4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4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4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4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4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4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4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4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4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4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4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4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4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4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4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4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4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4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4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4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4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4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4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4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4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4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4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4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4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4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4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4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4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4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4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4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4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4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1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4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4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4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4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4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4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4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4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4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4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4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4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4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4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4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4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404" t="str">
        <f ca="1">+IF(OFFSET('Water Data'!$D$27,0,10*ROW('Water Data'!D178))="","",OFFSET('Water Data'!$D$27,0,10*ROW('Water Data'!D178)))</f>
        <v/>
      </c>
      <c r="BT184" s="404" t="str">
        <f ca="1">+IF(OFFSET('Water Data'!$D$28,0,10*ROW('Water Data'!D178))="","",OFFSET('Water Data'!$D$28,0,10*ROW('Water Data'!D178)))</f>
        <v/>
      </c>
      <c r="BU184" s="404" t="str">
        <f ca="1">+IF(OFFSET('Water Data'!$D$29,0,10*ROW('Water Data'!D178))="","",OFFSET('Water Data'!$D$29,0,10*ROW('Water Data'!D178)))</f>
        <v/>
      </c>
      <c r="BV184" s="404" t="str">
        <f ca="1">+IF(OFFSET('Water Data'!$E$27,0,10*ROW('Water Data'!E178))="","",OFFSET('Water Data'!$E$27,0,10*ROW('Water Data'!E178)))</f>
        <v/>
      </c>
      <c r="BW184" s="404" t="str">
        <f ca="1">+IF(OFFSET('Water Data'!$E$28,0,10*ROW('Water Data'!E178))="","",OFFSET('Water Data'!$E$28,0,10*ROW('Water Data'!E178)))</f>
        <v/>
      </c>
      <c r="BX184" s="404" t="str">
        <f ca="1">+IF(OFFSET('Water Data'!$E$29,0,10*ROW('Water Data'!E178))="","",OFFSET('Water Data'!$E$29,0,10*ROW('Water Data'!E178)))</f>
        <v/>
      </c>
      <c r="BY184" s="404" t="str">
        <f ca="1">+IF(OFFSET('Water Data'!$F$27,0,10*ROW('Water Data'!F178))="","",OFFSET('Water Data'!$F$27,0,10*ROW('Water Data'!F178)))</f>
        <v/>
      </c>
      <c r="BZ184" s="404" t="str">
        <f ca="1">+IF(OFFSET('Water Data'!$F$28,0,10*ROW('Water Data'!F178))="","",OFFSET('Water Data'!$F$28,0,10*ROW('Water Data'!F178)))</f>
        <v/>
      </c>
      <c r="CA184" s="404" t="str">
        <f ca="1">+IF(OFFSET('Water Data'!$F$29,0,10*ROW('Water Data'!F178))="","",OFFSET('Water Data'!$F$29,0,10*ROW('Water Data'!F178)))</f>
        <v/>
      </c>
      <c r="CB184" s="404" t="str">
        <f ca="1">+IF(OFFSET('Water Data'!$G$27,0,10*ROW('Water Data'!G178))="","",OFFSET('Water Data'!$G$27,0,10*ROW('Water Data'!G178)))</f>
        <v/>
      </c>
      <c r="CC184" s="404" t="str">
        <f ca="1">+IF(OFFSET('Water Data'!$G$28,0,10*ROW('Water Data'!G178))="","",OFFSET('Water Data'!$G$28,0,10*ROW('Water Data'!G178)))</f>
        <v/>
      </c>
      <c r="CD184" s="404" t="str">
        <f ca="1">+IF(OFFSET('Water Data'!$G$29,0,10*ROW('Water Data'!G178))="","",OFFSET('Water Data'!$G$29,0,10*ROW('Water Data'!G178)))</f>
        <v/>
      </c>
      <c r="CE184" s="404" t="str">
        <f ca="1">+IF(OFFSET('Water Data'!$H$27,0,10*ROW('Water Data'!H178))="","",OFFSET('Water Data'!$H$27,0,10*ROW('Water Data'!H178)))</f>
        <v/>
      </c>
      <c r="CF184" s="404" t="str">
        <f ca="1">+IF(OFFSET('Water Data'!$H$28,0,10*ROW('Water Data'!H178))="","",OFFSET('Water Data'!$H$28,0,10*ROW('Water Data'!H178)))</f>
        <v/>
      </c>
      <c r="CG184" s="404" t="str">
        <f ca="1">+IF(OFFSET('Water Data'!$H$29,0,10*ROW('Water Data'!H178))="","",OFFSET('Water Data'!$H$29,0,10*ROW('Water Data'!H178)))</f>
        <v/>
      </c>
      <c r="CH184" s="404" t="str">
        <f ca="1">+IF(OFFSET('Water Data'!$I$27,0,10*ROW('Water Data'!I178))="","",OFFSET('Water Data'!$I$27,0,10*ROW('Water Data'!I178)))</f>
        <v/>
      </c>
      <c r="CI184" s="404" t="str">
        <f ca="1">+IF(OFFSET('Water Data'!$I$28,0,10*ROW('Water Data'!I178))="","",OFFSET('Water Data'!$I$28,0,10*ROW('Water Data'!I178)))</f>
        <v/>
      </c>
      <c r="CJ184" s="404" t="str">
        <f ca="1">+IF(OFFSET('Water Data'!$I$29,0,10*ROW('Water Data'!I178))="","",OFFSET('Water Data'!$I$29,0,10*ROW('Water Data'!I178)))</f>
        <v/>
      </c>
      <c r="CK184" s="404" t="str">
        <f ca="1">+IF(OFFSET('Sanitation Data'!$D$28,0,10*ROW('Sanitation Data'!D178))="","",OFFSET('Sanitation Data'!$D$28,0,10*ROW('Sanitation Data'!D178)))</f>
        <v/>
      </c>
      <c r="CL184" s="404" t="str">
        <f ca="1">+IF(OFFSET('Sanitation Data'!$D$29,0,10*ROW('Sanitation Data'!D178))="","",OFFSET('Sanitation Data'!$D$29,0,10*ROW('Sanitation Data'!D178)))</f>
        <v/>
      </c>
      <c r="CM184" s="404" t="str">
        <f ca="1">+IF(OFFSET('Sanitation Data'!$D$30,0,10*ROW('Sanitation Data'!D178))="","",OFFSET('Sanitation Data'!$D$30,0,10*ROW('Sanitation Data'!D178)))</f>
        <v/>
      </c>
      <c r="CN184" s="404" t="str">
        <f ca="1">+IF(OFFSET('Sanitation Data'!$D$31,0,10*ROW('Sanitation Data'!D178))="","",OFFSET('Sanitation Data'!$D$31,0,10*ROW('Sanitation Data'!D178)))</f>
        <v/>
      </c>
      <c r="CO184" s="404" t="str">
        <f ca="1">+IF(OFFSET('Sanitation Data'!$D$32,0,10*ROW('Sanitation Data'!D178))="","",OFFSET('Sanitation Data'!$D$32,0,10*ROW('Sanitation Data'!D178)))</f>
        <v/>
      </c>
      <c r="CP184" s="404" t="str">
        <f ca="1">+IF(OFFSET('Sanitation Data'!$E$28,0,10*ROW('Sanitation Data'!E178))="","",OFFSET('Sanitation Data'!$E$28,0,10*ROW('Sanitation Data'!E178)))</f>
        <v/>
      </c>
      <c r="CQ184" s="404" t="str">
        <f ca="1">+IF(OFFSET('Sanitation Data'!$E$29,0,10*ROW('Sanitation Data'!E178))="","",OFFSET('Sanitation Data'!$E$29,0,10*ROW('Sanitation Data'!E178)))</f>
        <v/>
      </c>
      <c r="CR184" s="404" t="str">
        <f ca="1">+IF(OFFSET('Sanitation Data'!$E$30,0,10*ROW('Sanitation Data'!E178))="","",OFFSET('Sanitation Data'!$E$30,0,10*ROW('Sanitation Data'!E178)))</f>
        <v/>
      </c>
      <c r="CS184" s="404" t="str">
        <f ca="1">+IF(OFFSET('Sanitation Data'!$E$31,0,10*ROW('Sanitation Data'!E178))="","",OFFSET('Sanitation Data'!$E$31,0,10*ROW('Sanitation Data'!E178)))</f>
        <v/>
      </c>
      <c r="CT184" s="404" t="str">
        <f ca="1">+IF(OFFSET('Sanitation Data'!$E$32,0,10*ROW('Sanitation Data'!E178))="","",OFFSET('Sanitation Data'!$E$32,0,10*ROW('Sanitation Data'!E178)))</f>
        <v/>
      </c>
      <c r="CU184" s="404" t="str">
        <f ca="1">+IF(OFFSET('Sanitation Data'!$F$28,0,10*ROW('Sanitation Data'!F178))="","",OFFSET('Sanitation Data'!$F$28,0,10*ROW('Sanitation Data'!F178)))</f>
        <v/>
      </c>
      <c r="CV184" s="404" t="str">
        <f ca="1">+IF(OFFSET('Sanitation Data'!$F$29,0,10*ROW('Sanitation Data'!F178))="","",OFFSET('Sanitation Data'!$F$29,0,10*ROW('Sanitation Data'!F178)))</f>
        <v/>
      </c>
      <c r="CW184" s="404" t="str">
        <f ca="1">+IF(OFFSET('Sanitation Data'!$F$30,0,10*ROW('Sanitation Data'!F178))="","",OFFSET('Sanitation Data'!$F$30,0,10*ROW('Sanitation Data'!F178)))</f>
        <v/>
      </c>
      <c r="CX184" s="404" t="str">
        <f ca="1">+IF(OFFSET('Sanitation Data'!$F$31,0,10*ROW('Sanitation Data'!F178))="","",OFFSET('Sanitation Data'!$F$31,0,10*ROW('Sanitation Data'!F178)))</f>
        <v/>
      </c>
      <c r="CY184" s="404" t="str">
        <f ca="1">+IF(OFFSET('Sanitation Data'!$F$32,0,10*ROW('Sanitation Data'!F178))="","",OFFSET('Sanitation Data'!$F$32,0,10*ROW('Sanitation Data'!F178)))</f>
        <v/>
      </c>
      <c r="CZ184" s="404" t="str">
        <f ca="1">+IF(OFFSET('Sanitation Data'!$G$28,0,10*ROW('Sanitation Data'!G178))="","",OFFSET('Sanitation Data'!$G$28,0,10*ROW('Sanitation Data'!G178)))</f>
        <v/>
      </c>
      <c r="DA184" s="404" t="str">
        <f ca="1">+IF(OFFSET('Sanitation Data'!$G$29,0,10*ROW('Sanitation Data'!G178))="","",OFFSET('Sanitation Data'!$G$29,0,10*ROW('Sanitation Data'!G178)))</f>
        <v/>
      </c>
      <c r="DB184" s="404" t="str">
        <f ca="1">+IF(OFFSET('Sanitation Data'!$G$30,0,10*ROW('Sanitation Data'!G178))="","",OFFSET('Sanitation Data'!$G$30,0,10*ROW('Sanitation Data'!G178)))</f>
        <v/>
      </c>
      <c r="DC184" s="404" t="str">
        <f ca="1">+IF(OFFSET('Sanitation Data'!$G$31,0,10*ROW('Sanitation Data'!G178))="","",OFFSET('Sanitation Data'!$G$31,0,10*ROW('Sanitation Data'!G178)))</f>
        <v/>
      </c>
      <c r="DD184" s="404" t="str">
        <f ca="1">+IF(OFFSET('Sanitation Data'!$G$32,0,10*ROW('Sanitation Data'!G178))="","",OFFSET('Sanitation Data'!$G$32,0,10*ROW('Sanitation Data'!G178)))</f>
        <v/>
      </c>
      <c r="DE184" s="404" t="str">
        <f ca="1">+IF(OFFSET('Sanitation Data'!$H$28,0,10*ROW('Sanitation Data'!H178))="","",OFFSET('Sanitation Data'!$H$28,0,10*ROW('Sanitation Data'!H178)))</f>
        <v/>
      </c>
      <c r="DF184" s="404" t="str">
        <f ca="1">+IF(OFFSET('Sanitation Data'!$H$29,0,10*ROW('Sanitation Data'!H178))="","",OFFSET('Sanitation Data'!$H$29,0,10*ROW('Sanitation Data'!H178)))</f>
        <v/>
      </c>
      <c r="DG184" s="404" t="str">
        <f ca="1">+IF(OFFSET('Sanitation Data'!$H$30,0,10*ROW('Sanitation Data'!H178))="","",OFFSET('Sanitation Data'!$H$30,0,10*ROW('Sanitation Data'!H178)))</f>
        <v/>
      </c>
      <c r="DH184" s="404" t="str">
        <f ca="1">+IF(OFFSET('Sanitation Data'!$H$31,0,10*ROW('Sanitation Data'!H178))="","",OFFSET('Sanitation Data'!$H$31,0,10*ROW('Sanitation Data'!H178)))</f>
        <v/>
      </c>
      <c r="DI184" s="404" t="str">
        <f ca="1">+IF(OFFSET('Sanitation Data'!$H$32,0,10*ROW('Sanitation Data'!H178))="","",OFFSET('Sanitation Data'!$H$32,0,10*ROW('Sanitation Data'!H178)))</f>
        <v/>
      </c>
      <c r="DJ184" s="404" t="str">
        <f ca="1">+IF(OFFSET('Sanitation Data'!$I$28,0,10*ROW('Sanitation Data'!I178))="","",OFFSET('Sanitation Data'!$I$28,0,10*ROW('Sanitation Data'!I178)))</f>
        <v/>
      </c>
      <c r="DK184" s="404" t="str">
        <f ca="1">+IF(OFFSET('Sanitation Data'!$I$29,0,10*ROW('Sanitation Data'!I178))="","",OFFSET('Sanitation Data'!$I$29,0,10*ROW('Sanitation Data'!I178)))</f>
        <v/>
      </c>
      <c r="DL184" s="404" t="str">
        <f ca="1">+IF(OFFSET('Sanitation Data'!$I$30,0,10*ROW('Sanitation Data'!I178))="","",OFFSET('Sanitation Data'!$I$30,0,10*ROW('Sanitation Data'!I178)))</f>
        <v/>
      </c>
      <c r="DM184" s="404" t="str">
        <f ca="1">+IF(OFFSET('Sanitation Data'!$I$31,0,10*ROW('Sanitation Data'!I178))="","",OFFSET('Sanitation Data'!$I$31,0,10*ROW('Sanitation Data'!I178)))</f>
        <v/>
      </c>
      <c r="DN184" s="404" t="str">
        <f ca="1">+IF(OFFSET('Sanitation Data'!$I$32,0,10*ROW('Sanitation Data'!I178))="","",OFFSET('Sanitation Data'!$I$32,0,10*ROW('Sanitation Data'!I178)))</f>
        <v/>
      </c>
      <c r="DO184" s="404" t="str">
        <f ca="1">+IF(OFFSET('Hygiene Data'!$D$11,0,10*ROW('Hygiene Data'!D178))="","",OFFSET('Hygiene Data'!$D$11,0,10*ROW('Hygiene Data'!D178)))</f>
        <v/>
      </c>
      <c r="DP184" s="404" t="str">
        <f ca="1">+IF(OFFSET('Hygiene Data'!$D$12,0,10*ROW('Hygiene Data'!D178))="","",OFFSET('Hygiene Data'!$D$12,0,10*ROW('Hygiene Data'!D178)))</f>
        <v/>
      </c>
      <c r="DQ184" s="404" t="str">
        <f ca="1">+IF(OFFSET('Hygiene Data'!$D$13,0,10*ROW('Hygiene Data'!D178))="","",OFFSET('Hygiene Data'!$D$13,0,10*ROW('Hygiene Data'!D178)))</f>
        <v/>
      </c>
      <c r="DR184" s="404" t="str">
        <f ca="1">+IF(OFFSET('Hygiene Data'!$E$11,0,10*ROW('Hygiene Data'!E178))="","",OFFSET('Hygiene Data'!$E$11,0,10*ROW('Hygiene Data'!E178)))</f>
        <v/>
      </c>
      <c r="DS184" s="404" t="str">
        <f ca="1">+IF(OFFSET('Hygiene Data'!$E$12,0,10*ROW('Hygiene Data'!E178))="","",OFFSET('Hygiene Data'!$E$12,0,10*ROW('Hygiene Data'!E178)))</f>
        <v/>
      </c>
      <c r="DT184" s="404" t="str">
        <f ca="1">+IF(OFFSET('Hygiene Data'!$E$13,0,10*ROW('Hygiene Data'!E178))="","",OFFSET('Hygiene Data'!$E$13,0,10*ROW('Hygiene Data'!E178)))</f>
        <v/>
      </c>
      <c r="DU184" s="404" t="str">
        <f ca="1">+IF(OFFSET('Hygiene Data'!$F$11,0,10*ROW('Hygiene Data'!F178))="","",OFFSET('Hygiene Data'!$F$11,0,10*ROW('Hygiene Data'!F178)))</f>
        <v/>
      </c>
      <c r="DV184" s="404" t="str">
        <f ca="1">+IF(OFFSET('Hygiene Data'!$F$12,0,10*ROW('Hygiene Data'!F178))="","",OFFSET('Hygiene Data'!$F$12,0,10*ROW('Hygiene Data'!F178)))</f>
        <v/>
      </c>
      <c r="DW184" s="404" t="str">
        <f ca="1">+IF(OFFSET('Hygiene Data'!$F$13,0,10*ROW('Hygiene Data'!F178))="","",OFFSET('Hygiene Data'!$F$13,0,10*ROW('Hygiene Data'!F178)))</f>
        <v/>
      </c>
      <c r="DX184" s="404" t="str">
        <f ca="1">+IF(OFFSET('Hygiene Data'!$G$11,0,10*ROW('Hygiene Data'!G178))="","",OFFSET('Hygiene Data'!$G$11,0,10*ROW('Hygiene Data'!G178)))</f>
        <v/>
      </c>
      <c r="DY184" s="404" t="str">
        <f ca="1">+IF(OFFSET('Hygiene Data'!$G$12,0,10*ROW('Hygiene Data'!G178))="","",OFFSET('Hygiene Data'!$G$12,0,10*ROW('Hygiene Data'!G178)))</f>
        <v/>
      </c>
      <c r="DZ184" s="404" t="str">
        <f ca="1">+IF(OFFSET('Hygiene Data'!$G$13,0,10*ROW('Hygiene Data'!G178))="","",OFFSET('Hygiene Data'!$G$13,0,10*ROW('Hygiene Data'!G178)))</f>
        <v/>
      </c>
      <c r="EA184" s="404" t="str">
        <f ca="1">+IF(OFFSET('Hygiene Data'!$H$11,0,10*ROW('Hygiene Data'!H178))="","",OFFSET('Hygiene Data'!$H$11,0,10*ROW('Hygiene Data'!H178)))</f>
        <v/>
      </c>
      <c r="EB184" s="404" t="str">
        <f ca="1">+IF(OFFSET('Hygiene Data'!$H$12,0,10*ROW('Hygiene Data'!H178))="","",OFFSET('Hygiene Data'!$H$12,0,10*ROW('Hygiene Data'!H178)))</f>
        <v/>
      </c>
      <c r="EC184" s="404" t="str">
        <f ca="1">+IF(OFFSET('Hygiene Data'!$H$13,0,10*ROW('Hygiene Data'!H178))="","",OFFSET('Hygiene Data'!$H$13,0,10*ROW('Hygiene Data'!H178)))</f>
        <v/>
      </c>
      <c r="ED184" s="404" t="str">
        <f ca="1">+IF(OFFSET('Hygiene Data'!$I$11,0,10*ROW('Hygiene Data'!I178))="","",OFFSET('Hygiene Data'!$I$11,0,10*ROW('Hygiene Data'!I178)))</f>
        <v/>
      </c>
      <c r="EE184" s="404" t="str">
        <f ca="1">+IF(OFFSET('Hygiene Data'!$I$12,0,10*ROW('Hygiene Data'!I178))="","",OFFSET('Hygiene Data'!$I$12,0,10*ROW('Hygiene Data'!I178)))</f>
        <v/>
      </c>
      <c r="EF184" s="404" t="str">
        <f ca="1">+IF(OFFSET('Hygiene Data'!$I$13,0,10*ROW('Hygiene Data'!I178))="","",OFFSET('Hygiene Data'!$I$13,0,10*ROW('Hygiene Data'!I178)))</f>
        <v/>
      </c>
    </row>
    <row r="185" spans="1:136" x14ac:dyDescent="0.25">
      <c r="A185" s="513" t="str">
        <f ca="1">+IF(OFFSET('Water Data'!$B$2,0,10*ROW('Water Data'!E179))="","",OFFSET('Water Data'!$B$2,0,10*ROW('Water Data'!E179)))</f>
        <v/>
      </c>
      <c r="B185" s="51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40" t="str">
        <f t="shared" ca="1" si="2"/>
        <v/>
      </c>
      <c r="D185" s="54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4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4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4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4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4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4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4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4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4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4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4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4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4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4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4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4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4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4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4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4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4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4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4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4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4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4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4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4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4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4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4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4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4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4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4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4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4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4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4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4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4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4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4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4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4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4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4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4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1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4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4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4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4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4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4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4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4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4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4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4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4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4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4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4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4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404" t="str">
        <f ca="1">+IF(OFFSET('Water Data'!$D$27,0,10*ROW('Water Data'!D179))="","",OFFSET('Water Data'!$D$27,0,10*ROW('Water Data'!D179)))</f>
        <v/>
      </c>
      <c r="BT185" s="404" t="str">
        <f ca="1">+IF(OFFSET('Water Data'!$D$28,0,10*ROW('Water Data'!D179))="","",OFFSET('Water Data'!$D$28,0,10*ROW('Water Data'!D179)))</f>
        <v/>
      </c>
      <c r="BU185" s="404" t="str">
        <f ca="1">+IF(OFFSET('Water Data'!$D$29,0,10*ROW('Water Data'!D179))="","",OFFSET('Water Data'!$D$29,0,10*ROW('Water Data'!D179)))</f>
        <v/>
      </c>
      <c r="BV185" s="404" t="str">
        <f ca="1">+IF(OFFSET('Water Data'!$E$27,0,10*ROW('Water Data'!E179))="","",OFFSET('Water Data'!$E$27,0,10*ROW('Water Data'!E179)))</f>
        <v/>
      </c>
      <c r="BW185" s="404" t="str">
        <f ca="1">+IF(OFFSET('Water Data'!$E$28,0,10*ROW('Water Data'!E179))="","",OFFSET('Water Data'!$E$28,0,10*ROW('Water Data'!E179)))</f>
        <v/>
      </c>
      <c r="BX185" s="404" t="str">
        <f ca="1">+IF(OFFSET('Water Data'!$E$29,0,10*ROW('Water Data'!E179))="","",OFFSET('Water Data'!$E$29,0,10*ROW('Water Data'!E179)))</f>
        <v/>
      </c>
      <c r="BY185" s="404" t="str">
        <f ca="1">+IF(OFFSET('Water Data'!$F$27,0,10*ROW('Water Data'!F179))="","",OFFSET('Water Data'!$F$27,0,10*ROW('Water Data'!F179)))</f>
        <v/>
      </c>
      <c r="BZ185" s="404" t="str">
        <f ca="1">+IF(OFFSET('Water Data'!$F$28,0,10*ROW('Water Data'!F179))="","",OFFSET('Water Data'!$F$28,0,10*ROW('Water Data'!F179)))</f>
        <v/>
      </c>
      <c r="CA185" s="404" t="str">
        <f ca="1">+IF(OFFSET('Water Data'!$F$29,0,10*ROW('Water Data'!F179))="","",OFFSET('Water Data'!$F$29,0,10*ROW('Water Data'!F179)))</f>
        <v/>
      </c>
      <c r="CB185" s="404" t="str">
        <f ca="1">+IF(OFFSET('Water Data'!$G$27,0,10*ROW('Water Data'!G179))="","",OFFSET('Water Data'!$G$27,0,10*ROW('Water Data'!G179)))</f>
        <v/>
      </c>
      <c r="CC185" s="404" t="str">
        <f ca="1">+IF(OFFSET('Water Data'!$G$28,0,10*ROW('Water Data'!G179))="","",OFFSET('Water Data'!$G$28,0,10*ROW('Water Data'!G179)))</f>
        <v/>
      </c>
      <c r="CD185" s="404" t="str">
        <f ca="1">+IF(OFFSET('Water Data'!$G$29,0,10*ROW('Water Data'!G179))="","",OFFSET('Water Data'!$G$29,0,10*ROW('Water Data'!G179)))</f>
        <v/>
      </c>
      <c r="CE185" s="404" t="str">
        <f ca="1">+IF(OFFSET('Water Data'!$H$27,0,10*ROW('Water Data'!H179))="","",OFFSET('Water Data'!$H$27,0,10*ROW('Water Data'!H179)))</f>
        <v/>
      </c>
      <c r="CF185" s="404" t="str">
        <f ca="1">+IF(OFFSET('Water Data'!$H$28,0,10*ROW('Water Data'!H179))="","",OFFSET('Water Data'!$H$28,0,10*ROW('Water Data'!H179)))</f>
        <v/>
      </c>
      <c r="CG185" s="404" t="str">
        <f ca="1">+IF(OFFSET('Water Data'!$H$29,0,10*ROW('Water Data'!H179))="","",OFFSET('Water Data'!$H$29,0,10*ROW('Water Data'!H179)))</f>
        <v/>
      </c>
      <c r="CH185" s="404" t="str">
        <f ca="1">+IF(OFFSET('Water Data'!$I$27,0,10*ROW('Water Data'!I179))="","",OFFSET('Water Data'!$I$27,0,10*ROW('Water Data'!I179)))</f>
        <v/>
      </c>
      <c r="CI185" s="404" t="str">
        <f ca="1">+IF(OFFSET('Water Data'!$I$28,0,10*ROW('Water Data'!I179))="","",OFFSET('Water Data'!$I$28,0,10*ROW('Water Data'!I179)))</f>
        <v/>
      </c>
      <c r="CJ185" s="404" t="str">
        <f ca="1">+IF(OFFSET('Water Data'!$I$29,0,10*ROW('Water Data'!I179))="","",OFFSET('Water Data'!$I$29,0,10*ROW('Water Data'!I179)))</f>
        <v/>
      </c>
      <c r="CK185" s="404" t="str">
        <f ca="1">+IF(OFFSET('Sanitation Data'!$D$28,0,10*ROW('Sanitation Data'!D179))="","",OFFSET('Sanitation Data'!$D$28,0,10*ROW('Sanitation Data'!D179)))</f>
        <v/>
      </c>
      <c r="CL185" s="404" t="str">
        <f ca="1">+IF(OFFSET('Sanitation Data'!$D$29,0,10*ROW('Sanitation Data'!D179))="","",OFFSET('Sanitation Data'!$D$29,0,10*ROW('Sanitation Data'!D179)))</f>
        <v/>
      </c>
      <c r="CM185" s="404" t="str">
        <f ca="1">+IF(OFFSET('Sanitation Data'!$D$30,0,10*ROW('Sanitation Data'!D179))="","",OFFSET('Sanitation Data'!$D$30,0,10*ROW('Sanitation Data'!D179)))</f>
        <v/>
      </c>
      <c r="CN185" s="404" t="str">
        <f ca="1">+IF(OFFSET('Sanitation Data'!$D$31,0,10*ROW('Sanitation Data'!D179))="","",OFFSET('Sanitation Data'!$D$31,0,10*ROW('Sanitation Data'!D179)))</f>
        <v/>
      </c>
      <c r="CO185" s="404" t="str">
        <f ca="1">+IF(OFFSET('Sanitation Data'!$D$32,0,10*ROW('Sanitation Data'!D179))="","",OFFSET('Sanitation Data'!$D$32,0,10*ROW('Sanitation Data'!D179)))</f>
        <v/>
      </c>
      <c r="CP185" s="404" t="str">
        <f ca="1">+IF(OFFSET('Sanitation Data'!$E$28,0,10*ROW('Sanitation Data'!E179))="","",OFFSET('Sanitation Data'!$E$28,0,10*ROW('Sanitation Data'!E179)))</f>
        <v/>
      </c>
      <c r="CQ185" s="404" t="str">
        <f ca="1">+IF(OFFSET('Sanitation Data'!$E$29,0,10*ROW('Sanitation Data'!E179))="","",OFFSET('Sanitation Data'!$E$29,0,10*ROW('Sanitation Data'!E179)))</f>
        <v/>
      </c>
      <c r="CR185" s="404" t="str">
        <f ca="1">+IF(OFFSET('Sanitation Data'!$E$30,0,10*ROW('Sanitation Data'!E179))="","",OFFSET('Sanitation Data'!$E$30,0,10*ROW('Sanitation Data'!E179)))</f>
        <v/>
      </c>
      <c r="CS185" s="404" t="str">
        <f ca="1">+IF(OFFSET('Sanitation Data'!$E$31,0,10*ROW('Sanitation Data'!E179))="","",OFFSET('Sanitation Data'!$E$31,0,10*ROW('Sanitation Data'!E179)))</f>
        <v/>
      </c>
      <c r="CT185" s="404" t="str">
        <f ca="1">+IF(OFFSET('Sanitation Data'!$E$32,0,10*ROW('Sanitation Data'!E179))="","",OFFSET('Sanitation Data'!$E$32,0,10*ROW('Sanitation Data'!E179)))</f>
        <v/>
      </c>
      <c r="CU185" s="404" t="str">
        <f ca="1">+IF(OFFSET('Sanitation Data'!$F$28,0,10*ROW('Sanitation Data'!F179))="","",OFFSET('Sanitation Data'!$F$28,0,10*ROW('Sanitation Data'!F179)))</f>
        <v/>
      </c>
      <c r="CV185" s="404" t="str">
        <f ca="1">+IF(OFFSET('Sanitation Data'!$F$29,0,10*ROW('Sanitation Data'!F179))="","",OFFSET('Sanitation Data'!$F$29,0,10*ROW('Sanitation Data'!F179)))</f>
        <v/>
      </c>
      <c r="CW185" s="404" t="str">
        <f ca="1">+IF(OFFSET('Sanitation Data'!$F$30,0,10*ROW('Sanitation Data'!F179))="","",OFFSET('Sanitation Data'!$F$30,0,10*ROW('Sanitation Data'!F179)))</f>
        <v/>
      </c>
      <c r="CX185" s="404" t="str">
        <f ca="1">+IF(OFFSET('Sanitation Data'!$F$31,0,10*ROW('Sanitation Data'!F179))="","",OFFSET('Sanitation Data'!$F$31,0,10*ROW('Sanitation Data'!F179)))</f>
        <v/>
      </c>
      <c r="CY185" s="404" t="str">
        <f ca="1">+IF(OFFSET('Sanitation Data'!$F$32,0,10*ROW('Sanitation Data'!F179))="","",OFFSET('Sanitation Data'!$F$32,0,10*ROW('Sanitation Data'!F179)))</f>
        <v/>
      </c>
      <c r="CZ185" s="404" t="str">
        <f ca="1">+IF(OFFSET('Sanitation Data'!$G$28,0,10*ROW('Sanitation Data'!G179))="","",OFFSET('Sanitation Data'!$G$28,0,10*ROW('Sanitation Data'!G179)))</f>
        <v/>
      </c>
      <c r="DA185" s="404" t="str">
        <f ca="1">+IF(OFFSET('Sanitation Data'!$G$29,0,10*ROW('Sanitation Data'!G179))="","",OFFSET('Sanitation Data'!$G$29,0,10*ROW('Sanitation Data'!G179)))</f>
        <v/>
      </c>
      <c r="DB185" s="404" t="str">
        <f ca="1">+IF(OFFSET('Sanitation Data'!$G$30,0,10*ROW('Sanitation Data'!G179))="","",OFFSET('Sanitation Data'!$G$30,0,10*ROW('Sanitation Data'!G179)))</f>
        <v/>
      </c>
      <c r="DC185" s="404" t="str">
        <f ca="1">+IF(OFFSET('Sanitation Data'!$G$31,0,10*ROW('Sanitation Data'!G179))="","",OFFSET('Sanitation Data'!$G$31,0,10*ROW('Sanitation Data'!G179)))</f>
        <v/>
      </c>
      <c r="DD185" s="404" t="str">
        <f ca="1">+IF(OFFSET('Sanitation Data'!$G$32,0,10*ROW('Sanitation Data'!G179))="","",OFFSET('Sanitation Data'!$G$32,0,10*ROW('Sanitation Data'!G179)))</f>
        <v/>
      </c>
      <c r="DE185" s="404" t="str">
        <f ca="1">+IF(OFFSET('Sanitation Data'!$H$28,0,10*ROW('Sanitation Data'!H179))="","",OFFSET('Sanitation Data'!$H$28,0,10*ROW('Sanitation Data'!H179)))</f>
        <v/>
      </c>
      <c r="DF185" s="404" t="str">
        <f ca="1">+IF(OFFSET('Sanitation Data'!$H$29,0,10*ROW('Sanitation Data'!H179))="","",OFFSET('Sanitation Data'!$H$29,0,10*ROW('Sanitation Data'!H179)))</f>
        <v/>
      </c>
      <c r="DG185" s="404" t="str">
        <f ca="1">+IF(OFFSET('Sanitation Data'!$H$30,0,10*ROW('Sanitation Data'!H179))="","",OFFSET('Sanitation Data'!$H$30,0,10*ROW('Sanitation Data'!H179)))</f>
        <v/>
      </c>
      <c r="DH185" s="404" t="str">
        <f ca="1">+IF(OFFSET('Sanitation Data'!$H$31,0,10*ROW('Sanitation Data'!H179))="","",OFFSET('Sanitation Data'!$H$31,0,10*ROW('Sanitation Data'!H179)))</f>
        <v/>
      </c>
      <c r="DI185" s="404" t="str">
        <f ca="1">+IF(OFFSET('Sanitation Data'!$H$32,0,10*ROW('Sanitation Data'!H179))="","",OFFSET('Sanitation Data'!$H$32,0,10*ROW('Sanitation Data'!H179)))</f>
        <v/>
      </c>
      <c r="DJ185" s="404" t="str">
        <f ca="1">+IF(OFFSET('Sanitation Data'!$I$28,0,10*ROW('Sanitation Data'!I179))="","",OFFSET('Sanitation Data'!$I$28,0,10*ROW('Sanitation Data'!I179)))</f>
        <v/>
      </c>
      <c r="DK185" s="404" t="str">
        <f ca="1">+IF(OFFSET('Sanitation Data'!$I$29,0,10*ROW('Sanitation Data'!I179))="","",OFFSET('Sanitation Data'!$I$29,0,10*ROW('Sanitation Data'!I179)))</f>
        <v/>
      </c>
      <c r="DL185" s="404" t="str">
        <f ca="1">+IF(OFFSET('Sanitation Data'!$I$30,0,10*ROW('Sanitation Data'!I179))="","",OFFSET('Sanitation Data'!$I$30,0,10*ROW('Sanitation Data'!I179)))</f>
        <v/>
      </c>
      <c r="DM185" s="404" t="str">
        <f ca="1">+IF(OFFSET('Sanitation Data'!$I$31,0,10*ROW('Sanitation Data'!I179))="","",OFFSET('Sanitation Data'!$I$31,0,10*ROW('Sanitation Data'!I179)))</f>
        <v/>
      </c>
      <c r="DN185" s="404" t="str">
        <f ca="1">+IF(OFFSET('Sanitation Data'!$I$32,0,10*ROW('Sanitation Data'!I179))="","",OFFSET('Sanitation Data'!$I$32,0,10*ROW('Sanitation Data'!I179)))</f>
        <v/>
      </c>
      <c r="DO185" s="404" t="str">
        <f ca="1">+IF(OFFSET('Hygiene Data'!$D$11,0,10*ROW('Hygiene Data'!D179))="","",OFFSET('Hygiene Data'!$D$11,0,10*ROW('Hygiene Data'!D179)))</f>
        <v/>
      </c>
      <c r="DP185" s="404" t="str">
        <f ca="1">+IF(OFFSET('Hygiene Data'!$D$12,0,10*ROW('Hygiene Data'!D179))="","",OFFSET('Hygiene Data'!$D$12,0,10*ROW('Hygiene Data'!D179)))</f>
        <v/>
      </c>
      <c r="DQ185" s="404" t="str">
        <f ca="1">+IF(OFFSET('Hygiene Data'!$D$13,0,10*ROW('Hygiene Data'!D179))="","",OFFSET('Hygiene Data'!$D$13,0,10*ROW('Hygiene Data'!D179)))</f>
        <v/>
      </c>
      <c r="DR185" s="404" t="str">
        <f ca="1">+IF(OFFSET('Hygiene Data'!$E$11,0,10*ROW('Hygiene Data'!E179))="","",OFFSET('Hygiene Data'!$E$11,0,10*ROW('Hygiene Data'!E179)))</f>
        <v/>
      </c>
      <c r="DS185" s="404" t="str">
        <f ca="1">+IF(OFFSET('Hygiene Data'!$E$12,0,10*ROW('Hygiene Data'!E179))="","",OFFSET('Hygiene Data'!$E$12,0,10*ROW('Hygiene Data'!E179)))</f>
        <v/>
      </c>
      <c r="DT185" s="404" t="str">
        <f ca="1">+IF(OFFSET('Hygiene Data'!$E$13,0,10*ROW('Hygiene Data'!E179))="","",OFFSET('Hygiene Data'!$E$13,0,10*ROW('Hygiene Data'!E179)))</f>
        <v/>
      </c>
      <c r="DU185" s="404" t="str">
        <f ca="1">+IF(OFFSET('Hygiene Data'!$F$11,0,10*ROW('Hygiene Data'!F179))="","",OFFSET('Hygiene Data'!$F$11,0,10*ROW('Hygiene Data'!F179)))</f>
        <v/>
      </c>
      <c r="DV185" s="404" t="str">
        <f ca="1">+IF(OFFSET('Hygiene Data'!$F$12,0,10*ROW('Hygiene Data'!F179))="","",OFFSET('Hygiene Data'!$F$12,0,10*ROW('Hygiene Data'!F179)))</f>
        <v/>
      </c>
      <c r="DW185" s="404" t="str">
        <f ca="1">+IF(OFFSET('Hygiene Data'!$F$13,0,10*ROW('Hygiene Data'!F179))="","",OFFSET('Hygiene Data'!$F$13,0,10*ROW('Hygiene Data'!F179)))</f>
        <v/>
      </c>
      <c r="DX185" s="404" t="str">
        <f ca="1">+IF(OFFSET('Hygiene Data'!$G$11,0,10*ROW('Hygiene Data'!G179))="","",OFFSET('Hygiene Data'!$G$11,0,10*ROW('Hygiene Data'!G179)))</f>
        <v/>
      </c>
      <c r="DY185" s="404" t="str">
        <f ca="1">+IF(OFFSET('Hygiene Data'!$G$12,0,10*ROW('Hygiene Data'!G179))="","",OFFSET('Hygiene Data'!$G$12,0,10*ROW('Hygiene Data'!G179)))</f>
        <v/>
      </c>
      <c r="DZ185" s="404" t="str">
        <f ca="1">+IF(OFFSET('Hygiene Data'!$G$13,0,10*ROW('Hygiene Data'!G179))="","",OFFSET('Hygiene Data'!$G$13,0,10*ROW('Hygiene Data'!G179)))</f>
        <v/>
      </c>
      <c r="EA185" s="404" t="str">
        <f ca="1">+IF(OFFSET('Hygiene Data'!$H$11,0,10*ROW('Hygiene Data'!H179))="","",OFFSET('Hygiene Data'!$H$11,0,10*ROW('Hygiene Data'!H179)))</f>
        <v/>
      </c>
      <c r="EB185" s="404" t="str">
        <f ca="1">+IF(OFFSET('Hygiene Data'!$H$12,0,10*ROW('Hygiene Data'!H179))="","",OFFSET('Hygiene Data'!$H$12,0,10*ROW('Hygiene Data'!H179)))</f>
        <v/>
      </c>
      <c r="EC185" s="404" t="str">
        <f ca="1">+IF(OFFSET('Hygiene Data'!$H$13,0,10*ROW('Hygiene Data'!H179))="","",OFFSET('Hygiene Data'!$H$13,0,10*ROW('Hygiene Data'!H179)))</f>
        <v/>
      </c>
      <c r="ED185" s="404" t="str">
        <f ca="1">+IF(OFFSET('Hygiene Data'!$I$11,0,10*ROW('Hygiene Data'!I179))="","",OFFSET('Hygiene Data'!$I$11,0,10*ROW('Hygiene Data'!I179)))</f>
        <v/>
      </c>
      <c r="EE185" s="404" t="str">
        <f ca="1">+IF(OFFSET('Hygiene Data'!$I$12,0,10*ROW('Hygiene Data'!I179))="","",OFFSET('Hygiene Data'!$I$12,0,10*ROW('Hygiene Data'!I179)))</f>
        <v/>
      </c>
      <c r="EF185" s="404" t="str">
        <f ca="1">+IF(OFFSET('Hygiene Data'!$I$13,0,10*ROW('Hygiene Data'!I179))="","",OFFSET('Hygiene Data'!$I$13,0,10*ROW('Hygiene Data'!I179)))</f>
        <v/>
      </c>
    </row>
    <row r="186" spans="1:136" x14ac:dyDescent="0.25">
      <c r="A186" s="513" t="str">
        <f ca="1">+IF(OFFSET('Water Data'!$B$2,0,10*ROW('Water Data'!E180))="","",OFFSET('Water Data'!$B$2,0,10*ROW('Water Data'!E180)))</f>
        <v/>
      </c>
      <c r="B186" s="51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40" t="str">
        <f t="shared" ca="1" si="2"/>
        <v/>
      </c>
      <c r="D186" s="54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4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4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4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4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4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4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4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4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4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4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4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4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4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4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4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4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4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4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4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4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4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4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4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4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4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4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4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4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4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4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4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4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4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4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4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4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4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4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4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4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4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4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4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4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4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4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4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4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1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4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4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4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4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4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4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4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4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4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4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4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4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4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4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4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4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404" t="str">
        <f ca="1">+IF(OFFSET('Water Data'!$D$27,0,10*ROW('Water Data'!D180))="","",OFFSET('Water Data'!$D$27,0,10*ROW('Water Data'!D180)))</f>
        <v/>
      </c>
      <c r="BT186" s="404" t="str">
        <f ca="1">+IF(OFFSET('Water Data'!$D$28,0,10*ROW('Water Data'!D180))="","",OFFSET('Water Data'!$D$28,0,10*ROW('Water Data'!D180)))</f>
        <v/>
      </c>
      <c r="BU186" s="404" t="str">
        <f ca="1">+IF(OFFSET('Water Data'!$D$29,0,10*ROW('Water Data'!D180))="","",OFFSET('Water Data'!$D$29,0,10*ROW('Water Data'!D180)))</f>
        <v/>
      </c>
      <c r="BV186" s="404" t="str">
        <f ca="1">+IF(OFFSET('Water Data'!$E$27,0,10*ROW('Water Data'!E180))="","",OFFSET('Water Data'!$E$27,0,10*ROW('Water Data'!E180)))</f>
        <v/>
      </c>
      <c r="BW186" s="404" t="str">
        <f ca="1">+IF(OFFSET('Water Data'!$E$28,0,10*ROW('Water Data'!E180))="","",OFFSET('Water Data'!$E$28,0,10*ROW('Water Data'!E180)))</f>
        <v/>
      </c>
      <c r="BX186" s="404" t="str">
        <f ca="1">+IF(OFFSET('Water Data'!$E$29,0,10*ROW('Water Data'!E180))="","",OFFSET('Water Data'!$E$29,0,10*ROW('Water Data'!E180)))</f>
        <v/>
      </c>
      <c r="BY186" s="404" t="str">
        <f ca="1">+IF(OFFSET('Water Data'!$F$27,0,10*ROW('Water Data'!F180))="","",OFFSET('Water Data'!$F$27,0,10*ROW('Water Data'!F180)))</f>
        <v/>
      </c>
      <c r="BZ186" s="404" t="str">
        <f ca="1">+IF(OFFSET('Water Data'!$F$28,0,10*ROW('Water Data'!F180))="","",OFFSET('Water Data'!$F$28,0,10*ROW('Water Data'!F180)))</f>
        <v/>
      </c>
      <c r="CA186" s="404" t="str">
        <f ca="1">+IF(OFFSET('Water Data'!$F$29,0,10*ROW('Water Data'!F180))="","",OFFSET('Water Data'!$F$29,0,10*ROW('Water Data'!F180)))</f>
        <v/>
      </c>
      <c r="CB186" s="404" t="str">
        <f ca="1">+IF(OFFSET('Water Data'!$G$27,0,10*ROW('Water Data'!G180))="","",OFFSET('Water Data'!$G$27,0,10*ROW('Water Data'!G180)))</f>
        <v/>
      </c>
      <c r="CC186" s="404" t="str">
        <f ca="1">+IF(OFFSET('Water Data'!$G$28,0,10*ROW('Water Data'!G180))="","",OFFSET('Water Data'!$G$28,0,10*ROW('Water Data'!G180)))</f>
        <v/>
      </c>
      <c r="CD186" s="404" t="str">
        <f ca="1">+IF(OFFSET('Water Data'!$G$29,0,10*ROW('Water Data'!G180))="","",OFFSET('Water Data'!$G$29,0,10*ROW('Water Data'!G180)))</f>
        <v/>
      </c>
      <c r="CE186" s="404" t="str">
        <f ca="1">+IF(OFFSET('Water Data'!$H$27,0,10*ROW('Water Data'!H180))="","",OFFSET('Water Data'!$H$27,0,10*ROW('Water Data'!H180)))</f>
        <v/>
      </c>
      <c r="CF186" s="404" t="str">
        <f ca="1">+IF(OFFSET('Water Data'!$H$28,0,10*ROW('Water Data'!H180))="","",OFFSET('Water Data'!$H$28,0,10*ROW('Water Data'!H180)))</f>
        <v/>
      </c>
      <c r="CG186" s="404" t="str">
        <f ca="1">+IF(OFFSET('Water Data'!$H$29,0,10*ROW('Water Data'!H180))="","",OFFSET('Water Data'!$H$29,0,10*ROW('Water Data'!H180)))</f>
        <v/>
      </c>
      <c r="CH186" s="404" t="str">
        <f ca="1">+IF(OFFSET('Water Data'!$I$27,0,10*ROW('Water Data'!I180))="","",OFFSET('Water Data'!$I$27,0,10*ROW('Water Data'!I180)))</f>
        <v/>
      </c>
      <c r="CI186" s="404" t="str">
        <f ca="1">+IF(OFFSET('Water Data'!$I$28,0,10*ROW('Water Data'!I180))="","",OFFSET('Water Data'!$I$28,0,10*ROW('Water Data'!I180)))</f>
        <v/>
      </c>
      <c r="CJ186" s="404" t="str">
        <f ca="1">+IF(OFFSET('Water Data'!$I$29,0,10*ROW('Water Data'!I180))="","",OFFSET('Water Data'!$I$29,0,10*ROW('Water Data'!I180)))</f>
        <v/>
      </c>
      <c r="CK186" s="404" t="str">
        <f ca="1">+IF(OFFSET('Sanitation Data'!$D$28,0,10*ROW('Sanitation Data'!D180))="","",OFFSET('Sanitation Data'!$D$28,0,10*ROW('Sanitation Data'!D180)))</f>
        <v/>
      </c>
      <c r="CL186" s="404" t="str">
        <f ca="1">+IF(OFFSET('Sanitation Data'!$D$29,0,10*ROW('Sanitation Data'!D180))="","",OFFSET('Sanitation Data'!$D$29,0,10*ROW('Sanitation Data'!D180)))</f>
        <v/>
      </c>
      <c r="CM186" s="404" t="str">
        <f ca="1">+IF(OFFSET('Sanitation Data'!$D$30,0,10*ROW('Sanitation Data'!D180))="","",OFFSET('Sanitation Data'!$D$30,0,10*ROW('Sanitation Data'!D180)))</f>
        <v/>
      </c>
      <c r="CN186" s="404" t="str">
        <f ca="1">+IF(OFFSET('Sanitation Data'!$D$31,0,10*ROW('Sanitation Data'!D180))="","",OFFSET('Sanitation Data'!$D$31,0,10*ROW('Sanitation Data'!D180)))</f>
        <v/>
      </c>
      <c r="CO186" s="404" t="str">
        <f ca="1">+IF(OFFSET('Sanitation Data'!$D$32,0,10*ROW('Sanitation Data'!D180))="","",OFFSET('Sanitation Data'!$D$32,0,10*ROW('Sanitation Data'!D180)))</f>
        <v/>
      </c>
      <c r="CP186" s="404" t="str">
        <f ca="1">+IF(OFFSET('Sanitation Data'!$E$28,0,10*ROW('Sanitation Data'!E180))="","",OFFSET('Sanitation Data'!$E$28,0,10*ROW('Sanitation Data'!E180)))</f>
        <v/>
      </c>
      <c r="CQ186" s="404" t="str">
        <f ca="1">+IF(OFFSET('Sanitation Data'!$E$29,0,10*ROW('Sanitation Data'!E180))="","",OFFSET('Sanitation Data'!$E$29,0,10*ROW('Sanitation Data'!E180)))</f>
        <v/>
      </c>
      <c r="CR186" s="404" t="str">
        <f ca="1">+IF(OFFSET('Sanitation Data'!$E$30,0,10*ROW('Sanitation Data'!E180))="","",OFFSET('Sanitation Data'!$E$30,0,10*ROW('Sanitation Data'!E180)))</f>
        <v/>
      </c>
      <c r="CS186" s="404" t="str">
        <f ca="1">+IF(OFFSET('Sanitation Data'!$E$31,0,10*ROW('Sanitation Data'!E180))="","",OFFSET('Sanitation Data'!$E$31,0,10*ROW('Sanitation Data'!E180)))</f>
        <v/>
      </c>
      <c r="CT186" s="404" t="str">
        <f ca="1">+IF(OFFSET('Sanitation Data'!$E$32,0,10*ROW('Sanitation Data'!E180))="","",OFFSET('Sanitation Data'!$E$32,0,10*ROW('Sanitation Data'!E180)))</f>
        <v/>
      </c>
      <c r="CU186" s="404" t="str">
        <f ca="1">+IF(OFFSET('Sanitation Data'!$F$28,0,10*ROW('Sanitation Data'!F180))="","",OFFSET('Sanitation Data'!$F$28,0,10*ROW('Sanitation Data'!F180)))</f>
        <v/>
      </c>
      <c r="CV186" s="404" t="str">
        <f ca="1">+IF(OFFSET('Sanitation Data'!$F$29,0,10*ROW('Sanitation Data'!F180))="","",OFFSET('Sanitation Data'!$F$29,0,10*ROW('Sanitation Data'!F180)))</f>
        <v/>
      </c>
      <c r="CW186" s="404" t="str">
        <f ca="1">+IF(OFFSET('Sanitation Data'!$F$30,0,10*ROW('Sanitation Data'!F180))="","",OFFSET('Sanitation Data'!$F$30,0,10*ROW('Sanitation Data'!F180)))</f>
        <v/>
      </c>
      <c r="CX186" s="404" t="str">
        <f ca="1">+IF(OFFSET('Sanitation Data'!$F$31,0,10*ROW('Sanitation Data'!F180))="","",OFFSET('Sanitation Data'!$F$31,0,10*ROW('Sanitation Data'!F180)))</f>
        <v/>
      </c>
      <c r="CY186" s="404" t="str">
        <f ca="1">+IF(OFFSET('Sanitation Data'!$F$32,0,10*ROW('Sanitation Data'!F180))="","",OFFSET('Sanitation Data'!$F$32,0,10*ROW('Sanitation Data'!F180)))</f>
        <v/>
      </c>
      <c r="CZ186" s="404" t="str">
        <f ca="1">+IF(OFFSET('Sanitation Data'!$G$28,0,10*ROW('Sanitation Data'!G180))="","",OFFSET('Sanitation Data'!$G$28,0,10*ROW('Sanitation Data'!G180)))</f>
        <v/>
      </c>
      <c r="DA186" s="404" t="str">
        <f ca="1">+IF(OFFSET('Sanitation Data'!$G$29,0,10*ROW('Sanitation Data'!G180))="","",OFFSET('Sanitation Data'!$G$29,0,10*ROW('Sanitation Data'!G180)))</f>
        <v/>
      </c>
      <c r="DB186" s="404" t="str">
        <f ca="1">+IF(OFFSET('Sanitation Data'!$G$30,0,10*ROW('Sanitation Data'!G180))="","",OFFSET('Sanitation Data'!$G$30,0,10*ROW('Sanitation Data'!G180)))</f>
        <v/>
      </c>
      <c r="DC186" s="404" t="str">
        <f ca="1">+IF(OFFSET('Sanitation Data'!$G$31,0,10*ROW('Sanitation Data'!G180))="","",OFFSET('Sanitation Data'!$G$31,0,10*ROW('Sanitation Data'!G180)))</f>
        <v/>
      </c>
      <c r="DD186" s="404" t="str">
        <f ca="1">+IF(OFFSET('Sanitation Data'!$G$32,0,10*ROW('Sanitation Data'!G180))="","",OFFSET('Sanitation Data'!$G$32,0,10*ROW('Sanitation Data'!G180)))</f>
        <v/>
      </c>
      <c r="DE186" s="404" t="str">
        <f ca="1">+IF(OFFSET('Sanitation Data'!$H$28,0,10*ROW('Sanitation Data'!H180))="","",OFFSET('Sanitation Data'!$H$28,0,10*ROW('Sanitation Data'!H180)))</f>
        <v/>
      </c>
      <c r="DF186" s="404" t="str">
        <f ca="1">+IF(OFFSET('Sanitation Data'!$H$29,0,10*ROW('Sanitation Data'!H180))="","",OFFSET('Sanitation Data'!$H$29,0,10*ROW('Sanitation Data'!H180)))</f>
        <v/>
      </c>
      <c r="DG186" s="404" t="str">
        <f ca="1">+IF(OFFSET('Sanitation Data'!$H$30,0,10*ROW('Sanitation Data'!H180))="","",OFFSET('Sanitation Data'!$H$30,0,10*ROW('Sanitation Data'!H180)))</f>
        <v/>
      </c>
      <c r="DH186" s="404" t="str">
        <f ca="1">+IF(OFFSET('Sanitation Data'!$H$31,0,10*ROW('Sanitation Data'!H180))="","",OFFSET('Sanitation Data'!$H$31,0,10*ROW('Sanitation Data'!H180)))</f>
        <v/>
      </c>
      <c r="DI186" s="404" t="str">
        <f ca="1">+IF(OFFSET('Sanitation Data'!$H$32,0,10*ROW('Sanitation Data'!H180))="","",OFFSET('Sanitation Data'!$H$32,0,10*ROW('Sanitation Data'!H180)))</f>
        <v/>
      </c>
      <c r="DJ186" s="404" t="str">
        <f ca="1">+IF(OFFSET('Sanitation Data'!$I$28,0,10*ROW('Sanitation Data'!I180))="","",OFFSET('Sanitation Data'!$I$28,0,10*ROW('Sanitation Data'!I180)))</f>
        <v/>
      </c>
      <c r="DK186" s="404" t="str">
        <f ca="1">+IF(OFFSET('Sanitation Data'!$I$29,0,10*ROW('Sanitation Data'!I180))="","",OFFSET('Sanitation Data'!$I$29,0,10*ROW('Sanitation Data'!I180)))</f>
        <v/>
      </c>
      <c r="DL186" s="404" t="str">
        <f ca="1">+IF(OFFSET('Sanitation Data'!$I$30,0,10*ROW('Sanitation Data'!I180))="","",OFFSET('Sanitation Data'!$I$30,0,10*ROW('Sanitation Data'!I180)))</f>
        <v/>
      </c>
      <c r="DM186" s="404" t="str">
        <f ca="1">+IF(OFFSET('Sanitation Data'!$I$31,0,10*ROW('Sanitation Data'!I180))="","",OFFSET('Sanitation Data'!$I$31,0,10*ROW('Sanitation Data'!I180)))</f>
        <v/>
      </c>
      <c r="DN186" s="404" t="str">
        <f ca="1">+IF(OFFSET('Sanitation Data'!$I$32,0,10*ROW('Sanitation Data'!I180))="","",OFFSET('Sanitation Data'!$I$32,0,10*ROW('Sanitation Data'!I180)))</f>
        <v/>
      </c>
      <c r="DO186" s="404" t="str">
        <f ca="1">+IF(OFFSET('Hygiene Data'!$D$11,0,10*ROW('Hygiene Data'!D180))="","",OFFSET('Hygiene Data'!$D$11,0,10*ROW('Hygiene Data'!D180)))</f>
        <v/>
      </c>
      <c r="DP186" s="404" t="str">
        <f ca="1">+IF(OFFSET('Hygiene Data'!$D$12,0,10*ROW('Hygiene Data'!D180))="","",OFFSET('Hygiene Data'!$D$12,0,10*ROW('Hygiene Data'!D180)))</f>
        <v/>
      </c>
      <c r="DQ186" s="404" t="str">
        <f ca="1">+IF(OFFSET('Hygiene Data'!$D$13,0,10*ROW('Hygiene Data'!D180))="","",OFFSET('Hygiene Data'!$D$13,0,10*ROW('Hygiene Data'!D180)))</f>
        <v/>
      </c>
      <c r="DR186" s="404" t="str">
        <f ca="1">+IF(OFFSET('Hygiene Data'!$E$11,0,10*ROW('Hygiene Data'!E180))="","",OFFSET('Hygiene Data'!$E$11,0,10*ROW('Hygiene Data'!E180)))</f>
        <v/>
      </c>
      <c r="DS186" s="404" t="str">
        <f ca="1">+IF(OFFSET('Hygiene Data'!$E$12,0,10*ROW('Hygiene Data'!E180))="","",OFFSET('Hygiene Data'!$E$12,0,10*ROW('Hygiene Data'!E180)))</f>
        <v/>
      </c>
      <c r="DT186" s="404" t="str">
        <f ca="1">+IF(OFFSET('Hygiene Data'!$E$13,0,10*ROW('Hygiene Data'!E180))="","",OFFSET('Hygiene Data'!$E$13,0,10*ROW('Hygiene Data'!E180)))</f>
        <v/>
      </c>
      <c r="DU186" s="404" t="str">
        <f ca="1">+IF(OFFSET('Hygiene Data'!$F$11,0,10*ROW('Hygiene Data'!F180))="","",OFFSET('Hygiene Data'!$F$11,0,10*ROW('Hygiene Data'!F180)))</f>
        <v/>
      </c>
      <c r="DV186" s="404" t="str">
        <f ca="1">+IF(OFFSET('Hygiene Data'!$F$12,0,10*ROW('Hygiene Data'!F180))="","",OFFSET('Hygiene Data'!$F$12,0,10*ROW('Hygiene Data'!F180)))</f>
        <v/>
      </c>
      <c r="DW186" s="404" t="str">
        <f ca="1">+IF(OFFSET('Hygiene Data'!$F$13,0,10*ROW('Hygiene Data'!F180))="","",OFFSET('Hygiene Data'!$F$13,0,10*ROW('Hygiene Data'!F180)))</f>
        <v/>
      </c>
      <c r="DX186" s="404" t="str">
        <f ca="1">+IF(OFFSET('Hygiene Data'!$G$11,0,10*ROW('Hygiene Data'!G180))="","",OFFSET('Hygiene Data'!$G$11,0,10*ROW('Hygiene Data'!G180)))</f>
        <v/>
      </c>
      <c r="DY186" s="404" t="str">
        <f ca="1">+IF(OFFSET('Hygiene Data'!$G$12,0,10*ROW('Hygiene Data'!G180))="","",OFFSET('Hygiene Data'!$G$12,0,10*ROW('Hygiene Data'!G180)))</f>
        <v/>
      </c>
      <c r="DZ186" s="404" t="str">
        <f ca="1">+IF(OFFSET('Hygiene Data'!$G$13,0,10*ROW('Hygiene Data'!G180))="","",OFFSET('Hygiene Data'!$G$13,0,10*ROW('Hygiene Data'!G180)))</f>
        <v/>
      </c>
      <c r="EA186" s="404" t="str">
        <f ca="1">+IF(OFFSET('Hygiene Data'!$H$11,0,10*ROW('Hygiene Data'!H180))="","",OFFSET('Hygiene Data'!$H$11,0,10*ROW('Hygiene Data'!H180)))</f>
        <v/>
      </c>
      <c r="EB186" s="404" t="str">
        <f ca="1">+IF(OFFSET('Hygiene Data'!$H$12,0,10*ROW('Hygiene Data'!H180))="","",OFFSET('Hygiene Data'!$H$12,0,10*ROW('Hygiene Data'!H180)))</f>
        <v/>
      </c>
      <c r="EC186" s="404" t="str">
        <f ca="1">+IF(OFFSET('Hygiene Data'!$H$13,0,10*ROW('Hygiene Data'!H180))="","",OFFSET('Hygiene Data'!$H$13,0,10*ROW('Hygiene Data'!H180)))</f>
        <v/>
      </c>
      <c r="ED186" s="404" t="str">
        <f ca="1">+IF(OFFSET('Hygiene Data'!$I$11,0,10*ROW('Hygiene Data'!I180))="","",OFFSET('Hygiene Data'!$I$11,0,10*ROW('Hygiene Data'!I180)))</f>
        <v/>
      </c>
      <c r="EE186" s="404" t="str">
        <f ca="1">+IF(OFFSET('Hygiene Data'!$I$12,0,10*ROW('Hygiene Data'!I180))="","",OFFSET('Hygiene Data'!$I$12,0,10*ROW('Hygiene Data'!I180)))</f>
        <v/>
      </c>
      <c r="EF186" s="404" t="str">
        <f ca="1">+IF(OFFSET('Hygiene Data'!$I$13,0,10*ROW('Hygiene Data'!I180))="","",OFFSET('Hygiene Data'!$I$13,0,10*ROW('Hygiene Data'!I180)))</f>
        <v/>
      </c>
    </row>
    <row r="187" spans="1:136" x14ac:dyDescent="0.25">
      <c r="A187" s="513" t="str">
        <f ca="1">+IF(OFFSET('Water Data'!$B$2,0,10*ROW('Water Data'!E181))="","",OFFSET('Water Data'!$B$2,0,10*ROW('Water Data'!E181)))</f>
        <v/>
      </c>
      <c r="B187" s="51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40" t="str">
        <f t="shared" ca="1" si="2"/>
        <v/>
      </c>
      <c r="D187" s="54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4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4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4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4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4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4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4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4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4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4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4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4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4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4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4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4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4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4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4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4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4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4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4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4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4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4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4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4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4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4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4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4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4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4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4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4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4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4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4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4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4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4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4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4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4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4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4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4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1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4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4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4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4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4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4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4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4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4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4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4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4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4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4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4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4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404" t="str">
        <f ca="1">+IF(OFFSET('Water Data'!$D$27,0,10*ROW('Water Data'!D181))="","",OFFSET('Water Data'!$D$27,0,10*ROW('Water Data'!D181)))</f>
        <v/>
      </c>
      <c r="BT187" s="404" t="str">
        <f ca="1">+IF(OFFSET('Water Data'!$D$28,0,10*ROW('Water Data'!D181))="","",OFFSET('Water Data'!$D$28,0,10*ROW('Water Data'!D181)))</f>
        <v/>
      </c>
      <c r="BU187" s="404" t="str">
        <f ca="1">+IF(OFFSET('Water Data'!$D$29,0,10*ROW('Water Data'!D181))="","",OFFSET('Water Data'!$D$29,0,10*ROW('Water Data'!D181)))</f>
        <v/>
      </c>
      <c r="BV187" s="404" t="str">
        <f ca="1">+IF(OFFSET('Water Data'!$E$27,0,10*ROW('Water Data'!E181))="","",OFFSET('Water Data'!$E$27,0,10*ROW('Water Data'!E181)))</f>
        <v/>
      </c>
      <c r="BW187" s="404" t="str">
        <f ca="1">+IF(OFFSET('Water Data'!$E$28,0,10*ROW('Water Data'!E181))="","",OFFSET('Water Data'!$E$28,0,10*ROW('Water Data'!E181)))</f>
        <v/>
      </c>
      <c r="BX187" s="404" t="str">
        <f ca="1">+IF(OFFSET('Water Data'!$E$29,0,10*ROW('Water Data'!E181))="","",OFFSET('Water Data'!$E$29,0,10*ROW('Water Data'!E181)))</f>
        <v/>
      </c>
      <c r="BY187" s="404" t="str">
        <f ca="1">+IF(OFFSET('Water Data'!$F$27,0,10*ROW('Water Data'!F181))="","",OFFSET('Water Data'!$F$27,0,10*ROW('Water Data'!F181)))</f>
        <v/>
      </c>
      <c r="BZ187" s="404" t="str">
        <f ca="1">+IF(OFFSET('Water Data'!$F$28,0,10*ROW('Water Data'!F181))="","",OFFSET('Water Data'!$F$28,0,10*ROW('Water Data'!F181)))</f>
        <v/>
      </c>
      <c r="CA187" s="404" t="str">
        <f ca="1">+IF(OFFSET('Water Data'!$F$29,0,10*ROW('Water Data'!F181))="","",OFFSET('Water Data'!$F$29,0,10*ROW('Water Data'!F181)))</f>
        <v/>
      </c>
      <c r="CB187" s="404" t="str">
        <f ca="1">+IF(OFFSET('Water Data'!$G$27,0,10*ROW('Water Data'!G181))="","",OFFSET('Water Data'!$G$27,0,10*ROW('Water Data'!G181)))</f>
        <v/>
      </c>
      <c r="CC187" s="404" t="str">
        <f ca="1">+IF(OFFSET('Water Data'!$G$28,0,10*ROW('Water Data'!G181))="","",OFFSET('Water Data'!$G$28,0,10*ROW('Water Data'!G181)))</f>
        <v/>
      </c>
      <c r="CD187" s="404" t="str">
        <f ca="1">+IF(OFFSET('Water Data'!$G$29,0,10*ROW('Water Data'!G181))="","",OFFSET('Water Data'!$G$29,0,10*ROW('Water Data'!G181)))</f>
        <v/>
      </c>
      <c r="CE187" s="404" t="str">
        <f ca="1">+IF(OFFSET('Water Data'!$H$27,0,10*ROW('Water Data'!H181))="","",OFFSET('Water Data'!$H$27,0,10*ROW('Water Data'!H181)))</f>
        <v/>
      </c>
      <c r="CF187" s="404" t="str">
        <f ca="1">+IF(OFFSET('Water Data'!$H$28,0,10*ROW('Water Data'!H181))="","",OFFSET('Water Data'!$H$28,0,10*ROW('Water Data'!H181)))</f>
        <v/>
      </c>
      <c r="CG187" s="404" t="str">
        <f ca="1">+IF(OFFSET('Water Data'!$H$29,0,10*ROW('Water Data'!H181))="","",OFFSET('Water Data'!$H$29,0,10*ROW('Water Data'!H181)))</f>
        <v/>
      </c>
      <c r="CH187" s="404" t="str">
        <f ca="1">+IF(OFFSET('Water Data'!$I$27,0,10*ROW('Water Data'!I181))="","",OFFSET('Water Data'!$I$27,0,10*ROW('Water Data'!I181)))</f>
        <v/>
      </c>
      <c r="CI187" s="404" t="str">
        <f ca="1">+IF(OFFSET('Water Data'!$I$28,0,10*ROW('Water Data'!I181))="","",OFFSET('Water Data'!$I$28,0,10*ROW('Water Data'!I181)))</f>
        <v/>
      </c>
      <c r="CJ187" s="404" t="str">
        <f ca="1">+IF(OFFSET('Water Data'!$I$29,0,10*ROW('Water Data'!I181))="","",OFFSET('Water Data'!$I$29,0,10*ROW('Water Data'!I181)))</f>
        <v/>
      </c>
      <c r="CK187" s="404" t="str">
        <f ca="1">+IF(OFFSET('Sanitation Data'!$D$28,0,10*ROW('Sanitation Data'!D181))="","",OFFSET('Sanitation Data'!$D$28,0,10*ROW('Sanitation Data'!D181)))</f>
        <v/>
      </c>
      <c r="CL187" s="404" t="str">
        <f ca="1">+IF(OFFSET('Sanitation Data'!$D$29,0,10*ROW('Sanitation Data'!D181))="","",OFFSET('Sanitation Data'!$D$29,0,10*ROW('Sanitation Data'!D181)))</f>
        <v/>
      </c>
      <c r="CM187" s="404" t="str">
        <f ca="1">+IF(OFFSET('Sanitation Data'!$D$30,0,10*ROW('Sanitation Data'!D181))="","",OFFSET('Sanitation Data'!$D$30,0,10*ROW('Sanitation Data'!D181)))</f>
        <v/>
      </c>
      <c r="CN187" s="404" t="str">
        <f ca="1">+IF(OFFSET('Sanitation Data'!$D$31,0,10*ROW('Sanitation Data'!D181))="","",OFFSET('Sanitation Data'!$D$31,0,10*ROW('Sanitation Data'!D181)))</f>
        <v/>
      </c>
      <c r="CO187" s="404" t="str">
        <f ca="1">+IF(OFFSET('Sanitation Data'!$D$32,0,10*ROW('Sanitation Data'!D181))="","",OFFSET('Sanitation Data'!$D$32,0,10*ROW('Sanitation Data'!D181)))</f>
        <v/>
      </c>
      <c r="CP187" s="404" t="str">
        <f ca="1">+IF(OFFSET('Sanitation Data'!$E$28,0,10*ROW('Sanitation Data'!E181))="","",OFFSET('Sanitation Data'!$E$28,0,10*ROW('Sanitation Data'!E181)))</f>
        <v/>
      </c>
      <c r="CQ187" s="404" t="str">
        <f ca="1">+IF(OFFSET('Sanitation Data'!$E$29,0,10*ROW('Sanitation Data'!E181))="","",OFFSET('Sanitation Data'!$E$29,0,10*ROW('Sanitation Data'!E181)))</f>
        <v/>
      </c>
      <c r="CR187" s="404" t="str">
        <f ca="1">+IF(OFFSET('Sanitation Data'!$E$30,0,10*ROW('Sanitation Data'!E181))="","",OFFSET('Sanitation Data'!$E$30,0,10*ROW('Sanitation Data'!E181)))</f>
        <v/>
      </c>
      <c r="CS187" s="404" t="str">
        <f ca="1">+IF(OFFSET('Sanitation Data'!$E$31,0,10*ROW('Sanitation Data'!E181))="","",OFFSET('Sanitation Data'!$E$31,0,10*ROW('Sanitation Data'!E181)))</f>
        <v/>
      </c>
      <c r="CT187" s="404" t="str">
        <f ca="1">+IF(OFFSET('Sanitation Data'!$E$32,0,10*ROW('Sanitation Data'!E181))="","",OFFSET('Sanitation Data'!$E$32,0,10*ROW('Sanitation Data'!E181)))</f>
        <v/>
      </c>
      <c r="CU187" s="404" t="str">
        <f ca="1">+IF(OFFSET('Sanitation Data'!$F$28,0,10*ROW('Sanitation Data'!F181))="","",OFFSET('Sanitation Data'!$F$28,0,10*ROW('Sanitation Data'!F181)))</f>
        <v/>
      </c>
      <c r="CV187" s="404" t="str">
        <f ca="1">+IF(OFFSET('Sanitation Data'!$F$29,0,10*ROW('Sanitation Data'!F181))="","",OFFSET('Sanitation Data'!$F$29,0,10*ROW('Sanitation Data'!F181)))</f>
        <v/>
      </c>
      <c r="CW187" s="404" t="str">
        <f ca="1">+IF(OFFSET('Sanitation Data'!$F$30,0,10*ROW('Sanitation Data'!F181))="","",OFFSET('Sanitation Data'!$F$30,0,10*ROW('Sanitation Data'!F181)))</f>
        <v/>
      </c>
      <c r="CX187" s="404" t="str">
        <f ca="1">+IF(OFFSET('Sanitation Data'!$F$31,0,10*ROW('Sanitation Data'!F181))="","",OFFSET('Sanitation Data'!$F$31,0,10*ROW('Sanitation Data'!F181)))</f>
        <v/>
      </c>
      <c r="CY187" s="404" t="str">
        <f ca="1">+IF(OFFSET('Sanitation Data'!$F$32,0,10*ROW('Sanitation Data'!F181))="","",OFFSET('Sanitation Data'!$F$32,0,10*ROW('Sanitation Data'!F181)))</f>
        <v/>
      </c>
      <c r="CZ187" s="404" t="str">
        <f ca="1">+IF(OFFSET('Sanitation Data'!$G$28,0,10*ROW('Sanitation Data'!G181))="","",OFFSET('Sanitation Data'!$G$28,0,10*ROW('Sanitation Data'!G181)))</f>
        <v/>
      </c>
      <c r="DA187" s="404" t="str">
        <f ca="1">+IF(OFFSET('Sanitation Data'!$G$29,0,10*ROW('Sanitation Data'!G181))="","",OFFSET('Sanitation Data'!$G$29,0,10*ROW('Sanitation Data'!G181)))</f>
        <v/>
      </c>
      <c r="DB187" s="404" t="str">
        <f ca="1">+IF(OFFSET('Sanitation Data'!$G$30,0,10*ROW('Sanitation Data'!G181))="","",OFFSET('Sanitation Data'!$G$30,0,10*ROW('Sanitation Data'!G181)))</f>
        <v/>
      </c>
      <c r="DC187" s="404" t="str">
        <f ca="1">+IF(OFFSET('Sanitation Data'!$G$31,0,10*ROW('Sanitation Data'!G181))="","",OFFSET('Sanitation Data'!$G$31,0,10*ROW('Sanitation Data'!G181)))</f>
        <v/>
      </c>
      <c r="DD187" s="404" t="str">
        <f ca="1">+IF(OFFSET('Sanitation Data'!$G$32,0,10*ROW('Sanitation Data'!G181))="","",OFFSET('Sanitation Data'!$G$32,0,10*ROW('Sanitation Data'!G181)))</f>
        <v/>
      </c>
      <c r="DE187" s="404" t="str">
        <f ca="1">+IF(OFFSET('Sanitation Data'!$H$28,0,10*ROW('Sanitation Data'!H181))="","",OFFSET('Sanitation Data'!$H$28,0,10*ROW('Sanitation Data'!H181)))</f>
        <v/>
      </c>
      <c r="DF187" s="404" t="str">
        <f ca="1">+IF(OFFSET('Sanitation Data'!$H$29,0,10*ROW('Sanitation Data'!H181))="","",OFFSET('Sanitation Data'!$H$29,0,10*ROW('Sanitation Data'!H181)))</f>
        <v/>
      </c>
      <c r="DG187" s="404" t="str">
        <f ca="1">+IF(OFFSET('Sanitation Data'!$H$30,0,10*ROW('Sanitation Data'!H181))="","",OFFSET('Sanitation Data'!$H$30,0,10*ROW('Sanitation Data'!H181)))</f>
        <v/>
      </c>
      <c r="DH187" s="404" t="str">
        <f ca="1">+IF(OFFSET('Sanitation Data'!$H$31,0,10*ROW('Sanitation Data'!H181))="","",OFFSET('Sanitation Data'!$H$31,0,10*ROW('Sanitation Data'!H181)))</f>
        <v/>
      </c>
      <c r="DI187" s="404" t="str">
        <f ca="1">+IF(OFFSET('Sanitation Data'!$H$32,0,10*ROW('Sanitation Data'!H181))="","",OFFSET('Sanitation Data'!$H$32,0,10*ROW('Sanitation Data'!H181)))</f>
        <v/>
      </c>
      <c r="DJ187" s="404" t="str">
        <f ca="1">+IF(OFFSET('Sanitation Data'!$I$28,0,10*ROW('Sanitation Data'!I181))="","",OFFSET('Sanitation Data'!$I$28,0,10*ROW('Sanitation Data'!I181)))</f>
        <v/>
      </c>
      <c r="DK187" s="404" t="str">
        <f ca="1">+IF(OFFSET('Sanitation Data'!$I$29,0,10*ROW('Sanitation Data'!I181))="","",OFFSET('Sanitation Data'!$I$29,0,10*ROW('Sanitation Data'!I181)))</f>
        <v/>
      </c>
      <c r="DL187" s="404" t="str">
        <f ca="1">+IF(OFFSET('Sanitation Data'!$I$30,0,10*ROW('Sanitation Data'!I181))="","",OFFSET('Sanitation Data'!$I$30,0,10*ROW('Sanitation Data'!I181)))</f>
        <v/>
      </c>
      <c r="DM187" s="404" t="str">
        <f ca="1">+IF(OFFSET('Sanitation Data'!$I$31,0,10*ROW('Sanitation Data'!I181))="","",OFFSET('Sanitation Data'!$I$31,0,10*ROW('Sanitation Data'!I181)))</f>
        <v/>
      </c>
      <c r="DN187" s="404" t="str">
        <f ca="1">+IF(OFFSET('Sanitation Data'!$I$32,0,10*ROW('Sanitation Data'!I181))="","",OFFSET('Sanitation Data'!$I$32,0,10*ROW('Sanitation Data'!I181)))</f>
        <v/>
      </c>
      <c r="DO187" s="404" t="str">
        <f ca="1">+IF(OFFSET('Hygiene Data'!$D$11,0,10*ROW('Hygiene Data'!D181))="","",OFFSET('Hygiene Data'!$D$11,0,10*ROW('Hygiene Data'!D181)))</f>
        <v/>
      </c>
      <c r="DP187" s="404" t="str">
        <f ca="1">+IF(OFFSET('Hygiene Data'!$D$12,0,10*ROW('Hygiene Data'!D181))="","",OFFSET('Hygiene Data'!$D$12,0,10*ROW('Hygiene Data'!D181)))</f>
        <v/>
      </c>
      <c r="DQ187" s="404" t="str">
        <f ca="1">+IF(OFFSET('Hygiene Data'!$D$13,0,10*ROW('Hygiene Data'!D181))="","",OFFSET('Hygiene Data'!$D$13,0,10*ROW('Hygiene Data'!D181)))</f>
        <v/>
      </c>
      <c r="DR187" s="404" t="str">
        <f ca="1">+IF(OFFSET('Hygiene Data'!$E$11,0,10*ROW('Hygiene Data'!E181))="","",OFFSET('Hygiene Data'!$E$11,0,10*ROW('Hygiene Data'!E181)))</f>
        <v/>
      </c>
      <c r="DS187" s="404" t="str">
        <f ca="1">+IF(OFFSET('Hygiene Data'!$E$12,0,10*ROW('Hygiene Data'!E181))="","",OFFSET('Hygiene Data'!$E$12,0,10*ROW('Hygiene Data'!E181)))</f>
        <v/>
      </c>
      <c r="DT187" s="404" t="str">
        <f ca="1">+IF(OFFSET('Hygiene Data'!$E$13,0,10*ROW('Hygiene Data'!E181))="","",OFFSET('Hygiene Data'!$E$13,0,10*ROW('Hygiene Data'!E181)))</f>
        <v/>
      </c>
      <c r="DU187" s="404" t="str">
        <f ca="1">+IF(OFFSET('Hygiene Data'!$F$11,0,10*ROW('Hygiene Data'!F181))="","",OFFSET('Hygiene Data'!$F$11,0,10*ROW('Hygiene Data'!F181)))</f>
        <v/>
      </c>
      <c r="DV187" s="404" t="str">
        <f ca="1">+IF(OFFSET('Hygiene Data'!$F$12,0,10*ROW('Hygiene Data'!F181))="","",OFFSET('Hygiene Data'!$F$12,0,10*ROW('Hygiene Data'!F181)))</f>
        <v/>
      </c>
      <c r="DW187" s="404" t="str">
        <f ca="1">+IF(OFFSET('Hygiene Data'!$F$13,0,10*ROW('Hygiene Data'!F181))="","",OFFSET('Hygiene Data'!$F$13,0,10*ROW('Hygiene Data'!F181)))</f>
        <v/>
      </c>
      <c r="DX187" s="404" t="str">
        <f ca="1">+IF(OFFSET('Hygiene Data'!$G$11,0,10*ROW('Hygiene Data'!G181))="","",OFFSET('Hygiene Data'!$G$11,0,10*ROW('Hygiene Data'!G181)))</f>
        <v/>
      </c>
      <c r="DY187" s="404" t="str">
        <f ca="1">+IF(OFFSET('Hygiene Data'!$G$12,0,10*ROW('Hygiene Data'!G181))="","",OFFSET('Hygiene Data'!$G$12,0,10*ROW('Hygiene Data'!G181)))</f>
        <v/>
      </c>
      <c r="DZ187" s="404" t="str">
        <f ca="1">+IF(OFFSET('Hygiene Data'!$G$13,0,10*ROW('Hygiene Data'!G181))="","",OFFSET('Hygiene Data'!$G$13,0,10*ROW('Hygiene Data'!G181)))</f>
        <v/>
      </c>
      <c r="EA187" s="404" t="str">
        <f ca="1">+IF(OFFSET('Hygiene Data'!$H$11,0,10*ROW('Hygiene Data'!H181))="","",OFFSET('Hygiene Data'!$H$11,0,10*ROW('Hygiene Data'!H181)))</f>
        <v/>
      </c>
      <c r="EB187" s="404" t="str">
        <f ca="1">+IF(OFFSET('Hygiene Data'!$H$12,0,10*ROW('Hygiene Data'!H181))="","",OFFSET('Hygiene Data'!$H$12,0,10*ROW('Hygiene Data'!H181)))</f>
        <v/>
      </c>
      <c r="EC187" s="404" t="str">
        <f ca="1">+IF(OFFSET('Hygiene Data'!$H$13,0,10*ROW('Hygiene Data'!H181))="","",OFFSET('Hygiene Data'!$H$13,0,10*ROW('Hygiene Data'!H181)))</f>
        <v/>
      </c>
      <c r="ED187" s="404" t="str">
        <f ca="1">+IF(OFFSET('Hygiene Data'!$I$11,0,10*ROW('Hygiene Data'!I181))="","",OFFSET('Hygiene Data'!$I$11,0,10*ROW('Hygiene Data'!I181)))</f>
        <v/>
      </c>
      <c r="EE187" s="404" t="str">
        <f ca="1">+IF(OFFSET('Hygiene Data'!$I$12,0,10*ROW('Hygiene Data'!I181))="","",OFFSET('Hygiene Data'!$I$12,0,10*ROW('Hygiene Data'!I181)))</f>
        <v/>
      </c>
      <c r="EF187" s="404" t="str">
        <f ca="1">+IF(OFFSET('Hygiene Data'!$I$13,0,10*ROW('Hygiene Data'!I181))="","",OFFSET('Hygiene Data'!$I$13,0,10*ROW('Hygiene Data'!I181)))</f>
        <v/>
      </c>
    </row>
    <row r="188" spans="1:136" x14ac:dyDescent="0.25">
      <c r="A188" s="513" t="str">
        <f ca="1">+IF(OFFSET('Water Data'!$B$2,0,10*ROW('Water Data'!E182))="","",OFFSET('Water Data'!$B$2,0,10*ROW('Water Data'!E182)))</f>
        <v/>
      </c>
      <c r="B188" s="51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40" t="str">
        <f t="shared" ca="1" si="2"/>
        <v/>
      </c>
      <c r="D188" s="54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4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4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4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4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4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4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4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4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4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4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4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4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4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4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4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4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4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4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4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4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4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4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4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4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4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4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4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4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4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4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4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4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4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4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4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4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4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4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4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4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4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4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4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4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4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4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4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4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1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4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4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4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4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4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4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4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4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4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4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4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4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4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4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4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4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404" t="str">
        <f ca="1">+IF(OFFSET('Water Data'!$D$27,0,10*ROW('Water Data'!D182))="","",OFFSET('Water Data'!$D$27,0,10*ROW('Water Data'!D182)))</f>
        <v/>
      </c>
      <c r="BT188" s="404" t="str">
        <f ca="1">+IF(OFFSET('Water Data'!$D$28,0,10*ROW('Water Data'!D182))="","",OFFSET('Water Data'!$D$28,0,10*ROW('Water Data'!D182)))</f>
        <v/>
      </c>
      <c r="BU188" s="404" t="str">
        <f ca="1">+IF(OFFSET('Water Data'!$D$29,0,10*ROW('Water Data'!D182))="","",OFFSET('Water Data'!$D$29,0,10*ROW('Water Data'!D182)))</f>
        <v/>
      </c>
      <c r="BV188" s="404" t="str">
        <f ca="1">+IF(OFFSET('Water Data'!$E$27,0,10*ROW('Water Data'!E182))="","",OFFSET('Water Data'!$E$27,0,10*ROW('Water Data'!E182)))</f>
        <v/>
      </c>
      <c r="BW188" s="404" t="str">
        <f ca="1">+IF(OFFSET('Water Data'!$E$28,0,10*ROW('Water Data'!E182))="","",OFFSET('Water Data'!$E$28,0,10*ROW('Water Data'!E182)))</f>
        <v/>
      </c>
      <c r="BX188" s="404" t="str">
        <f ca="1">+IF(OFFSET('Water Data'!$E$29,0,10*ROW('Water Data'!E182))="","",OFFSET('Water Data'!$E$29,0,10*ROW('Water Data'!E182)))</f>
        <v/>
      </c>
      <c r="BY188" s="404" t="str">
        <f ca="1">+IF(OFFSET('Water Data'!$F$27,0,10*ROW('Water Data'!F182))="","",OFFSET('Water Data'!$F$27,0,10*ROW('Water Data'!F182)))</f>
        <v/>
      </c>
      <c r="BZ188" s="404" t="str">
        <f ca="1">+IF(OFFSET('Water Data'!$F$28,0,10*ROW('Water Data'!F182))="","",OFFSET('Water Data'!$F$28,0,10*ROW('Water Data'!F182)))</f>
        <v/>
      </c>
      <c r="CA188" s="404" t="str">
        <f ca="1">+IF(OFFSET('Water Data'!$F$29,0,10*ROW('Water Data'!F182))="","",OFFSET('Water Data'!$F$29,0,10*ROW('Water Data'!F182)))</f>
        <v/>
      </c>
      <c r="CB188" s="404" t="str">
        <f ca="1">+IF(OFFSET('Water Data'!$G$27,0,10*ROW('Water Data'!G182))="","",OFFSET('Water Data'!$G$27,0,10*ROW('Water Data'!G182)))</f>
        <v/>
      </c>
      <c r="CC188" s="404" t="str">
        <f ca="1">+IF(OFFSET('Water Data'!$G$28,0,10*ROW('Water Data'!G182))="","",OFFSET('Water Data'!$G$28,0,10*ROW('Water Data'!G182)))</f>
        <v/>
      </c>
      <c r="CD188" s="404" t="str">
        <f ca="1">+IF(OFFSET('Water Data'!$G$29,0,10*ROW('Water Data'!G182))="","",OFFSET('Water Data'!$G$29,0,10*ROW('Water Data'!G182)))</f>
        <v/>
      </c>
      <c r="CE188" s="404" t="str">
        <f ca="1">+IF(OFFSET('Water Data'!$H$27,0,10*ROW('Water Data'!H182))="","",OFFSET('Water Data'!$H$27,0,10*ROW('Water Data'!H182)))</f>
        <v/>
      </c>
      <c r="CF188" s="404" t="str">
        <f ca="1">+IF(OFFSET('Water Data'!$H$28,0,10*ROW('Water Data'!H182))="","",OFFSET('Water Data'!$H$28,0,10*ROW('Water Data'!H182)))</f>
        <v/>
      </c>
      <c r="CG188" s="404" t="str">
        <f ca="1">+IF(OFFSET('Water Data'!$H$29,0,10*ROW('Water Data'!H182))="","",OFFSET('Water Data'!$H$29,0,10*ROW('Water Data'!H182)))</f>
        <v/>
      </c>
      <c r="CH188" s="404" t="str">
        <f ca="1">+IF(OFFSET('Water Data'!$I$27,0,10*ROW('Water Data'!I182))="","",OFFSET('Water Data'!$I$27,0,10*ROW('Water Data'!I182)))</f>
        <v/>
      </c>
      <c r="CI188" s="404" t="str">
        <f ca="1">+IF(OFFSET('Water Data'!$I$28,0,10*ROW('Water Data'!I182))="","",OFFSET('Water Data'!$I$28,0,10*ROW('Water Data'!I182)))</f>
        <v/>
      </c>
      <c r="CJ188" s="404" t="str">
        <f ca="1">+IF(OFFSET('Water Data'!$I$29,0,10*ROW('Water Data'!I182))="","",OFFSET('Water Data'!$I$29,0,10*ROW('Water Data'!I182)))</f>
        <v/>
      </c>
      <c r="CK188" s="404" t="str">
        <f ca="1">+IF(OFFSET('Sanitation Data'!$D$28,0,10*ROW('Sanitation Data'!D182))="","",OFFSET('Sanitation Data'!$D$28,0,10*ROW('Sanitation Data'!D182)))</f>
        <v/>
      </c>
      <c r="CL188" s="404" t="str">
        <f ca="1">+IF(OFFSET('Sanitation Data'!$D$29,0,10*ROW('Sanitation Data'!D182))="","",OFFSET('Sanitation Data'!$D$29,0,10*ROW('Sanitation Data'!D182)))</f>
        <v/>
      </c>
      <c r="CM188" s="404" t="str">
        <f ca="1">+IF(OFFSET('Sanitation Data'!$D$30,0,10*ROW('Sanitation Data'!D182))="","",OFFSET('Sanitation Data'!$D$30,0,10*ROW('Sanitation Data'!D182)))</f>
        <v/>
      </c>
      <c r="CN188" s="404" t="str">
        <f ca="1">+IF(OFFSET('Sanitation Data'!$D$31,0,10*ROW('Sanitation Data'!D182))="","",OFFSET('Sanitation Data'!$D$31,0,10*ROW('Sanitation Data'!D182)))</f>
        <v/>
      </c>
      <c r="CO188" s="404" t="str">
        <f ca="1">+IF(OFFSET('Sanitation Data'!$D$32,0,10*ROW('Sanitation Data'!D182))="","",OFFSET('Sanitation Data'!$D$32,0,10*ROW('Sanitation Data'!D182)))</f>
        <v/>
      </c>
      <c r="CP188" s="404" t="str">
        <f ca="1">+IF(OFFSET('Sanitation Data'!$E$28,0,10*ROW('Sanitation Data'!E182))="","",OFFSET('Sanitation Data'!$E$28,0,10*ROW('Sanitation Data'!E182)))</f>
        <v/>
      </c>
      <c r="CQ188" s="404" t="str">
        <f ca="1">+IF(OFFSET('Sanitation Data'!$E$29,0,10*ROW('Sanitation Data'!E182))="","",OFFSET('Sanitation Data'!$E$29,0,10*ROW('Sanitation Data'!E182)))</f>
        <v/>
      </c>
      <c r="CR188" s="404" t="str">
        <f ca="1">+IF(OFFSET('Sanitation Data'!$E$30,0,10*ROW('Sanitation Data'!E182))="","",OFFSET('Sanitation Data'!$E$30,0,10*ROW('Sanitation Data'!E182)))</f>
        <v/>
      </c>
      <c r="CS188" s="404" t="str">
        <f ca="1">+IF(OFFSET('Sanitation Data'!$E$31,0,10*ROW('Sanitation Data'!E182))="","",OFFSET('Sanitation Data'!$E$31,0,10*ROW('Sanitation Data'!E182)))</f>
        <v/>
      </c>
      <c r="CT188" s="404" t="str">
        <f ca="1">+IF(OFFSET('Sanitation Data'!$E$32,0,10*ROW('Sanitation Data'!E182))="","",OFFSET('Sanitation Data'!$E$32,0,10*ROW('Sanitation Data'!E182)))</f>
        <v/>
      </c>
      <c r="CU188" s="404" t="str">
        <f ca="1">+IF(OFFSET('Sanitation Data'!$F$28,0,10*ROW('Sanitation Data'!F182))="","",OFFSET('Sanitation Data'!$F$28,0,10*ROW('Sanitation Data'!F182)))</f>
        <v/>
      </c>
      <c r="CV188" s="404" t="str">
        <f ca="1">+IF(OFFSET('Sanitation Data'!$F$29,0,10*ROW('Sanitation Data'!F182))="","",OFFSET('Sanitation Data'!$F$29,0,10*ROW('Sanitation Data'!F182)))</f>
        <v/>
      </c>
      <c r="CW188" s="404" t="str">
        <f ca="1">+IF(OFFSET('Sanitation Data'!$F$30,0,10*ROW('Sanitation Data'!F182))="","",OFFSET('Sanitation Data'!$F$30,0,10*ROW('Sanitation Data'!F182)))</f>
        <v/>
      </c>
      <c r="CX188" s="404" t="str">
        <f ca="1">+IF(OFFSET('Sanitation Data'!$F$31,0,10*ROW('Sanitation Data'!F182))="","",OFFSET('Sanitation Data'!$F$31,0,10*ROW('Sanitation Data'!F182)))</f>
        <v/>
      </c>
      <c r="CY188" s="404" t="str">
        <f ca="1">+IF(OFFSET('Sanitation Data'!$F$32,0,10*ROW('Sanitation Data'!F182))="","",OFFSET('Sanitation Data'!$F$32,0,10*ROW('Sanitation Data'!F182)))</f>
        <v/>
      </c>
      <c r="CZ188" s="404" t="str">
        <f ca="1">+IF(OFFSET('Sanitation Data'!$G$28,0,10*ROW('Sanitation Data'!G182))="","",OFFSET('Sanitation Data'!$G$28,0,10*ROW('Sanitation Data'!G182)))</f>
        <v/>
      </c>
      <c r="DA188" s="404" t="str">
        <f ca="1">+IF(OFFSET('Sanitation Data'!$G$29,0,10*ROW('Sanitation Data'!G182))="","",OFFSET('Sanitation Data'!$G$29,0,10*ROW('Sanitation Data'!G182)))</f>
        <v/>
      </c>
      <c r="DB188" s="404" t="str">
        <f ca="1">+IF(OFFSET('Sanitation Data'!$G$30,0,10*ROW('Sanitation Data'!G182))="","",OFFSET('Sanitation Data'!$G$30,0,10*ROW('Sanitation Data'!G182)))</f>
        <v/>
      </c>
      <c r="DC188" s="404" t="str">
        <f ca="1">+IF(OFFSET('Sanitation Data'!$G$31,0,10*ROW('Sanitation Data'!G182))="","",OFFSET('Sanitation Data'!$G$31,0,10*ROW('Sanitation Data'!G182)))</f>
        <v/>
      </c>
      <c r="DD188" s="404" t="str">
        <f ca="1">+IF(OFFSET('Sanitation Data'!$G$32,0,10*ROW('Sanitation Data'!G182))="","",OFFSET('Sanitation Data'!$G$32,0,10*ROW('Sanitation Data'!G182)))</f>
        <v/>
      </c>
      <c r="DE188" s="404" t="str">
        <f ca="1">+IF(OFFSET('Sanitation Data'!$H$28,0,10*ROW('Sanitation Data'!H182))="","",OFFSET('Sanitation Data'!$H$28,0,10*ROW('Sanitation Data'!H182)))</f>
        <v/>
      </c>
      <c r="DF188" s="404" t="str">
        <f ca="1">+IF(OFFSET('Sanitation Data'!$H$29,0,10*ROW('Sanitation Data'!H182))="","",OFFSET('Sanitation Data'!$H$29,0,10*ROW('Sanitation Data'!H182)))</f>
        <v/>
      </c>
      <c r="DG188" s="404" t="str">
        <f ca="1">+IF(OFFSET('Sanitation Data'!$H$30,0,10*ROW('Sanitation Data'!H182))="","",OFFSET('Sanitation Data'!$H$30,0,10*ROW('Sanitation Data'!H182)))</f>
        <v/>
      </c>
      <c r="DH188" s="404" t="str">
        <f ca="1">+IF(OFFSET('Sanitation Data'!$H$31,0,10*ROW('Sanitation Data'!H182))="","",OFFSET('Sanitation Data'!$H$31,0,10*ROW('Sanitation Data'!H182)))</f>
        <v/>
      </c>
      <c r="DI188" s="404" t="str">
        <f ca="1">+IF(OFFSET('Sanitation Data'!$H$32,0,10*ROW('Sanitation Data'!H182))="","",OFFSET('Sanitation Data'!$H$32,0,10*ROW('Sanitation Data'!H182)))</f>
        <v/>
      </c>
      <c r="DJ188" s="404" t="str">
        <f ca="1">+IF(OFFSET('Sanitation Data'!$I$28,0,10*ROW('Sanitation Data'!I182))="","",OFFSET('Sanitation Data'!$I$28,0,10*ROW('Sanitation Data'!I182)))</f>
        <v/>
      </c>
      <c r="DK188" s="404" t="str">
        <f ca="1">+IF(OFFSET('Sanitation Data'!$I$29,0,10*ROW('Sanitation Data'!I182))="","",OFFSET('Sanitation Data'!$I$29,0,10*ROW('Sanitation Data'!I182)))</f>
        <v/>
      </c>
      <c r="DL188" s="404" t="str">
        <f ca="1">+IF(OFFSET('Sanitation Data'!$I$30,0,10*ROW('Sanitation Data'!I182))="","",OFFSET('Sanitation Data'!$I$30,0,10*ROW('Sanitation Data'!I182)))</f>
        <v/>
      </c>
      <c r="DM188" s="404" t="str">
        <f ca="1">+IF(OFFSET('Sanitation Data'!$I$31,0,10*ROW('Sanitation Data'!I182))="","",OFFSET('Sanitation Data'!$I$31,0,10*ROW('Sanitation Data'!I182)))</f>
        <v/>
      </c>
      <c r="DN188" s="404" t="str">
        <f ca="1">+IF(OFFSET('Sanitation Data'!$I$32,0,10*ROW('Sanitation Data'!I182))="","",OFFSET('Sanitation Data'!$I$32,0,10*ROW('Sanitation Data'!I182)))</f>
        <v/>
      </c>
      <c r="DO188" s="404" t="str">
        <f ca="1">+IF(OFFSET('Hygiene Data'!$D$11,0,10*ROW('Hygiene Data'!D182))="","",OFFSET('Hygiene Data'!$D$11,0,10*ROW('Hygiene Data'!D182)))</f>
        <v/>
      </c>
      <c r="DP188" s="404" t="str">
        <f ca="1">+IF(OFFSET('Hygiene Data'!$D$12,0,10*ROW('Hygiene Data'!D182))="","",OFFSET('Hygiene Data'!$D$12,0,10*ROW('Hygiene Data'!D182)))</f>
        <v/>
      </c>
      <c r="DQ188" s="404" t="str">
        <f ca="1">+IF(OFFSET('Hygiene Data'!$D$13,0,10*ROW('Hygiene Data'!D182))="","",OFFSET('Hygiene Data'!$D$13,0,10*ROW('Hygiene Data'!D182)))</f>
        <v/>
      </c>
      <c r="DR188" s="404" t="str">
        <f ca="1">+IF(OFFSET('Hygiene Data'!$E$11,0,10*ROW('Hygiene Data'!E182))="","",OFFSET('Hygiene Data'!$E$11,0,10*ROW('Hygiene Data'!E182)))</f>
        <v/>
      </c>
      <c r="DS188" s="404" t="str">
        <f ca="1">+IF(OFFSET('Hygiene Data'!$E$12,0,10*ROW('Hygiene Data'!E182))="","",OFFSET('Hygiene Data'!$E$12,0,10*ROW('Hygiene Data'!E182)))</f>
        <v/>
      </c>
      <c r="DT188" s="404" t="str">
        <f ca="1">+IF(OFFSET('Hygiene Data'!$E$13,0,10*ROW('Hygiene Data'!E182))="","",OFFSET('Hygiene Data'!$E$13,0,10*ROW('Hygiene Data'!E182)))</f>
        <v/>
      </c>
      <c r="DU188" s="404" t="str">
        <f ca="1">+IF(OFFSET('Hygiene Data'!$F$11,0,10*ROW('Hygiene Data'!F182))="","",OFFSET('Hygiene Data'!$F$11,0,10*ROW('Hygiene Data'!F182)))</f>
        <v/>
      </c>
      <c r="DV188" s="404" t="str">
        <f ca="1">+IF(OFFSET('Hygiene Data'!$F$12,0,10*ROW('Hygiene Data'!F182))="","",OFFSET('Hygiene Data'!$F$12,0,10*ROW('Hygiene Data'!F182)))</f>
        <v/>
      </c>
      <c r="DW188" s="404" t="str">
        <f ca="1">+IF(OFFSET('Hygiene Data'!$F$13,0,10*ROW('Hygiene Data'!F182))="","",OFFSET('Hygiene Data'!$F$13,0,10*ROW('Hygiene Data'!F182)))</f>
        <v/>
      </c>
      <c r="DX188" s="404" t="str">
        <f ca="1">+IF(OFFSET('Hygiene Data'!$G$11,0,10*ROW('Hygiene Data'!G182))="","",OFFSET('Hygiene Data'!$G$11,0,10*ROW('Hygiene Data'!G182)))</f>
        <v/>
      </c>
      <c r="DY188" s="404" t="str">
        <f ca="1">+IF(OFFSET('Hygiene Data'!$G$12,0,10*ROW('Hygiene Data'!G182))="","",OFFSET('Hygiene Data'!$G$12,0,10*ROW('Hygiene Data'!G182)))</f>
        <v/>
      </c>
      <c r="DZ188" s="404" t="str">
        <f ca="1">+IF(OFFSET('Hygiene Data'!$G$13,0,10*ROW('Hygiene Data'!G182))="","",OFFSET('Hygiene Data'!$G$13,0,10*ROW('Hygiene Data'!G182)))</f>
        <v/>
      </c>
      <c r="EA188" s="404" t="str">
        <f ca="1">+IF(OFFSET('Hygiene Data'!$H$11,0,10*ROW('Hygiene Data'!H182))="","",OFFSET('Hygiene Data'!$H$11,0,10*ROW('Hygiene Data'!H182)))</f>
        <v/>
      </c>
      <c r="EB188" s="404" t="str">
        <f ca="1">+IF(OFFSET('Hygiene Data'!$H$12,0,10*ROW('Hygiene Data'!H182))="","",OFFSET('Hygiene Data'!$H$12,0,10*ROW('Hygiene Data'!H182)))</f>
        <v/>
      </c>
      <c r="EC188" s="404" t="str">
        <f ca="1">+IF(OFFSET('Hygiene Data'!$H$13,0,10*ROW('Hygiene Data'!H182))="","",OFFSET('Hygiene Data'!$H$13,0,10*ROW('Hygiene Data'!H182)))</f>
        <v/>
      </c>
      <c r="ED188" s="404" t="str">
        <f ca="1">+IF(OFFSET('Hygiene Data'!$I$11,0,10*ROW('Hygiene Data'!I182))="","",OFFSET('Hygiene Data'!$I$11,0,10*ROW('Hygiene Data'!I182)))</f>
        <v/>
      </c>
      <c r="EE188" s="404" t="str">
        <f ca="1">+IF(OFFSET('Hygiene Data'!$I$12,0,10*ROW('Hygiene Data'!I182))="","",OFFSET('Hygiene Data'!$I$12,0,10*ROW('Hygiene Data'!I182)))</f>
        <v/>
      </c>
      <c r="EF188" s="404" t="str">
        <f ca="1">+IF(OFFSET('Hygiene Data'!$I$13,0,10*ROW('Hygiene Data'!I182))="","",OFFSET('Hygiene Data'!$I$13,0,10*ROW('Hygiene Data'!I182)))</f>
        <v/>
      </c>
    </row>
    <row r="189" spans="1:136" x14ac:dyDescent="0.25">
      <c r="A189" s="513" t="str">
        <f ca="1">+IF(OFFSET('Water Data'!$B$2,0,10*ROW('Water Data'!E183))="","",OFFSET('Water Data'!$B$2,0,10*ROW('Water Data'!E183)))</f>
        <v/>
      </c>
      <c r="B189" s="51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40" t="str">
        <f t="shared" ca="1" si="2"/>
        <v/>
      </c>
      <c r="D189" s="54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4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4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4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4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4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4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4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4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4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4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4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4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4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4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4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4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4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4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4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4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4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4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4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4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4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4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4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4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4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4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4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4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4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4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4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4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4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4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4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4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4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4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4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4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4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4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4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4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1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4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4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4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4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4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4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4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4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4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4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4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4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4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4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4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4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404" t="str">
        <f ca="1">+IF(OFFSET('Water Data'!$D$27,0,10*ROW('Water Data'!D183))="","",OFFSET('Water Data'!$D$27,0,10*ROW('Water Data'!D183)))</f>
        <v/>
      </c>
      <c r="BT189" s="404" t="str">
        <f ca="1">+IF(OFFSET('Water Data'!$D$28,0,10*ROW('Water Data'!D183))="","",OFFSET('Water Data'!$D$28,0,10*ROW('Water Data'!D183)))</f>
        <v/>
      </c>
      <c r="BU189" s="404" t="str">
        <f ca="1">+IF(OFFSET('Water Data'!$D$29,0,10*ROW('Water Data'!D183))="","",OFFSET('Water Data'!$D$29,0,10*ROW('Water Data'!D183)))</f>
        <v/>
      </c>
      <c r="BV189" s="404" t="str">
        <f ca="1">+IF(OFFSET('Water Data'!$E$27,0,10*ROW('Water Data'!E183))="","",OFFSET('Water Data'!$E$27,0,10*ROW('Water Data'!E183)))</f>
        <v/>
      </c>
      <c r="BW189" s="404" t="str">
        <f ca="1">+IF(OFFSET('Water Data'!$E$28,0,10*ROW('Water Data'!E183))="","",OFFSET('Water Data'!$E$28,0,10*ROW('Water Data'!E183)))</f>
        <v/>
      </c>
      <c r="BX189" s="404" t="str">
        <f ca="1">+IF(OFFSET('Water Data'!$E$29,0,10*ROW('Water Data'!E183))="","",OFFSET('Water Data'!$E$29,0,10*ROW('Water Data'!E183)))</f>
        <v/>
      </c>
      <c r="BY189" s="404" t="str">
        <f ca="1">+IF(OFFSET('Water Data'!$F$27,0,10*ROW('Water Data'!F183))="","",OFFSET('Water Data'!$F$27,0,10*ROW('Water Data'!F183)))</f>
        <v/>
      </c>
      <c r="BZ189" s="404" t="str">
        <f ca="1">+IF(OFFSET('Water Data'!$F$28,0,10*ROW('Water Data'!F183))="","",OFFSET('Water Data'!$F$28,0,10*ROW('Water Data'!F183)))</f>
        <v/>
      </c>
      <c r="CA189" s="404" t="str">
        <f ca="1">+IF(OFFSET('Water Data'!$F$29,0,10*ROW('Water Data'!F183))="","",OFFSET('Water Data'!$F$29,0,10*ROW('Water Data'!F183)))</f>
        <v/>
      </c>
      <c r="CB189" s="404" t="str">
        <f ca="1">+IF(OFFSET('Water Data'!$G$27,0,10*ROW('Water Data'!G183))="","",OFFSET('Water Data'!$G$27,0,10*ROW('Water Data'!G183)))</f>
        <v/>
      </c>
      <c r="CC189" s="404" t="str">
        <f ca="1">+IF(OFFSET('Water Data'!$G$28,0,10*ROW('Water Data'!G183))="","",OFFSET('Water Data'!$G$28,0,10*ROW('Water Data'!G183)))</f>
        <v/>
      </c>
      <c r="CD189" s="404" t="str">
        <f ca="1">+IF(OFFSET('Water Data'!$G$29,0,10*ROW('Water Data'!G183))="","",OFFSET('Water Data'!$G$29,0,10*ROW('Water Data'!G183)))</f>
        <v/>
      </c>
      <c r="CE189" s="404" t="str">
        <f ca="1">+IF(OFFSET('Water Data'!$H$27,0,10*ROW('Water Data'!H183))="","",OFFSET('Water Data'!$H$27,0,10*ROW('Water Data'!H183)))</f>
        <v/>
      </c>
      <c r="CF189" s="404" t="str">
        <f ca="1">+IF(OFFSET('Water Data'!$H$28,0,10*ROW('Water Data'!H183))="","",OFFSET('Water Data'!$H$28,0,10*ROW('Water Data'!H183)))</f>
        <v/>
      </c>
      <c r="CG189" s="404" t="str">
        <f ca="1">+IF(OFFSET('Water Data'!$H$29,0,10*ROW('Water Data'!H183))="","",OFFSET('Water Data'!$H$29,0,10*ROW('Water Data'!H183)))</f>
        <v/>
      </c>
      <c r="CH189" s="404" t="str">
        <f ca="1">+IF(OFFSET('Water Data'!$I$27,0,10*ROW('Water Data'!I183))="","",OFFSET('Water Data'!$I$27,0,10*ROW('Water Data'!I183)))</f>
        <v/>
      </c>
      <c r="CI189" s="404" t="str">
        <f ca="1">+IF(OFFSET('Water Data'!$I$28,0,10*ROW('Water Data'!I183))="","",OFFSET('Water Data'!$I$28,0,10*ROW('Water Data'!I183)))</f>
        <v/>
      </c>
      <c r="CJ189" s="404" t="str">
        <f ca="1">+IF(OFFSET('Water Data'!$I$29,0,10*ROW('Water Data'!I183))="","",OFFSET('Water Data'!$I$29,0,10*ROW('Water Data'!I183)))</f>
        <v/>
      </c>
      <c r="CK189" s="404" t="str">
        <f ca="1">+IF(OFFSET('Sanitation Data'!$D$28,0,10*ROW('Sanitation Data'!D183))="","",OFFSET('Sanitation Data'!$D$28,0,10*ROW('Sanitation Data'!D183)))</f>
        <v/>
      </c>
      <c r="CL189" s="404" t="str">
        <f ca="1">+IF(OFFSET('Sanitation Data'!$D$29,0,10*ROW('Sanitation Data'!D183))="","",OFFSET('Sanitation Data'!$D$29,0,10*ROW('Sanitation Data'!D183)))</f>
        <v/>
      </c>
      <c r="CM189" s="404" t="str">
        <f ca="1">+IF(OFFSET('Sanitation Data'!$D$30,0,10*ROW('Sanitation Data'!D183))="","",OFFSET('Sanitation Data'!$D$30,0,10*ROW('Sanitation Data'!D183)))</f>
        <v/>
      </c>
      <c r="CN189" s="404" t="str">
        <f ca="1">+IF(OFFSET('Sanitation Data'!$D$31,0,10*ROW('Sanitation Data'!D183))="","",OFFSET('Sanitation Data'!$D$31,0,10*ROW('Sanitation Data'!D183)))</f>
        <v/>
      </c>
      <c r="CO189" s="404" t="str">
        <f ca="1">+IF(OFFSET('Sanitation Data'!$D$32,0,10*ROW('Sanitation Data'!D183))="","",OFFSET('Sanitation Data'!$D$32,0,10*ROW('Sanitation Data'!D183)))</f>
        <v/>
      </c>
      <c r="CP189" s="404" t="str">
        <f ca="1">+IF(OFFSET('Sanitation Data'!$E$28,0,10*ROW('Sanitation Data'!E183))="","",OFFSET('Sanitation Data'!$E$28,0,10*ROW('Sanitation Data'!E183)))</f>
        <v/>
      </c>
      <c r="CQ189" s="404" t="str">
        <f ca="1">+IF(OFFSET('Sanitation Data'!$E$29,0,10*ROW('Sanitation Data'!E183))="","",OFFSET('Sanitation Data'!$E$29,0,10*ROW('Sanitation Data'!E183)))</f>
        <v/>
      </c>
      <c r="CR189" s="404" t="str">
        <f ca="1">+IF(OFFSET('Sanitation Data'!$E$30,0,10*ROW('Sanitation Data'!E183))="","",OFFSET('Sanitation Data'!$E$30,0,10*ROW('Sanitation Data'!E183)))</f>
        <v/>
      </c>
      <c r="CS189" s="404" t="str">
        <f ca="1">+IF(OFFSET('Sanitation Data'!$E$31,0,10*ROW('Sanitation Data'!E183))="","",OFFSET('Sanitation Data'!$E$31,0,10*ROW('Sanitation Data'!E183)))</f>
        <v/>
      </c>
      <c r="CT189" s="404" t="str">
        <f ca="1">+IF(OFFSET('Sanitation Data'!$E$32,0,10*ROW('Sanitation Data'!E183))="","",OFFSET('Sanitation Data'!$E$32,0,10*ROW('Sanitation Data'!E183)))</f>
        <v/>
      </c>
      <c r="CU189" s="404" t="str">
        <f ca="1">+IF(OFFSET('Sanitation Data'!$F$28,0,10*ROW('Sanitation Data'!F183))="","",OFFSET('Sanitation Data'!$F$28,0,10*ROW('Sanitation Data'!F183)))</f>
        <v/>
      </c>
      <c r="CV189" s="404" t="str">
        <f ca="1">+IF(OFFSET('Sanitation Data'!$F$29,0,10*ROW('Sanitation Data'!F183))="","",OFFSET('Sanitation Data'!$F$29,0,10*ROW('Sanitation Data'!F183)))</f>
        <v/>
      </c>
      <c r="CW189" s="404" t="str">
        <f ca="1">+IF(OFFSET('Sanitation Data'!$F$30,0,10*ROW('Sanitation Data'!F183))="","",OFFSET('Sanitation Data'!$F$30,0,10*ROW('Sanitation Data'!F183)))</f>
        <v/>
      </c>
      <c r="CX189" s="404" t="str">
        <f ca="1">+IF(OFFSET('Sanitation Data'!$F$31,0,10*ROW('Sanitation Data'!F183))="","",OFFSET('Sanitation Data'!$F$31,0,10*ROW('Sanitation Data'!F183)))</f>
        <v/>
      </c>
      <c r="CY189" s="404" t="str">
        <f ca="1">+IF(OFFSET('Sanitation Data'!$F$32,0,10*ROW('Sanitation Data'!F183))="","",OFFSET('Sanitation Data'!$F$32,0,10*ROW('Sanitation Data'!F183)))</f>
        <v/>
      </c>
      <c r="CZ189" s="404" t="str">
        <f ca="1">+IF(OFFSET('Sanitation Data'!$G$28,0,10*ROW('Sanitation Data'!G183))="","",OFFSET('Sanitation Data'!$G$28,0,10*ROW('Sanitation Data'!G183)))</f>
        <v/>
      </c>
      <c r="DA189" s="404" t="str">
        <f ca="1">+IF(OFFSET('Sanitation Data'!$G$29,0,10*ROW('Sanitation Data'!G183))="","",OFFSET('Sanitation Data'!$G$29,0,10*ROW('Sanitation Data'!G183)))</f>
        <v/>
      </c>
      <c r="DB189" s="404" t="str">
        <f ca="1">+IF(OFFSET('Sanitation Data'!$G$30,0,10*ROW('Sanitation Data'!G183))="","",OFFSET('Sanitation Data'!$G$30,0,10*ROW('Sanitation Data'!G183)))</f>
        <v/>
      </c>
      <c r="DC189" s="404" t="str">
        <f ca="1">+IF(OFFSET('Sanitation Data'!$G$31,0,10*ROW('Sanitation Data'!G183))="","",OFFSET('Sanitation Data'!$G$31,0,10*ROW('Sanitation Data'!G183)))</f>
        <v/>
      </c>
      <c r="DD189" s="404" t="str">
        <f ca="1">+IF(OFFSET('Sanitation Data'!$G$32,0,10*ROW('Sanitation Data'!G183))="","",OFFSET('Sanitation Data'!$G$32,0,10*ROW('Sanitation Data'!G183)))</f>
        <v/>
      </c>
      <c r="DE189" s="404" t="str">
        <f ca="1">+IF(OFFSET('Sanitation Data'!$H$28,0,10*ROW('Sanitation Data'!H183))="","",OFFSET('Sanitation Data'!$H$28,0,10*ROW('Sanitation Data'!H183)))</f>
        <v/>
      </c>
      <c r="DF189" s="404" t="str">
        <f ca="1">+IF(OFFSET('Sanitation Data'!$H$29,0,10*ROW('Sanitation Data'!H183))="","",OFFSET('Sanitation Data'!$H$29,0,10*ROW('Sanitation Data'!H183)))</f>
        <v/>
      </c>
      <c r="DG189" s="404" t="str">
        <f ca="1">+IF(OFFSET('Sanitation Data'!$H$30,0,10*ROW('Sanitation Data'!H183))="","",OFFSET('Sanitation Data'!$H$30,0,10*ROW('Sanitation Data'!H183)))</f>
        <v/>
      </c>
      <c r="DH189" s="404" t="str">
        <f ca="1">+IF(OFFSET('Sanitation Data'!$H$31,0,10*ROW('Sanitation Data'!H183))="","",OFFSET('Sanitation Data'!$H$31,0,10*ROW('Sanitation Data'!H183)))</f>
        <v/>
      </c>
      <c r="DI189" s="404" t="str">
        <f ca="1">+IF(OFFSET('Sanitation Data'!$H$32,0,10*ROW('Sanitation Data'!H183))="","",OFFSET('Sanitation Data'!$H$32,0,10*ROW('Sanitation Data'!H183)))</f>
        <v/>
      </c>
      <c r="DJ189" s="404" t="str">
        <f ca="1">+IF(OFFSET('Sanitation Data'!$I$28,0,10*ROW('Sanitation Data'!I183))="","",OFFSET('Sanitation Data'!$I$28,0,10*ROW('Sanitation Data'!I183)))</f>
        <v/>
      </c>
      <c r="DK189" s="404" t="str">
        <f ca="1">+IF(OFFSET('Sanitation Data'!$I$29,0,10*ROW('Sanitation Data'!I183))="","",OFFSET('Sanitation Data'!$I$29,0,10*ROW('Sanitation Data'!I183)))</f>
        <v/>
      </c>
      <c r="DL189" s="404" t="str">
        <f ca="1">+IF(OFFSET('Sanitation Data'!$I$30,0,10*ROW('Sanitation Data'!I183))="","",OFFSET('Sanitation Data'!$I$30,0,10*ROW('Sanitation Data'!I183)))</f>
        <v/>
      </c>
      <c r="DM189" s="404" t="str">
        <f ca="1">+IF(OFFSET('Sanitation Data'!$I$31,0,10*ROW('Sanitation Data'!I183))="","",OFFSET('Sanitation Data'!$I$31,0,10*ROW('Sanitation Data'!I183)))</f>
        <v/>
      </c>
      <c r="DN189" s="404" t="str">
        <f ca="1">+IF(OFFSET('Sanitation Data'!$I$32,0,10*ROW('Sanitation Data'!I183))="","",OFFSET('Sanitation Data'!$I$32,0,10*ROW('Sanitation Data'!I183)))</f>
        <v/>
      </c>
      <c r="DO189" s="404" t="str">
        <f ca="1">+IF(OFFSET('Hygiene Data'!$D$11,0,10*ROW('Hygiene Data'!D183))="","",OFFSET('Hygiene Data'!$D$11,0,10*ROW('Hygiene Data'!D183)))</f>
        <v/>
      </c>
      <c r="DP189" s="404" t="str">
        <f ca="1">+IF(OFFSET('Hygiene Data'!$D$12,0,10*ROW('Hygiene Data'!D183))="","",OFFSET('Hygiene Data'!$D$12,0,10*ROW('Hygiene Data'!D183)))</f>
        <v/>
      </c>
      <c r="DQ189" s="404" t="str">
        <f ca="1">+IF(OFFSET('Hygiene Data'!$D$13,0,10*ROW('Hygiene Data'!D183))="","",OFFSET('Hygiene Data'!$D$13,0,10*ROW('Hygiene Data'!D183)))</f>
        <v/>
      </c>
      <c r="DR189" s="404" t="str">
        <f ca="1">+IF(OFFSET('Hygiene Data'!$E$11,0,10*ROW('Hygiene Data'!E183))="","",OFFSET('Hygiene Data'!$E$11,0,10*ROW('Hygiene Data'!E183)))</f>
        <v/>
      </c>
      <c r="DS189" s="404" t="str">
        <f ca="1">+IF(OFFSET('Hygiene Data'!$E$12,0,10*ROW('Hygiene Data'!E183))="","",OFFSET('Hygiene Data'!$E$12,0,10*ROW('Hygiene Data'!E183)))</f>
        <v/>
      </c>
      <c r="DT189" s="404" t="str">
        <f ca="1">+IF(OFFSET('Hygiene Data'!$E$13,0,10*ROW('Hygiene Data'!E183))="","",OFFSET('Hygiene Data'!$E$13,0,10*ROW('Hygiene Data'!E183)))</f>
        <v/>
      </c>
      <c r="DU189" s="404" t="str">
        <f ca="1">+IF(OFFSET('Hygiene Data'!$F$11,0,10*ROW('Hygiene Data'!F183))="","",OFFSET('Hygiene Data'!$F$11,0,10*ROW('Hygiene Data'!F183)))</f>
        <v/>
      </c>
      <c r="DV189" s="404" t="str">
        <f ca="1">+IF(OFFSET('Hygiene Data'!$F$12,0,10*ROW('Hygiene Data'!F183))="","",OFFSET('Hygiene Data'!$F$12,0,10*ROW('Hygiene Data'!F183)))</f>
        <v/>
      </c>
      <c r="DW189" s="404" t="str">
        <f ca="1">+IF(OFFSET('Hygiene Data'!$F$13,0,10*ROW('Hygiene Data'!F183))="","",OFFSET('Hygiene Data'!$F$13,0,10*ROW('Hygiene Data'!F183)))</f>
        <v/>
      </c>
      <c r="DX189" s="404" t="str">
        <f ca="1">+IF(OFFSET('Hygiene Data'!$G$11,0,10*ROW('Hygiene Data'!G183))="","",OFFSET('Hygiene Data'!$G$11,0,10*ROW('Hygiene Data'!G183)))</f>
        <v/>
      </c>
      <c r="DY189" s="404" t="str">
        <f ca="1">+IF(OFFSET('Hygiene Data'!$G$12,0,10*ROW('Hygiene Data'!G183))="","",OFFSET('Hygiene Data'!$G$12,0,10*ROW('Hygiene Data'!G183)))</f>
        <v/>
      </c>
      <c r="DZ189" s="404" t="str">
        <f ca="1">+IF(OFFSET('Hygiene Data'!$G$13,0,10*ROW('Hygiene Data'!G183))="","",OFFSET('Hygiene Data'!$G$13,0,10*ROW('Hygiene Data'!G183)))</f>
        <v/>
      </c>
      <c r="EA189" s="404" t="str">
        <f ca="1">+IF(OFFSET('Hygiene Data'!$H$11,0,10*ROW('Hygiene Data'!H183))="","",OFFSET('Hygiene Data'!$H$11,0,10*ROW('Hygiene Data'!H183)))</f>
        <v/>
      </c>
      <c r="EB189" s="404" t="str">
        <f ca="1">+IF(OFFSET('Hygiene Data'!$H$12,0,10*ROW('Hygiene Data'!H183))="","",OFFSET('Hygiene Data'!$H$12,0,10*ROW('Hygiene Data'!H183)))</f>
        <v/>
      </c>
      <c r="EC189" s="404" t="str">
        <f ca="1">+IF(OFFSET('Hygiene Data'!$H$13,0,10*ROW('Hygiene Data'!H183))="","",OFFSET('Hygiene Data'!$H$13,0,10*ROW('Hygiene Data'!H183)))</f>
        <v/>
      </c>
      <c r="ED189" s="404" t="str">
        <f ca="1">+IF(OFFSET('Hygiene Data'!$I$11,0,10*ROW('Hygiene Data'!I183))="","",OFFSET('Hygiene Data'!$I$11,0,10*ROW('Hygiene Data'!I183)))</f>
        <v/>
      </c>
      <c r="EE189" s="404" t="str">
        <f ca="1">+IF(OFFSET('Hygiene Data'!$I$12,0,10*ROW('Hygiene Data'!I183))="","",OFFSET('Hygiene Data'!$I$12,0,10*ROW('Hygiene Data'!I183)))</f>
        <v/>
      </c>
      <c r="EF189" s="404" t="str">
        <f ca="1">+IF(OFFSET('Hygiene Data'!$I$13,0,10*ROW('Hygiene Data'!I183))="","",OFFSET('Hygiene Data'!$I$13,0,10*ROW('Hygiene Data'!I183)))</f>
        <v/>
      </c>
    </row>
    <row r="190" spans="1:136" x14ac:dyDescent="0.25">
      <c r="A190" s="513" t="str">
        <f ca="1">+IF(OFFSET('Water Data'!$B$2,0,10*ROW('Water Data'!E184))="","",OFFSET('Water Data'!$B$2,0,10*ROW('Water Data'!E184)))</f>
        <v/>
      </c>
      <c r="B190" s="51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40" t="str">
        <f t="shared" ca="1" si="2"/>
        <v/>
      </c>
      <c r="D190" s="54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4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4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4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4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4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4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4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4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4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4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4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4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4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4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4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4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4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4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4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4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4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4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4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4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4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4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4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4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4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4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4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4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4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4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4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4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4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4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4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4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4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4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4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4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4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4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4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4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1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4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4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4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4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4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4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4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4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4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4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4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4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4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4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4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4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404" t="str">
        <f ca="1">+IF(OFFSET('Water Data'!$D$27,0,10*ROW('Water Data'!D184))="","",OFFSET('Water Data'!$D$27,0,10*ROW('Water Data'!D184)))</f>
        <v/>
      </c>
      <c r="BT190" s="404" t="str">
        <f ca="1">+IF(OFFSET('Water Data'!$D$28,0,10*ROW('Water Data'!D184))="","",OFFSET('Water Data'!$D$28,0,10*ROW('Water Data'!D184)))</f>
        <v/>
      </c>
      <c r="BU190" s="404" t="str">
        <f ca="1">+IF(OFFSET('Water Data'!$D$29,0,10*ROW('Water Data'!D184))="","",OFFSET('Water Data'!$D$29,0,10*ROW('Water Data'!D184)))</f>
        <v/>
      </c>
      <c r="BV190" s="404" t="str">
        <f ca="1">+IF(OFFSET('Water Data'!$E$27,0,10*ROW('Water Data'!E184))="","",OFFSET('Water Data'!$E$27,0,10*ROW('Water Data'!E184)))</f>
        <v/>
      </c>
      <c r="BW190" s="404" t="str">
        <f ca="1">+IF(OFFSET('Water Data'!$E$28,0,10*ROW('Water Data'!E184))="","",OFFSET('Water Data'!$E$28,0,10*ROW('Water Data'!E184)))</f>
        <v/>
      </c>
      <c r="BX190" s="404" t="str">
        <f ca="1">+IF(OFFSET('Water Data'!$E$29,0,10*ROW('Water Data'!E184))="","",OFFSET('Water Data'!$E$29,0,10*ROW('Water Data'!E184)))</f>
        <v/>
      </c>
      <c r="BY190" s="404" t="str">
        <f ca="1">+IF(OFFSET('Water Data'!$F$27,0,10*ROW('Water Data'!F184))="","",OFFSET('Water Data'!$F$27,0,10*ROW('Water Data'!F184)))</f>
        <v/>
      </c>
      <c r="BZ190" s="404" t="str">
        <f ca="1">+IF(OFFSET('Water Data'!$F$28,0,10*ROW('Water Data'!F184))="","",OFFSET('Water Data'!$F$28,0,10*ROW('Water Data'!F184)))</f>
        <v/>
      </c>
      <c r="CA190" s="404" t="str">
        <f ca="1">+IF(OFFSET('Water Data'!$F$29,0,10*ROW('Water Data'!F184))="","",OFFSET('Water Data'!$F$29,0,10*ROW('Water Data'!F184)))</f>
        <v/>
      </c>
      <c r="CB190" s="404" t="str">
        <f ca="1">+IF(OFFSET('Water Data'!$G$27,0,10*ROW('Water Data'!G184))="","",OFFSET('Water Data'!$G$27,0,10*ROW('Water Data'!G184)))</f>
        <v/>
      </c>
      <c r="CC190" s="404" t="str">
        <f ca="1">+IF(OFFSET('Water Data'!$G$28,0,10*ROW('Water Data'!G184))="","",OFFSET('Water Data'!$G$28,0,10*ROW('Water Data'!G184)))</f>
        <v/>
      </c>
      <c r="CD190" s="404" t="str">
        <f ca="1">+IF(OFFSET('Water Data'!$G$29,0,10*ROW('Water Data'!G184))="","",OFFSET('Water Data'!$G$29,0,10*ROW('Water Data'!G184)))</f>
        <v/>
      </c>
      <c r="CE190" s="404" t="str">
        <f ca="1">+IF(OFFSET('Water Data'!$H$27,0,10*ROW('Water Data'!H184))="","",OFFSET('Water Data'!$H$27,0,10*ROW('Water Data'!H184)))</f>
        <v/>
      </c>
      <c r="CF190" s="404" t="str">
        <f ca="1">+IF(OFFSET('Water Data'!$H$28,0,10*ROW('Water Data'!H184))="","",OFFSET('Water Data'!$H$28,0,10*ROW('Water Data'!H184)))</f>
        <v/>
      </c>
      <c r="CG190" s="404" t="str">
        <f ca="1">+IF(OFFSET('Water Data'!$H$29,0,10*ROW('Water Data'!H184))="","",OFFSET('Water Data'!$H$29,0,10*ROW('Water Data'!H184)))</f>
        <v/>
      </c>
      <c r="CH190" s="404" t="str">
        <f ca="1">+IF(OFFSET('Water Data'!$I$27,0,10*ROW('Water Data'!I184))="","",OFFSET('Water Data'!$I$27,0,10*ROW('Water Data'!I184)))</f>
        <v/>
      </c>
      <c r="CI190" s="404" t="str">
        <f ca="1">+IF(OFFSET('Water Data'!$I$28,0,10*ROW('Water Data'!I184))="","",OFFSET('Water Data'!$I$28,0,10*ROW('Water Data'!I184)))</f>
        <v/>
      </c>
      <c r="CJ190" s="404" t="str">
        <f ca="1">+IF(OFFSET('Water Data'!$I$29,0,10*ROW('Water Data'!I184))="","",OFFSET('Water Data'!$I$29,0,10*ROW('Water Data'!I184)))</f>
        <v/>
      </c>
      <c r="CK190" s="404" t="str">
        <f ca="1">+IF(OFFSET('Sanitation Data'!$D$28,0,10*ROW('Sanitation Data'!D184))="","",OFFSET('Sanitation Data'!$D$28,0,10*ROW('Sanitation Data'!D184)))</f>
        <v/>
      </c>
      <c r="CL190" s="404" t="str">
        <f ca="1">+IF(OFFSET('Sanitation Data'!$D$29,0,10*ROW('Sanitation Data'!D184))="","",OFFSET('Sanitation Data'!$D$29,0,10*ROW('Sanitation Data'!D184)))</f>
        <v/>
      </c>
      <c r="CM190" s="404" t="str">
        <f ca="1">+IF(OFFSET('Sanitation Data'!$D$30,0,10*ROW('Sanitation Data'!D184))="","",OFFSET('Sanitation Data'!$D$30,0,10*ROW('Sanitation Data'!D184)))</f>
        <v/>
      </c>
      <c r="CN190" s="404" t="str">
        <f ca="1">+IF(OFFSET('Sanitation Data'!$D$31,0,10*ROW('Sanitation Data'!D184))="","",OFFSET('Sanitation Data'!$D$31,0,10*ROW('Sanitation Data'!D184)))</f>
        <v/>
      </c>
      <c r="CO190" s="404" t="str">
        <f ca="1">+IF(OFFSET('Sanitation Data'!$D$32,0,10*ROW('Sanitation Data'!D184))="","",OFFSET('Sanitation Data'!$D$32,0,10*ROW('Sanitation Data'!D184)))</f>
        <v/>
      </c>
      <c r="CP190" s="404" t="str">
        <f ca="1">+IF(OFFSET('Sanitation Data'!$E$28,0,10*ROW('Sanitation Data'!E184))="","",OFFSET('Sanitation Data'!$E$28,0,10*ROW('Sanitation Data'!E184)))</f>
        <v/>
      </c>
      <c r="CQ190" s="404" t="str">
        <f ca="1">+IF(OFFSET('Sanitation Data'!$E$29,0,10*ROW('Sanitation Data'!E184))="","",OFFSET('Sanitation Data'!$E$29,0,10*ROW('Sanitation Data'!E184)))</f>
        <v/>
      </c>
      <c r="CR190" s="404" t="str">
        <f ca="1">+IF(OFFSET('Sanitation Data'!$E$30,0,10*ROW('Sanitation Data'!E184))="","",OFFSET('Sanitation Data'!$E$30,0,10*ROW('Sanitation Data'!E184)))</f>
        <v/>
      </c>
      <c r="CS190" s="404" t="str">
        <f ca="1">+IF(OFFSET('Sanitation Data'!$E$31,0,10*ROW('Sanitation Data'!E184))="","",OFFSET('Sanitation Data'!$E$31,0,10*ROW('Sanitation Data'!E184)))</f>
        <v/>
      </c>
      <c r="CT190" s="404" t="str">
        <f ca="1">+IF(OFFSET('Sanitation Data'!$E$32,0,10*ROW('Sanitation Data'!E184))="","",OFFSET('Sanitation Data'!$E$32,0,10*ROW('Sanitation Data'!E184)))</f>
        <v/>
      </c>
      <c r="CU190" s="404" t="str">
        <f ca="1">+IF(OFFSET('Sanitation Data'!$F$28,0,10*ROW('Sanitation Data'!F184))="","",OFFSET('Sanitation Data'!$F$28,0,10*ROW('Sanitation Data'!F184)))</f>
        <v/>
      </c>
      <c r="CV190" s="404" t="str">
        <f ca="1">+IF(OFFSET('Sanitation Data'!$F$29,0,10*ROW('Sanitation Data'!F184))="","",OFFSET('Sanitation Data'!$F$29,0,10*ROW('Sanitation Data'!F184)))</f>
        <v/>
      </c>
      <c r="CW190" s="404" t="str">
        <f ca="1">+IF(OFFSET('Sanitation Data'!$F$30,0,10*ROW('Sanitation Data'!F184))="","",OFFSET('Sanitation Data'!$F$30,0,10*ROW('Sanitation Data'!F184)))</f>
        <v/>
      </c>
      <c r="CX190" s="404" t="str">
        <f ca="1">+IF(OFFSET('Sanitation Data'!$F$31,0,10*ROW('Sanitation Data'!F184))="","",OFFSET('Sanitation Data'!$F$31,0,10*ROW('Sanitation Data'!F184)))</f>
        <v/>
      </c>
      <c r="CY190" s="404" t="str">
        <f ca="1">+IF(OFFSET('Sanitation Data'!$F$32,0,10*ROW('Sanitation Data'!F184))="","",OFFSET('Sanitation Data'!$F$32,0,10*ROW('Sanitation Data'!F184)))</f>
        <v/>
      </c>
      <c r="CZ190" s="404" t="str">
        <f ca="1">+IF(OFFSET('Sanitation Data'!$G$28,0,10*ROW('Sanitation Data'!G184))="","",OFFSET('Sanitation Data'!$G$28,0,10*ROW('Sanitation Data'!G184)))</f>
        <v/>
      </c>
      <c r="DA190" s="404" t="str">
        <f ca="1">+IF(OFFSET('Sanitation Data'!$G$29,0,10*ROW('Sanitation Data'!G184))="","",OFFSET('Sanitation Data'!$G$29,0,10*ROW('Sanitation Data'!G184)))</f>
        <v/>
      </c>
      <c r="DB190" s="404" t="str">
        <f ca="1">+IF(OFFSET('Sanitation Data'!$G$30,0,10*ROW('Sanitation Data'!G184))="","",OFFSET('Sanitation Data'!$G$30,0,10*ROW('Sanitation Data'!G184)))</f>
        <v/>
      </c>
      <c r="DC190" s="404" t="str">
        <f ca="1">+IF(OFFSET('Sanitation Data'!$G$31,0,10*ROW('Sanitation Data'!G184))="","",OFFSET('Sanitation Data'!$G$31,0,10*ROW('Sanitation Data'!G184)))</f>
        <v/>
      </c>
      <c r="DD190" s="404" t="str">
        <f ca="1">+IF(OFFSET('Sanitation Data'!$G$32,0,10*ROW('Sanitation Data'!G184))="","",OFFSET('Sanitation Data'!$G$32,0,10*ROW('Sanitation Data'!G184)))</f>
        <v/>
      </c>
      <c r="DE190" s="404" t="str">
        <f ca="1">+IF(OFFSET('Sanitation Data'!$H$28,0,10*ROW('Sanitation Data'!H184))="","",OFFSET('Sanitation Data'!$H$28,0,10*ROW('Sanitation Data'!H184)))</f>
        <v/>
      </c>
      <c r="DF190" s="404" t="str">
        <f ca="1">+IF(OFFSET('Sanitation Data'!$H$29,0,10*ROW('Sanitation Data'!H184))="","",OFFSET('Sanitation Data'!$H$29,0,10*ROW('Sanitation Data'!H184)))</f>
        <v/>
      </c>
      <c r="DG190" s="404" t="str">
        <f ca="1">+IF(OFFSET('Sanitation Data'!$H$30,0,10*ROW('Sanitation Data'!H184))="","",OFFSET('Sanitation Data'!$H$30,0,10*ROW('Sanitation Data'!H184)))</f>
        <v/>
      </c>
      <c r="DH190" s="404" t="str">
        <f ca="1">+IF(OFFSET('Sanitation Data'!$H$31,0,10*ROW('Sanitation Data'!H184))="","",OFFSET('Sanitation Data'!$H$31,0,10*ROW('Sanitation Data'!H184)))</f>
        <v/>
      </c>
      <c r="DI190" s="404" t="str">
        <f ca="1">+IF(OFFSET('Sanitation Data'!$H$32,0,10*ROW('Sanitation Data'!H184))="","",OFFSET('Sanitation Data'!$H$32,0,10*ROW('Sanitation Data'!H184)))</f>
        <v/>
      </c>
      <c r="DJ190" s="404" t="str">
        <f ca="1">+IF(OFFSET('Sanitation Data'!$I$28,0,10*ROW('Sanitation Data'!I184))="","",OFFSET('Sanitation Data'!$I$28,0,10*ROW('Sanitation Data'!I184)))</f>
        <v/>
      </c>
      <c r="DK190" s="404" t="str">
        <f ca="1">+IF(OFFSET('Sanitation Data'!$I$29,0,10*ROW('Sanitation Data'!I184))="","",OFFSET('Sanitation Data'!$I$29,0,10*ROW('Sanitation Data'!I184)))</f>
        <v/>
      </c>
      <c r="DL190" s="404" t="str">
        <f ca="1">+IF(OFFSET('Sanitation Data'!$I$30,0,10*ROW('Sanitation Data'!I184))="","",OFFSET('Sanitation Data'!$I$30,0,10*ROW('Sanitation Data'!I184)))</f>
        <v/>
      </c>
      <c r="DM190" s="404" t="str">
        <f ca="1">+IF(OFFSET('Sanitation Data'!$I$31,0,10*ROW('Sanitation Data'!I184))="","",OFFSET('Sanitation Data'!$I$31,0,10*ROW('Sanitation Data'!I184)))</f>
        <v/>
      </c>
      <c r="DN190" s="404" t="str">
        <f ca="1">+IF(OFFSET('Sanitation Data'!$I$32,0,10*ROW('Sanitation Data'!I184))="","",OFFSET('Sanitation Data'!$I$32,0,10*ROW('Sanitation Data'!I184)))</f>
        <v/>
      </c>
      <c r="DO190" s="404" t="str">
        <f ca="1">+IF(OFFSET('Hygiene Data'!$D$11,0,10*ROW('Hygiene Data'!D184))="","",OFFSET('Hygiene Data'!$D$11,0,10*ROW('Hygiene Data'!D184)))</f>
        <v/>
      </c>
      <c r="DP190" s="404" t="str">
        <f ca="1">+IF(OFFSET('Hygiene Data'!$D$12,0,10*ROW('Hygiene Data'!D184))="","",OFFSET('Hygiene Data'!$D$12,0,10*ROW('Hygiene Data'!D184)))</f>
        <v/>
      </c>
      <c r="DQ190" s="404" t="str">
        <f ca="1">+IF(OFFSET('Hygiene Data'!$D$13,0,10*ROW('Hygiene Data'!D184))="","",OFFSET('Hygiene Data'!$D$13,0,10*ROW('Hygiene Data'!D184)))</f>
        <v/>
      </c>
      <c r="DR190" s="404" t="str">
        <f ca="1">+IF(OFFSET('Hygiene Data'!$E$11,0,10*ROW('Hygiene Data'!E184))="","",OFFSET('Hygiene Data'!$E$11,0,10*ROW('Hygiene Data'!E184)))</f>
        <v/>
      </c>
      <c r="DS190" s="404" t="str">
        <f ca="1">+IF(OFFSET('Hygiene Data'!$E$12,0,10*ROW('Hygiene Data'!E184))="","",OFFSET('Hygiene Data'!$E$12,0,10*ROW('Hygiene Data'!E184)))</f>
        <v/>
      </c>
      <c r="DT190" s="404" t="str">
        <f ca="1">+IF(OFFSET('Hygiene Data'!$E$13,0,10*ROW('Hygiene Data'!E184))="","",OFFSET('Hygiene Data'!$E$13,0,10*ROW('Hygiene Data'!E184)))</f>
        <v/>
      </c>
      <c r="DU190" s="404" t="str">
        <f ca="1">+IF(OFFSET('Hygiene Data'!$F$11,0,10*ROW('Hygiene Data'!F184))="","",OFFSET('Hygiene Data'!$F$11,0,10*ROW('Hygiene Data'!F184)))</f>
        <v/>
      </c>
      <c r="DV190" s="404" t="str">
        <f ca="1">+IF(OFFSET('Hygiene Data'!$F$12,0,10*ROW('Hygiene Data'!F184))="","",OFFSET('Hygiene Data'!$F$12,0,10*ROW('Hygiene Data'!F184)))</f>
        <v/>
      </c>
      <c r="DW190" s="404" t="str">
        <f ca="1">+IF(OFFSET('Hygiene Data'!$F$13,0,10*ROW('Hygiene Data'!F184))="","",OFFSET('Hygiene Data'!$F$13,0,10*ROW('Hygiene Data'!F184)))</f>
        <v/>
      </c>
      <c r="DX190" s="404" t="str">
        <f ca="1">+IF(OFFSET('Hygiene Data'!$G$11,0,10*ROW('Hygiene Data'!G184))="","",OFFSET('Hygiene Data'!$G$11,0,10*ROW('Hygiene Data'!G184)))</f>
        <v/>
      </c>
      <c r="DY190" s="404" t="str">
        <f ca="1">+IF(OFFSET('Hygiene Data'!$G$12,0,10*ROW('Hygiene Data'!G184))="","",OFFSET('Hygiene Data'!$G$12,0,10*ROW('Hygiene Data'!G184)))</f>
        <v/>
      </c>
      <c r="DZ190" s="404" t="str">
        <f ca="1">+IF(OFFSET('Hygiene Data'!$G$13,0,10*ROW('Hygiene Data'!G184))="","",OFFSET('Hygiene Data'!$G$13,0,10*ROW('Hygiene Data'!G184)))</f>
        <v/>
      </c>
      <c r="EA190" s="404" t="str">
        <f ca="1">+IF(OFFSET('Hygiene Data'!$H$11,0,10*ROW('Hygiene Data'!H184))="","",OFFSET('Hygiene Data'!$H$11,0,10*ROW('Hygiene Data'!H184)))</f>
        <v/>
      </c>
      <c r="EB190" s="404" t="str">
        <f ca="1">+IF(OFFSET('Hygiene Data'!$H$12,0,10*ROW('Hygiene Data'!H184))="","",OFFSET('Hygiene Data'!$H$12,0,10*ROW('Hygiene Data'!H184)))</f>
        <v/>
      </c>
      <c r="EC190" s="404" t="str">
        <f ca="1">+IF(OFFSET('Hygiene Data'!$H$13,0,10*ROW('Hygiene Data'!H184))="","",OFFSET('Hygiene Data'!$H$13,0,10*ROW('Hygiene Data'!H184)))</f>
        <v/>
      </c>
      <c r="ED190" s="404" t="str">
        <f ca="1">+IF(OFFSET('Hygiene Data'!$I$11,0,10*ROW('Hygiene Data'!I184))="","",OFFSET('Hygiene Data'!$I$11,0,10*ROW('Hygiene Data'!I184)))</f>
        <v/>
      </c>
      <c r="EE190" s="404" t="str">
        <f ca="1">+IF(OFFSET('Hygiene Data'!$I$12,0,10*ROW('Hygiene Data'!I184))="","",OFFSET('Hygiene Data'!$I$12,0,10*ROW('Hygiene Data'!I184)))</f>
        <v/>
      </c>
      <c r="EF190" s="404" t="str">
        <f ca="1">+IF(OFFSET('Hygiene Data'!$I$13,0,10*ROW('Hygiene Data'!I184))="","",OFFSET('Hygiene Data'!$I$13,0,10*ROW('Hygiene Data'!I184)))</f>
        <v/>
      </c>
    </row>
    <row r="191" spans="1:136" x14ac:dyDescent="0.25">
      <c r="A191" s="513" t="str">
        <f ca="1">+IF(OFFSET('Water Data'!$B$2,0,10*ROW('Water Data'!E185))="","",OFFSET('Water Data'!$B$2,0,10*ROW('Water Data'!E185)))</f>
        <v/>
      </c>
      <c r="B191" s="51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40" t="str">
        <f t="shared" ca="1" si="2"/>
        <v/>
      </c>
      <c r="D191" s="54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4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4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4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4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4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4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4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4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4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4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4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4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4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4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4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4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4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4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4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4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4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4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4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4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4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4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4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4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4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4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4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4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4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4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4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4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4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4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4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4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4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4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4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4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4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4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4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4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1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4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4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4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4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4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4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4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4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4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4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4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4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4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4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4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4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404" t="str">
        <f ca="1">+IF(OFFSET('Water Data'!$D$27,0,10*ROW('Water Data'!D185))="","",OFFSET('Water Data'!$D$27,0,10*ROW('Water Data'!D185)))</f>
        <v/>
      </c>
      <c r="BT191" s="404" t="str">
        <f ca="1">+IF(OFFSET('Water Data'!$D$28,0,10*ROW('Water Data'!D185))="","",OFFSET('Water Data'!$D$28,0,10*ROW('Water Data'!D185)))</f>
        <v/>
      </c>
      <c r="BU191" s="404" t="str">
        <f ca="1">+IF(OFFSET('Water Data'!$D$29,0,10*ROW('Water Data'!D185))="","",OFFSET('Water Data'!$D$29,0,10*ROW('Water Data'!D185)))</f>
        <v/>
      </c>
      <c r="BV191" s="404" t="str">
        <f ca="1">+IF(OFFSET('Water Data'!$E$27,0,10*ROW('Water Data'!E185))="","",OFFSET('Water Data'!$E$27,0,10*ROW('Water Data'!E185)))</f>
        <v/>
      </c>
      <c r="BW191" s="404" t="str">
        <f ca="1">+IF(OFFSET('Water Data'!$E$28,0,10*ROW('Water Data'!E185))="","",OFFSET('Water Data'!$E$28,0,10*ROW('Water Data'!E185)))</f>
        <v/>
      </c>
      <c r="BX191" s="404" t="str">
        <f ca="1">+IF(OFFSET('Water Data'!$E$29,0,10*ROW('Water Data'!E185))="","",OFFSET('Water Data'!$E$29,0,10*ROW('Water Data'!E185)))</f>
        <v/>
      </c>
      <c r="BY191" s="404" t="str">
        <f ca="1">+IF(OFFSET('Water Data'!$F$27,0,10*ROW('Water Data'!F185))="","",OFFSET('Water Data'!$F$27,0,10*ROW('Water Data'!F185)))</f>
        <v/>
      </c>
      <c r="BZ191" s="404" t="str">
        <f ca="1">+IF(OFFSET('Water Data'!$F$28,0,10*ROW('Water Data'!F185))="","",OFFSET('Water Data'!$F$28,0,10*ROW('Water Data'!F185)))</f>
        <v/>
      </c>
      <c r="CA191" s="404" t="str">
        <f ca="1">+IF(OFFSET('Water Data'!$F$29,0,10*ROW('Water Data'!F185))="","",OFFSET('Water Data'!$F$29,0,10*ROW('Water Data'!F185)))</f>
        <v/>
      </c>
      <c r="CB191" s="404" t="str">
        <f ca="1">+IF(OFFSET('Water Data'!$G$27,0,10*ROW('Water Data'!G185))="","",OFFSET('Water Data'!$G$27,0,10*ROW('Water Data'!G185)))</f>
        <v/>
      </c>
      <c r="CC191" s="404" t="str">
        <f ca="1">+IF(OFFSET('Water Data'!$G$28,0,10*ROW('Water Data'!G185))="","",OFFSET('Water Data'!$G$28,0,10*ROW('Water Data'!G185)))</f>
        <v/>
      </c>
      <c r="CD191" s="404" t="str">
        <f ca="1">+IF(OFFSET('Water Data'!$G$29,0,10*ROW('Water Data'!G185))="","",OFFSET('Water Data'!$G$29,0,10*ROW('Water Data'!G185)))</f>
        <v/>
      </c>
      <c r="CE191" s="404" t="str">
        <f ca="1">+IF(OFFSET('Water Data'!$H$27,0,10*ROW('Water Data'!H185))="","",OFFSET('Water Data'!$H$27,0,10*ROW('Water Data'!H185)))</f>
        <v/>
      </c>
      <c r="CF191" s="404" t="str">
        <f ca="1">+IF(OFFSET('Water Data'!$H$28,0,10*ROW('Water Data'!H185))="","",OFFSET('Water Data'!$H$28,0,10*ROW('Water Data'!H185)))</f>
        <v/>
      </c>
      <c r="CG191" s="404" t="str">
        <f ca="1">+IF(OFFSET('Water Data'!$H$29,0,10*ROW('Water Data'!H185))="","",OFFSET('Water Data'!$H$29,0,10*ROW('Water Data'!H185)))</f>
        <v/>
      </c>
      <c r="CH191" s="404" t="str">
        <f ca="1">+IF(OFFSET('Water Data'!$I$27,0,10*ROW('Water Data'!I185))="","",OFFSET('Water Data'!$I$27,0,10*ROW('Water Data'!I185)))</f>
        <v/>
      </c>
      <c r="CI191" s="404" t="str">
        <f ca="1">+IF(OFFSET('Water Data'!$I$28,0,10*ROW('Water Data'!I185))="","",OFFSET('Water Data'!$I$28,0,10*ROW('Water Data'!I185)))</f>
        <v/>
      </c>
      <c r="CJ191" s="404" t="str">
        <f ca="1">+IF(OFFSET('Water Data'!$I$29,0,10*ROW('Water Data'!I185))="","",OFFSET('Water Data'!$I$29,0,10*ROW('Water Data'!I185)))</f>
        <v/>
      </c>
      <c r="CK191" s="404" t="str">
        <f ca="1">+IF(OFFSET('Sanitation Data'!$D$28,0,10*ROW('Sanitation Data'!D185))="","",OFFSET('Sanitation Data'!$D$28,0,10*ROW('Sanitation Data'!D185)))</f>
        <v/>
      </c>
      <c r="CL191" s="404" t="str">
        <f ca="1">+IF(OFFSET('Sanitation Data'!$D$29,0,10*ROW('Sanitation Data'!D185))="","",OFFSET('Sanitation Data'!$D$29,0,10*ROW('Sanitation Data'!D185)))</f>
        <v/>
      </c>
      <c r="CM191" s="404" t="str">
        <f ca="1">+IF(OFFSET('Sanitation Data'!$D$30,0,10*ROW('Sanitation Data'!D185))="","",OFFSET('Sanitation Data'!$D$30,0,10*ROW('Sanitation Data'!D185)))</f>
        <v/>
      </c>
      <c r="CN191" s="404" t="str">
        <f ca="1">+IF(OFFSET('Sanitation Data'!$D$31,0,10*ROW('Sanitation Data'!D185))="","",OFFSET('Sanitation Data'!$D$31,0,10*ROW('Sanitation Data'!D185)))</f>
        <v/>
      </c>
      <c r="CO191" s="404" t="str">
        <f ca="1">+IF(OFFSET('Sanitation Data'!$D$32,0,10*ROW('Sanitation Data'!D185))="","",OFFSET('Sanitation Data'!$D$32,0,10*ROW('Sanitation Data'!D185)))</f>
        <v/>
      </c>
      <c r="CP191" s="404" t="str">
        <f ca="1">+IF(OFFSET('Sanitation Data'!$E$28,0,10*ROW('Sanitation Data'!E185))="","",OFFSET('Sanitation Data'!$E$28,0,10*ROW('Sanitation Data'!E185)))</f>
        <v/>
      </c>
      <c r="CQ191" s="404" t="str">
        <f ca="1">+IF(OFFSET('Sanitation Data'!$E$29,0,10*ROW('Sanitation Data'!E185))="","",OFFSET('Sanitation Data'!$E$29,0,10*ROW('Sanitation Data'!E185)))</f>
        <v/>
      </c>
      <c r="CR191" s="404" t="str">
        <f ca="1">+IF(OFFSET('Sanitation Data'!$E$30,0,10*ROW('Sanitation Data'!E185))="","",OFFSET('Sanitation Data'!$E$30,0,10*ROW('Sanitation Data'!E185)))</f>
        <v/>
      </c>
      <c r="CS191" s="404" t="str">
        <f ca="1">+IF(OFFSET('Sanitation Data'!$E$31,0,10*ROW('Sanitation Data'!E185))="","",OFFSET('Sanitation Data'!$E$31,0,10*ROW('Sanitation Data'!E185)))</f>
        <v/>
      </c>
      <c r="CT191" s="404" t="str">
        <f ca="1">+IF(OFFSET('Sanitation Data'!$E$32,0,10*ROW('Sanitation Data'!E185))="","",OFFSET('Sanitation Data'!$E$32,0,10*ROW('Sanitation Data'!E185)))</f>
        <v/>
      </c>
      <c r="CU191" s="404" t="str">
        <f ca="1">+IF(OFFSET('Sanitation Data'!$F$28,0,10*ROW('Sanitation Data'!F185))="","",OFFSET('Sanitation Data'!$F$28,0,10*ROW('Sanitation Data'!F185)))</f>
        <v/>
      </c>
      <c r="CV191" s="404" t="str">
        <f ca="1">+IF(OFFSET('Sanitation Data'!$F$29,0,10*ROW('Sanitation Data'!F185))="","",OFFSET('Sanitation Data'!$F$29,0,10*ROW('Sanitation Data'!F185)))</f>
        <v/>
      </c>
      <c r="CW191" s="404" t="str">
        <f ca="1">+IF(OFFSET('Sanitation Data'!$F$30,0,10*ROW('Sanitation Data'!F185))="","",OFFSET('Sanitation Data'!$F$30,0,10*ROW('Sanitation Data'!F185)))</f>
        <v/>
      </c>
      <c r="CX191" s="404" t="str">
        <f ca="1">+IF(OFFSET('Sanitation Data'!$F$31,0,10*ROW('Sanitation Data'!F185))="","",OFFSET('Sanitation Data'!$F$31,0,10*ROW('Sanitation Data'!F185)))</f>
        <v/>
      </c>
      <c r="CY191" s="404" t="str">
        <f ca="1">+IF(OFFSET('Sanitation Data'!$F$32,0,10*ROW('Sanitation Data'!F185))="","",OFFSET('Sanitation Data'!$F$32,0,10*ROW('Sanitation Data'!F185)))</f>
        <v/>
      </c>
      <c r="CZ191" s="404" t="str">
        <f ca="1">+IF(OFFSET('Sanitation Data'!$G$28,0,10*ROW('Sanitation Data'!G185))="","",OFFSET('Sanitation Data'!$G$28,0,10*ROW('Sanitation Data'!G185)))</f>
        <v/>
      </c>
      <c r="DA191" s="404" t="str">
        <f ca="1">+IF(OFFSET('Sanitation Data'!$G$29,0,10*ROW('Sanitation Data'!G185))="","",OFFSET('Sanitation Data'!$G$29,0,10*ROW('Sanitation Data'!G185)))</f>
        <v/>
      </c>
      <c r="DB191" s="404" t="str">
        <f ca="1">+IF(OFFSET('Sanitation Data'!$G$30,0,10*ROW('Sanitation Data'!G185))="","",OFFSET('Sanitation Data'!$G$30,0,10*ROW('Sanitation Data'!G185)))</f>
        <v/>
      </c>
      <c r="DC191" s="404" t="str">
        <f ca="1">+IF(OFFSET('Sanitation Data'!$G$31,0,10*ROW('Sanitation Data'!G185))="","",OFFSET('Sanitation Data'!$G$31,0,10*ROW('Sanitation Data'!G185)))</f>
        <v/>
      </c>
      <c r="DD191" s="404" t="str">
        <f ca="1">+IF(OFFSET('Sanitation Data'!$G$32,0,10*ROW('Sanitation Data'!G185))="","",OFFSET('Sanitation Data'!$G$32,0,10*ROW('Sanitation Data'!G185)))</f>
        <v/>
      </c>
      <c r="DE191" s="404" t="str">
        <f ca="1">+IF(OFFSET('Sanitation Data'!$H$28,0,10*ROW('Sanitation Data'!H185))="","",OFFSET('Sanitation Data'!$H$28,0,10*ROW('Sanitation Data'!H185)))</f>
        <v/>
      </c>
      <c r="DF191" s="404" t="str">
        <f ca="1">+IF(OFFSET('Sanitation Data'!$H$29,0,10*ROW('Sanitation Data'!H185))="","",OFFSET('Sanitation Data'!$H$29,0,10*ROW('Sanitation Data'!H185)))</f>
        <v/>
      </c>
      <c r="DG191" s="404" t="str">
        <f ca="1">+IF(OFFSET('Sanitation Data'!$H$30,0,10*ROW('Sanitation Data'!H185))="","",OFFSET('Sanitation Data'!$H$30,0,10*ROW('Sanitation Data'!H185)))</f>
        <v/>
      </c>
      <c r="DH191" s="404" t="str">
        <f ca="1">+IF(OFFSET('Sanitation Data'!$H$31,0,10*ROW('Sanitation Data'!H185))="","",OFFSET('Sanitation Data'!$H$31,0,10*ROW('Sanitation Data'!H185)))</f>
        <v/>
      </c>
      <c r="DI191" s="404" t="str">
        <f ca="1">+IF(OFFSET('Sanitation Data'!$H$32,0,10*ROW('Sanitation Data'!H185))="","",OFFSET('Sanitation Data'!$H$32,0,10*ROW('Sanitation Data'!H185)))</f>
        <v/>
      </c>
      <c r="DJ191" s="404" t="str">
        <f ca="1">+IF(OFFSET('Sanitation Data'!$I$28,0,10*ROW('Sanitation Data'!I185))="","",OFFSET('Sanitation Data'!$I$28,0,10*ROW('Sanitation Data'!I185)))</f>
        <v/>
      </c>
      <c r="DK191" s="404" t="str">
        <f ca="1">+IF(OFFSET('Sanitation Data'!$I$29,0,10*ROW('Sanitation Data'!I185))="","",OFFSET('Sanitation Data'!$I$29,0,10*ROW('Sanitation Data'!I185)))</f>
        <v/>
      </c>
      <c r="DL191" s="404" t="str">
        <f ca="1">+IF(OFFSET('Sanitation Data'!$I$30,0,10*ROW('Sanitation Data'!I185))="","",OFFSET('Sanitation Data'!$I$30,0,10*ROW('Sanitation Data'!I185)))</f>
        <v/>
      </c>
      <c r="DM191" s="404" t="str">
        <f ca="1">+IF(OFFSET('Sanitation Data'!$I$31,0,10*ROW('Sanitation Data'!I185))="","",OFFSET('Sanitation Data'!$I$31,0,10*ROW('Sanitation Data'!I185)))</f>
        <v/>
      </c>
      <c r="DN191" s="404" t="str">
        <f ca="1">+IF(OFFSET('Sanitation Data'!$I$32,0,10*ROW('Sanitation Data'!I185))="","",OFFSET('Sanitation Data'!$I$32,0,10*ROW('Sanitation Data'!I185)))</f>
        <v/>
      </c>
      <c r="DO191" s="404" t="str">
        <f ca="1">+IF(OFFSET('Hygiene Data'!$D$11,0,10*ROW('Hygiene Data'!D185))="","",OFFSET('Hygiene Data'!$D$11,0,10*ROW('Hygiene Data'!D185)))</f>
        <v/>
      </c>
      <c r="DP191" s="404" t="str">
        <f ca="1">+IF(OFFSET('Hygiene Data'!$D$12,0,10*ROW('Hygiene Data'!D185))="","",OFFSET('Hygiene Data'!$D$12,0,10*ROW('Hygiene Data'!D185)))</f>
        <v/>
      </c>
      <c r="DQ191" s="404" t="str">
        <f ca="1">+IF(OFFSET('Hygiene Data'!$D$13,0,10*ROW('Hygiene Data'!D185))="","",OFFSET('Hygiene Data'!$D$13,0,10*ROW('Hygiene Data'!D185)))</f>
        <v/>
      </c>
      <c r="DR191" s="404" t="str">
        <f ca="1">+IF(OFFSET('Hygiene Data'!$E$11,0,10*ROW('Hygiene Data'!E185))="","",OFFSET('Hygiene Data'!$E$11,0,10*ROW('Hygiene Data'!E185)))</f>
        <v/>
      </c>
      <c r="DS191" s="404" t="str">
        <f ca="1">+IF(OFFSET('Hygiene Data'!$E$12,0,10*ROW('Hygiene Data'!E185))="","",OFFSET('Hygiene Data'!$E$12,0,10*ROW('Hygiene Data'!E185)))</f>
        <v/>
      </c>
      <c r="DT191" s="404" t="str">
        <f ca="1">+IF(OFFSET('Hygiene Data'!$E$13,0,10*ROW('Hygiene Data'!E185))="","",OFFSET('Hygiene Data'!$E$13,0,10*ROW('Hygiene Data'!E185)))</f>
        <v/>
      </c>
      <c r="DU191" s="404" t="str">
        <f ca="1">+IF(OFFSET('Hygiene Data'!$F$11,0,10*ROW('Hygiene Data'!F185))="","",OFFSET('Hygiene Data'!$F$11,0,10*ROW('Hygiene Data'!F185)))</f>
        <v/>
      </c>
      <c r="DV191" s="404" t="str">
        <f ca="1">+IF(OFFSET('Hygiene Data'!$F$12,0,10*ROW('Hygiene Data'!F185))="","",OFFSET('Hygiene Data'!$F$12,0,10*ROW('Hygiene Data'!F185)))</f>
        <v/>
      </c>
      <c r="DW191" s="404" t="str">
        <f ca="1">+IF(OFFSET('Hygiene Data'!$F$13,0,10*ROW('Hygiene Data'!F185))="","",OFFSET('Hygiene Data'!$F$13,0,10*ROW('Hygiene Data'!F185)))</f>
        <v/>
      </c>
      <c r="DX191" s="404" t="str">
        <f ca="1">+IF(OFFSET('Hygiene Data'!$G$11,0,10*ROW('Hygiene Data'!G185))="","",OFFSET('Hygiene Data'!$G$11,0,10*ROW('Hygiene Data'!G185)))</f>
        <v/>
      </c>
      <c r="DY191" s="404" t="str">
        <f ca="1">+IF(OFFSET('Hygiene Data'!$G$12,0,10*ROW('Hygiene Data'!G185))="","",OFFSET('Hygiene Data'!$G$12,0,10*ROW('Hygiene Data'!G185)))</f>
        <v/>
      </c>
      <c r="DZ191" s="404" t="str">
        <f ca="1">+IF(OFFSET('Hygiene Data'!$G$13,0,10*ROW('Hygiene Data'!G185))="","",OFFSET('Hygiene Data'!$G$13,0,10*ROW('Hygiene Data'!G185)))</f>
        <v/>
      </c>
      <c r="EA191" s="404" t="str">
        <f ca="1">+IF(OFFSET('Hygiene Data'!$H$11,0,10*ROW('Hygiene Data'!H185))="","",OFFSET('Hygiene Data'!$H$11,0,10*ROW('Hygiene Data'!H185)))</f>
        <v/>
      </c>
      <c r="EB191" s="404" t="str">
        <f ca="1">+IF(OFFSET('Hygiene Data'!$H$12,0,10*ROW('Hygiene Data'!H185))="","",OFFSET('Hygiene Data'!$H$12,0,10*ROW('Hygiene Data'!H185)))</f>
        <v/>
      </c>
      <c r="EC191" s="404" t="str">
        <f ca="1">+IF(OFFSET('Hygiene Data'!$H$13,0,10*ROW('Hygiene Data'!H185))="","",OFFSET('Hygiene Data'!$H$13,0,10*ROW('Hygiene Data'!H185)))</f>
        <v/>
      </c>
      <c r="ED191" s="404" t="str">
        <f ca="1">+IF(OFFSET('Hygiene Data'!$I$11,0,10*ROW('Hygiene Data'!I185))="","",OFFSET('Hygiene Data'!$I$11,0,10*ROW('Hygiene Data'!I185)))</f>
        <v/>
      </c>
      <c r="EE191" s="404" t="str">
        <f ca="1">+IF(OFFSET('Hygiene Data'!$I$12,0,10*ROW('Hygiene Data'!I185))="","",OFFSET('Hygiene Data'!$I$12,0,10*ROW('Hygiene Data'!I185)))</f>
        <v/>
      </c>
      <c r="EF191" s="404" t="str">
        <f ca="1">+IF(OFFSET('Hygiene Data'!$I$13,0,10*ROW('Hygiene Data'!I185))="","",OFFSET('Hygiene Data'!$I$13,0,10*ROW('Hygiene Data'!I185)))</f>
        <v/>
      </c>
    </row>
    <row r="192" spans="1:136" x14ac:dyDescent="0.25">
      <c r="A192" s="513" t="str">
        <f ca="1">+IF(OFFSET('Water Data'!$B$2,0,10*ROW('Water Data'!E186))="","",OFFSET('Water Data'!$B$2,0,10*ROW('Water Data'!E186)))</f>
        <v/>
      </c>
      <c r="B192" s="51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40" t="str">
        <f t="shared" ca="1" si="2"/>
        <v/>
      </c>
      <c r="D192" s="54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4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4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4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4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4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4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4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4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4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4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4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4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4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4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4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4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4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4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4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4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4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4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4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4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4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4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4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4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4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4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4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4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4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4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4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4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4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4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4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4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4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4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4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4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4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4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4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4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1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4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4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4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4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4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4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4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4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4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4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4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4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4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4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4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4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404" t="str">
        <f ca="1">+IF(OFFSET('Water Data'!$D$27,0,10*ROW('Water Data'!D186))="","",OFFSET('Water Data'!$D$27,0,10*ROW('Water Data'!D186)))</f>
        <v/>
      </c>
      <c r="BT192" s="404" t="str">
        <f ca="1">+IF(OFFSET('Water Data'!$D$28,0,10*ROW('Water Data'!D186))="","",OFFSET('Water Data'!$D$28,0,10*ROW('Water Data'!D186)))</f>
        <v/>
      </c>
      <c r="BU192" s="404" t="str">
        <f ca="1">+IF(OFFSET('Water Data'!$D$29,0,10*ROW('Water Data'!D186))="","",OFFSET('Water Data'!$D$29,0,10*ROW('Water Data'!D186)))</f>
        <v/>
      </c>
      <c r="BV192" s="404" t="str">
        <f ca="1">+IF(OFFSET('Water Data'!$E$27,0,10*ROW('Water Data'!E186))="","",OFFSET('Water Data'!$E$27,0,10*ROW('Water Data'!E186)))</f>
        <v/>
      </c>
      <c r="BW192" s="404" t="str">
        <f ca="1">+IF(OFFSET('Water Data'!$E$28,0,10*ROW('Water Data'!E186))="","",OFFSET('Water Data'!$E$28,0,10*ROW('Water Data'!E186)))</f>
        <v/>
      </c>
      <c r="BX192" s="404" t="str">
        <f ca="1">+IF(OFFSET('Water Data'!$E$29,0,10*ROW('Water Data'!E186))="","",OFFSET('Water Data'!$E$29,0,10*ROW('Water Data'!E186)))</f>
        <v/>
      </c>
      <c r="BY192" s="404" t="str">
        <f ca="1">+IF(OFFSET('Water Data'!$F$27,0,10*ROW('Water Data'!F186))="","",OFFSET('Water Data'!$F$27,0,10*ROW('Water Data'!F186)))</f>
        <v/>
      </c>
      <c r="BZ192" s="404" t="str">
        <f ca="1">+IF(OFFSET('Water Data'!$F$28,0,10*ROW('Water Data'!F186))="","",OFFSET('Water Data'!$F$28,0,10*ROW('Water Data'!F186)))</f>
        <v/>
      </c>
      <c r="CA192" s="404" t="str">
        <f ca="1">+IF(OFFSET('Water Data'!$F$29,0,10*ROW('Water Data'!F186))="","",OFFSET('Water Data'!$F$29,0,10*ROW('Water Data'!F186)))</f>
        <v/>
      </c>
      <c r="CB192" s="404" t="str">
        <f ca="1">+IF(OFFSET('Water Data'!$G$27,0,10*ROW('Water Data'!G186))="","",OFFSET('Water Data'!$G$27,0,10*ROW('Water Data'!G186)))</f>
        <v/>
      </c>
      <c r="CC192" s="404" t="str">
        <f ca="1">+IF(OFFSET('Water Data'!$G$28,0,10*ROW('Water Data'!G186))="","",OFFSET('Water Data'!$G$28,0,10*ROW('Water Data'!G186)))</f>
        <v/>
      </c>
      <c r="CD192" s="404" t="str">
        <f ca="1">+IF(OFFSET('Water Data'!$G$29,0,10*ROW('Water Data'!G186))="","",OFFSET('Water Data'!$G$29,0,10*ROW('Water Data'!G186)))</f>
        <v/>
      </c>
      <c r="CE192" s="404" t="str">
        <f ca="1">+IF(OFFSET('Water Data'!$H$27,0,10*ROW('Water Data'!H186))="","",OFFSET('Water Data'!$H$27,0,10*ROW('Water Data'!H186)))</f>
        <v/>
      </c>
      <c r="CF192" s="404" t="str">
        <f ca="1">+IF(OFFSET('Water Data'!$H$28,0,10*ROW('Water Data'!H186))="","",OFFSET('Water Data'!$H$28,0,10*ROW('Water Data'!H186)))</f>
        <v/>
      </c>
      <c r="CG192" s="404" t="str">
        <f ca="1">+IF(OFFSET('Water Data'!$H$29,0,10*ROW('Water Data'!H186))="","",OFFSET('Water Data'!$H$29,0,10*ROW('Water Data'!H186)))</f>
        <v/>
      </c>
      <c r="CH192" s="404" t="str">
        <f ca="1">+IF(OFFSET('Water Data'!$I$27,0,10*ROW('Water Data'!I186))="","",OFFSET('Water Data'!$I$27,0,10*ROW('Water Data'!I186)))</f>
        <v/>
      </c>
      <c r="CI192" s="404" t="str">
        <f ca="1">+IF(OFFSET('Water Data'!$I$28,0,10*ROW('Water Data'!I186))="","",OFFSET('Water Data'!$I$28,0,10*ROW('Water Data'!I186)))</f>
        <v/>
      </c>
      <c r="CJ192" s="404" t="str">
        <f ca="1">+IF(OFFSET('Water Data'!$I$29,0,10*ROW('Water Data'!I186))="","",OFFSET('Water Data'!$I$29,0,10*ROW('Water Data'!I186)))</f>
        <v/>
      </c>
      <c r="CK192" s="404" t="str">
        <f ca="1">+IF(OFFSET('Sanitation Data'!$D$28,0,10*ROW('Sanitation Data'!D186))="","",OFFSET('Sanitation Data'!$D$28,0,10*ROW('Sanitation Data'!D186)))</f>
        <v/>
      </c>
      <c r="CL192" s="404" t="str">
        <f ca="1">+IF(OFFSET('Sanitation Data'!$D$29,0,10*ROW('Sanitation Data'!D186))="","",OFFSET('Sanitation Data'!$D$29,0,10*ROW('Sanitation Data'!D186)))</f>
        <v/>
      </c>
      <c r="CM192" s="404" t="str">
        <f ca="1">+IF(OFFSET('Sanitation Data'!$D$30,0,10*ROW('Sanitation Data'!D186))="","",OFFSET('Sanitation Data'!$D$30,0,10*ROW('Sanitation Data'!D186)))</f>
        <v/>
      </c>
      <c r="CN192" s="404" t="str">
        <f ca="1">+IF(OFFSET('Sanitation Data'!$D$31,0,10*ROW('Sanitation Data'!D186))="","",OFFSET('Sanitation Data'!$D$31,0,10*ROW('Sanitation Data'!D186)))</f>
        <v/>
      </c>
      <c r="CO192" s="404" t="str">
        <f ca="1">+IF(OFFSET('Sanitation Data'!$D$32,0,10*ROW('Sanitation Data'!D186))="","",OFFSET('Sanitation Data'!$D$32,0,10*ROW('Sanitation Data'!D186)))</f>
        <v/>
      </c>
      <c r="CP192" s="404" t="str">
        <f ca="1">+IF(OFFSET('Sanitation Data'!$E$28,0,10*ROW('Sanitation Data'!E186))="","",OFFSET('Sanitation Data'!$E$28,0,10*ROW('Sanitation Data'!E186)))</f>
        <v/>
      </c>
      <c r="CQ192" s="404" t="str">
        <f ca="1">+IF(OFFSET('Sanitation Data'!$E$29,0,10*ROW('Sanitation Data'!E186))="","",OFFSET('Sanitation Data'!$E$29,0,10*ROW('Sanitation Data'!E186)))</f>
        <v/>
      </c>
      <c r="CR192" s="404" t="str">
        <f ca="1">+IF(OFFSET('Sanitation Data'!$E$30,0,10*ROW('Sanitation Data'!E186))="","",OFFSET('Sanitation Data'!$E$30,0,10*ROW('Sanitation Data'!E186)))</f>
        <v/>
      </c>
      <c r="CS192" s="404" t="str">
        <f ca="1">+IF(OFFSET('Sanitation Data'!$E$31,0,10*ROW('Sanitation Data'!E186))="","",OFFSET('Sanitation Data'!$E$31,0,10*ROW('Sanitation Data'!E186)))</f>
        <v/>
      </c>
      <c r="CT192" s="404" t="str">
        <f ca="1">+IF(OFFSET('Sanitation Data'!$E$32,0,10*ROW('Sanitation Data'!E186))="","",OFFSET('Sanitation Data'!$E$32,0,10*ROW('Sanitation Data'!E186)))</f>
        <v/>
      </c>
      <c r="CU192" s="404" t="str">
        <f ca="1">+IF(OFFSET('Sanitation Data'!$F$28,0,10*ROW('Sanitation Data'!F186))="","",OFFSET('Sanitation Data'!$F$28,0,10*ROW('Sanitation Data'!F186)))</f>
        <v/>
      </c>
      <c r="CV192" s="404" t="str">
        <f ca="1">+IF(OFFSET('Sanitation Data'!$F$29,0,10*ROW('Sanitation Data'!F186))="","",OFFSET('Sanitation Data'!$F$29,0,10*ROW('Sanitation Data'!F186)))</f>
        <v/>
      </c>
      <c r="CW192" s="404" t="str">
        <f ca="1">+IF(OFFSET('Sanitation Data'!$F$30,0,10*ROW('Sanitation Data'!F186))="","",OFFSET('Sanitation Data'!$F$30,0,10*ROW('Sanitation Data'!F186)))</f>
        <v/>
      </c>
      <c r="CX192" s="404" t="str">
        <f ca="1">+IF(OFFSET('Sanitation Data'!$F$31,0,10*ROW('Sanitation Data'!F186))="","",OFFSET('Sanitation Data'!$F$31,0,10*ROW('Sanitation Data'!F186)))</f>
        <v/>
      </c>
      <c r="CY192" s="404" t="str">
        <f ca="1">+IF(OFFSET('Sanitation Data'!$F$32,0,10*ROW('Sanitation Data'!F186))="","",OFFSET('Sanitation Data'!$F$32,0,10*ROW('Sanitation Data'!F186)))</f>
        <v/>
      </c>
      <c r="CZ192" s="404" t="str">
        <f ca="1">+IF(OFFSET('Sanitation Data'!$G$28,0,10*ROW('Sanitation Data'!G186))="","",OFFSET('Sanitation Data'!$G$28,0,10*ROW('Sanitation Data'!G186)))</f>
        <v/>
      </c>
      <c r="DA192" s="404" t="str">
        <f ca="1">+IF(OFFSET('Sanitation Data'!$G$29,0,10*ROW('Sanitation Data'!G186))="","",OFFSET('Sanitation Data'!$G$29,0,10*ROW('Sanitation Data'!G186)))</f>
        <v/>
      </c>
      <c r="DB192" s="404" t="str">
        <f ca="1">+IF(OFFSET('Sanitation Data'!$G$30,0,10*ROW('Sanitation Data'!G186))="","",OFFSET('Sanitation Data'!$G$30,0,10*ROW('Sanitation Data'!G186)))</f>
        <v/>
      </c>
      <c r="DC192" s="404" t="str">
        <f ca="1">+IF(OFFSET('Sanitation Data'!$G$31,0,10*ROW('Sanitation Data'!G186))="","",OFFSET('Sanitation Data'!$G$31,0,10*ROW('Sanitation Data'!G186)))</f>
        <v/>
      </c>
      <c r="DD192" s="404" t="str">
        <f ca="1">+IF(OFFSET('Sanitation Data'!$G$32,0,10*ROW('Sanitation Data'!G186))="","",OFFSET('Sanitation Data'!$G$32,0,10*ROW('Sanitation Data'!G186)))</f>
        <v/>
      </c>
      <c r="DE192" s="404" t="str">
        <f ca="1">+IF(OFFSET('Sanitation Data'!$H$28,0,10*ROW('Sanitation Data'!H186))="","",OFFSET('Sanitation Data'!$H$28,0,10*ROW('Sanitation Data'!H186)))</f>
        <v/>
      </c>
      <c r="DF192" s="404" t="str">
        <f ca="1">+IF(OFFSET('Sanitation Data'!$H$29,0,10*ROW('Sanitation Data'!H186))="","",OFFSET('Sanitation Data'!$H$29,0,10*ROW('Sanitation Data'!H186)))</f>
        <v/>
      </c>
      <c r="DG192" s="404" t="str">
        <f ca="1">+IF(OFFSET('Sanitation Data'!$H$30,0,10*ROW('Sanitation Data'!H186))="","",OFFSET('Sanitation Data'!$H$30,0,10*ROW('Sanitation Data'!H186)))</f>
        <v/>
      </c>
      <c r="DH192" s="404" t="str">
        <f ca="1">+IF(OFFSET('Sanitation Data'!$H$31,0,10*ROW('Sanitation Data'!H186))="","",OFFSET('Sanitation Data'!$H$31,0,10*ROW('Sanitation Data'!H186)))</f>
        <v/>
      </c>
      <c r="DI192" s="404" t="str">
        <f ca="1">+IF(OFFSET('Sanitation Data'!$H$32,0,10*ROW('Sanitation Data'!H186))="","",OFFSET('Sanitation Data'!$H$32,0,10*ROW('Sanitation Data'!H186)))</f>
        <v/>
      </c>
      <c r="DJ192" s="404" t="str">
        <f ca="1">+IF(OFFSET('Sanitation Data'!$I$28,0,10*ROW('Sanitation Data'!I186))="","",OFFSET('Sanitation Data'!$I$28,0,10*ROW('Sanitation Data'!I186)))</f>
        <v/>
      </c>
      <c r="DK192" s="404" t="str">
        <f ca="1">+IF(OFFSET('Sanitation Data'!$I$29,0,10*ROW('Sanitation Data'!I186))="","",OFFSET('Sanitation Data'!$I$29,0,10*ROW('Sanitation Data'!I186)))</f>
        <v/>
      </c>
      <c r="DL192" s="404" t="str">
        <f ca="1">+IF(OFFSET('Sanitation Data'!$I$30,0,10*ROW('Sanitation Data'!I186))="","",OFFSET('Sanitation Data'!$I$30,0,10*ROW('Sanitation Data'!I186)))</f>
        <v/>
      </c>
      <c r="DM192" s="404" t="str">
        <f ca="1">+IF(OFFSET('Sanitation Data'!$I$31,0,10*ROW('Sanitation Data'!I186))="","",OFFSET('Sanitation Data'!$I$31,0,10*ROW('Sanitation Data'!I186)))</f>
        <v/>
      </c>
      <c r="DN192" s="404" t="str">
        <f ca="1">+IF(OFFSET('Sanitation Data'!$I$32,0,10*ROW('Sanitation Data'!I186))="","",OFFSET('Sanitation Data'!$I$32,0,10*ROW('Sanitation Data'!I186)))</f>
        <v/>
      </c>
      <c r="DO192" s="404" t="str">
        <f ca="1">+IF(OFFSET('Hygiene Data'!$D$11,0,10*ROW('Hygiene Data'!D186))="","",OFFSET('Hygiene Data'!$D$11,0,10*ROW('Hygiene Data'!D186)))</f>
        <v/>
      </c>
      <c r="DP192" s="404" t="str">
        <f ca="1">+IF(OFFSET('Hygiene Data'!$D$12,0,10*ROW('Hygiene Data'!D186))="","",OFFSET('Hygiene Data'!$D$12,0,10*ROW('Hygiene Data'!D186)))</f>
        <v/>
      </c>
      <c r="DQ192" s="404" t="str">
        <f ca="1">+IF(OFFSET('Hygiene Data'!$D$13,0,10*ROW('Hygiene Data'!D186))="","",OFFSET('Hygiene Data'!$D$13,0,10*ROW('Hygiene Data'!D186)))</f>
        <v/>
      </c>
      <c r="DR192" s="404" t="str">
        <f ca="1">+IF(OFFSET('Hygiene Data'!$E$11,0,10*ROW('Hygiene Data'!E186))="","",OFFSET('Hygiene Data'!$E$11,0,10*ROW('Hygiene Data'!E186)))</f>
        <v/>
      </c>
      <c r="DS192" s="404" t="str">
        <f ca="1">+IF(OFFSET('Hygiene Data'!$E$12,0,10*ROW('Hygiene Data'!E186))="","",OFFSET('Hygiene Data'!$E$12,0,10*ROW('Hygiene Data'!E186)))</f>
        <v/>
      </c>
      <c r="DT192" s="404" t="str">
        <f ca="1">+IF(OFFSET('Hygiene Data'!$E$13,0,10*ROW('Hygiene Data'!E186))="","",OFFSET('Hygiene Data'!$E$13,0,10*ROW('Hygiene Data'!E186)))</f>
        <v/>
      </c>
      <c r="DU192" s="404" t="str">
        <f ca="1">+IF(OFFSET('Hygiene Data'!$F$11,0,10*ROW('Hygiene Data'!F186))="","",OFFSET('Hygiene Data'!$F$11,0,10*ROW('Hygiene Data'!F186)))</f>
        <v/>
      </c>
      <c r="DV192" s="404" t="str">
        <f ca="1">+IF(OFFSET('Hygiene Data'!$F$12,0,10*ROW('Hygiene Data'!F186))="","",OFFSET('Hygiene Data'!$F$12,0,10*ROW('Hygiene Data'!F186)))</f>
        <v/>
      </c>
      <c r="DW192" s="404" t="str">
        <f ca="1">+IF(OFFSET('Hygiene Data'!$F$13,0,10*ROW('Hygiene Data'!F186))="","",OFFSET('Hygiene Data'!$F$13,0,10*ROW('Hygiene Data'!F186)))</f>
        <v/>
      </c>
      <c r="DX192" s="404" t="str">
        <f ca="1">+IF(OFFSET('Hygiene Data'!$G$11,0,10*ROW('Hygiene Data'!G186))="","",OFFSET('Hygiene Data'!$G$11,0,10*ROW('Hygiene Data'!G186)))</f>
        <v/>
      </c>
      <c r="DY192" s="404" t="str">
        <f ca="1">+IF(OFFSET('Hygiene Data'!$G$12,0,10*ROW('Hygiene Data'!G186))="","",OFFSET('Hygiene Data'!$G$12,0,10*ROW('Hygiene Data'!G186)))</f>
        <v/>
      </c>
      <c r="DZ192" s="404" t="str">
        <f ca="1">+IF(OFFSET('Hygiene Data'!$G$13,0,10*ROW('Hygiene Data'!G186))="","",OFFSET('Hygiene Data'!$G$13,0,10*ROW('Hygiene Data'!G186)))</f>
        <v/>
      </c>
      <c r="EA192" s="404" t="str">
        <f ca="1">+IF(OFFSET('Hygiene Data'!$H$11,0,10*ROW('Hygiene Data'!H186))="","",OFFSET('Hygiene Data'!$H$11,0,10*ROW('Hygiene Data'!H186)))</f>
        <v/>
      </c>
      <c r="EB192" s="404" t="str">
        <f ca="1">+IF(OFFSET('Hygiene Data'!$H$12,0,10*ROW('Hygiene Data'!H186))="","",OFFSET('Hygiene Data'!$H$12,0,10*ROW('Hygiene Data'!H186)))</f>
        <v/>
      </c>
      <c r="EC192" s="404" t="str">
        <f ca="1">+IF(OFFSET('Hygiene Data'!$H$13,0,10*ROW('Hygiene Data'!H186))="","",OFFSET('Hygiene Data'!$H$13,0,10*ROW('Hygiene Data'!H186)))</f>
        <v/>
      </c>
      <c r="ED192" s="404" t="str">
        <f ca="1">+IF(OFFSET('Hygiene Data'!$I$11,0,10*ROW('Hygiene Data'!I186))="","",OFFSET('Hygiene Data'!$I$11,0,10*ROW('Hygiene Data'!I186)))</f>
        <v/>
      </c>
      <c r="EE192" s="404" t="str">
        <f ca="1">+IF(OFFSET('Hygiene Data'!$I$12,0,10*ROW('Hygiene Data'!I186))="","",OFFSET('Hygiene Data'!$I$12,0,10*ROW('Hygiene Data'!I186)))</f>
        <v/>
      </c>
      <c r="EF192" s="404" t="str">
        <f ca="1">+IF(OFFSET('Hygiene Data'!$I$13,0,10*ROW('Hygiene Data'!I186))="","",OFFSET('Hygiene Data'!$I$13,0,10*ROW('Hygiene Data'!I186)))</f>
        <v/>
      </c>
    </row>
    <row r="193" spans="1:136" x14ac:dyDescent="0.25">
      <c r="A193" s="513" t="str">
        <f ca="1">+IF(OFFSET('Water Data'!$B$2,0,10*ROW('Water Data'!E187))="","",OFFSET('Water Data'!$B$2,0,10*ROW('Water Data'!E187)))</f>
        <v/>
      </c>
      <c r="B193" s="51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40" t="str">
        <f t="shared" ca="1" si="2"/>
        <v/>
      </c>
      <c r="D193" s="54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4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4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4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4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4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4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4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4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4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4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4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4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4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4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4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4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4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4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4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4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4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4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4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4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4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4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4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4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4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4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4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4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4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4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4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4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4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4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4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4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4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4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4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4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4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4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4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4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1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4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4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4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4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4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4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4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4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4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4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4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4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4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4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4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4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404" t="str">
        <f ca="1">+IF(OFFSET('Water Data'!$D$27,0,10*ROW('Water Data'!D187))="","",OFFSET('Water Data'!$D$27,0,10*ROW('Water Data'!D187)))</f>
        <v/>
      </c>
      <c r="BT193" s="404" t="str">
        <f ca="1">+IF(OFFSET('Water Data'!$D$28,0,10*ROW('Water Data'!D187))="","",OFFSET('Water Data'!$D$28,0,10*ROW('Water Data'!D187)))</f>
        <v/>
      </c>
      <c r="BU193" s="404" t="str">
        <f ca="1">+IF(OFFSET('Water Data'!$D$29,0,10*ROW('Water Data'!D187))="","",OFFSET('Water Data'!$D$29,0,10*ROW('Water Data'!D187)))</f>
        <v/>
      </c>
      <c r="BV193" s="404" t="str">
        <f ca="1">+IF(OFFSET('Water Data'!$E$27,0,10*ROW('Water Data'!E187))="","",OFFSET('Water Data'!$E$27,0,10*ROW('Water Data'!E187)))</f>
        <v/>
      </c>
      <c r="BW193" s="404" t="str">
        <f ca="1">+IF(OFFSET('Water Data'!$E$28,0,10*ROW('Water Data'!E187))="","",OFFSET('Water Data'!$E$28,0,10*ROW('Water Data'!E187)))</f>
        <v/>
      </c>
      <c r="BX193" s="404" t="str">
        <f ca="1">+IF(OFFSET('Water Data'!$E$29,0,10*ROW('Water Data'!E187))="","",OFFSET('Water Data'!$E$29,0,10*ROW('Water Data'!E187)))</f>
        <v/>
      </c>
      <c r="BY193" s="404" t="str">
        <f ca="1">+IF(OFFSET('Water Data'!$F$27,0,10*ROW('Water Data'!F187))="","",OFFSET('Water Data'!$F$27,0,10*ROW('Water Data'!F187)))</f>
        <v/>
      </c>
      <c r="BZ193" s="404" t="str">
        <f ca="1">+IF(OFFSET('Water Data'!$F$28,0,10*ROW('Water Data'!F187))="","",OFFSET('Water Data'!$F$28,0,10*ROW('Water Data'!F187)))</f>
        <v/>
      </c>
      <c r="CA193" s="404" t="str">
        <f ca="1">+IF(OFFSET('Water Data'!$F$29,0,10*ROW('Water Data'!F187))="","",OFFSET('Water Data'!$F$29,0,10*ROW('Water Data'!F187)))</f>
        <v/>
      </c>
      <c r="CB193" s="404" t="str">
        <f ca="1">+IF(OFFSET('Water Data'!$G$27,0,10*ROW('Water Data'!G187))="","",OFFSET('Water Data'!$G$27,0,10*ROW('Water Data'!G187)))</f>
        <v/>
      </c>
      <c r="CC193" s="404" t="str">
        <f ca="1">+IF(OFFSET('Water Data'!$G$28,0,10*ROW('Water Data'!G187))="","",OFFSET('Water Data'!$G$28,0,10*ROW('Water Data'!G187)))</f>
        <v/>
      </c>
      <c r="CD193" s="404" t="str">
        <f ca="1">+IF(OFFSET('Water Data'!$G$29,0,10*ROW('Water Data'!G187))="","",OFFSET('Water Data'!$G$29,0,10*ROW('Water Data'!G187)))</f>
        <v/>
      </c>
      <c r="CE193" s="404" t="str">
        <f ca="1">+IF(OFFSET('Water Data'!$H$27,0,10*ROW('Water Data'!H187))="","",OFFSET('Water Data'!$H$27,0,10*ROW('Water Data'!H187)))</f>
        <v/>
      </c>
      <c r="CF193" s="404" t="str">
        <f ca="1">+IF(OFFSET('Water Data'!$H$28,0,10*ROW('Water Data'!H187))="","",OFFSET('Water Data'!$H$28,0,10*ROW('Water Data'!H187)))</f>
        <v/>
      </c>
      <c r="CG193" s="404" t="str">
        <f ca="1">+IF(OFFSET('Water Data'!$H$29,0,10*ROW('Water Data'!H187))="","",OFFSET('Water Data'!$H$29,0,10*ROW('Water Data'!H187)))</f>
        <v/>
      </c>
      <c r="CH193" s="404" t="str">
        <f ca="1">+IF(OFFSET('Water Data'!$I$27,0,10*ROW('Water Data'!I187))="","",OFFSET('Water Data'!$I$27,0,10*ROW('Water Data'!I187)))</f>
        <v/>
      </c>
      <c r="CI193" s="404" t="str">
        <f ca="1">+IF(OFFSET('Water Data'!$I$28,0,10*ROW('Water Data'!I187))="","",OFFSET('Water Data'!$I$28,0,10*ROW('Water Data'!I187)))</f>
        <v/>
      </c>
      <c r="CJ193" s="404" t="str">
        <f ca="1">+IF(OFFSET('Water Data'!$I$29,0,10*ROW('Water Data'!I187))="","",OFFSET('Water Data'!$I$29,0,10*ROW('Water Data'!I187)))</f>
        <v/>
      </c>
      <c r="CK193" s="404" t="str">
        <f ca="1">+IF(OFFSET('Sanitation Data'!$D$28,0,10*ROW('Sanitation Data'!D187))="","",OFFSET('Sanitation Data'!$D$28,0,10*ROW('Sanitation Data'!D187)))</f>
        <v/>
      </c>
      <c r="CL193" s="404" t="str">
        <f ca="1">+IF(OFFSET('Sanitation Data'!$D$29,0,10*ROW('Sanitation Data'!D187))="","",OFFSET('Sanitation Data'!$D$29,0,10*ROW('Sanitation Data'!D187)))</f>
        <v/>
      </c>
      <c r="CM193" s="404" t="str">
        <f ca="1">+IF(OFFSET('Sanitation Data'!$D$30,0,10*ROW('Sanitation Data'!D187))="","",OFFSET('Sanitation Data'!$D$30,0,10*ROW('Sanitation Data'!D187)))</f>
        <v/>
      </c>
      <c r="CN193" s="404" t="str">
        <f ca="1">+IF(OFFSET('Sanitation Data'!$D$31,0,10*ROW('Sanitation Data'!D187))="","",OFFSET('Sanitation Data'!$D$31,0,10*ROW('Sanitation Data'!D187)))</f>
        <v/>
      </c>
      <c r="CO193" s="404" t="str">
        <f ca="1">+IF(OFFSET('Sanitation Data'!$D$32,0,10*ROW('Sanitation Data'!D187))="","",OFFSET('Sanitation Data'!$D$32,0,10*ROW('Sanitation Data'!D187)))</f>
        <v/>
      </c>
      <c r="CP193" s="404" t="str">
        <f ca="1">+IF(OFFSET('Sanitation Data'!$E$28,0,10*ROW('Sanitation Data'!E187))="","",OFFSET('Sanitation Data'!$E$28,0,10*ROW('Sanitation Data'!E187)))</f>
        <v/>
      </c>
      <c r="CQ193" s="404" t="str">
        <f ca="1">+IF(OFFSET('Sanitation Data'!$E$29,0,10*ROW('Sanitation Data'!E187))="","",OFFSET('Sanitation Data'!$E$29,0,10*ROW('Sanitation Data'!E187)))</f>
        <v/>
      </c>
      <c r="CR193" s="404" t="str">
        <f ca="1">+IF(OFFSET('Sanitation Data'!$E$30,0,10*ROW('Sanitation Data'!E187))="","",OFFSET('Sanitation Data'!$E$30,0,10*ROW('Sanitation Data'!E187)))</f>
        <v/>
      </c>
      <c r="CS193" s="404" t="str">
        <f ca="1">+IF(OFFSET('Sanitation Data'!$E$31,0,10*ROW('Sanitation Data'!E187))="","",OFFSET('Sanitation Data'!$E$31,0,10*ROW('Sanitation Data'!E187)))</f>
        <v/>
      </c>
      <c r="CT193" s="404" t="str">
        <f ca="1">+IF(OFFSET('Sanitation Data'!$E$32,0,10*ROW('Sanitation Data'!E187))="","",OFFSET('Sanitation Data'!$E$32,0,10*ROW('Sanitation Data'!E187)))</f>
        <v/>
      </c>
      <c r="CU193" s="404" t="str">
        <f ca="1">+IF(OFFSET('Sanitation Data'!$F$28,0,10*ROW('Sanitation Data'!F187))="","",OFFSET('Sanitation Data'!$F$28,0,10*ROW('Sanitation Data'!F187)))</f>
        <v/>
      </c>
      <c r="CV193" s="404" t="str">
        <f ca="1">+IF(OFFSET('Sanitation Data'!$F$29,0,10*ROW('Sanitation Data'!F187))="","",OFFSET('Sanitation Data'!$F$29,0,10*ROW('Sanitation Data'!F187)))</f>
        <v/>
      </c>
      <c r="CW193" s="404" t="str">
        <f ca="1">+IF(OFFSET('Sanitation Data'!$F$30,0,10*ROW('Sanitation Data'!F187))="","",OFFSET('Sanitation Data'!$F$30,0,10*ROW('Sanitation Data'!F187)))</f>
        <v/>
      </c>
      <c r="CX193" s="404" t="str">
        <f ca="1">+IF(OFFSET('Sanitation Data'!$F$31,0,10*ROW('Sanitation Data'!F187))="","",OFFSET('Sanitation Data'!$F$31,0,10*ROW('Sanitation Data'!F187)))</f>
        <v/>
      </c>
      <c r="CY193" s="404" t="str">
        <f ca="1">+IF(OFFSET('Sanitation Data'!$F$32,0,10*ROW('Sanitation Data'!F187))="","",OFFSET('Sanitation Data'!$F$32,0,10*ROW('Sanitation Data'!F187)))</f>
        <v/>
      </c>
      <c r="CZ193" s="404" t="str">
        <f ca="1">+IF(OFFSET('Sanitation Data'!$G$28,0,10*ROW('Sanitation Data'!G187))="","",OFFSET('Sanitation Data'!$G$28,0,10*ROW('Sanitation Data'!G187)))</f>
        <v/>
      </c>
      <c r="DA193" s="404" t="str">
        <f ca="1">+IF(OFFSET('Sanitation Data'!$G$29,0,10*ROW('Sanitation Data'!G187))="","",OFFSET('Sanitation Data'!$G$29,0,10*ROW('Sanitation Data'!G187)))</f>
        <v/>
      </c>
      <c r="DB193" s="404" t="str">
        <f ca="1">+IF(OFFSET('Sanitation Data'!$G$30,0,10*ROW('Sanitation Data'!G187))="","",OFFSET('Sanitation Data'!$G$30,0,10*ROW('Sanitation Data'!G187)))</f>
        <v/>
      </c>
      <c r="DC193" s="404" t="str">
        <f ca="1">+IF(OFFSET('Sanitation Data'!$G$31,0,10*ROW('Sanitation Data'!G187))="","",OFFSET('Sanitation Data'!$G$31,0,10*ROW('Sanitation Data'!G187)))</f>
        <v/>
      </c>
      <c r="DD193" s="404" t="str">
        <f ca="1">+IF(OFFSET('Sanitation Data'!$G$32,0,10*ROW('Sanitation Data'!G187))="","",OFFSET('Sanitation Data'!$G$32,0,10*ROW('Sanitation Data'!G187)))</f>
        <v/>
      </c>
      <c r="DE193" s="404" t="str">
        <f ca="1">+IF(OFFSET('Sanitation Data'!$H$28,0,10*ROW('Sanitation Data'!H187))="","",OFFSET('Sanitation Data'!$H$28,0,10*ROW('Sanitation Data'!H187)))</f>
        <v/>
      </c>
      <c r="DF193" s="404" t="str">
        <f ca="1">+IF(OFFSET('Sanitation Data'!$H$29,0,10*ROW('Sanitation Data'!H187))="","",OFFSET('Sanitation Data'!$H$29,0,10*ROW('Sanitation Data'!H187)))</f>
        <v/>
      </c>
      <c r="DG193" s="404" t="str">
        <f ca="1">+IF(OFFSET('Sanitation Data'!$H$30,0,10*ROW('Sanitation Data'!H187))="","",OFFSET('Sanitation Data'!$H$30,0,10*ROW('Sanitation Data'!H187)))</f>
        <v/>
      </c>
      <c r="DH193" s="404" t="str">
        <f ca="1">+IF(OFFSET('Sanitation Data'!$H$31,0,10*ROW('Sanitation Data'!H187))="","",OFFSET('Sanitation Data'!$H$31,0,10*ROW('Sanitation Data'!H187)))</f>
        <v/>
      </c>
      <c r="DI193" s="404" t="str">
        <f ca="1">+IF(OFFSET('Sanitation Data'!$H$32,0,10*ROW('Sanitation Data'!H187))="","",OFFSET('Sanitation Data'!$H$32,0,10*ROW('Sanitation Data'!H187)))</f>
        <v/>
      </c>
      <c r="DJ193" s="404" t="str">
        <f ca="1">+IF(OFFSET('Sanitation Data'!$I$28,0,10*ROW('Sanitation Data'!I187))="","",OFFSET('Sanitation Data'!$I$28,0,10*ROW('Sanitation Data'!I187)))</f>
        <v/>
      </c>
      <c r="DK193" s="404" t="str">
        <f ca="1">+IF(OFFSET('Sanitation Data'!$I$29,0,10*ROW('Sanitation Data'!I187))="","",OFFSET('Sanitation Data'!$I$29,0,10*ROW('Sanitation Data'!I187)))</f>
        <v/>
      </c>
      <c r="DL193" s="404" t="str">
        <f ca="1">+IF(OFFSET('Sanitation Data'!$I$30,0,10*ROW('Sanitation Data'!I187))="","",OFFSET('Sanitation Data'!$I$30,0,10*ROW('Sanitation Data'!I187)))</f>
        <v/>
      </c>
      <c r="DM193" s="404" t="str">
        <f ca="1">+IF(OFFSET('Sanitation Data'!$I$31,0,10*ROW('Sanitation Data'!I187))="","",OFFSET('Sanitation Data'!$I$31,0,10*ROW('Sanitation Data'!I187)))</f>
        <v/>
      </c>
      <c r="DN193" s="404" t="str">
        <f ca="1">+IF(OFFSET('Sanitation Data'!$I$32,0,10*ROW('Sanitation Data'!I187))="","",OFFSET('Sanitation Data'!$I$32,0,10*ROW('Sanitation Data'!I187)))</f>
        <v/>
      </c>
      <c r="DO193" s="404" t="str">
        <f ca="1">+IF(OFFSET('Hygiene Data'!$D$11,0,10*ROW('Hygiene Data'!D187))="","",OFFSET('Hygiene Data'!$D$11,0,10*ROW('Hygiene Data'!D187)))</f>
        <v/>
      </c>
      <c r="DP193" s="404" t="str">
        <f ca="1">+IF(OFFSET('Hygiene Data'!$D$12,0,10*ROW('Hygiene Data'!D187))="","",OFFSET('Hygiene Data'!$D$12,0,10*ROW('Hygiene Data'!D187)))</f>
        <v/>
      </c>
      <c r="DQ193" s="404" t="str">
        <f ca="1">+IF(OFFSET('Hygiene Data'!$D$13,0,10*ROW('Hygiene Data'!D187))="","",OFFSET('Hygiene Data'!$D$13,0,10*ROW('Hygiene Data'!D187)))</f>
        <v/>
      </c>
      <c r="DR193" s="404" t="str">
        <f ca="1">+IF(OFFSET('Hygiene Data'!$E$11,0,10*ROW('Hygiene Data'!E187))="","",OFFSET('Hygiene Data'!$E$11,0,10*ROW('Hygiene Data'!E187)))</f>
        <v/>
      </c>
      <c r="DS193" s="404" t="str">
        <f ca="1">+IF(OFFSET('Hygiene Data'!$E$12,0,10*ROW('Hygiene Data'!E187))="","",OFFSET('Hygiene Data'!$E$12,0,10*ROW('Hygiene Data'!E187)))</f>
        <v/>
      </c>
      <c r="DT193" s="404" t="str">
        <f ca="1">+IF(OFFSET('Hygiene Data'!$E$13,0,10*ROW('Hygiene Data'!E187))="","",OFFSET('Hygiene Data'!$E$13,0,10*ROW('Hygiene Data'!E187)))</f>
        <v/>
      </c>
      <c r="DU193" s="404" t="str">
        <f ca="1">+IF(OFFSET('Hygiene Data'!$F$11,0,10*ROW('Hygiene Data'!F187))="","",OFFSET('Hygiene Data'!$F$11,0,10*ROW('Hygiene Data'!F187)))</f>
        <v/>
      </c>
      <c r="DV193" s="404" t="str">
        <f ca="1">+IF(OFFSET('Hygiene Data'!$F$12,0,10*ROW('Hygiene Data'!F187))="","",OFFSET('Hygiene Data'!$F$12,0,10*ROW('Hygiene Data'!F187)))</f>
        <v/>
      </c>
      <c r="DW193" s="404" t="str">
        <f ca="1">+IF(OFFSET('Hygiene Data'!$F$13,0,10*ROW('Hygiene Data'!F187))="","",OFFSET('Hygiene Data'!$F$13,0,10*ROW('Hygiene Data'!F187)))</f>
        <v/>
      </c>
      <c r="DX193" s="404" t="str">
        <f ca="1">+IF(OFFSET('Hygiene Data'!$G$11,0,10*ROW('Hygiene Data'!G187))="","",OFFSET('Hygiene Data'!$G$11,0,10*ROW('Hygiene Data'!G187)))</f>
        <v/>
      </c>
      <c r="DY193" s="404" t="str">
        <f ca="1">+IF(OFFSET('Hygiene Data'!$G$12,0,10*ROW('Hygiene Data'!G187))="","",OFFSET('Hygiene Data'!$G$12,0,10*ROW('Hygiene Data'!G187)))</f>
        <v/>
      </c>
      <c r="DZ193" s="404" t="str">
        <f ca="1">+IF(OFFSET('Hygiene Data'!$G$13,0,10*ROW('Hygiene Data'!G187))="","",OFFSET('Hygiene Data'!$G$13,0,10*ROW('Hygiene Data'!G187)))</f>
        <v/>
      </c>
      <c r="EA193" s="404" t="str">
        <f ca="1">+IF(OFFSET('Hygiene Data'!$H$11,0,10*ROW('Hygiene Data'!H187))="","",OFFSET('Hygiene Data'!$H$11,0,10*ROW('Hygiene Data'!H187)))</f>
        <v/>
      </c>
      <c r="EB193" s="404" t="str">
        <f ca="1">+IF(OFFSET('Hygiene Data'!$H$12,0,10*ROW('Hygiene Data'!H187))="","",OFFSET('Hygiene Data'!$H$12,0,10*ROW('Hygiene Data'!H187)))</f>
        <v/>
      </c>
      <c r="EC193" s="404" t="str">
        <f ca="1">+IF(OFFSET('Hygiene Data'!$H$13,0,10*ROW('Hygiene Data'!H187))="","",OFFSET('Hygiene Data'!$H$13,0,10*ROW('Hygiene Data'!H187)))</f>
        <v/>
      </c>
      <c r="ED193" s="404" t="str">
        <f ca="1">+IF(OFFSET('Hygiene Data'!$I$11,0,10*ROW('Hygiene Data'!I187))="","",OFFSET('Hygiene Data'!$I$11,0,10*ROW('Hygiene Data'!I187)))</f>
        <v/>
      </c>
      <c r="EE193" s="404" t="str">
        <f ca="1">+IF(OFFSET('Hygiene Data'!$I$12,0,10*ROW('Hygiene Data'!I187))="","",OFFSET('Hygiene Data'!$I$12,0,10*ROW('Hygiene Data'!I187)))</f>
        <v/>
      </c>
      <c r="EF193" s="404" t="str">
        <f ca="1">+IF(OFFSET('Hygiene Data'!$I$13,0,10*ROW('Hygiene Data'!I187))="","",OFFSET('Hygiene Data'!$I$13,0,10*ROW('Hygiene Data'!I187)))</f>
        <v/>
      </c>
    </row>
    <row r="194" spans="1:136" x14ac:dyDescent="0.25">
      <c r="A194" s="513" t="str">
        <f ca="1">+IF(OFFSET('Water Data'!$B$2,0,10*ROW('Water Data'!E188))="","",OFFSET('Water Data'!$B$2,0,10*ROW('Water Data'!E188)))</f>
        <v/>
      </c>
      <c r="B194" s="51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40" t="str">
        <f t="shared" ca="1" si="2"/>
        <v/>
      </c>
      <c r="D194" s="54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4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4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4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4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4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4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4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4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4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4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4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4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4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4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4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4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4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4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4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4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4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4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4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4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4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4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4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4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4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4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4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4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4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4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4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4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4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4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4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4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4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4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4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4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4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4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4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4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1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4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4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4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4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4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4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4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4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4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4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4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4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4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4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4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4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404" t="str">
        <f ca="1">+IF(OFFSET('Water Data'!$D$27,0,10*ROW('Water Data'!D188))="","",OFFSET('Water Data'!$D$27,0,10*ROW('Water Data'!D188)))</f>
        <v/>
      </c>
      <c r="BT194" s="404" t="str">
        <f ca="1">+IF(OFFSET('Water Data'!$D$28,0,10*ROW('Water Data'!D188))="","",OFFSET('Water Data'!$D$28,0,10*ROW('Water Data'!D188)))</f>
        <v/>
      </c>
      <c r="BU194" s="404" t="str">
        <f ca="1">+IF(OFFSET('Water Data'!$D$29,0,10*ROW('Water Data'!D188))="","",OFFSET('Water Data'!$D$29,0,10*ROW('Water Data'!D188)))</f>
        <v/>
      </c>
      <c r="BV194" s="404" t="str">
        <f ca="1">+IF(OFFSET('Water Data'!$E$27,0,10*ROW('Water Data'!E188))="","",OFFSET('Water Data'!$E$27,0,10*ROW('Water Data'!E188)))</f>
        <v/>
      </c>
      <c r="BW194" s="404" t="str">
        <f ca="1">+IF(OFFSET('Water Data'!$E$28,0,10*ROW('Water Data'!E188))="","",OFFSET('Water Data'!$E$28,0,10*ROW('Water Data'!E188)))</f>
        <v/>
      </c>
      <c r="BX194" s="404" t="str">
        <f ca="1">+IF(OFFSET('Water Data'!$E$29,0,10*ROW('Water Data'!E188))="","",OFFSET('Water Data'!$E$29,0,10*ROW('Water Data'!E188)))</f>
        <v/>
      </c>
      <c r="BY194" s="404" t="str">
        <f ca="1">+IF(OFFSET('Water Data'!$F$27,0,10*ROW('Water Data'!F188))="","",OFFSET('Water Data'!$F$27,0,10*ROW('Water Data'!F188)))</f>
        <v/>
      </c>
      <c r="BZ194" s="404" t="str">
        <f ca="1">+IF(OFFSET('Water Data'!$F$28,0,10*ROW('Water Data'!F188))="","",OFFSET('Water Data'!$F$28,0,10*ROW('Water Data'!F188)))</f>
        <v/>
      </c>
      <c r="CA194" s="404" t="str">
        <f ca="1">+IF(OFFSET('Water Data'!$F$29,0,10*ROW('Water Data'!F188))="","",OFFSET('Water Data'!$F$29,0,10*ROW('Water Data'!F188)))</f>
        <v/>
      </c>
      <c r="CB194" s="404" t="str">
        <f ca="1">+IF(OFFSET('Water Data'!$G$27,0,10*ROW('Water Data'!G188))="","",OFFSET('Water Data'!$G$27,0,10*ROW('Water Data'!G188)))</f>
        <v/>
      </c>
      <c r="CC194" s="404" t="str">
        <f ca="1">+IF(OFFSET('Water Data'!$G$28,0,10*ROW('Water Data'!G188))="","",OFFSET('Water Data'!$G$28,0,10*ROW('Water Data'!G188)))</f>
        <v/>
      </c>
      <c r="CD194" s="404" t="str">
        <f ca="1">+IF(OFFSET('Water Data'!$G$29,0,10*ROW('Water Data'!G188))="","",OFFSET('Water Data'!$G$29,0,10*ROW('Water Data'!G188)))</f>
        <v/>
      </c>
      <c r="CE194" s="404" t="str">
        <f ca="1">+IF(OFFSET('Water Data'!$H$27,0,10*ROW('Water Data'!H188))="","",OFFSET('Water Data'!$H$27,0,10*ROW('Water Data'!H188)))</f>
        <v/>
      </c>
      <c r="CF194" s="404" t="str">
        <f ca="1">+IF(OFFSET('Water Data'!$H$28,0,10*ROW('Water Data'!H188))="","",OFFSET('Water Data'!$H$28,0,10*ROW('Water Data'!H188)))</f>
        <v/>
      </c>
      <c r="CG194" s="404" t="str">
        <f ca="1">+IF(OFFSET('Water Data'!$H$29,0,10*ROW('Water Data'!H188))="","",OFFSET('Water Data'!$H$29,0,10*ROW('Water Data'!H188)))</f>
        <v/>
      </c>
      <c r="CH194" s="404" t="str">
        <f ca="1">+IF(OFFSET('Water Data'!$I$27,0,10*ROW('Water Data'!I188))="","",OFFSET('Water Data'!$I$27,0,10*ROW('Water Data'!I188)))</f>
        <v/>
      </c>
      <c r="CI194" s="404" t="str">
        <f ca="1">+IF(OFFSET('Water Data'!$I$28,0,10*ROW('Water Data'!I188))="","",OFFSET('Water Data'!$I$28,0,10*ROW('Water Data'!I188)))</f>
        <v/>
      </c>
      <c r="CJ194" s="404" t="str">
        <f ca="1">+IF(OFFSET('Water Data'!$I$29,0,10*ROW('Water Data'!I188))="","",OFFSET('Water Data'!$I$29,0,10*ROW('Water Data'!I188)))</f>
        <v/>
      </c>
      <c r="CK194" s="404" t="str">
        <f ca="1">+IF(OFFSET('Sanitation Data'!$D$28,0,10*ROW('Sanitation Data'!D188))="","",OFFSET('Sanitation Data'!$D$28,0,10*ROW('Sanitation Data'!D188)))</f>
        <v/>
      </c>
      <c r="CL194" s="404" t="str">
        <f ca="1">+IF(OFFSET('Sanitation Data'!$D$29,0,10*ROW('Sanitation Data'!D188))="","",OFFSET('Sanitation Data'!$D$29,0,10*ROW('Sanitation Data'!D188)))</f>
        <v/>
      </c>
      <c r="CM194" s="404" t="str">
        <f ca="1">+IF(OFFSET('Sanitation Data'!$D$30,0,10*ROW('Sanitation Data'!D188))="","",OFFSET('Sanitation Data'!$D$30,0,10*ROW('Sanitation Data'!D188)))</f>
        <v/>
      </c>
      <c r="CN194" s="404" t="str">
        <f ca="1">+IF(OFFSET('Sanitation Data'!$D$31,0,10*ROW('Sanitation Data'!D188))="","",OFFSET('Sanitation Data'!$D$31,0,10*ROW('Sanitation Data'!D188)))</f>
        <v/>
      </c>
      <c r="CO194" s="404" t="str">
        <f ca="1">+IF(OFFSET('Sanitation Data'!$D$32,0,10*ROW('Sanitation Data'!D188))="","",OFFSET('Sanitation Data'!$D$32,0,10*ROW('Sanitation Data'!D188)))</f>
        <v/>
      </c>
      <c r="CP194" s="404" t="str">
        <f ca="1">+IF(OFFSET('Sanitation Data'!$E$28,0,10*ROW('Sanitation Data'!E188))="","",OFFSET('Sanitation Data'!$E$28,0,10*ROW('Sanitation Data'!E188)))</f>
        <v/>
      </c>
      <c r="CQ194" s="404" t="str">
        <f ca="1">+IF(OFFSET('Sanitation Data'!$E$29,0,10*ROW('Sanitation Data'!E188))="","",OFFSET('Sanitation Data'!$E$29,0,10*ROW('Sanitation Data'!E188)))</f>
        <v/>
      </c>
      <c r="CR194" s="404" t="str">
        <f ca="1">+IF(OFFSET('Sanitation Data'!$E$30,0,10*ROW('Sanitation Data'!E188))="","",OFFSET('Sanitation Data'!$E$30,0,10*ROW('Sanitation Data'!E188)))</f>
        <v/>
      </c>
      <c r="CS194" s="404" t="str">
        <f ca="1">+IF(OFFSET('Sanitation Data'!$E$31,0,10*ROW('Sanitation Data'!E188))="","",OFFSET('Sanitation Data'!$E$31,0,10*ROW('Sanitation Data'!E188)))</f>
        <v/>
      </c>
      <c r="CT194" s="404" t="str">
        <f ca="1">+IF(OFFSET('Sanitation Data'!$E$32,0,10*ROW('Sanitation Data'!E188))="","",OFFSET('Sanitation Data'!$E$32,0,10*ROW('Sanitation Data'!E188)))</f>
        <v/>
      </c>
      <c r="CU194" s="404" t="str">
        <f ca="1">+IF(OFFSET('Sanitation Data'!$F$28,0,10*ROW('Sanitation Data'!F188))="","",OFFSET('Sanitation Data'!$F$28,0,10*ROW('Sanitation Data'!F188)))</f>
        <v/>
      </c>
      <c r="CV194" s="404" t="str">
        <f ca="1">+IF(OFFSET('Sanitation Data'!$F$29,0,10*ROW('Sanitation Data'!F188))="","",OFFSET('Sanitation Data'!$F$29,0,10*ROW('Sanitation Data'!F188)))</f>
        <v/>
      </c>
      <c r="CW194" s="404" t="str">
        <f ca="1">+IF(OFFSET('Sanitation Data'!$F$30,0,10*ROW('Sanitation Data'!F188))="","",OFFSET('Sanitation Data'!$F$30,0,10*ROW('Sanitation Data'!F188)))</f>
        <v/>
      </c>
      <c r="CX194" s="404" t="str">
        <f ca="1">+IF(OFFSET('Sanitation Data'!$F$31,0,10*ROW('Sanitation Data'!F188))="","",OFFSET('Sanitation Data'!$F$31,0,10*ROW('Sanitation Data'!F188)))</f>
        <v/>
      </c>
      <c r="CY194" s="404" t="str">
        <f ca="1">+IF(OFFSET('Sanitation Data'!$F$32,0,10*ROW('Sanitation Data'!F188))="","",OFFSET('Sanitation Data'!$F$32,0,10*ROW('Sanitation Data'!F188)))</f>
        <v/>
      </c>
      <c r="CZ194" s="404" t="str">
        <f ca="1">+IF(OFFSET('Sanitation Data'!$G$28,0,10*ROW('Sanitation Data'!G188))="","",OFFSET('Sanitation Data'!$G$28,0,10*ROW('Sanitation Data'!G188)))</f>
        <v/>
      </c>
      <c r="DA194" s="404" t="str">
        <f ca="1">+IF(OFFSET('Sanitation Data'!$G$29,0,10*ROW('Sanitation Data'!G188))="","",OFFSET('Sanitation Data'!$G$29,0,10*ROW('Sanitation Data'!G188)))</f>
        <v/>
      </c>
      <c r="DB194" s="404" t="str">
        <f ca="1">+IF(OFFSET('Sanitation Data'!$G$30,0,10*ROW('Sanitation Data'!G188))="","",OFFSET('Sanitation Data'!$G$30,0,10*ROW('Sanitation Data'!G188)))</f>
        <v/>
      </c>
      <c r="DC194" s="404" t="str">
        <f ca="1">+IF(OFFSET('Sanitation Data'!$G$31,0,10*ROW('Sanitation Data'!G188))="","",OFFSET('Sanitation Data'!$G$31,0,10*ROW('Sanitation Data'!G188)))</f>
        <v/>
      </c>
      <c r="DD194" s="404" t="str">
        <f ca="1">+IF(OFFSET('Sanitation Data'!$G$32,0,10*ROW('Sanitation Data'!G188))="","",OFFSET('Sanitation Data'!$G$32,0,10*ROW('Sanitation Data'!G188)))</f>
        <v/>
      </c>
      <c r="DE194" s="404" t="str">
        <f ca="1">+IF(OFFSET('Sanitation Data'!$H$28,0,10*ROW('Sanitation Data'!H188))="","",OFFSET('Sanitation Data'!$H$28,0,10*ROW('Sanitation Data'!H188)))</f>
        <v/>
      </c>
      <c r="DF194" s="404" t="str">
        <f ca="1">+IF(OFFSET('Sanitation Data'!$H$29,0,10*ROW('Sanitation Data'!H188))="","",OFFSET('Sanitation Data'!$H$29,0,10*ROW('Sanitation Data'!H188)))</f>
        <v/>
      </c>
      <c r="DG194" s="404" t="str">
        <f ca="1">+IF(OFFSET('Sanitation Data'!$H$30,0,10*ROW('Sanitation Data'!H188))="","",OFFSET('Sanitation Data'!$H$30,0,10*ROW('Sanitation Data'!H188)))</f>
        <v/>
      </c>
      <c r="DH194" s="404" t="str">
        <f ca="1">+IF(OFFSET('Sanitation Data'!$H$31,0,10*ROW('Sanitation Data'!H188))="","",OFFSET('Sanitation Data'!$H$31,0,10*ROW('Sanitation Data'!H188)))</f>
        <v/>
      </c>
      <c r="DI194" s="404" t="str">
        <f ca="1">+IF(OFFSET('Sanitation Data'!$H$32,0,10*ROW('Sanitation Data'!H188))="","",OFFSET('Sanitation Data'!$H$32,0,10*ROW('Sanitation Data'!H188)))</f>
        <v/>
      </c>
      <c r="DJ194" s="404" t="str">
        <f ca="1">+IF(OFFSET('Sanitation Data'!$I$28,0,10*ROW('Sanitation Data'!I188))="","",OFFSET('Sanitation Data'!$I$28,0,10*ROW('Sanitation Data'!I188)))</f>
        <v/>
      </c>
      <c r="DK194" s="404" t="str">
        <f ca="1">+IF(OFFSET('Sanitation Data'!$I$29,0,10*ROW('Sanitation Data'!I188))="","",OFFSET('Sanitation Data'!$I$29,0,10*ROW('Sanitation Data'!I188)))</f>
        <v/>
      </c>
      <c r="DL194" s="404" t="str">
        <f ca="1">+IF(OFFSET('Sanitation Data'!$I$30,0,10*ROW('Sanitation Data'!I188))="","",OFFSET('Sanitation Data'!$I$30,0,10*ROW('Sanitation Data'!I188)))</f>
        <v/>
      </c>
      <c r="DM194" s="404" t="str">
        <f ca="1">+IF(OFFSET('Sanitation Data'!$I$31,0,10*ROW('Sanitation Data'!I188))="","",OFFSET('Sanitation Data'!$I$31,0,10*ROW('Sanitation Data'!I188)))</f>
        <v/>
      </c>
      <c r="DN194" s="404" t="str">
        <f ca="1">+IF(OFFSET('Sanitation Data'!$I$32,0,10*ROW('Sanitation Data'!I188))="","",OFFSET('Sanitation Data'!$I$32,0,10*ROW('Sanitation Data'!I188)))</f>
        <v/>
      </c>
      <c r="DO194" s="404" t="str">
        <f ca="1">+IF(OFFSET('Hygiene Data'!$D$11,0,10*ROW('Hygiene Data'!D188))="","",OFFSET('Hygiene Data'!$D$11,0,10*ROW('Hygiene Data'!D188)))</f>
        <v/>
      </c>
      <c r="DP194" s="404" t="str">
        <f ca="1">+IF(OFFSET('Hygiene Data'!$D$12,0,10*ROW('Hygiene Data'!D188))="","",OFFSET('Hygiene Data'!$D$12,0,10*ROW('Hygiene Data'!D188)))</f>
        <v/>
      </c>
      <c r="DQ194" s="404" t="str">
        <f ca="1">+IF(OFFSET('Hygiene Data'!$D$13,0,10*ROW('Hygiene Data'!D188))="","",OFFSET('Hygiene Data'!$D$13,0,10*ROW('Hygiene Data'!D188)))</f>
        <v/>
      </c>
      <c r="DR194" s="404" t="str">
        <f ca="1">+IF(OFFSET('Hygiene Data'!$E$11,0,10*ROW('Hygiene Data'!E188))="","",OFFSET('Hygiene Data'!$E$11,0,10*ROW('Hygiene Data'!E188)))</f>
        <v/>
      </c>
      <c r="DS194" s="404" t="str">
        <f ca="1">+IF(OFFSET('Hygiene Data'!$E$12,0,10*ROW('Hygiene Data'!E188))="","",OFFSET('Hygiene Data'!$E$12,0,10*ROW('Hygiene Data'!E188)))</f>
        <v/>
      </c>
      <c r="DT194" s="404" t="str">
        <f ca="1">+IF(OFFSET('Hygiene Data'!$E$13,0,10*ROW('Hygiene Data'!E188))="","",OFFSET('Hygiene Data'!$E$13,0,10*ROW('Hygiene Data'!E188)))</f>
        <v/>
      </c>
      <c r="DU194" s="404" t="str">
        <f ca="1">+IF(OFFSET('Hygiene Data'!$F$11,0,10*ROW('Hygiene Data'!F188))="","",OFFSET('Hygiene Data'!$F$11,0,10*ROW('Hygiene Data'!F188)))</f>
        <v/>
      </c>
      <c r="DV194" s="404" t="str">
        <f ca="1">+IF(OFFSET('Hygiene Data'!$F$12,0,10*ROW('Hygiene Data'!F188))="","",OFFSET('Hygiene Data'!$F$12,0,10*ROW('Hygiene Data'!F188)))</f>
        <v/>
      </c>
      <c r="DW194" s="404" t="str">
        <f ca="1">+IF(OFFSET('Hygiene Data'!$F$13,0,10*ROW('Hygiene Data'!F188))="","",OFFSET('Hygiene Data'!$F$13,0,10*ROW('Hygiene Data'!F188)))</f>
        <v/>
      </c>
      <c r="DX194" s="404" t="str">
        <f ca="1">+IF(OFFSET('Hygiene Data'!$G$11,0,10*ROW('Hygiene Data'!G188))="","",OFFSET('Hygiene Data'!$G$11,0,10*ROW('Hygiene Data'!G188)))</f>
        <v/>
      </c>
      <c r="DY194" s="404" t="str">
        <f ca="1">+IF(OFFSET('Hygiene Data'!$G$12,0,10*ROW('Hygiene Data'!G188))="","",OFFSET('Hygiene Data'!$G$12,0,10*ROW('Hygiene Data'!G188)))</f>
        <v/>
      </c>
      <c r="DZ194" s="404" t="str">
        <f ca="1">+IF(OFFSET('Hygiene Data'!$G$13,0,10*ROW('Hygiene Data'!G188))="","",OFFSET('Hygiene Data'!$G$13,0,10*ROW('Hygiene Data'!G188)))</f>
        <v/>
      </c>
      <c r="EA194" s="404" t="str">
        <f ca="1">+IF(OFFSET('Hygiene Data'!$H$11,0,10*ROW('Hygiene Data'!H188))="","",OFFSET('Hygiene Data'!$H$11,0,10*ROW('Hygiene Data'!H188)))</f>
        <v/>
      </c>
      <c r="EB194" s="404" t="str">
        <f ca="1">+IF(OFFSET('Hygiene Data'!$H$12,0,10*ROW('Hygiene Data'!H188))="","",OFFSET('Hygiene Data'!$H$12,0,10*ROW('Hygiene Data'!H188)))</f>
        <v/>
      </c>
      <c r="EC194" s="404" t="str">
        <f ca="1">+IF(OFFSET('Hygiene Data'!$H$13,0,10*ROW('Hygiene Data'!H188))="","",OFFSET('Hygiene Data'!$H$13,0,10*ROW('Hygiene Data'!H188)))</f>
        <v/>
      </c>
      <c r="ED194" s="404" t="str">
        <f ca="1">+IF(OFFSET('Hygiene Data'!$I$11,0,10*ROW('Hygiene Data'!I188))="","",OFFSET('Hygiene Data'!$I$11,0,10*ROW('Hygiene Data'!I188)))</f>
        <v/>
      </c>
      <c r="EE194" s="404" t="str">
        <f ca="1">+IF(OFFSET('Hygiene Data'!$I$12,0,10*ROW('Hygiene Data'!I188))="","",OFFSET('Hygiene Data'!$I$12,0,10*ROW('Hygiene Data'!I188)))</f>
        <v/>
      </c>
      <c r="EF194" s="404" t="str">
        <f ca="1">+IF(OFFSET('Hygiene Data'!$I$13,0,10*ROW('Hygiene Data'!I188))="","",OFFSET('Hygiene Data'!$I$13,0,10*ROW('Hygiene Data'!I188)))</f>
        <v/>
      </c>
    </row>
    <row r="195" spans="1:136" x14ac:dyDescent="0.25">
      <c r="A195" s="513" t="str">
        <f ca="1">+IF(OFFSET('Water Data'!$B$2,0,10*ROW('Water Data'!E189))="","",OFFSET('Water Data'!$B$2,0,10*ROW('Water Data'!E189)))</f>
        <v/>
      </c>
      <c r="B195" s="51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40" t="str">
        <f t="shared" ca="1" si="2"/>
        <v/>
      </c>
      <c r="D195" s="54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4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4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4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4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4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4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4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4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4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4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4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4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4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4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4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4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4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4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4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4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4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4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4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4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4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4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4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4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4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4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4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4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4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4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4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4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4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4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4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4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4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4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4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4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4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4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4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4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1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4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4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4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4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4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4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4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4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4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4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4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4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4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4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4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4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404" t="str">
        <f ca="1">+IF(OFFSET('Water Data'!$D$27,0,10*ROW('Water Data'!D189))="","",OFFSET('Water Data'!$D$27,0,10*ROW('Water Data'!D189)))</f>
        <v/>
      </c>
      <c r="BT195" s="404" t="str">
        <f ca="1">+IF(OFFSET('Water Data'!$D$28,0,10*ROW('Water Data'!D189))="","",OFFSET('Water Data'!$D$28,0,10*ROW('Water Data'!D189)))</f>
        <v/>
      </c>
      <c r="BU195" s="404" t="str">
        <f ca="1">+IF(OFFSET('Water Data'!$D$29,0,10*ROW('Water Data'!D189))="","",OFFSET('Water Data'!$D$29,0,10*ROW('Water Data'!D189)))</f>
        <v/>
      </c>
      <c r="BV195" s="404" t="str">
        <f ca="1">+IF(OFFSET('Water Data'!$E$27,0,10*ROW('Water Data'!E189))="","",OFFSET('Water Data'!$E$27,0,10*ROW('Water Data'!E189)))</f>
        <v/>
      </c>
      <c r="BW195" s="404" t="str">
        <f ca="1">+IF(OFFSET('Water Data'!$E$28,0,10*ROW('Water Data'!E189))="","",OFFSET('Water Data'!$E$28,0,10*ROW('Water Data'!E189)))</f>
        <v/>
      </c>
      <c r="BX195" s="404" t="str">
        <f ca="1">+IF(OFFSET('Water Data'!$E$29,0,10*ROW('Water Data'!E189))="","",OFFSET('Water Data'!$E$29,0,10*ROW('Water Data'!E189)))</f>
        <v/>
      </c>
      <c r="BY195" s="404" t="str">
        <f ca="1">+IF(OFFSET('Water Data'!$F$27,0,10*ROW('Water Data'!F189))="","",OFFSET('Water Data'!$F$27,0,10*ROW('Water Data'!F189)))</f>
        <v/>
      </c>
      <c r="BZ195" s="404" t="str">
        <f ca="1">+IF(OFFSET('Water Data'!$F$28,0,10*ROW('Water Data'!F189))="","",OFFSET('Water Data'!$F$28,0,10*ROW('Water Data'!F189)))</f>
        <v/>
      </c>
      <c r="CA195" s="404" t="str">
        <f ca="1">+IF(OFFSET('Water Data'!$F$29,0,10*ROW('Water Data'!F189))="","",OFFSET('Water Data'!$F$29,0,10*ROW('Water Data'!F189)))</f>
        <v/>
      </c>
      <c r="CB195" s="404" t="str">
        <f ca="1">+IF(OFFSET('Water Data'!$G$27,0,10*ROW('Water Data'!G189))="","",OFFSET('Water Data'!$G$27,0,10*ROW('Water Data'!G189)))</f>
        <v/>
      </c>
      <c r="CC195" s="404" t="str">
        <f ca="1">+IF(OFFSET('Water Data'!$G$28,0,10*ROW('Water Data'!G189))="","",OFFSET('Water Data'!$G$28,0,10*ROW('Water Data'!G189)))</f>
        <v/>
      </c>
      <c r="CD195" s="404" t="str">
        <f ca="1">+IF(OFFSET('Water Data'!$G$29,0,10*ROW('Water Data'!G189))="","",OFFSET('Water Data'!$G$29,0,10*ROW('Water Data'!G189)))</f>
        <v/>
      </c>
      <c r="CE195" s="404" t="str">
        <f ca="1">+IF(OFFSET('Water Data'!$H$27,0,10*ROW('Water Data'!H189))="","",OFFSET('Water Data'!$H$27,0,10*ROW('Water Data'!H189)))</f>
        <v/>
      </c>
      <c r="CF195" s="404" t="str">
        <f ca="1">+IF(OFFSET('Water Data'!$H$28,0,10*ROW('Water Data'!H189))="","",OFFSET('Water Data'!$H$28,0,10*ROW('Water Data'!H189)))</f>
        <v/>
      </c>
      <c r="CG195" s="404" t="str">
        <f ca="1">+IF(OFFSET('Water Data'!$H$29,0,10*ROW('Water Data'!H189))="","",OFFSET('Water Data'!$H$29,0,10*ROW('Water Data'!H189)))</f>
        <v/>
      </c>
      <c r="CH195" s="404" t="str">
        <f ca="1">+IF(OFFSET('Water Data'!$I$27,0,10*ROW('Water Data'!I189))="","",OFFSET('Water Data'!$I$27,0,10*ROW('Water Data'!I189)))</f>
        <v/>
      </c>
      <c r="CI195" s="404" t="str">
        <f ca="1">+IF(OFFSET('Water Data'!$I$28,0,10*ROW('Water Data'!I189))="","",OFFSET('Water Data'!$I$28,0,10*ROW('Water Data'!I189)))</f>
        <v/>
      </c>
      <c r="CJ195" s="404" t="str">
        <f ca="1">+IF(OFFSET('Water Data'!$I$29,0,10*ROW('Water Data'!I189))="","",OFFSET('Water Data'!$I$29,0,10*ROW('Water Data'!I189)))</f>
        <v/>
      </c>
      <c r="CK195" s="404" t="str">
        <f ca="1">+IF(OFFSET('Sanitation Data'!$D$28,0,10*ROW('Sanitation Data'!D189))="","",OFFSET('Sanitation Data'!$D$28,0,10*ROW('Sanitation Data'!D189)))</f>
        <v/>
      </c>
      <c r="CL195" s="404" t="str">
        <f ca="1">+IF(OFFSET('Sanitation Data'!$D$29,0,10*ROW('Sanitation Data'!D189))="","",OFFSET('Sanitation Data'!$D$29,0,10*ROW('Sanitation Data'!D189)))</f>
        <v/>
      </c>
      <c r="CM195" s="404" t="str">
        <f ca="1">+IF(OFFSET('Sanitation Data'!$D$30,0,10*ROW('Sanitation Data'!D189))="","",OFFSET('Sanitation Data'!$D$30,0,10*ROW('Sanitation Data'!D189)))</f>
        <v/>
      </c>
      <c r="CN195" s="404" t="str">
        <f ca="1">+IF(OFFSET('Sanitation Data'!$D$31,0,10*ROW('Sanitation Data'!D189))="","",OFFSET('Sanitation Data'!$D$31,0,10*ROW('Sanitation Data'!D189)))</f>
        <v/>
      </c>
      <c r="CO195" s="404" t="str">
        <f ca="1">+IF(OFFSET('Sanitation Data'!$D$32,0,10*ROW('Sanitation Data'!D189))="","",OFFSET('Sanitation Data'!$D$32,0,10*ROW('Sanitation Data'!D189)))</f>
        <v/>
      </c>
      <c r="CP195" s="404" t="str">
        <f ca="1">+IF(OFFSET('Sanitation Data'!$E$28,0,10*ROW('Sanitation Data'!E189))="","",OFFSET('Sanitation Data'!$E$28,0,10*ROW('Sanitation Data'!E189)))</f>
        <v/>
      </c>
      <c r="CQ195" s="404" t="str">
        <f ca="1">+IF(OFFSET('Sanitation Data'!$E$29,0,10*ROW('Sanitation Data'!E189))="","",OFFSET('Sanitation Data'!$E$29,0,10*ROW('Sanitation Data'!E189)))</f>
        <v/>
      </c>
      <c r="CR195" s="404" t="str">
        <f ca="1">+IF(OFFSET('Sanitation Data'!$E$30,0,10*ROW('Sanitation Data'!E189))="","",OFFSET('Sanitation Data'!$E$30,0,10*ROW('Sanitation Data'!E189)))</f>
        <v/>
      </c>
      <c r="CS195" s="404" t="str">
        <f ca="1">+IF(OFFSET('Sanitation Data'!$E$31,0,10*ROW('Sanitation Data'!E189))="","",OFFSET('Sanitation Data'!$E$31,0,10*ROW('Sanitation Data'!E189)))</f>
        <v/>
      </c>
      <c r="CT195" s="404" t="str">
        <f ca="1">+IF(OFFSET('Sanitation Data'!$E$32,0,10*ROW('Sanitation Data'!E189))="","",OFFSET('Sanitation Data'!$E$32,0,10*ROW('Sanitation Data'!E189)))</f>
        <v/>
      </c>
      <c r="CU195" s="404" t="str">
        <f ca="1">+IF(OFFSET('Sanitation Data'!$F$28,0,10*ROW('Sanitation Data'!F189))="","",OFFSET('Sanitation Data'!$F$28,0,10*ROW('Sanitation Data'!F189)))</f>
        <v/>
      </c>
      <c r="CV195" s="404" t="str">
        <f ca="1">+IF(OFFSET('Sanitation Data'!$F$29,0,10*ROW('Sanitation Data'!F189))="","",OFFSET('Sanitation Data'!$F$29,0,10*ROW('Sanitation Data'!F189)))</f>
        <v/>
      </c>
      <c r="CW195" s="404" t="str">
        <f ca="1">+IF(OFFSET('Sanitation Data'!$F$30,0,10*ROW('Sanitation Data'!F189))="","",OFFSET('Sanitation Data'!$F$30,0,10*ROW('Sanitation Data'!F189)))</f>
        <v/>
      </c>
      <c r="CX195" s="404" t="str">
        <f ca="1">+IF(OFFSET('Sanitation Data'!$F$31,0,10*ROW('Sanitation Data'!F189))="","",OFFSET('Sanitation Data'!$F$31,0,10*ROW('Sanitation Data'!F189)))</f>
        <v/>
      </c>
      <c r="CY195" s="404" t="str">
        <f ca="1">+IF(OFFSET('Sanitation Data'!$F$32,0,10*ROW('Sanitation Data'!F189))="","",OFFSET('Sanitation Data'!$F$32,0,10*ROW('Sanitation Data'!F189)))</f>
        <v/>
      </c>
      <c r="CZ195" s="404" t="str">
        <f ca="1">+IF(OFFSET('Sanitation Data'!$G$28,0,10*ROW('Sanitation Data'!G189))="","",OFFSET('Sanitation Data'!$G$28,0,10*ROW('Sanitation Data'!G189)))</f>
        <v/>
      </c>
      <c r="DA195" s="404" t="str">
        <f ca="1">+IF(OFFSET('Sanitation Data'!$G$29,0,10*ROW('Sanitation Data'!G189))="","",OFFSET('Sanitation Data'!$G$29,0,10*ROW('Sanitation Data'!G189)))</f>
        <v/>
      </c>
      <c r="DB195" s="404" t="str">
        <f ca="1">+IF(OFFSET('Sanitation Data'!$G$30,0,10*ROW('Sanitation Data'!G189))="","",OFFSET('Sanitation Data'!$G$30,0,10*ROW('Sanitation Data'!G189)))</f>
        <v/>
      </c>
      <c r="DC195" s="404" t="str">
        <f ca="1">+IF(OFFSET('Sanitation Data'!$G$31,0,10*ROW('Sanitation Data'!G189))="","",OFFSET('Sanitation Data'!$G$31,0,10*ROW('Sanitation Data'!G189)))</f>
        <v/>
      </c>
      <c r="DD195" s="404" t="str">
        <f ca="1">+IF(OFFSET('Sanitation Data'!$G$32,0,10*ROW('Sanitation Data'!G189))="","",OFFSET('Sanitation Data'!$G$32,0,10*ROW('Sanitation Data'!G189)))</f>
        <v/>
      </c>
      <c r="DE195" s="404" t="str">
        <f ca="1">+IF(OFFSET('Sanitation Data'!$H$28,0,10*ROW('Sanitation Data'!H189))="","",OFFSET('Sanitation Data'!$H$28,0,10*ROW('Sanitation Data'!H189)))</f>
        <v/>
      </c>
      <c r="DF195" s="404" t="str">
        <f ca="1">+IF(OFFSET('Sanitation Data'!$H$29,0,10*ROW('Sanitation Data'!H189))="","",OFFSET('Sanitation Data'!$H$29,0,10*ROW('Sanitation Data'!H189)))</f>
        <v/>
      </c>
      <c r="DG195" s="404" t="str">
        <f ca="1">+IF(OFFSET('Sanitation Data'!$H$30,0,10*ROW('Sanitation Data'!H189))="","",OFFSET('Sanitation Data'!$H$30,0,10*ROW('Sanitation Data'!H189)))</f>
        <v/>
      </c>
      <c r="DH195" s="404" t="str">
        <f ca="1">+IF(OFFSET('Sanitation Data'!$H$31,0,10*ROW('Sanitation Data'!H189))="","",OFFSET('Sanitation Data'!$H$31,0,10*ROW('Sanitation Data'!H189)))</f>
        <v/>
      </c>
      <c r="DI195" s="404" t="str">
        <f ca="1">+IF(OFFSET('Sanitation Data'!$H$32,0,10*ROW('Sanitation Data'!H189))="","",OFFSET('Sanitation Data'!$H$32,0,10*ROW('Sanitation Data'!H189)))</f>
        <v/>
      </c>
      <c r="DJ195" s="404" t="str">
        <f ca="1">+IF(OFFSET('Sanitation Data'!$I$28,0,10*ROW('Sanitation Data'!I189))="","",OFFSET('Sanitation Data'!$I$28,0,10*ROW('Sanitation Data'!I189)))</f>
        <v/>
      </c>
      <c r="DK195" s="404" t="str">
        <f ca="1">+IF(OFFSET('Sanitation Data'!$I$29,0,10*ROW('Sanitation Data'!I189))="","",OFFSET('Sanitation Data'!$I$29,0,10*ROW('Sanitation Data'!I189)))</f>
        <v/>
      </c>
      <c r="DL195" s="404" t="str">
        <f ca="1">+IF(OFFSET('Sanitation Data'!$I$30,0,10*ROW('Sanitation Data'!I189))="","",OFFSET('Sanitation Data'!$I$30,0,10*ROW('Sanitation Data'!I189)))</f>
        <v/>
      </c>
      <c r="DM195" s="404" t="str">
        <f ca="1">+IF(OFFSET('Sanitation Data'!$I$31,0,10*ROW('Sanitation Data'!I189))="","",OFFSET('Sanitation Data'!$I$31,0,10*ROW('Sanitation Data'!I189)))</f>
        <v/>
      </c>
      <c r="DN195" s="404" t="str">
        <f ca="1">+IF(OFFSET('Sanitation Data'!$I$32,0,10*ROW('Sanitation Data'!I189))="","",OFFSET('Sanitation Data'!$I$32,0,10*ROW('Sanitation Data'!I189)))</f>
        <v/>
      </c>
      <c r="DO195" s="404" t="str">
        <f ca="1">+IF(OFFSET('Hygiene Data'!$D$11,0,10*ROW('Hygiene Data'!D189))="","",OFFSET('Hygiene Data'!$D$11,0,10*ROW('Hygiene Data'!D189)))</f>
        <v/>
      </c>
      <c r="DP195" s="404" t="str">
        <f ca="1">+IF(OFFSET('Hygiene Data'!$D$12,0,10*ROW('Hygiene Data'!D189))="","",OFFSET('Hygiene Data'!$D$12,0,10*ROW('Hygiene Data'!D189)))</f>
        <v/>
      </c>
      <c r="DQ195" s="404" t="str">
        <f ca="1">+IF(OFFSET('Hygiene Data'!$D$13,0,10*ROW('Hygiene Data'!D189))="","",OFFSET('Hygiene Data'!$D$13,0,10*ROW('Hygiene Data'!D189)))</f>
        <v/>
      </c>
      <c r="DR195" s="404" t="str">
        <f ca="1">+IF(OFFSET('Hygiene Data'!$E$11,0,10*ROW('Hygiene Data'!E189))="","",OFFSET('Hygiene Data'!$E$11,0,10*ROW('Hygiene Data'!E189)))</f>
        <v/>
      </c>
      <c r="DS195" s="404" t="str">
        <f ca="1">+IF(OFFSET('Hygiene Data'!$E$12,0,10*ROW('Hygiene Data'!E189))="","",OFFSET('Hygiene Data'!$E$12,0,10*ROW('Hygiene Data'!E189)))</f>
        <v/>
      </c>
      <c r="DT195" s="404" t="str">
        <f ca="1">+IF(OFFSET('Hygiene Data'!$E$13,0,10*ROW('Hygiene Data'!E189))="","",OFFSET('Hygiene Data'!$E$13,0,10*ROW('Hygiene Data'!E189)))</f>
        <v/>
      </c>
      <c r="DU195" s="404" t="str">
        <f ca="1">+IF(OFFSET('Hygiene Data'!$F$11,0,10*ROW('Hygiene Data'!F189))="","",OFFSET('Hygiene Data'!$F$11,0,10*ROW('Hygiene Data'!F189)))</f>
        <v/>
      </c>
      <c r="DV195" s="404" t="str">
        <f ca="1">+IF(OFFSET('Hygiene Data'!$F$12,0,10*ROW('Hygiene Data'!F189))="","",OFFSET('Hygiene Data'!$F$12,0,10*ROW('Hygiene Data'!F189)))</f>
        <v/>
      </c>
      <c r="DW195" s="404" t="str">
        <f ca="1">+IF(OFFSET('Hygiene Data'!$F$13,0,10*ROW('Hygiene Data'!F189))="","",OFFSET('Hygiene Data'!$F$13,0,10*ROW('Hygiene Data'!F189)))</f>
        <v/>
      </c>
      <c r="DX195" s="404" t="str">
        <f ca="1">+IF(OFFSET('Hygiene Data'!$G$11,0,10*ROW('Hygiene Data'!G189))="","",OFFSET('Hygiene Data'!$G$11,0,10*ROW('Hygiene Data'!G189)))</f>
        <v/>
      </c>
      <c r="DY195" s="404" t="str">
        <f ca="1">+IF(OFFSET('Hygiene Data'!$G$12,0,10*ROW('Hygiene Data'!G189))="","",OFFSET('Hygiene Data'!$G$12,0,10*ROW('Hygiene Data'!G189)))</f>
        <v/>
      </c>
      <c r="DZ195" s="404" t="str">
        <f ca="1">+IF(OFFSET('Hygiene Data'!$G$13,0,10*ROW('Hygiene Data'!G189))="","",OFFSET('Hygiene Data'!$G$13,0,10*ROW('Hygiene Data'!G189)))</f>
        <v/>
      </c>
      <c r="EA195" s="404" t="str">
        <f ca="1">+IF(OFFSET('Hygiene Data'!$H$11,0,10*ROW('Hygiene Data'!H189))="","",OFFSET('Hygiene Data'!$H$11,0,10*ROW('Hygiene Data'!H189)))</f>
        <v/>
      </c>
      <c r="EB195" s="404" t="str">
        <f ca="1">+IF(OFFSET('Hygiene Data'!$H$12,0,10*ROW('Hygiene Data'!H189))="","",OFFSET('Hygiene Data'!$H$12,0,10*ROW('Hygiene Data'!H189)))</f>
        <v/>
      </c>
      <c r="EC195" s="404" t="str">
        <f ca="1">+IF(OFFSET('Hygiene Data'!$H$13,0,10*ROW('Hygiene Data'!H189))="","",OFFSET('Hygiene Data'!$H$13,0,10*ROW('Hygiene Data'!H189)))</f>
        <v/>
      </c>
      <c r="ED195" s="404" t="str">
        <f ca="1">+IF(OFFSET('Hygiene Data'!$I$11,0,10*ROW('Hygiene Data'!I189))="","",OFFSET('Hygiene Data'!$I$11,0,10*ROW('Hygiene Data'!I189)))</f>
        <v/>
      </c>
      <c r="EE195" s="404" t="str">
        <f ca="1">+IF(OFFSET('Hygiene Data'!$I$12,0,10*ROW('Hygiene Data'!I189))="","",OFFSET('Hygiene Data'!$I$12,0,10*ROW('Hygiene Data'!I189)))</f>
        <v/>
      </c>
      <c r="EF195" s="404" t="str">
        <f ca="1">+IF(OFFSET('Hygiene Data'!$I$13,0,10*ROW('Hygiene Data'!I189))="","",OFFSET('Hygiene Data'!$I$13,0,10*ROW('Hygiene Data'!I189)))</f>
        <v/>
      </c>
    </row>
    <row r="196" spans="1:136" x14ac:dyDescent="0.25">
      <c r="A196" s="513" t="str">
        <f ca="1">+IF(OFFSET('Water Data'!$B$2,0,10*ROW('Water Data'!E190))="","",OFFSET('Water Data'!$B$2,0,10*ROW('Water Data'!E190)))</f>
        <v/>
      </c>
      <c r="B196" s="51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40" t="str">
        <f t="shared" ca="1" si="2"/>
        <v/>
      </c>
      <c r="D196" s="54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4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4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4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4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4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4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4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4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4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4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4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4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4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4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4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4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4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4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4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4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4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4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4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4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4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4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4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4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4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4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4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4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4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4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4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4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4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4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4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4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4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4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4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4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4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4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4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4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1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4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4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4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4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4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4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4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4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4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4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4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4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4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4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4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4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404" t="str">
        <f ca="1">+IF(OFFSET('Water Data'!$D$27,0,10*ROW('Water Data'!D190))="","",OFFSET('Water Data'!$D$27,0,10*ROW('Water Data'!D190)))</f>
        <v/>
      </c>
      <c r="BT196" s="404" t="str">
        <f ca="1">+IF(OFFSET('Water Data'!$D$28,0,10*ROW('Water Data'!D190))="","",OFFSET('Water Data'!$D$28,0,10*ROW('Water Data'!D190)))</f>
        <v/>
      </c>
      <c r="BU196" s="404" t="str">
        <f ca="1">+IF(OFFSET('Water Data'!$D$29,0,10*ROW('Water Data'!D190))="","",OFFSET('Water Data'!$D$29,0,10*ROW('Water Data'!D190)))</f>
        <v/>
      </c>
      <c r="BV196" s="404" t="str">
        <f ca="1">+IF(OFFSET('Water Data'!$E$27,0,10*ROW('Water Data'!E190))="","",OFFSET('Water Data'!$E$27,0,10*ROW('Water Data'!E190)))</f>
        <v/>
      </c>
      <c r="BW196" s="404" t="str">
        <f ca="1">+IF(OFFSET('Water Data'!$E$28,0,10*ROW('Water Data'!E190))="","",OFFSET('Water Data'!$E$28,0,10*ROW('Water Data'!E190)))</f>
        <v/>
      </c>
      <c r="BX196" s="404" t="str">
        <f ca="1">+IF(OFFSET('Water Data'!$E$29,0,10*ROW('Water Data'!E190))="","",OFFSET('Water Data'!$E$29,0,10*ROW('Water Data'!E190)))</f>
        <v/>
      </c>
      <c r="BY196" s="404" t="str">
        <f ca="1">+IF(OFFSET('Water Data'!$F$27,0,10*ROW('Water Data'!F190))="","",OFFSET('Water Data'!$F$27,0,10*ROW('Water Data'!F190)))</f>
        <v/>
      </c>
      <c r="BZ196" s="404" t="str">
        <f ca="1">+IF(OFFSET('Water Data'!$F$28,0,10*ROW('Water Data'!F190))="","",OFFSET('Water Data'!$F$28,0,10*ROW('Water Data'!F190)))</f>
        <v/>
      </c>
      <c r="CA196" s="404" t="str">
        <f ca="1">+IF(OFFSET('Water Data'!$F$29,0,10*ROW('Water Data'!F190))="","",OFFSET('Water Data'!$F$29,0,10*ROW('Water Data'!F190)))</f>
        <v/>
      </c>
      <c r="CB196" s="404" t="str">
        <f ca="1">+IF(OFFSET('Water Data'!$G$27,0,10*ROW('Water Data'!G190))="","",OFFSET('Water Data'!$G$27,0,10*ROW('Water Data'!G190)))</f>
        <v/>
      </c>
      <c r="CC196" s="404" t="str">
        <f ca="1">+IF(OFFSET('Water Data'!$G$28,0,10*ROW('Water Data'!G190))="","",OFFSET('Water Data'!$G$28,0,10*ROW('Water Data'!G190)))</f>
        <v/>
      </c>
      <c r="CD196" s="404" t="str">
        <f ca="1">+IF(OFFSET('Water Data'!$G$29,0,10*ROW('Water Data'!G190))="","",OFFSET('Water Data'!$G$29,0,10*ROW('Water Data'!G190)))</f>
        <v/>
      </c>
      <c r="CE196" s="404" t="str">
        <f ca="1">+IF(OFFSET('Water Data'!$H$27,0,10*ROW('Water Data'!H190))="","",OFFSET('Water Data'!$H$27,0,10*ROW('Water Data'!H190)))</f>
        <v/>
      </c>
      <c r="CF196" s="404" t="str">
        <f ca="1">+IF(OFFSET('Water Data'!$H$28,0,10*ROW('Water Data'!H190))="","",OFFSET('Water Data'!$H$28,0,10*ROW('Water Data'!H190)))</f>
        <v/>
      </c>
      <c r="CG196" s="404" t="str">
        <f ca="1">+IF(OFFSET('Water Data'!$H$29,0,10*ROW('Water Data'!H190))="","",OFFSET('Water Data'!$H$29,0,10*ROW('Water Data'!H190)))</f>
        <v/>
      </c>
      <c r="CH196" s="404" t="str">
        <f ca="1">+IF(OFFSET('Water Data'!$I$27,0,10*ROW('Water Data'!I190))="","",OFFSET('Water Data'!$I$27,0,10*ROW('Water Data'!I190)))</f>
        <v/>
      </c>
      <c r="CI196" s="404" t="str">
        <f ca="1">+IF(OFFSET('Water Data'!$I$28,0,10*ROW('Water Data'!I190))="","",OFFSET('Water Data'!$I$28,0,10*ROW('Water Data'!I190)))</f>
        <v/>
      </c>
      <c r="CJ196" s="404" t="str">
        <f ca="1">+IF(OFFSET('Water Data'!$I$29,0,10*ROW('Water Data'!I190))="","",OFFSET('Water Data'!$I$29,0,10*ROW('Water Data'!I190)))</f>
        <v/>
      </c>
      <c r="CK196" s="404" t="str">
        <f ca="1">+IF(OFFSET('Sanitation Data'!$D$28,0,10*ROW('Sanitation Data'!D190))="","",OFFSET('Sanitation Data'!$D$28,0,10*ROW('Sanitation Data'!D190)))</f>
        <v/>
      </c>
      <c r="CL196" s="404" t="str">
        <f ca="1">+IF(OFFSET('Sanitation Data'!$D$29,0,10*ROW('Sanitation Data'!D190))="","",OFFSET('Sanitation Data'!$D$29,0,10*ROW('Sanitation Data'!D190)))</f>
        <v/>
      </c>
      <c r="CM196" s="404" t="str">
        <f ca="1">+IF(OFFSET('Sanitation Data'!$D$30,0,10*ROW('Sanitation Data'!D190))="","",OFFSET('Sanitation Data'!$D$30,0,10*ROW('Sanitation Data'!D190)))</f>
        <v/>
      </c>
      <c r="CN196" s="404" t="str">
        <f ca="1">+IF(OFFSET('Sanitation Data'!$D$31,0,10*ROW('Sanitation Data'!D190))="","",OFFSET('Sanitation Data'!$D$31,0,10*ROW('Sanitation Data'!D190)))</f>
        <v/>
      </c>
      <c r="CO196" s="404" t="str">
        <f ca="1">+IF(OFFSET('Sanitation Data'!$D$32,0,10*ROW('Sanitation Data'!D190))="","",OFFSET('Sanitation Data'!$D$32,0,10*ROW('Sanitation Data'!D190)))</f>
        <v/>
      </c>
      <c r="CP196" s="404" t="str">
        <f ca="1">+IF(OFFSET('Sanitation Data'!$E$28,0,10*ROW('Sanitation Data'!E190))="","",OFFSET('Sanitation Data'!$E$28,0,10*ROW('Sanitation Data'!E190)))</f>
        <v/>
      </c>
      <c r="CQ196" s="404" t="str">
        <f ca="1">+IF(OFFSET('Sanitation Data'!$E$29,0,10*ROW('Sanitation Data'!E190))="","",OFFSET('Sanitation Data'!$E$29,0,10*ROW('Sanitation Data'!E190)))</f>
        <v/>
      </c>
      <c r="CR196" s="404" t="str">
        <f ca="1">+IF(OFFSET('Sanitation Data'!$E$30,0,10*ROW('Sanitation Data'!E190))="","",OFFSET('Sanitation Data'!$E$30,0,10*ROW('Sanitation Data'!E190)))</f>
        <v/>
      </c>
      <c r="CS196" s="404" t="str">
        <f ca="1">+IF(OFFSET('Sanitation Data'!$E$31,0,10*ROW('Sanitation Data'!E190))="","",OFFSET('Sanitation Data'!$E$31,0,10*ROW('Sanitation Data'!E190)))</f>
        <v/>
      </c>
      <c r="CT196" s="404" t="str">
        <f ca="1">+IF(OFFSET('Sanitation Data'!$E$32,0,10*ROW('Sanitation Data'!E190))="","",OFFSET('Sanitation Data'!$E$32,0,10*ROW('Sanitation Data'!E190)))</f>
        <v/>
      </c>
      <c r="CU196" s="404" t="str">
        <f ca="1">+IF(OFFSET('Sanitation Data'!$F$28,0,10*ROW('Sanitation Data'!F190))="","",OFFSET('Sanitation Data'!$F$28,0,10*ROW('Sanitation Data'!F190)))</f>
        <v/>
      </c>
      <c r="CV196" s="404" t="str">
        <f ca="1">+IF(OFFSET('Sanitation Data'!$F$29,0,10*ROW('Sanitation Data'!F190))="","",OFFSET('Sanitation Data'!$F$29,0,10*ROW('Sanitation Data'!F190)))</f>
        <v/>
      </c>
      <c r="CW196" s="404" t="str">
        <f ca="1">+IF(OFFSET('Sanitation Data'!$F$30,0,10*ROW('Sanitation Data'!F190))="","",OFFSET('Sanitation Data'!$F$30,0,10*ROW('Sanitation Data'!F190)))</f>
        <v/>
      </c>
      <c r="CX196" s="404" t="str">
        <f ca="1">+IF(OFFSET('Sanitation Data'!$F$31,0,10*ROW('Sanitation Data'!F190))="","",OFFSET('Sanitation Data'!$F$31,0,10*ROW('Sanitation Data'!F190)))</f>
        <v/>
      </c>
      <c r="CY196" s="404" t="str">
        <f ca="1">+IF(OFFSET('Sanitation Data'!$F$32,0,10*ROW('Sanitation Data'!F190))="","",OFFSET('Sanitation Data'!$F$32,0,10*ROW('Sanitation Data'!F190)))</f>
        <v/>
      </c>
      <c r="CZ196" s="404" t="str">
        <f ca="1">+IF(OFFSET('Sanitation Data'!$G$28,0,10*ROW('Sanitation Data'!G190))="","",OFFSET('Sanitation Data'!$G$28,0,10*ROW('Sanitation Data'!G190)))</f>
        <v/>
      </c>
      <c r="DA196" s="404" t="str">
        <f ca="1">+IF(OFFSET('Sanitation Data'!$G$29,0,10*ROW('Sanitation Data'!G190))="","",OFFSET('Sanitation Data'!$G$29,0,10*ROW('Sanitation Data'!G190)))</f>
        <v/>
      </c>
      <c r="DB196" s="404" t="str">
        <f ca="1">+IF(OFFSET('Sanitation Data'!$G$30,0,10*ROW('Sanitation Data'!G190))="","",OFFSET('Sanitation Data'!$G$30,0,10*ROW('Sanitation Data'!G190)))</f>
        <v/>
      </c>
      <c r="DC196" s="404" t="str">
        <f ca="1">+IF(OFFSET('Sanitation Data'!$G$31,0,10*ROW('Sanitation Data'!G190))="","",OFFSET('Sanitation Data'!$G$31,0,10*ROW('Sanitation Data'!G190)))</f>
        <v/>
      </c>
      <c r="DD196" s="404" t="str">
        <f ca="1">+IF(OFFSET('Sanitation Data'!$G$32,0,10*ROW('Sanitation Data'!G190))="","",OFFSET('Sanitation Data'!$G$32,0,10*ROW('Sanitation Data'!G190)))</f>
        <v/>
      </c>
      <c r="DE196" s="404" t="str">
        <f ca="1">+IF(OFFSET('Sanitation Data'!$H$28,0,10*ROW('Sanitation Data'!H190))="","",OFFSET('Sanitation Data'!$H$28,0,10*ROW('Sanitation Data'!H190)))</f>
        <v/>
      </c>
      <c r="DF196" s="404" t="str">
        <f ca="1">+IF(OFFSET('Sanitation Data'!$H$29,0,10*ROW('Sanitation Data'!H190))="","",OFFSET('Sanitation Data'!$H$29,0,10*ROW('Sanitation Data'!H190)))</f>
        <v/>
      </c>
      <c r="DG196" s="404" t="str">
        <f ca="1">+IF(OFFSET('Sanitation Data'!$H$30,0,10*ROW('Sanitation Data'!H190))="","",OFFSET('Sanitation Data'!$H$30,0,10*ROW('Sanitation Data'!H190)))</f>
        <v/>
      </c>
      <c r="DH196" s="404" t="str">
        <f ca="1">+IF(OFFSET('Sanitation Data'!$H$31,0,10*ROW('Sanitation Data'!H190))="","",OFFSET('Sanitation Data'!$H$31,0,10*ROW('Sanitation Data'!H190)))</f>
        <v/>
      </c>
      <c r="DI196" s="404" t="str">
        <f ca="1">+IF(OFFSET('Sanitation Data'!$H$32,0,10*ROW('Sanitation Data'!H190))="","",OFFSET('Sanitation Data'!$H$32,0,10*ROW('Sanitation Data'!H190)))</f>
        <v/>
      </c>
      <c r="DJ196" s="404" t="str">
        <f ca="1">+IF(OFFSET('Sanitation Data'!$I$28,0,10*ROW('Sanitation Data'!I190))="","",OFFSET('Sanitation Data'!$I$28,0,10*ROW('Sanitation Data'!I190)))</f>
        <v/>
      </c>
      <c r="DK196" s="404" t="str">
        <f ca="1">+IF(OFFSET('Sanitation Data'!$I$29,0,10*ROW('Sanitation Data'!I190))="","",OFFSET('Sanitation Data'!$I$29,0,10*ROW('Sanitation Data'!I190)))</f>
        <v/>
      </c>
      <c r="DL196" s="404" t="str">
        <f ca="1">+IF(OFFSET('Sanitation Data'!$I$30,0,10*ROW('Sanitation Data'!I190))="","",OFFSET('Sanitation Data'!$I$30,0,10*ROW('Sanitation Data'!I190)))</f>
        <v/>
      </c>
      <c r="DM196" s="404" t="str">
        <f ca="1">+IF(OFFSET('Sanitation Data'!$I$31,0,10*ROW('Sanitation Data'!I190))="","",OFFSET('Sanitation Data'!$I$31,0,10*ROW('Sanitation Data'!I190)))</f>
        <v/>
      </c>
      <c r="DN196" s="404" t="str">
        <f ca="1">+IF(OFFSET('Sanitation Data'!$I$32,0,10*ROW('Sanitation Data'!I190))="","",OFFSET('Sanitation Data'!$I$32,0,10*ROW('Sanitation Data'!I190)))</f>
        <v/>
      </c>
      <c r="DO196" s="404" t="str">
        <f ca="1">+IF(OFFSET('Hygiene Data'!$D$11,0,10*ROW('Hygiene Data'!D190))="","",OFFSET('Hygiene Data'!$D$11,0,10*ROW('Hygiene Data'!D190)))</f>
        <v/>
      </c>
      <c r="DP196" s="404" t="str">
        <f ca="1">+IF(OFFSET('Hygiene Data'!$D$12,0,10*ROW('Hygiene Data'!D190))="","",OFFSET('Hygiene Data'!$D$12,0,10*ROW('Hygiene Data'!D190)))</f>
        <v/>
      </c>
      <c r="DQ196" s="404" t="str">
        <f ca="1">+IF(OFFSET('Hygiene Data'!$D$13,0,10*ROW('Hygiene Data'!D190))="","",OFFSET('Hygiene Data'!$D$13,0,10*ROW('Hygiene Data'!D190)))</f>
        <v/>
      </c>
      <c r="DR196" s="404" t="str">
        <f ca="1">+IF(OFFSET('Hygiene Data'!$E$11,0,10*ROW('Hygiene Data'!E190))="","",OFFSET('Hygiene Data'!$E$11,0,10*ROW('Hygiene Data'!E190)))</f>
        <v/>
      </c>
      <c r="DS196" s="404" t="str">
        <f ca="1">+IF(OFFSET('Hygiene Data'!$E$12,0,10*ROW('Hygiene Data'!E190))="","",OFFSET('Hygiene Data'!$E$12,0,10*ROW('Hygiene Data'!E190)))</f>
        <v/>
      </c>
      <c r="DT196" s="404" t="str">
        <f ca="1">+IF(OFFSET('Hygiene Data'!$E$13,0,10*ROW('Hygiene Data'!E190))="","",OFFSET('Hygiene Data'!$E$13,0,10*ROW('Hygiene Data'!E190)))</f>
        <v/>
      </c>
      <c r="DU196" s="404" t="str">
        <f ca="1">+IF(OFFSET('Hygiene Data'!$F$11,0,10*ROW('Hygiene Data'!F190))="","",OFFSET('Hygiene Data'!$F$11,0,10*ROW('Hygiene Data'!F190)))</f>
        <v/>
      </c>
      <c r="DV196" s="404" t="str">
        <f ca="1">+IF(OFFSET('Hygiene Data'!$F$12,0,10*ROW('Hygiene Data'!F190))="","",OFFSET('Hygiene Data'!$F$12,0,10*ROW('Hygiene Data'!F190)))</f>
        <v/>
      </c>
      <c r="DW196" s="404" t="str">
        <f ca="1">+IF(OFFSET('Hygiene Data'!$F$13,0,10*ROW('Hygiene Data'!F190))="","",OFFSET('Hygiene Data'!$F$13,0,10*ROW('Hygiene Data'!F190)))</f>
        <v/>
      </c>
      <c r="DX196" s="404" t="str">
        <f ca="1">+IF(OFFSET('Hygiene Data'!$G$11,0,10*ROW('Hygiene Data'!G190))="","",OFFSET('Hygiene Data'!$G$11,0,10*ROW('Hygiene Data'!G190)))</f>
        <v/>
      </c>
      <c r="DY196" s="404" t="str">
        <f ca="1">+IF(OFFSET('Hygiene Data'!$G$12,0,10*ROW('Hygiene Data'!G190))="","",OFFSET('Hygiene Data'!$G$12,0,10*ROW('Hygiene Data'!G190)))</f>
        <v/>
      </c>
      <c r="DZ196" s="404" t="str">
        <f ca="1">+IF(OFFSET('Hygiene Data'!$G$13,0,10*ROW('Hygiene Data'!G190))="","",OFFSET('Hygiene Data'!$G$13,0,10*ROW('Hygiene Data'!G190)))</f>
        <v/>
      </c>
      <c r="EA196" s="404" t="str">
        <f ca="1">+IF(OFFSET('Hygiene Data'!$H$11,0,10*ROW('Hygiene Data'!H190))="","",OFFSET('Hygiene Data'!$H$11,0,10*ROW('Hygiene Data'!H190)))</f>
        <v/>
      </c>
      <c r="EB196" s="404" t="str">
        <f ca="1">+IF(OFFSET('Hygiene Data'!$H$12,0,10*ROW('Hygiene Data'!H190))="","",OFFSET('Hygiene Data'!$H$12,0,10*ROW('Hygiene Data'!H190)))</f>
        <v/>
      </c>
      <c r="EC196" s="404" t="str">
        <f ca="1">+IF(OFFSET('Hygiene Data'!$H$13,0,10*ROW('Hygiene Data'!H190))="","",OFFSET('Hygiene Data'!$H$13,0,10*ROW('Hygiene Data'!H190)))</f>
        <v/>
      </c>
      <c r="ED196" s="404" t="str">
        <f ca="1">+IF(OFFSET('Hygiene Data'!$I$11,0,10*ROW('Hygiene Data'!I190))="","",OFFSET('Hygiene Data'!$I$11,0,10*ROW('Hygiene Data'!I190)))</f>
        <v/>
      </c>
      <c r="EE196" s="404" t="str">
        <f ca="1">+IF(OFFSET('Hygiene Data'!$I$12,0,10*ROW('Hygiene Data'!I190))="","",OFFSET('Hygiene Data'!$I$12,0,10*ROW('Hygiene Data'!I190)))</f>
        <v/>
      </c>
      <c r="EF196" s="404" t="str">
        <f ca="1">+IF(OFFSET('Hygiene Data'!$I$13,0,10*ROW('Hygiene Data'!I190))="","",OFFSET('Hygiene Data'!$I$13,0,10*ROW('Hygiene Data'!I190)))</f>
        <v/>
      </c>
    </row>
    <row r="197" spans="1:136" x14ac:dyDescent="0.25">
      <c r="A197" s="513" t="str">
        <f ca="1">+IF(OFFSET('Water Data'!$B$2,0,10*ROW('Water Data'!E191))="","",OFFSET('Water Data'!$B$2,0,10*ROW('Water Data'!E191)))</f>
        <v/>
      </c>
      <c r="B197" s="51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40" t="str">
        <f t="shared" ca="1" si="2"/>
        <v/>
      </c>
      <c r="D197" s="54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4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4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4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4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4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4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4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4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4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4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4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4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4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4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4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4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4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4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4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4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4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4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4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4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4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4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4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4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4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4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4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4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4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4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4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4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4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4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4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4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4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4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4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4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4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4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4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4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1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4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4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4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4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4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4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4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4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4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4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4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4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4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4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4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4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404" t="str">
        <f ca="1">+IF(OFFSET('Water Data'!$D$27,0,10*ROW('Water Data'!D191))="","",OFFSET('Water Data'!$D$27,0,10*ROW('Water Data'!D191)))</f>
        <v/>
      </c>
      <c r="BT197" s="404" t="str">
        <f ca="1">+IF(OFFSET('Water Data'!$D$28,0,10*ROW('Water Data'!D191))="","",OFFSET('Water Data'!$D$28,0,10*ROW('Water Data'!D191)))</f>
        <v/>
      </c>
      <c r="BU197" s="404" t="str">
        <f ca="1">+IF(OFFSET('Water Data'!$D$29,0,10*ROW('Water Data'!D191))="","",OFFSET('Water Data'!$D$29,0,10*ROW('Water Data'!D191)))</f>
        <v/>
      </c>
      <c r="BV197" s="404" t="str">
        <f ca="1">+IF(OFFSET('Water Data'!$E$27,0,10*ROW('Water Data'!E191))="","",OFFSET('Water Data'!$E$27,0,10*ROW('Water Data'!E191)))</f>
        <v/>
      </c>
      <c r="BW197" s="404" t="str">
        <f ca="1">+IF(OFFSET('Water Data'!$E$28,0,10*ROW('Water Data'!E191))="","",OFFSET('Water Data'!$E$28,0,10*ROW('Water Data'!E191)))</f>
        <v/>
      </c>
      <c r="BX197" s="404" t="str">
        <f ca="1">+IF(OFFSET('Water Data'!$E$29,0,10*ROW('Water Data'!E191))="","",OFFSET('Water Data'!$E$29,0,10*ROW('Water Data'!E191)))</f>
        <v/>
      </c>
      <c r="BY197" s="404" t="str">
        <f ca="1">+IF(OFFSET('Water Data'!$F$27,0,10*ROW('Water Data'!F191))="","",OFFSET('Water Data'!$F$27,0,10*ROW('Water Data'!F191)))</f>
        <v/>
      </c>
      <c r="BZ197" s="404" t="str">
        <f ca="1">+IF(OFFSET('Water Data'!$F$28,0,10*ROW('Water Data'!F191))="","",OFFSET('Water Data'!$F$28,0,10*ROW('Water Data'!F191)))</f>
        <v/>
      </c>
      <c r="CA197" s="404" t="str">
        <f ca="1">+IF(OFFSET('Water Data'!$F$29,0,10*ROW('Water Data'!F191))="","",OFFSET('Water Data'!$F$29,0,10*ROW('Water Data'!F191)))</f>
        <v/>
      </c>
      <c r="CB197" s="404" t="str">
        <f ca="1">+IF(OFFSET('Water Data'!$G$27,0,10*ROW('Water Data'!G191))="","",OFFSET('Water Data'!$G$27,0,10*ROW('Water Data'!G191)))</f>
        <v/>
      </c>
      <c r="CC197" s="404" t="str">
        <f ca="1">+IF(OFFSET('Water Data'!$G$28,0,10*ROW('Water Data'!G191))="","",OFFSET('Water Data'!$G$28,0,10*ROW('Water Data'!G191)))</f>
        <v/>
      </c>
      <c r="CD197" s="404" t="str">
        <f ca="1">+IF(OFFSET('Water Data'!$G$29,0,10*ROW('Water Data'!G191))="","",OFFSET('Water Data'!$G$29,0,10*ROW('Water Data'!G191)))</f>
        <v/>
      </c>
      <c r="CE197" s="404" t="str">
        <f ca="1">+IF(OFFSET('Water Data'!$H$27,0,10*ROW('Water Data'!H191))="","",OFFSET('Water Data'!$H$27,0,10*ROW('Water Data'!H191)))</f>
        <v/>
      </c>
      <c r="CF197" s="404" t="str">
        <f ca="1">+IF(OFFSET('Water Data'!$H$28,0,10*ROW('Water Data'!H191))="","",OFFSET('Water Data'!$H$28,0,10*ROW('Water Data'!H191)))</f>
        <v/>
      </c>
      <c r="CG197" s="404" t="str">
        <f ca="1">+IF(OFFSET('Water Data'!$H$29,0,10*ROW('Water Data'!H191))="","",OFFSET('Water Data'!$H$29,0,10*ROW('Water Data'!H191)))</f>
        <v/>
      </c>
      <c r="CH197" s="404" t="str">
        <f ca="1">+IF(OFFSET('Water Data'!$I$27,0,10*ROW('Water Data'!I191))="","",OFFSET('Water Data'!$I$27,0,10*ROW('Water Data'!I191)))</f>
        <v/>
      </c>
      <c r="CI197" s="404" t="str">
        <f ca="1">+IF(OFFSET('Water Data'!$I$28,0,10*ROW('Water Data'!I191))="","",OFFSET('Water Data'!$I$28,0,10*ROW('Water Data'!I191)))</f>
        <v/>
      </c>
      <c r="CJ197" s="404" t="str">
        <f ca="1">+IF(OFFSET('Water Data'!$I$29,0,10*ROW('Water Data'!I191))="","",OFFSET('Water Data'!$I$29,0,10*ROW('Water Data'!I191)))</f>
        <v/>
      </c>
      <c r="CK197" s="404" t="str">
        <f ca="1">+IF(OFFSET('Sanitation Data'!$D$28,0,10*ROW('Sanitation Data'!D191))="","",OFFSET('Sanitation Data'!$D$28,0,10*ROW('Sanitation Data'!D191)))</f>
        <v/>
      </c>
      <c r="CL197" s="404" t="str">
        <f ca="1">+IF(OFFSET('Sanitation Data'!$D$29,0,10*ROW('Sanitation Data'!D191))="","",OFFSET('Sanitation Data'!$D$29,0,10*ROW('Sanitation Data'!D191)))</f>
        <v/>
      </c>
      <c r="CM197" s="404" t="str">
        <f ca="1">+IF(OFFSET('Sanitation Data'!$D$30,0,10*ROW('Sanitation Data'!D191))="","",OFFSET('Sanitation Data'!$D$30,0,10*ROW('Sanitation Data'!D191)))</f>
        <v/>
      </c>
      <c r="CN197" s="404" t="str">
        <f ca="1">+IF(OFFSET('Sanitation Data'!$D$31,0,10*ROW('Sanitation Data'!D191))="","",OFFSET('Sanitation Data'!$D$31,0,10*ROW('Sanitation Data'!D191)))</f>
        <v/>
      </c>
      <c r="CO197" s="404" t="str">
        <f ca="1">+IF(OFFSET('Sanitation Data'!$D$32,0,10*ROW('Sanitation Data'!D191))="","",OFFSET('Sanitation Data'!$D$32,0,10*ROW('Sanitation Data'!D191)))</f>
        <v/>
      </c>
      <c r="CP197" s="404" t="str">
        <f ca="1">+IF(OFFSET('Sanitation Data'!$E$28,0,10*ROW('Sanitation Data'!E191))="","",OFFSET('Sanitation Data'!$E$28,0,10*ROW('Sanitation Data'!E191)))</f>
        <v/>
      </c>
      <c r="CQ197" s="404" t="str">
        <f ca="1">+IF(OFFSET('Sanitation Data'!$E$29,0,10*ROW('Sanitation Data'!E191))="","",OFFSET('Sanitation Data'!$E$29,0,10*ROW('Sanitation Data'!E191)))</f>
        <v/>
      </c>
      <c r="CR197" s="404" t="str">
        <f ca="1">+IF(OFFSET('Sanitation Data'!$E$30,0,10*ROW('Sanitation Data'!E191))="","",OFFSET('Sanitation Data'!$E$30,0,10*ROW('Sanitation Data'!E191)))</f>
        <v/>
      </c>
      <c r="CS197" s="404" t="str">
        <f ca="1">+IF(OFFSET('Sanitation Data'!$E$31,0,10*ROW('Sanitation Data'!E191))="","",OFFSET('Sanitation Data'!$E$31,0,10*ROW('Sanitation Data'!E191)))</f>
        <v/>
      </c>
      <c r="CT197" s="404" t="str">
        <f ca="1">+IF(OFFSET('Sanitation Data'!$E$32,0,10*ROW('Sanitation Data'!E191))="","",OFFSET('Sanitation Data'!$E$32,0,10*ROW('Sanitation Data'!E191)))</f>
        <v/>
      </c>
      <c r="CU197" s="404" t="str">
        <f ca="1">+IF(OFFSET('Sanitation Data'!$F$28,0,10*ROW('Sanitation Data'!F191))="","",OFFSET('Sanitation Data'!$F$28,0,10*ROW('Sanitation Data'!F191)))</f>
        <v/>
      </c>
      <c r="CV197" s="404" t="str">
        <f ca="1">+IF(OFFSET('Sanitation Data'!$F$29,0,10*ROW('Sanitation Data'!F191))="","",OFFSET('Sanitation Data'!$F$29,0,10*ROW('Sanitation Data'!F191)))</f>
        <v/>
      </c>
      <c r="CW197" s="404" t="str">
        <f ca="1">+IF(OFFSET('Sanitation Data'!$F$30,0,10*ROW('Sanitation Data'!F191))="","",OFFSET('Sanitation Data'!$F$30,0,10*ROW('Sanitation Data'!F191)))</f>
        <v/>
      </c>
      <c r="CX197" s="404" t="str">
        <f ca="1">+IF(OFFSET('Sanitation Data'!$F$31,0,10*ROW('Sanitation Data'!F191))="","",OFFSET('Sanitation Data'!$F$31,0,10*ROW('Sanitation Data'!F191)))</f>
        <v/>
      </c>
      <c r="CY197" s="404" t="str">
        <f ca="1">+IF(OFFSET('Sanitation Data'!$F$32,0,10*ROW('Sanitation Data'!F191))="","",OFFSET('Sanitation Data'!$F$32,0,10*ROW('Sanitation Data'!F191)))</f>
        <v/>
      </c>
      <c r="CZ197" s="404" t="str">
        <f ca="1">+IF(OFFSET('Sanitation Data'!$G$28,0,10*ROW('Sanitation Data'!G191))="","",OFFSET('Sanitation Data'!$G$28,0,10*ROW('Sanitation Data'!G191)))</f>
        <v/>
      </c>
      <c r="DA197" s="404" t="str">
        <f ca="1">+IF(OFFSET('Sanitation Data'!$G$29,0,10*ROW('Sanitation Data'!G191))="","",OFFSET('Sanitation Data'!$G$29,0,10*ROW('Sanitation Data'!G191)))</f>
        <v/>
      </c>
      <c r="DB197" s="404" t="str">
        <f ca="1">+IF(OFFSET('Sanitation Data'!$G$30,0,10*ROW('Sanitation Data'!G191))="","",OFFSET('Sanitation Data'!$G$30,0,10*ROW('Sanitation Data'!G191)))</f>
        <v/>
      </c>
      <c r="DC197" s="404" t="str">
        <f ca="1">+IF(OFFSET('Sanitation Data'!$G$31,0,10*ROW('Sanitation Data'!G191))="","",OFFSET('Sanitation Data'!$G$31,0,10*ROW('Sanitation Data'!G191)))</f>
        <v/>
      </c>
      <c r="DD197" s="404" t="str">
        <f ca="1">+IF(OFFSET('Sanitation Data'!$G$32,0,10*ROW('Sanitation Data'!G191))="","",OFFSET('Sanitation Data'!$G$32,0,10*ROW('Sanitation Data'!G191)))</f>
        <v/>
      </c>
      <c r="DE197" s="404" t="str">
        <f ca="1">+IF(OFFSET('Sanitation Data'!$H$28,0,10*ROW('Sanitation Data'!H191))="","",OFFSET('Sanitation Data'!$H$28,0,10*ROW('Sanitation Data'!H191)))</f>
        <v/>
      </c>
      <c r="DF197" s="404" t="str">
        <f ca="1">+IF(OFFSET('Sanitation Data'!$H$29,0,10*ROW('Sanitation Data'!H191))="","",OFFSET('Sanitation Data'!$H$29,0,10*ROW('Sanitation Data'!H191)))</f>
        <v/>
      </c>
      <c r="DG197" s="404" t="str">
        <f ca="1">+IF(OFFSET('Sanitation Data'!$H$30,0,10*ROW('Sanitation Data'!H191))="","",OFFSET('Sanitation Data'!$H$30,0,10*ROW('Sanitation Data'!H191)))</f>
        <v/>
      </c>
      <c r="DH197" s="404" t="str">
        <f ca="1">+IF(OFFSET('Sanitation Data'!$H$31,0,10*ROW('Sanitation Data'!H191))="","",OFFSET('Sanitation Data'!$H$31,0,10*ROW('Sanitation Data'!H191)))</f>
        <v/>
      </c>
      <c r="DI197" s="404" t="str">
        <f ca="1">+IF(OFFSET('Sanitation Data'!$H$32,0,10*ROW('Sanitation Data'!H191))="","",OFFSET('Sanitation Data'!$H$32,0,10*ROW('Sanitation Data'!H191)))</f>
        <v/>
      </c>
      <c r="DJ197" s="404" t="str">
        <f ca="1">+IF(OFFSET('Sanitation Data'!$I$28,0,10*ROW('Sanitation Data'!I191))="","",OFFSET('Sanitation Data'!$I$28,0,10*ROW('Sanitation Data'!I191)))</f>
        <v/>
      </c>
      <c r="DK197" s="404" t="str">
        <f ca="1">+IF(OFFSET('Sanitation Data'!$I$29,0,10*ROW('Sanitation Data'!I191))="","",OFFSET('Sanitation Data'!$I$29,0,10*ROW('Sanitation Data'!I191)))</f>
        <v/>
      </c>
      <c r="DL197" s="404" t="str">
        <f ca="1">+IF(OFFSET('Sanitation Data'!$I$30,0,10*ROW('Sanitation Data'!I191))="","",OFFSET('Sanitation Data'!$I$30,0,10*ROW('Sanitation Data'!I191)))</f>
        <v/>
      </c>
      <c r="DM197" s="404" t="str">
        <f ca="1">+IF(OFFSET('Sanitation Data'!$I$31,0,10*ROW('Sanitation Data'!I191))="","",OFFSET('Sanitation Data'!$I$31,0,10*ROW('Sanitation Data'!I191)))</f>
        <v/>
      </c>
      <c r="DN197" s="404" t="str">
        <f ca="1">+IF(OFFSET('Sanitation Data'!$I$32,0,10*ROW('Sanitation Data'!I191))="","",OFFSET('Sanitation Data'!$I$32,0,10*ROW('Sanitation Data'!I191)))</f>
        <v/>
      </c>
      <c r="DO197" s="404" t="str">
        <f ca="1">+IF(OFFSET('Hygiene Data'!$D$11,0,10*ROW('Hygiene Data'!D191))="","",OFFSET('Hygiene Data'!$D$11,0,10*ROW('Hygiene Data'!D191)))</f>
        <v/>
      </c>
      <c r="DP197" s="404" t="str">
        <f ca="1">+IF(OFFSET('Hygiene Data'!$D$12,0,10*ROW('Hygiene Data'!D191))="","",OFFSET('Hygiene Data'!$D$12,0,10*ROW('Hygiene Data'!D191)))</f>
        <v/>
      </c>
      <c r="DQ197" s="404" t="str">
        <f ca="1">+IF(OFFSET('Hygiene Data'!$D$13,0,10*ROW('Hygiene Data'!D191))="","",OFFSET('Hygiene Data'!$D$13,0,10*ROW('Hygiene Data'!D191)))</f>
        <v/>
      </c>
      <c r="DR197" s="404" t="str">
        <f ca="1">+IF(OFFSET('Hygiene Data'!$E$11,0,10*ROW('Hygiene Data'!E191))="","",OFFSET('Hygiene Data'!$E$11,0,10*ROW('Hygiene Data'!E191)))</f>
        <v/>
      </c>
      <c r="DS197" s="404" t="str">
        <f ca="1">+IF(OFFSET('Hygiene Data'!$E$12,0,10*ROW('Hygiene Data'!E191))="","",OFFSET('Hygiene Data'!$E$12,0,10*ROW('Hygiene Data'!E191)))</f>
        <v/>
      </c>
      <c r="DT197" s="404" t="str">
        <f ca="1">+IF(OFFSET('Hygiene Data'!$E$13,0,10*ROW('Hygiene Data'!E191))="","",OFFSET('Hygiene Data'!$E$13,0,10*ROW('Hygiene Data'!E191)))</f>
        <v/>
      </c>
      <c r="DU197" s="404" t="str">
        <f ca="1">+IF(OFFSET('Hygiene Data'!$F$11,0,10*ROW('Hygiene Data'!F191))="","",OFFSET('Hygiene Data'!$F$11,0,10*ROW('Hygiene Data'!F191)))</f>
        <v/>
      </c>
      <c r="DV197" s="404" t="str">
        <f ca="1">+IF(OFFSET('Hygiene Data'!$F$12,0,10*ROW('Hygiene Data'!F191))="","",OFFSET('Hygiene Data'!$F$12,0,10*ROW('Hygiene Data'!F191)))</f>
        <v/>
      </c>
      <c r="DW197" s="404" t="str">
        <f ca="1">+IF(OFFSET('Hygiene Data'!$F$13,0,10*ROW('Hygiene Data'!F191))="","",OFFSET('Hygiene Data'!$F$13,0,10*ROW('Hygiene Data'!F191)))</f>
        <v/>
      </c>
      <c r="DX197" s="404" t="str">
        <f ca="1">+IF(OFFSET('Hygiene Data'!$G$11,0,10*ROW('Hygiene Data'!G191))="","",OFFSET('Hygiene Data'!$G$11,0,10*ROW('Hygiene Data'!G191)))</f>
        <v/>
      </c>
      <c r="DY197" s="404" t="str">
        <f ca="1">+IF(OFFSET('Hygiene Data'!$G$12,0,10*ROW('Hygiene Data'!G191))="","",OFFSET('Hygiene Data'!$G$12,0,10*ROW('Hygiene Data'!G191)))</f>
        <v/>
      </c>
      <c r="DZ197" s="404" t="str">
        <f ca="1">+IF(OFFSET('Hygiene Data'!$G$13,0,10*ROW('Hygiene Data'!G191))="","",OFFSET('Hygiene Data'!$G$13,0,10*ROW('Hygiene Data'!G191)))</f>
        <v/>
      </c>
      <c r="EA197" s="404" t="str">
        <f ca="1">+IF(OFFSET('Hygiene Data'!$H$11,0,10*ROW('Hygiene Data'!H191))="","",OFFSET('Hygiene Data'!$H$11,0,10*ROW('Hygiene Data'!H191)))</f>
        <v/>
      </c>
      <c r="EB197" s="404" t="str">
        <f ca="1">+IF(OFFSET('Hygiene Data'!$H$12,0,10*ROW('Hygiene Data'!H191))="","",OFFSET('Hygiene Data'!$H$12,0,10*ROW('Hygiene Data'!H191)))</f>
        <v/>
      </c>
      <c r="EC197" s="404" t="str">
        <f ca="1">+IF(OFFSET('Hygiene Data'!$H$13,0,10*ROW('Hygiene Data'!H191))="","",OFFSET('Hygiene Data'!$H$13,0,10*ROW('Hygiene Data'!H191)))</f>
        <v/>
      </c>
      <c r="ED197" s="404" t="str">
        <f ca="1">+IF(OFFSET('Hygiene Data'!$I$11,0,10*ROW('Hygiene Data'!I191))="","",OFFSET('Hygiene Data'!$I$11,0,10*ROW('Hygiene Data'!I191)))</f>
        <v/>
      </c>
      <c r="EE197" s="404" t="str">
        <f ca="1">+IF(OFFSET('Hygiene Data'!$I$12,0,10*ROW('Hygiene Data'!I191))="","",OFFSET('Hygiene Data'!$I$12,0,10*ROW('Hygiene Data'!I191)))</f>
        <v/>
      </c>
      <c r="EF197" s="404" t="str">
        <f ca="1">+IF(OFFSET('Hygiene Data'!$I$13,0,10*ROW('Hygiene Data'!I191))="","",OFFSET('Hygiene Data'!$I$13,0,10*ROW('Hygiene Data'!I191)))</f>
        <v/>
      </c>
    </row>
    <row r="198" spans="1:136" x14ac:dyDescent="0.25">
      <c r="A198" s="513" t="str">
        <f ca="1">+IF(OFFSET('Water Data'!$B$2,0,10*ROW('Water Data'!E192))="","",OFFSET('Water Data'!$B$2,0,10*ROW('Water Data'!E192)))</f>
        <v/>
      </c>
      <c r="B198" s="51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40" t="str">
        <f t="shared" ca="1" si="2"/>
        <v/>
      </c>
      <c r="D198" s="54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4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4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4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4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4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4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4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4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4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4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4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4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4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4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4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4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4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4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4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4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4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4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4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4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4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4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4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4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4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4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4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4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4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4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4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4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4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4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4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4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4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4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4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4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4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4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4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4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1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4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4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4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4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4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4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4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4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4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4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4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4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4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4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4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4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404" t="str">
        <f ca="1">+IF(OFFSET('Water Data'!$D$27,0,10*ROW('Water Data'!D192))="","",OFFSET('Water Data'!$D$27,0,10*ROW('Water Data'!D192)))</f>
        <v/>
      </c>
      <c r="BT198" s="404" t="str">
        <f ca="1">+IF(OFFSET('Water Data'!$D$28,0,10*ROW('Water Data'!D192))="","",OFFSET('Water Data'!$D$28,0,10*ROW('Water Data'!D192)))</f>
        <v/>
      </c>
      <c r="BU198" s="404" t="str">
        <f ca="1">+IF(OFFSET('Water Data'!$D$29,0,10*ROW('Water Data'!D192))="","",OFFSET('Water Data'!$D$29,0,10*ROW('Water Data'!D192)))</f>
        <v/>
      </c>
      <c r="BV198" s="404" t="str">
        <f ca="1">+IF(OFFSET('Water Data'!$E$27,0,10*ROW('Water Data'!E192))="","",OFFSET('Water Data'!$E$27,0,10*ROW('Water Data'!E192)))</f>
        <v/>
      </c>
      <c r="BW198" s="404" t="str">
        <f ca="1">+IF(OFFSET('Water Data'!$E$28,0,10*ROW('Water Data'!E192))="","",OFFSET('Water Data'!$E$28,0,10*ROW('Water Data'!E192)))</f>
        <v/>
      </c>
      <c r="BX198" s="404" t="str">
        <f ca="1">+IF(OFFSET('Water Data'!$E$29,0,10*ROW('Water Data'!E192))="","",OFFSET('Water Data'!$E$29,0,10*ROW('Water Data'!E192)))</f>
        <v/>
      </c>
      <c r="BY198" s="404" t="str">
        <f ca="1">+IF(OFFSET('Water Data'!$F$27,0,10*ROW('Water Data'!F192))="","",OFFSET('Water Data'!$F$27,0,10*ROW('Water Data'!F192)))</f>
        <v/>
      </c>
      <c r="BZ198" s="404" t="str">
        <f ca="1">+IF(OFFSET('Water Data'!$F$28,0,10*ROW('Water Data'!F192))="","",OFFSET('Water Data'!$F$28,0,10*ROW('Water Data'!F192)))</f>
        <v/>
      </c>
      <c r="CA198" s="404" t="str">
        <f ca="1">+IF(OFFSET('Water Data'!$F$29,0,10*ROW('Water Data'!F192))="","",OFFSET('Water Data'!$F$29,0,10*ROW('Water Data'!F192)))</f>
        <v/>
      </c>
      <c r="CB198" s="404" t="str">
        <f ca="1">+IF(OFFSET('Water Data'!$G$27,0,10*ROW('Water Data'!G192))="","",OFFSET('Water Data'!$G$27,0,10*ROW('Water Data'!G192)))</f>
        <v/>
      </c>
      <c r="CC198" s="404" t="str">
        <f ca="1">+IF(OFFSET('Water Data'!$G$28,0,10*ROW('Water Data'!G192))="","",OFFSET('Water Data'!$G$28,0,10*ROW('Water Data'!G192)))</f>
        <v/>
      </c>
      <c r="CD198" s="404" t="str">
        <f ca="1">+IF(OFFSET('Water Data'!$G$29,0,10*ROW('Water Data'!G192))="","",OFFSET('Water Data'!$G$29,0,10*ROW('Water Data'!G192)))</f>
        <v/>
      </c>
      <c r="CE198" s="404" t="str">
        <f ca="1">+IF(OFFSET('Water Data'!$H$27,0,10*ROW('Water Data'!H192))="","",OFFSET('Water Data'!$H$27,0,10*ROW('Water Data'!H192)))</f>
        <v/>
      </c>
      <c r="CF198" s="404" t="str">
        <f ca="1">+IF(OFFSET('Water Data'!$H$28,0,10*ROW('Water Data'!H192))="","",OFFSET('Water Data'!$H$28,0,10*ROW('Water Data'!H192)))</f>
        <v/>
      </c>
      <c r="CG198" s="404" t="str">
        <f ca="1">+IF(OFFSET('Water Data'!$H$29,0,10*ROW('Water Data'!H192))="","",OFFSET('Water Data'!$H$29,0,10*ROW('Water Data'!H192)))</f>
        <v/>
      </c>
      <c r="CH198" s="404" t="str">
        <f ca="1">+IF(OFFSET('Water Data'!$I$27,0,10*ROW('Water Data'!I192))="","",OFFSET('Water Data'!$I$27,0,10*ROW('Water Data'!I192)))</f>
        <v/>
      </c>
      <c r="CI198" s="404" t="str">
        <f ca="1">+IF(OFFSET('Water Data'!$I$28,0,10*ROW('Water Data'!I192))="","",OFFSET('Water Data'!$I$28,0,10*ROW('Water Data'!I192)))</f>
        <v/>
      </c>
      <c r="CJ198" s="404" t="str">
        <f ca="1">+IF(OFFSET('Water Data'!$I$29,0,10*ROW('Water Data'!I192))="","",OFFSET('Water Data'!$I$29,0,10*ROW('Water Data'!I192)))</f>
        <v/>
      </c>
      <c r="CK198" s="404" t="str">
        <f ca="1">+IF(OFFSET('Sanitation Data'!$D$28,0,10*ROW('Sanitation Data'!D192))="","",OFFSET('Sanitation Data'!$D$28,0,10*ROW('Sanitation Data'!D192)))</f>
        <v/>
      </c>
      <c r="CL198" s="404" t="str">
        <f ca="1">+IF(OFFSET('Sanitation Data'!$D$29,0,10*ROW('Sanitation Data'!D192))="","",OFFSET('Sanitation Data'!$D$29,0,10*ROW('Sanitation Data'!D192)))</f>
        <v/>
      </c>
      <c r="CM198" s="404" t="str">
        <f ca="1">+IF(OFFSET('Sanitation Data'!$D$30,0,10*ROW('Sanitation Data'!D192))="","",OFFSET('Sanitation Data'!$D$30,0,10*ROW('Sanitation Data'!D192)))</f>
        <v/>
      </c>
      <c r="CN198" s="404" t="str">
        <f ca="1">+IF(OFFSET('Sanitation Data'!$D$31,0,10*ROW('Sanitation Data'!D192))="","",OFFSET('Sanitation Data'!$D$31,0,10*ROW('Sanitation Data'!D192)))</f>
        <v/>
      </c>
      <c r="CO198" s="404" t="str">
        <f ca="1">+IF(OFFSET('Sanitation Data'!$D$32,0,10*ROW('Sanitation Data'!D192))="","",OFFSET('Sanitation Data'!$D$32,0,10*ROW('Sanitation Data'!D192)))</f>
        <v/>
      </c>
      <c r="CP198" s="404" t="str">
        <f ca="1">+IF(OFFSET('Sanitation Data'!$E$28,0,10*ROW('Sanitation Data'!E192))="","",OFFSET('Sanitation Data'!$E$28,0,10*ROW('Sanitation Data'!E192)))</f>
        <v/>
      </c>
      <c r="CQ198" s="404" t="str">
        <f ca="1">+IF(OFFSET('Sanitation Data'!$E$29,0,10*ROW('Sanitation Data'!E192))="","",OFFSET('Sanitation Data'!$E$29,0,10*ROW('Sanitation Data'!E192)))</f>
        <v/>
      </c>
      <c r="CR198" s="404" t="str">
        <f ca="1">+IF(OFFSET('Sanitation Data'!$E$30,0,10*ROW('Sanitation Data'!E192))="","",OFFSET('Sanitation Data'!$E$30,0,10*ROW('Sanitation Data'!E192)))</f>
        <v/>
      </c>
      <c r="CS198" s="404" t="str">
        <f ca="1">+IF(OFFSET('Sanitation Data'!$E$31,0,10*ROW('Sanitation Data'!E192))="","",OFFSET('Sanitation Data'!$E$31,0,10*ROW('Sanitation Data'!E192)))</f>
        <v/>
      </c>
      <c r="CT198" s="404" t="str">
        <f ca="1">+IF(OFFSET('Sanitation Data'!$E$32,0,10*ROW('Sanitation Data'!E192))="","",OFFSET('Sanitation Data'!$E$32,0,10*ROW('Sanitation Data'!E192)))</f>
        <v/>
      </c>
      <c r="CU198" s="404" t="str">
        <f ca="1">+IF(OFFSET('Sanitation Data'!$F$28,0,10*ROW('Sanitation Data'!F192))="","",OFFSET('Sanitation Data'!$F$28,0,10*ROW('Sanitation Data'!F192)))</f>
        <v/>
      </c>
      <c r="CV198" s="404" t="str">
        <f ca="1">+IF(OFFSET('Sanitation Data'!$F$29,0,10*ROW('Sanitation Data'!F192))="","",OFFSET('Sanitation Data'!$F$29,0,10*ROW('Sanitation Data'!F192)))</f>
        <v/>
      </c>
      <c r="CW198" s="404" t="str">
        <f ca="1">+IF(OFFSET('Sanitation Data'!$F$30,0,10*ROW('Sanitation Data'!F192))="","",OFFSET('Sanitation Data'!$F$30,0,10*ROW('Sanitation Data'!F192)))</f>
        <v/>
      </c>
      <c r="CX198" s="404" t="str">
        <f ca="1">+IF(OFFSET('Sanitation Data'!$F$31,0,10*ROW('Sanitation Data'!F192))="","",OFFSET('Sanitation Data'!$F$31,0,10*ROW('Sanitation Data'!F192)))</f>
        <v/>
      </c>
      <c r="CY198" s="404" t="str">
        <f ca="1">+IF(OFFSET('Sanitation Data'!$F$32,0,10*ROW('Sanitation Data'!F192))="","",OFFSET('Sanitation Data'!$F$32,0,10*ROW('Sanitation Data'!F192)))</f>
        <v/>
      </c>
      <c r="CZ198" s="404" t="str">
        <f ca="1">+IF(OFFSET('Sanitation Data'!$G$28,0,10*ROW('Sanitation Data'!G192))="","",OFFSET('Sanitation Data'!$G$28,0,10*ROW('Sanitation Data'!G192)))</f>
        <v/>
      </c>
      <c r="DA198" s="404" t="str">
        <f ca="1">+IF(OFFSET('Sanitation Data'!$G$29,0,10*ROW('Sanitation Data'!G192))="","",OFFSET('Sanitation Data'!$G$29,0,10*ROW('Sanitation Data'!G192)))</f>
        <v/>
      </c>
      <c r="DB198" s="404" t="str">
        <f ca="1">+IF(OFFSET('Sanitation Data'!$G$30,0,10*ROW('Sanitation Data'!G192))="","",OFFSET('Sanitation Data'!$G$30,0,10*ROW('Sanitation Data'!G192)))</f>
        <v/>
      </c>
      <c r="DC198" s="404" t="str">
        <f ca="1">+IF(OFFSET('Sanitation Data'!$G$31,0,10*ROW('Sanitation Data'!G192))="","",OFFSET('Sanitation Data'!$G$31,0,10*ROW('Sanitation Data'!G192)))</f>
        <v/>
      </c>
      <c r="DD198" s="404" t="str">
        <f ca="1">+IF(OFFSET('Sanitation Data'!$G$32,0,10*ROW('Sanitation Data'!G192))="","",OFFSET('Sanitation Data'!$G$32,0,10*ROW('Sanitation Data'!G192)))</f>
        <v/>
      </c>
      <c r="DE198" s="404" t="str">
        <f ca="1">+IF(OFFSET('Sanitation Data'!$H$28,0,10*ROW('Sanitation Data'!H192))="","",OFFSET('Sanitation Data'!$H$28,0,10*ROW('Sanitation Data'!H192)))</f>
        <v/>
      </c>
      <c r="DF198" s="404" t="str">
        <f ca="1">+IF(OFFSET('Sanitation Data'!$H$29,0,10*ROW('Sanitation Data'!H192))="","",OFFSET('Sanitation Data'!$H$29,0,10*ROW('Sanitation Data'!H192)))</f>
        <v/>
      </c>
      <c r="DG198" s="404" t="str">
        <f ca="1">+IF(OFFSET('Sanitation Data'!$H$30,0,10*ROW('Sanitation Data'!H192))="","",OFFSET('Sanitation Data'!$H$30,0,10*ROW('Sanitation Data'!H192)))</f>
        <v/>
      </c>
      <c r="DH198" s="404" t="str">
        <f ca="1">+IF(OFFSET('Sanitation Data'!$H$31,0,10*ROW('Sanitation Data'!H192))="","",OFFSET('Sanitation Data'!$H$31,0,10*ROW('Sanitation Data'!H192)))</f>
        <v/>
      </c>
      <c r="DI198" s="404" t="str">
        <f ca="1">+IF(OFFSET('Sanitation Data'!$H$32,0,10*ROW('Sanitation Data'!H192))="","",OFFSET('Sanitation Data'!$H$32,0,10*ROW('Sanitation Data'!H192)))</f>
        <v/>
      </c>
      <c r="DJ198" s="404" t="str">
        <f ca="1">+IF(OFFSET('Sanitation Data'!$I$28,0,10*ROW('Sanitation Data'!I192))="","",OFFSET('Sanitation Data'!$I$28,0,10*ROW('Sanitation Data'!I192)))</f>
        <v/>
      </c>
      <c r="DK198" s="404" t="str">
        <f ca="1">+IF(OFFSET('Sanitation Data'!$I$29,0,10*ROW('Sanitation Data'!I192))="","",OFFSET('Sanitation Data'!$I$29,0,10*ROW('Sanitation Data'!I192)))</f>
        <v/>
      </c>
      <c r="DL198" s="404" t="str">
        <f ca="1">+IF(OFFSET('Sanitation Data'!$I$30,0,10*ROW('Sanitation Data'!I192))="","",OFFSET('Sanitation Data'!$I$30,0,10*ROW('Sanitation Data'!I192)))</f>
        <v/>
      </c>
      <c r="DM198" s="404" t="str">
        <f ca="1">+IF(OFFSET('Sanitation Data'!$I$31,0,10*ROW('Sanitation Data'!I192))="","",OFFSET('Sanitation Data'!$I$31,0,10*ROW('Sanitation Data'!I192)))</f>
        <v/>
      </c>
      <c r="DN198" s="404" t="str">
        <f ca="1">+IF(OFFSET('Sanitation Data'!$I$32,0,10*ROW('Sanitation Data'!I192))="","",OFFSET('Sanitation Data'!$I$32,0,10*ROW('Sanitation Data'!I192)))</f>
        <v/>
      </c>
      <c r="DO198" s="404" t="str">
        <f ca="1">+IF(OFFSET('Hygiene Data'!$D$11,0,10*ROW('Hygiene Data'!D192))="","",OFFSET('Hygiene Data'!$D$11,0,10*ROW('Hygiene Data'!D192)))</f>
        <v/>
      </c>
      <c r="DP198" s="404" t="str">
        <f ca="1">+IF(OFFSET('Hygiene Data'!$D$12,0,10*ROW('Hygiene Data'!D192))="","",OFFSET('Hygiene Data'!$D$12,0,10*ROW('Hygiene Data'!D192)))</f>
        <v/>
      </c>
      <c r="DQ198" s="404" t="str">
        <f ca="1">+IF(OFFSET('Hygiene Data'!$D$13,0,10*ROW('Hygiene Data'!D192))="","",OFFSET('Hygiene Data'!$D$13,0,10*ROW('Hygiene Data'!D192)))</f>
        <v/>
      </c>
      <c r="DR198" s="404" t="str">
        <f ca="1">+IF(OFFSET('Hygiene Data'!$E$11,0,10*ROW('Hygiene Data'!E192))="","",OFFSET('Hygiene Data'!$E$11,0,10*ROW('Hygiene Data'!E192)))</f>
        <v/>
      </c>
      <c r="DS198" s="404" t="str">
        <f ca="1">+IF(OFFSET('Hygiene Data'!$E$12,0,10*ROW('Hygiene Data'!E192))="","",OFFSET('Hygiene Data'!$E$12,0,10*ROW('Hygiene Data'!E192)))</f>
        <v/>
      </c>
      <c r="DT198" s="404" t="str">
        <f ca="1">+IF(OFFSET('Hygiene Data'!$E$13,0,10*ROW('Hygiene Data'!E192))="","",OFFSET('Hygiene Data'!$E$13,0,10*ROW('Hygiene Data'!E192)))</f>
        <v/>
      </c>
      <c r="DU198" s="404" t="str">
        <f ca="1">+IF(OFFSET('Hygiene Data'!$F$11,0,10*ROW('Hygiene Data'!F192))="","",OFFSET('Hygiene Data'!$F$11,0,10*ROW('Hygiene Data'!F192)))</f>
        <v/>
      </c>
      <c r="DV198" s="404" t="str">
        <f ca="1">+IF(OFFSET('Hygiene Data'!$F$12,0,10*ROW('Hygiene Data'!F192))="","",OFFSET('Hygiene Data'!$F$12,0,10*ROW('Hygiene Data'!F192)))</f>
        <v/>
      </c>
      <c r="DW198" s="404" t="str">
        <f ca="1">+IF(OFFSET('Hygiene Data'!$F$13,0,10*ROW('Hygiene Data'!F192))="","",OFFSET('Hygiene Data'!$F$13,0,10*ROW('Hygiene Data'!F192)))</f>
        <v/>
      </c>
      <c r="DX198" s="404" t="str">
        <f ca="1">+IF(OFFSET('Hygiene Data'!$G$11,0,10*ROW('Hygiene Data'!G192))="","",OFFSET('Hygiene Data'!$G$11,0,10*ROW('Hygiene Data'!G192)))</f>
        <v/>
      </c>
      <c r="DY198" s="404" t="str">
        <f ca="1">+IF(OFFSET('Hygiene Data'!$G$12,0,10*ROW('Hygiene Data'!G192))="","",OFFSET('Hygiene Data'!$G$12,0,10*ROW('Hygiene Data'!G192)))</f>
        <v/>
      </c>
      <c r="DZ198" s="404" t="str">
        <f ca="1">+IF(OFFSET('Hygiene Data'!$G$13,0,10*ROW('Hygiene Data'!G192))="","",OFFSET('Hygiene Data'!$G$13,0,10*ROW('Hygiene Data'!G192)))</f>
        <v/>
      </c>
      <c r="EA198" s="404" t="str">
        <f ca="1">+IF(OFFSET('Hygiene Data'!$H$11,0,10*ROW('Hygiene Data'!H192))="","",OFFSET('Hygiene Data'!$H$11,0,10*ROW('Hygiene Data'!H192)))</f>
        <v/>
      </c>
      <c r="EB198" s="404" t="str">
        <f ca="1">+IF(OFFSET('Hygiene Data'!$H$12,0,10*ROW('Hygiene Data'!H192))="","",OFFSET('Hygiene Data'!$H$12,0,10*ROW('Hygiene Data'!H192)))</f>
        <v/>
      </c>
      <c r="EC198" s="404" t="str">
        <f ca="1">+IF(OFFSET('Hygiene Data'!$H$13,0,10*ROW('Hygiene Data'!H192))="","",OFFSET('Hygiene Data'!$H$13,0,10*ROW('Hygiene Data'!H192)))</f>
        <v/>
      </c>
      <c r="ED198" s="404" t="str">
        <f ca="1">+IF(OFFSET('Hygiene Data'!$I$11,0,10*ROW('Hygiene Data'!I192))="","",OFFSET('Hygiene Data'!$I$11,0,10*ROW('Hygiene Data'!I192)))</f>
        <v/>
      </c>
      <c r="EE198" s="404" t="str">
        <f ca="1">+IF(OFFSET('Hygiene Data'!$I$12,0,10*ROW('Hygiene Data'!I192))="","",OFFSET('Hygiene Data'!$I$12,0,10*ROW('Hygiene Data'!I192)))</f>
        <v/>
      </c>
      <c r="EF198" s="404" t="str">
        <f ca="1">+IF(OFFSET('Hygiene Data'!$I$13,0,10*ROW('Hygiene Data'!I192))="","",OFFSET('Hygiene Data'!$I$13,0,10*ROW('Hygiene Data'!I192)))</f>
        <v/>
      </c>
    </row>
    <row r="199" spans="1:136" x14ac:dyDescent="0.25">
      <c r="A199" s="513" t="str">
        <f ca="1">+IF(OFFSET('Water Data'!$B$2,0,10*ROW('Water Data'!E193))="","",OFFSET('Water Data'!$B$2,0,10*ROW('Water Data'!E193)))</f>
        <v/>
      </c>
      <c r="B199" s="51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40" t="str">
        <f t="shared" ref="C199:C207" ca="1" si="3">+IF(ISNUMBER(VALUE(MID(A199,5,4))), VALUE(MID(A199, 5,4)),"")</f>
        <v/>
      </c>
      <c r="D199" s="54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4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4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4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4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4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4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4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4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4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4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4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4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4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4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4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4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4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4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4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4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4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4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4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4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4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4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4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4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4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4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4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4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4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4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4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4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4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4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4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4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4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4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4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4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4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4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4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4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1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4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4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4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4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4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4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4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4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4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4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4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4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4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4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4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4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404" t="str">
        <f ca="1">+IF(OFFSET('Water Data'!$D$27,0,10*ROW('Water Data'!D193))="","",OFFSET('Water Data'!$D$27,0,10*ROW('Water Data'!D193)))</f>
        <v/>
      </c>
      <c r="BT199" s="404" t="str">
        <f ca="1">+IF(OFFSET('Water Data'!$D$28,0,10*ROW('Water Data'!D193))="","",OFFSET('Water Data'!$D$28,0,10*ROW('Water Data'!D193)))</f>
        <v/>
      </c>
      <c r="BU199" s="404" t="str">
        <f ca="1">+IF(OFFSET('Water Data'!$D$29,0,10*ROW('Water Data'!D193))="","",OFFSET('Water Data'!$D$29,0,10*ROW('Water Data'!D193)))</f>
        <v/>
      </c>
      <c r="BV199" s="404" t="str">
        <f ca="1">+IF(OFFSET('Water Data'!$E$27,0,10*ROW('Water Data'!E193))="","",OFFSET('Water Data'!$E$27,0,10*ROW('Water Data'!E193)))</f>
        <v/>
      </c>
      <c r="BW199" s="404" t="str">
        <f ca="1">+IF(OFFSET('Water Data'!$E$28,0,10*ROW('Water Data'!E193))="","",OFFSET('Water Data'!$E$28,0,10*ROW('Water Data'!E193)))</f>
        <v/>
      </c>
      <c r="BX199" s="404" t="str">
        <f ca="1">+IF(OFFSET('Water Data'!$E$29,0,10*ROW('Water Data'!E193))="","",OFFSET('Water Data'!$E$29,0,10*ROW('Water Data'!E193)))</f>
        <v/>
      </c>
      <c r="BY199" s="404" t="str">
        <f ca="1">+IF(OFFSET('Water Data'!$F$27,0,10*ROW('Water Data'!F193))="","",OFFSET('Water Data'!$F$27,0,10*ROW('Water Data'!F193)))</f>
        <v/>
      </c>
      <c r="BZ199" s="404" t="str">
        <f ca="1">+IF(OFFSET('Water Data'!$F$28,0,10*ROW('Water Data'!F193))="","",OFFSET('Water Data'!$F$28,0,10*ROW('Water Data'!F193)))</f>
        <v/>
      </c>
      <c r="CA199" s="404" t="str">
        <f ca="1">+IF(OFFSET('Water Data'!$F$29,0,10*ROW('Water Data'!F193))="","",OFFSET('Water Data'!$F$29,0,10*ROW('Water Data'!F193)))</f>
        <v/>
      </c>
      <c r="CB199" s="404" t="str">
        <f ca="1">+IF(OFFSET('Water Data'!$G$27,0,10*ROW('Water Data'!G193))="","",OFFSET('Water Data'!$G$27,0,10*ROW('Water Data'!G193)))</f>
        <v/>
      </c>
      <c r="CC199" s="404" t="str">
        <f ca="1">+IF(OFFSET('Water Data'!$G$28,0,10*ROW('Water Data'!G193))="","",OFFSET('Water Data'!$G$28,0,10*ROW('Water Data'!G193)))</f>
        <v/>
      </c>
      <c r="CD199" s="404" t="str">
        <f ca="1">+IF(OFFSET('Water Data'!$G$29,0,10*ROW('Water Data'!G193))="","",OFFSET('Water Data'!$G$29,0,10*ROW('Water Data'!G193)))</f>
        <v/>
      </c>
      <c r="CE199" s="404" t="str">
        <f ca="1">+IF(OFFSET('Water Data'!$H$27,0,10*ROW('Water Data'!H193))="","",OFFSET('Water Data'!$H$27,0,10*ROW('Water Data'!H193)))</f>
        <v/>
      </c>
      <c r="CF199" s="404" t="str">
        <f ca="1">+IF(OFFSET('Water Data'!$H$28,0,10*ROW('Water Data'!H193))="","",OFFSET('Water Data'!$H$28,0,10*ROW('Water Data'!H193)))</f>
        <v/>
      </c>
      <c r="CG199" s="404" t="str">
        <f ca="1">+IF(OFFSET('Water Data'!$H$29,0,10*ROW('Water Data'!H193))="","",OFFSET('Water Data'!$H$29,0,10*ROW('Water Data'!H193)))</f>
        <v/>
      </c>
      <c r="CH199" s="404" t="str">
        <f ca="1">+IF(OFFSET('Water Data'!$I$27,0,10*ROW('Water Data'!I193))="","",OFFSET('Water Data'!$I$27,0,10*ROW('Water Data'!I193)))</f>
        <v/>
      </c>
      <c r="CI199" s="404" t="str">
        <f ca="1">+IF(OFFSET('Water Data'!$I$28,0,10*ROW('Water Data'!I193))="","",OFFSET('Water Data'!$I$28,0,10*ROW('Water Data'!I193)))</f>
        <v/>
      </c>
      <c r="CJ199" s="404" t="str">
        <f ca="1">+IF(OFFSET('Water Data'!$I$29,0,10*ROW('Water Data'!I193))="","",OFFSET('Water Data'!$I$29,0,10*ROW('Water Data'!I193)))</f>
        <v/>
      </c>
      <c r="CK199" s="404" t="str">
        <f ca="1">+IF(OFFSET('Sanitation Data'!$D$28,0,10*ROW('Sanitation Data'!D193))="","",OFFSET('Sanitation Data'!$D$28,0,10*ROW('Sanitation Data'!D193)))</f>
        <v/>
      </c>
      <c r="CL199" s="404" t="str">
        <f ca="1">+IF(OFFSET('Sanitation Data'!$D$29,0,10*ROW('Sanitation Data'!D193))="","",OFFSET('Sanitation Data'!$D$29,0,10*ROW('Sanitation Data'!D193)))</f>
        <v/>
      </c>
      <c r="CM199" s="404" t="str">
        <f ca="1">+IF(OFFSET('Sanitation Data'!$D$30,0,10*ROW('Sanitation Data'!D193))="","",OFFSET('Sanitation Data'!$D$30,0,10*ROW('Sanitation Data'!D193)))</f>
        <v/>
      </c>
      <c r="CN199" s="404" t="str">
        <f ca="1">+IF(OFFSET('Sanitation Data'!$D$31,0,10*ROW('Sanitation Data'!D193))="","",OFFSET('Sanitation Data'!$D$31,0,10*ROW('Sanitation Data'!D193)))</f>
        <v/>
      </c>
      <c r="CO199" s="404" t="str">
        <f ca="1">+IF(OFFSET('Sanitation Data'!$D$32,0,10*ROW('Sanitation Data'!D193))="","",OFFSET('Sanitation Data'!$D$32,0,10*ROW('Sanitation Data'!D193)))</f>
        <v/>
      </c>
      <c r="CP199" s="404" t="str">
        <f ca="1">+IF(OFFSET('Sanitation Data'!$E$28,0,10*ROW('Sanitation Data'!E193))="","",OFFSET('Sanitation Data'!$E$28,0,10*ROW('Sanitation Data'!E193)))</f>
        <v/>
      </c>
      <c r="CQ199" s="404" t="str">
        <f ca="1">+IF(OFFSET('Sanitation Data'!$E$29,0,10*ROW('Sanitation Data'!E193))="","",OFFSET('Sanitation Data'!$E$29,0,10*ROW('Sanitation Data'!E193)))</f>
        <v/>
      </c>
      <c r="CR199" s="404" t="str">
        <f ca="1">+IF(OFFSET('Sanitation Data'!$E$30,0,10*ROW('Sanitation Data'!E193))="","",OFFSET('Sanitation Data'!$E$30,0,10*ROW('Sanitation Data'!E193)))</f>
        <v/>
      </c>
      <c r="CS199" s="404" t="str">
        <f ca="1">+IF(OFFSET('Sanitation Data'!$E$31,0,10*ROW('Sanitation Data'!E193))="","",OFFSET('Sanitation Data'!$E$31,0,10*ROW('Sanitation Data'!E193)))</f>
        <v/>
      </c>
      <c r="CT199" s="404" t="str">
        <f ca="1">+IF(OFFSET('Sanitation Data'!$E$32,0,10*ROW('Sanitation Data'!E193))="","",OFFSET('Sanitation Data'!$E$32,0,10*ROW('Sanitation Data'!E193)))</f>
        <v/>
      </c>
      <c r="CU199" s="404" t="str">
        <f ca="1">+IF(OFFSET('Sanitation Data'!$F$28,0,10*ROW('Sanitation Data'!F193))="","",OFFSET('Sanitation Data'!$F$28,0,10*ROW('Sanitation Data'!F193)))</f>
        <v/>
      </c>
      <c r="CV199" s="404" t="str">
        <f ca="1">+IF(OFFSET('Sanitation Data'!$F$29,0,10*ROW('Sanitation Data'!F193))="","",OFFSET('Sanitation Data'!$F$29,0,10*ROW('Sanitation Data'!F193)))</f>
        <v/>
      </c>
      <c r="CW199" s="404" t="str">
        <f ca="1">+IF(OFFSET('Sanitation Data'!$F$30,0,10*ROW('Sanitation Data'!F193))="","",OFFSET('Sanitation Data'!$F$30,0,10*ROW('Sanitation Data'!F193)))</f>
        <v/>
      </c>
      <c r="CX199" s="404" t="str">
        <f ca="1">+IF(OFFSET('Sanitation Data'!$F$31,0,10*ROW('Sanitation Data'!F193))="","",OFFSET('Sanitation Data'!$F$31,0,10*ROW('Sanitation Data'!F193)))</f>
        <v/>
      </c>
      <c r="CY199" s="404" t="str">
        <f ca="1">+IF(OFFSET('Sanitation Data'!$F$32,0,10*ROW('Sanitation Data'!F193))="","",OFFSET('Sanitation Data'!$F$32,0,10*ROW('Sanitation Data'!F193)))</f>
        <v/>
      </c>
      <c r="CZ199" s="404" t="str">
        <f ca="1">+IF(OFFSET('Sanitation Data'!$G$28,0,10*ROW('Sanitation Data'!G193))="","",OFFSET('Sanitation Data'!$G$28,0,10*ROW('Sanitation Data'!G193)))</f>
        <v/>
      </c>
      <c r="DA199" s="404" t="str">
        <f ca="1">+IF(OFFSET('Sanitation Data'!$G$29,0,10*ROW('Sanitation Data'!G193))="","",OFFSET('Sanitation Data'!$G$29,0,10*ROW('Sanitation Data'!G193)))</f>
        <v/>
      </c>
      <c r="DB199" s="404" t="str">
        <f ca="1">+IF(OFFSET('Sanitation Data'!$G$30,0,10*ROW('Sanitation Data'!G193))="","",OFFSET('Sanitation Data'!$G$30,0,10*ROW('Sanitation Data'!G193)))</f>
        <v/>
      </c>
      <c r="DC199" s="404" t="str">
        <f ca="1">+IF(OFFSET('Sanitation Data'!$G$31,0,10*ROW('Sanitation Data'!G193))="","",OFFSET('Sanitation Data'!$G$31,0,10*ROW('Sanitation Data'!G193)))</f>
        <v/>
      </c>
      <c r="DD199" s="404" t="str">
        <f ca="1">+IF(OFFSET('Sanitation Data'!$G$32,0,10*ROW('Sanitation Data'!G193))="","",OFFSET('Sanitation Data'!$G$32,0,10*ROW('Sanitation Data'!G193)))</f>
        <v/>
      </c>
      <c r="DE199" s="404" t="str">
        <f ca="1">+IF(OFFSET('Sanitation Data'!$H$28,0,10*ROW('Sanitation Data'!H193))="","",OFFSET('Sanitation Data'!$H$28,0,10*ROW('Sanitation Data'!H193)))</f>
        <v/>
      </c>
      <c r="DF199" s="404" t="str">
        <f ca="1">+IF(OFFSET('Sanitation Data'!$H$29,0,10*ROW('Sanitation Data'!H193))="","",OFFSET('Sanitation Data'!$H$29,0,10*ROW('Sanitation Data'!H193)))</f>
        <v/>
      </c>
      <c r="DG199" s="404" t="str">
        <f ca="1">+IF(OFFSET('Sanitation Data'!$H$30,0,10*ROW('Sanitation Data'!H193))="","",OFFSET('Sanitation Data'!$H$30,0,10*ROW('Sanitation Data'!H193)))</f>
        <v/>
      </c>
      <c r="DH199" s="404" t="str">
        <f ca="1">+IF(OFFSET('Sanitation Data'!$H$31,0,10*ROW('Sanitation Data'!H193))="","",OFFSET('Sanitation Data'!$H$31,0,10*ROW('Sanitation Data'!H193)))</f>
        <v/>
      </c>
      <c r="DI199" s="404" t="str">
        <f ca="1">+IF(OFFSET('Sanitation Data'!$H$32,0,10*ROW('Sanitation Data'!H193))="","",OFFSET('Sanitation Data'!$H$32,0,10*ROW('Sanitation Data'!H193)))</f>
        <v/>
      </c>
      <c r="DJ199" s="404" t="str">
        <f ca="1">+IF(OFFSET('Sanitation Data'!$I$28,0,10*ROW('Sanitation Data'!I193))="","",OFFSET('Sanitation Data'!$I$28,0,10*ROW('Sanitation Data'!I193)))</f>
        <v/>
      </c>
      <c r="DK199" s="404" t="str">
        <f ca="1">+IF(OFFSET('Sanitation Data'!$I$29,0,10*ROW('Sanitation Data'!I193))="","",OFFSET('Sanitation Data'!$I$29,0,10*ROW('Sanitation Data'!I193)))</f>
        <v/>
      </c>
      <c r="DL199" s="404" t="str">
        <f ca="1">+IF(OFFSET('Sanitation Data'!$I$30,0,10*ROW('Sanitation Data'!I193))="","",OFFSET('Sanitation Data'!$I$30,0,10*ROW('Sanitation Data'!I193)))</f>
        <v/>
      </c>
      <c r="DM199" s="404" t="str">
        <f ca="1">+IF(OFFSET('Sanitation Data'!$I$31,0,10*ROW('Sanitation Data'!I193))="","",OFFSET('Sanitation Data'!$I$31,0,10*ROW('Sanitation Data'!I193)))</f>
        <v/>
      </c>
      <c r="DN199" s="404" t="str">
        <f ca="1">+IF(OFFSET('Sanitation Data'!$I$32,0,10*ROW('Sanitation Data'!I193))="","",OFFSET('Sanitation Data'!$I$32,0,10*ROW('Sanitation Data'!I193)))</f>
        <v/>
      </c>
      <c r="DO199" s="404" t="str">
        <f ca="1">+IF(OFFSET('Hygiene Data'!$D$11,0,10*ROW('Hygiene Data'!D193))="","",OFFSET('Hygiene Data'!$D$11,0,10*ROW('Hygiene Data'!D193)))</f>
        <v/>
      </c>
      <c r="DP199" s="404" t="str">
        <f ca="1">+IF(OFFSET('Hygiene Data'!$D$12,0,10*ROW('Hygiene Data'!D193))="","",OFFSET('Hygiene Data'!$D$12,0,10*ROW('Hygiene Data'!D193)))</f>
        <v/>
      </c>
      <c r="DQ199" s="404" t="str">
        <f ca="1">+IF(OFFSET('Hygiene Data'!$D$13,0,10*ROW('Hygiene Data'!D193))="","",OFFSET('Hygiene Data'!$D$13,0,10*ROW('Hygiene Data'!D193)))</f>
        <v/>
      </c>
      <c r="DR199" s="404" t="str">
        <f ca="1">+IF(OFFSET('Hygiene Data'!$E$11,0,10*ROW('Hygiene Data'!E193))="","",OFFSET('Hygiene Data'!$E$11,0,10*ROW('Hygiene Data'!E193)))</f>
        <v/>
      </c>
      <c r="DS199" s="404" t="str">
        <f ca="1">+IF(OFFSET('Hygiene Data'!$E$12,0,10*ROW('Hygiene Data'!E193))="","",OFFSET('Hygiene Data'!$E$12,0,10*ROW('Hygiene Data'!E193)))</f>
        <v/>
      </c>
      <c r="DT199" s="404" t="str">
        <f ca="1">+IF(OFFSET('Hygiene Data'!$E$13,0,10*ROW('Hygiene Data'!E193))="","",OFFSET('Hygiene Data'!$E$13,0,10*ROW('Hygiene Data'!E193)))</f>
        <v/>
      </c>
      <c r="DU199" s="404" t="str">
        <f ca="1">+IF(OFFSET('Hygiene Data'!$F$11,0,10*ROW('Hygiene Data'!F193))="","",OFFSET('Hygiene Data'!$F$11,0,10*ROW('Hygiene Data'!F193)))</f>
        <v/>
      </c>
      <c r="DV199" s="404" t="str">
        <f ca="1">+IF(OFFSET('Hygiene Data'!$F$12,0,10*ROW('Hygiene Data'!F193))="","",OFFSET('Hygiene Data'!$F$12,0,10*ROW('Hygiene Data'!F193)))</f>
        <v/>
      </c>
      <c r="DW199" s="404" t="str">
        <f ca="1">+IF(OFFSET('Hygiene Data'!$F$13,0,10*ROW('Hygiene Data'!F193))="","",OFFSET('Hygiene Data'!$F$13,0,10*ROW('Hygiene Data'!F193)))</f>
        <v/>
      </c>
      <c r="DX199" s="404" t="str">
        <f ca="1">+IF(OFFSET('Hygiene Data'!$G$11,0,10*ROW('Hygiene Data'!G193))="","",OFFSET('Hygiene Data'!$G$11,0,10*ROW('Hygiene Data'!G193)))</f>
        <v/>
      </c>
      <c r="DY199" s="404" t="str">
        <f ca="1">+IF(OFFSET('Hygiene Data'!$G$12,0,10*ROW('Hygiene Data'!G193))="","",OFFSET('Hygiene Data'!$G$12,0,10*ROW('Hygiene Data'!G193)))</f>
        <v/>
      </c>
      <c r="DZ199" s="404" t="str">
        <f ca="1">+IF(OFFSET('Hygiene Data'!$G$13,0,10*ROW('Hygiene Data'!G193))="","",OFFSET('Hygiene Data'!$G$13,0,10*ROW('Hygiene Data'!G193)))</f>
        <v/>
      </c>
      <c r="EA199" s="404" t="str">
        <f ca="1">+IF(OFFSET('Hygiene Data'!$H$11,0,10*ROW('Hygiene Data'!H193))="","",OFFSET('Hygiene Data'!$H$11,0,10*ROW('Hygiene Data'!H193)))</f>
        <v/>
      </c>
      <c r="EB199" s="404" t="str">
        <f ca="1">+IF(OFFSET('Hygiene Data'!$H$12,0,10*ROW('Hygiene Data'!H193))="","",OFFSET('Hygiene Data'!$H$12,0,10*ROW('Hygiene Data'!H193)))</f>
        <v/>
      </c>
      <c r="EC199" s="404" t="str">
        <f ca="1">+IF(OFFSET('Hygiene Data'!$H$13,0,10*ROW('Hygiene Data'!H193))="","",OFFSET('Hygiene Data'!$H$13,0,10*ROW('Hygiene Data'!H193)))</f>
        <v/>
      </c>
      <c r="ED199" s="404" t="str">
        <f ca="1">+IF(OFFSET('Hygiene Data'!$I$11,0,10*ROW('Hygiene Data'!I193))="","",OFFSET('Hygiene Data'!$I$11,0,10*ROW('Hygiene Data'!I193)))</f>
        <v/>
      </c>
      <c r="EE199" s="404" t="str">
        <f ca="1">+IF(OFFSET('Hygiene Data'!$I$12,0,10*ROW('Hygiene Data'!I193))="","",OFFSET('Hygiene Data'!$I$12,0,10*ROW('Hygiene Data'!I193)))</f>
        <v/>
      </c>
      <c r="EF199" s="404" t="str">
        <f ca="1">+IF(OFFSET('Hygiene Data'!$I$13,0,10*ROW('Hygiene Data'!I193))="","",OFFSET('Hygiene Data'!$I$13,0,10*ROW('Hygiene Data'!I193)))</f>
        <v/>
      </c>
    </row>
    <row r="200" spans="1:136" x14ac:dyDescent="0.25">
      <c r="A200" s="513" t="str">
        <f ca="1">+IF(OFFSET('Water Data'!$B$2,0,10*ROW('Water Data'!E194))="","",OFFSET('Water Data'!$B$2,0,10*ROW('Water Data'!E194)))</f>
        <v/>
      </c>
      <c r="B200" s="51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40" t="str">
        <f t="shared" ca="1" si="3"/>
        <v/>
      </c>
      <c r="D200" s="54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4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4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4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4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4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4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4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4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4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4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4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4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4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4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4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4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4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4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4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4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4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4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4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4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4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4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4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4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4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4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4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4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4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4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4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4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4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4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4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4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4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4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4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4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4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4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4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4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1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4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4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4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4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4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4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4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4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4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4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4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4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4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4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4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4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404" t="str">
        <f ca="1">+IF(OFFSET('Water Data'!$D$27,0,10*ROW('Water Data'!D194))="","",OFFSET('Water Data'!$D$27,0,10*ROW('Water Data'!D194)))</f>
        <v/>
      </c>
      <c r="BT200" s="404" t="str">
        <f ca="1">+IF(OFFSET('Water Data'!$D$28,0,10*ROW('Water Data'!D194))="","",OFFSET('Water Data'!$D$28,0,10*ROW('Water Data'!D194)))</f>
        <v/>
      </c>
      <c r="BU200" s="404" t="str">
        <f ca="1">+IF(OFFSET('Water Data'!$D$29,0,10*ROW('Water Data'!D194))="","",OFFSET('Water Data'!$D$29,0,10*ROW('Water Data'!D194)))</f>
        <v/>
      </c>
      <c r="BV200" s="404" t="str">
        <f ca="1">+IF(OFFSET('Water Data'!$E$27,0,10*ROW('Water Data'!E194))="","",OFFSET('Water Data'!$E$27,0,10*ROW('Water Data'!E194)))</f>
        <v/>
      </c>
      <c r="BW200" s="404" t="str">
        <f ca="1">+IF(OFFSET('Water Data'!$E$28,0,10*ROW('Water Data'!E194))="","",OFFSET('Water Data'!$E$28,0,10*ROW('Water Data'!E194)))</f>
        <v/>
      </c>
      <c r="BX200" s="404" t="str">
        <f ca="1">+IF(OFFSET('Water Data'!$E$29,0,10*ROW('Water Data'!E194))="","",OFFSET('Water Data'!$E$29,0,10*ROW('Water Data'!E194)))</f>
        <v/>
      </c>
      <c r="BY200" s="404" t="str">
        <f ca="1">+IF(OFFSET('Water Data'!$F$27,0,10*ROW('Water Data'!F194))="","",OFFSET('Water Data'!$F$27,0,10*ROW('Water Data'!F194)))</f>
        <v/>
      </c>
      <c r="BZ200" s="404" t="str">
        <f ca="1">+IF(OFFSET('Water Data'!$F$28,0,10*ROW('Water Data'!F194))="","",OFFSET('Water Data'!$F$28,0,10*ROW('Water Data'!F194)))</f>
        <v/>
      </c>
      <c r="CA200" s="404" t="str">
        <f ca="1">+IF(OFFSET('Water Data'!$F$29,0,10*ROW('Water Data'!F194))="","",OFFSET('Water Data'!$F$29,0,10*ROW('Water Data'!F194)))</f>
        <v/>
      </c>
      <c r="CB200" s="404" t="str">
        <f ca="1">+IF(OFFSET('Water Data'!$G$27,0,10*ROW('Water Data'!G194))="","",OFFSET('Water Data'!$G$27,0,10*ROW('Water Data'!G194)))</f>
        <v/>
      </c>
      <c r="CC200" s="404" t="str">
        <f ca="1">+IF(OFFSET('Water Data'!$G$28,0,10*ROW('Water Data'!G194))="","",OFFSET('Water Data'!$G$28,0,10*ROW('Water Data'!G194)))</f>
        <v/>
      </c>
      <c r="CD200" s="404" t="str">
        <f ca="1">+IF(OFFSET('Water Data'!$G$29,0,10*ROW('Water Data'!G194))="","",OFFSET('Water Data'!$G$29,0,10*ROW('Water Data'!G194)))</f>
        <v/>
      </c>
      <c r="CE200" s="404" t="str">
        <f ca="1">+IF(OFFSET('Water Data'!$H$27,0,10*ROW('Water Data'!H194))="","",OFFSET('Water Data'!$H$27,0,10*ROW('Water Data'!H194)))</f>
        <v/>
      </c>
      <c r="CF200" s="404" t="str">
        <f ca="1">+IF(OFFSET('Water Data'!$H$28,0,10*ROW('Water Data'!H194))="","",OFFSET('Water Data'!$H$28,0,10*ROW('Water Data'!H194)))</f>
        <v/>
      </c>
      <c r="CG200" s="404" t="str">
        <f ca="1">+IF(OFFSET('Water Data'!$H$29,0,10*ROW('Water Data'!H194))="","",OFFSET('Water Data'!$H$29,0,10*ROW('Water Data'!H194)))</f>
        <v/>
      </c>
      <c r="CH200" s="404" t="str">
        <f ca="1">+IF(OFFSET('Water Data'!$I$27,0,10*ROW('Water Data'!I194))="","",OFFSET('Water Data'!$I$27,0,10*ROW('Water Data'!I194)))</f>
        <v/>
      </c>
      <c r="CI200" s="404" t="str">
        <f ca="1">+IF(OFFSET('Water Data'!$I$28,0,10*ROW('Water Data'!I194))="","",OFFSET('Water Data'!$I$28,0,10*ROW('Water Data'!I194)))</f>
        <v/>
      </c>
      <c r="CJ200" s="404" t="str">
        <f ca="1">+IF(OFFSET('Water Data'!$I$29,0,10*ROW('Water Data'!I194))="","",OFFSET('Water Data'!$I$29,0,10*ROW('Water Data'!I194)))</f>
        <v/>
      </c>
      <c r="CK200" s="404" t="str">
        <f ca="1">+IF(OFFSET('Sanitation Data'!$D$28,0,10*ROW('Sanitation Data'!D194))="","",OFFSET('Sanitation Data'!$D$28,0,10*ROW('Sanitation Data'!D194)))</f>
        <v/>
      </c>
      <c r="CL200" s="404" t="str">
        <f ca="1">+IF(OFFSET('Sanitation Data'!$D$29,0,10*ROW('Sanitation Data'!D194))="","",OFFSET('Sanitation Data'!$D$29,0,10*ROW('Sanitation Data'!D194)))</f>
        <v/>
      </c>
      <c r="CM200" s="404" t="str">
        <f ca="1">+IF(OFFSET('Sanitation Data'!$D$30,0,10*ROW('Sanitation Data'!D194))="","",OFFSET('Sanitation Data'!$D$30,0,10*ROW('Sanitation Data'!D194)))</f>
        <v/>
      </c>
      <c r="CN200" s="404" t="str">
        <f ca="1">+IF(OFFSET('Sanitation Data'!$D$31,0,10*ROW('Sanitation Data'!D194))="","",OFFSET('Sanitation Data'!$D$31,0,10*ROW('Sanitation Data'!D194)))</f>
        <v/>
      </c>
      <c r="CO200" s="404" t="str">
        <f ca="1">+IF(OFFSET('Sanitation Data'!$D$32,0,10*ROW('Sanitation Data'!D194))="","",OFFSET('Sanitation Data'!$D$32,0,10*ROW('Sanitation Data'!D194)))</f>
        <v/>
      </c>
      <c r="CP200" s="404" t="str">
        <f ca="1">+IF(OFFSET('Sanitation Data'!$E$28,0,10*ROW('Sanitation Data'!E194))="","",OFFSET('Sanitation Data'!$E$28,0,10*ROW('Sanitation Data'!E194)))</f>
        <v/>
      </c>
      <c r="CQ200" s="404" t="str">
        <f ca="1">+IF(OFFSET('Sanitation Data'!$E$29,0,10*ROW('Sanitation Data'!E194))="","",OFFSET('Sanitation Data'!$E$29,0,10*ROW('Sanitation Data'!E194)))</f>
        <v/>
      </c>
      <c r="CR200" s="404" t="str">
        <f ca="1">+IF(OFFSET('Sanitation Data'!$E$30,0,10*ROW('Sanitation Data'!E194))="","",OFFSET('Sanitation Data'!$E$30,0,10*ROW('Sanitation Data'!E194)))</f>
        <v/>
      </c>
      <c r="CS200" s="404" t="str">
        <f ca="1">+IF(OFFSET('Sanitation Data'!$E$31,0,10*ROW('Sanitation Data'!E194))="","",OFFSET('Sanitation Data'!$E$31,0,10*ROW('Sanitation Data'!E194)))</f>
        <v/>
      </c>
      <c r="CT200" s="404" t="str">
        <f ca="1">+IF(OFFSET('Sanitation Data'!$E$32,0,10*ROW('Sanitation Data'!E194))="","",OFFSET('Sanitation Data'!$E$32,0,10*ROW('Sanitation Data'!E194)))</f>
        <v/>
      </c>
      <c r="CU200" s="404" t="str">
        <f ca="1">+IF(OFFSET('Sanitation Data'!$F$28,0,10*ROW('Sanitation Data'!F194))="","",OFFSET('Sanitation Data'!$F$28,0,10*ROW('Sanitation Data'!F194)))</f>
        <v/>
      </c>
      <c r="CV200" s="404" t="str">
        <f ca="1">+IF(OFFSET('Sanitation Data'!$F$29,0,10*ROW('Sanitation Data'!F194))="","",OFFSET('Sanitation Data'!$F$29,0,10*ROW('Sanitation Data'!F194)))</f>
        <v/>
      </c>
      <c r="CW200" s="404" t="str">
        <f ca="1">+IF(OFFSET('Sanitation Data'!$F$30,0,10*ROW('Sanitation Data'!F194))="","",OFFSET('Sanitation Data'!$F$30,0,10*ROW('Sanitation Data'!F194)))</f>
        <v/>
      </c>
      <c r="CX200" s="404" t="str">
        <f ca="1">+IF(OFFSET('Sanitation Data'!$F$31,0,10*ROW('Sanitation Data'!F194))="","",OFFSET('Sanitation Data'!$F$31,0,10*ROW('Sanitation Data'!F194)))</f>
        <v/>
      </c>
      <c r="CY200" s="404" t="str">
        <f ca="1">+IF(OFFSET('Sanitation Data'!$F$32,0,10*ROW('Sanitation Data'!F194))="","",OFFSET('Sanitation Data'!$F$32,0,10*ROW('Sanitation Data'!F194)))</f>
        <v/>
      </c>
      <c r="CZ200" s="404" t="str">
        <f ca="1">+IF(OFFSET('Sanitation Data'!$G$28,0,10*ROW('Sanitation Data'!G194))="","",OFFSET('Sanitation Data'!$G$28,0,10*ROW('Sanitation Data'!G194)))</f>
        <v/>
      </c>
      <c r="DA200" s="404" t="str">
        <f ca="1">+IF(OFFSET('Sanitation Data'!$G$29,0,10*ROW('Sanitation Data'!G194))="","",OFFSET('Sanitation Data'!$G$29,0,10*ROW('Sanitation Data'!G194)))</f>
        <v/>
      </c>
      <c r="DB200" s="404" t="str">
        <f ca="1">+IF(OFFSET('Sanitation Data'!$G$30,0,10*ROW('Sanitation Data'!G194))="","",OFFSET('Sanitation Data'!$G$30,0,10*ROW('Sanitation Data'!G194)))</f>
        <v/>
      </c>
      <c r="DC200" s="404" t="str">
        <f ca="1">+IF(OFFSET('Sanitation Data'!$G$31,0,10*ROW('Sanitation Data'!G194))="","",OFFSET('Sanitation Data'!$G$31,0,10*ROW('Sanitation Data'!G194)))</f>
        <v/>
      </c>
      <c r="DD200" s="404" t="str">
        <f ca="1">+IF(OFFSET('Sanitation Data'!$G$32,0,10*ROW('Sanitation Data'!G194))="","",OFFSET('Sanitation Data'!$G$32,0,10*ROW('Sanitation Data'!G194)))</f>
        <v/>
      </c>
      <c r="DE200" s="404" t="str">
        <f ca="1">+IF(OFFSET('Sanitation Data'!$H$28,0,10*ROW('Sanitation Data'!H194))="","",OFFSET('Sanitation Data'!$H$28,0,10*ROW('Sanitation Data'!H194)))</f>
        <v/>
      </c>
      <c r="DF200" s="404" t="str">
        <f ca="1">+IF(OFFSET('Sanitation Data'!$H$29,0,10*ROW('Sanitation Data'!H194))="","",OFFSET('Sanitation Data'!$H$29,0,10*ROW('Sanitation Data'!H194)))</f>
        <v/>
      </c>
      <c r="DG200" s="404" t="str">
        <f ca="1">+IF(OFFSET('Sanitation Data'!$H$30,0,10*ROW('Sanitation Data'!H194))="","",OFFSET('Sanitation Data'!$H$30,0,10*ROW('Sanitation Data'!H194)))</f>
        <v/>
      </c>
      <c r="DH200" s="404" t="str">
        <f ca="1">+IF(OFFSET('Sanitation Data'!$H$31,0,10*ROW('Sanitation Data'!H194))="","",OFFSET('Sanitation Data'!$H$31,0,10*ROW('Sanitation Data'!H194)))</f>
        <v/>
      </c>
      <c r="DI200" s="404" t="str">
        <f ca="1">+IF(OFFSET('Sanitation Data'!$H$32,0,10*ROW('Sanitation Data'!H194))="","",OFFSET('Sanitation Data'!$H$32,0,10*ROW('Sanitation Data'!H194)))</f>
        <v/>
      </c>
      <c r="DJ200" s="404" t="str">
        <f ca="1">+IF(OFFSET('Sanitation Data'!$I$28,0,10*ROW('Sanitation Data'!I194))="","",OFFSET('Sanitation Data'!$I$28,0,10*ROW('Sanitation Data'!I194)))</f>
        <v/>
      </c>
      <c r="DK200" s="404" t="str">
        <f ca="1">+IF(OFFSET('Sanitation Data'!$I$29,0,10*ROW('Sanitation Data'!I194))="","",OFFSET('Sanitation Data'!$I$29,0,10*ROW('Sanitation Data'!I194)))</f>
        <v/>
      </c>
      <c r="DL200" s="404" t="str">
        <f ca="1">+IF(OFFSET('Sanitation Data'!$I$30,0,10*ROW('Sanitation Data'!I194))="","",OFFSET('Sanitation Data'!$I$30,0,10*ROW('Sanitation Data'!I194)))</f>
        <v/>
      </c>
      <c r="DM200" s="404" t="str">
        <f ca="1">+IF(OFFSET('Sanitation Data'!$I$31,0,10*ROW('Sanitation Data'!I194))="","",OFFSET('Sanitation Data'!$I$31,0,10*ROW('Sanitation Data'!I194)))</f>
        <v/>
      </c>
      <c r="DN200" s="404" t="str">
        <f ca="1">+IF(OFFSET('Sanitation Data'!$I$32,0,10*ROW('Sanitation Data'!I194))="","",OFFSET('Sanitation Data'!$I$32,0,10*ROW('Sanitation Data'!I194)))</f>
        <v/>
      </c>
      <c r="DO200" s="404" t="str">
        <f ca="1">+IF(OFFSET('Hygiene Data'!$D$11,0,10*ROW('Hygiene Data'!D194))="","",OFFSET('Hygiene Data'!$D$11,0,10*ROW('Hygiene Data'!D194)))</f>
        <v/>
      </c>
      <c r="DP200" s="404" t="str">
        <f ca="1">+IF(OFFSET('Hygiene Data'!$D$12,0,10*ROW('Hygiene Data'!D194))="","",OFFSET('Hygiene Data'!$D$12,0,10*ROW('Hygiene Data'!D194)))</f>
        <v/>
      </c>
      <c r="DQ200" s="404" t="str">
        <f ca="1">+IF(OFFSET('Hygiene Data'!$D$13,0,10*ROW('Hygiene Data'!D194))="","",OFFSET('Hygiene Data'!$D$13,0,10*ROW('Hygiene Data'!D194)))</f>
        <v/>
      </c>
      <c r="DR200" s="404" t="str">
        <f ca="1">+IF(OFFSET('Hygiene Data'!$E$11,0,10*ROW('Hygiene Data'!E194))="","",OFFSET('Hygiene Data'!$E$11,0,10*ROW('Hygiene Data'!E194)))</f>
        <v/>
      </c>
      <c r="DS200" s="404" t="str">
        <f ca="1">+IF(OFFSET('Hygiene Data'!$E$12,0,10*ROW('Hygiene Data'!E194))="","",OFFSET('Hygiene Data'!$E$12,0,10*ROW('Hygiene Data'!E194)))</f>
        <v/>
      </c>
      <c r="DT200" s="404" t="str">
        <f ca="1">+IF(OFFSET('Hygiene Data'!$E$13,0,10*ROW('Hygiene Data'!E194))="","",OFFSET('Hygiene Data'!$E$13,0,10*ROW('Hygiene Data'!E194)))</f>
        <v/>
      </c>
      <c r="DU200" s="404" t="str">
        <f ca="1">+IF(OFFSET('Hygiene Data'!$F$11,0,10*ROW('Hygiene Data'!F194))="","",OFFSET('Hygiene Data'!$F$11,0,10*ROW('Hygiene Data'!F194)))</f>
        <v/>
      </c>
      <c r="DV200" s="404" t="str">
        <f ca="1">+IF(OFFSET('Hygiene Data'!$F$12,0,10*ROW('Hygiene Data'!F194))="","",OFFSET('Hygiene Data'!$F$12,0,10*ROW('Hygiene Data'!F194)))</f>
        <v/>
      </c>
      <c r="DW200" s="404" t="str">
        <f ca="1">+IF(OFFSET('Hygiene Data'!$F$13,0,10*ROW('Hygiene Data'!F194))="","",OFFSET('Hygiene Data'!$F$13,0,10*ROW('Hygiene Data'!F194)))</f>
        <v/>
      </c>
      <c r="DX200" s="404" t="str">
        <f ca="1">+IF(OFFSET('Hygiene Data'!$G$11,0,10*ROW('Hygiene Data'!G194))="","",OFFSET('Hygiene Data'!$G$11,0,10*ROW('Hygiene Data'!G194)))</f>
        <v/>
      </c>
      <c r="DY200" s="404" t="str">
        <f ca="1">+IF(OFFSET('Hygiene Data'!$G$12,0,10*ROW('Hygiene Data'!G194))="","",OFFSET('Hygiene Data'!$G$12,0,10*ROW('Hygiene Data'!G194)))</f>
        <v/>
      </c>
      <c r="DZ200" s="404" t="str">
        <f ca="1">+IF(OFFSET('Hygiene Data'!$G$13,0,10*ROW('Hygiene Data'!G194))="","",OFFSET('Hygiene Data'!$G$13,0,10*ROW('Hygiene Data'!G194)))</f>
        <v/>
      </c>
      <c r="EA200" s="404" t="str">
        <f ca="1">+IF(OFFSET('Hygiene Data'!$H$11,0,10*ROW('Hygiene Data'!H194))="","",OFFSET('Hygiene Data'!$H$11,0,10*ROW('Hygiene Data'!H194)))</f>
        <v/>
      </c>
      <c r="EB200" s="404" t="str">
        <f ca="1">+IF(OFFSET('Hygiene Data'!$H$12,0,10*ROW('Hygiene Data'!H194))="","",OFFSET('Hygiene Data'!$H$12,0,10*ROW('Hygiene Data'!H194)))</f>
        <v/>
      </c>
      <c r="EC200" s="404" t="str">
        <f ca="1">+IF(OFFSET('Hygiene Data'!$H$13,0,10*ROW('Hygiene Data'!H194))="","",OFFSET('Hygiene Data'!$H$13,0,10*ROW('Hygiene Data'!H194)))</f>
        <v/>
      </c>
      <c r="ED200" s="404" t="str">
        <f ca="1">+IF(OFFSET('Hygiene Data'!$I$11,0,10*ROW('Hygiene Data'!I194))="","",OFFSET('Hygiene Data'!$I$11,0,10*ROW('Hygiene Data'!I194)))</f>
        <v/>
      </c>
      <c r="EE200" s="404" t="str">
        <f ca="1">+IF(OFFSET('Hygiene Data'!$I$12,0,10*ROW('Hygiene Data'!I194))="","",OFFSET('Hygiene Data'!$I$12,0,10*ROW('Hygiene Data'!I194)))</f>
        <v/>
      </c>
      <c r="EF200" s="404" t="str">
        <f ca="1">+IF(OFFSET('Hygiene Data'!$I$13,0,10*ROW('Hygiene Data'!I194))="","",OFFSET('Hygiene Data'!$I$13,0,10*ROW('Hygiene Data'!I194)))</f>
        <v/>
      </c>
    </row>
    <row r="201" spans="1:136" x14ac:dyDescent="0.25">
      <c r="A201" s="513" t="str">
        <f ca="1">+IF(OFFSET('Water Data'!$B$2,0,10*ROW('Water Data'!E195))="","",OFFSET('Water Data'!$B$2,0,10*ROW('Water Data'!E195)))</f>
        <v/>
      </c>
      <c r="B201" s="51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40" t="str">
        <f t="shared" ca="1" si="3"/>
        <v/>
      </c>
      <c r="D201" s="54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4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4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4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4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4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4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4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4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4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4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4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4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4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4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4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4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4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4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4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4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4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4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4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4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4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4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4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4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4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4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4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4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4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4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4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4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4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4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4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4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4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4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4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4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4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4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4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4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1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4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4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4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4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4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4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4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4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4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4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4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4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4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4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4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4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404" t="str">
        <f ca="1">+IF(OFFSET('Water Data'!$D$27,0,10*ROW('Water Data'!D195))="","",OFFSET('Water Data'!$D$27,0,10*ROW('Water Data'!D195)))</f>
        <v/>
      </c>
      <c r="BT201" s="404" t="str">
        <f ca="1">+IF(OFFSET('Water Data'!$D$28,0,10*ROW('Water Data'!D195))="","",OFFSET('Water Data'!$D$28,0,10*ROW('Water Data'!D195)))</f>
        <v/>
      </c>
      <c r="BU201" s="404" t="str">
        <f ca="1">+IF(OFFSET('Water Data'!$D$29,0,10*ROW('Water Data'!D195))="","",OFFSET('Water Data'!$D$29,0,10*ROW('Water Data'!D195)))</f>
        <v/>
      </c>
      <c r="BV201" s="404" t="str">
        <f ca="1">+IF(OFFSET('Water Data'!$E$27,0,10*ROW('Water Data'!E195))="","",OFFSET('Water Data'!$E$27,0,10*ROW('Water Data'!E195)))</f>
        <v/>
      </c>
      <c r="BW201" s="404" t="str">
        <f ca="1">+IF(OFFSET('Water Data'!$E$28,0,10*ROW('Water Data'!E195))="","",OFFSET('Water Data'!$E$28,0,10*ROW('Water Data'!E195)))</f>
        <v/>
      </c>
      <c r="BX201" s="404" t="str">
        <f ca="1">+IF(OFFSET('Water Data'!$E$29,0,10*ROW('Water Data'!E195))="","",OFFSET('Water Data'!$E$29,0,10*ROW('Water Data'!E195)))</f>
        <v/>
      </c>
      <c r="BY201" s="404" t="str">
        <f ca="1">+IF(OFFSET('Water Data'!$F$27,0,10*ROW('Water Data'!F195))="","",OFFSET('Water Data'!$F$27,0,10*ROW('Water Data'!F195)))</f>
        <v/>
      </c>
      <c r="BZ201" s="404" t="str">
        <f ca="1">+IF(OFFSET('Water Data'!$F$28,0,10*ROW('Water Data'!F195))="","",OFFSET('Water Data'!$F$28,0,10*ROW('Water Data'!F195)))</f>
        <v/>
      </c>
      <c r="CA201" s="404" t="str">
        <f ca="1">+IF(OFFSET('Water Data'!$F$29,0,10*ROW('Water Data'!F195))="","",OFFSET('Water Data'!$F$29,0,10*ROW('Water Data'!F195)))</f>
        <v/>
      </c>
      <c r="CB201" s="404" t="str">
        <f ca="1">+IF(OFFSET('Water Data'!$G$27,0,10*ROW('Water Data'!G195))="","",OFFSET('Water Data'!$G$27,0,10*ROW('Water Data'!G195)))</f>
        <v/>
      </c>
      <c r="CC201" s="404" t="str">
        <f ca="1">+IF(OFFSET('Water Data'!$G$28,0,10*ROW('Water Data'!G195))="","",OFFSET('Water Data'!$G$28,0,10*ROW('Water Data'!G195)))</f>
        <v/>
      </c>
      <c r="CD201" s="404" t="str">
        <f ca="1">+IF(OFFSET('Water Data'!$G$29,0,10*ROW('Water Data'!G195))="","",OFFSET('Water Data'!$G$29,0,10*ROW('Water Data'!G195)))</f>
        <v/>
      </c>
      <c r="CE201" s="404" t="str">
        <f ca="1">+IF(OFFSET('Water Data'!$H$27,0,10*ROW('Water Data'!H195))="","",OFFSET('Water Data'!$H$27,0,10*ROW('Water Data'!H195)))</f>
        <v/>
      </c>
      <c r="CF201" s="404" t="str">
        <f ca="1">+IF(OFFSET('Water Data'!$H$28,0,10*ROW('Water Data'!H195))="","",OFFSET('Water Data'!$H$28,0,10*ROW('Water Data'!H195)))</f>
        <v/>
      </c>
      <c r="CG201" s="404" t="str">
        <f ca="1">+IF(OFFSET('Water Data'!$H$29,0,10*ROW('Water Data'!H195))="","",OFFSET('Water Data'!$H$29,0,10*ROW('Water Data'!H195)))</f>
        <v/>
      </c>
      <c r="CH201" s="404" t="str">
        <f ca="1">+IF(OFFSET('Water Data'!$I$27,0,10*ROW('Water Data'!I195))="","",OFFSET('Water Data'!$I$27,0,10*ROW('Water Data'!I195)))</f>
        <v/>
      </c>
      <c r="CI201" s="404" t="str">
        <f ca="1">+IF(OFFSET('Water Data'!$I$28,0,10*ROW('Water Data'!I195))="","",OFFSET('Water Data'!$I$28,0,10*ROW('Water Data'!I195)))</f>
        <v/>
      </c>
      <c r="CJ201" s="404" t="str">
        <f ca="1">+IF(OFFSET('Water Data'!$I$29,0,10*ROW('Water Data'!I195))="","",OFFSET('Water Data'!$I$29,0,10*ROW('Water Data'!I195)))</f>
        <v/>
      </c>
      <c r="CK201" s="404" t="str">
        <f ca="1">+IF(OFFSET('Sanitation Data'!$D$28,0,10*ROW('Sanitation Data'!D195))="","",OFFSET('Sanitation Data'!$D$28,0,10*ROW('Sanitation Data'!D195)))</f>
        <v/>
      </c>
      <c r="CL201" s="404" t="str">
        <f ca="1">+IF(OFFSET('Sanitation Data'!$D$29,0,10*ROW('Sanitation Data'!D195))="","",OFFSET('Sanitation Data'!$D$29,0,10*ROW('Sanitation Data'!D195)))</f>
        <v/>
      </c>
      <c r="CM201" s="404" t="str">
        <f ca="1">+IF(OFFSET('Sanitation Data'!$D$30,0,10*ROW('Sanitation Data'!D195))="","",OFFSET('Sanitation Data'!$D$30,0,10*ROW('Sanitation Data'!D195)))</f>
        <v/>
      </c>
      <c r="CN201" s="404" t="str">
        <f ca="1">+IF(OFFSET('Sanitation Data'!$D$31,0,10*ROW('Sanitation Data'!D195))="","",OFFSET('Sanitation Data'!$D$31,0,10*ROW('Sanitation Data'!D195)))</f>
        <v/>
      </c>
      <c r="CO201" s="404" t="str">
        <f ca="1">+IF(OFFSET('Sanitation Data'!$D$32,0,10*ROW('Sanitation Data'!D195))="","",OFFSET('Sanitation Data'!$D$32,0,10*ROW('Sanitation Data'!D195)))</f>
        <v/>
      </c>
      <c r="CP201" s="404" t="str">
        <f ca="1">+IF(OFFSET('Sanitation Data'!$E$28,0,10*ROW('Sanitation Data'!E195))="","",OFFSET('Sanitation Data'!$E$28,0,10*ROW('Sanitation Data'!E195)))</f>
        <v/>
      </c>
      <c r="CQ201" s="404" t="str">
        <f ca="1">+IF(OFFSET('Sanitation Data'!$E$29,0,10*ROW('Sanitation Data'!E195))="","",OFFSET('Sanitation Data'!$E$29,0,10*ROW('Sanitation Data'!E195)))</f>
        <v/>
      </c>
      <c r="CR201" s="404" t="str">
        <f ca="1">+IF(OFFSET('Sanitation Data'!$E$30,0,10*ROW('Sanitation Data'!E195))="","",OFFSET('Sanitation Data'!$E$30,0,10*ROW('Sanitation Data'!E195)))</f>
        <v/>
      </c>
      <c r="CS201" s="404" t="str">
        <f ca="1">+IF(OFFSET('Sanitation Data'!$E$31,0,10*ROW('Sanitation Data'!E195))="","",OFFSET('Sanitation Data'!$E$31,0,10*ROW('Sanitation Data'!E195)))</f>
        <v/>
      </c>
      <c r="CT201" s="404" t="str">
        <f ca="1">+IF(OFFSET('Sanitation Data'!$E$32,0,10*ROW('Sanitation Data'!E195))="","",OFFSET('Sanitation Data'!$E$32,0,10*ROW('Sanitation Data'!E195)))</f>
        <v/>
      </c>
      <c r="CU201" s="404" t="str">
        <f ca="1">+IF(OFFSET('Sanitation Data'!$F$28,0,10*ROW('Sanitation Data'!F195))="","",OFFSET('Sanitation Data'!$F$28,0,10*ROW('Sanitation Data'!F195)))</f>
        <v/>
      </c>
      <c r="CV201" s="404" t="str">
        <f ca="1">+IF(OFFSET('Sanitation Data'!$F$29,0,10*ROW('Sanitation Data'!F195))="","",OFFSET('Sanitation Data'!$F$29,0,10*ROW('Sanitation Data'!F195)))</f>
        <v/>
      </c>
      <c r="CW201" s="404" t="str">
        <f ca="1">+IF(OFFSET('Sanitation Data'!$F$30,0,10*ROW('Sanitation Data'!F195))="","",OFFSET('Sanitation Data'!$F$30,0,10*ROW('Sanitation Data'!F195)))</f>
        <v/>
      </c>
      <c r="CX201" s="404" t="str">
        <f ca="1">+IF(OFFSET('Sanitation Data'!$F$31,0,10*ROW('Sanitation Data'!F195))="","",OFFSET('Sanitation Data'!$F$31,0,10*ROW('Sanitation Data'!F195)))</f>
        <v/>
      </c>
      <c r="CY201" s="404" t="str">
        <f ca="1">+IF(OFFSET('Sanitation Data'!$F$32,0,10*ROW('Sanitation Data'!F195))="","",OFFSET('Sanitation Data'!$F$32,0,10*ROW('Sanitation Data'!F195)))</f>
        <v/>
      </c>
      <c r="CZ201" s="404" t="str">
        <f ca="1">+IF(OFFSET('Sanitation Data'!$G$28,0,10*ROW('Sanitation Data'!G195))="","",OFFSET('Sanitation Data'!$G$28,0,10*ROW('Sanitation Data'!G195)))</f>
        <v/>
      </c>
      <c r="DA201" s="404" t="str">
        <f ca="1">+IF(OFFSET('Sanitation Data'!$G$29,0,10*ROW('Sanitation Data'!G195))="","",OFFSET('Sanitation Data'!$G$29,0,10*ROW('Sanitation Data'!G195)))</f>
        <v/>
      </c>
      <c r="DB201" s="404" t="str">
        <f ca="1">+IF(OFFSET('Sanitation Data'!$G$30,0,10*ROW('Sanitation Data'!G195))="","",OFFSET('Sanitation Data'!$G$30,0,10*ROW('Sanitation Data'!G195)))</f>
        <v/>
      </c>
      <c r="DC201" s="404" t="str">
        <f ca="1">+IF(OFFSET('Sanitation Data'!$G$31,0,10*ROW('Sanitation Data'!G195))="","",OFFSET('Sanitation Data'!$G$31,0,10*ROW('Sanitation Data'!G195)))</f>
        <v/>
      </c>
      <c r="DD201" s="404" t="str">
        <f ca="1">+IF(OFFSET('Sanitation Data'!$G$32,0,10*ROW('Sanitation Data'!G195))="","",OFFSET('Sanitation Data'!$G$32,0,10*ROW('Sanitation Data'!G195)))</f>
        <v/>
      </c>
      <c r="DE201" s="404" t="str">
        <f ca="1">+IF(OFFSET('Sanitation Data'!$H$28,0,10*ROW('Sanitation Data'!H195))="","",OFFSET('Sanitation Data'!$H$28,0,10*ROW('Sanitation Data'!H195)))</f>
        <v/>
      </c>
      <c r="DF201" s="404" t="str">
        <f ca="1">+IF(OFFSET('Sanitation Data'!$H$29,0,10*ROW('Sanitation Data'!H195))="","",OFFSET('Sanitation Data'!$H$29,0,10*ROW('Sanitation Data'!H195)))</f>
        <v/>
      </c>
      <c r="DG201" s="404" t="str">
        <f ca="1">+IF(OFFSET('Sanitation Data'!$H$30,0,10*ROW('Sanitation Data'!H195))="","",OFFSET('Sanitation Data'!$H$30,0,10*ROW('Sanitation Data'!H195)))</f>
        <v/>
      </c>
      <c r="DH201" s="404" t="str">
        <f ca="1">+IF(OFFSET('Sanitation Data'!$H$31,0,10*ROW('Sanitation Data'!H195))="","",OFFSET('Sanitation Data'!$H$31,0,10*ROW('Sanitation Data'!H195)))</f>
        <v/>
      </c>
      <c r="DI201" s="404" t="str">
        <f ca="1">+IF(OFFSET('Sanitation Data'!$H$32,0,10*ROW('Sanitation Data'!H195))="","",OFFSET('Sanitation Data'!$H$32,0,10*ROW('Sanitation Data'!H195)))</f>
        <v/>
      </c>
      <c r="DJ201" s="404" t="str">
        <f ca="1">+IF(OFFSET('Sanitation Data'!$I$28,0,10*ROW('Sanitation Data'!I195))="","",OFFSET('Sanitation Data'!$I$28,0,10*ROW('Sanitation Data'!I195)))</f>
        <v/>
      </c>
      <c r="DK201" s="404" t="str">
        <f ca="1">+IF(OFFSET('Sanitation Data'!$I$29,0,10*ROW('Sanitation Data'!I195))="","",OFFSET('Sanitation Data'!$I$29,0,10*ROW('Sanitation Data'!I195)))</f>
        <v/>
      </c>
      <c r="DL201" s="404" t="str">
        <f ca="1">+IF(OFFSET('Sanitation Data'!$I$30,0,10*ROW('Sanitation Data'!I195))="","",OFFSET('Sanitation Data'!$I$30,0,10*ROW('Sanitation Data'!I195)))</f>
        <v/>
      </c>
      <c r="DM201" s="404" t="str">
        <f ca="1">+IF(OFFSET('Sanitation Data'!$I$31,0,10*ROW('Sanitation Data'!I195))="","",OFFSET('Sanitation Data'!$I$31,0,10*ROW('Sanitation Data'!I195)))</f>
        <v/>
      </c>
      <c r="DN201" s="404" t="str">
        <f ca="1">+IF(OFFSET('Sanitation Data'!$I$32,0,10*ROW('Sanitation Data'!I195))="","",OFFSET('Sanitation Data'!$I$32,0,10*ROW('Sanitation Data'!I195)))</f>
        <v/>
      </c>
      <c r="DO201" s="404" t="str">
        <f ca="1">+IF(OFFSET('Hygiene Data'!$D$11,0,10*ROW('Hygiene Data'!D195))="","",OFFSET('Hygiene Data'!$D$11,0,10*ROW('Hygiene Data'!D195)))</f>
        <v/>
      </c>
      <c r="DP201" s="404" t="str">
        <f ca="1">+IF(OFFSET('Hygiene Data'!$D$12,0,10*ROW('Hygiene Data'!D195))="","",OFFSET('Hygiene Data'!$D$12,0,10*ROW('Hygiene Data'!D195)))</f>
        <v/>
      </c>
      <c r="DQ201" s="404" t="str">
        <f ca="1">+IF(OFFSET('Hygiene Data'!$D$13,0,10*ROW('Hygiene Data'!D195))="","",OFFSET('Hygiene Data'!$D$13,0,10*ROW('Hygiene Data'!D195)))</f>
        <v/>
      </c>
      <c r="DR201" s="404" t="str">
        <f ca="1">+IF(OFFSET('Hygiene Data'!$E$11,0,10*ROW('Hygiene Data'!E195))="","",OFFSET('Hygiene Data'!$E$11,0,10*ROW('Hygiene Data'!E195)))</f>
        <v/>
      </c>
      <c r="DS201" s="404" t="str">
        <f ca="1">+IF(OFFSET('Hygiene Data'!$E$12,0,10*ROW('Hygiene Data'!E195))="","",OFFSET('Hygiene Data'!$E$12,0,10*ROW('Hygiene Data'!E195)))</f>
        <v/>
      </c>
      <c r="DT201" s="404" t="str">
        <f ca="1">+IF(OFFSET('Hygiene Data'!$E$13,0,10*ROW('Hygiene Data'!E195))="","",OFFSET('Hygiene Data'!$E$13,0,10*ROW('Hygiene Data'!E195)))</f>
        <v/>
      </c>
      <c r="DU201" s="404" t="str">
        <f ca="1">+IF(OFFSET('Hygiene Data'!$F$11,0,10*ROW('Hygiene Data'!F195))="","",OFFSET('Hygiene Data'!$F$11,0,10*ROW('Hygiene Data'!F195)))</f>
        <v/>
      </c>
      <c r="DV201" s="404" t="str">
        <f ca="1">+IF(OFFSET('Hygiene Data'!$F$12,0,10*ROW('Hygiene Data'!F195))="","",OFFSET('Hygiene Data'!$F$12,0,10*ROW('Hygiene Data'!F195)))</f>
        <v/>
      </c>
      <c r="DW201" s="404" t="str">
        <f ca="1">+IF(OFFSET('Hygiene Data'!$F$13,0,10*ROW('Hygiene Data'!F195))="","",OFFSET('Hygiene Data'!$F$13,0,10*ROW('Hygiene Data'!F195)))</f>
        <v/>
      </c>
      <c r="DX201" s="404" t="str">
        <f ca="1">+IF(OFFSET('Hygiene Data'!$G$11,0,10*ROW('Hygiene Data'!G195))="","",OFFSET('Hygiene Data'!$G$11,0,10*ROW('Hygiene Data'!G195)))</f>
        <v/>
      </c>
      <c r="DY201" s="404" t="str">
        <f ca="1">+IF(OFFSET('Hygiene Data'!$G$12,0,10*ROW('Hygiene Data'!G195))="","",OFFSET('Hygiene Data'!$G$12,0,10*ROW('Hygiene Data'!G195)))</f>
        <v/>
      </c>
      <c r="DZ201" s="404" t="str">
        <f ca="1">+IF(OFFSET('Hygiene Data'!$G$13,0,10*ROW('Hygiene Data'!G195))="","",OFFSET('Hygiene Data'!$G$13,0,10*ROW('Hygiene Data'!G195)))</f>
        <v/>
      </c>
      <c r="EA201" s="404" t="str">
        <f ca="1">+IF(OFFSET('Hygiene Data'!$H$11,0,10*ROW('Hygiene Data'!H195))="","",OFFSET('Hygiene Data'!$H$11,0,10*ROW('Hygiene Data'!H195)))</f>
        <v/>
      </c>
      <c r="EB201" s="404" t="str">
        <f ca="1">+IF(OFFSET('Hygiene Data'!$H$12,0,10*ROW('Hygiene Data'!H195))="","",OFFSET('Hygiene Data'!$H$12,0,10*ROW('Hygiene Data'!H195)))</f>
        <v/>
      </c>
      <c r="EC201" s="404" t="str">
        <f ca="1">+IF(OFFSET('Hygiene Data'!$H$13,0,10*ROW('Hygiene Data'!H195))="","",OFFSET('Hygiene Data'!$H$13,0,10*ROW('Hygiene Data'!H195)))</f>
        <v/>
      </c>
      <c r="ED201" s="404" t="str">
        <f ca="1">+IF(OFFSET('Hygiene Data'!$I$11,0,10*ROW('Hygiene Data'!I195))="","",OFFSET('Hygiene Data'!$I$11,0,10*ROW('Hygiene Data'!I195)))</f>
        <v/>
      </c>
      <c r="EE201" s="404" t="str">
        <f ca="1">+IF(OFFSET('Hygiene Data'!$I$12,0,10*ROW('Hygiene Data'!I195))="","",OFFSET('Hygiene Data'!$I$12,0,10*ROW('Hygiene Data'!I195)))</f>
        <v/>
      </c>
      <c r="EF201" s="404" t="str">
        <f ca="1">+IF(OFFSET('Hygiene Data'!$I$13,0,10*ROW('Hygiene Data'!I195))="","",OFFSET('Hygiene Data'!$I$13,0,10*ROW('Hygiene Data'!I195)))</f>
        <v/>
      </c>
    </row>
    <row r="202" spans="1:136" x14ac:dyDescent="0.25">
      <c r="A202" s="513" t="str">
        <f ca="1">+IF(OFFSET('Water Data'!$B$2,0,10*ROW('Water Data'!E196))="","",OFFSET('Water Data'!$B$2,0,10*ROW('Water Data'!E196)))</f>
        <v/>
      </c>
      <c r="B202" s="51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40" t="str">
        <f t="shared" ca="1" si="3"/>
        <v/>
      </c>
      <c r="D202" s="54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4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4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4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4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4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4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4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4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4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4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4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4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4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4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4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4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4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4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4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4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4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4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4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4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4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4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4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4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4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4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4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4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4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4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4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4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4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4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4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4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4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4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4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4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4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4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4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4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1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4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4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4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4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4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4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4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4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4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4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4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4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4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4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4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4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404" t="str">
        <f ca="1">+IF(OFFSET('Water Data'!$D$27,0,10*ROW('Water Data'!D196))="","",OFFSET('Water Data'!$D$27,0,10*ROW('Water Data'!D196)))</f>
        <v/>
      </c>
      <c r="BT202" s="404" t="str">
        <f ca="1">+IF(OFFSET('Water Data'!$D$28,0,10*ROW('Water Data'!D196))="","",OFFSET('Water Data'!$D$28,0,10*ROW('Water Data'!D196)))</f>
        <v/>
      </c>
      <c r="BU202" s="404" t="str">
        <f ca="1">+IF(OFFSET('Water Data'!$D$29,0,10*ROW('Water Data'!D196))="","",OFFSET('Water Data'!$D$29,0,10*ROW('Water Data'!D196)))</f>
        <v/>
      </c>
      <c r="BV202" s="404" t="str">
        <f ca="1">+IF(OFFSET('Water Data'!$E$27,0,10*ROW('Water Data'!E196))="","",OFFSET('Water Data'!$E$27,0,10*ROW('Water Data'!E196)))</f>
        <v/>
      </c>
      <c r="BW202" s="404" t="str">
        <f ca="1">+IF(OFFSET('Water Data'!$E$28,0,10*ROW('Water Data'!E196))="","",OFFSET('Water Data'!$E$28,0,10*ROW('Water Data'!E196)))</f>
        <v/>
      </c>
      <c r="BX202" s="404" t="str">
        <f ca="1">+IF(OFFSET('Water Data'!$E$29,0,10*ROW('Water Data'!E196))="","",OFFSET('Water Data'!$E$29,0,10*ROW('Water Data'!E196)))</f>
        <v/>
      </c>
      <c r="BY202" s="404" t="str">
        <f ca="1">+IF(OFFSET('Water Data'!$F$27,0,10*ROW('Water Data'!F196))="","",OFFSET('Water Data'!$F$27,0,10*ROW('Water Data'!F196)))</f>
        <v/>
      </c>
      <c r="BZ202" s="404" t="str">
        <f ca="1">+IF(OFFSET('Water Data'!$F$28,0,10*ROW('Water Data'!F196))="","",OFFSET('Water Data'!$F$28,0,10*ROW('Water Data'!F196)))</f>
        <v/>
      </c>
      <c r="CA202" s="404" t="str">
        <f ca="1">+IF(OFFSET('Water Data'!$F$29,0,10*ROW('Water Data'!F196))="","",OFFSET('Water Data'!$F$29,0,10*ROW('Water Data'!F196)))</f>
        <v/>
      </c>
      <c r="CB202" s="404" t="str">
        <f ca="1">+IF(OFFSET('Water Data'!$G$27,0,10*ROW('Water Data'!G196))="","",OFFSET('Water Data'!$G$27,0,10*ROW('Water Data'!G196)))</f>
        <v/>
      </c>
      <c r="CC202" s="404" t="str">
        <f ca="1">+IF(OFFSET('Water Data'!$G$28,0,10*ROW('Water Data'!G196))="","",OFFSET('Water Data'!$G$28,0,10*ROW('Water Data'!G196)))</f>
        <v/>
      </c>
      <c r="CD202" s="404" t="str">
        <f ca="1">+IF(OFFSET('Water Data'!$G$29,0,10*ROW('Water Data'!G196))="","",OFFSET('Water Data'!$G$29,0,10*ROW('Water Data'!G196)))</f>
        <v/>
      </c>
      <c r="CE202" s="404" t="str">
        <f ca="1">+IF(OFFSET('Water Data'!$H$27,0,10*ROW('Water Data'!H196))="","",OFFSET('Water Data'!$H$27,0,10*ROW('Water Data'!H196)))</f>
        <v/>
      </c>
      <c r="CF202" s="404" t="str">
        <f ca="1">+IF(OFFSET('Water Data'!$H$28,0,10*ROW('Water Data'!H196))="","",OFFSET('Water Data'!$H$28,0,10*ROW('Water Data'!H196)))</f>
        <v/>
      </c>
      <c r="CG202" s="404" t="str">
        <f ca="1">+IF(OFFSET('Water Data'!$H$29,0,10*ROW('Water Data'!H196))="","",OFFSET('Water Data'!$H$29,0,10*ROW('Water Data'!H196)))</f>
        <v/>
      </c>
      <c r="CH202" s="404" t="str">
        <f ca="1">+IF(OFFSET('Water Data'!$I$27,0,10*ROW('Water Data'!I196))="","",OFFSET('Water Data'!$I$27,0,10*ROW('Water Data'!I196)))</f>
        <v/>
      </c>
      <c r="CI202" s="404" t="str">
        <f ca="1">+IF(OFFSET('Water Data'!$I$28,0,10*ROW('Water Data'!I196))="","",OFFSET('Water Data'!$I$28,0,10*ROW('Water Data'!I196)))</f>
        <v/>
      </c>
      <c r="CJ202" s="404" t="str">
        <f ca="1">+IF(OFFSET('Water Data'!$I$29,0,10*ROW('Water Data'!I196))="","",OFFSET('Water Data'!$I$29,0,10*ROW('Water Data'!I196)))</f>
        <v/>
      </c>
      <c r="CK202" s="404" t="str">
        <f ca="1">+IF(OFFSET('Sanitation Data'!$D$28,0,10*ROW('Sanitation Data'!D196))="","",OFFSET('Sanitation Data'!$D$28,0,10*ROW('Sanitation Data'!D196)))</f>
        <v/>
      </c>
      <c r="CL202" s="404" t="str">
        <f ca="1">+IF(OFFSET('Sanitation Data'!$D$29,0,10*ROW('Sanitation Data'!D196))="","",OFFSET('Sanitation Data'!$D$29,0,10*ROW('Sanitation Data'!D196)))</f>
        <v/>
      </c>
      <c r="CM202" s="404" t="str">
        <f ca="1">+IF(OFFSET('Sanitation Data'!$D$30,0,10*ROW('Sanitation Data'!D196))="","",OFFSET('Sanitation Data'!$D$30,0,10*ROW('Sanitation Data'!D196)))</f>
        <v/>
      </c>
      <c r="CN202" s="404" t="str">
        <f ca="1">+IF(OFFSET('Sanitation Data'!$D$31,0,10*ROW('Sanitation Data'!D196))="","",OFFSET('Sanitation Data'!$D$31,0,10*ROW('Sanitation Data'!D196)))</f>
        <v/>
      </c>
      <c r="CO202" s="404" t="str">
        <f ca="1">+IF(OFFSET('Sanitation Data'!$D$32,0,10*ROW('Sanitation Data'!D196))="","",OFFSET('Sanitation Data'!$D$32,0,10*ROW('Sanitation Data'!D196)))</f>
        <v/>
      </c>
      <c r="CP202" s="404" t="str">
        <f ca="1">+IF(OFFSET('Sanitation Data'!$E$28,0,10*ROW('Sanitation Data'!E196))="","",OFFSET('Sanitation Data'!$E$28,0,10*ROW('Sanitation Data'!E196)))</f>
        <v/>
      </c>
      <c r="CQ202" s="404" t="str">
        <f ca="1">+IF(OFFSET('Sanitation Data'!$E$29,0,10*ROW('Sanitation Data'!E196))="","",OFFSET('Sanitation Data'!$E$29,0,10*ROW('Sanitation Data'!E196)))</f>
        <v/>
      </c>
      <c r="CR202" s="404" t="str">
        <f ca="1">+IF(OFFSET('Sanitation Data'!$E$30,0,10*ROW('Sanitation Data'!E196))="","",OFFSET('Sanitation Data'!$E$30,0,10*ROW('Sanitation Data'!E196)))</f>
        <v/>
      </c>
      <c r="CS202" s="404" t="str">
        <f ca="1">+IF(OFFSET('Sanitation Data'!$E$31,0,10*ROW('Sanitation Data'!E196))="","",OFFSET('Sanitation Data'!$E$31,0,10*ROW('Sanitation Data'!E196)))</f>
        <v/>
      </c>
      <c r="CT202" s="404" t="str">
        <f ca="1">+IF(OFFSET('Sanitation Data'!$E$32,0,10*ROW('Sanitation Data'!E196))="","",OFFSET('Sanitation Data'!$E$32,0,10*ROW('Sanitation Data'!E196)))</f>
        <v/>
      </c>
      <c r="CU202" s="404" t="str">
        <f ca="1">+IF(OFFSET('Sanitation Data'!$F$28,0,10*ROW('Sanitation Data'!F196))="","",OFFSET('Sanitation Data'!$F$28,0,10*ROW('Sanitation Data'!F196)))</f>
        <v/>
      </c>
      <c r="CV202" s="404" t="str">
        <f ca="1">+IF(OFFSET('Sanitation Data'!$F$29,0,10*ROW('Sanitation Data'!F196))="","",OFFSET('Sanitation Data'!$F$29,0,10*ROW('Sanitation Data'!F196)))</f>
        <v/>
      </c>
      <c r="CW202" s="404" t="str">
        <f ca="1">+IF(OFFSET('Sanitation Data'!$F$30,0,10*ROW('Sanitation Data'!F196))="","",OFFSET('Sanitation Data'!$F$30,0,10*ROW('Sanitation Data'!F196)))</f>
        <v/>
      </c>
      <c r="CX202" s="404" t="str">
        <f ca="1">+IF(OFFSET('Sanitation Data'!$F$31,0,10*ROW('Sanitation Data'!F196))="","",OFFSET('Sanitation Data'!$F$31,0,10*ROW('Sanitation Data'!F196)))</f>
        <v/>
      </c>
      <c r="CY202" s="404" t="str">
        <f ca="1">+IF(OFFSET('Sanitation Data'!$F$32,0,10*ROW('Sanitation Data'!F196))="","",OFFSET('Sanitation Data'!$F$32,0,10*ROW('Sanitation Data'!F196)))</f>
        <v/>
      </c>
      <c r="CZ202" s="404" t="str">
        <f ca="1">+IF(OFFSET('Sanitation Data'!$G$28,0,10*ROW('Sanitation Data'!G196))="","",OFFSET('Sanitation Data'!$G$28,0,10*ROW('Sanitation Data'!G196)))</f>
        <v/>
      </c>
      <c r="DA202" s="404" t="str">
        <f ca="1">+IF(OFFSET('Sanitation Data'!$G$29,0,10*ROW('Sanitation Data'!G196))="","",OFFSET('Sanitation Data'!$G$29,0,10*ROW('Sanitation Data'!G196)))</f>
        <v/>
      </c>
      <c r="DB202" s="404" t="str">
        <f ca="1">+IF(OFFSET('Sanitation Data'!$G$30,0,10*ROW('Sanitation Data'!G196))="","",OFFSET('Sanitation Data'!$G$30,0,10*ROW('Sanitation Data'!G196)))</f>
        <v/>
      </c>
      <c r="DC202" s="404" t="str">
        <f ca="1">+IF(OFFSET('Sanitation Data'!$G$31,0,10*ROW('Sanitation Data'!G196))="","",OFFSET('Sanitation Data'!$G$31,0,10*ROW('Sanitation Data'!G196)))</f>
        <v/>
      </c>
      <c r="DD202" s="404" t="str">
        <f ca="1">+IF(OFFSET('Sanitation Data'!$G$32,0,10*ROW('Sanitation Data'!G196))="","",OFFSET('Sanitation Data'!$G$32,0,10*ROW('Sanitation Data'!G196)))</f>
        <v/>
      </c>
      <c r="DE202" s="404" t="str">
        <f ca="1">+IF(OFFSET('Sanitation Data'!$H$28,0,10*ROW('Sanitation Data'!H196))="","",OFFSET('Sanitation Data'!$H$28,0,10*ROW('Sanitation Data'!H196)))</f>
        <v/>
      </c>
      <c r="DF202" s="404" t="str">
        <f ca="1">+IF(OFFSET('Sanitation Data'!$H$29,0,10*ROW('Sanitation Data'!H196))="","",OFFSET('Sanitation Data'!$H$29,0,10*ROW('Sanitation Data'!H196)))</f>
        <v/>
      </c>
      <c r="DG202" s="404" t="str">
        <f ca="1">+IF(OFFSET('Sanitation Data'!$H$30,0,10*ROW('Sanitation Data'!H196))="","",OFFSET('Sanitation Data'!$H$30,0,10*ROW('Sanitation Data'!H196)))</f>
        <v/>
      </c>
      <c r="DH202" s="404" t="str">
        <f ca="1">+IF(OFFSET('Sanitation Data'!$H$31,0,10*ROW('Sanitation Data'!H196))="","",OFFSET('Sanitation Data'!$H$31,0,10*ROW('Sanitation Data'!H196)))</f>
        <v/>
      </c>
      <c r="DI202" s="404" t="str">
        <f ca="1">+IF(OFFSET('Sanitation Data'!$H$32,0,10*ROW('Sanitation Data'!H196))="","",OFFSET('Sanitation Data'!$H$32,0,10*ROW('Sanitation Data'!H196)))</f>
        <v/>
      </c>
      <c r="DJ202" s="404" t="str">
        <f ca="1">+IF(OFFSET('Sanitation Data'!$I$28,0,10*ROW('Sanitation Data'!I196))="","",OFFSET('Sanitation Data'!$I$28,0,10*ROW('Sanitation Data'!I196)))</f>
        <v/>
      </c>
      <c r="DK202" s="404" t="str">
        <f ca="1">+IF(OFFSET('Sanitation Data'!$I$29,0,10*ROW('Sanitation Data'!I196))="","",OFFSET('Sanitation Data'!$I$29,0,10*ROW('Sanitation Data'!I196)))</f>
        <v/>
      </c>
      <c r="DL202" s="404" t="str">
        <f ca="1">+IF(OFFSET('Sanitation Data'!$I$30,0,10*ROW('Sanitation Data'!I196))="","",OFFSET('Sanitation Data'!$I$30,0,10*ROW('Sanitation Data'!I196)))</f>
        <v/>
      </c>
      <c r="DM202" s="404" t="str">
        <f ca="1">+IF(OFFSET('Sanitation Data'!$I$31,0,10*ROW('Sanitation Data'!I196))="","",OFFSET('Sanitation Data'!$I$31,0,10*ROW('Sanitation Data'!I196)))</f>
        <v/>
      </c>
      <c r="DN202" s="404" t="str">
        <f ca="1">+IF(OFFSET('Sanitation Data'!$I$32,0,10*ROW('Sanitation Data'!I196))="","",OFFSET('Sanitation Data'!$I$32,0,10*ROW('Sanitation Data'!I196)))</f>
        <v/>
      </c>
      <c r="DO202" s="404" t="str">
        <f ca="1">+IF(OFFSET('Hygiene Data'!$D$11,0,10*ROW('Hygiene Data'!D196))="","",OFFSET('Hygiene Data'!$D$11,0,10*ROW('Hygiene Data'!D196)))</f>
        <v/>
      </c>
      <c r="DP202" s="404" t="str">
        <f ca="1">+IF(OFFSET('Hygiene Data'!$D$12,0,10*ROW('Hygiene Data'!D196))="","",OFFSET('Hygiene Data'!$D$12,0,10*ROW('Hygiene Data'!D196)))</f>
        <v/>
      </c>
      <c r="DQ202" s="404" t="str">
        <f ca="1">+IF(OFFSET('Hygiene Data'!$D$13,0,10*ROW('Hygiene Data'!D196))="","",OFFSET('Hygiene Data'!$D$13,0,10*ROW('Hygiene Data'!D196)))</f>
        <v/>
      </c>
      <c r="DR202" s="404" t="str">
        <f ca="1">+IF(OFFSET('Hygiene Data'!$E$11,0,10*ROW('Hygiene Data'!E196))="","",OFFSET('Hygiene Data'!$E$11,0,10*ROW('Hygiene Data'!E196)))</f>
        <v/>
      </c>
      <c r="DS202" s="404" t="str">
        <f ca="1">+IF(OFFSET('Hygiene Data'!$E$12,0,10*ROW('Hygiene Data'!E196))="","",OFFSET('Hygiene Data'!$E$12,0,10*ROW('Hygiene Data'!E196)))</f>
        <v/>
      </c>
      <c r="DT202" s="404" t="str">
        <f ca="1">+IF(OFFSET('Hygiene Data'!$E$13,0,10*ROW('Hygiene Data'!E196))="","",OFFSET('Hygiene Data'!$E$13,0,10*ROW('Hygiene Data'!E196)))</f>
        <v/>
      </c>
      <c r="DU202" s="404" t="str">
        <f ca="1">+IF(OFFSET('Hygiene Data'!$F$11,0,10*ROW('Hygiene Data'!F196))="","",OFFSET('Hygiene Data'!$F$11,0,10*ROW('Hygiene Data'!F196)))</f>
        <v/>
      </c>
      <c r="DV202" s="404" t="str">
        <f ca="1">+IF(OFFSET('Hygiene Data'!$F$12,0,10*ROW('Hygiene Data'!F196))="","",OFFSET('Hygiene Data'!$F$12,0,10*ROW('Hygiene Data'!F196)))</f>
        <v/>
      </c>
      <c r="DW202" s="404" t="str">
        <f ca="1">+IF(OFFSET('Hygiene Data'!$F$13,0,10*ROW('Hygiene Data'!F196))="","",OFFSET('Hygiene Data'!$F$13,0,10*ROW('Hygiene Data'!F196)))</f>
        <v/>
      </c>
      <c r="DX202" s="404" t="str">
        <f ca="1">+IF(OFFSET('Hygiene Data'!$G$11,0,10*ROW('Hygiene Data'!G196))="","",OFFSET('Hygiene Data'!$G$11,0,10*ROW('Hygiene Data'!G196)))</f>
        <v/>
      </c>
      <c r="DY202" s="404" t="str">
        <f ca="1">+IF(OFFSET('Hygiene Data'!$G$12,0,10*ROW('Hygiene Data'!G196))="","",OFFSET('Hygiene Data'!$G$12,0,10*ROW('Hygiene Data'!G196)))</f>
        <v/>
      </c>
      <c r="DZ202" s="404" t="str">
        <f ca="1">+IF(OFFSET('Hygiene Data'!$G$13,0,10*ROW('Hygiene Data'!G196))="","",OFFSET('Hygiene Data'!$G$13,0,10*ROW('Hygiene Data'!G196)))</f>
        <v/>
      </c>
      <c r="EA202" s="404" t="str">
        <f ca="1">+IF(OFFSET('Hygiene Data'!$H$11,0,10*ROW('Hygiene Data'!H196))="","",OFFSET('Hygiene Data'!$H$11,0,10*ROW('Hygiene Data'!H196)))</f>
        <v/>
      </c>
      <c r="EB202" s="404" t="str">
        <f ca="1">+IF(OFFSET('Hygiene Data'!$H$12,0,10*ROW('Hygiene Data'!H196))="","",OFFSET('Hygiene Data'!$H$12,0,10*ROW('Hygiene Data'!H196)))</f>
        <v/>
      </c>
      <c r="EC202" s="404" t="str">
        <f ca="1">+IF(OFFSET('Hygiene Data'!$H$13,0,10*ROW('Hygiene Data'!H196))="","",OFFSET('Hygiene Data'!$H$13,0,10*ROW('Hygiene Data'!H196)))</f>
        <v/>
      </c>
      <c r="ED202" s="404" t="str">
        <f ca="1">+IF(OFFSET('Hygiene Data'!$I$11,0,10*ROW('Hygiene Data'!I196))="","",OFFSET('Hygiene Data'!$I$11,0,10*ROW('Hygiene Data'!I196)))</f>
        <v/>
      </c>
      <c r="EE202" s="404" t="str">
        <f ca="1">+IF(OFFSET('Hygiene Data'!$I$12,0,10*ROW('Hygiene Data'!I196))="","",OFFSET('Hygiene Data'!$I$12,0,10*ROW('Hygiene Data'!I196)))</f>
        <v/>
      </c>
      <c r="EF202" s="404" t="str">
        <f ca="1">+IF(OFFSET('Hygiene Data'!$I$13,0,10*ROW('Hygiene Data'!I196))="","",OFFSET('Hygiene Data'!$I$13,0,10*ROW('Hygiene Data'!I196)))</f>
        <v/>
      </c>
    </row>
    <row r="203" spans="1:136" x14ac:dyDescent="0.25">
      <c r="A203" s="513" t="str">
        <f ca="1">+IF(OFFSET('Water Data'!$B$2,0,10*ROW('Water Data'!E197))="","",OFFSET('Water Data'!$B$2,0,10*ROW('Water Data'!E197)))</f>
        <v/>
      </c>
      <c r="B203" s="51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40" t="str">
        <f t="shared" ca="1" si="3"/>
        <v/>
      </c>
      <c r="D203" s="54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4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4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4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4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4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4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4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4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4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4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4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4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4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4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4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4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4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4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4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4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4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4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4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4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4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4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4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4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4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4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4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4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4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4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4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4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4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4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4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4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4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4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4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4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4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4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4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4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1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4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4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4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4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4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4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4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4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4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4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4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4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4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4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4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4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404" t="str">
        <f ca="1">+IF(OFFSET('Water Data'!$D$27,0,10*ROW('Water Data'!D197))="","",OFFSET('Water Data'!$D$27,0,10*ROW('Water Data'!D197)))</f>
        <v/>
      </c>
      <c r="BT203" s="404" t="str">
        <f ca="1">+IF(OFFSET('Water Data'!$D$28,0,10*ROW('Water Data'!D197))="","",OFFSET('Water Data'!$D$28,0,10*ROW('Water Data'!D197)))</f>
        <v/>
      </c>
      <c r="BU203" s="404" t="str">
        <f ca="1">+IF(OFFSET('Water Data'!$D$29,0,10*ROW('Water Data'!D197))="","",OFFSET('Water Data'!$D$29,0,10*ROW('Water Data'!D197)))</f>
        <v/>
      </c>
      <c r="BV203" s="404" t="str">
        <f ca="1">+IF(OFFSET('Water Data'!$E$27,0,10*ROW('Water Data'!E197))="","",OFFSET('Water Data'!$E$27,0,10*ROW('Water Data'!E197)))</f>
        <v/>
      </c>
      <c r="BW203" s="404" t="str">
        <f ca="1">+IF(OFFSET('Water Data'!$E$28,0,10*ROW('Water Data'!E197))="","",OFFSET('Water Data'!$E$28,0,10*ROW('Water Data'!E197)))</f>
        <v/>
      </c>
      <c r="BX203" s="404" t="str">
        <f ca="1">+IF(OFFSET('Water Data'!$E$29,0,10*ROW('Water Data'!E197))="","",OFFSET('Water Data'!$E$29,0,10*ROW('Water Data'!E197)))</f>
        <v/>
      </c>
      <c r="BY203" s="404" t="str">
        <f ca="1">+IF(OFFSET('Water Data'!$F$27,0,10*ROW('Water Data'!F197))="","",OFFSET('Water Data'!$F$27,0,10*ROW('Water Data'!F197)))</f>
        <v/>
      </c>
      <c r="BZ203" s="404" t="str">
        <f ca="1">+IF(OFFSET('Water Data'!$F$28,0,10*ROW('Water Data'!F197))="","",OFFSET('Water Data'!$F$28,0,10*ROW('Water Data'!F197)))</f>
        <v/>
      </c>
      <c r="CA203" s="404" t="str">
        <f ca="1">+IF(OFFSET('Water Data'!$F$29,0,10*ROW('Water Data'!F197))="","",OFFSET('Water Data'!$F$29,0,10*ROW('Water Data'!F197)))</f>
        <v/>
      </c>
      <c r="CB203" s="404" t="str">
        <f ca="1">+IF(OFFSET('Water Data'!$G$27,0,10*ROW('Water Data'!G197))="","",OFFSET('Water Data'!$G$27,0,10*ROW('Water Data'!G197)))</f>
        <v/>
      </c>
      <c r="CC203" s="404" t="str">
        <f ca="1">+IF(OFFSET('Water Data'!$G$28,0,10*ROW('Water Data'!G197))="","",OFFSET('Water Data'!$G$28,0,10*ROW('Water Data'!G197)))</f>
        <v/>
      </c>
      <c r="CD203" s="404" t="str">
        <f ca="1">+IF(OFFSET('Water Data'!$G$29,0,10*ROW('Water Data'!G197))="","",OFFSET('Water Data'!$G$29,0,10*ROW('Water Data'!G197)))</f>
        <v/>
      </c>
      <c r="CE203" s="404" t="str">
        <f ca="1">+IF(OFFSET('Water Data'!$H$27,0,10*ROW('Water Data'!H197))="","",OFFSET('Water Data'!$H$27,0,10*ROW('Water Data'!H197)))</f>
        <v/>
      </c>
      <c r="CF203" s="404" t="str">
        <f ca="1">+IF(OFFSET('Water Data'!$H$28,0,10*ROW('Water Data'!H197))="","",OFFSET('Water Data'!$H$28,0,10*ROW('Water Data'!H197)))</f>
        <v/>
      </c>
      <c r="CG203" s="404" t="str">
        <f ca="1">+IF(OFFSET('Water Data'!$H$29,0,10*ROW('Water Data'!H197))="","",OFFSET('Water Data'!$H$29,0,10*ROW('Water Data'!H197)))</f>
        <v/>
      </c>
      <c r="CH203" s="404" t="str">
        <f ca="1">+IF(OFFSET('Water Data'!$I$27,0,10*ROW('Water Data'!I197))="","",OFFSET('Water Data'!$I$27,0,10*ROW('Water Data'!I197)))</f>
        <v/>
      </c>
      <c r="CI203" s="404" t="str">
        <f ca="1">+IF(OFFSET('Water Data'!$I$28,0,10*ROW('Water Data'!I197))="","",OFFSET('Water Data'!$I$28,0,10*ROW('Water Data'!I197)))</f>
        <v/>
      </c>
      <c r="CJ203" s="404" t="str">
        <f ca="1">+IF(OFFSET('Water Data'!$I$29,0,10*ROW('Water Data'!I197))="","",OFFSET('Water Data'!$I$29,0,10*ROW('Water Data'!I197)))</f>
        <v/>
      </c>
      <c r="CK203" s="404" t="str">
        <f ca="1">+IF(OFFSET('Sanitation Data'!$D$28,0,10*ROW('Sanitation Data'!D197))="","",OFFSET('Sanitation Data'!$D$28,0,10*ROW('Sanitation Data'!D197)))</f>
        <v/>
      </c>
      <c r="CL203" s="404" t="str">
        <f ca="1">+IF(OFFSET('Sanitation Data'!$D$29,0,10*ROW('Sanitation Data'!D197))="","",OFFSET('Sanitation Data'!$D$29,0,10*ROW('Sanitation Data'!D197)))</f>
        <v/>
      </c>
      <c r="CM203" s="404" t="str">
        <f ca="1">+IF(OFFSET('Sanitation Data'!$D$30,0,10*ROW('Sanitation Data'!D197))="","",OFFSET('Sanitation Data'!$D$30,0,10*ROW('Sanitation Data'!D197)))</f>
        <v/>
      </c>
      <c r="CN203" s="404" t="str">
        <f ca="1">+IF(OFFSET('Sanitation Data'!$D$31,0,10*ROW('Sanitation Data'!D197))="","",OFFSET('Sanitation Data'!$D$31,0,10*ROW('Sanitation Data'!D197)))</f>
        <v/>
      </c>
      <c r="CO203" s="404" t="str">
        <f ca="1">+IF(OFFSET('Sanitation Data'!$D$32,0,10*ROW('Sanitation Data'!D197))="","",OFFSET('Sanitation Data'!$D$32,0,10*ROW('Sanitation Data'!D197)))</f>
        <v/>
      </c>
      <c r="CP203" s="404" t="str">
        <f ca="1">+IF(OFFSET('Sanitation Data'!$E$28,0,10*ROW('Sanitation Data'!E197))="","",OFFSET('Sanitation Data'!$E$28,0,10*ROW('Sanitation Data'!E197)))</f>
        <v/>
      </c>
      <c r="CQ203" s="404" t="str">
        <f ca="1">+IF(OFFSET('Sanitation Data'!$E$29,0,10*ROW('Sanitation Data'!E197))="","",OFFSET('Sanitation Data'!$E$29,0,10*ROW('Sanitation Data'!E197)))</f>
        <v/>
      </c>
      <c r="CR203" s="404" t="str">
        <f ca="1">+IF(OFFSET('Sanitation Data'!$E$30,0,10*ROW('Sanitation Data'!E197))="","",OFFSET('Sanitation Data'!$E$30,0,10*ROW('Sanitation Data'!E197)))</f>
        <v/>
      </c>
      <c r="CS203" s="404" t="str">
        <f ca="1">+IF(OFFSET('Sanitation Data'!$E$31,0,10*ROW('Sanitation Data'!E197))="","",OFFSET('Sanitation Data'!$E$31,0,10*ROW('Sanitation Data'!E197)))</f>
        <v/>
      </c>
      <c r="CT203" s="404" t="str">
        <f ca="1">+IF(OFFSET('Sanitation Data'!$E$32,0,10*ROW('Sanitation Data'!E197))="","",OFFSET('Sanitation Data'!$E$32,0,10*ROW('Sanitation Data'!E197)))</f>
        <v/>
      </c>
      <c r="CU203" s="404" t="str">
        <f ca="1">+IF(OFFSET('Sanitation Data'!$F$28,0,10*ROW('Sanitation Data'!F197))="","",OFFSET('Sanitation Data'!$F$28,0,10*ROW('Sanitation Data'!F197)))</f>
        <v/>
      </c>
      <c r="CV203" s="404" t="str">
        <f ca="1">+IF(OFFSET('Sanitation Data'!$F$29,0,10*ROW('Sanitation Data'!F197))="","",OFFSET('Sanitation Data'!$F$29,0,10*ROW('Sanitation Data'!F197)))</f>
        <v/>
      </c>
      <c r="CW203" s="404" t="str">
        <f ca="1">+IF(OFFSET('Sanitation Data'!$F$30,0,10*ROW('Sanitation Data'!F197))="","",OFFSET('Sanitation Data'!$F$30,0,10*ROW('Sanitation Data'!F197)))</f>
        <v/>
      </c>
      <c r="CX203" s="404" t="str">
        <f ca="1">+IF(OFFSET('Sanitation Data'!$F$31,0,10*ROW('Sanitation Data'!F197))="","",OFFSET('Sanitation Data'!$F$31,0,10*ROW('Sanitation Data'!F197)))</f>
        <v/>
      </c>
      <c r="CY203" s="404" t="str">
        <f ca="1">+IF(OFFSET('Sanitation Data'!$F$32,0,10*ROW('Sanitation Data'!F197))="","",OFFSET('Sanitation Data'!$F$32,0,10*ROW('Sanitation Data'!F197)))</f>
        <v/>
      </c>
      <c r="CZ203" s="404" t="str">
        <f ca="1">+IF(OFFSET('Sanitation Data'!$G$28,0,10*ROW('Sanitation Data'!G197))="","",OFFSET('Sanitation Data'!$G$28,0,10*ROW('Sanitation Data'!G197)))</f>
        <v/>
      </c>
      <c r="DA203" s="404" t="str">
        <f ca="1">+IF(OFFSET('Sanitation Data'!$G$29,0,10*ROW('Sanitation Data'!G197))="","",OFFSET('Sanitation Data'!$G$29,0,10*ROW('Sanitation Data'!G197)))</f>
        <v/>
      </c>
      <c r="DB203" s="404" t="str">
        <f ca="1">+IF(OFFSET('Sanitation Data'!$G$30,0,10*ROW('Sanitation Data'!G197))="","",OFFSET('Sanitation Data'!$G$30,0,10*ROW('Sanitation Data'!G197)))</f>
        <v/>
      </c>
      <c r="DC203" s="404" t="str">
        <f ca="1">+IF(OFFSET('Sanitation Data'!$G$31,0,10*ROW('Sanitation Data'!G197))="","",OFFSET('Sanitation Data'!$G$31,0,10*ROW('Sanitation Data'!G197)))</f>
        <v/>
      </c>
      <c r="DD203" s="404" t="str">
        <f ca="1">+IF(OFFSET('Sanitation Data'!$G$32,0,10*ROW('Sanitation Data'!G197))="","",OFFSET('Sanitation Data'!$G$32,0,10*ROW('Sanitation Data'!G197)))</f>
        <v/>
      </c>
      <c r="DE203" s="404" t="str">
        <f ca="1">+IF(OFFSET('Sanitation Data'!$H$28,0,10*ROW('Sanitation Data'!H197))="","",OFFSET('Sanitation Data'!$H$28,0,10*ROW('Sanitation Data'!H197)))</f>
        <v/>
      </c>
      <c r="DF203" s="404" t="str">
        <f ca="1">+IF(OFFSET('Sanitation Data'!$H$29,0,10*ROW('Sanitation Data'!H197))="","",OFFSET('Sanitation Data'!$H$29,0,10*ROW('Sanitation Data'!H197)))</f>
        <v/>
      </c>
      <c r="DG203" s="404" t="str">
        <f ca="1">+IF(OFFSET('Sanitation Data'!$H$30,0,10*ROW('Sanitation Data'!H197))="","",OFFSET('Sanitation Data'!$H$30,0,10*ROW('Sanitation Data'!H197)))</f>
        <v/>
      </c>
      <c r="DH203" s="404" t="str">
        <f ca="1">+IF(OFFSET('Sanitation Data'!$H$31,0,10*ROW('Sanitation Data'!H197))="","",OFFSET('Sanitation Data'!$H$31,0,10*ROW('Sanitation Data'!H197)))</f>
        <v/>
      </c>
      <c r="DI203" s="404" t="str">
        <f ca="1">+IF(OFFSET('Sanitation Data'!$H$32,0,10*ROW('Sanitation Data'!H197))="","",OFFSET('Sanitation Data'!$H$32,0,10*ROW('Sanitation Data'!H197)))</f>
        <v/>
      </c>
      <c r="DJ203" s="404" t="str">
        <f ca="1">+IF(OFFSET('Sanitation Data'!$I$28,0,10*ROW('Sanitation Data'!I197))="","",OFFSET('Sanitation Data'!$I$28,0,10*ROW('Sanitation Data'!I197)))</f>
        <v/>
      </c>
      <c r="DK203" s="404" t="str">
        <f ca="1">+IF(OFFSET('Sanitation Data'!$I$29,0,10*ROW('Sanitation Data'!I197))="","",OFFSET('Sanitation Data'!$I$29,0,10*ROW('Sanitation Data'!I197)))</f>
        <v/>
      </c>
      <c r="DL203" s="404" t="str">
        <f ca="1">+IF(OFFSET('Sanitation Data'!$I$30,0,10*ROW('Sanitation Data'!I197))="","",OFFSET('Sanitation Data'!$I$30,0,10*ROW('Sanitation Data'!I197)))</f>
        <v/>
      </c>
      <c r="DM203" s="404" t="str">
        <f ca="1">+IF(OFFSET('Sanitation Data'!$I$31,0,10*ROW('Sanitation Data'!I197))="","",OFFSET('Sanitation Data'!$I$31,0,10*ROW('Sanitation Data'!I197)))</f>
        <v/>
      </c>
      <c r="DN203" s="404" t="str">
        <f ca="1">+IF(OFFSET('Sanitation Data'!$I$32,0,10*ROW('Sanitation Data'!I197))="","",OFFSET('Sanitation Data'!$I$32,0,10*ROW('Sanitation Data'!I197)))</f>
        <v/>
      </c>
      <c r="DO203" s="404" t="str">
        <f ca="1">+IF(OFFSET('Hygiene Data'!$D$11,0,10*ROW('Hygiene Data'!D197))="","",OFFSET('Hygiene Data'!$D$11,0,10*ROW('Hygiene Data'!D197)))</f>
        <v/>
      </c>
      <c r="DP203" s="404" t="str">
        <f ca="1">+IF(OFFSET('Hygiene Data'!$D$12,0,10*ROW('Hygiene Data'!D197))="","",OFFSET('Hygiene Data'!$D$12,0,10*ROW('Hygiene Data'!D197)))</f>
        <v/>
      </c>
      <c r="DQ203" s="404" t="str">
        <f ca="1">+IF(OFFSET('Hygiene Data'!$D$13,0,10*ROW('Hygiene Data'!D197))="","",OFFSET('Hygiene Data'!$D$13,0,10*ROW('Hygiene Data'!D197)))</f>
        <v/>
      </c>
      <c r="DR203" s="404" t="str">
        <f ca="1">+IF(OFFSET('Hygiene Data'!$E$11,0,10*ROW('Hygiene Data'!E197))="","",OFFSET('Hygiene Data'!$E$11,0,10*ROW('Hygiene Data'!E197)))</f>
        <v/>
      </c>
      <c r="DS203" s="404" t="str">
        <f ca="1">+IF(OFFSET('Hygiene Data'!$E$12,0,10*ROW('Hygiene Data'!E197))="","",OFFSET('Hygiene Data'!$E$12,0,10*ROW('Hygiene Data'!E197)))</f>
        <v/>
      </c>
      <c r="DT203" s="404" t="str">
        <f ca="1">+IF(OFFSET('Hygiene Data'!$E$13,0,10*ROW('Hygiene Data'!E197))="","",OFFSET('Hygiene Data'!$E$13,0,10*ROW('Hygiene Data'!E197)))</f>
        <v/>
      </c>
      <c r="DU203" s="404" t="str">
        <f ca="1">+IF(OFFSET('Hygiene Data'!$F$11,0,10*ROW('Hygiene Data'!F197))="","",OFFSET('Hygiene Data'!$F$11,0,10*ROW('Hygiene Data'!F197)))</f>
        <v/>
      </c>
      <c r="DV203" s="404" t="str">
        <f ca="1">+IF(OFFSET('Hygiene Data'!$F$12,0,10*ROW('Hygiene Data'!F197))="","",OFFSET('Hygiene Data'!$F$12,0,10*ROW('Hygiene Data'!F197)))</f>
        <v/>
      </c>
      <c r="DW203" s="404" t="str">
        <f ca="1">+IF(OFFSET('Hygiene Data'!$F$13,0,10*ROW('Hygiene Data'!F197))="","",OFFSET('Hygiene Data'!$F$13,0,10*ROW('Hygiene Data'!F197)))</f>
        <v/>
      </c>
      <c r="DX203" s="404" t="str">
        <f ca="1">+IF(OFFSET('Hygiene Data'!$G$11,0,10*ROW('Hygiene Data'!G197))="","",OFFSET('Hygiene Data'!$G$11,0,10*ROW('Hygiene Data'!G197)))</f>
        <v/>
      </c>
      <c r="DY203" s="404" t="str">
        <f ca="1">+IF(OFFSET('Hygiene Data'!$G$12,0,10*ROW('Hygiene Data'!G197))="","",OFFSET('Hygiene Data'!$G$12,0,10*ROW('Hygiene Data'!G197)))</f>
        <v/>
      </c>
      <c r="DZ203" s="404" t="str">
        <f ca="1">+IF(OFFSET('Hygiene Data'!$G$13,0,10*ROW('Hygiene Data'!G197))="","",OFFSET('Hygiene Data'!$G$13,0,10*ROW('Hygiene Data'!G197)))</f>
        <v/>
      </c>
      <c r="EA203" s="404" t="str">
        <f ca="1">+IF(OFFSET('Hygiene Data'!$H$11,0,10*ROW('Hygiene Data'!H197))="","",OFFSET('Hygiene Data'!$H$11,0,10*ROW('Hygiene Data'!H197)))</f>
        <v/>
      </c>
      <c r="EB203" s="404" t="str">
        <f ca="1">+IF(OFFSET('Hygiene Data'!$H$12,0,10*ROW('Hygiene Data'!H197))="","",OFFSET('Hygiene Data'!$H$12,0,10*ROW('Hygiene Data'!H197)))</f>
        <v/>
      </c>
      <c r="EC203" s="404" t="str">
        <f ca="1">+IF(OFFSET('Hygiene Data'!$H$13,0,10*ROW('Hygiene Data'!H197))="","",OFFSET('Hygiene Data'!$H$13,0,10*ROW('Hygiene Data'!H197)))</f>
        <v/>
      </c>
      <c r="ED203" s="404" t="str">
        <f ca="1">+IF(OFFSET('Hygiene Data'!$I$11,0,10*ROW('Hygiene Data'!I197))="","",OFFSET('Hygiene Data'!$I$11,0,10*ROW('Hygiene Data'!I197)))</f>
        <v/>
      </c>
      <c r="EE203" s="404" t="str">
        <f ca="1">+IF(OFFSET('Hygiene Data'!$I$12,0,10*ROW('Hygiene Data'!I197))="","",OFFSET('Hygiene Data'!$I$12,0,10*ROW('Hygiene Data'!I197)))</f>
        <v/>
      </c>
      <c r="EF203" s="404" t="str">
        <f ca="1">+IF(OFFSET('Hygiene Data'!$I$13,0,10*ROW('Hygiene Data'!I197))="","",OFFSET('Hygiene Data'!$I$13,0,10*ROW('Hygiene Data'!I197)))</f>
        <v/>
      </c>
    </row>
    <row r="204" spans="1:136" x14ac:dyDescent="0.25">
      <c r="A204" s="513" t="str">
        <f ca="1">+IF(OFFSET('Water Data'!$B$2,0,10*ROW('Water Data'!E198))="","",OFFSET('Water Data'!$B$2,0,10*ROW('Water Data'!E198)))</f>
        <v/>
      </c>
      <c r="B204" s="51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40" t="str">
        <f t="shared" ca="1" si="3"/>
        <v/>
      </c>
      <c r="D204" s="54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4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4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4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4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4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4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4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4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4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4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4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4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4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4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4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4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4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4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4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4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4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4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4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4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4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4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4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4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4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4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4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4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4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4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4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4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4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4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4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4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4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4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4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4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4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4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4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4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1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4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4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4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4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4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4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4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4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4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4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4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4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4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4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4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4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404" t="str">
        <f ca="1">+IF(OFFSET('Water Data'!$D$27,0,10*ROW('Water Data'!D198))="","",OFFSET('Water Data'!$D$27,0,10*ROW('Water Data'!D198)))</f>
        <v/>
      </c>
      <c r="BT204" s="404" t="str">
        <f ca="1">+IF(OFFSET('Water Data'!$D$28,0,10*ROW('Water Data'!D198))="","",OFFSET('Water Data'!$D$28,0,10*ROW('Water Data'!D198)))</f>
        <v/>
      </c>
      <c r="BU204" s="404" t="str">
        <f ca="1">+IF(OFFSET('Water Data'!$D$29,0,10*ROW('Water Data'!D198))="","",OFFSET('Water Data'!$D$29,0,10*ROW('Water Data'!D198)))</f>
        <v/>
      </c>
      <c r="BV204" s="404" t="str">
        <f ca="1">+IF(OFFSET('Water Data'!$E$27,0,10*ROW('Water Data'!E198))="","",OFFSET('Water Data'!$E$27,0,10*ROW('Water Data'!E198)))</f>
        <v/>
      </c>
      <c r="BW204" s="404" t="str">
        <f ca="1">+IF(OFFSET('Water Data'!$E$28,0,10*ROW('Water Data'!E198))="","",OFFSET('Water Data'!$E$28,0,10*ROW('Water Data'!E198)))</f>
        <v/>
      </c>
      <c r="BX204" s="404" t="str">
        <f ca="1">+IF(OFFSET('Water Data'!$E$29,0,10*ROW('Water Data'!E198))="","",OFFSET('Water Data'!$E$29,0,10*ROW('Water Data'!E198)))</f>
        <v/>
      </c>
      <c r="BY204" s="404" t="str">
        <f ca="1">+IF(OFFSET('Water Data'!$F$27,0,10*ROW('Water Data'!F198))="","",OFFSET('Water Data'!$F$27,0,10*ROW('Water Data'!F198)))</f>
        <v/>
      </c>
      <c r="BZ204" s="404" t="str">
        <f ca="1">+IF(OFFSET('Water Data'!$F$28,0,10*ROW('Water Data'!F198))="","",OFFSET('Water Data'!$F$28,0,10*ROW('Water Data'!F198)))</f>
        <v/>
      </c>
      <c r="CA204" s="404" t="str">
        <f ca="1">+IF(OFFSET('Water Data'!$F$29,0,10*ROW('Water Data'!F198))="","",OFFSET('Water Data'!$F$29,0,10*ROW('Water Data'!F198)))</f>
        <v/>
      </c>
      <c r="CB204" s="404" t="str">
        <f ca="1">+IF(OFFSET('Water Data'!$G$27,0,10*ROW('Water Data'!G198))="","",OFFSET('Water Data'!$G$27,0,10*ROW('Water Data'!G198)))</f>
        <v/>
      </c>
      <c r="CC204" s="404" t="str">
        <f ca="1">+IF(OFFSET('Water Data'!$G$28,0,10*ROW('Water Data'!G198))="","",OFFSET('Water Data'!$G$28,0,10*ROW('Water Data'!G198)))</f>
        <v/>
      </c>
      <c r="CD204" s="404" t="str">
        <f ca="1">+IF(OFFSET('Water Data'!$G$29,0,10*ROW('Water Data'!G198))="","",OFFSET('Water Data'!$G$29,0,10*ROW('Water Data'!G198)))</f>
        <v/>
      </c>
      <c r="CE204" s="404" t="str">
        <f ca="1">+IF(OFFSET('Water Data'!$H$27,0,10*ROW('Water Data'!H198))="","",OFFSET('Water Data'!$H$27,0,10*ROW('Water Data'!H198)))</f>
        <v/>
      </c>
      <c r="CF204" s="404" t="str">
        <f ca="1">+IF(OFFSET('Water Data'!$H$28,0,10*ROW('Water Data'!H198))="","",OFFSET('Water Data'!$H$28,0,10*ROW('Water Data'!H198)))</f>
        <v/>
      </c>
      <c r="CG204" s="404" t="str">
        <f ca="1">+IF(OFFSET('Water Data'!$H$29,0,10*ROW('Water Data'!H198))="","",OFFSET('Water Data'!$H$29,0,10*ROW('Water Data'!H198)))</f>
        <v/>
      </c>
      <c r="CH204" s="404" t="str">
        <f ca="1">+IF(OFFSET('Water Data'!$I$27,0,10*ROW('Water Data'!I198))="","",OFFSET('Water Data'!$I$27,0,10*ROW('Water Data'!I198)))</f>
        <v/>
      </c>
      <c r="CI204" s="404" t="str">
        <f ca="1">+IF(OFFSET('Water Data'!$I$28,0,10*ROW('Water Data'!I198))="","",OFFSET('Water Data'!$I$28,0,10*ROW('Water Data'!I198)))</f>
        <v/>
      </c>
      <c r="CJ204" s="404" t="str">
        <f ca="1">+IF(OFFSET('Water Data'!$I$29,0,10*ROW('Water Data'!I198))="","",OFFSET('Water Data'!$I$29,0,10*ROW('Water Data'!I198)))</f>
        <v/>
      </c>
      <c r="CK204" s="404" t="str">
        <f ca="1">+IF(OFFSET('Sanitation Data'!$D$28,0,10*ROW('Sanitation Data'!D198))="","",OFFSET('Sanitation Data'!$D$28,0,10*ROW('Sanitation Data'!D198)))</f>
        <v/>
      </c>
      <c r="CL204" s="404" t="str">
        <f ca="1">+IF(OFFSET('Sanitation Data'!$D$29,0,10*ROW('Sanitation Data'!D198))="","",OFFSET('Sanitation Data'!$D$29,0,10*ROW('Sanitation Data'!D198)))</f>
        <v/>
      </c>
      <c r="CM204" s="404" t="str">
        <f ca="1">+IF(OFFSET('Sanitation Data'!$D$30,0,10*ROW('Sanitation Data'!D198))="","",OFFSET('Sanitation Data'!$D$30,0,10*ROW('Sanitation Data'!D198)))</f>
        <v/>
      </c>
      <c r="CN204" s="404" t="str">
        <f ca="1">+IF(OFFSET('Sanitation Data'!$D$31,0,10*ROW('Sanitation Data'!D198))="","",OFFSET('Sanitation Data'!$D$31,0,10*ROW('Sanitation Data'!D198)))</f>
        <v/>
      </c>
      <c r="CO204" s="404" t="str">
        <f ca="1">+IF(OFFSET('Sanitation Data'!$D$32,0,10*ROW('Sanitation Data'!D198))="","",OFFSET('Sanitation Data'!$D$32,0,10*ROW('Sanitation Data'!D198)))</f>
        <v/>
      </c>
      <c r="CP204" s="404" t="str">
        <f ca="1">+IF(OFFSET('Sanitation Data'!$E$28,0,10*ROW('Sanitation Data'!E198))="","",OFFSET('Sanitation Data'!$E$28,0,10*ROW('Sanitation Data'!E198)))</f>
        <v/>
      </c>
      <c r="CQ204" s="404" t="str">
        <f ca="1">+IF(OFFSET('Sanitation Data'!$E$29,0,10*ROW('Sanitation Data'!E198))="","",OFFSET('Sanitation Data'!$E$29,0,10*ROW('Sanitation Data'!E198)))</f>
        <v/>
      </c>
      <c r="CR204" s="404" t="str">
        <f ca="1">+IF(OFFSET('Sanitation Data'!$E$30,0,10*ROW('Sanitation Data'!E198))="","",OFFSET('Sanitation Data'!$E$30,0,10*ROW('Sanitation Data'!E198)))</f>
        <v/>
      </c>
      <c r="CS204" s="404" t="str">
        <f ca="1">+IF(OFFSET('Sanitation Data'!$E$31,0,10*ROW('Sanitation Data'!E198))="","",OFFSET('Sanitation Data'!$E$31,0,10*ROW('Sanitation Data'!E198)))</f>
        <v/>
      </c>
      <c r="CT204" s="404" t="str">
        <f ca="1">+IF(OFFSET('Sanitation Data'!$E$32,0,10*ROW('Sanitation Data'!E198))="","",OFFSET('Sanitation Data'!$E$32,0,10*ROW('Sanitation Data'!E198)))</f>
        <v/>
      </c>
      <c r="CU204" s="404" t="str">
        <f ca="1">+IF(OFFSET('Sanitation Data'!$F$28,0,10*ROW('Sanitation Data'!F198))="","",OFFSET('Sanitation Data'!$F$28,0,10*ROW('Sanitation Data'!F198)))</f>
        <v/>
      </c>
      <c r="CV204" s="404" t="str">
        <f ca="1">+IF(OFFSET('Sanitation Data'!$F$29,0,10*ROW('Sanitation Data'!F198))="","",OFFSET('Sanitation Data'!$F$29,0,10*ROW('Sanitation Data'!F198)))</f>
        <v/>
      </c>
      <c r="CW204" s="404" t="str">
        <f ca="1">+IF(OFFSET('Sanitation Data'!$F$30,0,10*ROW('Sanitation Data'!F198))="","",OFFSET('Sanitation Data'!$F$30,0,10*ROW('Sanitation Data'!F198)))</f>
        <v/>
      </c>
      <c r="CX204" s="404" t="str">
        <f ca="1">+IF(OFFSET('Sanitation Data'!$F$31,0,10*ROW('Sanitation Data'!F198))="","",OFFSET('Sanitation Data'!$F$31,0,10*ROW('Sanitation Data'!F198)))</f>
        <v/>
      </c>
      <c r="CY204" s="404" t="str">
        <f ca="1">+IF(OFFSET('Sanitation Data'!$F$32,0,10*ROW('Sanitation Data'!F198))="","",OFFSET('Sanitation Data'!$F$32,0,10*ROW('Sanitation Data'!F198)))</f>
        <v/>
      </c>
      <c r="CZ204" s="404" t="str">
        <f ca="1">+IF(OFFSET('Sanitation Data'!$G$28,0,10*ROW('Sanitation Data'!G198))="","",OFFSET('Sanitation Data'!$G$28,0,10*ROW('Sanitation Data'!G198)))</f>
        <v/>
      </c>
      <c r="DA204" s="404" t="str">
        <f ca="1">+IF(OFFSET('Sanitation Data'!$G$29,0,10*ROW('Sanitation Data'!G198))="","",OFFSET('Sanitation Data'!$G$29,0,10*ROW('Sanitation Data'!G198)))</f>
        <v/>
      </c>
      <c r="DB204" s="404" t="str">
        <f ca="1">+IF(OFFSET('Sanitation Data'!$G$30,0,10*ROW('Sanitation Data'!G198))="","",OFFSET('Sanitation Data'!$G$30,0,10*ROW('Sanitation Data'!G198)))</f>
        <v/>
      </c>
      <c r="DC204" s="404" t="str">
        <f ca="1">+IF(OFFSET('Sanitation Data'!$G$31,0,10*ROW('Sanitation Data'!G198))="","",OFFSET('Sanitation Data'!$G$31,0,10*ROW('Sanitation Data'!G198)))</f>
        <v/>
      </c>
      <c r="DD204" s="404" t="str">
        <f ca="1">+IF(OFFSET('Sanitation Data'!$G$32,0,10*ROW('Sanitation Data'!G198))="","",OFFSET('Sanitation Data'!$G$32,0,10*ROW('Sanitation Data'!G198)))</f>
        <v/>
      </c>
      <c r="DE204" s="404" t="str">
        <f ca="1">+IF(OFFSET('Sanitation Data'!$H$28,0,10*ROW('Sanitation Data'!H198))="","",OFFSET('Sanitation Data'!$H$28,0,10*ROW('Sanitation Data'!H198)))</f>
        <v/>
      </c>
      <c r="DF204" s="404" t="str">
        <f ca="1">+IF(OFFSET('Sanitation Data'!$H$29,0,10*ROW('Sanitation Data'!H198))="","",OFFSET('Sanitation Data'!$H$29,0,10*ROW('Sanitation Data'!H198)))</f>
        <v/>
      </c>
      <c r="DG204" s="404" t="str">
        <f ca="1">+IF(OFFSET('Sanitation Data'!$H$30,0,10*ROW('Sanitation Data'!H198))="","",OFFSET('Sanitation Data'!$H$30,0,10*ROW('Sanitation Data'!H198)))</f>
        <v/>
      </c>
      <c r="DH204" s="404" t="str">
        <f ca="1">+IF(OFFSET('Sanitation Data'!$H$31,0,10*ROW('Sanitation Data'!H198))="","",OFFSET('Sanitation Data'!$H$31,0,10*ROW('Sanitation Data'!H198)))</f>
        <v/>
      </c>
      <c r="DI204" s="404" t="str">
        <f ca="1">+IF(OFFSET('Sanitation Data'!$H$32,0,10*ROW('Sanitation Data'!H198))="","",OFFSET('Sanitation Data'!$H$32,0,10*ROW('Sanitation Data'!H198)))</f>
        <v/>
      </c>
      <c r="DJ204" s="404" t="str">
        <f ca="1">+IF(OFFSET('Sanitation Data'!$I$28,0,10*ROW('Sanitation Data'!I198))="","",OFFSET('Sanitation Data'!$I$28,0,10*ROW('Sanitation Data'!I198)))</f>
        <v/>
      </c>
      <c r="DK204" s="404" t="str">
        <f ca="1">+IF(OFFSET('Sanitation Data'!$I$29,0,10*ROW('Sanitation Data'!I198))="","",OFFSET('Sanitation Data'!$I$29,0,10*ROW('Sanitation Data'!I198)))</f>
        <v/>
      </c>
      <c r="DL204" s="404" t="str">
        <f ca="1">+IF(OFFSET('Sanitation Data'!$I$30,0,10*ROW('Sanitation Data'!I198))="","",OFFSET('Sanitation Data'!$I$30,0,10*ROW('Sanitation Data'!I198)))</f>
        <v/>
      </c>
      <c r="DM204" s="404" t="str">
        <f ca="1">+IF(OFFSET('Sanitation Data'!$I$31,0,10*ROW('Sanitation Data'!I198))="","",OFFSET('Sanitation Data'!$I$31,0,10*ROW('Sanitation Data'!I198)))</f>
        <v/>
      </c>
      <c r="DN204" s="404" t="str">
        <f ca="1">+IF(OFFSET('Sanitation Data'!$I$32,0,10*ROW('Sanitation Data'!I198))="","",OFFSET('Sanitation Data'!$I$32,0,10*ROW('Sanitation Data'!I198)))</f>
        <v/>
      </c>
      <c r="DO204" s="404" t="str">
        <f ca="1">+IF(OFFSET('Hygiene Data'!$D$11,0,10*ROW('Hygiene Data'!D198))="","",OFFSET('Hygiene Data'!$D$11,0,10*ROW('Hygiene Data'!D198)))</f>
        <v/>
      </c>
      <c r="DP204" s="404" t="str">
        <f ca="1">+IF(OFFSET('Hygiene Data'!$D$12,0,10*ROW('Hygiene Data'!D198))="","",OFFSET('Hygiene Data'!$D$12,0,10*ROW('Hygiene Data'!D198)))</f>
        <v/>
      </c>
      <c r="DQ204" s="404" t="str">
        <f ca="1">+IF(OFFSET('Hygiene Data'!$D$13,0,10*ROW('Hygiene Data'!D198))="","",OFFSET('Hygiene Data'!$D$13,0,10*ROW('Hygiene Data'!D198)))</f>
        <v/>
      </c>
      <c r="DR204" s="404" t="str">
        <f ca="1">+IF(OFFSET('Hygiene Data'!$E$11,0,10*ROW('Hygiene Data'!E198))="","",OFFSET('Hygiene Data'!$E$11,0,10*ROW('Hygiene Data'!E198)))</f>
        <v/>
      </c>
      <c r="DS204" s="404" t="str">
        <f ca="1">+IF(OFFSET('Hygiene Data'!$E$12,0,10*ROW('Hygiene Data'!E198))="","",OFFSET('Hygiene Data'!$E$12,0,10*ROW('Hygiene Data'!E198)))</f>
        <v/>
      </c>
      <c r="DT204" s="404" t="str">
        <f ca="1">+IF(OFFSET('Hygiene Data'!$E$13,0,10*ROW('Hygiene Data'!E198))="","",OFFSET('Hygiene Data'!$E$13,0,10*ROW('Hygiene Data'!E198)))</f>
        <v/>
      </c>
      <c r="DU204" s="404" t="str">
        <f ca="1">+IF(OFFSET('Hygiene Data'!$F$11,0,10*ROW('Hygiene Data'!F198))="","",OFFSET('Hygiene Data'!$F$11,0,10*ROW('Hygiene Data'!F198)))</f>
        <v/>
      </c>
      <c r="DV204" s="404" t="str">
        <f ca="1">+IF(OFFSET('Hygiene Data'!$F$12,0,10*ROW('Hygiene Data'!F198))="","",OFFSET('Hygiene Data'!$F$12,0,10*ROW('Hygiene Data'!F198)))</f>
        <v/>
      </c>
      <c r="DW204" s="404" t="str">
        <f ca="1">+IF(OFFSET('Hygiene Data'!$F$13,0,10*ROW('Hygiene Data'!F198))="","",OFFSET('Hygiene Data'!$F$13,0,10*ROW('Hygiene Data'!F198)))</f>
        <v/>
      </c>
      <c r="DX204" s="404" t="str">
        <f ca="1">+IF(OFFSET('Hygiene Data'!$G$11,0,10*ROW('Hygiene Data'!G198))="","",OFFSET('Hygiene Data'!$G$11,0,10*ROW('Hygiene Data'!G198)))</f>
        <v/>
      </c>
      <c r="DY204" s="404" t="str">
        <f ca="1">+IF(OFFSET('Hygiene Data'!$G$12,0,10*ROW('Hygiene Data'!G198))="","",OFFSET('Hygiene Data'!$G$12,0,10*ROW('Hygiene Data'!G198)))</f>
        <v/>
      </c>
      <c r="DZ204" s="404" t="str">
        <f ca="1">+IF(OFFSET('Hygiene Data'!$G$13,0,10*ROW('Hygiene Data'!G198))="","",OFFSET('Hygiene Data'!$G$13,0,10*ROW('Hygiene Data'!G198)))</f>
        <v/>
      </c>
      <c r="EA204" s="404" t="str">
        <f ca="1">+IF(OFFSET('Hygiene Data'!$H$11,0,10*ROW('Hygiene Data'!H198))="","",OFFSET('Hygiene Data'!$H$11,0,10*ROW('Hygiene Data'!H198)))</f>
        <v/>
      </c>
      <c r="EB204" s="404" t="str">
        <f ca="1">+IF(OFFSET('Hygiene Data'!$H$12,0,10*ROW('Hygiene Data'!H198))="","",OFFSET('Hygiene Data'!$H$12,0,10*ROW('Hygiene Data'!H198)))</f>
        <v/>
      </c>
      <c r="EC204" s="404" t="str">
        <f ca="1">+IF(OFFSET('Hygiene Data'!$H$13,0,10*ROW('Hygiene Data'!H198))="","",OFFSET('Hygiene Data'!$H$13,0,10*ROW('Hygiene Data'!H198)))</f>
        <v/>
      </c>
      <c r="ED204" s="404" t="str">
        <f ca="1">+IF(OFFSET('Hygiene Data'!$I$11,0,10*ROW('Hygiene Data'!I198))="","",OFFSET('Hygiene Data'!$I$11,0,10*ROW('Hygiene Data'!I198)))</f>
        <v/>
      </c>
      <c r="EE204" s="404" t="str">
        <f ca="1">+IF(OFFSET('Hygiene Data'!$I$12,0,10*ROW('Hygiene Data'!I198))="","",OFFSET('Hygiene Data'!$I$12,0,10*ROW('Hygiene Data'!I198)))</f>
        <v/>
      </c>
      <c r="EF204" s="404" t="str">
        <f ca="1">+IF(OFFSET('Hygiene Data'!$I$13,0,10*ROW('Hygiene Data'!I198))="","",OFFSET('Hygiene Data'!$I$13,0,10*ROW('Hygiene Data'!I198)))</f>
        <v/>
      </c>
    </row>
    <row r="205" spans="1:136" x14ac:dyDescent="0.25">
      <c r="A205" s="513" t="str">
        <f ca="1">+IF(OFFSET('Water Data'!$B$2,0,10*ROW('Water Data'!E199))="","",OFFSET('Water Data'!$B$2,0,10*ROW('Water Data'!E199)))</f>
        <v/>
      </c>
      <c r="B205" s="51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40" t="str">
        <f t="shared" ca="1" si="3"/>
        <v/>
      </c>
      <c r="D205" s="54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4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4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4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4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4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4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4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4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4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4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4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4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4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4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4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4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4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4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4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4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4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4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4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4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4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4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4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4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4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4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4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4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4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4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4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4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4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4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4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4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4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4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4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4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4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4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4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4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1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4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4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4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4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4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4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4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4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4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4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4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4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4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4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4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4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404" t="str">
        <f ca="1">+IF(OFFSET('Water Data'!$D$27,0,10*ROW('Water Data'!D199))="","",OFFSET('Water Data'!$D$27,0,10*ROW('Water Data'!D199)))</f>
        <v/>
      </c>
      <c r="BT205" s="404" t="str">
        <f ca="1">+IF(OFFSET('Water Data'!$D$28,0,10*ROW('Water Data'!D199))="","",OFFSET('Water Data'!$D$28,0,10*ROW('Water Data'!D199)))</f>
        <v/>
      </c>
      <c r="BU205" s="404" t="str">
        <f ca="1">+IF(OFFSET('Water Data'!$D$29,0,10*ROW('Water Data'!D199))="","",OFFSET('Water Data'!$D$29,0,10*ROW('Water Data'!D199)))</f>
        <v/>
      </c>
      <c r="BV205" s="404" t="str">
        <f ca="1">+IF(OFFSET('Water Data'!$E$27,0,10*ROW('Water Data'!E199))="","",OFFSET('Water Data'!$E$27,0,10*ROW('Water Data'!E199)))</f>
        <v/>
      </c>
      <c r="BW205" s="404" t="str">
        <f ca="1">+IF(OFFSET('Water Data'!$E$28,0,10*ROW('Water Data'!E199))="","",OFFSET('Water Data'!$E$28,0,10*ROW('Water Data'!E199)))</f>
        <v/>
      </c>
      <c r="BX205" s="404" t="str">
        <f ca="1">+IF(OFFSET('Water Data'!$E$29,0,10*ROW('Water Data'!E199))="","",OFFSET('Water Data'!$E$29,0,10*ROW('Water Data'!E199)))</f>
        <v/>
      </c>
      <c r="BY205" s="404" t="str">
        <f ca="1">+IF(OFFSET('Water Data'!$F$27,0,10*ROW('Water Data'!F199))="","",OFFSET('Water Data'!$F$27,0,10*ROW('Water Data'!F199)))</f>
        <v/>
      </c>
      <c r="BZ205" s="404" t="str">
        <f ca="1">+IF(OFFSET('Water Data'!$F$28,0,10*ROW('Water Data'!F199))="","",OFFSET('Water Data'!$F$28,0,10*ROW('Water Data'!F199)))</f>
        <v/>
      </c>
      <c r="CA205" s="404" t="str">
        <f ca="1">+IF(OFFSET('Water Data'!$F$29,0,10*ROW('Water Data'!F199))="","",OFFSET('Water Data'!$F$29,0,10*ROW('Water Data'!F199)))</f>
        <v/>
      </c>
      <c r="CB205" s="404" t="str">
        <f ca="1">+IF(OFFSET('Water Data'!$G$27,0,10*ROW('Water Data'!G199))="","",OFFSET('Water Data'!$G$27,0,10*ROW('Water Data'!G199)))</f>
        <v/>
      </c>
      <c r="CC205" s="404" t="str">
        <f ca="1">+IF(OFFSET('Water Data'!$G$28,0,10*ROW('Water Data'!G199))="","",OFFSET('Water Data'!$G$28,0,10*ROW('Water Data'!G199)))</f>
        <v/>
      </c>
      <c r="CD205" s="404" t="str">
        <f ca="1">+IF(OFFSET('Water Data'!$G$29,0,10*ROW('Water Data'!G199))="","",OFFSET('Water Data'!$G$29,0,10*ROW('Water Data'!G199)))</f>
        <v/>
      </c>
      <c r="CE205" s="404" t="str">
        <f ca="1">+IF(OFFSET('Water Data'!$H$27,0,10*ROW('Water Data'!H199))="","",OFFSET('Water Data'!$H$27,0,10*ROW('Water Data'!H199)))</f>
        <v/>
      </c>
      <c r="CF205" s="404" t="str">
        <f ca="1">+IF(OFFSET('Water Data'!$H$28,0,10*ROW('Water Data'!H199))="","",OFFSET('Water Data'!$H$28,0,10*ROW('Water Data'!H199)))</f>
        <v/>
      </c>
      <c r="CG205" s="404" t="str">
        <f ca="1">+IF(OFFSET('Water Data'!$H$29,0,10*ROW('Water Data'!H199))="","",OFFSET('Water Data'!$H$29,0,10*ROW('Water Data'!H199)))</f>
        <v/>
      </c>
      <c r="CH205" s="404" t="str">
        <f ca="1">+IF(OFFSET('Water Data'!$I$27,0,10*ROW('Water Data'!I199))="","",OFFSET('Water Data'!$I$27,0,10*ROW('Water Data'!I199)))</f>
        <v/>
      </c>
      <c r="CI205" s="404" t="str">
        <f ca="1">+IF(OFFSET('Water Data'!$I$28,0,10*ROW('Water Data'!I199))="","",OFFSET('Water Data'!$I$28,0,10*ROW('Water Data'!I199)))</f>
        <v/>
      </c>
      <c r="CJ205" s="404" t="str">
        <f ca="1">+IF(OFFSET('Water Data'!$I$29,0,10*ROW('Water Data'!I199))="","",OFFSET('Water Data'!$I$29,0,10*ROW('Water Data'!I199)))</f>
        <v/>
      </c>
      <c r="CK205" s="404" t="str">
        <f ca="1">+IF(OFFSET('Sanitation Data'!$D$28,0,10*ROW('Sanitation Data'!D199))="","",OFFSET('Sanitation Data'!$D$28,0,10*ROW('Sanitation Data'!D199)))</f>
        <v/>
      </c>
      <c r="CL205" s="404" t="str">
        <f ca="1">+IF(OFFSET('Sanitation Data'!$D$29,0,10*ROW('Sanitation Data'!D199))="","",OFFSET('Sanitation Data'!$D$29,0,10*ROW('Sanitation Data'!D199)))</f>
        <v/>
      </c>
      <c r="CM205" s="404" t="str">
        <f ca="1">+IF(OFFSET('Sanitation Data'!$D$30,0,10*ROW('Sanitation Data'!D199))="","",OFFSET('Sanitation Data'!$D$30,0,10*ROW('Sanitation Data'!D199)))</f>
        <v/>
      </c>
      <c r="CN205" s="404" t="str">
        <f ca="1">+IF(OFFSET('Sanitation Data'!$D$31,0,10*ROW('Sanitation Data'!D199))="","",OFFSET('Sanitation Data'!$D$31,0,10*ROW('Sanitation Data'!D199)))</f>
        <v/>
      </c>
      <c r="CO205" s="404" t="str">
        <f ca="1">+IF(OFFSET('Sanitation Data'!$D$32,0,10*ROW('Sanitation Data'!D199))="","",OFFSET('Sanitation Data'!$D$32,0,10*ROW('Sanitation Data'!D199)))</f>
        <v/>
      </c>
      <c r="CP205" s="404" t="str">
        <f ca="1">+IF(OFFSET('Sanitation Data'!$E$28,0,10*ROW('Sanitation Data'!E199))="","",OFFSET('Sanitation Data'!$E$28,0,10*ROW('Sanitation Data'!E199)))</f>
        <v/>
      </c>
      <c r="CQ205" s="404" t="str">
        <f ca="1">+IF(OFFSET('Sanitation Data'!$E$29,0,10*ROW('Sanitation Data'!E199))="","",OFFSET('Sanitation Data'!$E$29,0,10*ROW('Sanitation Data'!E199)))</f>
        <v/>
      </c>
      <c r="CR205" s="404" t="str">
        <f ca="1">+IF(OFFSET('Sanitation Data'!$E$30,0,10*ROW('Sanitation Data'!E199))="","",OFFSET('Sanitation Data'!$E$30,0,10*ROW('Sanitation Data'!E199)))</f>
        <v/>
      </c>
      <c r="CS205" s="404" t="str">
        <f ca="1">+IF(OFFSET('Sanitation Data'!$E$31,0,10*ROW('Sanitation Data'!E199))="","",OFFSET('Sanitation Data'!$E$31,0,10*ROW('Sanitation Data'!E199)))</f>
        <v/>
      </c>
      <c r="CT205" s="404" t="str">
        <f ca="1">+IF(OFFSET('Sanitation Data'!$E$32,0,10*ROW('Sanitation Data'!E199))="","",OFFSET('Sanitation Data'!$E$32,0,10*ROW('Sanitation Data'!E199)))</f>
        <v/>
      </c>
      <c r="CU205" s="404" t="str">
        <f ca="1">+IF(OFFSET('Sanitation Data'!$F$28,0,10*ROW('Sanitation Data'!F199))="","",OFFSET('Sanitation Data'!$F$28,0,10*ROW('Sanitation Data'!F199)))</f>
        <v/>
      </c>
      <c r="CV205" s="404" t="str">
        <f ca="1">+IF(OFFSET('Sanitation Data'!$F$29,0,10*ROW('Sanitation Data'!F199))="","",OFFSET('Sanitation Data'!$F$29,0,10*ROW('Sanitation Data'!F199)))</f>
        <v/>
      </c>
      <c r="CW205" s="404" t="str">
        <f ca="1">+IF(OFFSET('Sanitation Data'!$F$30,0,10*ROW('Sanitation Data'!F199))="","",OFFSET('Sanitation Data'!$F$30,0,10*ROW('Sanitation Data'!F199)))</f>
        <v/>
      </c>
      <c r="CX205" s="404" t="str">
        <f ca="1">+IF(OFFSET('Sanitation Data'!$F$31,0,10*ROW('Sanitation Data'!F199))="","",OFFSET('Sanitation Data'!$F$31,0,10*ROW('Sanitation Data'!F199)))</f>
        <v/>
      </c>
      <c r="CY205" s="404" t="str">
        <f ca="1">+IF(OFFSET('Sanitation Data'!$F$32,0,10*ROW('Sanitation Data'!F199))="","",OFFSET('Sanitation Data'!$F$32,0,10*ROW('Sanitation Data'!F199)))</f>
        <v/>
      </c>
      <c r="CZ205" s="404" t="str">
        <f ca="1">+IF(OFFSET('Sanitation Data'!$G$28,0,10*ROW('Sanitation Data'!G199))="","",OFFSET('Sanitation Data'!$G$28,0,10*ROW('Sanitation Data'!G199)))</f>
        <v/>
      </c>
      <c r="DA205" s="404" t="str">
        <f ca="1">+IF(OFFSET('Sanitation Data'!$G$29,0,10*ROW('Sanitation Data'!G199))="","",OFFSET('Sanitation Data'!$G$29,0,10*ROW('Sanitation Data'!G199)))</f>
        <v/>
      </c>
      <c r="DB205" s="404" t="str">
        <f ca="1">+IF(OFFSET('Sanitation Data'!$G$30,0,10*ROW('Sanitation Data'!G199))="","",OFFSET('Sanitation Data'!$G$30,0,10*ROW('Sanitation Data'!G199)))</f>
        <v/>
      </c>
      <c r="DC205" s="404" t="str">
        <f ca="1">+IF(OFFSET('Sanitation Data'!$G$31,0,10*ROW('Sanitation Data'!G199))="","",OFFSET('Sanitation Data'!$G$31,0,10*ROW('Sanitation Data'!G199)))</f>
        <v/>
      </c>
      <c r="DD205" s="404" t="str">
        <f ca="1">+IF(OFFSET('Sanitation Data'!$G$32,0,10*ROW('Sanitation Data'!G199))="","",OFFSET('Sanitation Data'!$G$32,0,10*ROW('Sanitation Data'!G199)))</f>
        <v/>
      </c>
      <c r="DE205" s="404" t="str">
        <f ca="1">+IF(OFFSET('Sanitation Data'!$H$28,0,10*ROW('Sanitation Data'!H199))="","",OFFSET('Sanitation Data'!$H$28,0,10*ROW('Sanitation Data'!H199)))</f>
        <v/>
      </c>
      <c r="DF205" s="404" t="str">
        <f ca="1">+IF(OFFSET('Sanitation Data'!$H$29,0,10*ROW('Sanitation Data'!H199))="","",OFFSET('Sanitation Data'!$H$29,0,10*ROW('Sanitation Data'!H199)))</f>
        <v/>
      </c>
      <c r="DG205" s="404" t="str">
        <f ca="1">+IF(OFFSET('Sanitation Data'!$H$30,0,10*ROW('Sanitation Data'!H199))="","",OFFSET('Sanitation Data'!$H$30,0,10*ROW('Sanitation Data'!H199)))</f>
        <v/>
      </c>
      <c r="DH205" s="404" t="str">
        <f ca="1">+IF(OFFSET('Sanitation Data'!$H$31,0,10*ROW('Sanitation Data'!H199))="","",OFFSET('Sanitation Data'!$H$31,0,10*ROW('Sanitation Data'!H199)))</f>
        <v/>
      </c>
      <c r="DI205" s="404" t="str">
        <f ca="1">+IF(OFFSET('Sanitation Data'!$H$32,0,10*ROW('Sanitation Data'!H199))="","",OFFSET('Sanitation Data'!$H$32,0,10*ROW('Sanitation Data'!H199)))</f>
        <v/>
      </c>
      <c r="DJ205" s="404" t="str">
        <f ca="1">+IF(OFFSET('Sanitation Data'!$I$28,0,10*ROW('Sanitation Data'!I199))="","",OFFSET('Sanitation Data'!$I$28,0,10*ROW('Sanitation Data'!I199)))</f>
        <v/>
      </c>
      <c r="DK205" s="404" t="str">
        <f ca="1">+IF(OFFSET('Sanitation Data'!$I$29,0,10*ROW('Sanitation Data'!I199))="","",OFFSET('Sanitation Data'!$I$29,0,10*ROW('Sanitation Data'!I199)))</f>
        <v/>
      </c>
      <c r="DL205" s="404" t="str">
        <f ca="1">+IF(OFFSET('Sanitation Data'!$I$30,0,10*ROW('Sanitation Data'!I199))="","",OFFSET('Sanitation Data'!$I$30,0,10*ROW('Sanitation Data'!I199)))</f>
        <v/>
      </c>
      <c r="DM205" s="404" t="str">
        <f ca="1">+IF(OFFSET('Sanitation Data'!$I$31,0,10*ROW('Sanitation Data'!I199))="","",OFFSET('Sanitation Data'!$I$31,0,10*ROW('Sanitation Data'!I199)))</f>
        <v/>
      </c>
      <c r="DN205" s="404" t="str">
        <f ca="1">+IF(OFFSET('Sanitation Data'!$I$32,0,10*ROW('Sanitation Data'!I199))="","",OFFSET('Sanitation Data'!$I$32,0,10*ROW('Sanitation Data'!I199)))</f>
        <v/>
      </c>
      <c r="DO205" s="404" t="str">
        <f ca="1">+IF(OFFSET('Hygiene Data'!$D$11,0,10*ROW('Hygiene Data'!D199))="","",OFFSET('Hygiene Data'!$D$11,0,10*ROW('Hygiene Data'!D199)))</f>
        <v/>
      </c>
      <c r="DP205" s="404" t="str">
        <f ca="1">+IF(OFFSET('Hygiene Data'!$D$12,0,10*ROW('Hygiene Data'!D199))="","",OFFSET('Hygiene Data'!$D$12,0,10*ROW('Hygiene Data'!D199)))</f>
        <v/>
      </c>
      <c r="DQ205" s="404" t="str">
        <f ca="1">+IF(OFFSET('Hygiene Data'!$D$13,0,10*ROW('Hygiene Data'!D199))="","",OFFSET('Hygiene Data'!$D$13,0,10*ROW('Hygiene Data'!D199)))</f>
        <v/>
      </c>
      <c r="DR205" s="404" t="str">
        <f ca="1">+IF(OFFSET('Hygiene Data'!$E$11,0,10*ROW('Hygiene Data'!E199))="","",OFFSET('Hygiene Data'!$E$11,0,10*ROW('Hygiene Data'!E199)))</f>
        <v/>
      </c>
      <c r="DS205" s="404" t="str">
        <f ca="1">+IF(OFFSET('Hygiene Data'!$E$12,0,10*ROW('Hygiene Data'!E199))="","",OFFSET('Hygiene Data'!$E$12,0,10*ROW('Hygiene Data'!E199)))</f>
        <v/>
      </c>
      <c r="DT205" s="404" t="str">
        <f ca="1">+IF(OFFSET('Hygiene Data'!$E$13,0,10*ROW('Hygiene Data'!E199))="","",OFFSET('Hygiene Data'!$E$13,0,10*ROW('Hygiene Data'!E199)))</f>
        <v/>
      </c>
      <c r="DU205" s="404" t="str">
        <f ca="1">+IF(OFFSET('Hygiene Data'!$F$11,0,10*ROW('Hygiene Data'!F199))="","",OFFSET('Hygiene Data'!$F$11,0,10*ROW('Hygiene Data'!F199)))</f>
        <v/>
      </c>
      <c r="DV205" s="404" t="str">
        <f ca="1">+IF(OFFSET('Hygiene Data'!$F$12,0,10*ROW('Hygiene Data'!F199))="","",OFFSET('Hygiene Data'!$F$12,0,10*ROW('Hygiene Data'!F199)))</f>
        <v/>
      </c>
      <c r="DW205" s="404" t="str">
        <f ca="1">+IF(OFFSET('Hygiene Data'!$F$13,0,10*ROW('Hygiene Data'!F199))="","",OFFSET('Hygiene Data'!$F$13,0,10*ROW('Hygiene Data'!F199)))</f>
        <v/>
      </c>
      <c r="DX205" s="404" t="str">
        <f ca="1">+IF(OFFSET('Hygiene Data'!$G$11,0,10*ROW('Hygiene Data'!G199))="","",OFFSET('Hygiene Data'!$G$11,0,10*ROW('Hygiene Data'!G199)))</f>
        <v/>
      </c>
      <c r="DY205" s="404" t="str">
        <f ca="1">+IF(OFFSET('Hygiene Data'!$G$12,0,10*ROW('Hygiene Data'!G199))="","",OFFSET('Hygiene Data'!$G$12,0,10*ROW('Hygiene Data'!G199)))</f>
        <v/>
      </c>
      <c r="DZ205" s="404" t="str">
        <f ca="1">+IF(OFFSET('Hygiene Data'!$G$13,0,10*ROW('Hygiene Data'!G199))="","",OFFSET('Hygiene Data'!$G$13,0,10*ROW('Hygiene Data'!G199)))</f>
        <v/>
      </c>
      <c r="EA205" s="404" t="str">
        <f ca="1">+IF(OFFSET('Hygiene Data'!$H$11,0,10*ROW('Hygiene Data'!H199))="","",OFFSET('Hygiene Data'!$H$11,0,10*ROW('Hygiene Data'!H199)))</f>
        <v/>
      </c>
      <c r="EB205" s="404" t="str">
        <f ca="1">+IF(OFFSET('Hygiene Data'!$H$12,0,10*ROW('Hygiene Data'!H199))="","",OFFSET('Hygiene Data'!$H$12,0,10*ROW('Hygiene Data'!H199)))</f>
        <v/>
      </c>
      <c r="EC205" s="404" t="str">
        <f ca="1">+IF(OFFSET('Hygiene Data'!$H$13,0,10*ROW('Hygiene Data'!H199))="","",OFFSET('Hygiene Data'!$H$13,0,10*ROW('Hygiene Data'!H199)))</f>
        <v/>
      </c>
      <c r="ED205" s="404" t="str">
        <f ca="1">+IF(OFFSET('Hygiene Data'!$I$11,0,10*ROW('Hygiene Data'!I199))="","",OFFSET('Hygiene Data'!$I$11,0,10*ROW('Hygiene Data'!I199)))</f>
        <v/>
      </c>
      <c r="EE205" s="404" t="str">
        <f ca="1">+IF(OFFSET('Hygiene Data'!$I$12,0,10*ROW('Hygiene Data'!I199))="","",OFFSET('Hygiene Data'!$I$12,0,10*ROW('Hygiene Data'!I199)))</f>
        <v/>
      </c>
      <c r="EF205" s="404" t="str">
        <f ca="1">+IF(OFFSET('Hygiene Data'!$I$13,0,10*ROW('Hygiene Data'!I199))="","",OFFSET('Hygiene Data'!$I$13,0,10*ROW('Hygiene Data'!I199)))</f>
        <v/>
      </c>
    </row>
    <row r="206" spans="1:136" x14ac:dyDescent="0.25">
      <c r="A206" s="513" t="str">
        <f ca="1">+IF(OFFSET('Water Data'!$B$2,0,10*ROW('Water Data'!E200))="","",OFFSET('Water Data'!$B$2,0,10*ROW('Water Data'!E200)))</f>
        <v/>
      </c>
      <c r="B206" s="51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40" t="str">
        <f t="shared" ca="1" si="3"/>
        <v/>
      </c>
      <c r="D206" s="54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4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4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4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4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4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4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4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4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4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4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4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4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4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4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4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4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4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4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4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4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4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4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4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4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4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4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4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4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4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4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4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4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4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4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4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4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4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4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4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4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4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4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4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4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4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4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4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4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1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4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4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4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4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4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4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4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4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4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4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4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4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4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4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4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4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404" t="str">
        <f ca="1">+IF(OFFSET('Water Data'!$D$27,0,10*ROW('Water Data'!D200))="","",OFFSET('Water Data'!$D$27,0,10*ROW('Water Data'!D200)))</f>
        <v/>
      </c>
      <c r="BT206" s="404" t="str">
        <f ca="1">+IF(OFFSET('Water Data'!$D$28,0,10*ROW('Water Data'!D200))="","",OFFSET('Water Data'!$D$28,0,10*ROW('Water Data'!D200)))</f>
        <v/>
      </c>
      <c r="BU206" s="404" t="str">
        <f ca="1">+IF(OFFSET('Water Data'!$D$29,0,10*ROW('Water Data'!D200))="","",OFFSET('Water Data'!$D$29,0,10*ROW('Water Data'!D200)))</f>
        <v/>
      </c>
      <c r="BV206" s="404" t="str">
        <f ca="1">+IF(OFFSET('Water Data'!$E$27,0,10*ROW('Water Data'!E200))="","",OFFSET('Water Data'!$E$27,0,10*ROW('Water Data'!E200)))</f>
        <v/>
      </c>
      <c r="BW206" s="404" t="str">
        <f ca="1">+IF(OFFSET('Water Data'!$E$28,0,10*ROW('Water Data'!E200))="","",OFFSET('Water Data'!$E$28,0,10*ROW('Water Data'!E200)))</f>
        <v/>
      </c>
      <c r="BX206" s="404" t="str">
        <f ca="1">+IF(OFFSET('Water Data'!$E$29,0,10*ROW('Water Data'!E200))="","",OFFSET('Water Data'!$E$29,0,10*ROW('Water Data'!E200)))</f>
        <v/>
      </c>
      <c r="BY206" s="404" t="str">
        <f ca="1">+IF(OFFSET('Water Data'!$F$27,0,10*ROW('Water Data'!F200))="","",OFFSET('Water Data'!$F$27,0,10*ROW('Water Data'!F200)))</f>
        <v/>
      </c>
      <c r="BZ206" s="404" t="str">
        <f ca="1">+IF(OFFSET('Water Data'!$F$28,0,10*ROW('Water Data'!F200))="","",OFFSET('Water Data'!$F$28,0,10*ROW('Water Data'!F200)))</f>
        <v/>
      </c>
      <c r="CA206" s="404" t="str">
        <f ca="1">+IF(OFFSET('Water Data'!$F$29,0,10*ROW('Water Data'!F200))="","",OFFSET('Water Data'!$F$29,0,10*ROW('Water Data'!F200)))</f>
        <v/>
      </c>
      <c r="CB206" s="404" t="str">
        <f ca="1">+IF(OFFSET('Water Data'!$G$27,0,10*ROW('Water Data'!G200))="","",OFFSET('Water Data'!$G$27,0,10*ROW('Water Data'!G200)))</f>
        <v/>
      </c>
      <c r="CC206" s="404" t="str">
        <f ca="1">+IF(OFFSET('Water Data'!$G$28,0,10*ROW('Water Data'!G200))="","",OFFSET('Water Data'!$G$28,0,10*ROW('Water Data'!G200)))</f>
        <v/>
      </c>
      <c r="CD206" s="404" t="str">
        <f ca="1">+IF(OFFSET('Water Data'!$G$29,0,10*ROW('Water Data'!G200))="","",OFFSET('Water Data'!$G$29,0,10*ROW('Water Data'!G200)))</f>
        <v/>
      </c>
      <c r="CE206" s="404" t="str">
        <f ca="1">+IF(OFFSET('Water Data'!$H$27,0,10*ROW('Water Data'!H200))="","",OFFSET('Water Data'!$H$27,0,10*ROW('Water Data'!H200)))</f>
        <v/>
      </c>
      <c r="CF206" s="404" t="str">
        <f ca="1">+IF(OFFSET('Water Data'!$H$28,0,10*ROW('Water Data'!H200))="","",OFFSET('Water Data'!$H$28,0,10*ROW('Water Data'!H200)))</f>
        <v/>
      </c>
      <c r="CG206" s="404" t="str">
        <f ca="1">+IF(OFFSET('Water Data'!$H$29,0,10*ROW('Water Data'!H200))="","",OFFSET('Water Data'!$H$29,0,10*ROW('Water Data'!H200)))</f>
        <v/>
      </c>
      <c r="CH206" s="404" t="str">
        <f ca="1">+IF(OFFSET('Water Data'!$I$27,0,10*ROW('Water Data'!I200))="","",OFFSET('Water Data'!$I$27,0,10*ROW('Water Data'!I200)))</f>
        <v/>
      </c>
      <c r="CI206" s="404" t="str">
        <f ca="1">+IF(OFFSET('Water Data'!$I$28,0,10*ROW('Water Data'!I200))="","",OFFSET('Water Data'!$I$28,0,10*ROW('Water Data'!I200)))</f>
        <v/>
      </c>
      <c r="CJ206" s="404" t="str">
        <f ca="1">+IF(OFFSET('Water Data'!$I$29,0,10*ROW('Water Data'!I200))="","",OFFSET('Water Data'!$I$29,0,10*ROW('Water Data'!I200)))</f>
        <v/>
      </c>
      <c r="CK206" s="404" t="str">
        <f ca="1">+IF(OFFSET('Sanitation Data'!$D$28,0,10*ROW('Sanitation Data'!D200))="","",OFFSET('Sanitation Data'!$D$28,0,10*ROW('Sanitation Data'!D200)))</f>
        <v/>
      </c>
      <c r="CL206" s="404" t="str">
        <f ca="1">+IF(OFFSET('Sanitation Data'!$D$29,0,10*ROW('Sanitation Data'!D200))="","",OFFSET('Sanitation Data'!$D$29,0,10*ROW('Sanitation Data'!D200)))</f>
        <v/>
      </c>
      <c r="CM206" s="404" t="str">
        <f ca="1">+IF(OFFSET('Sanitation Data'!$D$30,0,10*ROW('Sanitation Data'!D200))="","",OFFSET('Sanitation Data'!$D$30,0,10*ROW('Sanitation Data'!D200)))</f>
        <v/>
      </c>
      <c r="CN206" s="404" t="str">
        <f ca="1">+IF(OFFSET('Sanitation Data'!$D$31,0,10*ROW('Sanitation Data'!D200))="","",OFFSET('Sanitation Data'!$D$31,0,10*ROW('Sanitation Data'!D200)))</f>
        <v/>
      </c>
      <c r="CO206" s="404" t="str">
        <f ca="1">+IF(OFFSET('Sanitation Data'!$D$32,0,10*ROW('Sanitation Data'!D200))="","",OFFSET('Sanitation Data'!$D$32,0,10*ROW('Sanitation Data'!D200)))</f>
        <v/>
      </c>
      <c r="CP206" s="404" t="str">
        <f ca="1">+IF(OFFSET('Sanitation Data'!$E$28,0,10*ROW('Sanitation Data'!E200))="","",OFFSET('Sanitation Data'!$E$28,0,10*ROW('Sanitation Data'!E200)))</f>
        <v/>
      </c>
      <c r="CQ206" s="404" t="str">
        <f ca="1">+IF(OFFSET('Sanitation Data'!$E$29,0,10*ROW('Sanitation Data'!E200))="","",OFFSET('Sanitation Data'!$E$29,0,10*ROW('Sanitation Data'!E200)))</f>
        <v/>
      </c>
      <c r="CR206" s="404" t="str">
        <f ca="1">+IF(OFFSET('Sanitation Data'!$E$30,0,10*ROW('Sanitation Data'!E200))="","",OFFSET('Sanitation Data'!$E$30,0,10*ROW('Sanitation Data'!E200)))</f>
        <v/>
      </c>
      <c r="CS206" s="404" t="str">
        <f ca="1">+IF(OFFSET('Sanitation Data'!$E$31,0,10*ROW('Sanitation Data'!E200))="","",OFFSET('Sanitation Data'!$E$31,0,10*ROW('Sanitation Data'!E200)))</f>
        <v/>
      </c>
      <c r="CT206" s="404" t="str">
        <f ca="1">+IF(OFFSET('Sanitation Data'!$E$32,0,10*ROW('Sanitation Data'!E200))="","",OFFSET('Sanitation Data'!$E$32,0,10*ROW('Sanitation Data'!E200)))</f>
        <v/>
      </c>
      <c r="CU206" s="404" t="str">
        <f ca="1">+IF(OFFSET('Sanitation Data'!$F$28,0,10*ROW('Sanitation Data'!F200))="","",OFFSET('Sanitation Data'!$F$28,0,10*ROW('Sanitation Data'!F200)))</f>
        <v/>
      </c>
      <c r="CV206" s="404" t="str">
        <f ca="1">+IF(OFFSET('Sanitation Data'!$F$29,0,10*ROW('Sanitation Data'!F200))="","",OFFSET('Sanitation Data'!$F$29,0,10*ROW('Sanitation Data'!F200)))</f>
        <v/>
      </c>
      <c r="CW206" s="404" t="str">
        <f ca="1">+IF(OFFSET('Sanitation Data'!$F$30,0,10*ROW('Sanitation Data'!F200))="","",OFFSET('Sanitation Data'!$F$30,0,10*ROW('Sanitation Data'!F200)))</f>
        <v/>
      </c>
      <c r="CX206" s="404" t="str">
        <f ca="1">+IF(OFFSET('Sanitation Data'!$F$31,0,10*ROW('Sanitation Data'!F200))="","",OFFSET('Sanitation Data'!$F$31,0,10*ROW('Sanitation Data'!F200)))</f>
        <v/>
      </c>
      <c r="CY206" s="404" t="str">
        <f ca="1">+IF(OFFSET('Sanitation Data'!$F$32,0,10*ROW('Sanitation Data'!F200))="","",OFFSET('Sanitation Data'!$F$32,0,10*ROW('Sanitation Data'!F200)))</f>
        <v/>
      </c>
      <c r="CZ206" s="404" t="str">
        <f ca="1">+IF(OFFSET('Sanitation Data'!$G$28,0,10*ROW('Sanitation Data'!G200))="","",OFFSET('Sanitation Data'!$G$28,0,10*ROW('Sanitation Data'!G200)))</f>
        <v/>
      </c>
      <c r="DA206" s="404" t="str">
        <f ca="1">+IF(OFFSET('Sanitation Data'!$G$29,0,10*ROW('Sanitation Data'!G200))="","",OFFSET('Sanitation Data'!$G$29,0,10*ROW('Sanitation Data'!G200)))</f>
        <v/>
      </c>
      <c r="DB206" s="404" t="str">
        <f ca="1">+IF(OFFSET('Sanitation Data'!$G$30,0,10*ROW('Sanitation Data'!G200))="","",OFFSET('Sanitation Data'!$G$30,0,10*ROW('Sanitation Data'!G200)))</f>
        <v/>
      </c>
      <c r="DC206" s="404" t="str">
        <f ca="1">+IF(OFFSET('Sanitation Data'!$G$31,0,10*ROW('Sanitation Data'!G200))="","",OFFSET('Sanitation Data'!$G$31,0,10*ROW('Sanitation Data'!G200)))</f>
        <v/>
      </c>
      <c r="DD206" s="404" t="str">
        <f ca="1">+IF(OFFSET('Sanitation Data'!$G$32,0,10*ROW('Sanitation Data'!G200))="","",OFFSET('Sanitation Data'!$G$32,0,10*ROW('Sanitation Data'!G200)))</f>
        <v/>
      </c>
      <c r="DE206" s="404" t="str">
        <f ca="1">+IF(OFFSET('Sanitation Data'!$H$28,0,10*ROW('Sanitation Data'!H200))="","",OFFSET('Sanitation Data'!$H$28,0,10*ROW('Sanitation Data'!H200)))</f>
        <v/>
      </c>
      <c r="DF206" s="404" t="str">
        <f ca="1">+IF(OFFSET('Sanitation Data'!$H$29,0,10*ROW('Sanitation Data'!H200))="","",OFFSET('Sanitation Data'!$H$29,0,10*ROW('Sanitation Data'!H200)))</f>
        <v/>
      </c>
      <c r="DG206" s="404" t="str">
        <f ca="1">+IF(OFFSET('Sanitation Data'!$H$30,0,10*ROW('Sanitation Data'!H200))="","",OFFSET('Sanitation Data'!$H$30,0,10*ROW('Sanitation Data'!H200)))</f>
        <v/>
      </c>
      <c r="DH206" s="404" t="str">
        <f ca="1">+IF(OFFSET('Sanitation Data'!$H$31,0,10*ROW('Sanitation Data'!H200))="","",OFFSET('Sanitation Data'!$H$31,0,10*ROW('Sanitation Data'!H200)))</f>
        <v/>
      </c>
      <c r="DI206" s="404" t="str">
        <f ca="1">+IF(OFFSET('Sanitation Data'!$H$32,0,10*ROW('Sanitation Data'!H200))="","",OFFSET('Sanitation Data'!$H$32,0,10*ROW('Sanitation Data'!H200)))</f>
        <v/>
      </c>
      <c r="DJ206" s="404" t="str">
        <f ca="1">+IF(OFFSET('Sanitation Data'!$I$28,0,10*ROW('Sanitation Data'!I200))="","",OFFSET('Sanitation Data'!$I$28,0,10*ROW('Sanitation Data'!I200)))</f>
        <v/>
      </c>
      <c r="DK206" s="404" t="str">
        <f ca="1">+IF(OFFSET('Sanitation Data'!$I$29,0,10*ROW('Sanitation Data'!I200))="","",OFFSET('Sanitation Data'!$I$29,0,10*ROW('Sanitation Data'!I200)))</f>
        <v/>
      </c>
      <c r="DL206" s="404" t="str">
        <f ca="1">+IF(OFFSET('Sanitation Data'!$I$30,0,10*ROW('Sanitation Data'!I200))="","",OFFSET('Sanitation Data'!$I$30,0,10*ROW('Sanitation Data'!I200)))</f>
        <v/>
      </c>
      <c r="DM206" s="404" t="str">
        <f ca="1">+IF(OFFSET('Sanitation Data'!$I$31,0,10*ROW('Sanitation Data'!I200))="","",OFFSET('Sanitation Data'!$I$31,0,10*ROW('Sanitation Data'!I200)))</f>
        <v/>
      </c>
      <c r="DN206" s="404" t="str">
        <f ca="1">+IF(OFFSET('Sanitation Data'!$I$32,0,10*ROW('Sanitation Data'!I200))="","",OFFSET('Sanitation Data'!$I$32,0,10*ROW('Sanitation Data'!I200)))</f>
        <v/>
      </c>
      <c r="DO206" s="404" t="str">
        <f ca="1">+IF(OFFSET('Hygiene Data'!$D$11,0,10*ROW('Hygiene Data'!D200))="","",OFFSET('Hygiene Data'!$D$11,0,10*ROW('Hygiene Data'!D200)))</f>
        <v/>
      </c>
      <c r="DP206" s="404" t="str">
        <f ca="1">+IF(OFFSET('Hygiene Data'!$D$12,0,10*ROW('Hygiene Data'!D200))="","",OFFSET('Hygiene Data'!$D$12,0,10*ROW('Hygiene Data'!D200)))</f>
        <v/>
      </c>
      <c r="DQ206" s="404" t="str">
        <f ca="1">+IF(OFFSET('Hygiene Data'!$D$13,0,10*ROW('Hygiene Data'!D200))="","",OFFSET('Hygiene Data'!$D$13,0,10*ROW('Hygiene Data'!D200)))</f>
        <v/>
      </c>
      <c r="DR206" s="404" t="str">
        <f ca="1">+IF(OFFSET('Hygiene Data'!$E$11,0,10*ROW('Hygiene Data'!E200))="","",OFFSET('Hygiene Data'!$E$11,0,10*ROW('Hygiene Data'!E200)))</f>
        <v/>
      </c>
      <c r="DS206" s="404" t="str">
        <f ca="1">+IF(OFFSET('Hygiene Data'!$E$12,0,10*ROW('Hygiene Data'!E200))="","",OFFSET('Hygiene Data'!$E$12,0,10*ROW('Hygiene Data'!E200)))</f>
        <v/>
      </c>
      <c r="DT206" s="404" t="str">
        <f ca="1">+IF(OFFSET('Hygiene Data'!$E$13,0,10*ROW('Hygiene Data'!E200))="","",OFFSET('Hygiene Data'!$E$13,0,10*ROW('Hygiene Data'!E200)))</f>
        <v/>
      </c>
      <c r="DU206" s="404" t="str">
        <f ca="1">+IF(OFFSET('Hygiene Data'!$F$11,0,10*ROW('Hygiene Data'!F200))="","",OFFSET('Hygiene Data'!$F$11,0,10*ROW('Hygiene Data'!F200)))</f>
        <v/>
      </c>
      <c r="DV206" s="404" t="str">
        <f ca="1">+IF(OFFSET('Hygiene Data'!$F$12,0,10*ROW('Hygiene Data'!F200))="","",OFFSET('Hygiene Data'!$F$12,0,10*ROW('Hygiene Data'!F200)))</f>
        <v/>
      </c>
      <c r="DW206" s="404" t="str">
        <f ca="1">+IF(OFFSET('Hygiene Data'!$F$13,0,10*ROW('Hygiene Data'!F200))="","",OFFSET('Hygiene Data'!$F$13,0,10*ROW('Hygiene Data'!F200)))</f>
        <v/>
      </c>
      <c r="DX206" s="404" t="str">
        <f ca="1">+IF(OFFSET('Hygiene Data'!$G$11,0,10*ROW('Hygiene Data'!G200))="","",OFFSET('Hygiene Data'!$G$11,0,10*ROW('Hygiene Data'!G200)))</f>
        <v/>
      </c>
      <c r="DY206" s="404" t="str">
        <f ca="1">+IF(OFFSET('Hygiene Data'!$G$12,0,10*ROW('Hygiene Data'!G200))="","",OFFSET('Hygiene Data'!$G$12,0,10*ROW('Hygiene Data'!G200)))</f>
        <v/>
      </c>
      <c r="DZ206" s="404" t="str">
        <f ca="1">+IF(OFFSET('Hygiene Data'!$G$13,0,10*ROW('Hygiene Data'!G200))="","",OFFSET('Hygiene Data'!$G$13,0,10*ROW('Hygiene Data'!G200)))</f>
        <v/>
      </c>
      <c r="EA206" s="404" t="str">
        <f ca="1">+IF(OFFSET('Hygiene Data'!$H$11,0,10*ROW('Hygiene Data'!H200))="","",OFFSET('Hygiene Data'!$H$11,0,10*ROW('Hygiene Data'!H200)))</f>
        <v/>
      </c>
      <c r="EB206" s="404" t="str">
        <f ca="1">+IF(OFFSET('Hygiene Data'!$H$12,0,10*ROW('Hygiene Data'!H200))="","",OFFSET('Hygiene Data'!$H$12,0,10*ROW('Hygiene Data'!H200)))</f>
        <v/>
      </c>
      <c r="EC206" s="404" t="str">
        <f ca="1">+IF(OFFSET('Hygiene Data'!$H$13,0,10*ROW('Hygiene Data'!H200))="","",OFFSET('Hygiene Data'!$H$13,0,10*ROW('Hygiene Data'!H200)))</f>
        <v/>
      </c>
      <c r="ED206" s="404" t="str">
        <f ca="1">+IF(OFFSET('Hygiene Data'!$I$11,0,10*ROW('Hygiene Data'!I200))="","",OFFSET('Hygiene Data'!$I$11,0,10*ROW('Hygiene Data'!I200)))</f>
        <v/>
      </c>
      <c r="EE206" s="404" t="str">
        <f ca="1">+IF(OFFSET('Hygiene Data'!$I$12,0,10*ROW('Hygiene Data'!I200))="","",OFFSET('Hygiene Data'!$I$12,0,10*ROW('Hygiene Data'!I200)))</f>
        <v/>
      </c>
      <c r="EF206" s="404" t="str">
        <f ca="1">+IF(OFFSET('Hygiene Data'!$I$13,0,10*ROW('Hygiene Data'!I200))="","",OFFSET('Hygiene Data'!$I$13,0,10*ROW('Hygiene Data'!I200)))</f>
        <v/>
      </c>
    </row>
    <row r="207" spans="1:136" x14ac:dyDescent="0.25">
      <c r="A207" s="513" t="str">
        <f ca="1">+IF(OFFSET('Water Data'!$B$2,0,10*ROW('Water Data'!E201))="","",OFFSET('Water Data'!$B$2,0,10*ROW('Water Data'!E201)))</f>
        <v/>
      </c>
      <c r="B207" s="51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40" t="str">
        <f t="shared" ca="1" si="3"/>
        <v/>
      </c>
      <c r="D207" s="54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4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4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4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4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4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4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4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4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4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4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4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4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4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4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4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4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4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4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4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4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4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4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4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4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4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4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4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4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4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4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4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4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4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4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4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4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4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4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4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4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4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4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4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4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4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4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4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4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1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4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4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4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4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4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4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4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4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4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4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4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4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4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4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4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4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404" t="str">
        <f ca="1">+IF(OFFSET('Water Data'!$D$27,0,10*ROW('Water Data'!D201))="","",OFFSET('Water Data'!$D$27,0,10*ROW('Water Data'!D201)))</f>
        <v/>
      </c>
      <c r="BT207" s="404" t="str">
        <f ca="1">+IF(OFFSET('Water Data'!$D$28,0,10*ROW('Water Data'!D201))="","",OFFSET('Water Data'!$D$28,0,10*ROW('Water Data'!D201)))</f>
        <v/>
      </c>
      <c r="BU207" s="404" t="str">
        <f ca="1">+IF(OFFSET('Water Data'!$D$29,0,10*ROW('Water Data'!D201))="","",OFFSET('Water Data'!$D$29,0,10*ROW('Water Data'!D201)))</f>
        <v/>
      </c>
      <c r="BV207" s="404" t="str">
        <f ca="1">+IF(OFFSET('Water Data'!$E$27,0,10*ROW('Water Data'!E201))="","",OFFSET('Water Data'!$E$27,0,10*ROW('Water Data'!E201)))</f>
        <v/>
      </c>
      <c r="BW207" s="404" t="str">
        <f ca="1">+IF(OFFSET('Water Data'!$E$28,0,10*ROW('Water Data'!E201))="","",OFFSET('Water Data'!$E$28,0,10*ROW('Water Data'!E201)))</f>
        <v/>
      </c>
      <c r="BX207" s="404" t="str">
        <f ca="1">+IF(OFFSET('Water Data'!$E$29,0,10*ROW('Water Data'!E201))="","",OFFSET('Water Data'!$E$29,0,10*ROW('Water Data'!E201)))</f>
        <v/>
      </c>
      <c r="BY207" s="404" t="str">
        <f ca="1">+IF(OFFSET('Water Data'!$F$27,0,10*ROW('Water Data'!F201))="","",OFFSET('Water Data'!$F$27,0,10*ROW('Water Data'!F201)))</f>
        <v/>
      </c>
      <c r="BZ207" s="404" t="str">
        <f ca="1">+IF(OFFSET('Water Data'!$F$28,0,10*ROW('Water Data'!F201))="","",OFFSET('Water Data'!$F$28,0,10*ROW('Water Data'!F201)))</f>
        <v/>
      </c>
      <c r="CA207" s="404" t="str">
        <f ca="1">+IF(OFFSET('Water Data'!$F$29,0,10*ROW('Water Data'!F201))="","",OFFSET('Water Data'!$F$29,0,10*ROW('Water Data'!F201)))</f>
        <v/>
      </c>
      <c r="CB207" s="404" t="str">
        <f ca="1">+IF(OFFSET('Water Data'!$G$27,0,10*ROW('Water Data'!G201))="","",OFFSET('Water Data'!$G$27,0,10*ROW('Water Data'!G201)))</f>
        <v/>
      </c>
      <c r="CC207" s="404" t="str">
        <f ca="1">+IF(OFFSET('Water Data'!$G$28,0,10*ROW('Water Data'!G201))="","",OFFSET('Water Data'!$G$28,0,10*ROW('Water Data'!G201)))</f>
        <v/>
      </c>
      <c r="CD207" s="404" t="str">
        <f ca="1">+IF(OFFSET('Water Data'!$G$29,0,10*ROW('Water Data'!G201))="","",OFFSET('Water Data'!$G$29,0,10*ROW('Water Data'!G201)))</f>
        <v/>
      </c>
      <c r="CE207" s="404" t="str">
        <f ca="1">+IF(OFFSET('Water Data'!$H$27,0,10*ROW('Water Data'!H201))="","",OFFSET('Water Data'!$H$27,0,10*ROW('Water Data'!H201)))</f>
        <v/>
      </c>
      <c r="CF207" s="404" t="str">
        <f ca="1">+IF(OFFSET('Water Data'!$H$28,0,10*ROW('Water Data'!H201))="","",OFFSET('Water Data'!$H$28,0,10*ROW('Water Data'!H201)))</f>
        <v/>
      </c>
      <c r="CG207" s="404" t="str">
        <f ca="1">+IF(OFFSET('Water Data'!$H$29,0,10*ROW('Water Data'!H201))="","",OFFSET('Water Data'!$H$29,0,10*ROW('Water Data'!H201)))</f>
        <v/>
      </c>
      <c r="CH207" s="404" t="str">
        <f ca="1">+IF(OFFSET('Water Data'!$I$27,0,10*ROW('Water Data'!I201))="","",OFFSET('Water Data'!$I$27,0,10*ROW('Water Data'!I201)))</f>
        <v/>
      </c>
      <c r="CI207" s="404" t="str">
        <f ca="1">+IF(OFFSET('Water Data'!$I$28,0,10*ROW('Water Data'!I201))="","",OFFSET('Water Data'!$I$28,0,10*ROW('Water Data'!I201)))</f>
        <v/>
      </c>
      <c r="CJ207" s="404" t="str">
        <f ca="1">+IF(OFFSET('Water Data'!$I$29,0,10*ROW('Water Data'!I201))="","",OFFSET('Water Data'!$I$29,0,10*ROW('Water Data'!I201)))</f>
        <v/>
      </c>
      <c r="CK207" s="404" t="str">
        <f ca="1">+IF(OFFSET('Sanitation Data'!$D$28,0,10*ROW('Sanitation Data'!D201))="","",OFFSET('Sanitation Data'!$D$28,0,10*ROW('Sanitation Data'!D201)))</f>
        <v/>
      </c>
      <c r="CL207" s="404" t="str">
        <f ca="1">+IF(OFFSET('Sanitation Data'!$D$29,0,10*ROW('Sanitation Data'!D201))="","",OFFSET('Sanitation Data'!$D$29,0,10*ROW('Sanitation Data'!D201)))</f>
        <v/>
      </c>
      <c r="CM207" s="404" t="str">
        <f ca="1">+IF(OFFSET('Sanitation Data'!$D$30,0,10*ROW('Sanitation Data'!D201))="","",OFFSET('Sanitation Data'!$D$30,0,10*ROW('Sanitation Data'!D201)))</f>
        <v/>
      </c>
      <c r="CN207" s="404" t="str">
        <f ca="1">+IF(OFFSET('Sanitation Data'!$D$31,0,10*ROW('Sanitation Data'!D201))="","",OFFSET('Sanitation Data'!$D$31,0,10*ROW('Sanitation Data'!D201)))</f>
        <v/>
      </c>
      <c r="CO207" s="404" t="str">
        <f ca="1">+IF(OFFSET('Sanitation Data'!$D$32,0,10*ROW('Sanitation Data'!D201))="","",OFFSET('Sanitation Data'!$D$32,0,10*ROW('Sanitation Data'!D201)))</f>
        <v/>
      </c>
      <c r="CP207" s="404" t="str">
        <f ca="1">+IF(OFFSET('Sanitation Data'!$E$28,0,10*ROW('Sanitation Data'!E201))="","",OFFSET('Sanitation Data'!$E$28,0,10*ROW('Sanitation Data'!E201)))</f>
        <v/>
      </c>
      <c r="CQ207" s="404" t="str">
        <f ca="1">+IF(OFFSET('Sanitation Data'!$E$29,0,10*ROW('Sanitation Data'!E201))="","",OFFSET('Sanitation Data'!$E$29,0,10*ROW('Sanitation Data'!E201)))</f>
        <v/>
      </c>
      <c r="CR207" s="404" t="str">
        <f ca="1">+IF(OFFSET('Sanitation Data'!$E$30,0,10*ROW('Sanitation Data'!E201))="","",OFFSET('Sanitation Data'!$E$30,0,10*ROW('Sanitation Data'!E201)))</f>
        <v/>
      </c>
      <c r="CS207" s="404" t="str">
        <f ca="1">+IF(OFFSET('Sanitation Data'!$E$31,0,10*ROW('Sanitation Data'!E201))="","",OFFSET('Sanitation Data'!$E$31,0,10*ROW('Sanitation Data'!E201)))</f>
        <v/>
      </c>
      <c r="CT207" s="404" t="str">
        <f ca="1">+IF(OFFSET('Sanitation Data'!$E$32,0,10*ROW('Sanitation Data'!E201))="","",OFFSET('Sanitation Data'!$E$32,0,10*ROW('Sanitation Data'!E201)))</f>
        <v/>
      </c>
      <c r="CU207" s="404" t="str">
        <f ca="1">+IF(OFFSET('Sanitation Data'!$F$28,0,10*ROW('Sanitation Data'!F201))="","",OFFSET('Sanitation Data'!$F$28,0,10*ROW('Sanitation Data'!F201)))</f>
        <v/>
      </c>
      <c r="CV207" s="404" t="str">
        <f ca="1">+IF(OFFSET('Sanitation Data'!$F$29,0,10*ROW('Sanitation Data'!F201))="","",OFFSET('Sanitation Data'!$F$29,0,10*ROW('Sanitation Data'!F201)))</f>
        <v/>
      </c>
      <c r="CW207" s="404" t="str">
        <f ca="1">+IF(OFFSET('Sanitation Data'!$F$30,0,10*ROW('Sanitation Data'!F201))="","",OFFSET('Sanitation Data'!$F$30,0,10*ROW('Sanitation Data'!F201)))</f>
        <v/>
      </c>
      <c r="CX207" s="404" t="str">
        <f ca="1">+IF(OFFSET('Sanitation Data'!$F$31,0,10*ROW('Sanitation Data'!F201))="","",OFFSET('Sanitation Data'!$F$31,0,10*ROW('Sanitation Data'!F201)))</f>
        <v/>
      </c>
      <c r="CY207" s="404" t="str">
        <f ca="1">+IF(OFFSET('Sanitation Data'!$F$32,0,10*ROW('Sanitation Data'!F201))="","",OFFSET('Sanitation Data'!$F$32,0,10*ROW('Sanitation Data'!F201)))</f>
        <v/>
      </c>
      <c r="CZ207" s="404" t="str">
        <f ca="1">+IF(OFFSET('Sanitation Data'!$G$28,0,10*ROW('Sanitation Data'!G201))="","",OFFSET('Sanitation Data'!$G$28,0,10*ROW('Sanitation Data'!G201)))</f>
        <v/>
      </c>
      <c r="DA207" s="404" t="str">
        <f ca="1">+IF(OFFSET('Sanitation Data'!$G$29,0,10*ROW('Sanitation Data'!G201))="","",OFFSET('Sanitation Data'!$G$29,0,10*ROW('Sanitation Data'!G201)))</f>
        <v/>
      </c>
      <c r="DB207" s="404" t="str">
        <f ca="1">+IF(OFFSET('Sanitation Data'!$G$30,0,10*ROW('Sanitation Data'!G201))="","",OFFSET('Sanitation Data'!$G$30,0,10*ROW('Sanitation Data'!G201)))</f>
        <v/>
      </c>
      <c r="DC207" s="404" t="str">
        <f ca="1">+IF(OFFSET('Sanitation Data'!$G$31,0,10*ROW('Sanitation Data'!G201))="","",OFFSET('Sanitation Data'!$G$31,0,10*ROW('Sanitation Data'!G201)))</f>
        <v/>
      </c>
      <c r="DD207" s="404" t="str">
        <f ca="1">+IF(OFFSET('Sanitation Data'!$G$32,0,10*ROW('Sanitation Data'!G201))="","",OFFSET('Sanitation Data'!$G$32,0,10*ROW('Sanitation Data'!G201)))</f>
        <v/>
      </c>
      <c r="DE207" s="404" t="str">
        <f ca="1">+IF(OFFSET('Sanitation Data'!$H$28,0,10*ROW('Sanitation Data'!H201))="","",OFFSET('Sanitation Data'!$H$28,0,10*ROW('Sanitation Data'!H201)))</f>
        <v/>
      </c>
      <c r="DF207" s="404" t="str">
        <f ca="1">+IF(OFFSET('Sanitation Data'!$H$29,0,10*ROW('Sanitation Data'!H201))="","",OFFSET('Sanitation Data'!$H$29,0,10*ROW('Sanitation Data'!H201)))</f>
        <v/>
      </c>
      <c r="DG207" s="404" t="str">
        <f ca="1">+IF(OFFSET('Sanitation Data'!$H$30,0,10*ROW('Sanitation Data'!H201))="","",OFFSET('Sanitation Data'!$H$30,0,10*ROW('Sanitation Data'!H201)))</f>
        <v/>
      </c>
      <c r="DH207" s="404" t="str">
        <f ca="1">+IF(OFFSET('Sanitation Data'!$H$31,0,10*ROW('Sanitation Data'!H201))="","",OFFSET('Sanitation Data'!$H$31,0,10*ROW('Sanitation Data'!H201)))</f>
        <v/>
      </c>
      <c r="DI207" s="404" t="str">
        <f ca="1">+IF(OFFSET('Sanitation Data'!$H$32,0,10*ROW('Sanitation Data'!H201))="","",OFFSET('Sanitation Data'!$H$32,0,10*ROW('Sanitation Data'!H201)))</f>
        <v/>
      </c>
      <c r="DJ207" s="404" t="str">
        <f ca="1">+IF(OFFSET('Sanitation Data'!$I$28,0,10*ROW('Sanitation Data'!I201))="","",OFFSET('Sanitation Data'!$I$28,0,10*ROW('Sanitation Data'!I201)))</f>
        <v/>
      </c>
      <c r="DK207" s="404" t="str">
        <f ca="1">+IF(OFFSET('Sanitation Data'!$I$29,0,10*ROW('Sanitation Data'!I201))="","",OFFSET('Sanitation Data'!$I$29,0,10*ROW('Sanitation Data'!I201)))</f>
        <v/>
      </c>
      <c r="DL207" s="404" t="str">
        <f ca="1">+IF(OFFSET('Sanitation Data'!$I$30,0,10*ROW('Sanitation Data'!I201))="","",OFFSET('Sanitation Data'!$I$30,0,10*ROW('Sanitation Data'!I201)))</f>
        <v/>
      </c>
      <c r="DM207" s="404" t="str">
        <f ca="1">+IF(OFFSET('Sanitation Data'!$I$31,0,10*ROW('Sanitation Data'!I201))="","",OFFSET('Sanitation Data'!$I$31,0,10*ROW('Sanitation Data'!I201)))</f>
        <v/>
      </c>
      <c r="DN207" s="404" t="str">
        <f ca="1">+IF(OFFSET('Sanitation Data'!$I$32,0,10*ROW('Sanitation Data'!I201))="","",OFFSET('Sanitation Data'!$I$32,0,10*ROW('Sanitation Data'!I201)))</f>
        <v/>
      </c>
      <c r="DO207" s="404" t="str">
        <f ca="1">+IF(OFFSET('Hygiene Data'!$D$11,0,10*ROW('Hygiene Data'!D201))="","",OFFSET('Hygiene Data'!$D$11,0,10*ROW('Hygiene Data'!D201)))</f>
        <v/>
      </c>
      <c r="DP207" s="404" t="str">
        <f ca="1">+IF(OFFSET('Hygiene Data'!$D$12,0,10*ROW('Hygiene Data'!D201))="","",OFFSET('Hygiene Data'!$D$12,0,10*ROW('Hygiene Data'!D201)))</f>
        <v/>
      </c>
      <c r="DQ207" s="404" t="str">
        <f ca="1">+IF(OFFSET('Hygiene Data'!$D$13,0,10*ROW('Hygiene Data'!D201))="","",OFFSET('Hygiene Data'!$D$13,0,10*ROW('Hygiene Data'!D201)))</f>
        <v/>
      </c>
      <c r="DR207" s="404" t="str">
        <f ca="1">+IF(OFFSET('Hygiene Data'!$E$11,0,10*ROW('Hygiene Data'!E201))="","",OFFSET('Hygiene Data'!$E$11,0,10*ROW('Hygiene Data'!E201)))</f>
        <v/>
      </c>
      <c r="DS207" s="404" t="str">
        <f ca="1">+IF(OFFSET('Hygiene Data'!$E$12,0,10*ROW('Hygiene Data'!E201))="","",OFFSET('Hygiene Data'!$E$12,0,10*ROW('Hygiene Data'!E201)))</f>
        <v/>
      </c>
      <c r="DT207" s="404" t="str">
        <f ca="1">+IF(OFFSET('Hygiene Data'!$E$13,0,10*ROW('Hygiene Data'!E201))="","",OFFSET('Hygiene Data'!$E$13,0,10*ROW('Hygiene Data'!E201)))</f>
        <v/>
      </c>
      <c r="DU207" s="404" t="str">
        <f ca="1">+IF(OFFSET('Hygiene Data'!$F$11,0,10*ROW('Hygiene Data'!F201))="","",OFFSET('Hygiene Data'!$F$11,0,10*ROW('Hygiene Data'!F201)))</f>
        <v/>
      </c>
      <c r="DV207" s="404" t="str">
        <f ca="1">+IF(OFFSET('Hygiene Data'!$F$12,0,10*ROW('Hygiene Data'!F201))="","",OFFSET('Hygiene Data'!$F$12,0,10*ROW('Hygiene Data'!F201)))</f>
        <v/>
      </c>
      <c r="DW207" s="404" t="str">
        <f ca="1">+IF(OFFSET('Hygiene Data'!$F$13,0,10*ROW('Hygiene Data'!F201))="","",OFFSET('Hygiene Data'!$F$13,0,10*ROW('Hygiene Data'!F201)))</f>
        <v/>
      </c>
      <c r="DX207" s="404" t="str">
        <f ca="1">+IF(OFFSET('Hygiene Data'!$G$11,0,10*ROW('Hygiene Data'!G201))="","",OFFSET('Hygiene Data'!$G$11,0,10*ROW('Hygiene Data'!G201)))</f>
        <v/>
      </c>
      <c r="DY207" s="404" t="str">
        <f ca="1">+IF(OFFSET('Hygiene Data'!$G$12,0,10*ROW('Hygiene Data'!G201))="","",OFFSET('Hygiene Data'!$G$12,0,10*ROW('Hygiene Data'!G201)))</f>
        <v/>
      </c>
      <c r="DZ207" s="404" t="str">
        <f ca="1">+IF(OFFSET('Hygiene Data'!$G$13,0,10*ROW('Hygiene Data'!G201))="","",OFFSET('Hygiene Data'!$G$13,0,10*ROW('Hygiene Data'!G201)))</f>
        <v/>
      </c>
      <c r="EA207" s="404" t="str">
        <f ca="1">+IF(OFFSET('Hygiene Data'!$H$11,0,10*ROW('Hygiene Data'!H201))="","",OFFSET('Hygiene Data'!$H$11,0,10*ROW('Hygiene Data'!H201)))</f>
        <v/>
      </c>
      <c r="EB207" s="404" t="str">
        <f ca="1">+IF(OFFSET('Hygiene Data'!$H$12,0,10*ROW('Hygiene Data'!H201))="","",OFFSET('Hygiene Data'!$H$12,0,10*ROW('Hygiene Data'!H201)))</f>
        <v/>
      </c>
      <c r="EC207" s="404" t="str">
        <f ca="1">+IF(OFFSET('Hygiene Data'!$H$13,0,10*ROW('Hygiene Data'!H201))="","",OFFSET('Hygiene Data'!$H$13,0,10*ROW('Hygiene Data'!H201)))</f>
        <v/>
      </c>
      <c r="ED207" s="404" t="str">
        <f ca="1">+IF(OFFSET('Hygiene Data'!$I$11,0,10*ROW('Hygiene Data'!I201))="","",OFFSET('Hygiene Data'!$I$11,0,10*ROW('Hygiene Data'!I201)))</f>
        <v/>
      </c>
      <c r="EE207" s="404" t="str">
        <f ca="1">+IF(OFFSET('Hygiene Data'!$I$12,0,10*ROW('Hygiene Data'!I201))="","",OFFSET('Hygiene Data'!$I$12,0,10*ROW('Hygiene Data'!I201)))</f>
        <v/>
      </c>
      <c r="EF207" s="404" t="str">
        <f ca="1">+IF(OFFSET('Hygiene Data'!$I$13,0,10*ROW('Hygiene Data'!I201))="","",OFFSET('Hygiene Data'!$I$13,0,10*ROW('Hygiene Data'!I201)))</f>
        <v/>
      </c>
    </row>
    <row r="208" spans="1:136" s="403" customFormat="1" x14ac:dyDescent="0.25">
      <c r="BA208" s="521"/>
    </row>
    <row r="209" spans="53:53" s="403" customFormat="1" x14ac:dyDescent="0.25">
      <c r="BA209" s="521"/>
    </row>
    <row r="210" spans="53:53" s="403" customFormat="1" x14ac:dyDescent="0.25">
      <c r="BA210" s="521"/>
    </row>
    <row r="211" spans="53:53" s="403" customFormat="1" x14ac:dyDescent="0.25">
      <c r="BA211" s="521"/>
    </row>
    <row r="212" spans="53:53" s="403" customFormat="1" x14ac:dyDescent="0.25">
      <c r="BA212" s="521"/>
    </row>
    <row r="213" spans="53:53" s="403" customFormat="1" x14ac:dyDescent="0.25">
      <c r="BA213" s="521"/>
    </row>
    <row r="214" spans="53:53" s="403" customFormat="1" x14ac:dyDescent="0.25">
      <c r="BA214" s="521"/>
    </row>
    <row r="215" spans="53:53" s="403" customFormat="1" x14ac:dyDescent="0.25">
      <c r="BA215" s="521"/>
    </row>
    <row r="216" spans="53:53" s="403" customFormat="1" x14ac:dyDescent="0.25">
      <c r="BA216" s="521"/>
    </row>
    <row r="217" spans="53:53" s="403" customFormat="1" x14ac:dyDescent="0.25">
      <c r="BA217" s="521"/>
    </row>
    <row r="218" spans="53:53" s="403" customFormat="1" x14ac:dyDescent="0.25">
      <c r="BA218" s="521"/>
    </row>
    <row r="219" spans="53:53" s="403" customFormat="1" x14ac:dyDescent="0.25">
      <c r="BA219" s="521"/>
    </row>
    <row r="220" spans="53:53" s="403" customFormat="1" x14ac:dyDescent="0.25">
      <c r="BA220" s="521"/>
    </row>
    <row r="221" spans="53:53" s="403" customFormat="1" x14ac:dyDescent="0.25">
      <c r="BA221" s="521"/>
    </row>
    <row r="222" spans="53:53" s="403" customFormat="1" x14ac:dyDescent="0.25">
      <c r="BA222" s="521"/>
    </row>
    <row r="223" spans="53:53" s="403" customFormat="1" x14ac:dyDescent="0.25">
      <c r="BA223" s="521"/>
    </row>
    <row r="224" spans="53:53" s="403" customFormat="1" x14ac:dyDescent="0.25">
      <c r="BA224" s="521"/>
    </row>
    <row r="225" spans="53:53" s="403" customFormat="1" x14ac:dyDescent="0.25">
      <c r="BA225" s="521"/>
    </row>
    <row r="226" spans="53:53" s="403" customFormat="1" x14ac:dyDescent="0.25">
      <c r="BA226" s="521"/>
    </row>
    <row r="227" spans="53:53" s="403" customFormat="1" x14ac:dyDescent="0.25">
      <c r="BA227" s="521"/>
    </row>
    <row r="228" spans="53:53" s="403" customFormat="1" x14ac:dyDescent="0.25">
      <c r="BA228" s="521"/>
    </row>
    <row r="229" spans="53:53" s="403" customFormat="1" x14ac:dyDescent="0.25">
      <c r="BA229" s="521"/>
    </row>
    <row r="230" spans="53:53" s="403" customFormat="1" x14ac:dyDescent="0.25">
      <c r="BA230" s="521"/>
    </row>
    <row r="231" spans="53:53" s="403" customFormat="1" x14ac:dyDescent="0.25">
      <c r="BA231" s="521"/>
    </row>
    <row r="232" spans="53:53" s="403" customFormat="1" x14ac:dyDescent="0.25">
      <c r="BA232" s="521"/>
    </row>
    <row r="233" spans="53:53" s="403" customFormat="1" x14ac:dyDescent="0.25">
      <c r="BA233" s="521"/>
    </row>
    <row r="234" spans="53:53" s="403" customFormat="1" x14ac:dyDescent="0.25">
      <c r="BA234" s="521"/>
    </row>
    <row r="235" spans="53:53" s="403" customFormat="1" x14ac:dyDescent="0.25">
      <c r="BA235" s="521"/>
    </row>
    <row r="236" spans="53:53" s="403" customFormat="1" x14ac:dyDescent="0.25">
      <c r="BA236" s="521"/>
    </row>
    <row r="237" spans="53:53" s="403" customFormat="1" x14ac:dyDescent="0.25">
      <c r="BA237" s="521"/>
    </row>
    <row r="238" spans="53:53" s="403" customFormat="1" x14ac:dyDescent="0.25">
      <c r="BA238" s="521"/>
    </row>
    <row r="239" spans="53:53" s="403" customFormat="1" x14ac:dyDescent="0.25">
      <c r="BA239" s="521"/>
    </row>
    <row r="240" spans="53:53" s="403" customFormat="1" x14ac:dyDescent="0.25">
      <c r="BA240" s="521"/>
    </row>
    <row r="241" spans="53:53" s="403" customFormat="1" x14ac:dyDescent="0.25">
      <c r="BA241" s="521"/>
    </row>
    <row r="242" spans="53:53" s="403" customFormat="1" x14ac:dyDescent="0.25">
      <c r="BA242" s="521"/>
    </row>
    <row r="243" spans="53:53" s="403" customFormat="1" x14ac:dyDescent="0.25">
      <c r="BA243" s="521"/>
    </row>
    <row r="244" spans="53:53" s="403" customFormat="1" x14ac:dyDescent="0.25">
      <c r="BA244" s="521"/>
    </row>
    <row r="245" spans="53:53" s="403" customFormat="1" x14ac:dyDescent="0.25">
      <c r="BA245" s="521"/>
    </row>
    <row r="246" spans="53:53" s="403" customFormat="1" x14ac:dyDescent="0.25">
      <c r="BA246" s="521"/>
    </row>
    <row r="247" spans="53:53" s="403" customFormat="1" x14ac:dyDescent="0.25">
      <c r="BA247" s="521"/>
    </row>
    <row r="248" spans="53:53" s="403" customFormat="1" x14ac:dyDescent="0.25">
      <c r="BA248" s="521"/>
    </row>
    <row r="249" spans="53:53" s="403" customFormat="1" x14ac:dyDescent="0.25">
      <c r="BA249" s="521"/>
    </row>
    <row r="250" spans="53:53" s="403" customFormat="1" x14ac:dyDescent="0.25">
      <c r="BA250" s="521"/>
    </row>
    <row r="251" spans="53:53" s="403" customFormat="1" x14ac:dyDescent="0.25">
      <c r="BA251" s="521"/>
    </row>
    <row r="252" spans="53:53" s="403" customFormat="1" x14ac:dyDescent="0.25">
      <c r="BA252" s="521"/>
    </row>
    <row r="253" spans="53:53" s="403" customFormat="1" x14ac:dyDescent="0.25">
      <c r="BA253" s="521"/>
    </row>
    <row r="254" spans="53:53" s="403" customFormat="1" x14ac:dyDescent="0.25">
      <c r="BA254" s="521"/>
    </row>
    <row r="255" spans="53:53" s="403" customFormat="1" x14ac:dyDescent="0.25">
      <c r="BA255" s="521"/>
    </row>
    <row r="256" spans="53:53" s="403" customFormat="1" x14ac:dyDescent="0.25">
      <c r="BA256" s="521"/>
    </row>
    <row r="257" spans="53:53" s="403" customFormat="1" x14ac:dyDescent="0.25">
      <c r="BA257" s="521"/>
    </row>
    <row r="258" spans="53:53" s="403" customFormat="1" x14ac:dyDescent="0.25">
      <c r="BA258" s="521"/>
    </row>
    <row r="259" spans="53:53" s="403" customFormat="1" x14ac:dyDescent="0.25">
      <c r="BA259" s="521"/>
    </row>
    <row r="260" spans="53:53" s="403" customFormat="1" x14ac:dyDescent="0.25">
      <c r="BA260" s="521"/>
    </row>
    <row r="261" spans="53:53" s="403" customFormat="1" x14ac:dyDescent="0.25">
      <c r="BA261" s="521"/>
    </row>
    <row r="262" spans="53:53" s="403" customFormat="1" x14ac:dyDescent="0.25">
      <c r="BA262" s="521"/>
    </row>
    <row r="263" spans="53:53" s="403" customFormat="1" x14ac:dyDescent="0.25">
      <c r="BA263" s="521"/>
    </row>
    <row r="264" spans="53:53" s="403" customFormat="1" x14ac:dyDescent="0.25">
      <c r="BA264" s="521"/>
    </row>
    <row r="265" spans="53:53" s="403" customFormat="1" x14ac:dyDescent="0.25">
      <c r="BA265" s="521"/>
    </row>
    <row r="266" spans="53:53" s="403" customFormat="1" x14ac:dyDescent="0.25">
      <c r="BA266" s="521"/>
    </row>
    <row r="267" spans="53:53" s="403" customFormat="1" x14ac:dyDescent="0.25">
      <c r="BA267" s="521"/>
    </row>
    <row r="268" spans="53:53" s="403" customFormat="1" x14ac:dyDescent="0.25">
      <c r="BA268" s="521"/>
    </row>
    <row r="269" spans="53:53" s="403" customFormat="1" x14ac:dyDescent="0.25">
      <c r="BA269" s="521"/>
    </row>
    <row r="270" spans="53:53" s="403" customFormat="1" x14ac:dyDescent="0.25">
      <c r="BA270" s="521"/>
    </row>
    <row r="271" spans="53:53" s="403" customFormat="1" x14ac:dyDescent="0.25">
      <c r="BA271" s="521"/>
    </row>
    <row r="272" spans="53:53" s="403" customFormat="1" x14ac:dyDescent="0.25">
      <c r="BA272" s="521"/>
    </row>
    <row r="273" spans="53:53" s="403" customFormat="1" x14ac:dyDescent="0.25">
      <c r="BA273" s="521"/>
    </row>
    <row r="274" spans="53:53" s="403" customFormat="1" x14ac:dyDescent="0.25">
      <c r="BA274" s="521"/>
    </row>
    <row r="275" spans="53:53" s="403" customFormat="1" x14ac:dyDescent="0.25">
      <c r="BA275" s="521"/>
    </row>
    <row r="276" spans="53:53" s="403" customFormat="1" x14ac:dyDescent="0.25">
      <c r="BA276" s="521"/>
    </row>
    <row r="277" spans="53:53" s="403" customFormat="1" x14ac:dyDescent="0.25">
      <c r="BA277" s="521"/>
    </row>
    <row r="278" spans="53:53" s="403" customFormat="1" x14ac:dyDescent="0.25">
      <c r="BA278" s="521"/>
    </row>
    <row r="279" spans="53:53" s="403" customFormat="1" x14ac:dyDescent="0.25">
      <c r="BA279" s="521"/>
    </row>
    <row r="280" spans="53:53" s="403" customFormat="1" x14ac:dyDescent="0.25">
      <c r="BA280" s="521"/>
    </row>
    <row r="281" spans="53:53" s="403" customFormat="1" x14ac:dyDescent="0.25">
      <c r="BA281" s="521"/>
    </row>
    <row r="282" spans="53:53" s="403" customFormat="1" x14ac:dyDescent="0.25">
      <c r="BA282" s="521"/>
    </row>
    <row r="283" spans="53:53" s="403" customFormat="1" x14ac:dyDescent="0.25">
      <c r="BA283" s="521"/>
    </row>
    <row r="284" spans="53:53" s="403" customFormat="1" x14ac:dyDescent="0.25">
      <c r="BA284" s="521"/>
    </row>
    <row r="285" spans="53:53" s="403" customFormat="1" x14ac:dyDescent="0.25">
      <c r="BA285" s="521"/>
    </row>
    <row r="286" spans="53:53" s="403" customFormat="1" x14ac:dyDescent="0.25">
      <c r="BA286" s="521"/>
    </row>
    <row r="287" spans="53:53" s="403" customFormat="1" x14ac:dyDescent="0.25">
      <c r="BA287" s="521"/>
    </row>
    <row r="288" spans="53:53" s="403" customFormat="1" x14ac:dyDescent="0.25">
      <c r="BA288" s="521"/>
    </row>
    <row r="289" spans="53:53" s="403" customFormat="1" x14ac:dyDescent="0.25">
      <c r="BA289" s="521"/>
    </row>
    <row r="290" spans="53:53" s="403" customFormat="1" x14ac:dyDescent="0.25">
      <c r="BA290" s="521"/>
    </row>
    <row r="291" spans="53:53" s="403" customFormat="1" x14ac:dyDescent="0.25">
      <c r="BA291" s="521"/>
    </row>
    <row r="292" spans="53:53" s="403" customFormat="1" x14ac:dyDescent="0.25">
      <c r="BA292" s="521"/>
    </row>
    <row r="293" spans="53:53" s="403" customFormat="1" x14ac:dyDescent="0.25">
      <c r="BA293" s="521"/>
    </row>
    <row r="294" spans="53:53" s="403" customFormat="1" x14ac:dyDescent="0.25">
      <c r="BA294" s="521"/>
    </row>
    <row r="295" spans="53:53" s="403" customFormat="1" x14ac:dyDescent="0.25">
      <c r="BA295" s="521"/>
    </row>
    <row r="296" spans="53:53" s="403" customFormat="1" x14ac:dyDescent="0.25">
      <c r="BA296" s="521"/>
    </row>
    <row r="297" spans="53:53" s="403" customFormat="1" x14ac:dyDescent="0.25">
      <c r="BA297" s="521"/>
    </row>
    <row r="298" spans="53:53" s="403" customFormat="1" x14ac:dyDescent="0.25">
      <c r="BA298" s="521"/>
    </row>
    <row r="299" spans="53:53" s="403" customFormat="1" x14ac:dyDescent="0.25">
      <c r="BA299" s="521"/>
    </row>
    <row r="300" spans="53:53" s="403" customFormat="1" x14ac:dyDescent="0.25">
      <c r="BA300" s="521"/>
    </row>
    <row r="301" spans="53:53" s="403" customFormat="1" x14ac:dyDescent="0.25">
      <c r="BA301" s="521"/>
    </row>
    <row r="302" spans="53:53" s="403" customFormat="1" x14ac:dyDescent="0.25">
      <c r="BA302" s="521"/>
    </row>
    <row r="303" spans="53:53" s="403" customFormat="1" x14ac:dyDescent="0.25">
      <c r="BA303" s="521"/>
    </row>
    <row r="304" spans="53:53" s="403" customFormat="1" x14ac:dyDescent="0.25">
      <c r="BA304" s="521"/>
    </row>
    <row r="305" spans="53:53" s="403" customFormat="1" x14ac:dyDescent="0.25">
      <c r="BA305" s="521"/>
    </row>
    <row r="306" spans="53:53" s="403" customFormat="1" x14ac:dyDescent="0.25">
      <c r="BA306" s="521"/>
    </row>
    <row r="307" spans="53:53" s="403" customFormat="1" x14ac:dyDescent="0.25">
      <c r="BA307" s="521"/>
    </row>
    <row r="308" spans="53:53" s="403" customFormat="1" x14ac:dyDescent="0.25">
      <c r="BA308" s="521"/>
    </row>
    <row r="309" spans="53:53" s="403" customFormat="1" x14ac:dyDescent="0.25">
      <c r="BA309" s="521"/>
    </row>
    <row r="310" spans="53:53" s="403" customFormat="1" x14ac:dyDescent="0.25">
      <c r="BA310" s="521"/>
    </row>
    <row r="311" spans="53:53" s="403" customFormat="1" x14ac:dyDescent="0.25">
      <c r="BA311" s="521"/>
    </row>
    <row r="312" spans="53:53" s="403" customFormat="1" x14ac:dyDescent="0.25">
      <c r="BA312" s="521"/>
    </row>
    <row r="313" spans="53:53" s="403" customFormat="1" x14ac:dyDescent="0.25">
      <c r="BA313" s="521"/>
    </row>
    <row r="314" spans="53:53" s="403" customFormat="1" x14ac:dyDescent="0.25">
      <c r="BA314" s="521"/>
    </row>
    <row r="315" spans="53:53" s="403" customFormat="1" x14ac:dyDescent="0.25">
      <c r="BA315" s="521"/>
    </row>
    <row r="316" spans="53:53" s="403" customFormat="1" x14ac:dyDescent="0.25">
      <c r="BA316" s="521"/>
    </row>
    <row r="317" spans="53:53" s="403" customFormat="1" x14ac:dyDescent="0.25">
      <c r="BA317" s="521"/>
    </row>
    <row r="318" spans="53:53" s="403" customFormat="1" x14ac:dyDescent="0.25">
      <c r="BA318" s="521"/>
    </row>
    <row r="319" spans="53:53" s="403" customFormat="1" x14ac:dyDescent="0.25">
      <c r="BA319" s="521"/>
    </row>
    <row r="320" spans="53:53" s="403" customFormat="1" x14ac:dyDescent="0.25">
      <c r="BA320" s="521"/>
    </row>
    <row r="321" spans="53:53" s="403" customFormat="1" x14ac:dyDescent="0.25">
      <c r="BA321" s="521"/>
    </row>
    <row r="322" spans="53:53" s="403" customFormat="1" x14ac:dyDescent="0.25">
      <c r="BA322" s="521"/>
    </row>
    <row r="323" spans="53:53" s="403" customFormat="1" x14ac:dyDescent="0.25">
      <c r="BA323" s="521"/>
    </row>
    <row r="324" spans="53:53" s="403" customFormat="1" x14ac:dyDescent="0.25">
      <c r="BA324" s="521"/>
    </row>
    <row r="325" spans="53:53" s="403" customFormat="1" x14ac:dyDescent="0.25">
      <c r="BA325" s="521"/>
    </row>
    <row r="326" spans="53:53" s="403" customFormat="1" x14ac:dyDescent="0.25">
      <c r="BA326" s="521"/>
    </row>
    <row r="327" spans="53:53" s="403" customFormat="1" x14ac:dyDescent="0.25">
      <c r="BA327" s="521"/>
    </row>
    <row r="328" spans="53:53" s="403" customFormat="1" x14ac:dyDescent="0.25">
      <c r="BA328" s="521"/>
    </row>
    <row r="329" spans="53:53" s="403" customFormat="1" x14ac:dyDescent="0.25">
      <c r="BA329" s="521"/>
    </row>
    <row r="330" spans="53:53" s="403" customFormat="1" x14ac:dyDescent="0.25">
      <c r="BA330" s="521"/>
    </row>
    <row r="331" spans="53:53" s="403" customFormat="1" x14ac:dyDescent="0.25">
      <c r="BA331" s="521"/>
    </row>
    <row r="332" spans="53:53" s="403" customFormat="1" x14ac:dyDescent="0.25">
      <c r="BA332" s="521"/>
    </row>
    <row r="333" spans="53:53" s="403" customFormat="1" x14ac:dyDescent="0.25">
      <c r="BA333" s="521"/>
    </row>
    <row r="334" spans="53:53" s="403" customFormat="1" x14ac:dyDescent="0.25">
      <c r="BA334" s="521"/>
    </row>
    <row r="335" spans="53:53" s="403" customFormat="1" x14ac:dyDescent="0.25">
      <c r="BA335" s="521"/>
    </row>
    <row r="336" spans="53:53" s="403" customFormat="1" x14ac:dyDescent="0.25">
      <c r="BA336" s="521"/>
    </row>
    <row r="337" spans="53:53" s="403" customFormat="1" x14ac:dyDescent="0.25">
      <c r="BA337" s="521"/>
    </row>
    <row r="338" spans="53:53" s="403" customFormat="1" x14ac:dyDescent="0.25">
      <c r="BA338" s="521"/>
    </row>
    <row r="339" spans="53:53" s="403" customFormat="1" x14ac:dyDescent="0.25">
      <c r="BA339" s="521"/>
    </row>
    <row r="340" spans="53:53" s="403" customFormat="1" x14ac:dyDescent="0.25">
      <c r="BA340" s="521"/>
    </row>
    <row r="341" spans="53:53" s="403" customFormat="1" x14ac:dyDescent="0.25">
      <c r="BA341" s="521"/>
    </row>
    <row r="342" spans="53:53" s="403" customFormat="1" x14ac:dyDescent="0.25">
      <c r="BA342" s="521"/>
    </row>
    <row r="343" spans="53:53" s="403" customFormat="1" x14ac:dyDescent="0.25">
      <c r="BA343" s="521"/>
    </row>
    <row r="344" spans="53:53" s="403" customFormat="1" x14ac:dyDescent="0.25">
      <c r="BA344" s="521"/>
    </row>
    <row r="345" spans="53:53" s="403" customFormat="1" x14ac:dyDescent="0.25">
      <c r="BA345" s="521"/>
    </row>
    <row r="346" spans="53:53" s="403" customFormat="1" x14ac:dyDescent="0.25">
      <c r="BA346" s="521"/>
    </row>
    <row r="347" spans="53:53" s="403" customFormat="1" x14ac:dyDescent="0.25">
      <c r="BA347" s="521"/>
    </row>
    <row r="348" spans="53:53" s="403" customFormat="1" x14ac:dyDescent="0.25">
      <c r="BA348" s="521"/>
    </row>
    <row r="349" spans="53:53" s="403" customFormat="1" x14ac:dyDescent="0.25">
      <c r="BA349" s="521"/>
    </row>
    <row r="350" spans="53:53" s="403" customFormat="1" x14ac:dyDescent="0.25">
      <c r="BA350" s="521"/>
    </row>
    <row r="351" spans="53:53" s="403" customFormat="1" x14ac:dyDescent="0.25">
      <c r="BA351" s="521"/>
    </row>
    <row r="352" spans="53:53" s="403" customFormat="1" x14ac:dyDescent="0.25">
      <c r="BA352" s="521"/>
    </row>
    <row r="353" spans="53:53" s="403" customFormat="1" x14ac:dyDescent="0.25">
      <c r="BA353" s="521"/>
    </row>
    <row r="354" spans="53:53" s="403" customFormat="1" x14ac:dyDescent="0.25">
      <c r="BA354" s="521"/>
    </row>
    <row r="355" spans="53:53" s="403" customFormat="1" x14ac:dyDescent="0.25">
      <c r="BA355" s="521"/>
    </row>
    <row r="356" spans="53:53" s="403" customFormat="1" x14ac:dyDescent="0.25">
      <c r="BA356" s="521"/>
    </row>
    <row r="357" spans="53:53" s="403" customFormat="1" x14ac:dyDescent="0.25">
      <c r="BA357" s="521"/>
    </row>
    <row r="358" spans="53:53" s="403" customFormat="1" x14ac:dyDescent="0.25">
      <c r="BA358" s="521"/>
    </row>
    <row r="359" spans="53:53" s="403" customFormat="1" x14ac:dyDescent="0.25">
      <c r="BA359" s="521"/>
    </row>
    <row r="360" spans="53:53" s="403" customFormat="1" x14ac:dyDescent="0.25">
      <c r="BA360" s="521"/>
    </row>
    <row r="361" spans="53:53" s="403" customFormat="1" x14ac:dyDescent="0.25">
      <c r="BA361" s="521"/>
    </row>
    <row r="362" spans="53:53" s="403" customFormat="1" x14ac:dyDescent="0.25">
      <c r="BA362" s="521"/>
    </row>
    <row r="363" spans="53:53" s="403" customFormat="1" x14ac:dyDescent="0.25">
      <c r="BA363" s="521"/>
    </row>
    <row r="364" spans="53:53" s="403" customFormat="1" x14ac:dyDescent="0.25">
      <c r="BA364" s="521"/>
    </row>
    <row r="365" spans="53:53" s="403" customFormat="1" x14ac:dyDescent="0.25">
      <c r="BA365" s="521"/>
    </row>
    <row r="366" spans="53:53" s="403" customFormat="1" x14ac:dyDescent="0.25">
      <c r="BA366" s="521"/>
    </row>
    <row r="367" spans="53:53" s="403" customFormat="1" x14ac:dyDescent="0.25">
      <c r="BA367" s="521"/>
    </row>
    <row r="368" spans="53:53" s="403" customFormat="1" x14ac:dyDescent="0.25">
      <c r="BA368" s="521"/>
    </row>
    <row r="369" spans="53:53" s="403" customFormat="1" x14ac:dyDescent="0.25">
      <c r="BA369" s="521"/>
    </row>
    <row r="370" spans="53:53" s="403" customFormat="1" x14ac:dyDescent="0.25">
      <c r="BA370" s="521"/>
    </row>
    <row r="371" spans="53:53" s="403" customFormat="1" x14ac:dyDescent="0.25">
      <c r="BA371" s="521"/>
    </row>
    <row r="372" spans="53:53" s="403" customFormat="1" x14ac:dyDescent="0.25">
      <c r="BA372" s="521"/>
    </row>
    <row r="373" spans="53:53" s="403" customFormat="1" x14ac:dyDescent="0.25">
      <c r="BA373" s="521"/>
    </row>
    <row r="374" spans="53:53" s="403" customFormat="1" x14ac:dyDescent="0.25">
      <c r="BA374" s="521"/>
    </row>
    <row r="375" spans="53:53" s="403" customFormat="1" x14ac:dyDescent="0.25">
      <c r="BA375" s="521"/>
    </row>
    <row r="376" spans="53:53" s="403" customFormat="1" x14ac:dyDescent="0.25">
      <c r="BA376" s="521"/>
    </row>
    <row r="377" spans="53:53" s="403" customFormat="1" x14ac:dyDescent="0.25">
      <c r="BA377" s="521"/>
    </row>
    <row r="378" spans="53:53" s="403" customFormat="1" x14ac:dyDescent="0.25">
      <c r="BA378" s="521"/>
    </row>
    <row r="379" spans="53:53" s="403" customFormat="1" x14ac:dyDescent="0.25">
      <c r="BA379" s="521"/>
    </row>
    <row r="380" spans="53:53" s="403" customFormat="1" x14ac:dyDescent="0.25">
      <c r="BA380" s="521"/>
    </row>
    <row r="381" spans="53:53" s="403" customFormat="1" x14ac:dyDescent="0.25">
      <c r="BA381" s="521"/>
    </row>
    <row r="382" spans="53:53" s="403" customFormat="1" x14ac:dyDescent="0.25">
      <c r="BA382" s="521"/>
    </row>
    <row r="383" spans="53:53" s="403" customFormat="1" x14ac:dyDescent="0.25">
      <c r="BA383" s="521"/>
    </row>
    <row r="384" spans="53:53" s="403" customFormat="1" x14ac:dyDescent="0.25">
      <c r="BA384" s="521"/>
    </row>
    <row r="385" spans="53:53" s="403" customFormat="1" x14ac:dyDescent="0.25">
      <c r="BA385" s="521"/>
    </row>
    <row r="386" spans="53:53" s="403" customFormat="1" x14ac:dyDescent="0.25">
      <c r="BA386" s="521"/>
    </row>
    <row r="387" spans="53:53" s="403" customFormat="1" x14ac:dyDescent="0.25">
      <c r="BA387" s="521"/>
    </row>
    <row r="388" spans="53:53" s="403" customFormat="1" x14ac:dyDescent="0.25">
      <c r="BA388" s="521"/>
    </row>
    <row r="389" spans="53:53" s="403" customFormat="1" x14ac:dyDescent="0.25">
      <c r="BA389" s="521"/>
    </row>
    <row r="390" spans="53:53" s="403" customFormat="1" x14ac:dyDescent="0.25">
      <c r="BA390" s="521"/>
    </row>
    <row r="391" spans="53:53" s="403" customFormat="1" x14ac:dyDescent="0.25">
      <c r="BA391" s="521"/>
    </row>
    <row r="392" spans="53:53" s="403" customFormat="1" x14ac:dyDescent="0.25">
      <c r="BA392" s="521"/>
    </row>
    <row r="393" spans="53:53" s="403" customFormat="1" x14ac:dyDescent="0.25">
      <c r="BA393" s="521"/>
    </row>
    <row r="394" spans="53:53" s="403" customFormat="1" x14ac:dyDescent="0.25">
      <c r="BA394" s="521"/>
    </row>
    <row r="395" spans="53:53" s="403" customFormat="1" x14ac:dyDescent="0.25">
      <c r="BA395" s="521"/>
    </row>
    <row r="396" spans="53:53" s="403" customFormat="1" x14ac:dyDescent="0.25">
      <c r="BA396" s="521"/>
    </row>
    <row r="397" spans="53:53" s="403" customFormat="1" x14ac:dyDescent="0.25">
      <c r="BA397" s="521"/>
    </row>
    <row r="398" spans="53:53" s="403" customFormat="1" x14ac:dyDescent="0.25">
      <c r="BA398" s="521"/>
    </row>
    <row r="399" spans="53:53" s="403" customFormat="1" x14ac:dyDescent="0.25">
      <c r="BA399" s="521"/>
    </row>
    <row r="400" spans="53:53" s="403" customFormat="1" x14ac:dyDescent="0.25">
      <c r="BA400" s="521"/>
    </row>
    <row r="401" spans="53:53" s="403" customFormat="1" x14ac:dyDescent="0.25">
      <c r="BA401" s="521"/>
    </row>
    <row r="402" spans="53:53" s="403" customFormat="1" x14ac:dyDescent="0.25">
      <c r="BA402" s="521"/>
    </row>
    <row r="403" spans="53:53" s="403" customFormat="1" x14ac:dyDescent="0.25">
      <c r="BA403" s="521"/>
    </row>
    <row r="404" spans="53:53" s="403" customFormat="1" x14ac:dyDescent="0.25">
      <c r="BA404" s="521"/>
    </row>
    <row r="405" spans="53:53" s="403" customFormat="1" x14ac:dyDescent="0.25">
      <c r="BA405" s="521"/>
    </row>
    <row r="406" spans="53:53" s="403" customFormat="1" x14ac:dyDescent="0.25">
      <c r="BA406" s="521"/>
    </row>
    <row r="407" spans="53:53" s="403" customFormat="1" x14ac:dyDescent="0.25">
      <c r="BA407" s="521"/>
    </row>
    <row r="408" spans="53:53" s="403" customFormat="1" x14ac:dyDescent="0.25">
      <c r="BA408" s="521"/>
    </row>
    <row r="409" spans="53:53" s="403" customFormat="1" x14ac:dyDescent="0.25">
      <c r="BA409" s="521"/>
    </row>
    <row r="410" spans="53:53" s="403" customFormat="1" x14ac:dyDescent="0.25">
      <c r="BA410" s="521"/>
    </row>
    <row r="411" spans="53:53" s="403" customFormat="1" x14ac:dyDescent="0.25">
      <c r="BA411" s="521"/>
    </row>
    <row r="412" spans="53:53" s="403" customFormat="1" x14ac:dyDescent="0.25">
      <c r="BA412" s="521"/>
    </row>
    <row r="413" spans="53:53" s="403" customFormat="1" x14ac:dyDescent="0.25">
      <c r="BA413" s="521"/>
    </row>
    <row r="414" spans="53:53" s="403" customFormat="1" x14ac:dyDescent="0.25">
      <c r="BA414" s="521"/>
    </row>
    <row r="415" spans="53:53" s="403" customFormat="1" x14ac:dyDescent="0.25">
      <c r="BA415" s="521"/>
    </row>
    <row r="416" spans="53:53" s="403" customFormat="1" x14ac:dyDescent="0.25">
      <c r="BA416" s="521"/>
    </row>
    <row r="417" spans="53:53" s="403" customFormat="1" x14ac:dyDescent="0.25">
      <c r="BA417" s="521"/>
    </row>
    <row r="418" spans="53:53" s="403" customFormat="1" x14ac:dyDescent="0.25">
      <c r="BA418" s="521"/>
    </row>
    <row r="419" spans="53:53" s="403" customFormat="1" x14ac:dyDescent="0.25">
      <c r="BA419" s="521"/>
    </row>
    <row r="420" spans="53:53" s="403" customFormat="1" x14ac:dyDescent="0.25">
      <c r="BA420" s="521"/>
    </row>
    <row r="421" spans="53:53" s="403" customFormat="1" x14ac:dyDescent="0.25">
      <c r="BA421" s="521"/>
    </row>
    <row r="422" spans="53:53" s="403" customFormat="1" x14ac:dyDescent="0.25">
      <c r="BA422" s="521"/>
    </row>
    <row r="423" spans="53:53" s="403" customFormat="1" x14ac:dyDescent="0.25">
      <c r="BA423" s="521"/>
    </row>
    <row r="424" spans="53:53" s="403" customFormat="1" x14ac:dyDescent="0.25">
      <c r="BA424" s="521"/>
    </row>
    <row r="425" spans="53:53" s="403" customFormat="1" x14ac:dyDescent="0.25">
      <c r="BA425" s="521"/>
    </row>
    <row r="426" spans="53:53" s="403" customFormat="1" x14ac:dyDescent="0.25">
      <c r="BA426" s="521"/>
    </row>
    <row r="427" spans="53:53" s="403" customFormat="1" x14ac:dyDescent="0.25">
      <c r="BA427" s="521"/>
    </row>
    <row r="428" spans="53:53" s="403" customFormat="1" x14ac:dyDescent="0.25">
      <c r="BA428" s="521"/>
    </row>
    <row r="429" spans="53:53" s="403" customFormat="1" x14ac:dyDescent="0.25">
      <c r="BA429" s="521"/>
    </row>
    <row r="430" spans="53:53" s="403" customFormat="1" x14ac:dyDescent="0.25">
      <c r="BA430" s="521"/>
    </row>
    <row r="431" spans="53:53" s="403" customFormat="1" x14ac:dyDescent="0.25">
      <c r="BA431" s="521"/>
    </row>
    <row r="432" spans="53:53" s="403" customFormat="1" x14ac:dyDescent="0.25">
      <c r="BA432" s="521"/>
    </row>
    <row r="433" spans="53:53" s="403" customFormat="1" x14ac:dyDescent="0.25">
      <c r="BA433" s="521"/>
    </row>
    <row r="434" spans="53:53" s="403" customFormat="1" x14ac:dyDescent="0.25">
      <c r="BA434" s="521"/>
    </row>
    <row r="435" spans="53:53" s="403" customFormat="1" x14ac:dyDescent="0.25">
      <c r="BA435" s="521"/>
    </row>
    <row r="436" spans="53:53" s="403" customFormat="1" x14ac:dyDescent="0.25">
      <c r="BA436" s="521"/>
    </row>
    <row r="437" spans="53:53" s="403" customFormat="1" x14ac:dyDescent="0.25">
      <c r="BA437" s="521"/>
    </row>
    <row r="438" spans="53:53" s="403" customFormat="1" x14ac:dyDescent="0.25">
      <c r="BA438" s="521"/>
    </row>
    <row r="439" spans="53:53" s="403" customFormat="1" x14ac:dyDescent="0.25">
      <c r="BA439" s="521"/>
    </row>
    <row r="440" spans="53:53" s="403" customFormat="1" x14ac:dyDescent="0.25">
      <c r="BA440" s="521"/>
    </row>
    <row r="441" spans="53:53" s="403" customFormat="1" x14ac:dyDescent="0.25">
      <c r="BA441" s="521"/>
    </row>
    <row r="442" spans="53:53" s="403" customFormat="1" x14ac:dyDescent="0.25">
      <c r="BA442" s="521"/>
    </row>
    <row r="443" spans="53:53" s="403" customFormat="1" x14ac:dyDescent="0.25">
      <c r="BA443" s="521"/>
    </row>
    <row r="444" spans="53:53" s="403" customFormat="1" x14ac:dyDescent="0.25">
      <c r="BA444" s="521"/>
    </row>
    <row r="445" spans="53:53" s="403" customFormat="1" x14ac:dyDescent="0.25">
      <c r="BA445" s="521"/>
    </row>
    <row r="446" spans="53:53" s="403" customFormat="1" x14ac:dyDescent="0.25">
      <c r="BA446" s="521"/>
    </row>
    <row r="447" spans="53:53" s="403" customFormat="1" x14ac:dyDescent="0.25">
      <c r="BA447" s="521"/>
    </row>
    <row r="448" spans="53:53" s="403" customFormat="1" x14ac:dyDescent="0.25">
      <c r="BA448" s="521"/>
    </row>
    <row r="449" spans="53:53" s="403" customFormat="1" x14ac:dyDescent="0.25">
      <c r="BA449" s="521"/>
    </row>
    <row r="450" spans="53:53" s="403" customFormat="1" x14ac:dyDescent="0.25">
      <c r="BA450" s="521"/>
    </row>
    <row r="451" spans="53:53" s="403" customFormat="1" x14ac:dyDescent="0.25">
      <c r="BA451" s="521"/>
    </row>
    <row r="452" spans="53:53" s="403" customFormat="1" x14ac:dyDescent="0.25">
      <c r="BA452" s="521"/>
    </row>
    <row r="453" spans="53:53" s="403" customFormat="1" x14ac:dyDescent="0.25">
      <c r="BA453" s="521"/>
    </row>
    <row r="454" spans="53:53" s="403" customFormat="1" x14ac:dyDescent="0.25">
      <c r="BA454" s="521"/>
    </row>
    <row r="455" spans="53:53" s="403" customFormat="1" x14ac:dyDescent="0.25">
      <c r="BA455" s="521"/>
    </row>
    <row r="456" spans="53:53" s="403" customFormat="1" x14ac:dyDescent="0.25">
      <c r="BA456" s="521"/>
    </row>
    <row r="457" spans="53:53" s="403" customFormat="1" x14ac:dyDescent="0.25">
      <c r="BA457" s="521"/>
    </row>
    <row r="458" spans="53:53" s="403" customFormat="1" x14ac:dyDescent="0.25">
      <c r="BA458" s="521"/>
    </row>
    <row r="459" spans="53:53" s="403" customFormat="1" x14ac:dyDescent="0.25">
      <c r="BA459" s="521"/>
    </row>
    <row r="460" spans="53:53" s="403" customFormat="1" x14ac:dyDescent="0.25">
      <c r="BA460" s="521"/>
    </row>
    <row r="461" spans="53:53" s="403" customFormat="1" x14ac:dyDescent="0.25">
      <c r="BA461" s="521"/>
    </row>
    <row r="462" spans="53:53" s="403" customFormat="1" x14ac:dyDescent="0.25">
      <c r="BA462" s="521"/>
    </row>
    <row r="463" spans="53:53" s="403" customFormat="1" x14ac:dyDescent="0.25">
      <c r="BA463" s="521"/>
    </row>
    <row r="464" spans="53:53" s="403" customFormat="1" x14ac:dyDescent="0.25">
      <c r="BA464" s="521"/>
    </row>
    <row r="465" spans="53:53" s="403" customFormat="1" x14ac:dyDescent="0.25">
      <c r="BA465" s="521"/>
    </row>
    <row r="466" spans="53:53" s="403" customFormat="1" x14ac:dyDescent="0.25">
      <c r="BA466" s="521"/>
    </row>
    <row r="467" spans="53:53" s="403" customFormat="1" x14ac:dyDescent="0.25">
      <c r="BA467" s="521"/>
    </row>
    <row r="468" spans="53:53" s="403" customFormat="1" x14ac:dyDescent="0.25">
      <c r="BA468" s="521"/>
    </row>
    <row r="469" spans="53:53" s="403" customFormat="1" x14ac:dyDescent="0.25">
      <c r="BA469" s="521"/>
    </row>
    <row r="470" spans="53:53" s="403" customFormat="1" x14ac:dyDescent="0.25">
      <c r="BA470" s="521"/>
    </row>
    <row r="471" spans="53:53" s="403" customFormat="1" x14ac:dyDescent="0.25">
      <c r="BA471" s="521"/>
    </row>
    <row r="472" spans="53:53" s="403" customFormat="1" x14ac:dyDescent="0.25">
      <c r="BA472" s="521"/>
    </row>
    <row r="473" spans="53:53" s="403" customFormat="1" x14ac:dyDescent="0.25">
      <c r="BA473" s="521"/>
    </row>
    <row r="474" spans="53:53" s="403" customFormat="1" x14ac:dyDescent="0.25">
      <c r="BA474" s="521"/>
    </row>
    <row r="475" spans="53:53" s="403" customFormat="1" x14ac:dyDescent="0.25">
      <c r="BA475" s="521"/>
    </row>
    <row r="476" spans="53:53" s="403" customFormat="1" x14ac:dyDescent="0.25">
      <c r="BA476" s="521"/>
    </row>
    <row r="477" spans="53:53" s="403" customFormat="1" x14ac:dyDescent="0.25">
      <c r="BA477" s="521"/>
    </row>
    <row r="478" spans="53:53" s="403" customFormat="1" x14ac:dyDescent="0.25">
      <c r="BA478" s="521"/>
    </row>
    <row r="479" spans="53:53" s="403" customFormat="1" x14ac:dyDescent="0.25">
      <c r="BA479" s="521"/>
    </row>
    <row r="480" spans="53:53" s="403" customFormat="1" x14ac:dyDescent="0.25">
      <c r="BA480" s="521"/>
    </row>
    <row r="481" spans="53:53" s="403" customFormat="1" x14ac:dyDescent="0.25">
      <c r="BA481" s="521"/>
    </row>
    <row r="482" spans="53:53" s="403" customFormat="1" x14ac:dyDescent="0.25">
      <c r="BA482" s="521"/>
    </row>
    <row r="483" spans="53:53" s="403" customFormat="1" x14ac:dyDescent="0.25">
      <c r="BA483" s="521"/>
    </row>
    <row r="484" spans="53:53" s="403" customFormat="1" x14ac:dyDescent="0.25">
      <c r="BA484" s="521"/>
    </row>
    <row r="485" spans="53:53" s="403" customFormat="1" x14ac:dyDescent="0.25">
      <c r="BA485" s="521"/>
    </row>
    <row r="486" spans="53:53" s="403" customFormat="1" x14ac:dyDescent="0.25">
      <c r="BA486" s="521"/>
    </row>
    <row r="487" spans="53:53" s="403" customFormat="1" x14ac:dyDescent="0.25">
      <c r="BA487" s="521"/>
    </row>
    <row r="488" spans="53:53" s="403" customFormat="1" x14ac:dyDescent="0.25">
      <c r="BA488" s="521"/>
    </row>
    <row r="489" spans="53:53" s="403" customFormat="1" x14ac:dyDescent="0.25">
      <c r="BA489" s="521"/>
    </row>
    <row r="490" spans="53:53" s="403" customFormat="1" x14ac:dyDescent="0.25">
      <c r="BA490" s="521"/>
    </row>
    <row r="491" spans="53:53" s="403" customFormat="1" x14ac:dyDescent="0.25">
      <c r="BA491" s="521"/>
    </row>
    <row r="492" spans="53:53" s="403" customFormat="1" x14ac:dyDescent="0.25">
      <c r="BA492" s="521"/>
    </row>
    <row r="493" spans="53:53" s="403" customFormat="1" x14ac:dyDescent="0.25">
      <c r="BA493" s="521"/>
    </row>
    <row r="494" spans="53:53" s="403" customFormat="1" x14ac:dyDescent="0.25">
      <c r="BA494" s="521"/>
    </row>
    <row r="495" spans="53:53" s="403" customFormat="1" x14ac:dyDescent="0.25">
      <c r="BA495" s="521"/>
    </row>
    <row r="496" spans="53:53" s="403" customFormat="1" x14ac:dyDescent="0.25">
      <c r="BA496" s="521"/>
    </row>
    <row r="497" spans="53:53" s="403" customFormat="1" x14ac:dyDescent="0.25">
      <c r="BA497" s="521"/>
    </row>
    <row r="498" spans="53:53" s="403" customFormat="1" x14ac:dyDescent="0.25">
      <c r="BA498" s="521"/>
    </row>
    <row r="499" spans="53:53" s="403" customFormat="1" x14ac:dyDescent="0.25">
      <c r="BA499" s="521"/>
    </row>
    <row r="500" spans="53:53" s="403" customFormat="1" x14ac:dyDescent="0.25">
      <c r="BA500" s="521"/>
    </row>
    <row r="501" spans="53:53" s="403" customFormat="1" x14ac:dyDescent="0.25">
      <c r="BA501" s="521"/>
    </row>
    <row r="502" spans="53:53" s="403" customFormat="1" x14ac:dyDescent="0.25">
      <c r="BA502" s="521"/>
    </row>
    <row r="503" spans="53:53" s="403" customFormat="1" x14ac:dyDescent="0.25">
      <c r="BA503" s="521"/>
    </row>
    <row r="504" spans="53:53" s="403" customFormat="1" x14ac:dyDescent="0.25">
      <c r="BA504" s="521"/>
    </row>
    <row r="505" spans="53:53" s="403" customFormat="1" x14ac:dyDescent="0.25">
      <c r="BA505" s="521"/>
    </row>
    <row r="506" spans="53:53" s="403" customFormat="1" x14ac:dyDescent="0.25">
      <c r="BA506" s="521"/>
    </row>
    <row r="507" spans="53:53" s="403" customFormat="1" x14ac:dyDescent="0.25">
      <c r="BA507" s="521"/>
    </row>
    <row r="508" spans="53:53" s="403" customFormat="1" x14ac:dyDescent="0.25">
      <c r="BA508" s="521"/>
    </row>
    <row r="509" spans="53:53" s="403" customFormat="1" x14ac:dyDescent="0.25">
      <c r="BA509" s="521"/>
    </row>
    <row r="510" spans="53:53" s="403" customFormat="1" x14ac:dyDescent="0.25">
      <c r="BA510" s="521"/>
    </row>
    <row r="511" spans="53:53" s="403" customFormat="1" x14ac:dyDescent="0.25">
      <c r="BA511" s="521"/>
    </row>
    <row r="512" spans="53:53" s="403" customFormat="1" x14ac:dyDescent="0.25">
      <c r="BA512" s="521"/>
    </row>
    <row r="513" spans="53:53" s="403" customFormat="1" x14ac:dyDescent="0.25">
      <c r="BA513" s="521"/>
    </row>
    <row r="514" spans="53:53" s="403" customFormat="1" x14ac:dyDescent="0.25">
      <c r="BA514" s="521"/>
    </row>
    <row r="515" spans="53:53" s="403" customFormat="1" x14ac:dyDescent="0.25">
      <c r="BA515" s="521"/>
    </row>
    <row r="516" spans="53:53" s="403" customFormat="1" x14ac:dyDescent="0.25">
      <c r="BA516" s="521"/>
    </row>
    <row r="517" spans="53:53" s="403" customFormat="1" x14ac:dyDescent="0.25">
      <c r="BA517" s="521"/>
    </row>
    <row r="518" spans="53:53" s="403" customFormat="1" x14ac:dyDescent="0.25">
      <c r="BA518" s="521"/>
    </row>
    <row r="519" spans="53:53" s="403" customFormat="1" x14ac:dyDescent="0.25">
      <c r="BA519" s="521"/>
    </row>
    <row r="520" spans="53:53" s="403" customFormat="1" x14ac:dyDescent="0.25">
      <c r="BA520" s="521"/>
    </row>
    <row r="521" spans="53:53" s="403" customFormat="1" x14ac:dyDescent="0.25">
      <c r="BA521" s="521"/>
    </row>
    <row r="522" spans="53:53" s="403" customFormat="1" x14ac:dyDescent="0.25">
      <c r="BA522" s="521"/>
    </row>
    <row r="523" spans="53:53" s="403" customFormat="1" x14ac:dyDescent="0.25">
      <c r="BA523" s="521"/>
    </row>
    <row r="524" spans="53:53" s="403" customFormat="1" x14ac:dyDescent="0.25">
      <c r="BA524" s="521"/>
    </row>
    <row r="525" spans="53:53" s="403" customFormat="1" x14ac:dyDescent="0.25">
      <c r="BA525" s="521"/>
    </row>
    <row r="526" spans="53:53" s="403" customFormat="1" x14ac:dyDescent="0.25">
      <c r="BA526" s="521"/>
    </row>
    <row r="527" spans="53:53" s="403" customFormat="1" x14ac:dyDescent="0.25">
      <c r="BA527" s="521"/>
    </row>
    <row r="528" spans="53:53" s="403" customFormat="1" x14ac:dyDescent="0.25">
      <c r="BA528" s="521"/>
    </row>
    <row r="529" spans="53:53" s="403" customFormat="1" x14ac:dyDescent="0.25">
      <c r="BA529" s="521"/>
    </row>
    <row r="530" spans="53:53" s="403" customFormat="1" x14ac:dyDescent="0.25">
      <c r="BA530" s="521"/>
    </row>
    <row r="531" spans="53:53" s="403" customFormat="1" x14ac:dyDescent="0.25">
      <c r="BA531" s="521"/>
    </row>
    <row r="532" spans="53:53" s="403" customFormat="1" x14ac:dyDescent="0.25">
      <c r="BA532" s="521"/>
    </row>
    <row r="533" spans="53:53" s="403" customFormat="1" x14ac:dyDescent="0.25">
      <c r="BA533" s="521"/>
    </row>
    <row r="534" spans="53:53" s="403" customFormat="1" x14ac:dyDescent="0.25">
      <c r="BA534" s="521"/>
    </row>
    <row r="535" spans="53:53" s="403" customFormat="1" x14ac:dyDescent="0.25">
      <c r="BA535" s="521"/>
    </row>
    <row r="536" spans="53:53" s="403" customFormat="1" x14ac:dyDescent="0.25">
      <c r="BA536" s="521"/>
    </row>
    <row r="537" spans="53:53" s="403" customFormat="1" x14ac:dyDescent="0.25">
      <c r="BA537" s="521"/>
    </row>
    <row r="538" spans="53:53" s="403" customFormat="1" x14ac:dyDescent="0.25">
      <c r="BA538" s="521"/>
    </row>
    <row r="539" spans="53:53" s="403" customFormat="1" x14ac:dyDescent="0.25">
      <c r="BA539" s="521"/>
    </row>
    <row r="540" spans="53:53" s="403" customFormat="1" x14ac:dyDescent="0.25">
      <c r="BA540" s="521"/>
    </row>
    <row r="541" spans="53:53" s="403" customFormat="1" x14ac:dyDescent="0.25">
      <c r="BA541" s="521"/>
    </row>
    <row r="542" spans="53:53" s="403" customFormat="1" x14ac:dyDescent="0.25">
      <c r="BA542" s="521"/>
    </row>
    <row r="543" spans="53:53" s="403" customFormat="1" x14ac:dyDescent="0.25">
      <c r="BA543" s="521"/>
    </row>
    <row r="544" spans="53:53" s="403" customFormat="1" x14ac:dyDescent="0.25">
      <c r="BA544" s="521"/>
    </row>
    <row r="545" spans="53:53" s="403" customFormat="1" x14ac:dyDescent="0.25">
      <c r="BA545" s="521"/>
    </row>
    <row r="546" spans="53:53" s="403" customFormat="1" x14ac:dyDescent="0.25">
      <c r="BA546" s="521"/>
    </row>
    <row r="547" spans="53:53" s="403" customFormat="1" x14ac:dyDescent="0.25">
      <c r="BA547" s="521"/>
    </row>
    <row r="548" spans="53:53" s="403" customFormat="1" x14ac:dyDescent="0.25">
      <c r="BA548" s="521"/>
    </row>
    <row r="549" spans="53:53" s="403" customFormat="1" x14ac:dyDescent="0.25">
      <c r="BA549" s="521"/>
    </row>
    <row r="550" spans="53:53" s="403" customFormat="1" x14ac:dyDescent="0.25">
      <c r="BA550" s="521"/>
    </row>
    <row r="551" spans="53:53" s="403" customFormat="1" x14ac:dyDescent="0.25">
      <c r="BA551" s="521"/>
    </row>
    <row r="552" spans="53:53" s="403" customFormat="1" x14ac:dyDescent="0.25">
      <c r="BA552" s="521"/>
    </row>
    <row r="553" spans="53:53" s="403" customFormat="1" x14ac:dyDescent="0.25">
      <c r="BA553" s="521"/>
    </row>
    <row r="554" spans="53:53" s="403" customFormat="1" x14ac:dyDescent="0.25">
      <c r="BA554" s="521"/>
    </row>
    <row r="555" spans="53:53" s="403" customFormat="1" x14ac:dyDescent="0.25">
      <c r="BA555" s="521"/>
    </row>
    <row r="556" spans="53:53" s="403" customFormat="1" x14ac:dyDescent="0.25">
      <c r="BA556" s="521"/>
    </row>
    <row r="557" spans="53:53" s="403" customFormat="1" x14ac:dyDescent="0.25">
      <c r="BA557" s="521"/>
    </row>
    <row r="558" spans="53:53" s="403" customFormat="1" x14ac:dyDescent="0.25">
      <c r="BA558" s="521"/>
    </row>
    <row r="559" spans="53:53" s="403" customFormat="1" x14ac:dyDescent="0.25">
      <c r="BA559" s="521"/>
    </row>
    <row r="560" spans="53:53" s="403" customFormat="1" x14ac:dyDescent="0.25">
      <c r="BA560" s="521"/>
    </row>
    <row r="561" spans="53:53" s="403" customFormat="1" x14ac:dyDescent="0.25">
      <c r="BA561" s="521"/>
    </row>
    <row r="562" spans="53:53" s="403" customFormat="1" x14ac:dyDescent="0.25">
      <c r="BA562" s="521"/>
    </row>
    <row r="563" spans="53:53" s="403" customFormat="1" x14ac:dyDescent="0.25">
      <c r="BA563" s="521"/>
    </row>
    <row r="564" spans="53:53" s="403" customFormat="1" x14ac:dyDescent="0.25">
      <c r="BA564" s="521"/>
    </row>
    <row r="565" spans="53:53" s="403" customFormat="1" x14ac:dyDescent="0.25">
      <c r="BA565" s="521"/>
    </row>
    <row r="566" spans="53:53" s="403" customFormat="1" x14ac:dyDescent="0.25">
      <c r="BA566" s="521"/>
    </row>
    <row r="567" spans="53:53" s="403" customFormat="1" x14ac:dyDescent="0.25">
      <c r="BA567" s="521"/>
    </row>
    <row r="568" spans="53:53" s="403" customFormat="1" x14ac:dyDescent="0.25">
      <c r="BA568" s="521"/>
    </row>
    <row r="569" spans="53:53" s="403" customFormat="1" x14ac:dyDescent="0.25">
      <c r="BA569" s="521"/>
    </row>
    <row r="570" spans="53:53" s="403" customFormat="1" x14ac:dyDescent="0.25">
      <c r="BA570" s="521"/>
    </row>
    <row r="571" spans="53:53" s="403" customFormat="1" x14ac:dyDescent="0.25">
      <c r="BA571" s="521"/>
    </row>
    <row r="572" spans="53:53" s="403" customFormat="1" x14ac:dyDescent="0.25">
      <c r="BA572" s="521"/>
    </row>
    <row r="573" spans="53:53" s="403" customFormat="1" x14ac:dyDescent="0.25">
      <c r="BA573" s="521"/>
    </row>
    <row r="574" spans="53:53" s="403" customFormat="1" x14ac:dyDescent="0.25">
      <c r="BA574" s="521"/>
    </row>
    <row r="575" spans="53:53" s="403" customFormat="1" x14ac:dyDescent="0.25">
      <c r="BA575" s="521"/>
    </row>
    <row r="576" spans="53:53" s="403" customFormat="1" x14ac:dyDescent="0.25">
      <c r="BA576" s="521"/>
    </row>
    <row r="577" spans="53:53" s="403" customFormat="1" x14ac:dyDescent="0.25">
      <c r="BA577" s="521"/>
    </row>
    <row r="578" spans="53:53" s="403" customFormat="1" x14ac:dyDescent="0.25">
      <c r="BA578" s="521"/>
    </row>
    <row r="579" spans="53:53" s="403" customFormat="1" x14ac:dyDescent="0.25">
      <c r="BA579" s="521"/>
    </row>
    <row r="580" spans="53:53" s="403" customFormat="1" x14ac:dyDescent="0.25">
      <c r="BA580" s="521"/>
    </row>
    <row r="581" spans="53:53" s="403" customFormat="1" x14ac:dyDescent="0.25">
      <c r="BA581" s="521"/>
    </row>
    <row r="582" spans="53:53" s="403" customFormat="1" x14ac:dyDescent="0.25">
      <c r="BA582" s="521"/>
    </row>
    <row r="583" spans="53:53" s="403" customFormat="1" x14ac:dyDescent="0.25">
      <c r="BA583" s="521"/>
    </row>
    <row r="584" spans="53:53" s="403" customFormat="1" x14ac:dyDescent="0.25">
      <c r="BA584" s="521"/>
    </row>
    <row r="585" spans="53:53" s="403" customFormat="1" x14ac:dyDescent="0.25">
      <c r="BA585" s="521"/>
    </row>
    <row r="586" spans="53:53" s="403" customFormat="1" x14ac:dyDescent="0.25">
      <c r="BA586" s="521"/>
    </row>
    <row r="587" spans="53:53" s="403" customFormat="1" x14ac:dyDescent="0.25">
      <c r="BA587" s="521"/>
    </row>
    <row r="588" spans="53:53" s="403" customFormat="1" x14ac:dyDescent="0.25">
      <c r="BA588" s="521"/>
    </row>
    <row r="589" spans="53:53" s="403" customFormat="1" x14ac:dyDescent="0.25">
      <c r="BA589" s="521"/>
    </row>
    <row r="590" spans="53:53" s="403" customFormat="1" x14ac:dyDescent="0.25">
      <c r="BA590" s="521"/>
    </row>
    <row r="591" spans="53:53" s="403" customFormat="1" x14ac:dyDescent="0.25">
      <c r="BA591" s="521"/>
    </row>
    <row r="592" spans="53:53" s="403" customFormat="1" x14ac:dyDescent="0.25">
      <c r="BA592" s="521"/>
    </row>
    <row r="593" spans="53:53" s="403" customFormat="1" x14ac:dyDescent="0.25">
      <c r="BA593" s="521"/>
    </row>
    <row r="594" spans="53:53" s="403" customFormat="1" x14ac:dyDescent="0.25">
      <c r="BA594" s="521"/>
    </row>
    <row r="595" spans="53:53" s="403" customFormat="1" x14ac:dyDescent="0.25">
      <c r="BA595" s="521"/>
    </row>
    <row r="596" spans="53:53" s="403" customFormat="1" x14ac:dyDescent="0.25">
      <c r="BA596" s="521"/>
    </row>
    <row r="597" spans="53:53" s="403" customFormat="1" x14ac:dyDescent="0.25">
      <c r="BA597" s="521"/>
    </row>
    <row r="598" spans="53:53" s="403" customFormat="1" x14ac:dyDescent="0.25">
      <c r="BA598" s="521"/>
    </row>
    <row r="599" spans="53:53" s="403" customFormat="1" x14ac:dyDescent="0.25">
      <c r="BA599" s="521"/>
    </row>
    <row r="600" spans="53:53" s="403" customFormat="1" x14ac:dyDescent="0.25">
      <c r="BA600" s="521"/>
    </row>
    <row r="601" spans="53:53" s="403" customFormat="1" x14ac:dyDescent="0.25">
      <c r="BA601" s="521"/>
    </row>
    <row r="602" spans="53:53" s="403" customFormat="1" x14ac:dyDescent="0.25">
      <c r="BA602" s="521"/>
    </row>
    <row r="603" spans="53:53" s="403" customFormat="1" x14ac:dyDescent="0.25">
      <c r="BA603" s="521"/>
    </row>
    <row r="604" spans="53:53" s="403" customFormat="1" x14ac:dyDescent="0.25">
      <c r="BA604" s="521"/>
    </row>
    <row r="605" spans="53:53" s="403" customFormat="1" x14ac:dyDescent="0.25">
      <c r="BA605" s="521"/>
    </row>
    <row r="606" spans="53:53" s="403" customFormat="1" x14ac:dyDescent="0.25">
      <c r="BA606" s="521"/>
    </row>
    <row r="607" spans="53:53" s="403" customFormat="1" x14ac:dyDescent="0.25">
      <c r="BA607" s="521"/>
    </row>
    <row r="608" spans="53:53" s="403" customFormat="1" x14ac:dyDescent="0.25">
      <c r="BA608" s="521"/>
    </row>
    <row r="609" spans="53:53" s="403" customFormat="1" x14ac:dyDescent="0.25">
      <c r="BA609" s="521"/>
    </row>
    <row r="610" spans="53:53" s="403" customFormat="1" x14ac:dyDescent="0.25">
      <c r="BA610" s="521"/>
    </row>
    <row r="611" spans="53:53" s="403" customFormat="1" x14ac:dyDescent="0.25">
      <c r="BA611" s="521"/>
    </row>
    <row r="612" spans="53:53" s="403" customFormat="1" x14ac:dyDescent="0.25">
      <c r="BA612" s="521"/>
    </row>
    <row r="613" spans="53:53" s="403" customFormat="1" x14ac:dyDescent="0.25">
      <c r="BA613" s="521"/>
    </row>
    <row r="614" spans="53:53" s="403" customFormat="1" x14ac:dyDescent="0.25">
      <c r="BA614" s="521"/>
    </row>
    <row r="615" spans="53:53" s="403" customFormat="1" x14ac:dyDescent="0.25">
      <c r="BA615" s="521"/>
    </row>
    <row r="616" spans="53:53" s="403" customFormat="1" x14ac:dyDescent="0.25">
      <c r="BA616" s="521"/>
    </row>
    <row r="617" spans="53:53" s="403" customFormat="1" x14ac:dyDescent="0.25">
      <c r="BA617" s="521"/>
    </row>
    <row r="618" spans="53:53" s="403" customFormat="1" x14ac:dyDescent="0.25">
      <c r="BA618" s="521"/>
    </row>
    <row r="619" spans="53:53" s="403" customFormat="1" x14ac:dyDescent="0.25">
      <c r="BA619" s="521"/>
    </row>
    <row r="620" spans="53:53" s="403" customFormat="1" x14ac:dyDescent="0.25">
      <c r="BA620" s="521"/>
    </row>
    <row r="621" spans="53:53" s="403" customFormat="1" x14ac:dyDescent="0.25">
      <c r="BA621" s="521"/>
    </row>
    <row r="622" spans="53:53" s="403" customFormat="1" x14ac:dyDescent="0.25">
      <c r="BA622" s="521"/>
    </row>
    <row r="623" spans="53:53" s="403" customFormat="1" x14ac:dyDescent="0.25">
      <c r="BA623" s="521"/>
    </row>
    <row r="624" spans="53:53" s="403" customFormat="1" x14ac:dyDescent="0.25">
      <c r="BA624" s="521"/>
    </row>
    <row r="625" spans="53:53" s="403" customFormat="1" x14ac:dyDescent="0.25">
      <c r="BA625" s="521"/>
    </row>
    <row r="626" spans="53:53" s="403" customFormat="1" x14ac:dyDescent="0.25">
      <c r="BA626" s="521"/>
    </row>
    <row r="627" spans="53:53" s="403" customFormat="1" x14ac:dyDescent="0.25">
      <c r="BA627" s="521"/>
    </row>
    <row r="628" spans="53:53" s="403" customFormat="1" x14ac:dyDescent="0.25">
      <c r="BA628" s="521"/>
    </row>
    <row r="629" spans="53:53" s="403" customFormat="1" x14ac:dyDescent="0.25">
      <c r="BA629" s="521"/>
    </row>
    <row r="630" spans="53:53" s="403" customFormat="1" x14ac:dyDescent="0.25">
      <c r="BA630" s="521"/>
    </row>
    <row r="631" spans="53:53" s="403" customFormat="1" x14ac:dyDescent="0.25">
      <c r="BA631" s="521"/>
    </row>
    <row r="632" spans="53:53" s="403" customFormat="1" x14ac:dyDescent="0.25">
      <c r="BA632" s="521"/>
    </row>
    <row r="633" spans="53:53" s="403" customFormat="1" x14ac:dyDescent="0.25">
      <c r="BA633" s="521"/>
    </row>
    <row r="634" spans="53:53" s="403" customFormat="1" x14ac:dyDescent="0.25">
      <c r="BA634" s="521"/>
    </row>
    <row r="635" spans="53:53" s="403" customFormat="1" x14ac:dyDescent="0.25">
      <c r="BA635" s="52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66" customFormat="1" ht="30" customHeight="1" x14ac:dyDescent="0.3">
      <c r="B1" s="640" t="str">
        <f>HLOOKUP(Introduction!$G$4,nametranslations,101,FALSE)</f>
        <v>Water in Schools</v>
      </c>
      <c r="C1" s="194" t="s">
        <v>215</v>
      </c>
      <c r="D1" s="175" t="str">
        <f>+Introduction!$C$7</f>
        <v>United Republic of Tanzania</v>
      </c>
      <c r="E1" s="175"/>
      <c r="F1" s="175"/>
      <c r="G1" s="175"/>
      <c r="H1" s="175"/>
      <c r="I1" s="176"/>
      <c r="J1" s="167"/>
      <c r="K1" s="167"/>
      <c r="L1" s="640" t="str">
        <f>HLOOKUP(Introduction!$G$4,nametranslations,101,FALSE)</f>
        <v>Water in Schools</v>
      </c>
      <c r="M1" s="194" t="s">
        <v>216</v>
      </c>
      <c r="N1" s="175" t="str">
        <f>+Introduction!$C$7</f>
        <v>United Republic of Tanzania</v>
      </c>
      <c r="O1" s="175"/>
      <c r="P1" s="175"/>
      <c r="Q1" s="175"/>
      <c r="R1" s="175"/>
      <c r="S1" s="176"/>
      <c r="T1" s="167"/>
      <c r="U1" s="167"/>
      <c r="V1" s="640" t="str">
        <f>HLOOKUP(Introduction!$G$4,nametranslations,101,FALSE)</f>
        <v>Water in Schools</v>
      </c>
      <c r="W1" s="194" t="s">
        <v>217</v>
      </c>
      <c r="X1" s="175" t="str">
        <f>+Introduction!$C$7</f>
        <v>United Republic of Tanzania</v>
      </c>
      <c r="Y1" s="175"/>
      <c r="Z1" s="175"/>
      <c r="AA1" s="175"/>
      <c r="AB1" s="175"/>
      <c r="AC1" s="176"/>
      <c r="AD1" s="167"/>
      <c r="AE1" s="167"/>
      <c r="AF1" s="640" t="str">
        <f>HLOOKUP(Introduction!$G$4,nametranslations,101,FALSE)</f>
        <v>Water in Schools</v>
      </c>
      <c r="AG1" s="194">
        <v>2013</v>
      </c>
      <c r="AH1" s="175" t="str">
        <f>+Introduction!$C$7</f>
        <v>United Republic of Tanzania</v>
      </c>
      <c r="AI1" s="175"/>
      <c r="AJ1" s="175"/>
      <c r="AK1" s="175"/>
      <c r="AL1" s="175"/>
      <c r="AM1" s="176"/>
      <c r="AN1" s="167"/>
      <c r="AO1" s="167"/>
      <c r="AP1" s="640" t="str">
        <f>HLOOKUP(Introduction!$G$4,nametranslations,101,FALSE)</f>
        <v>Water in Schools</v>
      </c>
      <c r="AQ1" s="194" t="s">
        <v>218</v>
      </c>
      <c r="AR1" s="175" t="str">
        <f>+Introduction!$C$7</f>
        <v>United Republic of Tanzania</v>
      </c>
      <c r="AS1" s="175"/>
      <c r="AT1" s="175"/>
      <c r="AU1" s="175"/>
      <c r="AV1" s="175"/>
      <c r="AW1" s="176"/>
      <c r="AX1" s="167"/>
      <c r="AY1" s="167"/>
      <c r="AZ1" s="640" t="str">
        <f>HLOOKUP(Introduction!$G$4,nametranslations,101,FALSE)</f>
        <v>Water in Schools</v>
      </c>
      <c r="BA1" s="194" t="s">
        <v>219</v>
      </c>
      <c r="BB1" s="175" t="str">
        <f>+Introduction!$C$7</f>
        <v>United Republic of Tanzania</v>
      </c>
      <c r="BC1" s="175"/>
      <c r="BD1" s="175"/>
      <c r="BE1" s="175"/>
      <c r="BF1" s="175"/>
      <c r="BG1" s="176"/>
      <c r="BH1" s="167"/>
      <c r="BI1" s="167"/>
      <c r="BJ1" s="640" t="str">
        <f>HLOOKUP(Introduction!$G$4,nametranslations,101,FALSE)</f>
        <v>Water in Schools</v>
      </c>
      <c r="BK1" s="194" t="s">
        <v>220</v>
      </c>
      <c r="BL1" s="175" t="str">
        <f>+Introduction!$C$7</f>
        <v>United Republic of Tanzania</v>
      </c>
      <c r="BM1" s="175"/>
      <c r="BN1" s="175"/>
      <c r="BO1" s="175"/>
      <c r="BP1" s="175"/>
      <c r="BQ1" s="176"/>
      <c r="BR1" s="167"/>
      <c r="BS1" s="167"/>
      <c r="BT1" s="640" t="str">
        <f>HLOOKUP(Introduction!$G$4,nametranslations,101,FALSE)</f>
        <v>Water in Schools</v>
      </c>
      <c r="BU1" s="194">
        <v>2018</v>
      </c>
      <c r="BV1" s="175" t="str">
        <f>+Introduction!$C$7</f>
        <v>United Republic of Tanzania</v>
      </c>
      <c r="BW1" s="175"/>
      <c r="BX1" s="175"/>
      <c r="BY1" s="175"/>
      <c r="BZ1" s="175"/>
      <c r="CA1" s="176"/>
      <c r="CB1" s="167"/>
      <c r="CC1" s="167"/>
      <c r="CD1" s="640" t="str">
        <f>HLOOKUP(Introduction!$G$4,nametranslations,101,FALSE)</f>
        <v>Water in Schools</v>
      </c>
      <c r="CE1" s="194">
        <v>2024</v>
      </c>
      <c r="CF1" s="175" t="str">
        <f>+Introduction!$C$7</f>
        <v>United Republic of Tanzania</v>
      </c>
      <c r="CG1" s="175"/>
      <c r="CH1" s="175"/>
      <c r="CI1" s="175"/>
      <c r="CJ1" s="175"/>
      <c r="CK1" s="176"/>
      <c r="CL1" s="167"/>
      <c r="CM1" s="167"/>
    </row>
    <row r="2" spans="1:242" s="166" customFormat="1" ht="30" customHeight="1" x14ac:dyDescent="0.3">
      <c r="A2" s="377" t="s">
        <v>303</v>
      </c>
      <c r="B2" s="177" t="s">
        <v>209</v>
      </c>
      <c r="C2" s="134" t="s">
        <v>151</v>
      </c>
      <c r="D2" s="134" t="s">
        <v>127</v>
      </c>
      <c r="E2" s="178"/>
      <c r="F2" s="178"/>
      <c r="G2" s="178"/>
      <c r="H2" s="178"/>
      <c r="I2" s="179"/>
      <c r="J2" s="167" t="s">
        <v>221</v>
      </c>
      <c r="K2" s="167"/>
      <c r="L2" s="177" t="s">
        <v>210</v>
      </c>
      <c r="M2" s="134" t="s">
        <v>151</v>
      </c>
      <c r="N2" s="134" t="s">
        <v>127</v>
      </c>
      <c r="O2" s="178"/>
      <c r="P2" s="178"/>
      <c r="Q2" s="178"/>
      <c r="R2" s="178"/>
      <c r="S2" s="179"/>
      <c r="T2" s="167" t="s">
        <v>221</v>
      </c>
      <c r="U2" s="167"/>
      <c r="V2" s="177" t="s">
        <v>211</v>
      </c>
      <c r="W2" s="134" t="s">
        <v>151</v>
      </c>
      <c r="X2" s="134" t="s">
        <v>127</v>
      </c>
      <c r="Y2" s="178"/>
      <c r="Z2" s="178"/>
      <c r="AA2" s="178"/>
      <c r="AB2" s="178"/>
      <c r="AC2" s="179"/>
      <c r="AD2" s="167" t="s">
        <v>221</v>
      </c>
      <c r="AE2" s="167"/>
      <c r="AF2" s="177" t="s">
        <v>325</v>
      </c>
      <c r="AG2" s="134" t="s">
        <v>129</v>
      </c>
      <c r="AH2" s="134" t="s">
        <v>316</v>
      </c>
      <c r="AI2" s="178"/>
      <c r="AJ2" s="178"/>
      <c r="AK2" s="178"/>
      <c r="AL2" s="178"/>
      <c r="AM2" s="179"/>
      <c r="AN2" s="167" t="s">
        <v>221</v>
      </c>
      <c r="AO2" s="167"/>
      <c r="AP2" s="177" t="s">
        <v>212</v>
      </c>
      <c r="AQ2" s="134" t="s">
        <v>129</v>
      </c>
      <c r="AR2" s="134" t="s">
        <v>128</v>
      </c>
      <c r="AS2" s="178"/>
      <c r="AT2" s="178"/>
      <c r="AU2" s="178"/>
      <c r="AV2" s="178"/>
      <c r="AW2" s="179"/>
      <c r="AX2" s="167" t="s">
        <v>221</v>
      </c>
      <c r="AY2" s="167"/>
      <c r="AZ2" s="177" t="s">
        <v>213</v>
      </c>
      <c r="BA2" s="134" t="s">
        <v>151</v>
      </c>
      <c r="BB2" s="134" t="s">
        <v>127</v>
      </c>
      <c r="BC2" s="178"/>
      <c r="BD2" s="178"/>
      <c r="BE2" s="178"/>
      <c r="BF2" s="178"/>
      <c r="BG2" s="179"/>
      <c r="BH2" s="167" t="s">
        <v>221</v>
      </c>
      <c r="BI2" s="167"/>
      <c r="BJ2" s="177" t="s">
        <v>214</v>
      </c>
      <c r="BK2" s="134" t="s">
        <v>129</v>
      </c>
      <c r="BL2" s="134" t="s">
        <v>193</v>
      </c>
      <c r="BM2" s="178"/>
      <c r="BN2" s="178"/>
      <c r="BO2" s="178"/>
      <c r="BP2" s="178"/>
      <c r="BQ2" s="179"/>
      <c r="BR2" s="167" t="s">
        <v>221</v>
      </c>
      <c r="BS2" s="167"/>
      <c r="BT2" s="177" t="s">
        <v>253</v>
      </c>
      <c r="BU2" s="134" t="s">
        <v>129</v>
      </c>
      <c r="BV2" s="134" t="s">
        <v>254</v>
      </c>
      <c r="BW2" s="178"/>
      <c r="BX2" s="178"/>
      <c r="BY2" s="178"/>
      <c r="BZ2" s="178"/>
      <c r="CA2" s="179"/>
      <c r="CB2" s="167" t="s">
        <v>221</v>
      </c>
      <c r="CC2" s="167"/>
      <c r="CD2" s="177" t="s">
        <v>334</v>
      </c>
      <c r="CE2" s="134" t="s">
        <v>335</v>
      </c>
      <c r="CF2" s="134" t="s">
        <v>336</v>
      </c>
      <c r="CG2" s="178"/>
      <c r="CH2" s="178"/>
      <c r="CI2" s="178"/>
      <c r="CJ2" s="178"/>
      <c r="CK2" s="179"/>
      <c r="CL2" s="167" t="s">
        <v>221</v>
      </c>
      <c r="CM2" s="167"/>
    </row>
    <row r="3" spans="1:242" s="142" customFormat="1" ht="18" customHeight="1" x14ac:dyDescent="0.3">
      <c r="A3" s="377"/>
      <c r="B3" s="135" t="str">
        <f>HLOOKUP(Introduction!$G$4,nametranslations,152,FALSE)</f>
        <v>Definition</v>
      </c>
      <c r="C3" s="136" t="str">
        <f>HLOOKUP(Introduction!$G$4,nametranslations,102,FALSE)</f>
        <v>Estimates (%)</v>
      </c>
      <c r="D3" s="137" t="str">
        <f>HLOOKUP(Introduction!$G$4,nametranslations,24,FALSE)</f>
        <v>Total</v>
      </c>
      <c r="E3" s="138" t="str">
        <f>HLOOKUP(Introduction!$G$4,nametranslations,26,FALSE)</f>
        <v>Urban</v>
      </c>
      <c r="F3" s="138" t="str">
        <f>HLOOKUP(Introduction!$G$4,nametranslations,25,FALSE)</f>
        <v>Rural</v>
      </c>
      <c r="G3" s="138" t="str">
        <f>HLOOKUP(Introduction!$G$4,nametranslations,27,FALSE)</f>
        <v>Pre-primary</v>
      </c>
      <c r="H3" s="138" t="str">
        <f>HLOOKUP(Introduction!$G$4,nametranslations,28,FALSE)</f>
        <v>Primary</v>
      </c>
      <c r="I3" s="139" t="str">
        <f>HLOOKUP(Introduction!$G$4,nametranslations,29,FALSE)</f>
        <v>Secondary</v>
      </c>
      <c r="J3" s="140"/>
      <c r="K3" s="140"/>
      <c r="L3" s="135" t="str">
        <f>HLOOKUP(Introduction!$G$4,nametranslations,152,FALSE)</f>
        <v>Definition</v>
      </c>
      <c r="M3" s="136" t="str">
        <f>HLOOKUP(Introduction!$G$4,nametranslations,102,FALSE)</f>
        <v>Estimates (%)</v>
      </c>
      <c r="N3" s="137" t="str">
        <f>HLOOKUP(Introduction!$G$4,nametranslations,24,FALSE)</f>
        <v>Total</v>
      </c>
      <c r="O3" s="138" t="str">
        <f>HLOOKUP(Introduction!$G$4,nametranslations,26,FALSE)</f>
        <v>Urban</v>
      </c>
      <c r="P3" s="138" t="str">
        <f>HLOOKUP(Introduction!$G$4,nametranslations,25,FALSE)</f>
        <v>Rural</v>
      </c>
      <c r="Q3" s="138" t="str">
        <f>HLOOKUP(Introduction!$G$4,nametranslations,27,FALSE)</f>
        <v>Pre-primary</v>
      </c>
      <c r="R3" s="138" t="str">
        <f>HLOOKUP(Introduction!$G$4,nametranslations,28,FALSE)</f>
        <v>Primary</v>
      </c>
      <c r="S3" s="139" t="str">
        <f>HLOOKUP(Introduction!$G$4,nametranslations,29,FALSE)</f>
        <v>Secondary</v>
      </c>
      <c r="T3" s="140"/>
      <c r="U3" s="140"/>
      <c r="V3" s="135" t="str">
        <f>HLOOKUP(Introduction!$G$4,nametranslations,152,FALSE)</f>
        <v>Definition</v>
      </c>
      <c r="W3" s="136" t="str">
        <f>HLOOKUP(Introduction!$G$4,nametranslations,102,FALSE)</f>
        <v>Estimates (%)</v>
      </c>
      <c r="X3" s="137" t="str">
        <f>HLOOKUP(Introduction!$G$4,nametranslations,24,FALSE)</f>
        <v>Total</v>
      </c>
      <c r="Y3" s="138" t="str">
        <f>HLOOKUP(Introduction!$G$4,nametranslations,26,FALSE)</f>
        <v>Urban</v>
      </c>
      <c r="Z3" s="138" t="str">
        <f>HLOOKUP(Introduction!$G$4,nametranslations,25,FALSE)</f>
        <v>Rural</v>
      </c>
      <c r="AA3" s="138" t="str">
        <f>HLOOKUP(Introduction!$G$4,nametranslations,27,FALSE)</f>
        <v>Pre-primary</v>
      </c>
      <c r="AB3" s="138" t="str">
        <f>HLOOKUP(Introduction!$G$4,nametranslations,28,FALSE)</f>
        <v>Primary</v>
      </c>
      <c r="AC3" s="139" t="str">
        <f>HLOOKUP(Introduction!$G$4,nametranslations,29,FALSE)</f>
        <v>Secondary</v>
      </c>
      <c r="AD3" s="140"/>
      <c r="AE3" s="140"/>
      <c r="AF3" s="135" t="str">
        <f>HLOOKUP(Introduction!$G$4,nametranslations,152,FALSE)</f>
        <v>Definition</v>
      </c>
      <c r="AG3" s="136" t="str">
        <f>HLOOKUP(Introduction!$G$4,nametranslations,102,FALSE)</f>
        <v>Estimates (%)</v>
      </c>
      <c r="AH3" s="137" t="str">
        <f>HLOOKUP(Introduction!$G$4,nametranslations,24,FALSE)</f>
        <v>Total</v>
      </c>
      <c r="AI3" s="138" t="str">
        <f>HLOOKUP(Introduction!$G$4,nametranslations,26,FALSE)</f>
        <v>Urban</v>
      </c>
      <c r="AJ3" s="138" t="str">
        <f>HLOOKUP(Introduction!$G$4,nametranslations,25,FALSE)</f>
        <v>Rural</v>
      </c>
      <c r="AK3" s="138" t="str">
        <f>HLOOKUP(Introduction!$G$4,nametranslations,27,FALSE)</f>
        <v>Pre-primary</v>
      </c>
      <c r="AL3" s="138" t="str">
        <f>HLOOKUP(Introduction!$G$4,nametranslations,28,FALSE)</f>
        <v>Primary</v>
      </c>
      <c r="AM3" s="139" t="str">
        <f>HLOOKUP(Introduction!$G$4,nametranslations,29,FALSE)</f>
        <v>Secondary</v>
      </c>
      <c r="AN3" s="140"/>
      <c r="AO3" s="140"/>
      <c r="AP3" s="135" t="str">
        <f>HLOOKUP(Introduction!$G$4,nametranslations,152,FALSE)</f>
        <v>Definition</v>
      </c>
      <c r="AQ3" s="136" t="str">
        <f>HLOOKUP(Introduction!$G$4,nametranslations,102,FALSE)</f>
        <v>Estimates (%)</v>
      </c>
      <c r="AR3" s="137" t="str">
        <f>HLOOKUP(Introduction!$G$4,nametranslations,24,FALSE)</f>
        <v>Total</v>
      </c>
      <c r="AS3" s="138" t="str">
        <f>HLOOKUP(Introduction!$G$4,nametranslations,26,FALSE)</f>
        <v>Urban</v>
      </c>
      <c r="AT3" s="138" t="str">
        <f>HLOOKUP(Introduction!$G$4,nametranslations,25,FALSE)</f>
        <v>Rural</v>
      </c>
      <c r="AU3" s="138" t="str">
        <f>HLOOKUP(Introduction!$G$4,nametranslations,27,FALSE)</f>
        <v>Pre-primary</v>
      </c>
      <c r="AV3" s="138" t="str">
        <f>HLOOKUP(Introduction!$G$4,nametranslations,28,FALSE)</f>
        <v>Primary</v>
      </c>
      <c r="AW3" s="139" t="str">
        <f>HLOOKUP(Introduction!$G$4,nametranslations,29,FALSE)</f>
        <v>Secondary</v>
      </c>
      <c r="AX3" s="140"/>
      <c r="AY3" s="140"/>
      <c r="AZ3" s="135" t="str">
        <f>HLOOKUP(Introduction!$G$4,nametranslations,152,FALSE)</f>
        <v>Definition</v>
      </c>
      <c r="BA3" s="136" t="str">
        <f>HLOOKUP(Introduction!$G$4,nametranslations,102,FALSE)</f>
        <v>Estimates (%)</v>
      </c>
      <c r="BB3" s="137" t="str">
        <f>HLOOKUP(Introduction!$G$4,nametranslations,24,FALSE)</f>
        <v>Total</v>
      </c>
      <c r="BC3" s="138" t="str">
        <f>HLOOKUP(Introduction!$G$4,nametranslations,26,FALSE)</f>
        <v>Urban</v>
      </c>
      <c r="BD3" s="138" t="str">
        <f>HLOOKUP(Introduction!$G$4,nametranslations,25,FALSE)</f>
        <v>Rural</v>
      </c>
      <c r="BE3" s="138" t="str">
        <f>HLOOKUP(Introduction!$G$4,nametranslations,27,FALSE)</f>
        <v>Pre-primary</v>
      </c>
      <c r="BF3" s="138" t="str">
        <f>HLOOKUP(Introduction!$G$4,nametranslations,28,FALSE)</f>
        <v>Primary</v>
      </c>
      <c r="BG3" s="139" t="str">
        <f>HLOOKUP(Introduction!$G$4,nametranslations,29,FALSE)</f>
        <v>Secondary</v>
      </c>
      <c r="BH3" s="140"/>
      <c r="BI3" s="140"/>
      <c r="BJ3" s="135" t="str">
        <f>HLOOKUP(Introduction!$G$4,nametranslations,152,FALSE)</f>
        <v>Definition</v>
      </c>
      <c r="BK3" s="136" t="str">
        <f>HLOOKUP(Introduction!$G$4,nametranslations,102,FALSE)</f>
        <v>Estimates (%)</v>
      </c>
      <c r="BL3" s="137" t="str">
        <f>HLOOKUP(Introduction!$G$4,nametranslations,24,FALSE)</f>
        <v>Total</v>
      </c>
      <c r="BM3" s="138" t="str">
        <f>HLOOKUP(Introduction!$G$4,nametranslations,26,FALSE)</f>
        <v>Urban</v>
      </c>
      <c r="BN3" s="138" t="str">
        <f>HLOOKUP(Introduction!$G$4,nametranslations,25,FALSE)</f>
        <v>Rural</v>
      </c>
      <c r="BO3" s="138" t="str">
        <f>HLOOKUP(Introduction!$G$4,nametranslations,27,FALSE)</f>
        <v>Pre-primary</v>
      </c>
      <c r="BP3" s="138" t="str">
        <f>HLOOKUP(Introduction!$G$4,nametranslations,28,FALSE)</f>
        <v>Primary</v>
      </c>
      <c r="BQ3" s="139" t="str">
        <f>HLOOKUP(Introduction!$G$4,nametranslations,29,FALSE)</f>
        <v>Secondary</v>
      </c>
      <c r="BR3" s="140"/>
      <c r="BS3" s="140"/>
      <c r="BT3" s="135" t="str">
        <f>HLOOKUP(Introduction!$G$4,nametranslations,152,FALSE)</f>
        <v>Definition</v>
      </c>
      <c r="BU3" s="136" t="str">
        <f>HLOOKUP(Introduction!$G$4,nametranslations,102,FALSE)</f>
        <v>Estimates (%)</v>
      </c>
      <c r="BV3" s="137" t="str">
        <f>HLOOKUP(Introduction!$G$4,nametranslations,24,FALSE)</f>
        <v>Total</v>
      </c>
      <c r="BW3" s="138" t="str">
        <f>HLOOKUP(Introduction!$G$4,nametranslations,26,FALSE)</f>
        <v>Urban</v>
      </c>
      <c r="BX3" s="138" t="str">
        <f>HLOOKUP(Introduction!$G$4,nametranslations,25,FALSE)</f>
        <v>Rural</v>
      </c>
      <c r="BY3" s="138" t="str">
        <f>HLOOKUP(Introduction!$G$4,nametranslations,27,FALSE)</f>
        <v>Pre-primary</v>
      </c>
      <c r="BZ3" s="138" t="str">
        <f>HLOOKUP(Introduction!$G$4,nametranslations,28,FALSE)</f>
        <v>Primary</v>
      </c>
      <c r="CA3" s="139" t="str">
        <f>HLOOKUP(Introduction!$G$4,nametranslations,29,FALSE)</f>
        <v>Secondary</v>
      </c>
      <c r="CB3" s="140"/>
      <c r="CC3" s="140"/>
      <c r="CD3" s="135" t="str">
        <f>HLOOKUP(Introduction!$G$4,nametranslations,152,FALSE)</f>
        <v>Definition</v>
      </c>
      <c r="CE3" s="136" t="str">
        <f>HLOOKUP(Introduction!$G$4,nametranslations,102,FALSE)</f>
        <v>Estimates (%)</v>
      </c>
      <c r="CF3" s="137" t="str">
        <f>HLOOKUP(Introduction!$G$4,nametranslations,24,FALSE)</f>
        <v>Total</v>
      </c>
      <c r="CG3" s="138" t="str">
        <f>HLOOKUP(Introduction!$G$4,nametranslations,26,FALSE)</f>
        <v>Urban</v>
      </c>
      <c r="CH3" s="138" t="str">
        <f>HLOOKUP(Introduction!$G$4,nametranslations,25,FALSE)</f>
        <v>Rural</v>
      </c>
      <c r="CI3" s="138" t="str">
        <f>HLOOKUP(Introduction!$G$4,nametranslations,27,FALSE)</f>
        <v>Pre-primary</v>
      </c>
      <c r="CJ3" s="138" t="str">
        <f>HLOOKUP(Introduction!$G$4,nametranslations,28,FALSE)</f>
        <v>Primary</v>
      </c>
      <c r="CK3" s="139" t="str">
        <f>HLOOKUP(Introduction!$G$4,nametranslations,29,FALSE)</f>
        <v>Secondary</v>
      </c>
      <c r="CL3" s="140"/>
      <c r="CM3" s="140"/>
      <c r="CN3" s="141"/>
      <c r="CX3" s="141"/>
      <c r="DH3" s="141"/>
      <c r="DR3" s="141"/>
      <c r="EB3" s="141"/>
      <c r="EL3" s="141"/>
      <c r="EV3" s="141"/>
      <c r="FF3" s="141"/>
      <c r="FP3" s="141"/>
      <c r="FZ3" s="141"/>
      <c r="GJ3" s="141"/>
      <c r="GT3" s="141"/>
      <c r="HD3" s="141"/>
      <c r="HN3" s="141"/>
      <c r="HX3" s="141"/>
      <c r="IH3" s="141"/>
    </row>
    <row r="4" spans="1:242" s="2" customFormat="1" x14ac:dyDescent="0.3">
      <c r="A4" s="673" t="str">
        <f>IF(ISBLANK('Data Summary'!A6),"",'Data Summary'!A6)</f>
        <v>TZA_2010_UIS</v>
      </c>
      <c r="B4" s="71"/>
      <c r="C4" s="31" t="str">
        <f>HLOOKUP(Introduction!$G$4,nametranslations,103,FALSE)</f>
        <v>No water source</v>
      </c>
      <c r="D4" s="7" t="str">
        <f t="shared" ref="D4:I4" si="0">IF(COUNTA(D13)=0,"",D13)</f>
        <v/>
      </c>
      <c r="E4" s="7" t="str">
        <f t="shared" si="0"/>
        <v/>
      </c>
      <c r="F4" s="7" t="str">
        <f t="shared" si="0"/>
        <v/>
      </c>
      <c r="G4" s="7" t="str">
        <f t="shared" si="0"/>
        <v/>
      </c>
      <c r="H4" s="7" t="str">
        <f t="shared" si="0"/>
        <v/>
      </c>
      <c r="I4" s="26" t="str">
        <f t="shared" si="0"/>
        <v/>
      </c>
      <c r="J4" s="21"/>
      <c r="K4" s="21"/>
      <c r="L4" s="71"/>
      <c r="M4" s="12"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1"/>
      <c r="U4" s="21"/>
      <c r="V4" s="71"/>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71"/>
      <c r="AG4" s="12" t="str">
        <f>HLOOKUP(Introduction!$G$4,nametranslations,103,FALSE)</f>
        <v>No water source</v>
      </c>
      <c r="AH4" s="7">
        <f t="shared" ref="AH4:AM4" si="3">IF(COUNTA(AH13)=0,"",AH13)</f>
        <v>6</v>
      </c>
      <c r="AI4" s="7" t="str">
        <f t="shared" si="3"/>
        <v/>
      </c>
      <c r="AJ4" s="7" t="str">
        <f t="shared" si="3"/>
        <v/>
      </c>
      <c r="AK4" s="7" t="str">
        <f t="shared" si="3"/>
        <v/>
      </c>
      <c r="AL4" s="7" t="str">
        <f t="shared" si="3"/>
        <v/>
      </c>
      <c r="AM4" s="26" t="str">
        <f t="shared" si="3"/>
        <v/>
      </c>
      <c r="AN4" s="21"/>
      <c r="AO4" s="21"/>
      <c r="AP4" s="71"/>
      <c r="AQ4" s="12" t="str">
        <f>HLOOKUP(Introduction!$G$4,nametranslations,103,FALSE)</f>
        <v>No water source</v>
      </c>
      <c r="AR4" s="7">
        <f>IF(COUNTA(AR13)=0,"",AR13)</f>
        <v>22.9</v>
      </c>
      <c r="AS4" s="7">
        <f t="shared" ref="AS4:AW4" si="4">IF(COUNTA(AS13)=0,"",AS13)</f>
        <v>10.199999999999999</v>
      </c>
      <c r="AT4" s="7">
        <f t="shared" si="4"/>
        <v>25</v>
      </c>
      <c r="AU4" s="7" t="str">
        <f t="shared" si="4"/>
        <v/>
      </c>
      <c r="AV4" s="7">
        <f t="shared" si="4"/>
        <v>22.9</v>
      </c>
      <c r="AW4" s="26" t="str">
        <f t="shared" si="4"/>
        <v/>
      </c>
      <c r="AX4" s="21"/>
      <c r="AY4" s="21"/>
      <c r="AZ4" s="71"/>
      <c r="BA4" s="12" t="str">
        <f>HLOOKUP(Introduction!$G$4,nametranslations,103,FALSE)</f>
        <v>No water source</v>
      </c>
      <c r="BB4" s="7" t="str">
        <f t="shared" ref="BB4:BG4" si="5">IF(COUNTA(BB13)=0,"",BB13)</f>
        <v/>
      </c>
      <c r="BC4" s="7" t="str">
        <f t="shared" si="5"/>
        <v/>
      </c>
      <c r="BD4" s="7" t="str">
        <f t="shared" si="5"/>
        <v/>
      </c>
      <c r="BE4" s="7" t="str">
        <f t="shared" si="5"/>
        <v/>
      </c>
      <c r="BF4" s="7" t="str">
        <f t="shared" si="5"/>
        <v/>
      </c>
      <c r="BG4" s="26" t="str">
        <f t="shared" si="5"/>
        <v/>
      </c>
      <c r="BH4" s="21"/>
      <c r="BI4" s="21"/>
      <c r="BJ4" s="71"/>
      <c r="BK4" s="115" t="str">
        <f>HLOOKUP(Introduction!$G$4,nametranslations,103,FALSE)</f>
        <v>No water source</v>
      </c>
      <c r="BL4" s="7" t="str">
        <f t="shared" ref="BL4:BQ4" si="6">IF(COUNTA(BL13)=0,"",BL13)</f>
        <v/>
      </c>
      <c r="BM4" s="7" t="str">
        <f t="shared" si="6"/>
        <v/>
      </c>
      <c r="BN4" s="7">
        <f t="shared" si="6"/>
        <v>31.775700000000001</v>
      </c>
      <c r="BO4" s="7" t="str">
        <f t="shared" si="6"/>
        <v/>
      </c>
      <c r="BP4" s="7" t="str">
        <f t="shared" si="6"/>
        <v/>
      </c>
      <c r="BQ4" s="26" t="str">
        <f t="shared" si="6"/>
        <v/>
      </c>
      <c r="BR4" s="21"/>
      <c r="BS4" s="21"/>
      <c r="BT4" s="71"/>
      <c r="BU4" s="115" t="str">
        <f>HLOOKUP(Introduction!$G$4,nametranslations,103,FALSE)</f>
        <v>No water source</v>
      </c>
      <c r="BV4" s="7">
        <f t="shared" ref="BV4:CA4" si="7">IF(COUNTA(BV13)=0,"",BV13)</f>
        <v>14.216379999999999</v>
      </c>
      <c r="BW4" s="7">
        <f t="shared" si="7"/>
        <v>7.7329600000000003</v>
      </c>
      <c r="BX4" s="7">
        <f t="shared" si="7"/>
        <v>16.058389999999999</v>
      </c>
      <c r="BY4" s="7">
        <f t="shared" si="7"/>
        <v>18.115743618153662</v>
      </c>
      <c r="BZ4" s="7">
        <f t="shared" si="7"/>
        <v>17.406628866863436</v>
      </c>
      <c r="CA4" s="26">
        <f t="shared" si="7"/>
        <v>6.6167877049796973</v>
      </c>
      <c r="CB4" s="21"/>
      <c r="CC4" s="21"/>
      <c r="CD4" s="71"/>
      <c r="CE4" s="115" t="str">
        <f>HLOOKUP(Introduction!$G$4,nametranslations,103,FALSE)</f>
        <v>No water source</v>
      </c>
      <c r="CF4" s="7" t="str">
        <f t="shared" ref="CF4:CK4" si="8">IF(COUNTA(CF13)=0,"",CF13)</f>
        <v/>
      </c>
      <c r="CG4" s="7" t="str">
        <f t="shared" si="8"/>
        <v/>
      </c>
      <c r="CH4" s="7" t="str">
        <f t="shared" si="8"/>
        <v/>
      </c>
      <c r="CI4" s="7" t="str">
        <f t="shared" si="8"/>
        <v/>
      </c>
      <c r="CJ4" s="7" t="str">
        <f t="shared" si="8"/>
        <v/>
      </c>
      <c r="CK4" s="26" t="str">
        <f t="shared" si="8"/>
        <v/>
      </c>
      <c r="CL4" s="21"/>
      <c r="CM4" s="21"/>
      <c r="CN4" s="79"/>
      <c r="CX4" s="79"/>
      <c r="DH4" s="79"/>
      <c r="DR4" s="79"/>
      <c r="EB4" s="79"/>
      <c r="EL4" s="79"/>
      <c r="EV4" s="79"/>
      <c r="FF4" s="79"/>
      <c r="FP4" s="79"/>
      <c r="FZ4" s="79"/>
      <c r="GJ4" s="79"/>
      <c r="GT4" s="79"/>
      <c r="HD4" s="79"/>
      <c r="HN4" s="79"/>
      <c r="HX4" s="79"/>
      <c r="IH4" s="79"/>
    </row>
    <row r="5" spans="1:242" s="2" customFormat="1" x14ac:dyDescent="0.3">
      <c r="A5" s="673" t="str">
        <f ca="1">IF(ISBLANK('Data Summary'!A7),"",'Data Summary'!A7)</f>
        <v>TZA_2012_UIS</v>
      </c>
      <c r="B5" s="71"/>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12" t="str">
        <f>HLOOKUP(Introduction!$G$4,nametranslations,104,FALSE)</f>
        <v>Unimproved</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1"/>
      <c r="W5" s="12"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1"/>
      <c r="AG5" s="12"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1"/>
      <c r="AQ5" s="12" t="str">
        <f>HLOOKUP(Introduction!$G$4,nametranslations,104,FALSE)</f>
        <v>Unimproved</v>
      </c>
      <c r="AR5" s="7">
        <f>IF((COUNTA(AR14:AR25)=0)+(COUNTA(AR13)=0),"",100-AR13-SUMPRODUCT(AQ14:AQ25,AR14:AR25))</f>
        <v>14.29999999999999</v>
      </c>
      <c r="AS5" s="7">
        <f>IF((COUNTA(AS14:AS25)=0)+(COUNTA(AS13)=0),"",100-AS13-SUMPRODUCT(AQ14:AQ25,AS14:AS25))</f>
        <v>15.400000000000006</v>
      </c>
      <c r="AT5" s="7">
        <f>IF((COUNTA(AT14:AT25)=0)+(COUNTA(AT13)=0),"",100-AT13-SUMPRODUCT(AQ14:AQ25,AT14:AT25))</f>
        <v>14.300000000000004</v>
      </c>
      <c r="AU5" s="7" t="str">
        <f>IF((COUNTA(AU14:AU25)=0)+(COUNTA(AU13)=0),"",100-AU13-SUMPRODUCT(AQ14:AQ25,AU14:AU25))</f>
        <v/>
      </c>
      <c r="AV5" s="7">
        <f>IF((COUNTA(AV14:AV25)=0)+(COUNTA(AV13)=0),"",100-AV13-SUMPRODUCT(AQ14:AQ25,AV14:AV25))</f>
        <v>14.29999999999999</v>
      </c>
      <c r="AW5" s="26" t="str">
        <f>IF((COUNTA(AW14:AW25)=0)+(COUNTA(AW13)=0),"",100-AW13-SUMPRODUCT(AQ14:AQ25,AW14:AW25))</f>
        <v/>
      </c>
      <c r="AX5" s="21"/>
      <c r="AY5" s="21"/>
      <c r="AZ5" s="71"/>
      <c r="BA5" s="12" t="str">
        <f>HLOOKUP(Introduction!$G$4,nametranslations,104,FALSE)</f>
        <v>Unimproved</v>
      </c>
      <c r="BB5" s="7"/>
      <c r="BC5" s="7" t="str">
        <f>IF((COUNTA(BC14:BC25)=0)+(COUNTA(BC13)=0),"",100-BC13-SUMPRODUCT(BA14:BA25,BC14:BC25))</f>
        <v/>
      </c>
      <c r="BD5" s="7" t="str">
        <f>IF((COUNTA(BD14:BD25)=0)+(COUNTA(BD13)=0),"",100-BD13-SUMPRODUCT(BA14:BA25,BD14:BD25))</f>
        <v/>
      </c>
      <c r="BE5" s="7" t="str">
        <f>IF((COUNTA(BE14:BE25)=0)+(COUNTA(BE13)=0),"",100-BE13-SUMPRODUCT(BA14:BA25,BE14:BE25))</f>
        <v/>
      </c>
      <c r="BF5" s="7"/>
      <c r="BG5" s="26"/>
      <c r="BH5" s="21"/>
      <c r="BI5" s="21"/>
      <c r="BJ5" s="71"/>
      <c r="BK5" s="115" t="str">
        <f>HLOOKUP(Introduction!$G$4,nametranslations,104,FALSE)</f>
        <v>Unimproved</v>
      </c>
      <c r="BL5" s="7" t="str">
        <f>IF((COUNTA(BL14:BL25)=0)+(COUNTA(BL13)=0),"",100-BL13-SUMPRODUCT(BK14:BK25,BL14:BL25))</f>
        <v/>
      </c>
      <c r="BM5" s="7" t="str">
        <f>IF((COUNTA(BM14:BM25)=0)+(COUNTA(BM13)=0),"",100-BM13-SUMPRODUCT(BK14:BK25,BM14:BM25))</f>
        <v/>
      </c>
      <c r="BN5" s="7">
        <f>IF((COUNTA(BN14:BN25)=0)+(COUNTA(BN13)=0),"",100-BN13-SUMPRODUCT(BK14:BK25,BN14:BN25))</f>
        <v>22.429900000000004</v>
      </c>
      <c r="BO5" s="7" t="str">
        <f>IF((COUNTA(BO14:BO25)=0)+(COUNTA(BO13)=0),"",100-BO13-SUMPRODUCT(BK14:BK25,BO14:BO25))</f>
        <v/>
      </c>
      <c r="BP5" s="7" t="str">
        <f>IF((COUNTA(BP14:BP25)=0)+(COUNTA(BP13)=0),"",100-BP13-SUMPRODUCT(BK14:BK25,BP14:BP25))</f>
        <v/>
      </c>
      <c r="BQ5" s="26" t="str">
        <f>IF((COUNTA(BQ14:BQ25)=0)+(COUNTA(BQ13)=0),"",100-BQ13-SUMPRODUCT(BK14:BK25,BQ14:BQ25))</f>
        <v/>
      </c>
      <c r="BR5" s="21"/>
      <c r="BS5" s="21"/>
      <c r="BT5" s="71"/>
      <c r="BU5" s="115" t="str">
        <f>HLOOKUP(Introduction!$G$4,nametranslations,104,FALSE)</f>
        <v>Unimproved</v>
      </c>
      <c r="BV5" s="7">
        <f>IF((COUNTA(BV14:BV25)=0)+(COUNTA(BV13)=0),"",100-BV13-SUMPRODUCT(BU14:BU25,BV14:BV25))</f>
        <v>16.604260000000011</v>
      </c>
      <c r="BW5" s="7">
        <f>IF((COUNTA(BW14:BW25)=0)+(COUNTA(BW13)=0),"",100-BW13-SUMPRODUCT(BU14:BU25,BW14:BW25))</f>
        <v>5.8250099999999918</v>
      </c>
      <c r="BX5" s="7">
        <f>IF((COUNTA(BX14:BX25)=0)+(COUNTA(BX13)=0),"",100-BX13-SUMPRODUCT(BU14:BU25,BX14:BX25))</f>
        <v>19.666759999999982</v>
      </c>
      <c r="BY5" s="7">
        <f>IF((COUNTA(BY14:BY25)=0)+(COUNTA(BY13)=0),"",100-BY13-SUMPRODUCT(BU14:BU25,BY14:BY25))</f>
        <v>19.144476152550268</v>
      </c>
      <c r="BZ5" s="7">
        <f>IF((COUNTA(BZ14:BZ25)=0)+(COUNTA(BZ13)=0),"",100-BZ13-SUMPRODUCT(BU14:BU25,BZ14:BZ25))</f>
        <v>18.527092750311454</v>
      </c>
      <c r="CA5" s="26">
        <f>IF((COUNTA(CA14:CA25)=0)+(COUNTA(CA13)=0),"",100-CA13-SUMPRODUCT(BU14:BU25,CA14:CA25))</f>
        <v>11.759944074718305</v>
      </c>
      <c r="CB5" s="21"/>
      <c r="CC5" s="21"/>
      <c r="CD5" s="71"/>
      <c r="CE5" s="115" t="str">
        <f>HLOOKUP(Introduction!$G$4,nametranslations,104,FALSE)</f>
        <v>Unimproved</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6" t="str">
        <f>IF((COUNTA(CK14:CK25)=0)+(COUNTA(CK13)=0),"",100-CK13-SUMPRODUCT(CE14:CE25,CK14:CK25))</f>
        <v/>
      </c>
      <c r="CL5" s="21"/>
      <c r="CM5" s="21"/>
      <c r="CN5" s="79"/>
      <c r="CX5" s="79"/>
      <c r="DH5" s="79"/>
      <c r="DR5" s="79"/>
      <c r="EB5" s="79"/>
      <c r="EL5" s="79"/>
      <c r="EV5" s="79"/>
      <c r="FF5" s="79"/>
      <c r="FP5" s="79"/>
      <c r="FZ5" s="79"/>
      <c r="GJ5" s="79"/>
      <c r="GT5" s="79"/>
      <c r="HD5" s="79"/>
      <c r="HN5" s="79"/>
      <c r="HX5" s="79"/>
      <c r="IH5" s="79"/>
    </row>
    <row r="6" spans="1:242" s="2" customFormat="1" x14ac:dyDescent="0.3">
      <c r="A6" s="673" t="str">
        <f ca="1">IF(ISBLANK('Data Summary'!A8),"",'Data Summary'!A8)</f>
        <v>TZA_2013_UIS</v>
      </c>
      <c r="B6" s="71"/>
      <c r="C6" s="31" t="str">
        <f>HLOOKUP(Introduction!$G$4,nametranslations,75,FALSE)</f>
        <v>Improved</v>
      </c>
      <c r="D6" s="7">
        <f>IF(COUNTA(D14:D25)=0,"",SUMPRODUCT(D14:D25,C14:C25))</f>
        <v>45.894233642067519</v>
      </c>
      <c r="E6" s="7" t="str">
        <f>IF(COUNTA(E14:E25)=0,"",SUMPRODUCT(E14:E25,C14:C25))</f>
        <v/>
      </c>
      <c r="F6" s="7" t="str">
        <f>IF(COUNTA(F14:F25)=0,"",SUMPRODUCT(F14:F25,C14:C25))</f>
        <v/>
      </c>
      <c r="G6" s="7" t="str">
        <f>IF(COUNTA(G14:G25)=0,"",SUMPRODUCT(G14:G25,C14:C25))</f>
        <v/>
      </c>
      <c r="H6" s="7">
        <f>IF(COUNTA(H14:H25)=0,"",SUMPRODUCT(H14:H25,C14:C25))</f>
        <v>43.6</v>
      </c>
      <c r="I6" s="26">
        <f>IF(COUNTA(I14:I25)=0,"",SUMPRODUCT(I14:I25,C14:C25))</f>
        <v>54.4</v>
      </c>
      <c r="J6" s="21"/>
      <c r="K6" s="21"/>
      <c r="L6" s="71"/>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1"/>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1"/>
      <c r="AG6" s="12" t="str">
        <f>HLOOKUP(Introduction!$G$4,nametranslations,75,FALSE)</f>
        <v>Improved</v>
      </c>
      <c r="AH6" s="7">
        <f>IF(COUNTA(AH14:AH25)=0,"",SUMPRODUCT(AH14:AH25,AG14:AG25))</f>
        <v>74</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1"/>
      <c r="AQ6" s="12" t="str">
        <f>HLOOKUP(Introduction!$G$4,nametranslations,75,FALSE)</f>
        <v>Improved</v>
      </c>
      <c r="AR6" s="7">
        <f>IF(COUNTA(AR14:AR25)=0,"",SUMPRODUCT(AR14:AR25,AQ14:AQ25))</f>
        <v>62.800000000000004</v>
      </c>
      <c r="AS6" s="7">
        <f>IF(COUNTA(AS14:AS25)=0,"",SUMPRODUCT(AS14:AS25,AQ14:AQ25))</f>
        <v>74.399999999999991</v>
      </c>
      <c r="AT6" s="7">
        <f>IF(COUNTA(AT14:AT25)=0,"",SUMPRODUCT(AT14:AT25,AQ14:AQ25))</f>
        <v>60.699999999999996</v>
      </c>
      <c r="AU6" s="7" t="str">
        <f>IF(COUNTA(AU14:AU25)=0,"",SUMPRODUCT(AU14:AU25,AQ14:AQ25))</f>
        <v/>
      </c>
      <c r="AV6" s="7">
        <f>IF(COUNTA(AV14:AV25)=0,"",SUMPRODUCT(AV14:AV25,AQ14:AQ25))</f>
        <v>62.800000000000004</v>
      </c>
      <c r="AW6" s="26" t="str">
        <f>IF(COUNTA(AW14:AW25)=0,"",SUMPRODUCT(AW14:AW25,AQ14:AQ25))</f>
        <v/>
      </c>
      <c r="AX6" s="21"/>
      <c r="AY6" s="21"/>
      <c r="AZ6" s="71"/>
      <c r="BA6" s="1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1"/>
      <c r="BK6" s="115" t="str">
        <f>HLOOKUP(Introduction!$G$4,nametranslations,75,FALSE)</f>
        <v>Improved</v>
      </c>
      <c r="BL6" s="7" t="str">
        <f>IF(COUNTA(BL14:BL25)=0,"",SUMPRODUCT(BL14:BL25,BK14:BK25))</f>
        <v/>
      </c>
      <c r="BM6" s="7" t="str">
        <f>IF(COUNTA(BM14:BM25)=0,"",SUMPRODUCT(BM14:BM25,BK14:BK25))</f>
        <v/>
      </c>
      <c r="BN6" s="7">
        <f>IF(COUNTA(BN14:BN25)=0,"",SUMPRODUCT(BN14:BN25,BK14:BK25))</f>
        <v>45.794399999999996</v>
      </c>
      <c r="BO6" s="7" t="str">
        <f>IF(COUNTA(BO14:BO25)=0,"",SUMPRODUCT(BO14:BO25,BK14:BK25))</f>
        <v/>
      </c>
      <c r="BP6" s="7" t="str">
        <f>IF(COUNTA(BP14:BP25)=0,"",SUMPRODUCT(BP14:BP25,BK14:BK25))</f>
        <v/>
      </c>
      <c r="BQ6" s="26" t="str">
        <f>IF(COUNTA(BQ14:BQ25)=0,"",SUMPRODUCT(BQ14:BQ25,BK14:BK25))</f>
        <v/>
      </c>
      <c r="BR6" s="21"/>
      <c r="BS6" s="21"/>
      <c r="BT6" s="71"/>
      <c r="BU6" s="115" t="str">
        <f>HLOOKUP(Introduction!$G$4,nametranslations,75,FALSE)</f>
        <v>Improved</v>
      </c>
      <c r="BV6" s="7">
        <f>IF(COUNTA(BV14:BV25)=0,"",SUMPRODUCT(BV14:BV25,BU14:BU25))</f>
        <v>69.179359999999988</v>
      </c>
      <c r="BW6" s="7">
        <f>IF(COUNTA(BW14:BW25)=0,"",SUMPRODUCT(BW14:BW25,BU14:BU25))</f>
        <v>86.442030000000003</v>
      </c>
      <c r="BX6" s="7">
        <f>IF(COUNTA(BX14:BX25)=0,"",SUMPRODUCT(BX14:BX25,BU14:BU25))</f>
        <v>64.274850000000015</v>
      </c>
      <c r="BY6" s="7">
        <f>IF(COUNTA(BY14:BY25)=0,"",SUMPRODUCT(BY14:BY25,BU14:BU25))</f>
        <v>62.739780229296073</v>
      </c>
      <c r="BZ6" s="7">
        <f>IF(COUNTA(BZ14:BZ25)=0,"",SUMPRODUCT(BZ14:BZ25,BU14:BU25))</f>
        <v>64.066278382825118</v>
      </c>
      <c r="CA6" s="26">
        <f>IF(COUNTA(CA14:CA25)=0,"",SUMPRODUCT(CA14:CA25,BU14:BU25))</f>
        <v>81.623268220301995</v>
      </c>
      <c r="CB6" s="21"/>
      <c r="CC6" s="21"/>
      <c r="CD6" s="71"/>
      <c r="CE6" s="115" t="str">
        <f>HLOOKUP(Introduction!$G$4,nametranslations,75,FALSE)</f>
        <v>Improved</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9"/>
      <c r="CX6" s="79"/>
      <c r="DH6" s="79"/>
      <c r="DR6" s="79"/>
      <c r="EB6" s="79"/>
      <c r="EL6" s="79"/>
      <c r="EV6" s="79"/>
      <c r="FF6" s="79"/>
      <c r="FP6" s="79"/>
      <c r="FZ6" s="79"/>
      <c r="GJ6" s="79"/>
      <c r="GT6" s="79"/>
      <c r="HD6" s="79"/>
      <c r="HN6" s="79"/>
      <c r="HX6" s="79"/>
      <c r="IH6" s="79"/>
    </row>
    <row r="7" spans="1:242" s="2" customFormat="1" x14ac:dyDescent="0.3">
      <c r="A7" s="673" t="str">
        <f ca="1">IF(ISBLANK('Data Summary'!A9),"",'Data Summary'!A9)</f>
        <v>TZA_2013_SUR</v>
      </c>
      <c r="B7" s="71"/>
      <c r="C7" s="57" t="str">
        <f>HLOOKUP(Introduction!$G$4,nametranslations,105,FALSE)</f>
        <v>Available</v>
      </c>
      <c r="D7" s="6"/>
      <c r="E7" s="6"/>
      <c r="F7" s="6"/>
      <c r="G7" s="6"/>
      <c r="H7" s="6"/>
      <c r="I7" s="26"/>
      <c r="J7" s="21"/>
      <c r="K7" s="21"/>
      <c r="L7" s="71"/>
      <c r="M7" s="28" t="str">
        <f>HLOOKUP(Introduction!$G$4,nametranslations,105,FALSE)</f>
        <v>Available</v>
      </c>
      <c r="N7" s="6"/>
      <c r="O7" s="6"/>
      <c r="P7" s="6"/>
      <c r="Q7" s="6"/>
      <c r="R7" s="6"/>
      <c r="S7" s="26"/>
      <c r="T7" s="21"/>
      <c r="U7" s="21"/>
      <c r="V7" s="71"/>
      <c r="W7" s="28" t="str">
        <f>HLOOKUP(Introduction!$G$4,nametranslations,105,FALSE)</f>
        <v>Available</v>
      </c>
      <c r="X7" s="6"/>
      <c r="Y7" s="6"/>
      <c r="Z7" s="6"/>
      <c r="AA7" s="6"/>
      <c r="AB7" s="6"/>
      <c r="AC7" s="26"/>
      <c r="AD7" s="21"/>
      <c r="AE7" s="21"/>
      <c r="AF7" s="71" t="s">
        <v>317</v>
      </c>
      <c r="AG7" s="201" t="str">
        <f>HLOOKUP(Introduction!$G$4,nametranslations,105,FALSE)</f>
        <v>Available</v>
      </c>
      <c r="AH7" s="6">
        <f>100-60</f>
        <v>40</v>
      </c>
      <c r="AI7" s="6"/>
      <c r="AJ7" s="6"/>
      <c r="AK7" s="6"/>
      <c r="AL7" s="6"/>
      <c r="AM7" s="26"/>
      <c r="AN7" s="21"/>
      <c r="AO7" s="21"/>
      <c r="AP7" s="71"/>
      <c r="AQ7" s="28" t="str">
        <f>HLOOKUP(Introduction!$G$4,nametranslations,105,FALSE)</f>
        <v>Available</v>
      </c>
      <c r="AR7" s="6"/>
      <c r="AS7" s="6"/>
      <c r="AT7" s="6"/>
      <c r="AU7" s="6"/>
      <c r="AV7" s="6"/>
      <c r="AW7" s="26"/>
      <c r="AX7" s="21"/>
      <c r="AY7" s="21"/>
      <c r="AZ7" s="71"/>
      <c r="BA7" s="28" t="str">
        <f>HLOOKUP(Introduction!$G$4,nametranslations,105,FALSE)</f>
        <v>Available</v>
      </c>
      <c r="BB7" s="6"/>
      <c r="BC7" s="6"/>
      <c r="BD7" s="6"/>
      <c r="BE7" s="6"/>
      <c r="BF7" s="6"/>
      <c r="BG7" s="26"/>
      <c r="BH7" s="21"/>
      <c r="BI7" s="21"/>
      <c r="BJ7" s="71"/>
      <c r="BK7" s="116" t="str">
        <f>HLOOKUP(Introduction!$G$4,nametranslations,105,FALSE)</f>
        <v>Available</v>
      </c>
      <c r="BL7" s="6"/>
      <c r="BM7" s="6"/>
      <c r="BN7" s="6">
        <v>44.859810000000003</v>
      </c>
      <c r="BO7" s="6"/>
      <c r="BP7" s="6"/>
      <c r="BQ7" s="26"/>
      <c r="BR7" s="21"/>
      <c r="BS7" s="21"/>
      <c r="BT7" s="71" t="s">
        <v>236</v>
      </c>
      <c r="BU7" s="116" t="str">
        <f>HLOOKUP(Introduction!$G$4,nametranslations,105,FALSE)</f>
        <v>Available</v>
      </c>
      <c r="BV7" s="6">
        <v>68.971900000000005</v>
      </c>
      <c r="BW7" s="6">
        <v>77.56259</v>
      </c>
      <c r="BX7" s="6">
        <v>66.531189999999995</v>
      </c>
      <c r="BY7" s="6">
        <v>62.987353270266766</v>
      </c>
      <c r="BZ7" s="6">
        <v>63.904031552553462</v>
      </c>
      <c r="CA7" s="26">
        <v>80.57192013689189</v>
      </c>
      <c r="CB7" s="21"/>
      <c r="CC7" s="21"/>
      <c r="CD7" s="71"/>
      <c r="CE7" s="201" t="str">
        <f>HLOOKUP(Introduction!$G$4,nametranslations,105,FALSE)</f>
        <v>Available</v>
      </c>
      <c r="CF7" s="6"/>
      <c r="CG7" s="6"/>
      <c r="CH7" s="6"/>
      <c r="CI7" s="6"/>
      <c r="CJ7" s="6"/>
      <c r="CK7" s="26"/>
      <c r="CL7" s="21"/>
      <c r="CM7" s="21"/>
      <c r="CN7" s="79"/>
      <c r="CX7" s="79"/>
      <c r="DH7" s="79"/>
      <c r="DR7" s="79"/>
      <c r="EB7" s="79"/>
      <c r="EL7" s="79"/>
      <c r="EV7" s="79"/>
      <c r="FF7" s="79"/>
      <c r="FP7" s="79"/>
      <c r="FZ7" s="79"/>
      <c r="GJ7" s="79"/>
      <c r="GT7" s="79"/>
      <c r="HD7" s="79"/>
      <c r="HN7" s="79"/>
      <c r="HX7" s="79"/>
      <c r="IH7" s="79"/>
    </row>
    <row r="8" spans="1:242" s="2" customFormat="1" ht="15.6" customHeight="1" x14ac:dyDescent="0.3">
      <c r="A8" s="673" t="str">
        <f ca="1">IF(ISBLANK('Data Summary'!A10),"",'Data Summary'!A10)</f>
        <v>TZA_2014_SDI</v>
      </c>
      <c r="B8" s="71"/>
      <c r="C8" s="57" t="str">
        <f>HLOOKUP(Introduction!$G$4,nametranslations,106,FALSE)</f>
        <v>On premises</v>
      </c>
      <c r="D8" s="58"/>
      <c r="E8" s="7"/>
      <c r="F8" s="7"/>
      <c r="G8" s="7"/>
      <c r="H8" s="7"/>
      <c r="I8" s="26"/>
      <c r="J8" s="21"/>
      <c r="K8" s="21"/>
      <c r="L8" s="71"/>
      <c r="M8" s="28" t="str">
        <f>HLOOKUP(Introduction!$G$4,nametranslations,106,FALSE)</f>
        <v>On premises</v>
      </c>
      <c r="N8" s="7"/>
      <c r="O8" s="7"/>
      <c r="P8" s="7"/>
      <c r="Q8" s="7"/>
      <c r="R8" s="7"/>
      <c r="S8" s="26"/>
      <c r="T8" s="21"/>
      <c r="U8" s="21"/>
      <c r="V8" s="71"/>
      <c r="W8" s="28" t="str">
        <f>HLOOKUP(Introduction!$G$4,nametranslations,106,FALSE)</f>
        <v>On premises</v>
      </c>
      <c r="X8" s="7"/>
      <c r="Y8" s="7"/>
      <c r="Z8" s="7"/>
      <c r="AA8" s="7"/>
      <c r="AB8" s="7"/>
      <c r="AC8" s="26"/>
      <c r="AD8" s="21"/>
      <c r="AE8" s="21"/>
      <c r="AF8" s="71" t="s">
        <v>317</v>
      </c>
      <c r="AG8" s="201" t="str">
        <f>HLOOKUP(Introduction!$G$4,nametranslations,106,FALSE)</f>
        <v>On premises</v>
      </c>
      <c r="AH8" s="58"/>
      <c r="AI8" s="7"/>
      <c r="AJ8" s="7"/>
      <c r="AK8" s="7"/>
      <c r="AL8" s="7"/>
      <c r="AM8" s="26"/>
      <c r="AN8" s="21"/>
      <c r="AO8" s="21"/>
      <c r="AP8" s="71"/>
      <c r="AQ8" s="28" t="str">
        <f>HLOOKUP(Introduction!$G$4,nametranslations,106,FALSE)</f>
        <v>On premises</v>
      </c>
      <c r="AR8" s="7"/>
      <c r="AS8" s="7"/>
      <c r="AT8" s="7"/>
      <c r="AU8" s="7"/>
      <c r="AV8" s="7"/>
      <c r="AW8" s="26"/>
      <c r="AX8" s="21"/>
      <c r="AY8" s="21"/>
      <c r="AZ8" s="71"/>
      <c r="BA8" s="28" t="str">
        <f>HLOOKUP(Introduction!$G$4,nametranslations,106,FALSE)</f>
        <v>On premises</v>
      </c>
      <c r="BB8" s="7"/>
      <c r="BC8" s="7"/>
      <c r="BD8" s="7"/>
      <c r="BE8" s="7"/>
      <c r="BF8" s="7"/>
      <c r="BG8" s="26"/>
      <c r="BH8" s="21"/>
      <c r="BI8" s="21"/>
      <c r="BJ8" s="71"/>
      <c r="BK8" s="116" t="str">
        <f>HLOOKUP(Introduction!$G$4,nametranslations,106,FALSE)</f>
        <v>On premises</v>
      </c>
      <c r="BL8" s="7"/>
      <c r="BM8" s="7"/>
      <c r="BN8" s="7">
        <v>34.579439999999998</v>
      </c>
      <c r="BO8" s="7"/>
      <c r="BP8" s="7"/>
      <c r="BQ8" s="26"/>
      <c r="BR8" s="21"/>
      <c r="BS8" s="21"/>
      <c r="BT8" s="71" t="s">
        <v>237</v>
      </c>
      <c r="BU8" s="116" t="str">
        <f>HLOOKUP(Introduction!$G$4,nametranslations,106,FALSE)</f>
        <v>On premises</v>
      </c>
      <c r="BV8" s="7">
        <v>54.41234</v>
      </c>
      <c r="BW8" s="7">
        <v>77.704719999999995</v>
      </c>
      <c r="BX8" s="7">
        <v>47.794730000000001</v>
      </c>
      <c r="BY8" s="7">
        <v>46.091444277039706</v>
      </c>
      <c r="BZ8" s="7">
        <v>47.855397336924241</v>
      </c>
      <c r="CA8" s="26">
        <v>70.281476834714852</v>
      </c>
      <c r="CB8" s="21"/>
      <c r="CC8" s="21"/>
      <c r="CD8" s="71"/>
      <c r="CE8" s="201" t="str">
        <f>HLOOKUP(Introduction!$G$4,nametranslations,106,FALSE)</f>
        <v>On premises</v>
      </c>
      <c r="CF8" s="58"/>
      <c r="CG8" s="7"/>
      <c r="CH8" s="7"/>
      <c r="CI8" s="7"/>
      <c r="CJ8" s="7"/>
      <c r="CK8" s="26"/>
      <c r="CL8" s="21"/>
      <c r="CM8" s="21"/>
      <c r="CN8" s="79"/>
      <c r="CX8" s="79"/>
      <c r="DH8" s="79"/>
      <c r="DR8" s="79"/>
      <c r="EB8" s="79"/>
      <c r="EL8" s="79"/>
      <c r="EV8" s="79"/>
      <c r="FF8" s="79"/>
      <c r="FP8" s="79"/>
      <c r="FZ8" s="79"/>
      <c r="GJ8" s="79"/>
      <c r="GT8" s="79"/>
      <c r="HD8" s="79"/>
      <c r="HN8" s="79"/>
      <c r="HX8" s="79"/>
      <c r="IH8" s="79"/>
    </row>
    <row r="9" spans="1:242" s="655" customFormat="1" ht="21" customHeight="1" x14ac:dyDescent="0.3">
      <c r="A9" s="674" t="str">
        <f ca="1">IF(ISBLANK('Data Summary'!A11),"",'Data Summary'!A11)</f>
        <v>TZA_2016_UIS</v>
      </c>
      <c r="B9" s="643"/>
      <c r="C9" s="644" t="str">
        <f>HLOOKUP(Introduction!$G$4,nametranslations,76,FALSE)</f>
        <v>Basic (improved &amp; available)</v>
      </c>
      <c r="D9" s="645"/>
      <c r="E9" s="646"/>
      <c r="F9" s="646"/>
      <c r="G9" s="646"/>
      <c r="H9" s="646"/>
      <c r="I9" s="647"/>
      <c r="J9" s="648"/>
      <c r="K9" s="648"/>
      <c r="L9" s="643"/>
      <c r="M9" s="644" t="str">
        <f>HLOOKUP(Introduction!$G$4,nametranslations,76,FALSE)</f>
        <v>Basic (improved &amp; available)</v>
      </c>
      <c r="N9" s="649"/>
      <c r="O9" s="649"/>
      <c r="P9" s="649"/>
      <c r="Q9" s="649"/>
      <c r="R9" s="649"/>
      <c r="S9" s="647"/>
      <c r="T9" s="648"/>
      <c r="U9" s="648"/>
      <c r="V9" s="643"/>
      <c r="W9" s="644" t="str">
        <f>HLOOKUP(Introduction!$G$4,nametranslations,76,FALSE)</f>
        <v>Basic (improved &amp; available)</v>
      </c>
      <c r="X9" s="649"/>
      <c r="Y9" s="649"/>
      <c r="Z9" s="649"/>
      <c r="AA9" s="649"/>
      <c r="AB9" s="649"/>
      <c r="AC9" s="647"/>
      <c r="AD9" s="648"/>
      <c r="AE9" s="648"/>
      <c r="AF9" s="643" t="s">
        <v>317</v>
      </c>
      <c r="AG9" s="650" t="str">
        <f>HLOOKUP(Introduction!$G$4,nametranslations,76,FALSE)</f>
        <v>Basic (improved &amp; available)</v>
      </c>
      <c r="AH9" s="649">
        <f>+AH7/(100-AH4)*AH6</f>
        <v>31.48936170212766</v>
      </c>
      <c r="AI9" s="651"/>
      <c r="AJ9" s="651"/>
      <c r="AK9" s="651"/>
      <c r="AL9" s="649"/>
      <c r="AM9" s="647"/>
      <c r="AN9" s="648"/>
      <c r="AO9" s="648"/>
      <c r="AP9" s="643"/>
      <c r="AQ9" s="644" t="str">
        <f>HLOOKUP(Introduction!$G$4,nametranslations,76,FALSE)</f>
        <v>Basic (improved &amp; available)</v>
      </c>
      <c r="AR9" s="649"/>
      <c r="AS9" s="649"/>
      <c r="AT9" s="649"/>
      <c r="AU9" s="649"/>
      <c r="AV9" s="649"/>
      <c r="AW9" s="647"/>
      <c r="AX9" s="648"/>
      <c r="AY9" s="648"/>
      <c r="AZ9" s="643"/>
      <c r="BA9" s="644" t="str">
        <f>HLOOKUP(Introduction!$G$4,nametranslations,76,FALSE)</f>
        <v>Basic (improved &amp; available)</v>
      </c>
      <c r="BB9" s="649"/>
      <c r="BC9" s="649"/>
      <c r="BD9" s="649"/>
      <c r="BE9" s="649"/>
      <c r="BF9" s="649"/>
      <c r="BG9" s="647"/>
      <c r="BH9" s="648"/>
      <c r="BI9" s="648"/>
      <c r="BJ9" s="643"/>
      <c r="BK9" s="652" t="str">
        <f>HLOOKUP(Introduction!$G$4,nametranslations,76,FALSE)</f>
        <v>Basic (improved &amp; available)</v>
      </c>
      <c r="BL9" s="649"/>
      <c r="BM9" s="653"/>
      <c r="BN9" s="653">
        <v>33.644860000000001</v>
      </c>
      <c r="BO9" s="653"/>
      <c r="BP9" s="653"/>
      <c r="BQ9" s="647"/>
      <c r="BR9" s="648"/>
      <c r="BS9" s="648"/>
      <c r="BT9" s="643" t="s">
        <v>238</v>
      </c>
      <c r="BU9" s="652" t="str">
        <f>HLOOKUP(Introduction!$G$4,nametranslations,76,FALSE)</f>
        <v>Basic (improved &amp; available)</v>
      </c>
      <c r="BV9" s="649">
        <v>56.088700000000003</v>
      </c>
      <c r="BW9" s="653">
        <v>72.350830000000002</v>
      </c>
      <c r="BX9" s="653">
        <v>51.46846</v>
      </c>
      <c r="BY9" s="653">
        <v>48.984966630334725</v>
      </c>
      <c r="BZ9" s="653">
        <v>50.241096619140478</v>
      </c>
      <c r="CA9" s="647">
        <v>69.855067071946891</v>
      </c>
      <c r="CB9" s="648"/>
      <c r="CC9" s="648"/>
      <c r="CD9" s="643" t="s">
        <v>337</v>
      </c>
      <c r="CE9" s="650" t="str">
        <f>HLOOKUP(Introduction!$G$4,nametranslations,76,FALSE)</f>
        <v>Basic (improved &amp; available)</v>
      </c>
      <c r="CF9" s="649">
        <v>74.33250000000001</v>
      </c>
      <c r="CG9" s="651"/>
      <c r="CH9" s="651"/>
      <c r="CI9" s="651"/>
      <c r="CJ9" s="649">
        <v>74.765000000000001</v>
      </c>
      <c r="CK9" s="647">
        <v>73.900000000000006</v>
      </c>
      <c r="CL9" s="648"/>
      <c r="CM9" s="648"/>
      <c r="CN9" s="654"/>
      <c r="CX9" s="654"/>
      <c r="DH9" s="654"/>
      <c r="DR9" s="654"/>
      <c r="EB9" s="654"/>
      <c r="EL9" s="654"/>
      <c r="EV9" s="654"/>
      <c r="FF9" s="654"/>
      <c r="FP9" s="654"/>
      <c r="FZ9" s="654"/>
      <c r="GJ9" s="654"/>
      <c r="GT9" s="654"/>
      <c r="HD9" s="654"/>
      <c r="HN9" s="654"/>
      <c r="HX9" s="654"/>
      <c r="IH9" s="654"/>
    </row>
    <row r="10" spans="1:242" s="655" customFormat="1" ht="21" customHeight="1" x14ac:dyDescent="0.3">
      <c r="A10" s="674" t="str">
        <f ca="1">IF(ISBLANK('Data Summary'!A12),"",'Data Summary'!A12)</f>
        <v>TZA_2017_WV</v>
      </c>
      <c r="B10" s="643"/>
      <c r="C10" s="644" t="str">
        <f>HLOOKUP(Introduction!$G$4,nametranslations,107,FALSE)</f>
        <v>Improved &amp; on-premises</v>
      </c>
      <c r="D10" s="656"/>
      <c r="E10" s="646"/>
      <c r="F10" s="646"/>
      <c r="G10" s="646"/>
      <c r="H10" s="646"/>
      <c r="I10" s="647"/>
      <c r="J10" s="648"/>
      <c r="K10" s="648"/>
      <c r="L10" s="643"/>
      <c r="M10" s="644" t="str">
        <f>HLOOKUP(Introduction!$G$4,nametranslations,107,FALSE)</f>
        <v>Improved &amp; on-premises</v>
      </c>
      <c r="N10" s="657"/>
      <c r="O10" s="646"/>
      <c r="P10" s="646"/>
      <c r="Q10" s="646"/>
      <c r="R10" s="646"/>
      <c r="S10" s="647"/>
      <c r="T10" s="648"/>
      <c r="U10" s="648"/>
      <c r="V10" s="643"/>
      <c r="W10" s="644" t="str">
        <f>HLOOKUP(Introduction!$G$4,nametranslations,107,FALSE)</f>
        <v>Improved &amp; on-premises</v>
      </c>
      <c r="X10" s="657"/>
      <c r="Y10" s="646"/>
      <c r="Z10" s="646"/>
      <c r="AA10" s="646"/>
      <c r="AB10" s="646"/>
      <c r="AC10" s="647"/>
      <c r="AD10" s="648"/>
      <c r="AE10" s="648"/>
      <c r="AF10" s="643"/>
      <c r="AG10" s="650" t="str">
        <f>HLOOKUP(Introduction!$G$4,nametranslations,107,FALSE)</f>
        <v>Improved &amp; on-premises</v>
      </c>
      <c r="AH10" s="658"/>
      <c r="AI10" s="659"/>
      <c r="AJ10" s="659"/>
      <c r="AK10" s="659"/>
      <c r="AL10" s="659"/>
      <c r="AM10" s="660"/>
      <c r="AN10" s="648"/>
      <c r="AO10" s="648"/>
      <c r="AP10" s="643"/>
      <c r="AQ10" s="644" t="str">
        <f>HLOOKUP(Introduction!$G$4,nametranslations,107,FALSE)</f>
        <v>Improved &amp; on-premises</v>
      </c>
      <c r="AR10" s="657"/>
      <c r="AS10" s="646"/>
      <c r="AT10" s="646"/>
      <c r="AU10" s="646"/>
      <c r="AV10" s="646"/>
      <c r="AW10" s="647"/>
      <c r="AX10" s="648"/>
      <c r="AY10" s="648"/>
      <c r="AZ10" s="643"/>
      <c r="BA10" s="644" t="str">
        <f>HLOOKUP(Introduction!$G$4,nametranslations,107,FALSE)</f>
        <v>Improved &amp; on-premises</v>
      </c>
      <c r="BB10" s="657"/>
      <c r="BC10" s="646"/>
      <c r="BD10" s="646"/>
      <c r="BE10" s="646"/>
      <c r="BF10" s="646"/>
      <c r="BG10" s="647"/>
      <c r="BH10" s="648"/>
      <c r="BI10" s="648"/>
      <c r="BJ10" s="643"/>
      <c r="BK10" s="652" t="str">
        <f>HLOOKUP(Introduction!$G$4,nametranslations,107,FALSE)</f>
        <v>Improved &amp; on-premises</v>
      </c>
      <c r="BL10" s="661"/>
      <c r="BM10" s="653"/>
      <c r="BN10" s="653"/>
      <c r="BO10" s="653"/>
      <c r="BP10" s="653"/>
      <c r="BQ10" s="647"/>
      <c r="BR10" s="648"/>
      <c r="BS10" s="648"/>
      <c r="BT10" s="643"/>
      <c r="BU10" s="652" t="str">
        <f>HLOOKUP(Introduction!$G$4,nametranslations,107,FALSE)</f>
        <v>Improved &amp; on-premises</v>
      </c>
      <c r="BV10" s="661"/>
      <c r="BW10" s="653"/>
      <c r="BX10" s="653"/>
      <c r="BY10" s="653"/>
      <c r="BZ10" s="653"/>
      <c r="CA10" s="647"/>
      <c r="CB10" s="648"/>
      <c r="CC10" s="648"/>
      <c r="CD10" s="643"/>
      <c r="CE10" s="650" t="str">
        <f>HLOOKUP(Introduction!$G$4,nametranslations,107,FALSE)</f>
        <v>Improved &amp; on-premises</v>
      </c>
      <c r="CF10" s="658"/>
      <c r="CG10" s="659"/>
      <c r="CH10" s="659"/>
      <c r="CI10" s="659"/>
      <c r="CJ10" s="659"/>
      <c r="CK10" s="660"/>
      <c r="CL10" s="648"/>
      <c r="CM10" s="648"/>
      <c r="CN10" s="654"/>
      <c r="CX10" s="654"/>
      <c r="DH10" s="654"/>
      <c r="DR10" s="654"/>
      <c r="EB10" s="654"/>
      <c r="EL10" s="654"/>
      <c r="EV10" s="654"/>
      <c r="FF10" s="654"/>
      <c r="FP10" s="654"/>
      <c r="FZ10" s="654"/>
      <c r="GJ10" s="654"/>
      <c r="GT10" s="654"/>
      <c r="HD10" s="654"/>
      <c r="HN10" s="654"/>
      <c r="HX10" s="654"/>
      <c r="IH10" s="654"/>
    </row>
    <row r="11" spans="1:242" s="655" customFormat="1" ht="21" customHeight="1" x14ac:dyDescent="0.3">
      <c r="A11" s="674" t="str">
        <f ca="1">IF(ISBLANK('Data Summary'!A13),"",'Data Summary'!A13)</f>
        <v>TZA_2018_SUR</v>
      </c>
      <c r="B11" s="643"/>
      <c r="C11" s="644" t="str">
        <f>HLOOKUP(Introduction!$G$4,nametranslations,108,FALSE)</f>
        <v>Improved, available &amp; on-premises</v>
      </c>
      <c r="D11" s="656"/>
      <c r="E11" s="646"/>
      <c r="F11" s="646"/>
      <c r="G11" s="646"/>
      <c r="H11" s="646"/>
      <c r="I11" s="647"/>
      <c r="J11" s="648"/>
      <c r="K11" s="648"/>
      <c r="L11" s="643"/>
      <c r="M11" s="644" t="str">
        <f>HLOOKUP(Introduction!$G$4,nametranslations,108,FALSE)</f>
        <v>Improved, available &amp; on-premises</v>
      </c>
      <c r="N11" s="657"/>
      <c r="O11" s="646"/>
      <c r="P11" s="646"/>
      <c r="Q11" s="646"/>
      <c r="R11" s="646"/>
      <c r="S11" s="647"/>
      <c r="T11" s="648"/>
      <c r="U11" s="648"/>
      <c r="V11" s="643"/>
      <c r="W11" s="644" t="str">
        <f>HLOOKUP(Introduction!$G$4,nametranslations,108,FALSE)</f>
        <v>Improved, available &amp; on-premises</v>
      </c>
      <c r="X11" s="657"/>
      <c r="Y11" s="646"/>
      <c r="Z11" s="646"/>
      <c r="AA11" s="646"/>
      <c r="AB11" s="646"/>
      <c r="AC11" s="647"/>
      <c r="AD11" s="648"/>
      <c r="AE11" s="648"/>
      <c r="AF11" s="643"/>
      <c r="AG11" s="650" t="str">
        <f>HLOOKUP(Introduction!$G$4,nametranslations,108,FALSE)</f>
        <v>Improved, available &amp; on-premises</v>
      </c>
      <c r="AH11" s="658"/>
      <c r="AI11" s="659"/>
      <c r="AJ11" s="659"/>
      <c r="AK11" s="659"/>
      <c r="AL11" s="659"/>
      <c r="AM11" s="660"/>
      <c r="AN11" s="648"/>
      <c r="AO11" s="648"/>
      <c r="AP11" s="643"/>
      <c r="AQ11" s="644" t="str">
        <f>HLOOKUP(Introduction!$G$4,nametranslations,108,FALSE)</f>
        <v>Improved, available &amp; on-premises</v>
      </c>
      <c r="AR11" s="657"/>
      <c r="AS11" s="646"/>
      <c r="AT11" s="646"/>
      <c r="AU11" s="646"/>
      <c r="AV11" s="646"/>
      <c r="AW11" s="647"/>
      <c r="AX11" s="648"/>
      <c r="AY11" s="648"/>
      <c r="AZ11" s="643"/>
      <c r="BA11" s="644" t="str">
        <f>HLOOKUP(Introduction!$G$4,nametranslations,108,FALSE)</f>
        <v>Improved, available &amp; on-premises</v>
      </c>
      <c r="BB11" s="657"/>
      <c r="BC11" s="646"/>
      <c r="BD11" s="646"/>
      <c r="BE11" s="646"/>
      <c r="BF11" s="646"/>
      <c r="BG11" s="647"/>
      <c r="BH11" s="648"/>
      <c r="BI11" s="648"/>
      <c r="BJ11" s="643"/>
      <c r="BK11" s="652" t="str">
        <f>HLOOKUP(Introduction!$G$4,nametranslations,108,FALSE)</f>
        <v>Improved, available &amp; on-premises</v>
      </c>
      <c r="BL11" s="661"/>
      <c r="BM11" s="653"/>
      <c r="BN11" s="653"/>
      <c r="BO11" s="653"/>
      <c r="BP11" s="653"/>
      <c r="BQ11" s="647"/>
      <c r="BR11" s="648"/>
      <c r="BS11" s="648"/>
      <c r="BT11" s="643" t="s">
        <v>239</v>
      </c>
      <c r="BU11" s="652" t="str">
        <f>HLOOKUP(Introduction!$G$4,nametranslations,108,FALSE)</f>
        <v>Improved, available &amp; on-premises</v>
      </c>
      <c r="BV11" s="661">
        <v>42.465499999999999</v>
      </c>
      <c r="BW11" s="653">
        <v>63.929839999999999</v>
      </c>
      <c r="BX11" s="653">
        <v>36.367249999999999</v>
      </c>
      <c r="BY11" s="653">
        <v>34.523569815261226</v>
      </c>
      <c r="BZ11" s="653">
        <v>36.055800550145065</v>
      </c>
      <c r="CA11" s="647">
        <v>57.702122255004326</v>
      </c>
      <c r="CB11" s="648"/>
      <c r="CC11" s="648"/>
      <c r="CD11" s="643"/>
      <c r="CE11" s="650" t="str">
        <f>HLOOKUP(Introduction!$G$4,nametranslations,108,FALSE)</f>
        <v>Improved, available &amp; on-premises</v>
      </c>
      <c r="CF11" s="658"/>
      <c r="CG11" s="659"/>
      <c r="CH11" s="659"/>
      <c r="CI11" s="659"/>
      <c r="CJ11" s="659"/>
      <c r="CK11" s="660"/>
      <c r="CL11" s="648"/>
      <c r="CM11" s="648"/>
      <c r="CN11" s="654"/>
      <c r="CX11" s="654"/>
      <c r="DH11" s="654"/>
      <c r="DR11" s="654"/>
      <c r="EB11" s="654"/>
      <c r="EL11" s="654"/>
      <c r="EV11" s="654"/>
      <c r="FF11" s="654"/>
      <c r="FP11" s="654"/>
      <c r="FZ11" s="654"/>
      <c r="GJ11" s="654"/>
      <c r="GT11" s="654"/>
      <c r="HD11" s="654"/>
      <c r="HN11" s="654"/>
      <c r="HX11" s="654"/>
      <c r="IH11" s="654"/>
    </row>
    <row r="12" spans="1:242" s="149" customFormat="1" ht="18" customHeight="1" x14ac:dyDescent="0.2">
      <c r="A12" s="673" t="str">
        <f ca="1">IF(ISBLANK('Data Summary'!A14),"",'Data Summary'!A14)</f>
        <v>TZA_2024_EMIS</v>
      </c>
      <c r="B12" s="143" t="str">
        <f>HLOOKUP(Introduction!$G$4,nametranslations,109,FALSE)</f>
        <v>Facility type</v>
      </c>
      <c r="C12" s="144" t="str">
        <f>HLOOKUP(Introduction!$G$4,nametranslations,110,FALSE)</f>
        <v>Proprortion improved</v>
      </c>
      <c r="D12" s="145"/>
      <c r="E12" s="145"/>
      <c r="F12" s="145"/>
      <c r="G12" s="145"/>
      <c r="H12" s="145"/>
      <c r="I12" s="146"/>
      <c r="J12" s="140"/>
      <c r="K12" s="140"/>
      <c r="L12" s="143" t="str">
        <f>HLOOKUP(Introduction!$G$4,nametranslations,109,FALSE)</f>
        <v>Facility type</v>
      </c>
      <c r="M12" s="144" t="str">
        <f>HLOOKUP(Introduction!$G$4,nametranslations,110,FALSE)</f>
        <v>Proprortion improved</v>
      </c>
      <c r="N12" s="145"/>
      <c r="O12" s="145"/>
      <c r="P12" s="145"/>
      <c r="Q12" s="145"/>
      <c r="R12" s="145"/>
      <c r="S12" s="146"/>
      <c r="T12" s="140"/>
      <c r="U12" s="140"/>
      <c r="V12" s="143" t="str">
        <f>HLOOKUP(Introduction!$G$4,nametranslations,109,FALSE)</f>
        <v>Facility type</v>
      </c>
      <c r="W12" s="144" t="str">
        <f>HLOOKUP(Introduction!$G$4,nametranslations,110,FALSE)</f>
        <v>Proprortion improved</v>
      </c>
      <c r="X12" s="145"/>
      <c r="Y12" s="145"/>
      <c r="Z12" s="145"/>
      <c r="AA12" s="145"/>
      <c r="AB12" s="145"/>
      <c r="AC12" s="146"/>
      <c r="AD12" s="140"/>
      <c r="AE12" s="140"/>
      <c r="AF12" s="143" t="str">
        <f>HLOOKUP(Introduction!$G$4,nametranslations,109,FALSE)</f>
        <v>Facility type</v>
      </c>
      <c r="AG12" s="144" t="str">
        <f>HLOOKUP(Introduction!$G$4,nametranslations,110,FALSE)</f>
        <v>Proprortion improved</v>
      </c>
      <c r="AH12" s="204"/>
      <c r="AI12" s="204"/>
      <c r="AJ12" s="204"/>
      <c r="AK12" s="204"/>
      <c r="AL12" s="204"/>
      <c r="AM12" s="205"/>
      <c r="AN12" s="140"/>
      <c r="AO12" s="140"/>
      <c r="AP12" s="143" t="str">
        <f>HLOOKUP(Introduction!$G$4,nametranslations,109,FALSE)</f>
        <v>Facility type</v>
      </c>
      <c r="AQ12" s="144" t="str">
        <f>HLOOKUP(Introduction!$G$4,nametranslations,110,FALSE)</f>
        <v>Proprortion improved</v>
      </c>
      <c r="AR12" s="145"/>
      <c r="AS12" s="145"/>
      <c r="AT12" s="145"/>
      <c r="AU12" s="145"/>
      <c r="AV12" s="145"/>
      <c r="AW12" s="146"/>
      <c r="AX12" s="140"/>
      <c r="AY12" s="140"/>
      <c r="AZ12" s="143" t="str">
        <f>HLOOKUP(Introduction!$G$4,nametranslations,109,FALSE)</f>
        <v>Facility type</v>
      </c>
      <c r="BA12" s="144" t="str">
        <f>HLOOKUP(Introduction!$G$4,nametranslations,110,FALSE)</f>
        <v>Proprortion improved</v>
      </c>
      <c r="BB12" s="145"/>
      <c r="BC12" s="145"/>
      <c r="BD12" s="145"/>
      <c r="BE12" s="145"/>
      <c r="BF12" s="145"/>
      <c r="BG12" s="146"/>
      <c r="BH12" s="140"/>
      <c r="BI12" s="140"/>
      <c r="BJ12" s="143" t="str">
        <f>HLOOKUP(Introduction!$G$4,nametranslations,109,FALSE)</f>
        <v>Facility type</v>
      </c>
      <c r="BK12" s="144" t="str">
        <f>HLOOKUP(Introduction!$G$4,nametranslations,110,FALSE)</f>
        <v>Proprortion improved</v>
      </c>
      <c r="BL12" s="147"/>
      <c r="BM12" s="147"/>
      <c r="BN12" s="147"/>
      <c r="BO12" s="147"/>
      <c r="BP12" s="147"/>
      <c r="BQ12" s="146"/>
      <c r="BR12" s="140"/>
      <c r="BS12" s="140"/>
      <c r="BT12" s="143" t="str">
        <f>HLOOKUP(Introduction!$G$4,nametranslations,109,FALSE)</f>
        <v>Facility type</v>
      </c>
      <c r="BU12" s="144" t="str">
        <f>HLOOKUP(Introduction!$G$4,nametranslations,110,FALSE)</f>
        <v>Proprortion improved</v>
      </c>
      <c r="BV12" s="147"/>
      <c r="BW12" s="147"/>
      <c r="BX12" s="147"/>
      <c r="BY12" s="147"/>
      <c r="BZ12" s="147"/>
      <c r="CA12" s="146"/>
      <c r="CB12" s="140"/>
      <c r="CC12" s="140"/>
      <c r="CD12" s="143" t="str">
        <f>HLOOKUP(Introduction!$G$4,nametranslations,109,FALSE)</f>
        <v>Facility type</v>
      </c>
      <c r="CE12" s="144" t="str">
        <f>HLOOKUP(Introduction!$G$4,nametranslations,110,FALSE)</f>
        <v>Proprortion improved</v>
      </c>
      <c r="CF12" s="204"/>
      <c r="CG12" s="204"/>
      <c r="CH12" s="204"/>
      <c r="CI12" s="204"/>
      <c r="CJ12" s="204"/>
      <c r="CK12" s="205"/>
      <c r="CL12" s="140"/>
      <c r="CM12" s="140"/>
      <c r="CN12" s="148"/>
      <c r="CX12" s="148"/>
      <c r="DH12" s="148"/>
      <c r="DR12" s="148"/>
      <c r="EB12" s="148"/>
      <c r="EL12" s="148"/>
      <c r="EV12" s="148"/>
      <c r="FF12" s="148"/>
      <c r="FP12" s="148"/>
      <c r="FZ12" s="148"/>
      <c r="GJ12" s="148"/>
      <c r="GT12" s="148"/>
      <c r="HD12" s="148"/>
      <c r="HN12" s="148"/>
      <c r="HX12" s="148"/>
      <c r="IH12" s="148"/>
    </row>
    <row r="13" spans="1:242" s="2" customFormat="1" ht="14.25" customHeight="1" x14ac:dyDescent="0.2">
      <c r="A13" s="637" t="str">
        <f ca="1">IF(ISBLANK('Data Summary'!A15),"",'Data Summary'!A15)</f>
        <v/>
      </c>
      <c r="B13" s="72" t="s">
        <v>52</v>
      </c>
      <c r="C13" s="3">
        <v>0</v>
      </c>
      <c r="D13" s="27"/>
      <c r="E13" s="27"/>
      <c r="F13" s="27"/>
      <c r="G13" s="27"/>
      <c r="H13" s="27"/>
      <c r="I13" s="32"/>
      <c r="J13" s="9"/>
      <c r="K13" s="9"/>
      <c r="L13" s="72" t="s">
        <v>52</v>
      </c>
      <c r="M13" s="3">
        <v>0</v>
      </c>
      <c r="N13" s="27"/>
      <c r="O13" s="27"/>
      <c r="P13" s="27"/>
      <c r="Q13" s="27"/>
      <c r="R13" s="27"/>
      <c r="S13" s="32"/>
      <c r="T13" s="9"/>
      <c r="U13" s="9"/>
      <c r="V13" s="72" t="s">
        <v>52</v>
      </c>
      <c r="W13" s="3">
        <v>0</v>
      </c>
      <c r="X13" s="27"/>
      <c r="Y13" s="27"/>
      <c r="Z13" s="27"/>
      <c r="AA13" s="27"/>
      <c r="AB13" s="27"/>
      <c r="AC13" s="32"/>
      <c r="AD13" s="9"/>
      <c r="AE13" s="9"/>
      <c r="AF13" s="72" t="s">
        <v>52</v>
      </c>
      <c r="AG13" s="3">
        <v>0</v>
      </c>
      <c r="AH13" s="206">
        <v>6</v>
      </c>
      <c r="AI13" s="27"/>
      <c r="AJ13" s="27"/>
      <c r="AK13" s="27"/>
      <c r="AL13" s="27"/>
      <c r="AM13" s="32"/>
      <c r="AN13" s="9"/>
      <c r="AO13" s="9"/>
      <c r="AP13" s="72" t="s">
        <v>52</v>
      </c>
      <c r="AQ13" s="3">
        <v>0</v>
      </c>
      <c r="AR13" s="27">
        <v>22.9</v>
      </c>
      <c r="AS13" s="27">
        <v>10.199999999999999</v>
      </c>
      <c r="AT13" s="27">
        <v>25</v>
      </c>
      <c r="AU13" s="27"/>
      <c r="AV13" s="27">
        <v>22.9</v>
      </c>
      <c r="AW13" s="32"/>
      <c r="AX13" s="9"/>
      <c r="AY13" s="9"/>
      <c r="AZ13" s="72" t="s">
        <v>52</v>
      </c>
      <c r="BA13" s="3">
        <v>0</v>
      </c>
      <c r="BB13" s="27"/>
      <c r="BC13" s="27"/>
      <c r="BD13" s="27"/>
      <c r="BE13" s="27"/>
      <c r="BF13" s="27"/>
      <c r="BG13" s="32"/>
      <c r="BH13" s="9"/>
      <c r="BI13" s="9"/>
      <c r="BJ13" s="72" t="s">
        <v>52</v>
      </c>
      <c r="BK13" s="3">
        <v>0</v>
      </c>
      <c r="BL13" s="27"/>
      <c r="BM13" s="27"/>
      <c r="BN13" s="27">
        <f>26.16822+18.69159-13.08411</f>
        <v>31.775700000000001</v>
      </c>
      <c r="BO13" s="27"/>
      <c r="BP13" s="27"/>
      <c r="BQ13" s="32"/>
      <c r="BR13" s="9"/>
      <c r="BS13" s="9"/>
      <c r="BT13" s="72" t="s">
        <v>52</v>
      </c>
      <c r="BU13" s="3">
        <v>0</v>
      </c>
      <c r="BV13" s="27">
        <v>14.216379999999999</v>
      </c>
      <c r="BW13" s="27">
        <v>7.7329600000000003</v>
      </c>
      <c r="BX13" s="27">
        <v>16.058389999999999</v>
      </c>
      <c r="BY13" s="27">
        <v>18.115743618153662</v>
      </c>
      <c r="BZ13" s="27">
        <v>17.406628866863436</v>
      </c>
      <c r="CA13" s="32">
        <v>6.6167877049796973</v>
      </c>
      <c r="CB13" s="9"/>
      <c r="CC13" s="9"/>
      <c r="CD13" s="72" t="s">
        <v>52</v>
      </c>
      <c r="CE13" s="3">
        <v>0</v>
      </c>
      <c r="CF13" s="27"/>
      <c r="CG13" s="27"/>
      <c r="CH13" s="27"/>
      <c r="CI13" s="27"/>
      <c r="CJ13" s="27"/>
      <c r="CK13" s="32"/>
      <c r="CL13" s="9"/>
      <c r="CM13" s="9"/>
      <c r="CN13" s="79"/>
      <c r="CX13" s="79"/>
      <c r="DH13" s="79"/>
      <c r="DR13" s="79"/>
      <c r="EB13" s="79"/>
      <c r="EL13" s="79"/>
      <c r="EV13" s="79"/>
      <c r="FF13" s="79"/>
      <c r="FP13" s="79"/>
      <c r="FZ13" s="79"/>
      <c r="GJ13" s="79"/>
      <c r="GT13" s="79"/>
      <c r="HD13" s="79"/>
      <c r="HN13" s="79"/>
      <c r="HX13" s="79"/>
      <c r="IH13" s="79"/>
    </row>
    <row r="14" spans="1:242" x14ac:dyDescent="0.3">
      <c r="A14" s="637" t="str">
        <f ca="1">IF(ISBLANK('Data Summary'!A16),"",'Data Summary'!A16)</f>
        <v/>
      </c>
      <c r="B14" s="73" t="s">
        <v>82</v>
      </c>
      <c r="C14" s="19">
        <v>0</v>
      </c>
      <c r="D14" s="27"/>
      <c r="E14" s="27"/>
      <c r="F14" s="27"/>
      <c r="G14" s="27"/>
      <c r="H14" s="27">
        <v>0</v>
      </c>
      <c r="I14" s="32">
        <v>0</v>
      </c>
      <c r="J14" s="9"/>
      <c r="K14" s="9"/>
      <c r="L14" s="73" t="s">
        <v>82</v>
      </c>
      <c r="M14" s="19">
        <v>0</v>
      </c>
      <c r="N14" s="27"/>
      <c r="O14" s="27"/>
      <c r="P14" s="27"/>
      <c r="Q14" s="27"/>
      <c r="R14" s="27"/>
      <c r="S14" s="32"/>
      <c r="T14" s="9"/>
      <c r="U14" s="9"/>
      <c r="V14" s="73" t="s">
        <v>82</v>
      </c>
      <c r="W14" s="19">
        <v>0</v>
      </c>
      <c r="X14" s="27"/>
      <c r="Y14" s="27"/>
      <c r="Z14" s="27"/>
      <c r="AA14" s="27"/>
      <c r="AB14" s="27"/>
      <c r="AC14" s="32"/>
      <c r="AD14" s="9"/>
      <c r="AE14" s="9"/>
      <c r="AF14" s="73" t="s">
        <v>82</v>
      </c>
      <c r="AG14" s="207">
        <v>0</v>
      </c>
      <c r="AH14" s="206"/>
      <c r="AI14" s="27"/>
      <c r="AJ14" s="27"/>
      <c r="AK14" s="27"/>
      <c r="AL14" s="27"/>
      <c r="AM14" s="32"/>
      <c r="AN14" s="9"/>
      <c r="AO14" s="9"/>
      <c r="AP14" s="73" t="s">
        <v>82</v>
      </c>
      <c r="AQ14" s="19">
        <v>0</v>
      </c>
      <c r="AR14" s="27"/>
      <c r="AS14" s="27"/>
      <c r="AT14" s="27"/>
      <c r="AU14" s="27"/>
      <c r="AV14" s="27"/>
      <c r="AW14" s="32"/>
      <c r="AX14" s="9"/>
      <c r="AY14" s="9"/>
      <c r="AZ14" s="73" t="s">
        <v>82</v>
      </c>
      <c r="BA14" s="19">
        <v>0</v>
      </c>
      <c r="BB14" s="27"/>
      <c r="BC14" s="27"/>
      <c r="BD14" s="27"/>
      <c r="BE14" s="27"/>
      <c r="BF14" s="27"/>
      <c r="BG14" s="32"/>
      <c r="BH14" s="9"/>
      <c r="BI14" s="9"/>
      <c r="BJ14" s="73" t="s">
        <v>82</v>
      </c>
      <c r="BK14" s="120">
        <v>0</v>
      </c>
      <c r="BL14" s="27"/>
      <c r="BM14" s="27"/>
      <c r="BN14" s="27">
        <v>0</v>
      </c>
      <c r="BO14" s="27"/>
      <c r="BP14" s="27"/>
      <c r="BQ14" s="32"/>
      <c r="BR14" s="9"/>
      <c r="BS14" s="9"/>
      <c r="BT14" s="73" t="s">
        <v>82</v>
      </c>
      <c r="BU14" s="120">
        <v>0</v>
      </c>
      <c r="BV14" s="27">
        <v>0</v>
      </c>
      <c r="BW14" s="27">
        <v>0</v>
      </c>
      <c r="BX14" s="27">
        <v>0</v>
      </c>
      <c r="BY14" s="27">
        <v>0</v>
      </c>
      <c r="BZ14" s="27">
        <v>0</v>
      </c>
      <c r="CA14" s="32">
        <v>0</v>
      </c>
      <c r="CB14" s="9"/>
      <c r="CC14" s="9"/>
      <c r="CD14" s="73" t="s">
        <v>82</v>
      </c>
      <c r="CE14" s="207">
        <v>0</v>
      </c>
      <c r="CF14" s="27"/>
      <c r="CG14" s="27"/>
      <c r="CH14" s="27"/>
      <c r="CI14" s="27"/>
      <c r="CJ14" s="27"/>
      <c r="CK14" s="32"/>
      <c r="CL14" s="9"/>
      <c r="CM14" s="9"/>
    </row>
    <row r="15" spans="1:242" s="1" customFormat="1" x14ac:dyDescent="0.3">
      <c r="A15" s="637" t="str">
        <f ca="1">IF(ISBLANK('Data Summary'!A17),"",'Data Summary'!A17)</f>
        <v/>
      </c>
      <c r="B15" s="73" t="s">
        <v>130</v>
      </c>
      <c r="C15" s="4">
        <v>1</v>
      </c>
      <c r="D15" s="27">
        <f>(H15/100*15816+I15/100*4266)/(15816+4266)*100</f>
        <v>45.894233642067519</v>
      </c>
      <c r="E15" s="5"/>
      <c r="F15" s="5"/>
      <c r="G15" s="5"/>
      <c r="H15" s="27">
        <v>43.6</v>
      </c>
      <c r="I15" s="32">
        <v>54.4</v>
      </c>
      <c r="J15" s="9"/>
      <c r="K15" s="9"/>
      <c r="L15" s="73"/>
      <c r="M15" s="4"/>
      <c r="N15" s="27"/>
      <c r="O15" s="5"/>
      <c r="P15" s="5"/>
      <c r="Q15" s="5"/>
      <c r="R15" s="27"/>
      <c r="S15" s="32"/>
      <c r="T15" s="9"/>
      <c r="U15" s="9"/>
      <c r="V15" s="73"/>
      <c r="W15" s="4"/>
      <c r="X15" s="27"/>
      <c r="Y15" s="5"/>
      <c r="Z15" s="5"/>
      <c r="AA15" s="5"/>
      <c r="AB15" s="27"/>
      <c r="AC15" s="32"/>
      <c r="AD15" s="9"/>
      <c r="AE15" s="9"/>
      <c r="AF15" s="73" t="s">
        <v>318</v>
      </c>
      <c r="AG15" s="4">
        <v>1</v>
      </c>
      <c r="AH15" s="206">
        <v>6</v>
      </c>
      <c r="AI15" s="203"/>
      <c r="AJ15" s="203"/>
      <c r="AK15" s="203"/>
      <c r="AL15" s="27"/>
      <c r="AM15" s="32"/>
      <c r="AN15" s="9"/>
      <c r="AO15" s="9"/>
      <c r="AP15" s="73" t="s">
        <v>167</v>
      </c>
      <c r="AQ15" s="4">
        <v>1</v>
      </c>
      <c r="AR15" s="27">
        <v>10.4</v>
      </c>
      <c r="AS15" s="5">
        <v>18</v>
      </c>
      <c r="AT15" s="5">
        <v>9.1</v>
      </c>
      <c r="AU15" s="5"/>
      <c r="AV15" s="27">
        <v>10.4</v>
      </c>
      <c r="AW15" s="32"/>
      <c r="AX15" s="9"/>
      <c r="AY15" s="9"/>
      <c r="AZ15" s="73"/>
      <c r="BA15" s="4"/>
      <c r="BB15" s="27"/>
      <c r="BC15" s="5"/>
      <c r="BD15" s="5"/>
      <c r="BE15" s="5"/>
      <c r="BF15" s="27"/>
      <c r="BG15" s="32"/>
      <c r="BH15" s="9"/>
      <c r="BI15" s="9"/>
      <c r="BJ15" s="73" t="s">
        <v>194</v>
      </c>
      <c r="BK15" s="4">
        <v>1</v>
      </c>
      <c r="BL15" s="27"/>
      <c r="BM15" s="118"/>
      <c r="BN15" s="118">
        <v>28.037379999999999</v>
      </c>
      <c r="BO15" s="118"/>
      <c r="BP15" s="27"/>
      <c r="BQ15" s="32"/>
      <c r="BR15" s="9"/>
      <c r="BS15" s="9"/>
      <c r="BT15" s="73" t="s">
        <v>240</v>
      </c>
      <c r="BU15" s="4">
        <v>1</v>
      </c>
      <c r="BV15" s="27">
        <v>29.468319999999999</v>
      </c>
      <c r="BW15" s="118">
        <v>48.159930000000003</v>
      </c>
      <c r="BX15" s="118">
        <v>24.157830000000001</v>
      </c>
      <c r="BY15" s="118">
        <v>24.761587183922543</v>
      </c>
      <c r="BZ15" s="27">
        <v>26.062254764217492</v>
      </c>
      <c r="CA15" s="32">
        <v>38.143639057649693</v>
      </c>
      <c r="CB15" s="9"/>
      <c r="CC15" s="9"/>
      <c r="CD15" s="73"/>
      <c r="CE15" s="4"/>
      <c r="CF15" s="27"/>
      <c r="CG15" s="203"/>
      <c r="CH15" s="203"/>
      <c r="CI15" s="203"/>
      <c r="CJ15" s="27"/>
      <c r="CK15" s="32"/>
      <c r="CL15" s="9"/>
      <c r="CM15" s="9"/>
      <c r="CN15" s="80"/>
      <c r="CX15" s="80"/>
      <c r="DH15" s="80"/>
      <c r="DR15" s="80"/>
      <c r="EB15" s="80"/>
      <c r="EL15" s="80"/>
      <c r="EV15" s="80"/>
      <c r="FF15" s="80"/>
      <c r="FP15" s="80"/>
      <c r="FZ15" s="80"/>
      <c r="GJ15" s="80"/>
      <c r="GT15" s="80"/>
      <c r="HD15" s="80"/>
      <c r="HN15" s="80"/>
      <c r="HX15" s="80"/>
      <c r="IH15" s="80"/>
    </row>
    <row r="16" spans="1:242" s="1" customFormat="1" x14ac:dyDescent="0.3">
      <c r="A16" s="637" t="str">
        <f ca="1">IF(ISBLANK('Data Summary'!A18),"",'Data Summary'!A18)</f>
        <v/>
      </c>
      <c r="B16" s="74"/>
      <c r="C16" s="59"/>
      <c r="D16" s="27"/>
      <c r="E16" s="5"/>
      <c r="F16" s="5"/>
      <c r="G16" s="5"/>
      <c r="H16" s="27"/>
      <c r="I16" s="32"/>
      <c r="J16" s="9"/>
      <c r="K16" s="9"/>
      <c r="L16" s="73"/>
      <c r="M16" s="11"/>
      <c r="N16" s="27"/>
      <c r="O16" s="5"/>
      <c r="P16" s="5"/>
      <c r="Q16" s="5"/>
      <c r="R16" s="27"/>
      <c r="S16" s="32"/>
      <c r="T16" s="9"/>
      <c r="U16" s="9"/>
      <c r="V16" s="73"/>
      <c r="W16" s="11"/>
      <c r="X16" s="27"/>
      <c r="Y16" s="5"/>
      <c r="Z16" s="5"/>
      <c r="AA16" s="5"/>
      <c r="AB16" s="27"/>
      <c r="AC16" s="32"/>
      <c r="AD16" s="9"/>
      <c r="AE16" s="9"/>
      <c r="AF16" s="73" t="s">
        <v>319</v>
      </c>
      <c r="AG16" s="208">
        <v>1</v>
      </c>
      <c r="AH16" s="206">
        <v>17</v>
      </c>
      <c r="AI16" s="203"/>
      <c r="AJ16" s="203"/>
      <c r="AK16" s="203"/>
      <c r="AL16" s="27"/>
      <c r="AM16" s="32"/>
      <c r="AN16" s="9"/>
      <c r="AO16" s="9"/>
      <c r="AP16" s="73" t="s">
        <v>166</v>
      </c>
      <c r="AQ16" s="11">
        <v>1</v>
      </c>
      <c r="AR16" s="27">
        <v>5.5</v>
      </c>
      <c r="AS16" s="5">
        <v>28.1</v>
      </c>
      <c r="AT16" s="5">
        <v>1.8</v>
      </c>
      <c r="AU16" s="5"/>
      <c r="AV16" s="27">
        <v>5.5</v>
      </c>
      <c r="AW16" s="32"/>
      <c r="AX16" s="9"/>
      <c r="AY16" s="9"/>
      <c r="AZ16" s="73"/>
      <c r="BA16" s="11"/>
      <c r="BB16" s="27"/>
      <c r="BC16" s="5"/>
      <c r="BD16" s="5"/>
      <c r="BE16" s="5"/>
      <c r="BF16" s="27"/>
      <c r="BG16" s="32"/>
      <c r="BH16" s="9"/>
      <c r="BI16" s="9"/>
      <c r="BJ16" s="73" t="s">
        <v>195</v>
      </c>
      <c r="BK16" s="121">
        <v>1</v>
      </c>
      <c r="BL16" s="27"/>
      <c r="BM16" s="118"/>
      <c r="BN16" s="118">
        <v>1.8691599999999999</v>
      </c>
      <c r="BO16" s="118"/>
      <c r="BP16" s="27"/>
      <c r="BQ16" s="32"/>
      <c r="BR16" s="9"/>
      <c r="BS16" s="9"/>
      <c r="BT16" s="73" t="s">
        <v>241</v>
      </c>
      <c r="BU16" s="121">
        <v>1</v>
      </c>
      <c r="BV16" s="27">
        <v>4.9982899999999999</v>
      </c>
      <c r="BW16" s="118">
        <v>4.50535</v>
      </c>
      <c r="BX16" s="118">
        <v>5.1383299999999998</v>
      </c>
      <c r="BY16" s="118">
        <v>4.3796440761104343</v>
      </c>
      <c r="BZ16" s="27">
        <v>4.2428060156541614</v>
      </c>
      <c r="CA16" s="32">
        <v>6.5232957910116562</v>
      </c>
      <c r="CB16" s="9"/>
      <c r="CC16" s="9"/>
      <c r="CD16" s="73"/>
      <c r="CE16" s="208"/>
      <c r="CF16" s="27"/>
      <c r="CG16" s="203"/>
      <c r="CH16" s="203"/>
      <c r="CI16" s="203"/>
      <c r="CJ16" s="27"/>
      <c r="CK16" s="32"/>
      <c r="CL16" s="9"/>
      <c r="CM16" s="9"/>
      <c r="CN16" s="80"/>
      <c r="CX16" s="80"/>
      <c r="DH16" s="80"/>
      <c r="DR16" s="80"/>
      <c r="EB16" s="80"/>
      <c r="EL16" s="80"/>
      <c r="EV16" s="80"/>
      <c r="FF16" s="80"/>
      <c r="FP16" s="80"/>
      <c r="FZ16" s="80"/>
      <c r="GJ16" s="80"/>
      <c r="GT16" s="80"/>
      <c r="HD16" s="80"/>
      <c r="HN16" s="80"/>
      <c r="HX16" s="80"/>
      <c r="IH16" s="80"/>
    </row>
    <row r="17" spans="1:242" s="1" customFormat="1" x14ac:dyDescent="0.3">
      <c r="A17" s="637" t="str">
        <f ca="1">IF(ISBLANK('Data Summary'!A19),"",'Data Summary'!A19)</f>
        <v/>
      </c>
      <c r="B17" s="74"/>
      <c r="C17" s="59"/>
      <c r="D17" s="27"/>
      <c r="E17" s="5"/>
      <c r="F17" s="5"/>
      <c r="G17" s="5"/>
      <c r="H17" s="27"/>
      <c r="I17" s="23"/>
      <c r="J17" s="9"/>
      <c r="K17" s="9"/>
      <c r="L17" s="73"/>
      <c r="M17" s="11"/>
      <c r="N17" s="27"/>
      <c r="O17" s="5"/>
      <c r="P17" s="5"/>
      <c r="Q17" s="5"/>
      <c r="R17" s="5"/>
      <c r="S17" s="23"/>
      <c r="T17" s="9"/>
      <c r="U17" s="9"/>
      <c r="V17" s="73"/>
      <c r="W17" s="11"/>
      <c r="X17" s="27"/>
      <c r="Y17" s="5"/>
      <c r="Z17" s="5"/>
      <c r="AA17" s="5"/>
      <c r="AB17" s="5"/>
      <c r="AC17" s="23"/>
      <c r="AD17" s="9"/>
      <c r="AE17" s="9"/>
      <c r="AF17" s="73" t="s">
        <v>320</v>
      </c>
      <c r="AG17" s="208">
        <v>1</v>
      </c>
      <c r="AH17" s="206">
        <v>10</v>
      </c>
      <c r="AI17" s="203"/>
      <c r="AJ17" s="203"/>
      <c r="AK17" s="203"/>
      <c r="AL17" s="27"/>
      <c r="AM17" s="23"/>
      <c r="AN17" s="9"/>
      <c r="AO17" s="9"/>
      <c r="AP17" s="73" t="s">
        <v>157</v>
      </c>
      <c r="AQ17" s="11">
        <v>1</v>
      </c>
      <c r="AR17" s="27">
        <v>8.6999999999999993</v>
      </c>
      <c r="AS17" s="5">
        <v>4</v>
      </c>
      <c r="AT17" s="5">
        <v>9.5</v>
      </c>
      <c r="AU17" s="5"/>
      <c r="AV17" s="27">
        <v>8.6999999999999993</v>
      </c>
      <c r="AW17" s="23"/>
      <c r="AX17" s="9"/>
      <c r="AY17" s="9"/>
      <c r="AZ17" s="73"/>
      <c r="BA17" s="11"/>
      <c r="BB17" s="27"/>
      <c r="BC17" s="5"/>
      <c r="BD17" s="5"/>
      <c r="BE17" s="5"/>
      <c r="BF17" s="5"/>
      <c r="BG17" s="23"/>
      <c r="BH17" s="9"/>
      <c r="BI17" s="9"/>
      <c r="BJ17" s="73" t="s">
        <v>159</v>
      </c>
      <c r="BK17" s="121">
        <v>1</v>
      </c>
      <c r="BL17" s="27"/>
      <c r="BM17" s="118"/>
      <c r="BN17" s="118">
        <v>8.4112200000000001</v>
      </c>
      <c r="BO17" s="118"/>
      <c r="BP17" s="118"/>
      <c r="BQ17" s="23"/>
      <c r="BR17" s="9"/>
      <c r="BS17" s="9"/>
      <c r="BT17" s="73" t="s">
        <v>242</v>
      </c>
      <c r="BU17" s="121">
        <v>1</v>
      </c>
      <c r="BV17" s="27">
        <v>12.12308</v>
      </c>
      <c r="BW17" s="118">
        <v>16.569669999999999</v>
      </c>
      <c r="BX17" s="118">
        <v>10.85976</v>
      </c>
      <c r="BY17" s="118">
        <v>10.880194808470293</v>
      </c>
      <c r="BZ17" s="118">
        <v>11.083459941063536</v>
      </c>
      <c r="CA17" s="23">
        <v>14.66624104713738</v>
      </c>
      <c r="CB17" s="9"/>
      <c r="CC17" s="9"/>
      <c r="CD17" s="73"/>
      <c r="CE17" s="208"/>
      <c r="CF17" s="27"/>
      <c r="CG17" s="203"/>
      <c r="CH17" s="203"/>
      <c r="CI17" s="203"/>
      <c r="CJ17" s="27"/>
      <c r="CK17" s="23"/>
      <c r="CL17" s="9"/>
      <c r="CM17" s="9"/>
      <c r="CN17" s="80"/>
      <c r="CX17" s="80"/>
      <c r="DH17" s="80"/>
      <c r="DR17" s="80"/>
      <c r="EB17" s="80"/>
      <c r="EL17" s="80"/>
      <c r="EV17" s="80"/>
      <c r="FF17" s="80"/>
      <c r="FP17" s="80"/>
      <c r="FZ17" s="80"/>
      <c r="GJ17" s="80"/>
      <c r="GT17" s="80"/>
      <c r="HD17" s="80"/>
      <c r="HN17" s="80"/>
      <c r="HX17" s="80"/>
      <c r="IH17" s="80"/>
    </row>
    <row r="18" spans="1:242" s="1" customFormat="1" x14ac:dyDescent="0.3">
      <c r="A18" s="637" t="str">
        <f ca="1">IF(ISBLANK('Data Summary'!A20),"",'Data Summary'!A20)</f>
        <v/>
      </c>
      <c r="B18" s="73"/>
      <c r="C18" s="11"/>
      <c r="D18" s="27"/>
      <c r="E18" s="33"/>
      <c r="F18" s="33"/>
      <c r="G18" s="5"/>
      <c r="H18" s="27"/>
      <c r="I18" s="23"/>
      <c r="J18" s="9"/>
      <c r="K18" s="9"/>
      <c r="L18" s="73"/>
      <c r="M18" s="11"/>
      <c r="N18" s="27"/>
      <c r="O18" s="33"/>
      <c r="P18" s="33"/>
      <c r="Q18" s="5"/>
      <c r="R18" s="5"/>
      <c r="S18" s="23"/>
      <c r="T18" s="9"/>
      <c r="U18" s="9"/>
      <c r="V18" s="73"/>
      <c r="W18" s="11"/>
      <c r="X18" s="27"/>
      <c r="Y18" s="33"/>
      <c r="Z18" s="33"/>
      <c r="AA18" s="5"/>
      <c r="AB18" s="5"/>
      <c r="AC18" s="23"/>
      <c r="AD18" s="9"/>
      <c r="AE18" s="9"/>
      <c r="AF18" s="73" t="s">
        <v>321</v>
      </c>
      <c r="AG18" s="208">
        <v>1</v>
      </c>
      <c r="AH18" s="206">
        <v>20</v>
      </c>
      <c r="AI18" s="33"/>
      <c r="AJ18" s="33"/>
      <c r="AK18" s="203"/>
      <c r="AL18" s="27"/>
      <c r="AM18" s="23"/>
      <c r="AN18" s="9"/>
      <c r="AO18" s="9"/>
      <c r="AP18" s="73" t="s">
        <v>158</v>
      </c>
      <c r="AQ18" s="11">
        <v>1</v>
      </c>
      <c r="AR18" s="27">
        <v>15.3</v>
      </c>
      <c r="AS18" s="33">
        <v>5.6</v>
      </c>
      <c r="AT18" s="33">
        <v>16.8</v>
      </c>
      <c r="AU18" s="5"/>
      <c r="AV18" s="27">
        <v>15.3</v>
      </c>
      <c r="AW18" s="23"/>
      <c r="AX18" s="9"/>
      <c r="AY18" s="9"/>
      <c r="AZ18" s="73"/>
      <c r="BA18" s="11"/>
      <c r="BB18" s="27"/>
      <c r="BC18" s="33"/>
      <c r="BD18" s="33"/>
      <c r="BE18" s="5"/>
      <c r="BF18" s="5"/>
      <c r="BG18" s="23"/>
      <c r="BH18" s="9"/>
      <c r="BI18" s="9"/>
      <c r="BJ18" s="73" t="s">
        <v>160</v>
      </c>
      <c r="BK18" s="121">
        <v>0</v>
      </c>
      <c r="BL18" s="27"/>
      <c r="BM18" s="33"/>
      <c r="BN18" s="33">
        <v>3.7383199999999999</v>
      </c>
      <c r="BO18" s="118"/>
      <c r="BP18" s="118"/>
      <c r="BQ18" s="23"/>
      <c r="BR18" s="9"/>
      <c r="BS18" s="9"/>
      <c r="BT18" s="73" t="s">
        <v>243</v>
      </c>
      <c r="BU18" s="121">
        <v>1</v>
      </c>
      <c r="BV18" s="27">
        <v>9.84863</v>
      </c>
      <c r="BW18" s="33">
        <v>10.322240000000001</v>
      </c>
      <c r="BX18" s="33">
        <v>9.7140799999999992</v>
      </c>
      <c r="BY18" s="118">
        <v>9.9901643506127229</v>
      </c>
      <c r="BZ18" s="118">
        <v>10.147817177181958</v>
      </c>
      <c r="CA18" s="23">
        <v>9.3172709101193014</v>
      </c>
      <c r="CB18" s="9"/>
      <c r="CC18" s="9"/>
      <c r="CD18" s="73"/>
      <c r="CE18" s="208"/>
      <c r="CF18" s="27"/>
      <c r="CG18" s="33"/>
      <c r="CH18" s="33"/>
      <c r="CI18" s="203"/>
      <c r="CJ18" s="27"/>
      <c r="CK18" s="23"/>
      <c r="CL18" s="9"/>
      <c r="CM18" s="9"/>
      <c r="CN18" s="80"/>
      <c r="CX18" s="80"/>
      <c r="DH18" s="80"/>
      <c r="DR18" s="80"/>
      <c r="EB18" s="80"/>
      <c r="EL18" s="80"/>
      <c r="EV18" s="80"/>
      <c r="FF18" s="80"/>
      <c r="FP18" s="80"/>
      <c r="FZ18" s="80"/>
      <c r="GJ18" s="80"/>
      <c r="GT18" s="80"/>
      <c r="HD18" s="80"/>
      <c r="HN18" s="80"/>
      <c r="HX18" s="80"/>
      <c r="IH18" s="80"/>
    </row>
    <row r="19" spans="1:242" s="1" customFormat="1" x14ac:dyDescent="0.3">
      <c r="A19" s="637" t="str">
        <f ca="1">IF(ISBLANK('Data Summary'!A21),"",'Data Summary'!A21)</f>
        <v/>
      </c>
      <c r="B19" s="73"/>
      <c r="C19" s="4"/>
      <c r="D19" s="60"/>
      <c r="E19" s="33"/>
      <c r="F19" s="33"/>
      <c r="G19" s="33"/>
      <c r="H19" s="27"/>
      <c r="I19" s="34"/>
      <c r="J19" s="9"/>
      <c r="K19" s="9"/>
      <c r="L19" s="73"/>
      <c r="M19" s="4"/>
      <c r="N19" s="27"/>
      <c r="O19" s="33"/>
      <c r="P19" s="33"/>
      <c r="Q19" s="33"/>
      <c r="R19" s="33"/>
      <c r="S19" s="34"/>
      <c r="T19" s="9"/>
      <c r="U19" s="9"/>
      <c r="V19" s="73"/>
      <c r="W19" s="4"/>
      <c r="X19" s="27"/>
      <c r="Y19" s="33"/>
      <c r="Z19" s="33"/>
      <c r="AA19" s="33"/>
      <c r="AB19" s="33"/>
      <c r="AC19" s="34"/>
      <c r="AD19" s="9"/>
      <c r="AE19" s="9"/>
      <c r="AF19" s="73" t="s">
        <v>159</v>
      </c>
      <c r="AG19" s="4">
        <v>1</v>
      </c>
      <c r="AH19" s="206">
        <v>11</v>
      </c>
      <c r="AI19" s="33"/>
      <c r="AJ19" s="33"/>
      <c r="AK19" s="33"/>
      <c r="AL19" s="27"/>
      <c r="AM19" s="34"/>
      <c r="AN19" s="9"/>
      <c r="AO19" s="9"/>
      <c r="AP19" s="73" t="s">
        <v>159</v>
      </c>
      <c r="AQ19" s="4">
        <v>1</v>
      </c>
      <c r="AR19" s="27">
        <v>9.4</v>
      </c>
      <c r="AS19" s="33">
        <v>10.3</v>
      </c>
      <c r="AT19" s="33">
        <v>9.3000000000000007</v>
      </c>
      <c r="AU19" s="33"/>
      <c r="AV19" s="27">
        <v>9.4</v>
      </c>
      <c r="AW19" s="34"/>
      <c r="AX19" s="9"/>
      <c r="AY19" s="9"/>
      <c r="AZ19" s="73"/>
      <c r="BA19" s="4"/>
      <c r="BB19" s="27"/>
      <c r="BC19" s="33"/>
      <c r="BD19" s="33"/>
      <c r="BE19" s="33"/>
      <c r="BF19" s="33"/>
      <c r="BG19" s="34"/>
      <c r="BH19" s="9"/>
      <c r="BI19" s="9"/>
      <c r="BJ19" s="73" t="s">
        <v>161</v>
      </c>
      <c r="BK19" s="4">
        <v>1</v>
      </c>
      <c r="BL19" s="27"/>
      <c r="BM19" s="33"/>
      <c r="BN19" s="33">
        <v>0.93457999999999997</v>
      </c>
      <c r="BO19" s="33"/>
      <c r="BP19" s="33"/>
      <c r="BQ19" s="34"/>
      <c r="BR19" s="9"/>
      <c r="BS19" s="9"/>
      <c r="BT19" s="73" t="s">
        <v>244</v>
      </c>
      <c r="BU19" s="4">
        <v>1</v>
      </c>
      <c r="BV19" s="27">
        <v>3.2771499999999998</v>
      </c>
      <c r="BW19" s="33">
        <v>1.1422600000000001</v>
      </c>
      <c r="BX19" s="33">
        <v>3.8837000000000002</v>
      </c>
      <c r="BY19" s="33">
        <v>3.3498658860433164</v>
      </c>
      <c r="BZ19" s="33">
        <v>3.21123808221214</v>
      </c>
      <c r="CA19" s="34">
        <v>3.3947773676024502</v>
      </c>
      <c r="CB19" s="9"/>
      <c r="CC19" s="9"/>
      <c r="CD19" s="73"/>
      <c r="CE19" s="4"/>
      <c r="CF19" s="60"/>
      <c r="CG19" s="33"/>
      <c r="CH19" s="33"/>
      <c r="CI19" s="33"/>
      <c r="CJ19" s="27"/>
      <c r="CK19" s="34"/>
      <c r="CL19" s="9"/>
      <c r="CM19" s="9"/>
      <c r="CN19" s="80"/>
      <c r="CX19" s="80"/>
      <c r="DH19" s="80"/>
      <c r="DR19" s="80"/>
      <c r="EB19" s="80"/>
      <c r="EL19" s="80"/>
      <c r="EV19" s="80"/>
      <c r="FF19" s="80"/>
      <c r="FP19" s="80"/>
      <c r="FZ19" s="80"/>
      <c r="GJ19" s="80"/>
      <c r="GT19" s="80"/>
      <c r="HD19" s="80"/>
      <c r="HN19" s="80"/>
      <c r="HX19" s="80"/>
      <c r="IH19" s="80"/>
    </row>
    <row r="20" spans="1:242" s="1" customFormat="1" x14ac:dyDescent="0.3">
      <c r="A20" s="637" t="str">
        <f ca="1">IF(ISBLANK('Data Summary'!A22),"",'Data Summary'!A22)</f>
        <v/>
      </c>
      <c r="B20" s="73"/>
      <c r="C20" s="4"/>
      <c r="D20" s="61"/>
      <c r="E20" s="33"/>
      <c r="F20" s="33"/>
      <c r="G20" s="33"/>
      <c r="H20" s="33"/>
      <c r="I20" s="35"/>
      <c r="J20" s="9"/>
      <c r="K20" s="9"/>
      <c r="L20" s="73"/>
      <c r="M20" s="4"/>
      <c r="N20" s="33"/>
      <c r="O20" s="33"/>
      <c r="P20" s="33"/>
      <c r="Q20" s="33"/>
      <c r="R20" s="33"/>
      <c r="S20" s="35"/>
      <c r="T20" s="9"/>
      <c r="U20" s="9"/>
      <c r="V20" s="73"/>
      <c r="W20" s="4"/>
      <c r="X20" s="33"/>
      <c r="Y20" s="33"/>
      <c r="Z20" s="33"/>
      <c r="AA20" s="33"/>
      <c r="AB20" s="33"/>
      <c r="AC20" s="35"/>
      <c r="AD20" s="9"/>
      <c r="AE20" s="9"/>
      <c r="AF20" s="73" t="s">
        <v>162</v>
      </c>
      <c r="AG20" s="4">
        <v>0</v>
      </c>
      <c r="AH20" s="209">
        <v>9</v>
      </c>
      <c r="AI20" s="33"/>
      <c r="AJ20" s="33"/>
      <c r="AK20" s="33"/>
      <c r="AL20" s="33"/>
      <c r="AM20" s="35"/>
      <c r="AN20" s="9"/>
      <c r="AO20" s="9"/>
      <c r="AP20" s="73" t="s">
        <v>160</v>
      </c>
      <c r="AQ20" s="4">
        <v>0</v>
      </c>
      <c r="AR20" s="33">
        <v>3.7</v>
      </c>
      <c r="AS20" s="33">
        <v>9.1999999999999993</v>
      </c>
      <c r="AT20" s="33">
        <v>2.8</v>
      </c>
      <c r="AU20" s="33"/>
      <c r="AV20" s="33">
        <v>3.7</v>
      </c>
      <c r="AW20" s="35"/>
      <c r="AX20" s="9"/>
      <c r="AY20" s="9"/>
      <c r="AZ20" s="73"/>
      <c r="BA20" s="4"/>
      <c r="BB20" s="33"/>
      <c r="BC20" s="33"/>
      <c r="BD20" s="33"/>
      <c r="BE20" s="33"/>
      <c r="BF20" s="33"/>
      <c r="BG20" s="35"/>
      <c r="BH20" s="9"/>
      <c r="BI20" s="9"/>
      <c r="BJ20" s="73" t="s">
        <v>162</v>
      </c>
      <c r="BK20" s="4">
        <v>0</v>
      </c>
      <c r="BL20" s="33"/>
      <c r="BM20" s="33"/>
      <c r="BN20" s="33">
        <v>2.8037399999999999</v>
      </c>
      <c r="BO20" s="33"/>
      <c r="BP20" s="33"/>
      <c r="BQ20" s="35"/>
      <c r="BR20" s="9"/>
      <c r="BS20" s="9"/>
      <c r="BT20" s="73" t="s">
        <v>245</v>
      </c>
      <c r="BU20" s="4">
        <v>0</v>
      </c>
      <c r="BV20" s="33">
        <v>8.0363699999999998</v>
      </c>
      <c r="BW20" s="33">
        <v>2.5779100000000001</v>
      </c>
      <c r="BX20" s="33">
        <v>9.5871700000000004</v>
      </c>
      <c r="BY20" s="33">
        <v>9.7711376292895302</v>
      </c>
      <c r="BZ20" s="33">
        <v>9.2791906473393642</v>
      </c>
      <c r="CA20" s="35">
        <v>4.9937705263181593</v>
      </c>
      <c r="CB20" s="9"/>
      <c r="CC20" s="9"/>
      <c r="CD20" s="73"/>
      <c r="CE20" s="4"/>
      <c r="CF20" s="61"/>
      <c r="CG20" s="33"/>
      <c r="CH20" s="33"/>
      <c r="CI20" s="33"/>
      <c r="CJ20" s="33"/>
      <c r="CK20" s="35"/>
      <c r="CL20" s="9"/>
      <c r="CM20" s="9"/>
      <c r="CN20" s="80"/>
      <c r="CX20" s="80"/>
      <c r="DH20" s="80"/>
      <c r="DR20" s="80"/>
      <c r="EB20" s="80"/>
      <c r="EL20" s="80"/>
      <c r="EV20" s="80"/>
      <c r="FF20" s="80"/>
      <c r="FP20" s="80"/>
      <c r="FZ20" s="80"/>
      <c r="GJ20" s="80"/>
      <c r="GT20" s="80"/>
      <c r="HD20" s="80"/>
      <c r="HN20" s="80"/>
      <c r="HX20" s="80"/>
      <c r="IH20" s="80"/>
    </row>
    <row r="21" spans="1:242" s="1" customFormat="1" x14ac:dyDescent="0.3">
      <c r="A21" s="637" t="str">
        <f ca="1">IF(ISBLANK('Data Summary'!A23),"",'Data Summary'!A23)</f>
        <v/>
      </c>
      <c r="B21" s="73"/>
      <c r="C21" s="11"/>
      <c r="D21" s="62"/>
      <c r="E21" s="5"/>
      <c r="F21" s="5"/>
      <c r="G21" s="5"/>
      <c r="H21" s="5"/>
      <c r="I21" s="35"/>
      <c r="J21" s="9"/>
      <c r="K21" s="9"/>
      <c r="L21" s="73"/>
      <c r="M21" s="11"/>
      <c r="N21" s="5"/>
      <c r="O21" s="5"/>
      <c r="P21" s="5"/>
      <c r="Q21" s="5"/>
      <c r="R21" s="5"/>
      <c r="S21" s="35"/>
      <c r="T21" s="9"/>
      <c r="U21" s="9"/>
      <c r="V21" s="73"/>
      <c r="W21" s="11"/>
      <c r="X21" s="5"/>
      <c r="Y21" s="5"/>
      <c r="Z21" s="5"/>
      <c r="AA21" s="5"/>
      <c r="AB21" s="5"/>
      <c r="AC21" s="35"/>
      <c r="AD21" s="9"/>
      <c r="AE21" s="9"/>
      <c r="AF21" s="73" t="s">
        <v>322</v>
      </c>
      <c r="AG21" s="208">
        <v>1</v>
      </c>
      <c r="AH21" s="210">
        <v>9</v>
      </c>
      <c r="AI21" s="203"/>
      <c r="AJ21" s="203"/>
      <c r="AK21" s="203"/>
      <c r="AL21" s="203"/>
      <c r="AM21" s="35"/>
      <c r="AN21" s="9"/>
      <c r="AO21" s="9"/>
      <c r="AP21" s="73" t="s">
        <v>161</v>
      </c>
      <c r="AQ21" s="11">
        <v>1</v>
      </c>
      <c r="AR21" s="5">
        <v>3.4</v>
      </c>
      <c r="AS21" s="5">
        <v>0.6</v>
      </c>
      <c r="AT21" s="5">
        <v>3.8</v>
      </c>
      <c r="AU21" s="5"/>
      <c r="AV21" s="5">
        <v>3.4</v>
      </c>
      <c r="AW21" s="35"/>
      <c r="AX21" s="9"/>
      <c r="AY21" s="9"/>
      <c r="AZ21" s="73"/>
      <c r="BA21" s="11"/>
      <c r="BB21" s="5"/>
      <c r="BC21" s="5"/>
      <c r="BD21" s="5"/>
      <c r="BE21" s="5"/>
      <c r="BF21" s="5"/>
      <c r="BG21" s="35"/>
      <c r="BH21" s="9"/>
      <c r="BI21" s="9"/>
      <c r="BJ21" s="73" t="s">
        <v>163</v>
      </c>
      <c r="BK21" s="121">
        <v>1</v>
      </c>
      <c r="BL21" s="118"/>
      <c r="BM21" s="118"/>
      <c r="BN21" s="118">
        <v>6.5420600000000002</v>
      </c>
      <c r="BO21" s="118"/>
      <c r="BP21" s="118"/>
      <c r="BQ21" s="35"/>
      <c r="BR21" s="9"/>
      <c r="BS21" s="9"/>
      <c r="BT21" s="73" t="s">
        <v>246</v>
      </c>
      <c r="BU21" s="121">
        <v>1</v>
      </c>
      <c r="BV21" s="118">
        <v>8.4640799999999992</v>
      </c>
      <c r="BW21" s="118">
        <v>3.3658000000000001</v>
      </c>
      <c r="BX21" s="118">
        <v>9.9125500000000013</v>
      </c>
      <c r="BY21" s="118">
        <v>8.6384971540120272</v>
      </c>
      <c r="BZ21" s="118">
        <v>8.530386233936829</v>
      </c>
      <c r="CA21" s="35">
        <v>8.1381847141533097</v>
      </c>
      <c r="CB21" s="9"/>
      <c r="CC21" s="9"/>
      <c r="CD21" s="73"/>
      <c r="CE21" s="208"/>
      <c r="CF21" s="213"/>
      <c r="CG21" s="203"/>
      <c r="CH21" s="203"/>
      <c r="CI21" s="203"/>
      <c r="CJ21" s="203"/>
      <c r="CK21" s="35"/>
      <c r="CL21" s="9"/>
      <c r="CM21" s="9"/>
      <c r="CN21" s="80"/>
      <c r="CX21" s="80"/>
      <c r="DH21" s="80"/>
      <c r="DR21" s="80"/>
      <c r="EB21" s="80"/>
      <c r="EL21" s="80"/>
      <c r="EV21" s="80"/>
      <c r="FF21" s="80"/>
      <c r="FP21" s="80"/>
      <c r="FZ21" s="80"/>
      <c r="GJ21" s="80"/>
      <c r="GT21" s="80"/>
      <c r="HD21" s="80"/>
      <c r="HN21" s="80"/>
      <c r="HX21" s="80"/>
      <c r="IH21" s="80"/>
    </row>
    <row r="22" spans="1:242" s="1" customFormat="1" x14ac:dyDescent="0.3">
      <c r="A22" s="637" t="str">
        <f ca="1">IF(ISBLANK('Data Summary'!A24),"",'Data Summary'!A24)</f>
        <v/>
      </c>
      <c r="B22" s="73"/>
      <c r="C22" s="11"/>
      <c r="D22" s="62"/>
      <c r="E22" s="5"/>
      <c r="F22" s="5"/>
      <c r="G22" s="5"/>
      <c r="H22" s="5"/>
      <c r="I22" s="23"/>
      <c r="J22" s="9"/>
      <c r="K22" s="9"/>
      <c r="L22" s="73"/>
      <c r="M22" s="11"/>
      <c r="N22" s="5"/>
      <c r="O22" s="5"/>
      <c r="P22" s="5"/>
      <c r="Q22" s="5"/>
      <c r="R22" s="5"/>
      <c r="S22" s="23"/>
      <c r="T22" s="9"/>
      <c r="U22" s="9"/>
      <c r="V22" s="73"/>
      <c r="W22" s="11"/>
      <c r="X22" s="5"/>
      <c r="Y22" s="5"/>
      <c r="Z22" s="5"/>
      <c r="AA22" s="5"/>
      <c r="AB22" s="5"/>
      <c r="AC22" s="23"/>
      <c r="AD22" s="9"/>
      <c r="AE22" s="9"/>
      <c r="AF22" s="73" t="s">
        <v>323</v>
      </c>
      <c r="AG22" s="208">
        <v>1</v>
      </c>
      <c r="AH22" s="210">
        <v>1</v>
      </c>
      <c r="AI22" s="203"/>
      <c r="AJ22" s="203"/>
      <c r="AK22" s="203"/>
      <c r="AL22" s="203"/>
      <c r="AM22" s="23"/>
      <c r="AN22" s="9"/>
      <c r="AO22" s="9"/>
      <c r="AP22" s="73" t="s">
        <v>162</v>
      </c>
      <c r="AQ22" s="11">
        <v>0</v>
      </c>
      <c r="AR22" s="5">
        <v>4.2</v>
      </c>
      <c r="AS22" s="5">
        <v>0.8</v>
      </c>
      <c r="AT22" s="5">
        <v>4.8</v>
      </c>
      <c r="AU22" s="5"/>
      <c r="AV22" s="5">
        <v>4.2</v>
      </c>
      <c r="AW22" s="23"/>
      <c r="AX22" s="9"/>
      <c r="AY22" s="9"/>
      <c r="AZ22" s="73"/>
      <c r="BA22" s="11"/>
      <c r="BB22" s="5"/>
      <c r="BC22" s="5"/>
      <c r="BD22" s="5"/>
      <c r="BE22" s="5"/>
      <c r="BF22" s="5"/>
      <c r="BG22" s="23"/>
      <c r="BH22" s="9"/>
      <c r="BI22" s="9"/>
      <c r="BJ22" s="73" t="s">
        <v>196</v>
      </c>
      <c r="BK22" s="121">
        <v>1</v>
      </c>
      <c r="BL22" s="118"/>
      <c r="BM22" s="118"/>
      <c r="BN22" s="118">
        <v>0</v>
      </c>
      <c r="BO22" s="118"/>
      <c r="BP22" s="118"/>
      <c r="BQ22" s="23"/>
      <c r="BR22" s="9"/>
      <c r="BS22" s="9"/>
      <c r="BT22" s="73" t="s">
        <v>247</v>
      </c>
      <c r="BU22" s="121">
        <v>1</v>
      </c>
      <c r="BV22" s="118">
        <v>0.95559000000000005</v>
      </c>
      <c r="BW22" s="118">
        <v>2.26694</v>
      </c>
      <c r="BX22" s="118">
        <v>0.58301999999999998</v>
      </c>
      <c r="BY22" s="118">
        <v>0.6721038325633617</v>
      </c>
      <c r="BZ22" s="118">
        <v>0.72496114519935484</v>
      </c>
      <c r="CA22" s="23">
        <v>1.439859332628209</v>
      </c>
      <c r="CB22" s="9"/>
      <c r="CC22" s="9"/>
      <c r="CD22" s="73"/>
      <c r="CE22" s="208"/>
      <c r="CF22" s="213"/>
      <c r="CG22" s="203"/>
      <c r="CH22" s="203"/>
      <c r="CI22" s="203"/>
      <c r="CJ22" s="203"/>
      <c r="CK22" s="23"/>
      <c r="CL22" s="9"/>
      <c r="CM22" s="9"/>
      <c r="CN22" s="80"/>
      <c r="CX22" s="80"/>
      <c r="DH22" s="80"/>
      <c r="DR22" s="80"/>
      <c r="EB22" s="80"/>
      <c r="EL22" s="80"/>
      <c r="EV22" s="80"/>
      <c r="FF22" s="80"/>
      <c r="FP22" s="80"/>
      <c r="FZ22" s="80"/>
      <c r="GJ22" s="80"/>
      <c r="GT22" s="80"/>
      <c r="HD22" s="80"/>
      <c r="HN22" s="80"/>
      <c r="HX22" s="80"/>
      <c r="IH22" s="80"/>
    </row>
    <row r="23" spans="1:242" s="1" customFormat="1" x14ac:dyDescent="0.3">
      <c r="A23" s="637"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t="s">
        <v>165</v>
      </c>
      <c r="AG23" s="208">
        <v>0</v>
      </c>
      <c r="AH23" s="210">
        <v>11</v>
      </c>
      <c r="AI23" s="203"/>
      <c r="AJ23" s="203"/>
      <c r="AK23" s="203"/>
      <c r="AL23" s="203"/>
      <c r="AM23" s="23"/>
      <c r="AN23" s="9"/>
      <c r="AO23" s="9"/>
      <c r="AP23" s="73" t="s">
        <v>163</v>
      </c>
      <c r="AQ23" s="11">
        <v>1</v>
      </c>
      <c r="AR23" s="5">
        <v>8.4</v>
      </c>
      <c r="AS23" s="5">
        <v>7.3</v>
      </c>
      <c r="AT23" s="5">
        <v>8.5</v>
      </c>
      <c r="AU23" s="5"/>
      <c r="AV23" s="5">
        <v>8.4</v>
      </c>
      <c r="AW23" s="23"/>
      <c r="AX23" s="9"/>
      <c r="AY23" s="9"/>
      <c r="AZ23" s="73"/>
      <c r="BA23" s="11"/>
      <c r="BB23" s="5"/>
      <c r="BC23" s="5"/>
      <c r="BD23" s="5"/>
      <c r="BE23" s="5"/>
      <c r="BF23" s="5"/>
      <c r="BG23" s="23"/>
      <c r="BH23" s="9"/>
      <c r="BI23" s="9"/>
      <c r="BJ23" s="73" t="s">
        <v>197</v>
      </c>
      <c r="BK23" s="121">
        <v>1</v>
      </c>
      <c r="BL23" s="118"/>
      <c r="BM23" s="118"/>
      <c r="BN23" s="118">
        <v>0</v>
      </c>
      <c r="BO23" s="118"/>
      <c r="BP23" s="118"/>
      <c r="BQ23" s="23"/>
      <c r="BR23" s="9"/>
      <c r="BS23" s="9"/>
      <c r="BT23" s="73" t="s">
        <v>248</v>
      </c>
      <c r="BU23" s="121">
        <v>0</v>
      </c>
      <c r="BV23" s="118">
        <v>6.2666399999999998</v>
      </c>
      <c r="BW23" s="118">
        <v>2.0563600000000002</v>
      </c>
      <c r="BX23" s="118">
        <v>7.4628300000000003</v>
      </c>
      <c r="BY23" s="118">
        <v>7.0264415892590959</v>
      </c>
      <c r="BZ23" s="118">
        <v>6.8157105255430883</v>
      </c>
      <c r="CA23" s="23">
        <v>4.8332764256248595</v>
      </c>
      <c r="CB23" s="9"/>
      <c r="CC23" s="9"/>
      <c r="CD23" s="73"/>
      <c r="CE23" s="208"/>
      <c r="CF23" s="203"/>
      <c r="CG23" s="203"/>
      <c r="CH23" s="203"/>
      <c r="CI23" s="203"/>
      <c r="CJ23" s="203"/>
      <c r="CK23" s="23"/>
      <c r="CL23" s="9"/>
      <c r="CM23" s="9"/>
      <c r="CN23" s="80"/>
      <c r="CX23" s="80"/>
      <c r="DH23" s="80"/>
      <c r="DR23" s="80"/>
      <c r="EB23" s="80"/>
      <c r="EL23" s="80"/>
      <c r="EV23" s="80"/>
      <c r="FF23" s="80"/>
      <c r="FP23" s="80"/>
      <c r="FZ23" s="80"/>
      <c r="GJ23" s="80"/>
      <c r="GT23" s="80"/>
      <c r="HD23" s="80"/>
      <c r="HN23" s="80"/>
      <c r="HX23" s="80"/>
      <c r="IH23" s="80"/>
    </row>
    <row r="24" spans="1:242" s="1" customFormat="1" x14ac:dyDescent="0.3">
      <c r="A24" s="637"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208"/>
      <c r="AH24" s="203"/>
      <c r="AI24" s="203"/>
      <c r="AJ24" s="203"/>
      <c r="AK24" s="203"/>
      <c r="AL24" s="203"/>
      <c r="AM24" s="23"/>
      <c r="AN24" s="9"/>
      <c r="AO24" s="9"/>
      <c r="AP24" s="73" t="s">
        <v>164</v>
      </c>
      <c r="AQ24" s="11">
        <v>1</v>
      </c>
      <c r="AR24" s="5">
        <v>1.7</v>
      </c>
      <c r="AS24" s="5">
        <v>0.5</v>
      </c>
      <c r="AT24" s="5">
        <v>1.9</v>
      </c>
      <c r="AU24" s="5"/>
      <c r="AV24" s="5">
        <v>1.7</v>
      </c>
      <c r="AW24" s="23"/>
      <c r="AX24" s="9"/>
      <c r="AY24" s="9"/>
      <c r="AZ24" s="73"/>
      <c r="BA24" s="11"/>
      <c r="BB24" s="5"/>
      <c r="BC24" s="5"/>
      <c r="BD24" s="5"/>
      <c r="BE24" s="5"/>
      <c r="BF24" s="5"/>
      <c r="BG24" s="23"/>
      <c r="BH24" s="9"/>
      <c r="BI24" s="9"/>
      <c r="BJ24" s="73" t="s">
        <v>165</v>
      </c>
      <c r="BK24" s="121">
        <v>0</v>
      </c>
      <c r="BL24" s="118"/>
      <c r="BM24" s="118"/>
      <c r="BN24" s="118">
        <v>18.691590000000001</v>
      </c>
      <c r="BO24" s="118"/>
      <c r="BP24" s="118"/>
      <c r="BQ24" s="23"/>
      <c r="BR24" s="9"/>
      <c r="BS24" s="9"/>
      <c r="BT24" s="73" t="s">
        <v>249</v>
      </c>
      <c r="BU24" s="121">
        <v>1</v>
      </c>
      <c r="BV24" s="118">
        <v>4.4220000000000002E-2</v>
      </c>
      <c r="BW24" s="118">
        <v>0.10983999999999999</v>
      </c>
      <c r="BX24" s="118">
        <v>2.5579999999999999E-2</v>
      </c>
      <c r="BY24" s="118">
        <v>6.7722937561370267E-2</v>
      </c>
      <c r="BZ24" s="118">
        <v>6.3355023359647683E-2</v>
      </c>
      <c r="CA24" s="23">
        <v>0</v>
      </c>
      <c r="CB24" s="9"/>
      <c r="CC24" s="9"/>
      <c r="CD24" s="73"/>
      <c r="CE24" s="208"/>
      <c r="CF24" s="203"/>
      <c r="CG24" s="203"/>
      <c r="CH24" s="203"/>
      <c r="CI24" s="203"/>
      <c r="CJ24" s="203"/>
      <c r="CK24" s="23"/>
      <c r="CL24" s="9"/>
      <c r="CM24" s="9"/>
      <c r="CN24" s="80"/>
      <c r="CX24" s="80"/>
      <c r="DH24" s="80"/>
      <c r="DR24" s="80"/>
      <c r="EB24" s="80"/>
      <c r="EL24" s="80"/>
      <c r="EV24" s="80"/>
      <c r="FF24" s="80"/>
      <c r="FP24" s="80"/>
      <c r="FZ24" s="80"/>
      <c r="GJ24" s="80"/>
      <c r="GT24" s="80"/>
      <c r="HD24" s="80"/>
      <c r="HN24" s="80"/>
      <c r="HX24" s="80"/>
      <c r="IH24" s="80"/>
    </row>
    <row r="25" spans="1:242" s="1" customFormat="1" x14ac:dyDescent="0.3">
      <c r="A25" s="637"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208"/>
      <c r="AH25" s="203"/>
      <c r="AI25" s="203"/>
      <c r="AJ25" s="203"/>
      <c r="AK25" s="203"/>
      <c r="AL25" s="203"/>
      <c r="AM25" s="23"/>
      <c r="AN25" s="9"/>
      <c r="AO25" s="9"/>
      <c r="AP25" s="73" t="s">
        <v>165</v>
      </c>
      <c r="AQ25" s="11">
        <v>0</v>
      </c>
      <c r="AR25" s="5">
        <v>6.5</v>
      </c>
      <c r="AS25" s="5">
        <v>5.6</v>
      </c>
      <c r="AT25" s="5">
        <v>6.6</v>
      </c>
      <c r="AU25" s="5"/>
      <c r="AV25" s="5">
        <v>6.5</v>
      </c>
      <c r="AW25" s="23"/>
      <c r="AX25" s="9"/>
      <c r="AY25" s="9"/>
      <c r="AZ25" s="73"/>
      <c r="BA25" s="11"/>
      <c r="BB25" s="5"/>
      <c r="BC25" s="5"/>
      <c r="BD25" s="5"/>
      <c r="BE25" s="5"/>
      <c r="BF25" s="5"/>
      <c r="BG25" s="23"/>
      <c r="BH25" s="9"/>
      <c r="BI25" s="9"/>
      <c r="BJ25" s="73" t="s">
        <v>151</v>
      </c>
      <c r="BK25" s="121">
        <v>0</v>
      </c>
      <c r="BL25" s="118"/>
      <c r="BM25" s="118"/>
      <c r="BN25" s="118">
        <v>2.8037399999999999</v>
      </c>
      <c r="BO25" s="118"/>
      <c r="BP25" s="118"/>
      <c r="BQ25" s="23"/>
      <c r="BR25" s="9"/>
      <c r="BS25" s="9"/>
      <c r="BT25" s="73" t="s">
        <v>250</v>
      </c>
      <c r="BU25" s="121">
        <v>0</v>
      </c>
      <c r="BV25" s="118">
        <v>2.30124</v>
      </c>
      <c r="BW25" s="118">
        <v>1.1907300000000001</v>
      </c>
      <c r="BX25" s="118">
        <v>2.6167500000000001</v>
      </c>
      <c r="BY25" s="118">
        <v>2.3468970007996259</v>
      </c>
      <c r="BZ25" s="118">
        <v>2.4321915774289811</v>
      </c>
      <c r="CA25" s="23">
        <v>1.9328969830593024</v>
      </c>
      <c r="CB25" s="9"/>
      <c r="CC25" s="9"/>
      <c r="CD25" s="73"/>
      <c r="CE25" s="208"/>
      <c r="CF25" s="203"/>
      <c r="CG25" s="203"/>
      <c r="CH25" s="203"/>
      <c r="CI25" s="203"/>
      <c r="CJ25" s="203"/>
      <c r="CK25" s="23"/>
      <c r="CL25" s="9"/>
      <c r="CM25" s="9"/>
      <c r="CN25" s="80"/>
      <c r="CX25" s="80"/>
      <c r="DH25" s="80"/>
      <c r="DR25" s="80"/>
      <c r="EB25" s="80"/>
      <c r="EL25" s="80"/>
      <c r="EV25" s="80"/>
      <c r="FF25" s="80"/>
      <c r="FP25" s="80"/>
      <c r="FZ25" s="80"/>
      <c r="GJ25" s="80"/>
      <c r="GT25" s="80"/>
      <c r="HD25" s="80"/>
      <c r="HN25" s="80"/>
      <c r="HX25" s="80"/>
      <c r="IH25" s="80"/>
    </row>
    <row r="26" spans="1:242" s="1" customFormat="1" ht="83.25" customHeight="1" x14ac:dyDescent="0.3">
      <c r="A26" s="637" t="str">
        <f ca="1">IF(ISBLANK('Data Summary'!A28),"",'Data Summary'!A28)</f>
        <v/>
      </c>
      <c r="B26" s="75" t="str">
        <f>HLOOKUP(Introduction!$G$4,nametranslations,111,FALSE)</f>
        <v>Notes</v>
      </c>
      <c r="C26" s="378" t="s">
        <v>140</v>
      </c>
      <c r="D26" s="378"/>
      <c r="E26" s="378"/>
      <c r="F26" s="378"/>
      <c r="G26" s="378"/>
      <c r="H26" s="378"/>
      <c r="I26" s="379"/>
      <c r="J26" s="9"/>
      <c r="K26" s="9"/>
      <c r="L26" s="75" t="str">
        <f>HLOOKUP(Introduction!$G$4,nametranslations,111,FALSE)</f>
        <v>Notes</v>
      </c>
      <c r="M26" s="378" t="s">
        <v>131</v>
      </c>
      <c r="N26" s="378"/>
      <c r="O26" s="378"/>
      <c r="P26" s="378"/>
      <c r="Q26" s="378"/>
      <c r="R26" s="378"/>
      <c r="S26" s="379"/>
      <c r="T26" s="9"/>
      <c r="U26" s="9"/>
      <c r="V26" s="75" t="str">
        <f>HLOOKUP(Introduction!$G$4,nametranslations,111,FALSE)</f>
        <v>Notes</v>
      </c>
      <c r="W26" s="378" t="s">
        <v>132</v>
      </c>
      <c r="X26" s="378"/>
      <c r="Y26" s="378"/>
      <c r="Z26" s="378"/>
      <c r="AA26" s="378"/>
      <c r="AB26" s="378"/>
      <c r="AC26" s="379"/>
      <c r="AD26" s="9"/>
      <c r="AE26" s="9"/>
      <c r="AF26" s="75" t="str">
        <f>HLOOKUP(Introduction!$G$4,nametranslations,111,FALSE)</f>
        <v>Notes</v>
      </c>
      <c r="AG26" s="374" t="s">
        <v>324</v>
      </c>
      <c r="AH26" s="375"/>
      <c r="AI26" s="375"/>
      <c r="AJ26" s="375"/>
      <c r="AK26" s="375"/>
      <c r="AL26" s="375"/>
      <c r="AM26" s="376"/>
      <c r="AN26" s="9"/>
      <c r="AO26" s="9"/>
      <c r="AP26" s="75" t="str">
        <f>HLOOKUP(Introduction!$G$4,nametranslations,111,FALSE)</f>
        <v>Notes</v>
      </c>
      <c r="AQ26" s="378" t="s">
        <v>141</v>
      </c>
      <c r="AR26" s="378"/>
      <c r="AS26" s="378"/>
      <c r="AT26" s="378"/>
      <c r="AU26" s="378"/>
      <c r="AV26" s="378"/>
      <c r="AW26" s="379"/>
      <c r="AX26" s="9"/>
      <c r="AY26" s="9"/>
      <c r="AZ26" s="75" t="str">
        <f>HLOOKUP(Introduction!$G$4,nametranslations,111,FALSE)</f>
        <v>Notes</v>
      </c>
      <c r="BA26" s="378" t="s">
        <v>132</v>
      </c>
      <c r="BB26" s="378"/>
      <c r="BC26" s="378"/>
      <c r="BD26" s="378"/>
      <c r="BE26" s="378"/>
      <c r="BF26" s="378"/>
      <c r="BG26" s="379"/>
      <c r="BH26" s="9"/>
      <c r="BI26" s="9"/>
      <c r="BJ26" s="75" t="str">
        <f>HLOOKUP(Introduction!$G$4,nametranslations,111,FALSE)</f>
        <v>Notes</v>
      </c>
      <c r="BK26" s="374" t="s">
        <v>341</v>
      </c>
      <c r="BL26" s="375"/>
      <c r="BM26" s="375"/>
      <c r="BN26" s="375"/>
      <c r="BO26" s="375"/>
      <c r="BP26" s="375"/>
      <c r="BQ26" s="376"/>
      <c r="BR26" s="9"/>
      <c r="BS26" s="9"/>
      <c r="BT26" s="75" t="str">
        <f>HLOOKUP(Introduction!$G$4,nametranslations,111,FALSE)</f>
        <v>Notes</v>
      </c>
      <c r="BU26" s="374" t="s">
        <v>251</v>
      </c>
      <c r="BV26" s="375"/>
      <c r="BW26" s="375"/>
      <c r="BX26" s="375"/>
      <c r="BY26" s="375"/>
      <c r="BZ26" s="375"/>
      <c r="CA26" s="376"/>
      <c r="CB26" s="9"/>
      <c r="CC26" s="9"/>
      <c r="CD26" s="75" t="str">
        <f>HLOOKUP(Introduction!$G$4,nametranslations,111,FALSE)</f>
        <v>Notes</v>
      </c>
      <c r="CE26" s="374" t="s">
        <v>338</v>
      </c>
      <c r="CF26" s="375"/>
      <c r="CG26" s="375"/>
      <c r="CH26" s="375"/>
      <c r="CI26" s="375"/>
      <c r="CJ26" s="375"/>
      <c r="CK26" s="376"/>
      <c r="CL26" s="9"/>
      <c r="CM26" s="9"/>
      <c r="CN26" s="80"/>
      <c r="CX26" s="80"/>
      <c r="DH26" s="80"/>
      <c r="DR26" s="80"/>
      <c r="EB26" s="80"/>
      <c r="EL26" s="80"/>
      <c r="EV26" s="80"/>
      <c r="FF26" s="80"/>
      <c r="FP26" s="80"/>
      <c r="FZ26" s="80"/>
      <c r="GJ26" s="80"/>
      <c r="GT26" s="80"/>
      <c r="HD26" s="80"/>
      <c r="HN26" s="80"/>
      <c r="HX26" s="80"/>
      <c r="IH26" s="80"/>
    </row>
    <row r="27" spans="1:242" s="1" customFormat="1" ht="15.75" customHeight="1" x14ac:dyDescent="0.3">
      <c r="A27" s="198" t="str">
        <f ca="1">IF(ISBLANK('Data Summary'!A29),"",'Data Summary'!A29)</f>
        <v/>
      </c>
      <c r="B27" s="75"/>
      <c r="C27" s="10" t="str">
        <f>HLOOKUP(Introduction!$G$4,nametranslations,112,FALSE)</f>
        <v>Facility estimate used</v>
      </c>
      <c r="D27" s="29"/>
      <c r="E27" s="29"/>
      <c r="F27" s="29"/>
      <c r="G27" s="29"/>
      <c r="H27" s="29"/>
      <c r="I27" s="54"/>
      <c r="J27" s="9"/>
      <c r="K27" s="9"/>
      <c r="L27" s="75"/>
      <c r="M27" s="10" t="str">
        <f>HLOOKUP(Introduction!$G$4,nametranslations,112,FALSE)</f>
        <v>Facility estimate used</v>
      </c>
      <c r="N27" s="29"/>
      <c r="O27" s="29"/>
      <c r="P27" s="29"/>
      <c r="Q27" s="29"/>
      <c r="R27" s="29"/>
      <c r="S27" s="54"/>
      <c r="T27" s="9"/>
      <c r="U27" s="9"/>
      <c r="V27" s="75"/>
      <c r="W27" s="10" t="str">
        <f>HLOOKUP(Introduction!$G$4,nametranslations,112,FALSE)</f>
        <v>Facility estimate used</v>
      </c>
      <c r="X27" s="29"/>
      <c r="Y27" s="29"/>
      <c r="Z27" s="29"/>
      <c r="AA27" s="29"/>
      <c r="AB27" s="29"/>
      <c r="AC27" s="54"/>
      <c r="AD27" s="9"/>
      <c r="AE27" s="9"/>
      <c r="AF27" s="75"/>
      <c r="AG27" s="10" t="str">
        <f>HLOOKUP(Introduction!$G$4,nametranslations,112,FALSE)</f>
        <v>Facility estimate used</v>
      </c>
      <c r="AH27" s="29" t="s">
        <v>198</v>
      </c>
      <c r="AI27" s="29"/>
      <c r="AJ27" s="29"/>
      <c r="AK27" s="29"/>
      <c r="AL27" s="29"/>
      <c r="AM27" s="54"/>
      <c r="AN27" s="9"/>
      <c r="AO27" s="9"/>
      <c r="AP27" s="75"/>
      <c r="AQ27" s="10" t="str">
        <f>HLOOKUP(Introduction!$G$4,nametranslations,112,FALSE)</f>
        <v>Facility estimate used</v>
      </c>
      <c r="AR27" s="29" t="s">
        <v>133</v>
      </c>
      <c r="AS27" s="29" t="s">
        <v>133</v>
      </c>
      <c r="AT27" s="29" t="s">
        <v>133</v>
      </c>
      <c r="AU27" s="29"/>
      <c r="AV27" s="29" t="s">
        <v>133</v>
      </c>
      <c r="AW27" s="54"/>
      <c r="AX27" s="9"/>
      <c r="AY27" s="9"/>
      <c r="AZ27" s="75"/>
      <c r="BA27" s="10" t="str">
        <f>HLOOKUP(Introduction!$G$4,nametranslations,112,FALSE)</f>
        <v>Facility estimate used</v>
      </c>
      <c r="BB27" s="29"/>
      <c r="BC27" s="29"/>
      <c r="BD27" s="29"/>
      <c r="BE27" s="29"/>
      <c r="BF27" s="29"/>
      <c r="BG27" s="54"/>
      <c r="BH27" s="9"/>
      <c r="BI27" s="9"/>
      <c r="BJ27" s="75"/>
      <c r="BK27" s="10" t="str">
        <f>HLOOKUP(Introduction!$G$4,nametranslations,112,FALSE)</f>
        <v>Facility estimate used</v>
      </c>
      <c r="BL27" s="122"/>
      <c r="BM27" s="122"/>
      <c r="BN27" s="29" t="s">
        <v>198</v>
      </c>
      <c r="BO27" s="122"/>
      <c r="BP27" s="122"/>
      <c r="BQ27" s="63"/>
      <c r="BR27" s="9"/>
      <c r="BS27" s="9"/>
      <c r="BT27" s="75"/>
      <c r="BU27" s="10" t="str">
        <f>HLOOKUP(Introduction!$G$4,nametranslations,112,FALSE)</f>
        <v>Facility estimate used</v>
      </c>
      <c r="BV27" s="122" t="s">
        <v>133</v>
      </c>
      <c r="BW27" s="122" t="s">
        <v>133</v>
      </c>
      <c r="BX27" s="29" t="s">
        <v>133</v>
      </c>
      <c r="BY27" s="122" t="s">
        <v>133</v>
      </c>
      <c r="BZ27" s="122" t="s">
        <v>133</v>
      </c>
      <c r="CA27" s="63" t="s">
        <v>133</v>
      </c>
      <c r="CB27" s="9"/>
      <c r="CC27" s="9"/>
      <c r="CD27" s="75"/>
      <c r="CE27" s="10" t="str">
        <f>HLOOKUP(Introduction!$G$4,nametranslations,112,FALSE)</f>
        <v>Facility estimate used</v>
      </c>
      <c r="CF27" s="122"/>
      <c r="CG27" s="122"/>
      <c r="CH27" s="29"/>
      <c r="CI27" s="122"/>
      <c r="CJ27" s="122"/>
      <c r="CK27" s="63"/>
      <c r="CL27" s="9"/>
      <c r="CM27" s="9"/>
      <c r="CN27" s="80"/>
      <c r="CX27" s="80"/>
      <c r="DH27" s="80"/>
      <c r="DR27" s="80"/>
      <c r="EB27" s="80"/>
      <c r="EL27" s="80"/>
      <c r="EV27" s="80"/>
      <c r="FF27" s="80"/>
      <c r="FP27" s="80"/>
      <c r="FZ27" s="80"/>
      <c r="GJ27" s="80"/>
      <c r="GT27" s="80"/>
      <c r="HD27" s="80"/>
      <c r="HN27" s="80"/>
      <c r="HX27" s="80"/>
      <c r="IH27" s="80"/>
    </row>
    <row r="28" spans="1:242" s="1" customFormat="1" ht="15.75" customHeight="1" x14ac:dyDescent="0.3">
      <c r="A28" s="198" t="str">
        <f ca="1">IF(ISBLANK('Data Summary'!A30),"",'Data Summary'!A30)</f>
        <v/>
      </c>
      <c r="B28" s="75"/>
      <c r="C28" s="10" t="str">
        <f>HLOOKUP(Introduction!$G$4,nametranslations,113,FALSE)</f>
        <v>Improved estimate used</v>
      </c>
      <c r="D28" s="29" t="s">
        <v>133</v>
      </c>
      <c r="E28" s="29"/>
      <c r="F28" s="29"/>
      <c r="G28" s="29"/>
      <c r="H28" s="29" t="s">
        <v>133</v>
      </c>
      <c r="I28" s="54" t="s">
        <v>133</v>
      </c>
      <c r="J28" s="9"/>
      <c r="K28" s="9"/>
      <c r="L28" s="75"/>
      <c r="M28" s="10" t="str">
        <f>HLOOKUP(Introduction!$G$4,nametranslations,113,FALSE)</f>
        <v>Improved estimate used</v>
      </c>
      <c r="N28" s="36"/>
      <c r="O28" s="29"/>
      <c r="P28" s="29"/>
      <c r="Q28" s="29"/>
      <c r="R28" s="29"/>
      <c r="S28" s="54"/>
      <c r="T28" s="9"/>
      <c r="U28" s="9"/>
      <c r="V28" s="75"/>
      <c r="W28" s="10" t="str">
        <f>HLOOKUP(Introduction!$G$4,nametranslations,113,FALSE)</f>
        <v>Improved estimate used</v>
      </c>
      <c r="X28" s="36"/>
      <c r="Y28" s="29"/>
      <c r="Z28" s="29"/>
      <c r="AA28" s="29"/>
      <c r="AB28" s="29"/>
      <c r="AC28" s="54"/>
      <c r="AD28" s="9"/>
      <c r="AE28" s="9"/>
      <c r="AF28" s="75"/>
      <c r="AG28" s="10" t="str">
        <f>HLOOKUP(Introduction!$G$4,nametranslations,113,FALSE)</f>
        <v>Improved estimate used</v>
      </c>
      <c r="AH28" s="36" t="s">
        <v>198</v>
      </c>
      <c r="AI28" s="29"/>
      <c r="AJ28" s="29"/>
      <c r="AK28" s="29"/>
      <c r="AL28" s="29"/>
      <c r="AM28" s="54"/>
      <c r="AN28" s="9"/>
      <c r="AO28" s="9"/>
      <c r="AP28" s="75"/>
      <c r="AQ28" s="10" t="str">
        <f>HLOOKUP(Introduction!$G$4,nametranslations,113,FALSE)</f>
        <v>Improved estimate used</v>
      </c>
      <c r="AR28" s="36" t="s">
        <v>133</v>
      </c>
      <c r="AS28" s="29" t="s">
        <v>133</v>
      </c>
      <c r="AT28" s="29" t="s">
        <v>133</v>
      </c>
      <c r="AU28" s="29"/>
      <c r="AV28" s="29" t="s">
        <v>133</v>
      </c>
      <c r="AW28" s="54"/>
      <c r="AX28" s="9"/>
      <c r="AY28" s="9"/>
      <c r="AZ28" s="75"/>
      <c r="BA28" s="10" t="str">
        <f>HLOOKUP(Introduction!$G$4,nametranslations,113,FALSE)</f>
        <v>Improved estimate used</v>
      </c>
      <c r="BB28" s="36"/>
      <c r="BC28" s="29"/>
      <c r="BD28" s="29"/>
      <c r="BE28" s="29"/>
      <c r="BF28" s="29"/>
      <c r="BG28" s="54"/>
      <c r="BH28" s="9"/>
      <c r="BI28" s="9"/>
      <c r="BJ28" s="75"/>
      <c r="BK28" s="10" t="str">
        <f>HLOOKUP(Introduction!$G$4,nametranslations,113,FALSE)</f>
        <v>Improved estimate used</v>
      </c>
      <c r="BL28" s="36"/>
      <c r="BM28" s="29"/>
      <c r="BN28" s="29" t="s">
        <v>198</v>
      </c>
      <c r="BO28" s="29"/>
      <c r="BP28" s="29"/>
      <c r="BQ28" s="54"/>
      <c r="BR28" s="9"/>
      <c r="BS28" s="9"/>
      <c r="BT28" s="75"/>
      <c r="BU28" s="10" t="str">
        <f>HLOOKUP(Introduction!$G$4,nametranslations,113,FALSE)</f>
        <v>Improved estimate used</v>
      </c>
      <c r="BV28" s="36" t="s">
        <v>133</v>
      </c>
      <c r="BW28" s="29" t="s">
        <v>133</v>
      </c>
      <c r="BX28" s="29" t="s">
        <v>133</v>
      </c>
      <c r="BY28" s="29" t="s">
        <v>133</v>
      </c>
      <c r="BZ28" s="29" t="s">
        <v>133</v>
      </c>
      <c r="CA28" s="54" t="s">
        <v>133</v>
      </c>
      <c r="CB28" s="9"/>
      <c r="CC28" s="9"/>
      <c r="CD28" s="75"/>
      <c r="CE28" s="10" t="str">
        <f>HLOOKUP(Introduction!$G$4,nametranslations,113,FALSE)</f>
        <v>Improved estimate used</v>
      </c>
      <c r="CF28" s="36"/>
      <c r="CG28" s="29"/>
      <c r="CH28" s="29"/>
      <c r="CI28" s="29"/>
      <c r="CJ28" s="29"/>
      <c r="CK28" s="54"/>
      <c r="CL28" s="9"/>
      <c r="CM28" s="9"/>
      <c r="CN28" s="80"/>
      <c r="CX28" s="80"/>
      <c r="DH28" s="80"/>
      <c r="DR28" s="80"/>
      <c r="EB28" s="80"/>
      <c r="EL28" s="80"/>
      <c r="EV28" s="80"/>
      <c r="FF28" s="80"/>
      <c r="FP28" s="80"/>
      <c r="FZ28" s="80"/>
      <c r="GJ28" s="80"/>
      <c r="GT28" s="80"/>
      <c r="HD28" s="80"/>
      <c r="HN28" s="80"/>
      <c r="HX28" s="80"/>
      <c r="IH28" s="80"/>
    </row>
    <row r="29" spans="1:242" ht="15.75" customHeight="1" x14ac:dyDescent="0.3">
      <c r="A29" s="198" t="str">
        <f ca="1">IF(ISBLANK('Data Summary'!A31),"",'Data Summary'!A31)</f>
        <v/>
      </c>
      <c r="B29" s="75"/>
      <c r="C29" s="10" t="str">
        <f>HLOOKUP(Introduction!$G$4,nametranslations,114,FALSE)</f>
        <v>Basic estimate used</v>
      </c>
      <c r="D29" s="29"/>
      <c r="E29" s="29"/>
      <c r="F29" s="29"/>
      <c r="G29" s="29"/>
      <c r="H29" s="29"/>
      <c r="I29" s="54"/>
      <c r="J29" s="9"/>
      <c r="K29" s="9"/>
      <c r="L29" s="75"/>
      <c r="M29" s="10" t="str">
        <f>HLOOKUP(Introduction!$G$4,nametranslations,114,FALSE)</f>
        <v>Basic estimate used</v>
      </c>
      <c r="N29" s="29"/>
      <c r="O29" s="29"/>
      <c r="P29" s="29"/>
      <c r="Q29" s="29"/>
      <c r="R29" s="29"/>
      <c r="S29" s="54"/>
      <c r="T29" s="9"/>
      <c r="U29" s="9"/>
      <c r="V29" s="75"/>
      <c r="W29" s="10" t="str">
        <f>HLOOKUP(Introduction!$G$4,nametranslations,114,FALSE)</f>
        <v>Basic estimate used</v>
      </c>
      <c r="X29" s="29"/>
      <c r="Y29" s="29"/>
      <c r="Z29" s="29"/>
      <c r="AA29" s="29"/>
      <c r="AB29" s="29"/>
      <c r="AC29" s="54"/>
      <c r="AD29" s="9"/>
      <c r="AE29" s="9"/>
      <c r="AF29" s="75"/>
      <c r="AG29" s="10" t="str">
        <f>HLOOKUP(Introduction!$G$4,nametranslations,114,FALSE)</f>
        <v>Basic estimate used</v>
      </c>
      <c r="AH29" s="29" t="s">
        <v>198</v>
      </c>
      <c r="AI29" s="29"/>
      <c r="AJ29" s="29"/>
      <c r="AK29" s="29"/>
      <c r="AL29" s="29"/>
      <c r="AM29" s="54"/>
      <c r="AN29" s="9"/>
      <c r="AO29" s="9"/>
      <c r="AP29" s="75"/>
      <c r="AQ29" s="10" t="str">
        <f>HLOOKUP(Introduction!$G$4,nametranslations,114,FALSE)</f>
        <v>Basic estimate used</v>
      </c>
      <c r="AR29" s="29"/>
      <c r="AS29" s="29"/>
      <c r="AT29" s="29"/>
      <c r="AU29" s="29"/>
      <c r="AV29" s="29"/>
      <c r="AW29" s="54"/>
      <c r="AX29" s="9"/>
      <c r="AY29" s="9"/>
      <c r="AZ29" s="75"/>
      <c r="BA29" s="10" t="str">
        <f>HLOOKUP(Introduction!$G$4,nametranslations,114,FALSE)</f>
        <v>Basic estimate used</v>
      </c>
      <c r="BB29" s="29"/>
      <c r="BC29" s="29"/>
      <c r="BD29" s="29"/>
      <c r="BE29" s="29"/>
      <c r="BF29" s="29"/>
      <c r="BG29" s="54"/>
      <c r="BH29" s="9"/>
      <c r="BI29" s="9"/>
      <c r="BJ29" s="75"/>
      <c r="BK29" s="10" t="str">
        <f>HLOOKUP(Introduction!$G$4,nametranslations,114,FALSE)</f>
        <v>Basic estimate used</v>
      </c>
      <c r="BL29" s="29"/>
      <c r="BM29" s="29"/>
      <c r="BN29" s="29" t="s">
        <v>198</v>
      </c>
      <c r="BO29" s="29"/>
      <c r="BP29" s="29"/>
      <c r="BQ29" s="54"/>
      <c r="BR29" s="9"/>
      <c r="BS29" s="9"/>
      <c r="BT29" s="75"/>
      <c r="BU29" s="10" t="str">
        <f>HLOOKUP(Introduction!$G$4,nametranslations,114,FALSE)</f>
        <v>Basic estimate used</v>
      </c>
      <c r="BV29" s="29" t="s">
        <v>133</v>
      </c>
      <c r="BW29" s="29" t="s">
        <v>133</v>
      </c>
      <c r="BX29" s="29" t="s">
        <v>133</v>
      </c>
      <c r="BY29" s="29" t="s">
        <v>133</v>
      </c>
      <c r="BZ29" s="29" t="s">
        <v>133</v>
      </c>
      <c r="CA29" s="54" t="s">
        <v>133</v>
      </c>
      <c r="CB29" s="9"/>
      <c r="CC29" s="9"/>
      <c r="CD29" s="75"/>
      <c r="CE29" s="10" t="str">
        <f>HLOOKUP(Introduction!$G$4,nametranslations,114,FALSE)</f>
        <v>Basic estimate used</v>
      </c>
      <c r="CF29" s="29" t="s">
        <v>133</v>
      </c>
      <c r="CG29" s="29"/>
      <c r="CH29" s="29"/>
      <c r="CI29" s="29"/>
      <c r="CJ29" s="29" t="s">
        <v>133</v>
      </c>
      <c r="CK29" s="54" t="s">
        <v>133</v>
      </c>
      <c r="CL29" s="9"/>
      <c r="CM29" s="9"/>
    </row>
    <row r="30" spans="1:242" ht="15.75" customHeight="1" x14ac:dyDescent="0.3">
      <c r="A30" s="198" t="str">
        <f ca="1">IF(ISBLANK('Data Summary'!A32),"",'Data Summary'!A32)</f>
        <v/>
      </c>
      <c r="B30" s="76"/>
      <c r="C30" s="10" t="str">
        <f>HLOOKUP(Introduction!$G$4,nametranslations,115,FALSE)</f>
        <v>Number of schools total</v>
      </c>
      <c r="D30" s="37"/>
      <c r="E30" s="37"/>
      <c r="F30" s="37"/>
      <c r="G30" s="38"/>
      <c r="H30" s="39">
        <v>15816</v>
      </c>
      <c r="I30" s="40">
        <v>4266</v>
      </c>
      <c r="J30" s="9"/>
      <c r="K30" s="9"/>
      <c r="L30" s="76"/>
      <c r="M30" s="10" t="str">
        <f>HLOOKUP(Introduction!$G$4,nametranslations,115,FALSE)</f>
        <v>Number of schools total</v>
      </c>
      <c r="N30" s="37"/>
      <c r="O30" s="37"/>
      <c r="P30" s="37"/>
      <c r="Q30" s="38"/>
      <c r="R30" s="39"/>
      <c r="S30" s="40"/>
      <c r="T30" s="9"/>
      <c r="U30" s="9"/>
      <c r="V30" s="76"/>
      <c r="W30" s="10" t="str">
        <f>HLOOKUP(Introduction!$G$4,nametranslations,115,FALSE)</f>
        <v>Number of schools total</v>
      </c>
      <c r="X30" s="37"/>
      <c r="Y30" s="37"/>
      <c r="Z30" s="37"/>
      <c r="AA30" s="38"/>
      <c r="AB30" s="39"/>
      <c r="AC30" s="40"/>
      <c r="AD30" s="9"/>
      <c r="AE30" s="9"/>
      <c r="AF30" s="76"/>
      <c r="AG30" s="10" t="str">
        <f>HLOOKUP(Introduction!$G$4,nametranslations,115,FALSE)</f>
        <v>Number of schools total</v>
      </c>
      <c r="AH30" s="37" t="s">
        <v>252</v>
      </c>
      <c r="AI30" s="37" t="s">
        <v>252</v>
      </c>
      <c r="AJ30" s="37" t="s">
        <v>252</v>
      </c>
      <c r="AK30" s="38" t="s">
        <v>252</v>
      </c>
      <c r="AL30" s="39" t="s">
        <v>252</v>
      </c>
      <c r="AM30" s="40" t="s">
        <v>252</v>
      </c>
      <c r="AN30" s="9"/>
      <c r="AO30" s="9"/>
      <c r="AP30" s="76"/>
      <c r="AQ30" s="10" t="str">
        <f>HLOOKUP(Introduction!$G$4,nametranslations,115,FALSE)</f>
        <v>Number of schools total</v>
      </c>
      <c r="AR30" s="37"/>
      <c r="AS30" s="37"/>
      <c r="AT30" s="37"/>
      <c r="AU30" s="38"/>
      <c r="AV30" s="39"/>
      <c r="AW30" s="40"/>
      <c r="AX30" s="9"/>
      <c r="AY30" s="9"/>
      <c r="AZ30" s="76"/>
      <c r="BA30" s="10" t="str">
        <f>HLOOKUP(Introduction!$G$4,nametranslations,115,FALSE)</f>
        <v>Number of schools total</v>
      </c>
      <c r="BB30" s="37"/>
      <c r="BC30" s="37"/>
      <c r="BD30" s="37"/>
      <c r="BE30" s="38"/>
      <c r="BF30" s="39"/>
      <c r="BG30" s="40"/>
      <c r="BH30" s="9"/>
      <c r="BI30" s="9"/>
      <c r="BJ30" s="76"/>
      <c r="BK30" s="10" t="str">
        <f>HLOOKUP(Introduction!$G$4,nametranslations,115,FALSE)</f>
        <v>Number of schools total</v>
      </c>
      <c r="BL30" s="123"/>
      <c r="BM30" s="123"/>
      <c r="BN30" s="123"/>
      <c r="BO30" s="124"/>
      <c r="BP30" s="125"/>
      <c r="BQ30" s="40"/>
      <c r="BR30" s="9"/>
      <c r="BS30" s="9"/>
      <c r="BT30" s="76"/>
      <c r="BU30" s="10" t="str">
        <f>HLOOKUP(Introduction!$G$4,nametranslations,115,FALSE)</f>
        <v>Number of schools total</v>
      </c>
      <c r="BV30" s="123">
        <v>23024</v>
      </c>
      <c r="BW30" s="123" t="s">
        <v>252</v>
      </c>
      <c r="BX30" s="123" t="s">
        <v>252</v>
      </c>
      <c r="BY30" s="124" t="s">
        <v>252</v>
      </c>
      <c r="BZ30" s="125">
        <v>18002</v>
      </c>
      <c r="CA30" s="40">
        <v>5022</v>
      </c>
      <c r="CB30" s="9"/>
      <c r="CC30" s="9"/>
      <c r="CD30" s="76"/>
      <c r="CE30" s="10" t="str">
        <f>HLOOKUP(Introduction!$G$4,nametranslations,115,FALSE)</f>
        <v>Number of schools total</v>
      </c>
      <c r="CF30" s="123"/>
      <c r="CG30" s="123"/>
      <c r="CH30" s="123"/>
      <c r="CI30" s="124"/>
      <c r="CJ30" s="125"/>
      <c r="CK30" s="40"/>
      <c r="CL30" s="9"/>
      <c r="CM30" s="9"/>
    </row>
    <row r="31" spans="1:242" ht="16.2" thickBot="1" x14ac:dyDescent="0.35">
      <c r="A31" s="198" t="str">
        <f ca="1">IF(ISBLANK('Data Summary'!A33),"",'Data Summary'!A33)</f>
        <v/>
      </c>
      <c r="B31" s="77"/>
      <c r="C31" s="41" t="str">
        <f>HLOOKUP(Introduction!$G$4,nametranslations,116,FALSE)</f>
        <v>Number surveyed</v>
      </c>
      <c r="D31" s="42"/>
      <c r="E31" s="42"/>
      <c r="F31" s="42"/>
      <c r="G31" s="42"/>
      <c r="H31" s="42"/>
      <c r="I31" s="43"/>
      <c r="J31" s="9"/>
      <c r="K31" s="9"/>
      <c r="L31" s="77"/>
      <c r="M31" s="41" t="str">
        <f>HLOOKUP(Introduction!$G$4,nametranslations,116,FALSE)</f>
        <v>Number surveyed</v>
      </c>
      <c r="N31" s="42"/>
      <c r="O31" s="42"/>
      <c r="P31" s="42"/>
      <c r="Q31" s="42"/>
      <c r="R31" s="42"/>
      <c r="S31" s="43"/>
      <c r="T31" s="9"/>
      <c r="U31" s="9"/>
      <c r="V31" s="77"/>
      <c r="W31" s="41" t="str">
        <f>HLOOKUP(Introduction!$G$4,nametranslations,116,FALSE)</f>
        <v>Number surveyed</v>
      </c>
      <c r="X31" s="42"/>
      <c r="Y31" s="42"/>
      <c r="Z31" s="42"/>
      <c r="AA31" s="42"/>
      <c r="AB31" s="42"/>
      <c r="AC31" s="43"/>
      <c r="AD31" s="9"/>
      <c r="AE31" s="9"/>
      <c r="AF31" s="77"/>
      <c r="AG31" s="41" t="str">
        <f>HLOOKUP(Introduction!$G$4,nametranslations,116,FALSE)</f>
        <v>Number surveyed</v>
      </c>
      <c r="AH31" s="42">
        <v>84</v>
      </c>
      <c r="AI31" s="42" t="s">
        <v>252</v>
      </c>
      <c r="AJ31" s="42" t="s">
        <v>252</v>
      </c>
      <c r="AK31" s="42" t="s">
        <v>252</v>
      </c>
      <c r="AL31" s="42" t="s">
        <v>252</v>
      </c>
      <c r="AM31" s="43" t="s">
        <v>252</v>
      </c>
      <c r="AN31" s="9"/>
      <c r="AO31" s="9"/>
      <c r="AP31" s="77"/>
      <c r="AQ31" s="41" t="str">
        <f>HLOOKUP(Introduction!$G$4,nametranslations,116,FALSE)</f>
        <v>Number surveyed</v>
      </c>
      <c r="AR31" s="42">
        <v>400</v>
      </c>
      <c r="AS31" s="42">
        <v>113</v>
      </c>
      <c r="AT31" s="42">
        <v>287</v>
      </c>
      <c r="AU31" s="42"/>
      <c r="AV31" s="42">
        <v>400</v>
      </c>
      <c r="AW31" s="43"/>
      <c r="AX31" s="9"/>
      <c r="AY31" s="9"/>
      <c r="AZ31" s="77"/>
      <c r="BA31" s="41" t="str">
        <f>HLOOKUP(Introduction!$G$4,nametranslations,116,FALSE)</f>
        <v>Number surveyed</v>
      </c>
      <c r="BB31" s="42"/>
      <c r="BC31" s="42"/>
      <c r="BD31" s="42"/>
      <c r="BE31" s="42"/>
      <c r="BF31" s="42"/>
      <c r="BG31" s="43"/>
      <c r="BH31" s="9"/>
      <c r="BI31" s="9"/>
      <c r="BJ31" s="77"/>
      <c r="BK31" s="41" t="str">
        <f>HLOOKUP(Introduction!$G$4,nametranslations,116,FALSE)</f>
        <v>Number surveyed</v>
      </c>
      <c r="BL31" s="42"/>
      <c r="BM31" s="42"/>
      <c r="BN31" s="42">
        <v>107</v>
      </c>
      <c r="BO31" s="42"/>
      <c r="BP31" s="42"/>
      <c r="BQ31" s="43"/>
      <c r="BR31" s="9"/>
      <c r="BS31" s="9"/>
      <c r="BT31" s="77"/>
      <c r="BU31" s="41" t="str">
        <f>HLOOKUP(Introduction!$G$4,nametranslations,116,FALSE)</f>
        <v>Number surveyed</v>
      </c>
      <c r="BV31" s="42">
        <v>2385</v>
      </c>
      <c r="BW31" s="42">
        <v>547</v>
      </c>
      <c r="BX31" s="42">
        <v>1838</v>
      </c>
      <c r="BY31" s="42">
        <v>1532</v>
      </c>
      <c r="BZ31" s="42">
        <v>1643</v>
      </c>
      <c r="CA31" s="43">
        <v>773</v>
      </c>
      <c r="CB31" s="9"/>
      <c r="CC31" s="9"/>
      <c r="CD31" s="77"/>
      <c r="CE31" s="41" t="str">
        <f>HLOOKUP(Introduction!$G$4,nametranslations,116,FALSE)</f>
        <v>Number surveyed</v>
      </c>
      <c r="CF31" s="42"/>
      <c r="CG31" s="42"/>
      <c r="CH31" s="42"/>
      <c r="CI31" s="42"/>
      <c r="CJ31" s="42"/>
      <c r="CK31" s="43"/>
      <c r="CL31" s="9"/>
      <c r="CM31" s="9"/>
    </row>
    <row r="32" spans="1:242" x14ac:dyDescent="0.3">
      <c r="A32" s="198" t="str">
        <f ca="1">IF(ISBLANK('Data Summary'!A34),"",'Data Summary'!A34)</f>
        <v/>
      </c>
    </row>
    <row r="33" spans="1:1" x14ac:dyDescent="0.3">
      <c r="A33" s="198" t="str">
        <f ca="1">IF(ISBLANK('Data Summary'!A35),"",'Data Summary'!A35)</f>
        <v/>
      </c>
    </row>
    <row r="34" spans="1:1" x14ac:dyDescent="0.3">
      <c r="A34" s="198" t="str">
        <f ca="1">IF(ISBLANK('Data Summary'!A36),"",'Data Summary'!A36)</f>
        <v/>
      </c>
    </row>
    <row r="35" spans="1:1" x14ac:dyDescent="0.3">
      <c r="A35" s="198" t="str">
        <f ca="1">IF(ISBLANK('Data Summary'!A37),"",'Data Summary'!A37)</f>
        <v/>
      </c>
    </row>
    <row r="36" spans="1:1" x14ac:dyDescent="0.3">
      <c r="A36" s="198" t="str">
        <f ca="1">IF(ISBLANK('Data Summary'!A38),"",'Data Summary'!A38)</f>
        <v/>
      </c>
    </row>
    <row r="37" spans="1:1" x14ac:dyDescent="0.3">
      <c r="A37" s="198" t="str">
        <f ca="1">IF(ISBLANK('Data Summary'!A39),"",'Data Summary'!A39)</f>
        <v/>
      </c>
    </row>
    <row r="38" spans="1:1" x14ac:dyDescent="0.3">
      <c r="A38" s="198" t="str">
        <f ca="1">IF(ISBLANK('Data Summary'!A40),"",'Data Summary'!A40)</f>
        <v/>
      </c>
    </row>
    <row r="39" spans="1:1" x14ac:dyDescent="0.3">
      <c r="A39" s="198" t="str">
        <f ca="1">IF(ISBLANK('Data Summary'!A41),"",'Data Summary'!A41)</f>
        <v/>
      </c>
    </row>
    <row r="40" spans="1:1" x14ac:dyDescent="0.3">
      <c r="A40" s="198" t="str">
        <f ca="1">IF(ISBLANK('Data Summary'!A42),"",'Data Summary'!A42)</f>
        <v/>
      </c>
    </row>
    <row r="41" spans="1:1" x14ac:dyDescent="0.3">
      <c r="A41" s="198" t="str">
        <f ca="1">IF(ISBLANK('Data Summary'!A43),"",'Data Summary'!A43)</f>
        <v/>
      </c>
    </row>
    <row r="42" spans="1:1" x14ac:dyDescent="0.3">
      <c r="A42" s="198" t="str">
        <f ca="1">IF(ISBLANK('Data Summary'!A44),"",'Data Summary'!A44)</f>
        <v/>
      </c>
    </row>
    <row r="43" spans="1:1" x14ac:dyDescent="0.3">
      <c r="A43" s="198" t="str">
        <f ca="1">IF(ISBLANK('Data Summary'!A45),"",'Data Summary'!A45)</f>
        <v/>
      </c>
    </row>
    <row r="44" spans="1:1" x14ac:dyDescent="0.3">
      <c r="A44" s="198" t="str">
        <f ca="1">IF(ISBLANK('Data Summary'!A46),"",'Data Summary'!A46)</f>
        <v/>
      </c>
    </row>
    <row r="45" spans="1:1" x14ac:dyDescent="0.3">
      <c r="A45" s="198" t="str">
        <f ca="1">IF(ISBLANK('Data Summary'!A47),"",'Data Summary'!A47)</f>
        <v/>
      </c>
    </row>
    <row r="46" spans="1:1" x14ac:dyDescent="0.3">
      <c r="A46" s="198" t="str">
        <f ca="1">IF(ISBLANK('Data Summary'!A48),"",'Data Summary'!A48)</f>
        <v/>
      </c>
    </row>
    <row r="47" spans="1:1" x14ac:dyDescent="0.3">
      <c r="A47" s="198" t="str">
        <f ca="1">IF(ISBLANK('Data Summary'!A49),"",'Data Summary'!A49)</f>
        <v/>
      </c>
    </row>
    <row r="48" spans="1:1" x14ac:dyDescent="0.3">
      <c r="A48" s="198" t="str">
        <f ca="1">IF(ISBLANK('Data Summary'!A50),"",'Data Summary'!A50)</f>
        <v/>
      </c>
    </row>
    <row r="49" spans="1:1" x14ac:dyDescent="0.3">
      <c r="A49" s="198" t="str">
        <f ca="1">IF(ISBLANK('Data Summary'!A51),"",'Data Summary'!A51)</f>
        <v/>
      </c>
    </row>
    <row r="50" spans="1:1" x14ac:dyDescent="0.3">
      <c r="A50" s="198" t="str">
        <f ca="1">IF(ISBLANK('Data Summary'!A52),"",'Data Summary'!A52)</f>
        <v/>
      </c>
    </row>
    <row r="51" spans="1:1" x14ac:dyDescent="0.3">
      <c r="A51" s="198" t="str">
        <f ca="1">IF(ISBLANK('Data Summary'!A53),"",'Data Summary'!A53)</f>
        <v/>
      </c>
    </row>
    <row r="52" spans="1:1" x14ac:dyDescent="0.3">
      <c r="A52" s="198" t="str">
        <f ca="1">IF(ISBLANK('Data Summary'!A54),"",'Data Summary'!A54)</f>
        <v/>
      </c>
    </row>
    <row r="53" spans="1:1" x14ac:dyDescent="0.3">
      <c r="A53" s="198" t="str">
        <f ca="1">IF(ISBLANK('Data Summary'!A55),"",'Data Summary'!A55)</f>
        <v/>
      </c>
    </row>
    <row r="54" spans="1:1" x14ac:dyDescent="0.3">
      <c r="A54" s="198" t="str">
        <f ca="1">IF(ISBLANK('Data Summary'!A56),"",'Data Summary'!A56)</f>
        <v/>
      </c>
    </row>
    <row r="55" spans="1:1" x14ac:dyDescent="0.3">
      <c r="A55" s="198" t="str">
        <f ca="1">IF(ISBLANK('Data Summary'!A57),"",'Data Summary'!A57)</f>
        <v/>
      </c>
    </row>
    <row r="56" spans="1:1" x14ac:dyDescent="0.3">
      <c r="A56" s="198" t="str">
        <f ca="1">IF(ISBLANK('Data Summary'!A58),"",'Data Summary'!A58)</f>
        <v/>
      </c>
    </row>
    <row r="57" spans="1:1" x14ac:dyDescent="0.3">
      <c r="A57" s="198" t="str">
        <f ca="1">IF(ISBLANK('Data Summary'!A59),"",'Data Summary'!A59)</f>
        <v/>
      </c>
    </row>
    <row r="58" spans="1:1" x14ac:dyDescent="0.3">
      <c r="A58" s="198" t="str">
        <f ca="1">IF(ISBLANK('Data Summary'!A60),"",'Data Summary'!A60)</f>
        <v/>
      </c>
    </row>
    <row r="59" spans="1:1" x14ac:dyDescent="0.3">
      <c r="A59" s="198" t="str">
        <f ca="1">IF(ISBLANK('Data Summary'!A61),"",'Data Summary'!A61)</f>
        <v/>
      </c>
    </row>
    <row r="60" spans="1:1" x14ac:dyDescent="0.3">
      <c r="A60" s="198" t="str">
        <f ca="1">IF(ISBLANK('Data Summary'!A62),"",'Data Summary'!A62)</f>
        <v/>
      </c>
    </row>
    <row r="61" spans="1:1" x14ac:dyDescent="0.3">
      <c r="A61" s="198" t="str">
        <f ca="1">IF(ISBLANK('Data Summary'!A63),"",'Data Summary'!A63)</f>
        <v/>
      </c>
    </row>
    <row r="62" spans="1:1" x14ac:dyDescent="0.3">
      <c r="A62" s="198" t="str">
        <f ca="1">IF(ISBLANK('Data Summary'!A64),"",'Data Summary'!A64)</f>
        <v/>
      </c>
    </row>
    <row r="63" spans="1:1" x14ac:dyDescent="0.3">
      <c r="A63" s="198" t="str">
        <f ca="1">IF(ISBLANK('Data Summary'!A65),"",'Data Summary'!A65)</f>
        <v/>
      </c>
    </row>
    <row r="64" spans="1:1" x14ac:dyDescent="0.3">
      <c r="A64" s="198" t="str">
        <f ca="1">IF(ISBLANK('Data Summary'!A66),"",'Data Summary'!A66)</f>
        <v/>
      </c>
    </row>
    <row r="65" spans="1:1" x14ac:dyDescent="0.3">
      <c r="A65" s="198" t="str">
        <f ca="1">IF(ISBLANK('Data Summary'!A67),"",'Data Summary'!A67)</f>
        <v/>
      </c>
    </row>
    <row r="66" spans="1:1" x14ac:dyDescent="0.3">
      <c r="A66" s="198" t="str">
        <f ca="1">IF(ISBLANK('Data Summary'!A68),"",'Data Summary'!A68)</f>
        <v/>
      </c>
    </row>
    <row r="67" spans="1:1" x14ac:dyDescent="0.3">
      <c r="A67" s="198" t="str">
        <f ca="1">IF(ISBLANK('Data Summary'!A69),"",'Data Summary'!A69)</f>
        <v/>
      </c>
    </row>
    <row r="68" spans="1:1" x14ac:dyDescent="0.3">
      <c r="A68" s="198" t="str">
        <f ca="1">IF(ISBLANK('Data Summary'!A70),"",'Data Summary'!A70)</f>
        <v/>
      </c>
    </row>
    <row r="69" spans="1:1" x14ac:dyDescent="0.3">
      <c r="A69" s="198" t="str">
        <f ca="1">IF(ISBLANK('Data Summary'!A71),"",'Data Summary'!A71)</f>
        <v/>
      </c>
    </row>
    <row r="70" spans="1:1" x14ac:dyDescent="0.3">
      <c r="A70" s="198" t="str">
        <f ca="1">IF(ISBLANK('Data Summary'!A72),"",'Data Summary'!A72)</f>
        <v/>
      </c>
    </row>
    <row r="71" spans="1:1" x14ac:dyDescent="0.3">
      <c r="A71" s="198" t="str">
        <f ca="1">IF(ISBLANK('Data Summary'!A73),"",'Data Summary'!A73)</f>
        <v/>
      </c>
    </row>
    <row r="72" spans="1:1" x14ac:dyDescent="0.3">
      <c r="A72" s="198" t="str">
        <f ca="1">IF(ISBLANK('Data Summary'!A74),"",'Data Summary'!A74)</f>
        <v/>
      </c>
    </row>
    <row r="73" spans="1:1" x14ac:dyDescent="0.3">
      <c r="A73" s="198" t="str">
        <f ca="1">IF(ISBLANK('Data Summary'!A75),"",'Data Summary'!A75)</f>
        <v/>
      </c>
    </row>
    <row r="74" spans="1:1" x14ac:dyDescent="0.3">
      <c r="A74" s="198" t="str">
        <f ca="1">IF(ISBLANK('Data Summary'!A76),"",'Data Summary'!A76)</f>
        <v/>
      </c>
    </row>
    <row r="75" spans="1:1" x14ac:dyDescent="0.3">
      <c r="A75" s="198" t="str">
        <f ca="1">IF(ISBLANK('Data Summary'!A77),"",'Data Summary'!A77)</f>
        <v/>
      </c>
    </row>
    <row r="76" spans="1:1" x14ac:dyDescent="0.3">
      <c r="A76" s="198" t="str">
        <f ca="1">IF(ISBLANK('Data Summary'!A78),"",'Data Summary'!A78)</f>
        <v/>
      </c>
    </row>
    <row r="77" spans="1:1" x14ac:dyDescent="0.3">
      <c r="A77" s="198" t="str">
        <f ca="1">IF(ISBLANK('Data Summary'!A79),"",'Data Summary'!A79)</f>
        <v/>
      </c>
    </row>
    <row r="78" spans="1:1" x14ac:dyDescent="0.3">
      <c r="A78" s="198" t="str">
        <f ca="1">IF(ISBLANK('Data Summary'!A80),"",'Data Summary'!A80)</f>
        <v/>
      </c>
    </row>
    <row r="79" spans="1:1" x14ac:dyDescent="0.3">
      <c r="A79" s="198" t="str">
        <f ca="1">IF(ISBLANK('Data Summary'!A81),"",'Data Summary'!A81)</f>
        <v/>
      </c>
    </row>
    <row r="80" spans="1:1" x14ac:dyDescent="0.3">
      <c r="A80" s="198" t="str">
        <f ca="1">IF(ISBLANK('Data Summary'!A82),"",'Data Summary'!A82)</f>
        <v/>
      </c>
    </row>
    <row r="81" spans="1:1" x14ac:dyDescent="0.3">
      <c r="A81" s="198" t="str">
        <f ca="1">IF(ISBLANK('Data Summary'!A83),"",'Data Summary'!A83)</f>
        <v/>
      </c>
    </row>
    <row r="82" spans="1:1" x14ac:dyDescent="0.3">
      <c r="A82" s="198" t="str">
        <f ca="1">IF(ISBLANK('Data Summary'!A84),"",'Data Summary'!A84)</f>
        <v/>
      </c>
    </row>
    <row r="83" spans="1:1" x14ac:dyDescent="0.3">
      <c r="A83" s="198" t="str">
        <f ca="1">IF(ISBLANK('Data Summary'!A85),"",'Data Summary'!A85)</f>
        <v/>
      </c>
    </row>
    <row r="84" spans="1:1" x14ac:dyDescent="0.3">
      <c r="A84" s="198" t="str">
        <f ca="1">IF(ISBLANK('Data Summary'!A86),"",'Data Summary'!A86)</f>
        <v/>
      </c>
    </row>
    <row r="85" spans="1:1" x14ac:dyDescent="0.3">
      <c r="A85" s="198" t="str">
        <f ca="1">IF(ISBLANK('Data Summary'!A87),"",'Data Summary'!A87)</f>
        <v/>
      </c>
    </row>
    <row r="86" spans="1:1" x14ac:dyDescent="0.3">
      <c r="A86" s="198" t="str">
        <f ca="1">IF(ISBLANK('Data Summary'!A88),"",'Data Summary'!A88)</f>
        <v/>
      </c>
    </row>
    <row r="87" spans="1:1" x14ac:dyDescent="0.3">
      <c r="A87" s="198" t="str">
        <f ca="1">IF(ISBLANK('Data Summary'!A89),"",'Data Summary'!A89)</f>
        <v/>
      </c>
    </row>
    <row r="88" spans="1:1" x14ac:dyDescent="0.3">
      <c r="A88" s="198" t="str">
        <f ca="1">IF(ISBLANK('Data Summary'!A90),"",'Data Summary'!A90)</f>
        <v/>
      </c>
    </row>
    <row r="89" spans="1:1" x14ac:dyDescent="0.3">
      <c r="A89" s="198" t="str">
        <f ca="1">IF(ISBLANK('Data Summary'!A91),"",'Data Summary'!A91)</f>
        <v/>
      </c>
    </row>
    <row r="90" spans="1:1" x14ac:dyDescent="0.3">
      <c r="A90" s="198" t="str">
        <f ca="1">IF(ISBLANK('Data Summary'!A92),"",'Data Summary'!A92)</f>
        <v/>
      </c>
    </row>
    <row r="91" spans="1:1" x14ac:dyDescent="0.3">
      <c r="A91" s="198" t="str">
        <f ca="1">IF(ISBLANK('Data Summary'!A93),"",'Data Summary'!A93)</f>
        <v/>
      </c>
    </row>
    <row r="92" spans="1:1" x14ac:dyDescent="0.3">
      <c r="A92" s="198" t="str">
        <f ca="1">IF(ISBLANK('Data Summary'!A94),"",'Data Summary'!A94)</f>
        <v/>
      </c>
    </row>
    <row r="93" spans="1:1" x14ac:dyDescent="0.3">
      <c r="A93" s="198" t="str">
        <f ca="1">IF(ISBLANK('Data Summary'!A95),"",'Data Summary'!A95)</f>
        <v/>
      </c>
    </row>
    <row r="94" spans="1:1" x14ac:dyDescent="0.3">
      <c r="A94" s="198" t="str">
        <f ca="1">IF(ISBLANK('Data Summary'!A96),"",'Data Summary'!A96)</f>
        <v/>
      </c>
    </row>
    <row r="95" spans="1:1" x14ac:dyDescent="0.3">
      <c r="A95" s="198" t="str">
        <f ca="1">IF(ISBLANK('Data Summary'!A97),"",'Data Summary'!A97)</f>
        <v/>
      </c>
    </row>
    <row r="96" spans="1:1" x14ac:dyDescent="0.3">
      <c r="A96" s="198" t="str">
        <f ca="1">IF(ISBLANK('Data Summary'!A98),"",'Data Summary'!A98)</f>
        <v/>
      </c>
    </row>
    <row r="97" spans="1:1" x14ac:dyDescent="0.3">
      <c r="A97" s="198" t="str">
        <f ca="1">IF(ISBLANK('Data Summary'!A99),"",'Data Summary'!A99)</f>
        <v/>
      </c>
    </row>
    <row r="98" spans="1:1" x14ac:dyDescent="0.3">
      <c r="A98" s="198" t="str">
        <f ca="1">IF(ISBLANK('Data Summary'!A100),"",'Data Summary'!A100)</f>
        <v/>
      </c>
    </row>
    <row r="99" spans="1:1" x14ac:dyDescent="0.3">
      <c r="A99" s="198" t="str">
        <f ca="1">IF(ISBLANK('Data Summary'!A101),"",'Data Summary'!A101)</f>
        <v/>
      </c>
    </row>
    <row r="100" spans="1:1" x14ac:dyDescent="0.3">
      <c r="A100" s="198" t="str">
        <f ca="1">IF(ISBLANK('Data Summary'!A102),"",'Data Summary'!A102)</f>
        <v/>
      </c>
    </row>
    <row r="101" spans="1:1" x14ac:dyDescent="0.3">
      <c r="A101" s="198" t="str">
        <f ca="1">IF(ISBLANK('Data Summary'!A103),"",'Data Summary'!A103)</f>
        <v/>
      </c>
    </row>
    <row r="102" spans="1:1" x14ac:dyDescent="0.3">
      <c r="A102" s="198" t="str">
        <f ca="1">IF(ISBLANK('Data Summary'!A104),"",'Data Summary'!A104)</f>
        <v/>
      </c>
    </row>
    <row r="103" spans="1:1" x14ac:dyDescent="0.3">
      <c r="A103" s="198" t="str">
        <f ca="1">IF(ISBLANK('Data Summary'!A105),"",'Data Summary'!A105)</f>
        <v/>
      </c>
    </row>
    <row r="104" spans="1:1" x14ac:dyDescent="0.3">
      <c r="A104" s="198" t="str">
        <f ca="1">IF(ISBLANK('Data Summary'!A106),"",'Data Summary'!A106)</f>
        <v/>
      </c>
    </row>
    <row r="105" spans="1:1" x14ac:dyDescent="0.3">
      <c r="A105" s="198" t="str">
        <f ca="1">IF(ISBLANK('Data Summary'!A107),"",'Data Summary'!A107)</f>
        <v/>
      </c>
    </row>
    <row r="106" spans="1:1" x14ac:dyDescent="0.3">
      <c r="A106" s="198" t="str">
        <f ca="1">IF(ISBLANK('Data Summary'!A108),"",'Data Summary'!A108)</f>
        <v/>
      </c>
    </row>
    <row r="107" spans="1:1" x14ac:dyDescent="0.3">
      <c r="A107" s="198" t="str">
        <f ca="1">IF(ISBLANK('Data Summary'!A109),"",'Data Summary'!A109)</f>
        <v/>
      </c>
    </row>
    <row r="108" spans="1:1" x14ac:dyDescent="0.3">
      <c r="A108" s="198" t="str">
        <f ca="1">IF(ISBLANK('Data Summary'!A110),"",'Data Summary'!A110)</f>
        <v/>
      </c>
    </row>
    <row r="109" spans="1:1" x14ac:dyDescent="0.3">
      <c r="A109" s="198" t="str">
        <f ca="1">IF(ISBLANK('Data Summary'!A111),"",'Data Summary'!A111)</f>
        <v/>
      </c>
    </row>
    <row r="110" spans="1:1" x14ac:dyDescent="0.3">
      <c r="A110" s="198" t="str">
        <f ca="1">IF(ISBLANK('Data Summary'!A112),"",'Data Summary'!A112)</f>
        <v/>
      </c>
    </row>
    <row r="111" spans="1:1" x14ac:dyDescent="0.3">
      <c r="A111" s="198" t="str">
        <f ca="1">IF(ISBLANK('Data Summary'!A113),"",'Data Summary'!A113)</f>
        <v/>
      </c>
    </row>
    <row r="112" spans="1:1" x14ac:dyDescent="0.3">
      <c r="A112" s="198" t="str">
        <f ca="1">IF(ISBLANK('Data Summary'!A114),"",'Data Summary'!A114)</f>
        <v/>
      </c>
    </row>
    <row r="113" spans="1:1" x14ac:dyDescent="0.3">
      <c r="A113" s="198" t="str">
        <f ca="1">IF(ISBLANK('Data Summary'!A115),"",'Data Summary'!A115)</f>
        <v/>
      </c>
    </row>
    <row r="114" spans="1:1" x14ac:dyDescent="0.3">
      <c r="A114" s="198" t="str">
        <f ca="1">IF(ISBLANK('Data Summary'!A116),"",'Data Summary'!A116)</f>
        <v/>
      </c>
    </row>
    <row r="115" spans="1:1" x14ac:dyDescent="0.3">
      <c r="A115" s="198" t="str">
        <f ca="1">IF(ISBLANK('Data Summary'!A117),"",'Data Summary'!A117)</f>
        <v/>
      </c>
    </row>
    <row r="116" spans="1:1" x14ac:dyDescent="0.3">
      <c r="A116" s="198" t="str">
        <f ca="1">IF(ISBLANK('Data Summary'!A118),"",'Data Summary'!A118)</f>
        <v/>
      </c>
    </row>
    <row r="117" spans="1:1" x14ac:dyDescent="0.3">
      <c r="A117" s="198" t="str">
        <f ca="1">IF(ISBLANK('Data Summary'!A119),"",'Data Summary'!A119)</f>
        <v/>
      </c>
    </row>
    <row r="118" spans="1:1" x14ac:dyDescent="0.3">
      <c r="A118" s="198" t="str">
        <f ca="1">IF(ISBLANK('Data Summary'!A120),"",'Data Summary'!A120)</f>
        <v/>
      </c>
    </row>
    <row r="119" spans="1:1" x14ac:dyDescent="0.3">
      <c r="A119" s="198" t="str">
        <f ca="1">IF(ISBLANK('Data Summary'!A121),"",'Data Summary'!A121)</f>
        <v/>
      </c>
    </row>
    <row r="120" spans="1:1" x14ac:dyDescent="0.3">
      <c r="A120" s="198" t="str">
        <f ca="1">IF(ISBLANK('Data Summary'!A122),"",'Data Summary'!A122)</f>
        <v/>
      </c>
    </row>
    <row r="121" spans="1:1" x14ac:dyDescent="0.3">
      <c r="A121" s="198" t="str">
        <f ca="1">IF(ISBLANK('Data Summary'!A123),"",'Data Summary'!A123)</f>
        <v/>
      </c>
    </row>
    <row r="122" spans="1:1" x14ac:dyDescent="0.3">
      <c r="A122" s="198" t="str">
        <f ca="1">IF(ISBLANK('Data Summary'!A124),"",'Data Summary'!A124)</f>
        <v/>
      </c>
    </row>
    <row r="123" spans="1:1" x14ac:dyDescent="0.3">
      <c r="A123" s="198" t="str">
        <f ca="1">IF(ISBLANK('Data Summary'!A125),"",'Data Summary'!A125)</f>
        <v/>
      </c>
    </row>
    <row r="124" spans="1:1" x14ac:dyDescent="0.3">
      <c r="A124" s="198" t="str">
        <f ca="1">IF(ISBLANK('Data Summary'!A126),"",'Data Summary'!A126)</f>
        <v/>
      </c>
    </row>
    <row r="125" spans="1:1" x14ac:dyDescent="0.3">
      <c r="A125" s="198" t="str">
        <f ca="1">IF(ISBLANK('Data Summary'!A127),"",'Data Summary'!A127)</f>
        <v/>
      </c>
    </row>
    <row r="126" spans="1:1" x14ac:dyDescent="0.3">
      <c r="A126" s="198" t="str">
        <f ca="1">IF(ISBLANK('Data Summary'!A128),"",'Data Summary'!A128)</f>
        <v/>
      </c>
    </row>
    <row r="127" spans="1:1" x14ac:dyDescent="0.3">
      <c r="A127" s="198" t="str">
        <f ca="1">IF(ISBLANK('Data Summary'!A129),"",'Data Summary'!A129)</f>
        <v/>
      </c>
    </row>
    <row r="128" spans="1:1" x14ac:dyDescent="0.3">
      <c r="A128" s="198" t="str">
        <f ca="1">IF(ISBLANK('Data Summary'!A130),"",'Data Summary'!A130)</f>
        <v/>
      </c>
    </row>
    <row r="129" spans="1:1" x14ac:dyDescent="0.3">
      <c r="A129" s="198" t="str">
        <f ca="1">IF(ISBLANK('Data Summary'!A131),"",'Data Summary'!A131)</f>
        <v/>
      </c>
    </row>
    <row r="130" spans="1:1" x14ac:dyDescent="0.3">
      <c r="A130" s="198" t="str">
        <f ca="1">IF(ISBLANK('Data Summary'!A132),"",'Data Summary'!A132)</f>
        <v/>
      </c>
    </row>
    <row r="131" spans="1:1" x14ac:dyDescent="0.3">
      <c r="A131" s="198" t="str">
        <f ca="1">IF(ISBLANK('Data Summary'!A133),"",'Data Summary'!A133)</f>
        <v/>
      </c>
    </row>
    <row r="132" spans="1:1" x14ac:dyDescent="0.3">
      <c r="A132" s="198" t="str">
        <f ca="1">IF(ISBLANK('Data Summary'!A134),"",'Data Summary'!A134)</f>
        <v/>
      </c>
    </row>
    <row r="133" spans="1:1" x14ac:dyDescent="0.3">
      <c r="A133" s="198" t="str">
        <f ca="1">IF(ISBLANK('Data Summary'!A135),"",'Data Summary'!A135)</f>
        <v/>
      </c>
    </row>
    <row r="134" spans="1:1" x14ac:dyDescent="0.3">
      <c r="A134" s="198" t="str">
        <f ca="1">IF(ISBLANK('Data Summary'!A136),"",'Data Summary'!A136)</f>
        <v/>
      </c>
    </row>
    <row r="135" spans="1:1" x14ac:dyDescent="0.3">
      <c r="A135" s="198" t="str">
        <f ca="1">IF(ISBLANK('Data Summary'!A137),"",'Data Summary'!A137)</f>
        <v/>
      </c>
    </row>
    <row r="136" spans="1:1" x14ac:dyDescent="0.3">
      <c r="A136" s="198" t="str">
        <f ca="1">IF(ISBLANK('Data Summary'!A138),"",'Data Summary'!A138)</f>
        <v/>
      </c>
    </row>
    <row r="137" spans="1:1" x14ac:dyDescent="0.3">
      <c r="A137" s="198" t="str">
        <f ca="1">IF(ISBLANK('Data Summary'!A139),"",'Data Summary'!A139)</f>
        <v/>
      </c>
    </row>
    <row r="138" spans="1:1" x14ac:dyDescent="0.3">
      <c r="A138" s="198" t="str">
        <f ca="1">IF(ISBLANK('Data Summary'!A140),"",'Data Summary'!A140)</f>
        <v/>
      </c>
    </row>
    <row r="139" spans="1:1" x14ac:dyDescent="0.3">
      <c r="A139" s="198" t="str">
        <f ca="1">IF(ISBLANK('Data Summary'!A141),"",'Data Summary'!A141)</f>
        <v/>
      </c>
    </row>
    <row r="140" spans="1:1" x14ac:dyDescent="0.3">
      <c r="A140" s="198" t="str">
        <f ca="1">IF(ISBLANK('Data Summary'!A142),"",'Data Summary'!A142)</f>
        <v/>
      </c>
    </row>
    <row r="141" spans="1:1" x14ac:dyDescent="0.3">
      <c r="A141" s="198" t="str">
        <f ca="1">IF(ISBLANK('Data Summary'!A143),"",'Data Summary'!A143)</f>
        <v/>
      </c>
    </row>
    <row r="142" spans="1:1" x14ac:dyDescent="0.3">
      <c r="A142" s="198" t="str">
        <f ca="1">IF(ISBLANK('Data Summary'!A144),"",'Data Summary'!A144)</f>
        <v/>
      </c>
    </row>
    <row r="143" spans="1:1" x14ac:dyDescent="0.3">
      <c r="A143" s="198" t="str">
        <f ca="1">IF(ISBLANK('Data Summary'!A145),"",'Data Summary'!A145)</f>
        <v/>
      </c>
    </row>
    <row r="144" spans="1:1" x14ac:dyDescent="0.3">
      <c r="A144" s="198" t="str">
        <f ca="1">IF(ISBLANK('Data Summary'!A146),"",'Data Summary'!A146)</f>
        <v/>
      </c>
    </row>
    <row r="145" spans="1:1" x14ac:dyDescent="0.3">
      <c r="A145" s="198" t="str">
        <f ca="1">IF(ISBLANK('Data Summary'!A147),"",'Data Summary'!A147)</f>
        <v/>
      </c>
    </row>
    <row r="146" spans="1:1" x14ac:dyDescent="0.3">
      <c r="A146" s="198" t="str">
        <f ca="1">IF(ISBLANK('Data Summary'!A148),"",'Data Summary'!A148)</f>
        <v/>
      </c>
    </row>
    <row r="147" spans="1:1" x14ac:dyDescent="0.3">
      <c r="A147" s="198" t="str">
        <f ca="1">IF(ISBLANK('Data Summary'!A149),"",'Data Summary'!A149)</f>
        <v/>
      </c>
    </row>
    <row r="148" spans="1:1" x14ac:dyDescent="0.3">
      <c r="A148" s="198" t="e">
        <f>IF(ISBLANK(#REF!),"",#REF!)</f>
        <v>#REF!</v>
      </c>
    </row>
    <row r="149" spans="1:1" x14ac:dyDescent="0.3">
      <c r="A149" s="198" t="e">
        <f>IF(ISBLANK(#REF!),"",#REF!)</f>
        <v>#REF!</v>
      </c>
    </row>
    <row r="150" spans="1:1" x14ac:dyDescent="0.3">
      <c r="A150" s="198" t="e">
        <f>IF(ISBLANK(#REF!),"",#REF!)</f>
        <v>#REF!</v>
      </c>
    </row>
    <row r="151" spans="1:1" x14ac:dyDescent="0.3">
      <c r="A151" s="198"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row r="623" spans="1:1" x14ac:dyDescent="0.3">
      <c r="A623" s="197"/>
    </row>
    <row r="624" spans="1:1" x14ac:dyDescent="0.3">
      <c r="A624" s="197"/>
    </row>
    <row r="625" spans="1:1" x14ac:dyDescent="0.3">
      <c r="A625" s="197"/>
    </row>
    <row r="626" spans="1:1" x14ac:dyDescent="0.3">
      <c r="A626" s="197"/>
    </row>
    <row r="627" spans="1:1" x14ac:dyDescent="0.3">
      <c r="A627" s="197"/>
    </row>
    <row r="628" spans="1:1" x14ac:dyDescent="0.3">
      <c r="A628" s="197"/>
    </row>
    <row r="629" spans="1:1" x14ac:dyDescent="0.3">
      <c r="A629" s="197"/>
    </row>
    <row r="630" spans="1:1" x14ac:dyDescent="0.3">
      <c r="A630" s="197"/>
    </row>
    <row r="631" spans="1:1" x14ac:dyDescent="0.3">
      <c r="A631" s="197"/>
    </row>
    <row r="632" spans="1:1" x14ac:dyDescent="0.3">
      <c r="A632" s="197"/>
    </row>
    <row r="633" spans="1:1" x14ac:dyDescent="0.3">
      <c r="A633" s="197"/>
    </row>
    <row r="634" spans="1:1" x14ac:dyDescent="0.3">
      <c r="A634" s="197"/>
    </row>
    <row r="635" spans="1:1" x14ac:dyDescent="0.3">
      <c r="A635" s="197"/>
    </row>
    <row r="636" spans="1:1" x14ac:dyDescent="0.3">
      <c r="A636" s="197"/>
    </row>
    <row r="637" spans="1:1" x14ac:dyDescent="0.3">
      <c r="A637" s="197"/>
    </row>
  </sheetData>
  <mergeCells count="10">
    <mergeCell ref="CE26:CK26"/>
    <mergeCell ref="A2:A3"/>
    <mergeCell ref="BU26:CA26"/>
    <mergeCell ref="BA26:BG26"/>
    <mergeCell ref="BK26:BQ26"/>
    <mergeCell ref="C26:I26"/>
    <mergeCell ref="M26:S26"/>
    <mergeCell ref="W26:AC26"/>
    <mergeCell ref="AQ26:AW26"/>
    <mergeCell ref="AG26:AM26"/>
  </mergeCells>
  <hyperlinks>
    <hyperlink ref="A4" location="myrangeW0" display="myrangeW0" xr:uid="{74C999B6-CBC6-4DD6-B652-3458F1681839}"/>
    <hyperlink ref="A5" location="myrangeW1" display="myrangeW1" xr:uid="{A6EBF09F-6660-4BFE-99DD-62C604299583}"/>
    <hyperlink ref="A6" location="myrangeW2" display="myrangeW2" xr:uid="{657AED4F-BF66-48F6-99FD-64B4AFDCC8EB}"/>
    <hyperlink ref="A7" location="myrangeW3" display="myrangeW3" xr:uid="{145923E3-0B70-442B-A682-37F464C4164E}"/>
    <hyperlink ref="A8" location="myrangeW4" display="myrangeW4" xr:uid="{D9E8F12B-6B8B-493D-AC9D-24C76253F21B}"/>
    <hyperlink ref="A9" location="myrangeW5" display="myrangeW5" xr:uid="{6DBBC71C-639F-4F5A-B278-E59FB16B246A}"/>
    <hyperlink ref="A10" location="myrangeW6" display="myrangeW6" xr:uid="{3CA972C9-34BB-4AFB-8698-F1B164B9A040}"/>
    <hyperlink ref="A11" location="myrangeW7" display="myrangeW7" xr:uid="{52AD385D-E3E3-4969-BF36-55ACD1FE7F12}"/>
    <hyperlink ref="A12" location="myrangeW8" display="myrangeW8" xr:uid="{D0A277C7-C2E5-4B93-92FB-0FD222968BBA}"/>
    <hyperlink ref="A13" location="myrangeW9" display="myrangeW9" xr:uid="{92C48675-28F3-4DE8-B03E-DFC1FFEC5ECB}"/>
    <hyperlink ref="A14" location="myrangeW10" display="myrangeW10" xr:uid="{D6A5820D-17DA-4D8B-A979-1280664390A6}"/>
    <hyperlink ref="A15" location="myrangeW11" display="myrangeW11" xr:uid="{C632B11A-F52E-4E04-B3C6-853B4C8AA358}"/>
    <hyperlink ref="A16" location="myrangeW12" display="myrangeW12" xr:uid="{8DB55B6F-2044-4812-9667-DBADB9EDE96C}"/>
    <hyperlink ref="A17" location="myrangeW13" display="myrangeW13" xr:uid="{0920BF36-6AD3-42EB-ADCC-D1DD25FE9D53}"/>
    <hyperlink ref="A18" location="myrangeW14" display="myrangeW14" xr:uid="{5C7B4F8C-3C4B-4764-90C8-B2D0A864DAF5}"/>
    <hyperlink ref="A19" location="myrangeW15" display="myrangeW15" xr:uid="{B84A8675-E92D-446B-9B9C-68F599669553}"/>
    <hyperlink ref="A20" location="myrangeW16" display="myrangeW16" xr:uid="{EFFC9D3B-9E70-4854-8BD5-D6A291CDA986}"/>
    <hyperlink ref="A21" location="myrangeW17" display="myrangeW17" xr:uid="{E7293AAE-5B13-43E6-970A-40F2373962CC}"/>
    <hyperlink ref="A22" location="myrangeW18" display="myrangeW18" xr:uid="{F7F9D4EA-59E9-4E01-BBBE-FF047409339B}"/>
    <hyperlink ref="A23" location="myrangeW19" display="myrangeW19" xr:uid="{F606514E-E483-4AFC-BCFE-48D211E7F4E8}"/>
    <hyperlink ref="A24" location="myrangeW20" display="myrangeW20" xr:uid="{2E6FAD5F-C2A9-461D-9EEB-D13C30A30A57}"/>
    <hyperlink ref="A25" location="myrangeW21" display="myrangeW21" xr:uid="{70C1CA36-DFC2-48EA-9CD8-E3532F8234EF}"/>
    <hyperlink ref="A26" location="myrangeW22" display="myrangeW22" xr:uid="{783B2A4F-2C27-488C-9BCC-20D7083B9F5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66" customFormat="1" ht="30" customHeight="1" x14ac:dyDescent="0.3">
      <c r="B1" s="641" t="str">
        <f>HLOOKUP(Introduction!$G$4,nametranslations,117,FALSE)</f>
        <v>Sanitation in Schools</v>
      </c>
      <c r="C1" s="195" t="s">
        <v>215</v>
      </c>
      <c r="D1" s="163" t="str">
        <f>+Introduction!$C$7</f>
        <v>United Republic of Tanzania</v>
      </c>
      <c r="E1" s="163"/>
      <c r="F1" s="163"/>
      <c r="G1" s="163"/>
      <c r="H1" s="163"/>
      <c r="I1" s="180"/>
      <c r="J1" s="164"/>
      <c r="K1" s="165"/>
      <c r="L1" s="641" t="str">
        <f>HLOOKUP(Introduction!$G$4,nametranslations,117,FALSE)</f>
        <v>Sanitation in Schools</v>
      </c>
      <c r="M1" s="195" t="s">
        <v>216</v>
      </c>
      <c r="N1" s="163" t="str">
        <f>+Introduction!$C$7</f>
        <v>United Republic of Tanzania</v>
      </c>
      <c r="O1" s="163"/>
      <c r="P1" s="163"/>
      <c r="Q1" s="163"/>
      <c r="R1" s="163"/>
      <c r="S1" s="180"/>
      <c r="T1" s="164"/>
      <c r="U1" s="165"/>
      <c r="V1" s="641" t="str">
        <f>HLOOKUP(Introduction!$G$4,nametranslations,117,FALSE)</f>
        <v>Sanitation in Schools</v>
      </c>
      <c r="W1" s="195" t="s">
        <v>217</v>
      </c>
      <c r="X1" s="163" t="str">
        <f>+Introduction!$C$7</f>
        <v>United Republic of Tanzania</v>
      </c>
      <c r="Y1" s="163"/>
      <c r="Z1" s="163"/>
      <c r="AA1" s="163"/>
      <c r="AB1" s="163"/>
      <c r="AC1" s="180"/>
      <c r="AD1" s="164"/>
      <c r="AE1" s="165"/>
      <c r="AF1" s="641" t="str">
        <f>HLOOKUP(Introduction!$G$4,nametranslations,117,FALSE)</f>
        <v>Sanitation in Schools</v>
      </c>
      <c r="AG1" s="195">
        <v>2013</v>
      </c>
      <c r="AH1" s="163" t="str">
        <f>+Introduction!$C$7</f>
        <v>United Republic of Tanzania</v>
      </c>
      <c r="AI1" s="163"/>
      <c r="AJ1" s="163"/>
      <c r="AK1" s="163"/>
      <c r="AL1" s="163"/>
      <c r="AM1" s="180"/>
      <c r="AN1" s="164"/>
      <c r="AO1" s="165"/>
      <c r="AP1" s="641" t="str">
        <f>HLOOKUP(Introduction!$G$4,nametranslations,117,FALSE)</f>
        <v>Sanitation in Schools</v>
      </c>
      <c r="AQ1" s="195" t="s">
        <v>218</v>
      </c>
      <c r="AR1" s="163" t="str">
        <f>+Introduction!$C$7</f>
        <v>United Republic of Tanzania</v>
      </c>
      <c r="AS1" s="163"/>
      <c r="AT1" s="163"/>
      <c r="AU1" s="163"/>
      <c r="AV1" s="163"/>
      <c r="AW1" s="180"/>
      <c r="AX1" s="164"/>
      <c r="AY1" s="165"/>
      <c r="AZ1" s="641" t="str">
        <f>HLOOKUP(Introduction!$G$4,nametranslations,117,FALSE)</f>
        <v>Sanitation in Schools</v>
      </c>
      <c r="BA1" s="195" t="s">
        <v>219</v>
      </c>
      <c r="BB1" s="163" t="str">
        <f>+Introduction!$C$7</f>
        <v>United Republic of Tanzania</v>
      </c>
      <c r="BC1" s="163"/>
      <c r="BD1" s="163"/>
      <c r="BE1" s="163"/>
      <c r="BF1" s="163"/>
      <c r="BG1" s="180"/>
      <c r="BH1" s="164"/>
      <c r="BI1" s="165"/>
      <c r="BJ1" s="641" t="str">
        <f>HLOOKUP(Introduction!$G$4,nametranslations,117,FALSE)</f>
        <v>Sanitation in Schools</v>
      </c>
      <c r="BK1" s="195" t="s">
        <v>220</v>
      </c>
      <c r="BL1" s="163" t="str">
        <f>+Introduction!$C$7</f>
        <v>United Republic of Tanzania</v>
      </c>
      <c r="BM1" s="163"/>
      <c r="BN1" s="163"/>
      <c r="BO1" s="163"/>
      <c r="BP1" s="163"/>
      <c r="BQ1" s="180"/>
      <c r="BR1" s="164"/>
      <c r="BS1" s="165"/>
      <c r="BT1" s="641" t="str">
        <f>HLOOKUP(Introduction!$G$4,nametranslations,117,FALSE)</f>
        <v>Sanitation in Schools</v>
      </c>
      <c r="BU1" s="195">
        <v>2018</v>
      </c>
      <c r="BV1" s="163" t="str">
        <f>+Introduction!$C$7</f>
        <v>United Republic of Tanzania</v>
      </c>
      <c r="BW1" s="163"/>
      <c r="BX1" s="163"/>
      <c r="BY1" s="163"/>
      <c r="BZ1" s="163"/>
      <c r="CA1" s="180"/>
      <c r="CB1" s="164"/>
      <c r="CC1" s="165"/>
      <c r="CD1" s="641" t="str">
        <f>HLOOKUP(Introduction!$G$4,nametranslations,117,FALSE)</f>
        <v>Sanitation in Schools</v>
      </c>
      <c r="CE1" s="195">
        <v>2024</v>
      </c>
      <c r="CF1" s="163" t="str">
        <f>+Introduction!$C$7</f>
        <v>United Republic of Tanzania</v>
      </c>
      <c r="CG1" s="163"/>
      <c r="CH1" s="163"/>
      <c r="CI1" s="163"/>
      <c r="CJ1" s="163"/>
      <c r="CK1" s="180"/>
      <c r="CL1" s="164"/>
      <c r="CM1" s="165"/>
    </row>
    <row r="2" spans="1:242" s="166" customFormat="1" ht="30" customHeight="1" x14ac:dyDescent="0.3">
      <c r="A2" s="377" t="s">
        <v>303</v>
      </c>
      <c r="B2" s="169" t="s">
        <v>209</v>
      </c>
      <c r="C2" s="150" t="s">
        <v>151</v>
      </c>
      <c r="D2" s="150" t="s">
        <v>127</v>
      </c>
      <c r="E2" s="170"/>
      <c r="F2" s="170"/>
      <c r="G2" s="170"/>
      <c r="H2" s="170"/>
      <c r="I2" s="171"/>
      <c r="J2" s="167" t="s">
        <v>221</v>
      </c>
      <c r="K2" s="189"/>
      <c r="L2" s="169" t="s">
        <v>210</v>
      </c>
      <c r="M2" s="150" t="s">
        <v>151</v>
      </c>
      <c r="N2" s="150" t="s">
        <v>127</v>
      </c>
      <c r="O2" s="170"/>
      <c r="P2" s="170"/>
      <c r="Q2" s="170"/>
      <c r="R2" s="170"/>
      <c r="S2" s="171"/>
      <c r="T2" s="167" t="s">
        <v>221</v>
      </c>
      <c r="U2" s="189"/>
      <c r="V2" s="169" t="s">
        <v>211</v>
      </c>
      <c r="W2" s="150" t="s">
        <v>151</v>
      </c>
      <c r="X2" s="150" t="s">
        <v>127</v>
      </c>
      <c r="Y2" s="170"/>
      <c r="Z2" s="170"/>
      <c r="AA2" s="170"/>
      <c r="AB2" s="170"/>
      <c r="AC2" s="171"/>
      <c r="AD2" s="167" t="s">
        <v>221</v>
      </c>
      <c r="AE2" s="189"/>
      <c r="AF2" s="169" t="s">
        <v>325</v>
      </c>
      <c r="AG2" s="150" t="s">
        <v>129</v>
      </c>
      <c r="AH2" s="150" t="s">
        <v>316</v>
      </c>
      <c r="AI2" s="170"/>
      <c r="AJ2" s="170"/>
      <c r="AK2" s="170"/>
      <c r="AL2" s="170"/>
      <c r="AM2" s="171"/>
      <c r="AN2" s="167" t="s">
        <v>221</v>
      </c>
      <c r="AO2" s="189"/>
      <c r="AP2" s="169" t="s">
        <v>212</v>
      </c>
      <c r="AQ2" s="150" t="s">
        <v>129</v>
      </c>
      <c r="AR2" s="150" t="s">
        <v>128</v>
      </c>
      <c r="AS2" s="170"/>
      <c r="AT2" s="170"/>
      <c r="AU2" s="170"/>
      <c r="AV2" s="170"/>
      <c r="AW2" s="171"/>
      <c r="AX2" s="167" t="s">
        <v>221</v>
      </c>
      <c r="AY2" s="189"/>
      <c r="AZ2" s="169" t="s">
        <v>213</v>
      </c>
      <c r="BA2" s="150" t="s">
        <v>151</v>
      </c>
      <c r="BB2" s="150" t="s">
        <v>127</v>
      </c>
      <c r="BC2" s="170"/>
      <c r="BD2" s="170"/>
      <c r="BE2" s="170"/>
      <c r="BF2" s="170"/>
      <c r="BG2" s="171"/>
      <c r="BH2" s="167" t="s">
        <v>221</v>
      </c>
      <c r="BI2" s="189"/>
      <c r="BJ2" s="169" t="s">
        <v>214</v>
      </c>
      <c r="BK2" s="150" t="s">
        <v>129</v>
      </c>
      <c r="BL2" s="150" t="s">
        <v>193</v>
      </c>
      <c r="BM2" s="170"/>
      <c r="BN2" s="170"/>
      <c r="BO2" s="170"/>
      <c r="BP2" s="170"/>
      <c r="BQ2" s="171"/>
      <c r="BR2" s="167" t="s">
        <v>221</v>
      </c>
      <c r="BS2" s="168"/>
      <c r="BT2" s="169" t="s">
        <v>253</v>
      </c>
      <c r="BU2" s="150" t="s">
        <v>129</v>
      </c>
      <c r="BV2" s="150" t="s">
        <v>254</v>
      </c>
      <c r="BW2" s="170"/>
      <c r="BX2" s="170"/>
      <c r="BY2" s="170"/>
      <c r="BZ2" s="170"/>
      <c r="CA2" s="171"/>
      <c r="CB2" s="167" t="s">
        <v>221</v>
      </c>
      <c r="CC2" s="168"/>
      <c r="CD2" s="169" t="s">
        <v>334</v>
      </c>
      <c r="CE2" s="150" t="s">
        <v>335</v>
      </c>
      <c r="CF2" s="150" t="s">
        <v>336</v>
      </c>
      <c r="CG2" s="170"/>
      <c r="CH2" s="170"/>
      <c r="CI2" s="170"/>
      <c r="CJ2" s="170"/>
      <c r="CK2" s="171"/>
      <c r="CL2" s="167" t="s">
        <v>221</v>
      </c>
      <c r="CM2" s="168"/>
    </row>
    <row r="3" spans="1:242" s="142" customFormat="1" ht="18" customHeight="1" x14ac:dyDescent="0.3">
      <c r="A3" s="377"/>
      <c r="B3" s="188" t="str">
        <f>HLOOKUP(Introduction!$G$4,nametranslations,152,FALSE)</f>
        <v>Definition</v>
      </c>
      <c r="C3" s="152" t="str">
        <f>HLOOKUP(Introduction!$G$4,nametranslations,102,FALSE)</f>
        <v>Estimates (%)</v>
      </c>
      <c r="D3" s="153" t="str">
        <f>HLOOKUP(Introduction!$G$4,nametranslations,24,FALSE)</f>
        <v>Total</v>
      </c>
      <c r="E3" s="154" t="str">
        <f>HLOOKUP(Introduction!$G$4,nametranslations,26,FALSE)</f>
        <v>Urban</v>
      </c>
      <c r="F3" s="154" t="str">
        <f>HLOOKUP(Introduction!$G$4,nametranslations,25,FALSE)</f>
        <v>Rural</v>
      </c>
      <c r="G3" s="154" t="str">
        <f>HLOOKUP(Introduction!$G$4,nametranslations,27,FALSE)</f>
        <v>Pre-primary</v>
      </c>
      <c r="H3" s="154" t="str">
        <f>HLOOKUP(Introduction!$G$4,nametranslations,28,FALSE)</f>
        <v>Primary</v>
      </c>
      <c r="I3" s="155" t="str">
        <f>HLOOKUP(Introduction!$G$4,nametranslations,29,FALSE)</f>
        <v>Secondary</v>
      </c>
      <c r="J3" s="140"/>
      <c r="K3" s="156"/>
      <c r="L3" s="188" t="str">
        <f>HLOOKUP(Introduction!$G$4,nametranslations,152,FALSE)</f>
        <v>Definition</v>
      </c>
      <c r="M3" s="152" t="str">
        <f>HLOOKUP(Introduction!$G$4,nametranslations,102,FALSE)</f>
        <v>Estimates (%)</v>
      </c>
      <c r="N3" s="153" t="str">
        <f>HLOOKUP(Introduction!$G$4,nametranslations,24,FALSE)</f>
        <v>Total</v>
      </c>
      <c r="O3" s="154" t="str">
        <f>HLOOKUP(Introduction!$G$4,nametranslations,26,FALSE)</f>
        <v>Urban</v>
      </c>
      <c r="P3" s="154" t="str">
        <f>HLOOKUP(Introduction!$G$4,nametranslations,25,FALSE)</f>
        <v>Rural</v>
      </c>
      <c r="Q3" s="154" t="str">
        <f>HLOOKUP(Introduction!$G$4,nametranslations,27,FALSE)</f>
        <v>Pre-primary</v>
      </c>
      <c r="R3" s="154" t="str">
        <f>HLOOKUP(Introduction!$G$4,nametranslations,28,FALSE)</f>
        <v>Primary</v>
      </c>
      <c r="S3" s="155" t="str">
        <f>HLOOKUP(Introduction!$G$4,nametranslations,29,FALSE)</f>
        <v>Secondary</v>
      </c>
      <c r="T3" s="140"/>
      <c r="U3" s="156"/>
      <c r="V3" s="188" t="str">
        <f>HLOOKUP(Introduction!$G$4,nametranslations,152,FALSE)</f>
        <v>Definition</v>
      </c>
      <c r="W3" s="152" t="str">
        <f>HLOOKUP(Introduction!$G$4,nametranslations,102,FALSE)</f>
        <v>Estimates (%)</v>
      </c>
      <c r="X3" s="153" t="str">
        <f>HLOOKUP(Introduction!$G$4,nametranslations,24,FALSE)</f>
        <v>Total</v>
      </c>
      <c r="Y3" s="154" t="str">
        <f>HLOOKUP(Introduction!$G$4,nametranslations,26,FALSE)</f>
        <v>Urban</v>
      </c>
      <c r="Z3" s="154" t="str">
        <f>HLOOKUP(Introduction!$G$4,nametranslations,25,FALSE)</f>
        <v>Rural</v>
      </c>
      <c r="AA3" s="154" t="str">
        <f>HLOOKUP(Introduction!$G$4,nametranslations,27,FALSE)</f>
        <v>Pre-primary</v>
      </c>
      <c r="AB3" s="154" t="str">
        <f>HLOOKUP(Introduction!$G$4,nametranslations,28,FALSE)</f>
        <v>Primary</v>
      </c>
      <c r="AC3" s="155" t="str">
        <f>HLOOKUP(Introduction!$G$4,nametranslations,29,FALSE)</f>
        <v>Secondary</v>
      </c>
      <c r="AD3" s="140"/>
      <c r="AE3" s="156"/>
      <c r="AF3" s="188" t="str">
        <f>HLOOKUP(Introduction!$G$4,nametranslations,152,FALSE)</f>
        <v>Definition</v>
      </c>
      <c r="AG3" s="152" t="str">
        <f>HLOOKUP(Introduction!$G$4,nametranslations,102,FALSE)</f>
        <v>Estimates (%)</v>
      </c>
      <c r="AH3" s="153" t="str">
        <f>HLOOKUP(Introduction!$G$4,nametranslations,24,FALSE)</f>
        <v>Total</v>
      </c>
      <c r="AI3" s="154" t="str">
        <f>HLOOKUP(Introduction!$G$4,nametranslations,26,FALSE)</f>
        <v>Urban</v>
      </c>
      <c r="AJ3" s="154" t="str">
        <f>HLOOKUP(Introduction!$G$4,nametranslations,25,FALSE)</f>
        <v>Rural</v>
      </c>
      <c r="AK3" s="154" t="str">
        <f>HLOOKUP(Introduction!$G$4,nametranslations,27,FALSE)</f>
        <v>Pre-primary</v>
      </c>
      <c r="AL3" s="154" t="str">
        <f>HLOOKUP(Introduction!$G$4,nametranslations,28,FALSE)</f>
        <v>Primary</v>
      </c>
      <c r="AM3" s="155" t="str">
        <f>HLOOKUP(Introduction!$G$4,nametranslations,29,FALSE)</f>
        <v>Secondary</v>
      </c>
      <c r="AN3" s="140"/>
      <c r="AO3" s="156"/>
      <c r="AP3" s="188" t="str">
        <f>HLOOKUP(Introduction!$G$4,nametranslations,152,FALSE)</f>
        <v>Definition</v>
      </c>
      <c r="AQ3" s="152" t="str">
        <f>HLOOKUP(Introduction!$G$4,nametranslations,102,FALSE)</f>
        <v>Estimates (%)</v>
      </c>
      <c r="AR3" s="153" t="str">
        <f>HLOOKUP(Introduction!$G$4,nametranslations,24,FALSE)</f>
        <v>Total</v>
      </c>
      <c r="AS3" s="154" t="str">
        <f>HLOOKUP(Introduction!$G$4,nametranslations,26,FALSE)</f>
        <v>Urban</v>
      </c>
      <c r="AT3" s="154" t="str">
        <f>HLOOKUP(Introduction!$G$4,nametranslations,25,FALSE)</f>
        <v>Rural</v>
      </c>
      <c r="AU3" s="154" t="str">
        <f>HLOOKUP(Introduction!$G$4,nametranslations,27,FALSE)</f>
        <v>Pre-primary</v>
      </c>
      <c r="AV3" s="154" t="str">
        <f>HLOOKUP(Introduction!$G$4,nametranslations,28,FALSE)</f>
        <v>Primary</v>
      </c>
      <c r="AW3" s="155" t="str">
        <f>HLOOKUP(Introduction!$G$4,nametranslations,29,FALSE)</f>
        <v>Secondary</v>
      </c>
      <c r="AX3" s="140"/>
      <c r="AY3" s="156"/>
      <c r="AZ3" s="188" t="str">
        <f>HLOOKUP(Introduction!$G$4,nametranslations,152,FALSE)</f>
        <v>Definition</v>
      </c>
      <c r="BA3" s="152" t="str">
        <f>HLOOKUP(Introduction!$G$4,nametranslations,102,FALSE)</f>
        <v>Estimates (%)</v>
      </c>
      <c r="BB3" s="153" t="str">
        <f>HLOOKUP(Introduction!$G$4,nametranslations,24,FALSE)</f>
        <v>Total</v>
      </c>
      <c r="BC3" s="154" t="str">
        <f>HLOOKUP(Introduction!$G$4,nametranslations,26,FALSE)</f>
        <v>Urban</v>
      </c>
      <c r="BD3" s="154" t="str">
        <f>HLOOKUP(Introduction!$G$4,nametranslations,25,FALSE)</f>
        <v>Rural</v>
      </c>
      <c r="BE3" s="154" t="str">
        <f>HLOOKUP(Introduction!$G$4,nametranslations,27,FALSE)</f>
        <v>Pre-primary</v>
      </c>
      <c r="BF3" s="154" t="str">
        <f>HLOOKUP(Introduction!$G$4,nametranslations,28,FALSE)</f>
        <v>Primary</v>
      </c>
      <c r="BG3" s="155" t="str">
        <f>HLOOKUP(Introduction!$G$4,nametranslations,29,FALSE)</f>
        <v>Secondary</v>
      </c>
      <c r="BH3" s="140"/>
      <c r="BI3" s="156"/>
      <c r="BJ3" s="188" t="str">
        <f>HLOOKUP(Introduction!$G$4,nametranslations,152,FALSE)</f>
        <v>Definition</v>
      </c>
      <c r="BK3" s="152" t="str">
        <f>HLOOKUP(Introduction!$G$4,nametranslations,102,FALSE)</f>
        <v>Estimates (%)</v>
      </c>
      <c r="BL3" s="153" t="str">
        <f>HLOOKUP(Introduction!$G$4,nametranslations,24,FALSE)</f>
        <v>Total</v>
      </c>
      <c r="BM3" s="154" t="str">
        <f>HLOOKUP(Introduction!$G$4,nametranslations,26,FALSE)</f>
        <v>Urban</v>
      </c>
      <c r="BN3" s="154" t="str">
        <f>HLOOKUP(Introduction!$G$4,nametranslations,25,FALSE)</f>
        <v>Rural</v>
      </c>
      <c r="BO3" s="154" t="str">
        <f>HLOOKUP(Introduction!$G$4,nametranslations,27,FALSE)</f>
        <v>Pre-primary</v>
      </c>
      <c r="BP3" s="154" t="str">
        <f>HLOOKUP(Introduction!$G$4,nametranslations,28,FALSE)</f>
        <v>Primary</v>
      </c>
      <c r="BQ3" s="155" t="str">
        <f>HLOOKUP(Introduction!$G$4,nametranslations,29,FALSE)</f>
        <v>Secondary</v>
      </c>
      <c r="BR3" s="140"/>
      <c r="BS3" s="156"/>
      <c r="BT3" s="188" t="str">
        <f>HLOOKUP(Introduction!$G$4,nametranslations,152,FALSE)</f>
        <v>Definition</v>
      </c>
      <c r="BU3" s="152" t="str">
        <f>HLOOKUP(Introduction!$G$4,nametranslations,102,FALSE)</f>
        <v>Estimates (%)</v>
      </c>
      <c r="BV3" s="153" t="str">
        <f>HLOOKUP(Introduction!$G$4,nametranslations,24,FALSE)</f>
        <v>Total</v>
      </c>
      <c r="BW3" s="154" t="str">
        <f>HLOOKUP(Introduction!$G$4,nametranslations,26,FALSE)</f>
        <v>Urban</v>
      </c>
      <c r="BX3" s="154" t="str">
        <f>HLOOKUP(Introduction!$G$4,nametranslations,25,FALSE)</f>
        <v>Rural</v>
      </c>
      <c r="BY3" s="154" t="str">
        <f>HLOOKUP(Introduction!$G$4,nametranslations,27,FALSE)</f>
        <v>Pre-primary</v>
      </c>
      <c r="BZ3" s="154" t="str">
        <f>HLOOKUP(Introduction!$G$4,nametranslations,28,FALSE)</f>
        <v>Primary</v>
      </c>
      <c r="CA3" s="155" t="str">
        <f>HLOOKUP(Introduction!$G$4,nametranslations,29,FALSE)</f>
        <v>Secondary</v>
      </c>
      <c r="CB3" s="140"/>
      <c r="CC3" s="156"/>
      <c r="CD3" s="188" t="str">
        <f>HLOOKUP(Introduction!$G$4,nametranslations,152,FALSE)</f>
        <v>Definition</v>
      </c>
      <c r="CE3" s="152" t="str">
        <f>HLOOKUP(Introduction!$G$4,nametranslations,102,FALSE)</f>
        <v>Estimates (%)</v>
      </c>
      <c r="CF3" s="153" t="str">
        <f>HLOOKUP(Introduction!$G$4,nametranslations,24,FALSE)</f>
        <v>Total</v>
      </c>
      <c r="CG3" s="154" t="str">
        <f>HLOOKUP(Introduction!$G$4,nametranslations,26,FALSE)</f>
        <v>Urban</v>
      </c>
      <c r="CH3" s="154" t="str">
        <f>HLOOKUP(Introduction!$G$4,nametranslations,25,FALSE)</f>
        <v>Rural</v>
      </c>
      <c r="CI3" s="154" t="str">
        <f>HLOOKUP(Introduction!$G$4,nametranslations,27,FALSE)</f>
        <v>Pre-primary</v>
      </c>
      <c r="CJ3" s="154" t="str">
        <f>HLOOKUP(Introduction!$G$4,nametranslations,28,FALSE)</f>
        <v>Primary</v>
      </c>
      <c r="CK3" s="155" t="str">
        <f>HLOOKUP(Introduction!$G$4,nametranslations,29,FALSE)</f>
        <v>Secondary</v>
      </c>
      <c r="CL3" s="140"/>
      <c r="CM3" s="156"/>
      <c r="CN3" s="141"/>
      <c r="CX3" s="141"/>
      <c r="DH3" s="141"/>
      <c r="DR3" s="141"/>
      <c r="EB3" s="141"/>
      <c r="EL3" s="141"/>
      <c r="EV3" s="141"/>
      <c r="FF3" s="141"/>
      <c r="FP3" s="141"/>
      <c r="FZ3" s="141"/>
      <c r="GJ3" s="141"/>
      <c r="GT3" s="141"/>
      <c r="HD3" s="141"/>
      <c r="HN3" s="141"/>
      <c r="HX3" s="141"/>
      <c r="IH3" s="141"/>
    </row>
    <row r="4" spans="1:242" s="2" customFormat="1" x14ac:dyDescent="0.3">
      <c r="A4" s="675" t="str">
        <f>IF(ISBLANK('Data Summary'!A6),"",'Data Summary'!A6)</f>
        <v>TZA_2010_UIS</v>
      </c>
      <c r="B4" s="71"/>
      <c r="C4" s="12" t="str">
        <f>HLOOKUP(Introduction!$G$4,nametranslations,118,FALSE)</f>
        <v>No facility</v>
      </c>
      <c r="D4" s="7">
        <f t="shared" ref="D4:I4" si="0">IF(COUNTA(D14)=0,"",D14)</f>
        <v>0</v>
      </c>
      <c r="E4" s="7" t="str">
        <f t="shared" si="0"/>
        <v/>
      </c>
      <c r="F4" s="7" t="str">
        <f t="shared" si="0"/>
        <v/>
      </c>
      <c r="G4" s="7" t="str">
        <f t="shared" si="0"/>
        <v/>
      </c>
      <c r="H4" s="7">
        <f t="shared" si="0"/>
        <v>0</v>
      </c>
      <c r="I4" s="26">
        <f t="shared" si="0"/>
        <v>0</v>
      </c>
      <c r="J4" s="21"/>
      <c r="K4" s="14"/>
      <c r="L4" s="71"/>
      <c r="M4" s="12" t="str">
        <f>HLOOKUP(Introduction!$G$4,nametranslations,118,FALSE)</f>
        <v>No facility</v>
      </c>
      <c r="N4" s="7">
        <f t="shared" ref="N4:S4" si="1">IF(COUNTA(N14)=0,"",N14)</f>
        <v>0</v>
      </c>
      <c r="O4" s="7" t="str">
        <f t="shared" si="1"/>
        <v/>
      </c>
      <c r="P4" s="7" t="str">
        <f t="shared" si="1"/>
        <v/>
      </c>
      <c r="Q4" s="7" t="str">
        <f t="shared" si="1"/>
        <v/>
      </c>
      <c r="R4" s="7">
        <f t="shared" si="1"/>
        <v>0</v>
      </c>
      <c r="S4" s="26">
        <f t="shared" si="1"/>
        <v>0</v>
      </c>
      <c r="T4" s="21"/>
      <c r="U4" s="14"/>
      <c r="V4" s="71"/>
      <c r="W4" s="12" t="str">
        <f>HLOOKUP(Introduction!$G$4,nametranslations,118,FALSE)</f>
        <v>No facility</v>
      </c>
      <c r="X4" s="7">
        <f t="shared" ref="X4:AC4" si="2">IF(COUNTA(X14)=0,"",X14)</f>
        <v>0</v>
      </c>
      <c r="Y4" s="7" t="str">
        <f t="shared" si="2"/>
        <v/>
      </c>
      <c r="Z4" s="7" t="str">
        <f t="shared" si="2"/>
        <v/>
      </c>
      <c r="AA4" s="7" t="str">
        <f t="shared" si="2"/>
        <v/>
      </c>
      <c r="AB4" s="7">
        <f t="shared" si="2"/>
        <v>0</v>
      </c>
      <c r="AC4" s="26">
        <f t="shared" si="2"/>
        <v>0</v>
      </c>
      <c r="AD4" s="21"/>
      <c r="AE4" s="14"/>
      <c r="AF4" s="71"/>
      <c r="AG4" s="12" t="str">
        <f>HLOOKUP(Introduction!$G$4,nametranslations,118,FALSE)</f>
        <v>No facility</v>
      </c>
      <c r="AH4" s="7">
        <f t="shared" ref="AH4:AM4" si="3">IF(COUNTA(AH14)=0,"",AH14)</f>
        <v>0</v>
      </c>
      <c r="AI4" s="7" t="str">
        <f t="shared" si="3"/>
        <v/>
      </c>
      <c r="AJ4" s="7" t="str">
        <f t="shared" si="3"/>
        <v/>
      </c>
      <c r="AK4" s="7" t="str">
        <f t="shared" si="3"/>
        <v/>
      </c>
      <c r="AL4" s="7" t="str">
        <f t="shared" si="3"/>
        <v/>
      </c>
      <c r="AM4" s="26" t="str">
        <f t="shared" si="3"/>
        <v/>
      </c>
      <c r="AN4" s="21"/>
      <c r="AO4" s="14"/>
      <c r="AP4" s="71"/>
      <c r="AQ4" s="12" t="str">
        <f>HLOOKUP(Introduction!$G$4,nametranslations,118,FALSE)</f>
        <v>No facility</v>
      </c>
      <c r="AR4" s="7">
        <f t="shared" ref="AR4:AW4" si="4">IF(COUNTA(AR14)=0,"",AR14)</f>
        <v>2.2999999999999998</v>
      </c>
      <c r="AS4" s="7">
        <f t="shared" si="4"/>
        <v>0</v>
      </c>
      <c r="AT4" s="7">
        <f t="shared" si="4"/>
        <v>2.6</v>
      </c>
      <c r="AU4" s="7" t="str">
        <f t="shared" si="4"/>
        <v/>
      </c>
      <c r="AV4" s="7">
        <f t="shared" si="4"/>
        <v>2.2999999999999998</v>
      </c>
      <c r="AW4" s="26" t="str">
        <f t="shared" si="4"/>
        <v/>
      </c>
      <c r="AX4" s="21"/>
      <c r="AY4" s="14"/>
      <c r="AZ4" s="71"/>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6" t="str">
        <f t="shared" si="5"/>
        <v/>
      </c>
      <c r="BH4" s="21"/>
      <c r="BI4" s="14"/>
      <c r="BJ4" s="71"/>
      <c r="BK4" s="12" t="str">
        <f>HLOOKUP(Introduction!$G$4,nametranslations,118,FALSE)</f>
        <v>No facility</v>
      </c>
      <c r="BL4" s="7" t="str">
        <f t="shared" ref="BL4:BQ4" si="6">IF(COUNTA(BL14)=0,"",BL14)</f>
        <v/>
      </c>
      <c r="BM4" s="7" t="str">
        <f t="shared" si="6"/>
        <v/>
      </c>
      <c r="BN4" s="7">
        <f t="shared" si="6"/>
        <v>0</v>
      </c>
      <c r="BO4" s="7" t="str">
        <f t="shared" si="6"/>
        <v/>
      </c>
      <c r="BP4" s="7" t="str">
        <f t="shared" si="6"/>
        <v/>
      </c>
      <c r="BQ4" s="26" t="str">
        <f t="shared" si="6"/>
        <v/>
      </c>
      <c r="BR4" s="21"/>
      <c r="BS4" s="14"/>
      <c r="BT4" s="71"/>
      <c r="BU4" s="12" t="str">
        <f>HLOOKUP(Introduction!$G$4,nametranslations,118,FALSE)</f>
        <v>No facility</v>
      </c>
      <c r="BV4" s="7">
        <f t="shared" ref="BV4:CA4" si="7">IF(COUNTA(BV14)=0,"",BV14)</f>
        <v>0.48135</v>
      </c>
      <c r="BW4" s="7">
        <f t="shared" si="7"/>
        <v>0.10894</v>
      </c>
      <c r="BX4" s="7">
        <f t="shared" si="7"/>
        <v>0.58716000000000002</v>
      </c>
      <c r="BY4" s="7">
        <f t="shared" si="7"/>
        <v>0.73711630825284435</v>
      </c>
      <c r="BZ4" s="7">
        <f t="shared" si="7"/>
        <v>0.68957464944306113</v>
      </c>
      <c r="CA4" s="26">
        <f t="shared" si="7"/>
        <v>0</v>
      </c>
      <c r="CB4" s="21"/>
      <c r="CC4" s="14"/>
      <c r="CD4" s="71"/>
      <c r="CE4" s="12" t="str">
        <f>HLOOKUP(Introduction!$G$4,nametranslations,118,FALSE)</f>
        <v>No facility</v>
      </c>
      <c r="CF4" s="7" t="str">
        <f t="shared" ref="CF4:CK4" si="8">IF(COUNTA(CF14)=0,"",CF14)</f>
        <v/>
      </c>
      <c r="CG4" s="7" t="str">
        <f t="shared" si="8"/>
        <v/>
      </c>
      <c r="CH4" s="7" t="str">
        <f t="shared" si="8"/>
        <v/>
      </c>
      <c r="CI4" s="7" t="str">
        <f t="shared" si="8"/>
        <v/>
      </c>
      <c r="CJ4" s="7">
        <f t="shared" si="8"/>
        <v>16.432499999999997</v>
      </c>
      <c r="CK4" s="26" t="str">
        <f t="shared" si="8"/>
        <v/>
      </c>
      <c r="CL4" s="21"/>
      <c r="CM4" s="14"/>
      <c r="CN4" s="79"/>
      <c r="CX4" s="79"/>
      <c r="DH4" s="79"/>
      <c r="DR4" s="79"/>
      <c r="EB4" s="79"/>
      <c r="EL4" s="79"/>
      <c r="EV4" s="79"/>
      <c r="FF4" s="79"/>
      <c r="FP4" s="79"/>
      <c r="FZ4" s="79"/>
      <c r="GJ4" s="79"/>
      <c r="GT4" s="79"/>
      <c r="HD4" s="79"/>
      <c r="HN4" s="79"/>
      <c r="HX4" s="79"/>
      <c r="IH4" s="79"/>
    </row>
    <row r="5" spans="1:242" s="2" customFormat="1" x14ac:dyDescent="0.3">
      <c r="A5" s="675" t="str">
        <f ca="1">IF(ISBLANK('Data Summary'!A7),"",'Data Summary'!A7)</f>
        <v>TZA_2012_UIS</v>
      </c>
      <c r="B5" s="71"/>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2" t="str">
        <f>HLOOKUP(Introduction!$G$4,nametranslations,104,FALSE)</f>
        <v>Unimproved</v>
      </c>
      <c r="AH5" s="7">
        <f>IF((COUNTA(AH15:AH26)=0)+(COUNTA(AH14)=0),"",100-AH14-SUMPRODUCT(AG15:AG26,AH15:AH26))</f>
        <v>3</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2" t="str">
        <f>HLOOKUP(Introduction!$G$4,nametranslations,104,FALSE)</f>
        <v>Unimproved</v>
      </c>
      <c r="AR5" s="7">
        <f>IF((COUNTA(AR15:AR26)=0)+(COUNTA(AR14)=0),"",100-AR14-SUMPRODUCT(AQ15:AQ26,AR15:AR26))</f>
        <v>22.750000000000014</v>
      </c>
      <c r="AS5" s="7">
        <f>IF((COUNTA(AS15:AS26)=0)+(COUNTA(AS14)=0),"",100-AS14-SUMPRODUCT(AQ15:AQ26,AS15:AS26))</f>
        <v>13.900000000000006</v>
      </c>
      <c r="AT5" s="7">
        <f>IF((COUNTA(AT15:AT26)=0)+(COUNTA(AT14)=0),"",100-AT14-SUMPRODUCT(AQ15:AQ26,AT15:AT26))</f>
        <v>24.350000000000009</v>
      </c>
      <c r="AU5" s="7" t="str">
        <f>IF((COUNTA(AU15:AU26)=0)+(COUNTA(AU14)=0),"",100-AU14-SUMPRODUCT(AQ15:AQ26,AU15:AU26))</f>
        <v/>
      </c>
      <c r="AV5" s="7">
        <f>IF((COUNTA(AV15:AV26)=0)+(COUNTA(AV14)=0),"",100-AV14-SUMPRODUCT(AQ15:AQ26,AV15:AV26))</f>
        <v>22.750000000000014</v>
      </c>
      <c r="AW5" s="26" t="str">
        <f>IF((COUNTA(AW15:AW26)=0)+(COUNTA(AW14)=0),"",100-AW14-SUMPRODUCT(AQ15:AQ26,AW15:AW26))</f>
        <v/>
      </c>
      <c r="AX5" s="21"/>
      <c r="AY5" s="14"/>
      <c r="AZ5" s="71"/>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1"/>
      <c r="BK5" s="12" t="str">
        <f>HLOOKUP(Introduction!$G$4,nametranslations,104,FALSE)</f>
        <v>Unimproved</v>
      </c>
      <c r="BL5" s="7" t="str">
        <f>IF((COUNTA(BL15:BL26)=0)+(COUNTA(BL14)=0),"",100-BL14-SUMPRODUCT(BK15:BK26,BL15:BL26))</f>
        <v/>
      </c>
      <c r="BM5" s="7" t="str">
        <f>IF((COUNTA(BM15:BM26)=0)+(COUNTA(BM14)=0),"",100-BM14-SUMPRODUCT(BK15:BK26,BM15:BM26))</f>
        <v/>
      </c>
      <c r="BN5" s="7">
        <f>IF((COUNTA(BN15:BN26)=0)+(COUNTA(BN14)=0),"",100-BN14-SUMPRODUCT(BK15:BK26,BN15:BN26))</f>
        <v>8.4905600000000021</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1"/>
      <c r="BU5" s="12" t="str">
        <f>HLOOKUP(Introduction!$G$4,nametranslations,104,FALSE)</f>
        <v>Unimproved</v>
      </c>
      <c r="BV5" s="7">
        <f>IF((COUNTA(BV15:BV26)=0)+(COUNTA(BV14)=0),"",100-BV14-SUMPRODUCT(BU15:BU26,BV15:BV26))</f>
        <v>9.8442099999999897</v>
      </c>
      <c r="BW5" s="7">
        <f>IF((COUNTA(BW15:BW26)=0)+(COUNTA(BW14)=0),"",100-BW14-SUMPRODUCT(BU15:BU26,BW15:BW26))</f>
        <v>4.9157499999999885</v>
      </c>
      <c r="BX5" s="7">
        <f>IF((COUNTA(BX15:BX26)=0)+(COUNTA(BX14)=0),"",100-BX14-SUMPRODUCT(BU15:BU26,BX15:BX26))</f>
        <v>11.244410000000002</v>
      </c>
      <c r="BY5" s="7">
        <f>IF((COUNTA(BY15:BY26)=0)+(COUNTA(BY14)=0),"",100-BY14-SUMPRODUCT(BU15:BU26,BY15:BY26))</f>
        <v>12.384970737208491</v>
      </c>
      <c r="BZ5" s="7">
        <f>IF((COUNTA(BZ15:BZ26)=0)+(COUNTA(BZ14)=0),"",100-BZ14-SUMPRODUCT(BU15:BU26,BZ15:BZ26))</f>
        <v>12.464411506197635</v>
      </c>
      <c r="CA5" s="26">
        <f>IF((COUNTA(CA15:CA26)=0)+(COUNTA(CA14)=0),"",100-CA14-SUMPRODUCT(BU15:BU26,CA15:CA26))</f>
        <v>3.7136005304422639</v>
      </c>
      <c r="CB5" s="21"/>
      <c r="CC5" s="14"/>
      <c r="CD5" s="71"/>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9"/>
      <c r="CX5" s="79"/>
      <c r="DH5" s="79"/>
      <c r="DR5" s="79"/>
      <c r="EB5" s="79"/>
      <c r="EL5" s="79"/>
      <c r="EV5" s="79"/>
      <c r="FF5" s="79"/>
      <c r="FP5" s="79"/>
      <c r="FZ5" s="79"/>
      <c r="GJ5" s="79"/>
      <c r="GT5" s="79"/>
      <c r="HD5" s="79"/>
      <c r="HN5" s="79"/>
      <c r="HX5" s="79"/>
      <c r="IH5" s="79"/>
    </row>
    <row r="6" spans="1:242" s="2" customFormat="1" x14ac:dyDescent="0.3">
      <c r="A6" s="675" t="str">
        <f ca="1">IF(ISBLANK('Data Summary'!A8),"",'Data Summary'!A8)</f>
        <v>TZA_2013_UIS</v>
      </c>
      <c r="B6" s="71"/>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1"/>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1"/>
      <c r="AG6" s="12" t="str">
        <f>HLOOKUP(Introduction!$G$4,nametranslations,75,FALSE)</f>
        <v>Improved</v>
      </c>
      <c r="AH6" s="7">
        <f>IF(COUNTA(AH15:AH26)=0,"",SUMPRODUCT(AH15:AH26,AG15:AG26))</f>
        <v>97</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1"/>
      <c r="AQ6" s="12" t="str">
        <f>HLOOKUP(Introduction!$G$4,nametranslations,75,FALSE)</f>
        <v>Improved</v>
      </c>
      <c r="AR6" s="7">
        <f>IF(COUNTA(AR15:AR26)=0,"",SUMPRODUCT(AR15:AR26,AQ15:AQ26))</f>
        <v>74.949999999999989</v>
      </c>
      <c r="AS6" s="7">
        <f>IF(COUNTA(AS15:AS26)=0,"",SUMPRODUCT(AS15:AS26,AQ15:AQ26))</f>
        <v>86.1</v>
      </c>
      <c r="AT6" s="7">
        <f>IF(COUNTA(AT15:AT26)=0,"",SUMPRODUCT(AT15:AT26,AQ15:AQ26))</f>
        <v>73.05</v>
      </c>
      <c r="AU6" s="7" t="str">
        <f>IF(COUNTA(AU15:AU26)=0,"",SUMPRODUCT(AU15:AU26,AQ15:AQ26))</f>
        <v/>
      </c>
      <c r="AV6" s="7">
        <f>IF(COUNTA(AV15:AV26)=0,"",SUMPRODUCT(AV15:AV26,AQ15:AQ26))</f>
        <v>74.949999999999989</v>
      </c>
      <c r="AW6" s="26" t="str">
        <f>IF(COUNTA(AW15:AW26)=0,"",SUMPRODUCT(AW15:AW26,AQ15:AQ26))</f>
        <v/>
      </c>
      <c r="AX6" s="21"/>
      <c r="AY6" s="14"/>
      <c r="AZ6" s="71"/>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1"/>
      <c r="BK6" s="12" t="str">
        <f>HLOOKUP(Introduction!$G$4,nametranslations,75,FALSE)</f>
        <v>Improved</v>
      </c>
      <c r="BL6" s="7" t="str">
        <f>IF(COUNTA(BL15:BL26)=0,"",SUMPRODUCT(BL15:BL26,BK15:BK26))</f>
        <v/>
      </c>
      <c r="BM6" s="7" t="str">
        <f>IF(COUNTA(BM15:BM26)=0,"",SUMPRODUCT(BM15:BM26,BK15:BK26))</f>
        <v/>
      </c>
      <c r="BN6" s="7">
        <f>IF(COUNTA(BN15:BN26)=0,"",SUMPRODUCT(BN15:BN26,BK15:BK26))</f>
        <v>91.509439999999998</v>
      </c>
      <c r="BO6" s="7" t="str">
        <f>IF(COUNTA(BO15:BO26)=0,"",SUMPRODUCT(BO15:BO26,BK15:BK26))</f>
        <v/>
      </c>
      <c r="BP6" s="7" t="str">
        <f>IF(COUNTA(BP15:BP26)=0,"",SUMPRODUCT(BP15:BP26,BK15:BK26))</f>
        <v/>
      </c>
      <c r="BQ6" s="26" t="str">
        <f>IF(COUNTA(BQ15:BQ26)=0,"",SUMPRODUCT(BQ15:BQ26,BK15:BK26))</f>
        <v/>
      </c>
      <c r="BR6" s="21"/>
      <c r="BS6" s="14"/>
      <c r="BT6" s="71"/>
      <c r="BU6" s="12" t="str">
        <f>HLOOKUP(Introduction!$G$4,nametranslations,75,FALSE)</f>
        <v>Improved</v>
      </c>
      <c r="BV6" s="7">
        <f>IF(COUNTA(BV15:BV26)=0,"",SUMPRODUCT(BV15:BV26,BU15:BU26))</f>
        <v>89.674440000000004</v>
      </c>
      <c r="BW6" s="7">
        <f>IF(COUNTA(BW15:BW26)=0,"",SUMPRODUCT(BW15:BW26,BU15:BU26))</f>
        <v>94.975310000000007</v>
      </c>
      <c r="BX6" s="7">
        <f>IF(COUNTA(BX15:BX26)=0,"",SUMPRODUCT(BX15:BX26,BU15:BU26))</f>
        <v>88.168430000000001</v>
      </c>
      <c r="BY6" s="7">
        <f>IF(COUNTA(BY15:BY26)=0,"",SUMPRODUCT(BY15:BY26,BU15:BU26))</f>
        <v>86.877912954538658</v>
      </c>
      <c r="BZ6" s="7">
        <f>IF(COUNTA(BZ15:BZ26)=0,"",SUMPRODUCT(BZ15:BZ26,BU15:BU26))</f>
        <v>86.846013844359305</v>
      </c>
      <c r="CA6" s="26">
        <f>IF(COUNTA(CA15:CA26)=0,"",SUMPRODUCT(CA15:CA26,BU15:BU26))</f>
        <v>96.286399469557736</v>
      </c>
      <c r="CB6" s="21"/>
      <c r="CC6" s="14"/>
      <c r="CD6" s="71"/>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f>IF(COUNTA(CK15:CK26)=0,"",SUMPRODUCT(CK15:CK26,CE15:CE26))</f>
        <v>92.594999999999999</v>
      </c>
      <c r="CL6" s="21"/>
      <c r="CM6" s="14"/>
      <c r="CN6" s="79"/>
      <c r="CX6" s="79"/>
      <c r="DH6" s="79"/>
      <c r="DR6" s="79"/>
      <c r="EB6" s="79"/>
      <c r="EL6" s="79"/>
      <c r="EV6" s="79"/>
      <c r="FF6" s="79"/>
      <c r="FP6" s="79"/>
      <c r="FZ6" s="79"/>
      <c r="GJ6" s="79"/>
      <c r="GT6" s="79"/>
      <c r="HD6" s="79"/>
      <c r="HN6" s="79"/>
      <c r="HX6" s="79"/>
      <c r="IH6" s="79"/>
    </row>
    <row r="7" spans="1:242" s="2" customFormat="1" x14ac:dyDescent="0.3">
      <c r="A7" s="675" t="str">
        <f ca="1">IF(ISBLANK('Data Summary'!A9),"",'Data Summary'!A9)</f>
        <v>TZA_2013_SUR</v>
      </c>
      <c r="B7" s="71"/>
      <c r="C7" s="28" t="str">
        <f>HLOOKUP(Introduction!$G$4,nametranslations,119,FALSE)</f>
        <v>Usable</v>
      </c>
      <c r="D7" s="27"/>
      <c r="E7" s="16"/>
      <c r="F7" s="16"/>
      <c r="G7" s="16"/>
      <c r="H7" s="16"/>
      <c r="I7" s="44"/>
      <c r="J7" s="21"/>
      <c r="K7" s="14"/>
      <c r="L7" s="71"/>
      <c r="M7" s="28" t="str">
        <f>HLOOKUP(Introduction!$G$4,nametranslations,119,FALSE)</f>
        <v>Usable</v>
      </c>
      <c r="N7" s="16"/>
      <c r="O7" s="16"/>
      <c r="P7" s="16"/>
      <c r="Q7" s="16"/>
      <c r="R7" s="16"/>
      <c r="S7" s="44"/>
      <c r="T7" s="21"/>
      <c r="U7" s="14"/>
      <c r="V7" s="71"/>
      <c r="W7" s="28" t="str">
        <f>HLOOKUP(Introduction!$G$4,nametranslations,119,FALSE)</f>
        <v>Usable</v>
      </c>
      <c r="X7" s="16"/>
      <c r="Y7" s="16"/>
      <c r="Z7" s="16"/>
      <c r="AA7" s="16"/>
      <c r="AB7" s="16"/>
      <c r="AC7" s="44"/>
      <c r="AD7" s="21"/>
      <c r="AE7" s="14"/>
      <c r="AF7" s="71"/>
      <c r="AG7" s="28" t="str">
        <f>HLOOKUP(Introduction!$G$4,nametranslations,119,FALSE)</f>
        <v>Usable</v>
      </c>
      <c r="AH7" s="16"/>
      <c r="AI7" s="16"/>
      <c r="AJ7" s="16"/>
      <c r="AK7" s="16"/>
      <c r="AL7" s="16"/>
      <c r="AM7" s="44"/>
      <c r="AN7" s="21"/>
      <c r="AO7" s="14"/>
      <c r="AP7" s="71" t="s">
        <v>134</v>
      </c>
      <c r="AQ7" s="28" t="str">
        <f>HLOOKUP(Introduction!$G$4,nametranslations,119,FALSE)</f>
        <v>Usable</v>
      </c>
      <c r="AR7" s="16">
        <v>63.3</v>
      </c>
      <c r="AS7" s="16">
        <f>66/83*100</f>
        <v>79.518072289156621</v>
      </c>
      <c r="AT7" s="16">
        <f>187/317*100</f>
        <v>58.990536277602523</v>
      </c>
      <c r="AU7" s="16"/>
      <c r="AV7" s="16">
        <v>63.3</v>
      </c>
      <c r="AW7" s="44"/>
      <c r="AX7" s="21"/>
      <c r="AY7" s="14"/>
      <c r="AZ7" s="71"/>
      <c r="BA7" s="28" t="str">
        <f>HLOOKUP(Introduction!$G$4,nametranslations,119,FALSE)</f>
        <v>Usable</v>
      </c>
      <c r="BB7" s="16"/>
      <c r="BC7" s="16"/>
      <c r="BD7" s="16"/>
      <c r="BE7" s="16"/>
      <c r="BF7" s="16"/>
      <c r="BG7" s="44"/>
      <c r="BH7" s="21"/>
      <c r="BI7" s="14"/>
      <c r="BJ7" s="71"/>
      <c r="BK7" s="116" t="str">
        <f>HLOOKUP(Introduction!$G$4,nametranslations,119,FALSE)</f>
        <v>Usable</v>
      </c>
      <c r="BL7" s="119"/>
      <c r="BM7" s="119"/>
      <c r="BN7" s="119">
        <v>39.252339999999997</v>
      </c>
      <c r="BO7" s="119"/>
      <c r="BP7" s="119"/>
      <c r="BQ7" s="44"/>
      <c r="BR7" s="21"/>
      <c r="BS7" s="14"/>
      <c r="BT7" s="71" t="s">
        <v>296</v>
      </c>
      <c r="BU7" s="116" t="str">
        <f>HLOOKUP(Introduction!$G$4,nametranslations,119,FALSE)</f>
        <v>Usable</v>
      </c>
      <c r="BV7" s="119">
        <v>51.03313</v>
      </c>
      <c r="BW7" s="119">
        <v>67.448599999999999</v>
      </c>
      <c r="BX7" s="119">
        <v>46.369320000000002</v>
      </c>
      <c r="BY7" s="119">
        <v>40.431447135205289</v>
      </c>
      <c r="BZ7" s="119">
        <v>41.464148226974814</v>
      </c>
      <c r="CA7" s="44">
        <v>73.667789371045032</v>
      </c>
      <c r="CB7" s="21"/>
      <c r="CC7" s="14"/>
      <c r="CD7" s="71"/>
      <c r="CE7" s="116" t="str">
        <f>HLOOKUP(Introduction!$G$4,nametranslations,119,FALSE)</f>
        <v>Usable</v>
      </c>
      <c r="CF7" s="119"/>
      <c r="CG7" s="119"/>
      <c r="CH7" s="119"/>
      <c r="CI7" s="119"/>
      <c r="CJ7" s="119"/>
      <c r="CK7" s="44"/>
      <c r="CL7" s="21"/>
      <c r="CM7" s="14"/>
      <c r="CN7" s="79"/>
      <c r="CX7" s="79"/>
      <c r="DH7" s="79"/>
      <c r="DR7" s="79"/>
      <c r="EB7" s="79"/>
      <c r="EL7" s="79"/>
      <c r="EV7" s="79"/>
      <c r="FF7" s="79"/>
      <c r="FP7" s="79"/>
      <c r="FZ7" s="79"/>
      <c r="GJ7" s="79"/>
      <c r="GT7" s="79"/>
      <c r="HD7" s="79"/>
      <c r="HN7" s="79"/>
      <c r="HX7" s="79"/>
      <c r="IH7" s="79"/>
    </row>
    <row r="8" spans="1:242" s="2" customFormat="1" x14ac:dyDescent="0.3">
      <c r="A8" s="675" t="str">
        <f ca="1">IF(ISBLANK('Data Summary'!A10),"",'Data Summary'!A10)</f>
        <v>TZA_2014_SDI</v>
      </c>
      <c r="B8" s="71"/>
      <c r="C8" s="28" t="str">
        <f>HLOOKUP(Introduction!$G$4,nametranslations,120,FALSE)</f>
        <v>Single-sex</v>
      </c>
      <c r="D8" s="27">
        <v>100</v>
      </c>
      <c r="E8" s="16"/>
      <c r="F8" s="16"/>
      <c r="G8" s="16"/>
      <c r="H8" s="16">
        <v>100</v>
      </c>
      <c r="I8" s="44">
        <v>100</v>
      </c>
      <c r="J8" s="21"/>
      <c r="K8" s="14"/>
      <c r="L8" s="71"/>
      <c r="M8" s="28" t="str">
        <f>HLOOKUP(Introduction!$G$4,nametranslations,120,FALSE)</f>
        <v>Single-sex</v>
      </c>
      <c r="N8" s="16">
        <v>100</v>
      </c>
      <c r="O8" s="16"/>
      <c r="P8" s="16"/>
      <c r="Q8" s="16"/>
      <c r="R8" s="16">
        <v>100</v>
      </c>
      <c r="S8" s="44">
        <v>100</v>
      </c>
      <c r="T8" s="21"/>
      <c r="U8" s="14"/>
      <c r="V8" s="71"/>
      <c r="W8" s="28" t="str">
        <f>HLOOKUP(Introduction!$G$4,nametranslations,120,FALSE)</f>
        <v>Single-sex</v>
      </c>
      <c r="X8" s="16"/>
      <c r="Y8" s="16"/>
      <c r="Z8" s="16"/>
      <c r="AA8" s="16"/>
      <c r="AB8" s="16"/>
      <c r="AC8" s="44"/>
      <c r="AD8" s="21"/>
      <c r="AE8" s="14"/>
      <c r="AF8" s="71" t="s">
        <v>326</v>
      </c>
      <c r="AG8" s="211" t="str">
        <f>HLOOKUP(Introduction!$G$4,nametranslations,120,FALSE)</f>
        <v>Single-sex</v>
      </c>
      <c r="AH8" s="212">
        <v>50</v>
      </c>
      <c r="AI8" s="16"/>
      <c r="AJ8" s="16"/>
      <c r="AK8" s="16"/>
      <c r="AL8" s="16"/>
      <c r="AM8" s="44"/>
      <c r="AN8" s="21"/>
      <c r="AO8" s="14"/>
      <c r="AP8" s="71" t="s">
        <v>135</v>
      </c>
      <c r="AQ8" s="28" t="str">
        <f>HLOOKUP(Introduction!$G$4,nametranslations,120,FALSE)</f>
        <v>Single-sex</v>
      </c>
      <c r="AR8" s="16">
        <v>97</v>
      </c>
      <c r="AS8" s="16">
        <f>82/83*100</f>
        <v>98.795180722891558</v>
      </c>
      <c r="AT8" s="16">
        <f>306/317*100</f>
        <v>96.529968454258679</v>
      </c>
      <c r="AU8" s="16"/>
      <c r="AV8" s="16">
        <v>97</v>
      </c>
      <c r="AW8" s="44"/>
      <c r="AX8" s="21"/>
      <c r="AY8" s="14"/>
      <c r="AZ8" s="71"/>
      <c r="BA8" s="28" t="str">
        <f>HLOOKUP(Introduction!$G$4,nametranslations,120,FALSE)</f>
        <v>Single-sex</v>
      </c>
      <c r="BB8" s="16"/>
      <c r="BC8" s="16"/>
      <c r="BD8" s="16"/>
      <c r="BE8" s="16"/>
      <c r="BF8" s="16"/>
      <c r="BG8" s="44"/>
      <c r="BH8" s="21"/>
      <c r="BI8" s="14"/>
      <c r="BJ8" s="71"/>
      <c r="BK8" s="116" t="str">
        <f>HLOOKUP(Introduction!$G$4,nametranslations,120,FALSE)</f>
        <v>Single-sex</v>
      </c>
      <c r="BL8" s="119"/>
      <c r="BM8" s="119"/>
      <c r="BN8" s="119">
        <v>90.654210000000006</v>
      </c>
      <c r="BO8" s="119"/>
      <c r="BP8" s="119"/>
      <c r="BQ8" s="44"/>
      <c r="BR8" s="21"/>
      <c r="BS8" s="14"/>
      <c r="BT8" s="71" t="s">
        <v>255</v>
      </c>
      <c r="BU8" s="116" t="str">
        <f>HLOOKUP(Introduction!$G$4,nametranslations,120,FALSE)</f>
        <v>Single-sex</v>
      </c>
      <c r="BV8" s="119">
        <v>84.87509</v>
      </c>
      <c r="BW8" s="119">
        <v>89.211410000000001</v>
      </c>
      <c r="BX8" s="119">
        <v>83.643090000000001</v>
      </c>
      <c r="BY8" s="119">
        <v>82.827682811663919</v>
      </c>
      <c r="BZ8" s="119">
        <v>82.323303651154077</v>
      </c>
      <c r="CA8" s="44">
        <v>90.366623262785353</v>
      </c>
      <c r="CB8" s="21"/>
      <c r="CC8" s="14"/>
      <c r="CD8" s="71"/>
      <c r="CE8" s="116" t="str">
        <f>HLOOKUP(Introduction!$G$4,nametranslations,120,FALSE)</f>
        <v>Single-sex</v>
      </c>
      <c r="CF8" s="119"/>
      <c r="CG8" s="119"/>
      <c r="CH8" s="119"/>
      <c r="CI8" s="119"/>
      <c r="CJ8" s="119"/>
      <c r="CK8" s="44"/>
      <c r="CL8" s="21"/>
      <c r="CM8" s="14"/>
      <c r="CN8" s="79"/>
      <c r="CX8" s="79"/>
      <c r="DH8" s="79"/>
      <c r="DR8" s="79"/>
      <c r="EB8" s="79"/>
      <c r="EL8" s="79"/>
      <c r="EV8" s="79"/>
      <c r="FF8" s="79"/>
      <c r="FP8" s="79"/>
      <c r="FZ8" s="79"/>
      <c r="GJ8" s="79"/>
      <c r="GT8" s="79"/>
      <c r="HD8" s="79"/>
      <c r="HN8" s="79"/>
      <c r="HX8" s="79"/>
      <c r="IH8" s="79"/>
    </row>
    <row r="9" spans="1:242" s="655" customFormat="1" ht="21" customHeight="1" x14ac:dyDescent="0.3">
      <c r="A9" s="676" t="str">
        <f ca="1">IF(ISBLANK('Data Summary'!A11),"",'Data Summary'!A11)</f>
        <v>TZA_2016_UIS</v>
      </c>
      <c r="B9" s="643"/>
      <c r="C9" s="662" t="str">
        <f>HLOOKUP(Introduction!$G$4,nametranslations,121,FALSE)</f>
        <v>Usable &amp; Single-sex</v>
      </c>
      <c r="D9" s="657"/>
      <c r="E9" s="657"/>
      <c r="F9" s="657"/>
      <c r="G9" s="657"/>
      <c r="H9" s="657"/>
      <c r="I9" s="663"/>
      <c r="J9" s="648"/>
      <c r="K9" s="664"/>
      <c r="L9" s="643"/>
      <c r="M9" s="662" t="str">
        <f>HLOOKUP(Introduction!$G$4,nametranslations,121,FALSE)</f>
        <v>Usable &amp; Single-sex</v>
      </c>
      <c r="N9" s="657"/>
      <c r="O9" s="657"/>
      <c r="P9" s="657"/>
      <c r="Q9" s="657"/>
      <c r="R9" s="657"/>
      <c r="S9" s="663"/>
      <c r="T9" s="648"/>
      <c r="U9" s="664"/>
      <c r="V9" s="643"/>
      <c r="W9" s="662" t="str">
        <f>HLOOKUP(Introduction!$G$4,nametranslations,121,FALSE)</f>
        <v>Usable &amp; Single-sex</v>
      </c>
      <c r="X9" s="657"/>
      <c r="Y9" s="657"/>
      <c r="Z9" s="657"/>
      <c r="AA9" s="657"/>
      <c r="AB9" s="657"/>
      <c r="AC9" s="663"/>
      <c r="AD9" s="648"/>
      <c r="AE9" s="664"/>
      <c r="AF9" s="643"/>
      <c r="AG9" s="665" t="str">
        <f>HLOOKUP(Introduction!$G$4,nametranslations,121,FALSE)</f>
        <v>Usable &amp; Single-sex</v>
      </c>
      <c r="AH9" s="666"/>
      <c r="AI9" s="657"/>
      <c r="AJ9" s="657"/>
      <c r="AK9" s="657"/>
      <c r="AL9" s="657"/>
      <c r="AM9" s="663"/>
      <c r="AN9" s="648"/>
      <c r="AO9" s="664"/>
      <c r="AP9" s="643"/>
      <c r="AQ9" s="662" t="str">
        <f>HLOOKUP(Introduction!$G$4,nametranslations,121,FALSE)</f>
        <v>Usable &amp; Single-sex</v>
      </c>
      <c r="AR9" s="657"/>
      <c r="AS9" s="657"/>
      <c r="AT9" s="657"/>
      <c r="AU9" s="657"/>
      <c r="AV9" s="657"/>
      <c r="AW9" s="663"/>
      <c r="AX9" s="648"/>
      <c r="AY9" s="664"/>
      <c r="AZ9" s="643"/>
      <c r="BA9" s="662" t="str">
        <f>HLOOKUP(Introduction!$G$4,nametranslations,121,FALSE)</f>
        <v>Usable &amp; Single-sex</v>
      </c>
      <c r="BB9" s="657"/>
      <c r="BC9" s="657"/>
      <c r="BD9" s="657"/>
      <c r="BE9" s="657"/>
      <c r="BF9" s="657"/>
      <c r="BG9" s="663"/>
      <c r="BH9" s="648"/>
      <c r="BI9" s="664"/>
      <c r="BJ9" s="643"/>
      <c r="BK9" s="667" t="str">
        <f>HLOOKUP(Introduction!$G$4,nametranslations,121,FALSE)</f>
        <v>Usable &amp; Single-sex</v>
      </c>
      <c r="BL9" s="661"/>
      <c r="BM9" s="661"/>
      <c r="BN9" s="661">
        <v>36.448599999999999</v>
      </c>
      <c r="BO9" s="661"/>
      <c r="BP9" s="661"/>
      <c r="BQ9" s="663"/>
      <c r="BR9" s="648"/>
      <c r="BS9" s="664"/>
      <c r="BT9" s="643" t="s">
        <v>256</v>
      </c>
      <c r="BU9" s="667" t="str">
        <f>HLOOKUP(Introduction!$G$4,nametranslations,121,FALSE)</f>
        <v>Usable &amp; Single-sex</v>
      </c>
      <c r="BV9" s="661">
        <v>45.897820000000003</v>
      </c>
      <c r="BW9" s="661">
        <v>61.708440000000003</v>
      </c>
      <c r="BX9" s="661">
        <v>41.405850000000001</v>
      </c>
      <c r="BY9" s="661">
        <v>36.295699739318252</v>
      </c>
      <c r="BZ9" s="661">
        <v>36.926986784229868</v>
      </c>
      <c r="CA9" s="663">
        <v>66.653333432699327</v>
      </c>
      <c r="CB9" s="648"/>
      <c r="CC9" s="664"/>
      <c r="CD9" s="643"/>
      <c r="CE9" s="667" t="str">
        <f>HLOOKUP(Introduction!$G$4,nametranslations,121,FALSE)</f>
        <v>Usable &amp; Single-sex</v>
      </c>
      <c r="CF9" s="661"/>
      <c r="CG9" s="661"/>
      <c r="CH9" s="661"/>
      <c r="CI9" s="661"/>
      <c r="CJ9" s="661"/>
      <c r="CK9" s="663"/>
      <c r="CL9" s="648"/>
      <c r="CM9" s="664"/>
      <c r="CN9" s="654"/>
      <c r="CX9" s="654"/>
      <c r="DH9" s="654"/>
      <c r="DR9" s="654"/>
      <c r="EB9" s="654"/>
      <c r="EL9" s="654"/>
      <c r="EV9" s="654"/>
      <c r="FF9" s="654"/>
      <c r="FP9" s="654"/>
      <c r="FZ9" s="654"/>
      <c r="GJ9" s="654"/>
      <c r="GT9" s="654"/>
      <c r="HD9" s="654"/>
      <c r="HN9" s="654"/>
      <c r="HX9" s="654"/>
      <c r="IH9" s="654"/>
    </row>
    <row r="10" spans="1:242" s="2" customFormat="1" ht="21" customHeight="1" x14ac:dyDescent="0.3">
      <c r="A10" s="675" t="str">
        <f ca="1">IF(ISBLANK('Data Summary'!A12),"",'Data Summary'!A12)</f>
        <v>TZA_2017_WV</v>
      </c>
      <c r="B10" s="71"/>
      <c r="C10" s="31" t="str">
        <f>HLOOKUP(Introduction!$G$4,nametranslations,153,FALSE)</f>
        <v>Improved &amp; usable</v>
      </c>
      <c r="D10" s="45"/>
      <c r="E10" s="16"/>
      <c r="F10" s="16"/>
      <c r="G10" s="16"/>
      <c r="H10" s="5"/>
      <c r="I10" s="23"/>
      <c r="J10" s="21"/>
      <c r="K10" s="14"/>
      <c r="L10" s="71"/>
      <c r="M10" s="31" t="str">
        <f>HLOOKUP(Introduction!$G$4,nametranslations,153,FALSE)</f>
        <v>Improved &amp; usable</v>
      </c>
      <c r="N10" s="45"/>
      <c r="O10" s="16"/>
      <c r="P10" s="16"/>
      <c r="Q10" s="16"/>
      <c r="R10" s="16"/>
      <c r="S10" s="44"/>
      <c r="T10" s="21"/>
      <c r="U10" s="14"/>
      <c r="V10" s="71"/>
      <c r="W10" s="31" t="str">
        <f>HLOOKUP(Introduction!$G$4,nametranslations,153,FALSE)</f>
        <v>Improved &amp; usable</v>
      </c>
      <c r="X10" s="45"/>
      <c r="Y10" s="16"/>
      <c r="Z10" s="16"/>
      <c r="AA10" s="16"/>
      <c r="AB10" s="16"/>
      <c r="AC10" s="44"/>
      <c r="AD10" s="21"/>
      <c r="AE10" s="14"/>
      <c r="AF10" s="71"/>
      <c r="AG10" s="202" t="str">
        <f>HLOOKUP(Introduction!$G$4,nametranslations,153,FALSE)</f>
        <v>Improved &amp; usable</v>
      </c>
      <c r="AH10" s="212"/>
      <c r="AI10" s="16"/>
      <c r="AJ10" s="16"/>
      <c r="AK10" s="16"/>
      <c r="AL10" s="16"/>
      <c r="AM10" s="44"/>
      <c r="AN10" s="21"/>
      <c r="AO10" s="14"/>
      <c r="AP10" s="71"/>
      <c r="AQ10" s="31" t="str">
        <f>HLOOKUP(Introduction!$G$4,nametranslations,153,FALSE)</f>
        <v>Improved &amp; usable</v>
      </c>
      <c r="AR10" s="45"/>
      <c r="AS10" s="16"/>
      <c r="AT10" s="16"/>
      <c r="AU10" s="16"/>
      <c r="AV10" s="45"/>
      <c r="AW10" s="44"/>
      <c r="AX10" s="21"/>
      <c r="AY10" s="14"/>
      <c r="AZ10" s="71"/>
      <c r="BA10" s="31" t="str">
        <f>HLOOKUP(Introduction!$G$4,nametranslations,153,FALSE)</f>
        <v>Improved &amp; usable</v>
      </c>
      <c r="BB10" s="45"/>
      <c r="BC10" s="16"/>
      <c r="BD10" s="16"/>
      <c r="BE10" s="16"/>
      <c r="BF10" s="16"/>
      <c r="BG10" s="44"/>
      <c r="BH10" s="21"/>
      <c r="BI10" s="14"/>
      <c r="BJ10" s="71"/>
      <c r="BK10" s="117" t="str">
        <f>HLOOKUP(Introduction!$G$4,nametranslations,153,FALSE)</f>
        <v>Improved &amp; usable</v>
      </c>
      <c r="BL10" s="119"/>
      <c r="BM10" s="119"/>
      <c r="BN10" s="119">
        <v>38.679250000000003</v>
      </c>
      <c r="BO10" s="119"/>
      <c r="BP10" s="119"/>
      <c r="BQ10" s="44"/>
      <c r="BR10" s="21"/>
      <c r="BS10" s="14"/>
      <c r="BT10" s="71" t="s">
        <v>257</v>
      </c>
      <c r="BU10" s="117" t="str">
        <f>HLOOKUP(Introduction!$G$4,nametranslations,153,FALSE)</f>
        <v>Improved &amp; usable</v>
      </c>
      <c r="BV10" s="119">
        <v>48.450940000000003</v>
      </c>
      <c r="BW10" s="119">
        <v>66.307760000000002</v>
      </c>
      <c r="BX10" s="119">
        <v>43.37762</v>
      </c>
      <c r="BY10" s="119">
        <v>37.752906751594196</v>
      </c>
      <c r="BZ10" s="119">
        <v>38.734284767605608</v>
      </c>
      <c r="CA10" s="44">
        <v>71.449598680848823</v>
      </c>
      <c r="CB10" s="21"/>
      <c r="CC10" s="14"/>
      <c r="CD10" s="71"/>
      <c r="CE10" s="117" t="str">
        <f>HLOOKUP(Introduction!$G$4,nametranslations,153,FALSE)</f>
        <v>Improved &amp; usable</v>
      </c>
      <c r="CF10" s="119"/>
      <c r="CG10" s="119"/>
      <c r="CH10" s="119"/>
      <c r="CI10" s="119"/>
      <c r="CJ10" s="119"/>
      <c r="CK10" s="44"/>
      <c r="CL10" s="21"/>
      <c r="CM10" s="14"/>
      <c r="CN10" s="79"/>
      <c r="CX10" s="79"/>
      <c r="DH10" s="79"/>
      <c r="DR10" s="79"/>
      <c r="EB10" s="79"/>
      <c r="EL10" s="79"/>
      <c r="EV10" s="79"/>
      <c r="FF10" s="79"/>
      <c r="FP10" s="79"/>
      <c r="FZ10" s="79"/>
      <c r="GJ10" s="79"/>
      <c r="GT10" s="79"/>
      <c r="HD10" s="79"/>
      <c r="HN10" s="79"/>
      <c r="HX10" s="79"/>
      <c r="IH10" s="79"/>
    </row>
    <row r="11" spans="1:242" s="655" customFormat="1" ht="21" customHeight="1" x14ac:dyDescent="0.3">
      <c r="A11" s="676" t="str">
        <f ca="1">IF(ISBLANK('Data Summary'!A13),"",'Data Summary'!A13)</f>
        <v>TZA_2018_SUR</v>
      </c>
      <c r="B11" s="643"/>
      <c r="C11" s="644" t="str">
        <f>HLOOKUP(Introduction!$G$4,nametranslations,154,FALSE)</f>
        <v>Improved &amp; single-sex</v>
      </c>
      <c r="D11" s="657"/>
      <c r="E11" s="646"/>
      <c r="F11" s="646"/>
      <c r="G11" s="646"/>
      <c r="H11" s="646"/>
      <c r="I11" s="647"/>
      <c r="J11" s="648"/>
      <c r="K11" s="664"/>
      <c r="L11" s="643"/>
      <c r="M11" s="644" t="str">
        <f>HLOOKUP(Introduction!$G$4,nametranslations,154,FALSE)</f>
        <v>Improved &amp; single-sex</v>
      </c>
      <c r="N11" s="657"/>
      <c r="O11" s="646"/>
      <c r="P11" s="646"/>
      <c r="Q11" s="646"/>
      <c r="R11" s="646"/>
      <c r="S11" s="647"/>
      <c r="T11" s="648"/>
      <c r="U11" s="664"/>
      <c r="V11" s="643"/>
      <c r="W11" s="644" t="str">
        <f>HLOOKUP(Introduction!$G$4,nametranslations,154,FALSE)</f>
        <v>Improved &amp; single-sex</v>
      </c>
      <c r="X11" s="657"/>
      <c r="Y11" s="646"/>
      <c r="Z11" s="646"/>
      <c r="AA11" s="646"/>
      <c r="AB11" s="646"/>
      <c r="AC11" s="647"/>
      <c r="AD11" s="648"/>
      <c r="AE11" s="664"/>
      <c r="AF11" s="643"/>
      <c r="AG11" s="650" t="str">
        <f>HLOOKUP(Introduction!$G$4,nametranslations,154,FALSE)</f>
        <v>Improved &amp; single-sex</v>
      </c>
      <c r="AH11" s="666"/>
      <c r="AI11" s="646"/>
      <c r="AJ11" s="646"/>
      <c r="AK11" s="646"/>
      <c r="AL11" s="646"/>
      <c r="AM11" s="647"/>
      <c r="AN11" s="648"/>
      <c r="AO11" s="664"/>
      <c r="AP11" s="643"/>
      <c r="AQ11" s="644" t="str">
        <f>HLOOKUP(Introduction!$G$4,nametranslations,154,FALSE)</f>
        <v>Improved &amp; single-sex</v>
      </c>
      <c r="AR11" s="657"/>
      <c r="AS11" s="646"/>
      <c r="AT11" s="646"/>
      <c r="AU11" s="646"/>
      <c r="AV11" s="657"/>
      <c r="AW11" s="647"/>
      <c r="AX11" s="648"/>
      <c r="AY11" s="664"/>
      <c r="AZ11" s="643"/>
      <c r="BA11" s="644" t="str">
        <f>HLOOKUP(Introduction!$G$4,nametranslations,154,FALSE)</f>
        <v>Improved &amp; single-sex</v>
      </c>
      <c r="BB11" s="657"/>
      <c r="BC11" s="646"/>
      <c r="BD11" s="646"/>
      <c r="BE11" s="646"/>
      <c r="BF11" s="646"/>
      <c r="BG11" s="647"/>
      <c r="BH11" s="648"/>
      <c r="BI11" s="664"/>
      <c r="BJ11" s="643"/>
      <c r="BK11" s="652" t="str">
        <f>HLOOKUP(Introduction!$G$4,nametranslations,154,FALSE)</f>
        <v>Improved &amp; single-sex</v>
      </c>
      <c r="BL11" s="661"/>
      <c r="BM11" s="653"/>
      <c r="BN11" s="653">
        <v>84.905659999999997</v>
      </c>
      <c r="BO11" s="653"/>
      <c r="BP11" s="653"/>
      <c r="BQ11" s="647"/>
      <c r="BR11" s="648"/>
      <c r="BS11" s="664"/>
      <c r="BT11" s="643" t="s">
        <v>258</v>
      </c>
      <c r="BU11" s="652" t="str">
        <f>HLOOKUP(Introduction!$G$4,nametranslations,154,FALSE)</f>
        <v>Improved &amp; single-sex</v>
      </c>
      <c r="BV11" s="661">
        <v>82.575500000000005</v>
      </c>
      <c r="BW11" s="653">
        <v>88.572929999999999</v>
      </c>
      <c r="BX11" s="653">
        <v>80.871570000000006</v>
      </c>
      <c r="BY11" s="653">
        <v>80.311274098523157</v>
      </c>
      <c r="BZ11" s="653">
        <v>79.597282310227044</v>
      </c>
      <c r="CA11" s="647">
        <v>89.095973233126585</v>
      </c>
      <c r="CB11" s="648"/>
      <c r="CC11" s="664"/>
      <c r="CD11" s="643"/>
      <c r="CE11" s="652" t="str">
        <f>HLOOKUP(Introduction!$G$4,nametranslations,154,FALSE)</f>
        <v>Improved &amp; single-sex</v>
      </c>
      <c r="CF11" s="661"/>
      <c r="CG11" s="653"/>
      <c r="CH11" s="653"/>
      <c r="CI11" s="653"/>
      <c r="CJ11" s="653"/>
      <c r="CK11" s="647"/>
      <c r="CL11" s="648"/>
      <c r="CM11" s="664"/>
      <c r="CN11" s="654"/>
      <c r="CX11" s="654"/>
      <c r="DH11" s="654"/>
      <c r="DR11" s="654"/>
      <c r="EB11" s="654"/>
      <c r="EL11" s="654"/>
      <c r="EV11" s="654"/>
      <c r="FF11" s="654"/>
      <c r="FP11" s="654"/>
      <c r="FZ11" s="654"/>
      <c r="GJ11" s="654"/>
      <c r="GT11" s="654"/>
      <c r="HD11" s="654"/>
      <c r="HN11" s="654"/>
      <c r="HX11" s="654"/>
      <c r="IH11" s="654"/>
    </row>
    <row r="12" spans="1:242" s="669" customFormat="1" ht="33" customHeight="1" x14ac:dyDescent="0.2">
      <c r="A12" s="676" t="str">
        <f ca="1">IF(ISBLANK('Data Summary'!A14),"",'Data Summary'!A14)</f>
        <v>TZA_2024_EMIS</v>
      </c>
      <c r="B12" s="643"/>
      <c r="C12" s="644" t="str">
        <f>HLOOKUP(Introduction!$G$4,nametranslations,79,FALSE)</f>
        <v>Basic
(improved, usable &amp; single-sex)</v>
      </c>
      <c r="D12" s="657"/>
      <c r="E12" s="657"/>
      <c r="F12" s="657"/>
      <c r="G12" s="657"/>
      <c r="H12" s="657"/>
      <c r="I12" s="663"/>
      <c r="J12" s="648"/>
      <c r="K12" s="664"/>
      <c r="L12" s="643"/>
      <c r="M12" s="644" t="str">
        <f>HLOOKUP(Introduction!$G$4,nametranslations,79,FALSE)</f>
        <v>Basic
(improved, usable &amp; single-sex)</v>
      </c>
      <c r="N12" s="657"/>
      <c r="O12" s="657"/>
      <c r="P12" s="657"/>
      <c r="Q12" s="657"/>
      <c r="R12" s="657"/>
      <c r="S12" s="663"/>
      <c r="T12" s="648"/>
      <c r="U12" s="664"/>
      <c r="V12" s="643"/>
      <c r="W12" s="644" t="str">
        <f>HLOOKUP(Introduction!$G$4,nametranslations,79,FALSE)</f>
        <v>Basic
(improved, usable &amp; single-sex)</v>
      </c>
      <c r="X12" s="657"/>
      <c r="Y12" s="657"/>
      <c r="Z12" s="657"/>
      <c r="AA12" s="657"/>
      <c r="AB12" s="657"/>
      <c r="AC12" s="663"/>
      <c r="AD12" s="648"/>
      <c r="AE12" s="664"/>
      <c r="AF12" s="643" t="s">
        <v>317</v>
      </c>
      <c r="AG12" s="650" t="str">
        <f>HLOOKUP(Introduction!$G$4,nametranslations,79,FALSE)</f>
        <v>Basic
(improved, usable &amp; single-sex)</v>
      </c>
      <c r="AH12" s="666"/>
      <c r="AI12" s="657"/>
      <c r="AJ12" s="657"/>
      <c r="AK12" s="657"/>
      <c r="AL12" s="657"/>
      <c r="AM12" s="663"/>
      <c r="AN12" s="648"/>
      <c r="AO12" s="664"/>
      <c r="AP12" s="643" t="s">
        <v>136</v>
      </c>
      <c r="AQ12" s="644" t="str">
        <f>HLOOKUP(Introduction!$G$4,nametranslations,79,FALSE)</f>
        <v>Basic
(improved, usable &amp; single-sex)</v>
      </c>
      <c r="AR12" s="657">
        <f>AR7/100*AR8/100*AR6/(100-AR14)*100</f>
        <v>47.103428352098256</v>
      </c>
      <c r="AS12" s="657">
        <f t="shared" ref="AS12:AT12" si="9">AS7/100*AS8/100*AS6/(100-AS14)*100</f>
        <v>67.640179997096794</v>
      </c>
      <c r="AT12" s="657">
        <f t="shared" si="9"/>
        <v>42.707659544825802</v>
      </c>
      <c r="AU12" s="657"/>
      <c r="AV12" s="657">
        <f>AV7/100*AV8/100*AV6/(100-AV14)*100</f>
        <v>47.103428352098256</v>
      </c>
      <c r="AW12" s="663"/>
      <c r="AX12" s="648"/>
      <c r="AY12" s="664"/>
      <c r="AZ12" s="643"/>
      <c r="BA12" s="644" t="str">
        <f>HLOOKUP(Introduction!$G$4,nametranslations,79,FALSE)</f>
        <v>Basic
(improved, usable &amp; single-sex)</v>
      </c>
      <c r="BB12" s="657"/>
      <c r="BC12" s="657"/>
      <c r="BD12" s="657"/>
      <c r="BE12" s="657"/>
      <c r="BF12" s="657"/>
      <c r="BG12" s="663"/>
      <c r="BH12" s="648"/>
      <c r="BI12" s="664"/>
      <c r="BJ12" s="643"/>
      <c r="BK12" s="652" t="str">
        <f>HLOOKUP(Introduction!$G$4,nametranslations,79,FALSE)</f>
        <v>Basic
(improved, usable &amp; single-sex)</v>
      </c>
      <c r="BL12" s="661"/>
      <c r="BM12" s="661"/>
      <c r="BN12" s="661">
        <v>35.849060000000001</v>
      </c>
      <c r="BO12" s="661"/>
      <c r="BP12" s="661"/>
      <c r="BQ12" s="663"/>
      <c r="BR12" s="648"/>
      <c r="BS12" s="664"/>
      <c r="BT12" s="643" t="s">
        <v>259</v>
      </c>
      <c r="BU12" s="652" t="str">
        <f>HLOOKUP(Introduction!$G$4,nametranslations,79,FALSE)</f>
        <v>Basic
(improved, usable &amp; single-sex)</v>
      </c>
      <c r="BV12" s="661">
        <v>45.29862</v>
      </c>
      <c r="BW12" s="661">
        <v>61.651820000000001</v>
      </c>
      <c r="BX12" s="661">
        <v>40.652500000000003</v>
      </c>
      <c r="BY12" s="661">
        <v>35.724072969486507</v>
      </c>
      <c r="BZ12" s="661">
        <v>36.213728465349185</v>
      </c>
      <c r="CA12" s="663">
        <v>66.328820616739947</v>
      </c>
      <c r="CB12" s="648"/>
      <c r="CC12" s="664"/>
      <c r="CD12" s="643"/>
      <c r="CE12" s="652" t="str">
        <f>HLOOKUP(Introduction!$G$4,nametranslations,79,FALSE)</f>
        <v>Basic
(improved, usable &amp; single-sex)</v>
      </c>
      <c r="CF12" s="661"/>
      <c r="CG12" s="661"/>
      <c r="CH12" s="661"/>
      <c r="CI12" s="661"/>
      <c r="CJ12" s="661"/>
      <c r="CK12" s="663"/>
      <c r="CL12" s="648"/>
      <c r="CM12" s="664"/>
      <c r="CN12" s="668"/>
      <c r="CX12" s="668"/>
      <c r="DH12" s="668"/>
      <c r="DR12" s="668"/>
      <c r="EB12" s="668"/>
      <c r="EL12" s="668"/>
      <c r="EV12" s="668"/>
      <c r="FF12" s="668"/>
      <c r="FP12" s="668"/>
      <c r="FZ12" s="668"/>
      <c r="GJ12" s="668"/>
      <c r="GT12" s="668"/>
      <c r="HD12" s="668"/>
      <c r="HN12" s="668"/>
      <c r="HX12" s="668"/>
      <c r="IH12" s="668"/>
    </row>
    <row r="13" spans="1:242" s="142" customFormat="1" ht="18" customHeight="1" x14ac:dyDescent="0.3">
      <c r="A13" s="638" t="str">
        <f ca="1">IF(ISBLANK('Data Summary'!A15),"",'Data Summary'!A15)</f>
        <v/>
      </c>
      <c r="B13" s="151" t="str">
        <f>HLOOKUP(Introduction!$G$4,nametranslations,109,FALSE)</f>
        <v>Facility type</v>
      </c>
      <c r="C13" s="157" t="str">
        <f>HLOOKUP(Introduction!$G$4,nametranslations,110,FALSE)</f>
        <v>Proprortion improved</v>
      </c>
      <c r="D13" s="158"/>
      <c r="E13" s="158"/>
      <c r="F13" s="158"/>
      <c r="G13" s="159"/>
      <c r="H13" s="159"/>
      <c r="I13" s="160"/>
      <c r="J13" s="140"/>
      <c r="K13" s="156"/>
      <c r="L13" s="151" t="str">
        <f>HLOOKUP(Introduction!$G$4,nametranslations,109,FALSE)</f>
        <v>Facility type</v>
      </c>
      <c r="M13" s="157" t="str">
        <f>HLOOKUP(Introduction!$G$4,nametranslations,110,FALSE)</f>
        <v>Proprortion improved</v>
      </c>
      <c r="N13" s="158"/>
      <c r="O13" s="158"/>
      <c r="P13" s="158"/>
      <c r="Q13" s="159"/>
      <c r="R13" s="159"/>
      <c r="S13" s="160"/>
      <c r="T13" s="140"/>
      <c r="U13" s="156"/>
      <c r="V13" s="151" t="str">
        <f>HLOOKUP(Introduction!$G$4,nametranslations,109,FALSE)</f>
        <v>Facility type</v>
      </c>
      <c r="W13" s="157" t="str">
        <f>HLOOKUP(Introduction!$G$4,nametranslations,110,FALSE)</f>
        <v>Proprortion improved</v>
      </c>
      <c r="X13" s="158"/>
      <c r="Y13" s="158"/>
      <c r="Z13" s="158"/>
      <c r="AA13" s="159"/>
      <c r="AB13" s="159"/>
      <c r="AC13" s="160"/>
      <c r="AD13" s="140"/>
      <c r="AE13" s="156"/>
      <c r="AF13" s="151" t="str">
        <f>HLOOKUP(Introduction!$G$4,nametranslations,109,FALSE)</f>
        <v>Facility type</v>
      </c>
      <c r="AG13" s="157" t="str">
        <f>HLOOKUP(Introduction!$G$4,nametranslations,110,FALSE)</f>
        <v>Proprortion improved</v>
      </c>
      <c r="AH13" s="158"/>
      <c r="AI13" s="158"/>
      <c r="AJ13" s="158"/>
      <c r="AK13" s="159"/>
      <c r="AL13" s="159"/>
      <c r="AM13" s="160"/>
      <c r="AN13" s="140"/>
      <c r="AO13" s="156"/>
      <c r="AP13" s="151" t="str">
        <f>HLOOKUP(Introduction!$G$4,nametranslations,109,FALSE)</f>
        <v>Facility type</v>
      </c>
      <c r="AQ13" s="157" t="str">
        <f>HLOOKUP(Introduction!$G$4,nametranslations,110,FALSE)</f>
        <v>Proprortion improved</v>
      </c>
      <c r="AR13" s="158"/>
      <c r="AS13" s="158"/>
      <c r="AT13" s="158"/>
      <c r="AU13" s="159"/>
      <c r="AV13" s="159"/>
      <c r="AW13" s="160"/>
      <c r="AX13" s="140"/>
      <c r="AY13" s="156"/>
      <c r="AZ13" s="151" t="str">
        <f>HLOOKUP(Introduction!$G$4,nametranslations,109,FALSE)</f>
        <v>Facility type</v>
      </c>
      <c r="BA13" s="157" t="str">
        <f>HLOOKUP(Introduction!$G$4,nametranslations,110,FALSE)</f>
        <v>Proprortion improved</v>
      </c>
      <c r="BB13" s="158"/>
      <c r="BC13" s="158"/>
      <c r="BD13" s="158"/>
      <c r="BE13" s="159"/>
      <c r="BF13" s="159"/>
      <c r="BG13" s="160"/>
      <c r="BH13" s="140"/>
      <c r="BI13" s="156"/>
      <c r="BJ13" s="151" t="str">
        <f>HLOOKUP(Introduction!$G$4,nametranslations,109,FALSE)</f>
        <v>Facility type</v>
      </c>
      <c r="BK13" s="157" t="str">
        <f>HLOOKUP(Introduction!$G$4,nametranslations,110,FALSE)</f>
        <v>Proprortion improved</v>
      </c>
      <c r="BL13" s="161"/>
      <c r="BM13" s="161"/>
      <c r="BN13" s="161"/>
      <c r="BO13" s="159"/>
      <c r="BP13" s="159"/>
      <c r="BQ13" s="160"/>
      <c r="BR13" s="140"/>
      <c r="BS13" s="156"/>
      <c r="BT13" s="151" t="str">
        <f>HLOOKUP(Introduction!$G$4,nametranslations,109,FALSE)</f>
        <v>Facility type</v>
      </c>
      <c r="BU13" s="157" t="str">
        <f>HLOOKUP(Introduction!$G$4,nametranslations,110,FALSE)</f>
        <v>Proprortion improved</v>
      </c>
      <c r="BV13" s="161"/>
      <c r="BW13" s="161"/>
      <c r="BX13" s="161"/>
      <c r="BY13" s="159"/>
      <c r="BZ13" s="159"/>
      <c r="CA13" s="160"/>
      <c r="CB13" s="140"/>
      <c r="CC13" s="156"/>
      <c r="CD13" s="151" t="str">
        <f>HLOOKUP(Introduction!$G$4,nametranslations,109,FALSE)</f>
        <v>Facility type</v>
      </c>
      <c r="CE13" s="157" t="str">
        <f>HLOOKUP(Introduction!$G$4,nametranslations,110,FALSE)</f>
        <v>Proprortion improved</v>
      </c>
      <c r="CF13" s="161"/>
      <c r="CG13" s="161"/>
      <c r="CH13" s="161"/>
      <c r="CI13" s="159"/>
      <c r="CJ13" s="159"/>
      <c r="CK13" s="160"/>
      <c r="CL13" s="140"/>
      <c r="CM13" s="156"/>
      <c r="CN13" s="141"/>
      <c r="CX13" s="141"/>
      <c r="DH13" s="141"/>
      <c r="DR13" s="141"/>
      <c r="EB13" s="141"/>
      <c r="EL13" s="141"/>
      <c r="EV13" s="141"/>
      <c r="FF13" s="141"/>
      <c r="FP13" s="141"/>
      <c r="FZ13" s="141"/>
      <c r="GJ13" s="141"/>
      <c r="GT13" s="141"/>
      <c r="HD13" s="141"/>
      <c r="HN13" s="141"/>
      <c r="HX13" s="141"/>
      <c r="IH13" s="141"/>
    </row>
    <row r="14" spans="1:242" x14ac:dyDescent="0.3">
      <c r="A14" s="638" t="str">
        <f ca="1">IF(ISBLANK('Data Summary'!A16),"",'Data Summary'!A16)</f>
        <v/>
      </c>
      <c r="B14" s="72" t="s">
        <v>29</v>
      </c>
      <c r="C14" s="17">
        <v>0</v>
      </c>
      <c r="D14" s="45">
        <v>0</v>
      </c>
      <c r="E14" s="27"/>
      <c r="F14" s="27"/>
      <c r="G14" s="5"/>
      <c r="H14" s="5">
        <v>0</v>
      </c>
      <c r="I14" s="23">
        <v>0</v>
      </c>
      <c r="J14" s="9"/>
      <c r="K14" s="13"/>
      <c r="L14" s="72" t="s">
        <v>29</v>
      </c>
      <c r="M14" s="17">
        <v>0</v>
      </c>
      <c r="N14" s="45">
        <v>0</v>
      </c>
      <c r="O14" s="27"/>
      <c r="P14" s="27"/>
      <c r="Q14" s="5"/>
      <c r="R14" s="5">
        <v>0</v>
      </c>
      <c r="S14" s="23">
        <v>0</v>
      </c>
      <c r="T14" s="9"/>
      <c r="U14" s="13"/>
      <c r="V14" s="72" t="s">
        <v>29</v>
      </c>
      <c r="W14" s="17">
        <v>0</v>
      </c>
      <c r="X14" s="45">
        <v>0</v>
      </c>
      <c r="Y14" s="27"/>
      <c r="Z14" s="27"/>
      <c r="AA14" s="5"/>
      <c r="AB14" s="5">
        <v>0</v>
      </c>
      <c r="AC14" s="23">
        <v>0</v>
      </c>
      <c r="AD14" s="9"/>
      <c r="AE14" s="13"/>
      <c r="AF14" s="72" t="s">
        <v>29</v>
      </c>
      <c r="AG14" s="17">
        <v>0</v>
      </c>
      <c r="AH14" s="27">
        <v>0</v>
      </c>
      <c r="AI14" s="27"/>
      <c r="AJ14" s="27"/>
      <c r="AK14" s="203"/>
      <c r="AL14" s="203"/>
      <c r="AM14" s="23"/>
      <c r="AN14" s="9"/>
      <c r="AO14" s="13"/>
      <c r="AP14" s="72" t="s">
        <v>29</v>
      </c>
      <c r="AQ14" s="17">
        <v>0</v>
      </c>
      <c r="AR14" s="45">
        <v>2.2999999999999998</v>
      </c>
      <c r="AS14" s="27">
        <v>0</v>
      </c>
      <c r="AT14" s="27">
        <v>2.6</v>
      </c>
      <c r="AU14" s="5"/>
      <c r="AV14" s="45">
        <v>2.2999999999999998</v>
      </c>
      <c r="AW14" s="23"/>
      <c r="AX14" s="9"/>
      <c r="AY14" s="13"/>
      <c r="AZ14" s="72" t="s">
        <v>29</v>
      </c>
      <c r="BA14" s="17">
        <v>0</v>
      </c>
      <c r="BB14" s="45"/>
      <c r="BC14" s="27"/>
      <c r="BD14" s="27"/>
      <c r="BE14" s="5"/>
      <c r="BF14" s="5"/>
      <c r="BG14" s="23"/>
      <c r="BH14" s="9"/>
      <c r="BI14" s="13"/>
      <c r="BJ14" s="72" t="s">
        <v>29</v>
      </c>
      <c r="BK14" s="17">
        <v>0</v>
      </c>
      <c r="BL14" s="27"/>
      <c r="BM14" s="27"/>
      <c r="BN14" s="27">
        <v>0</v>
      </c>
      <c r="BO14" s="118"/>
      <c r="BP14" s="118"/>
      <c r="BQ14" s="23"/>
      <c r="BR14" s="9"/>
      <c r="BS14" s="13"/>
      <c r="BT14" s="72" t="s">
        <v>29</v>
      </c>
      <c r="BU14" s="17">
        <v>0</v>
      </c>
      <c r="BV14" s="27">
        <v>0.48135</v>
      </c>
      <c r="BW14" s="27">
        <v>0.10894</v>
      </c>
      <c r="BX14" s="27">
        <v>0.58716000000000002</v>
      </c>
      <c r="BY14" s="118">
        <v>0.73711630825284435</v>
      </c>
      <c r="BZ14" s="118">
        <v>0.68957464944306113</v>
      </c>
      <c r="CA14" s="23">
        <v>0</v>
      </c>
      <c r="CB14" s="9"/>
      <c r="CC14" s="13"/>
      <c r="CD14" s="72" t="s">
        <v>29</v>
      </c>
      <c r="CE14" s="17">
        <v>0</v>
      </c>
      <c r="CF14" s="27"/>
      <c r="CG14" s="27"/>
      <c r="CH14" s="27"/>
      <c r="CI14" s="203"/>
      <c r="CJ14" s="203">
        <v>16.432499999999997</v>
      </c>
      <c r="CK14" s="23"/>
      <c r="CL14" s="9"/>
      <c r="CM14" s="13"/>
    </row>
    <row r="15" spans="1:242" s="1" customFormat="1" x14ac:dyDescent="0.3">
      <c r="A15" s="638" t="str">
        <f ca="1">IF(ISBLANK('Data Summary'!A17),"",'Data Summary'!A17)</f>
        <v/>
      </c>
      <c r="B15" s="72" t="s">
        <v>82</v>
      </c>
      <c r="C15" s="46">
        <v>0</v>
      </c>
      <c r="D15" s="27"/>
      <c r="E15" s="27"/>
      <c r="F15" s="27"/>
      <c r="G15" s="5"/>
      <c r="H15" s="5"/>
      <c r="I15" s="23"/>
      <c r="J15" s="9"/>
      <c r="K15" s="13"/>
      <c r="L15" s="72" t="s">
        <v>82</v>
      </c>
      <c r="M15" s="46">
        <v>0</v>
      </c>
      <c r="N15" s="27"/>
      <c r="O15" s="27"/>
      <c r="P15" s="27"/>
      <c r="Q15" s="5"/>
      <c r="R15" s="5"/>
      <c r="S15" s="23"/>
      <c r="T15" s="9"/>
      <c r="U15" s="13"/>
      <c r="V15" s="72" t="s">
        <v>82</v>
      </c>
      <c r="W15" s="46">
        <v>0</v>
      </c>
      <c r="X15" s="27"/>
      <c r="Y15" s="27"/>
      <c r="Z15" s="27"/>
      <c r="AA15" s="5"/>
      <c r="AB15" s="5"/>
      <c r="AC15" s="23"/>
      <c r="AD15" s="9"/>
      <c r="AE15" s="13"/>
      <c r="AF15" s="72" t="s">
        <v>82</v>
      </c>
      <c r="AG15" s="46">
        <v>0</v>
      </c>
      <c r="AH15" s="27"/>
      <c r="AI15" s="27"/>
      <c r="AJ15" s="27"/>
      <c r="AK15" s="203"/>
      <c r="AL15" s="203"/>
      <c r="AM15" s="23"/>
      <c r="AN15" s="9"/>
      <c r="AO15" s="13"/>
      <c r="AP15" s="72" t="s">
        <v>82</v>
      </c>
      <c r="AQ15" s="46">
        <v>0</v>
      </c>
      <c r="AR15" s="27"/>
      <c r="AS15" s="27"/>
      <c r="AT15" s="27"/>
      <c r="AU15" s="5"/>
      <c r="AV15" s="27"/>
      <c r="AW15" s="23"/>
      <c r="AX15" s="9"/>
      <c r="AY15" s="13"/>
      <c r="AZ15" s="72" t="s">
        <v>82</v>
      </c>
      <c r="BA15" s="46">
        <v>0</v>
      </c>
      <c r="BB15" s="27"/>
      <c r="BC15" s="27"/>
      <c r="BD15" s="27"/>
      <c r="BE15" s="5"/>
      <c r="BF15" s="5"/>
      <c r="BG15" s="23"/>
      <c r="BH15" s="9"/>
      <c r="BI15" s="13"/>
      <c r="BJ15" s="72" t="s">
        <v>82</v>
      </c>
      <c r="BK15" s="46">
        <v>0</v>
      </c>
      <c r="BL15" s="27"/>
      <c r="BM15" s="27"/>
      <c r="BN15" s="27"/>
      <c r="BO15" s="118"/>
      <c r="BP15" s="118"/>
      <c r="BQ15" s="23"/>
      <c r="BR15" s="9"/>
      <c r="BS15" s="13"/>
      <c r="BT15" s="72" t="s">
        <v>82</v>
      </c>
      <c r="BU15" s="46">
        <v>0</v>
      </c>
      <c r="BV15" s="27">
        <v>0</v>
      </c>
      <c r="BW15" s="27">
        <v>0</v>
      </c>
      <c r="BX15" s="27">
        <v>0</v>
      </c>
      <c r="BY15" s="118">
        <v>0</v>
      </c>
      <c r="BZ15" s="118">
        <v>0</v>
      </c>
      <c r="CA15" s="23">
        <v>0</v>
      </c>
      <c r="CB15" s="9"/>
      <c r="CC15" s="13"/>
      <c r="CD15" s="72" t="s">
        <v>82</v>
      </c>
      <c r="CE15" s="46">
        <v>0</v>
      </c>
      <c r="CF15" s="27"/>
      <c r="CG15" s="27"/>
      <c r="CH15" s="27"/>
      <c r="CI15" s="203"/>
      <c r="CJ15" s="203"/>
      <c r="CK15" s="23"/>
      <c r="CL15" s="9"/>
      <c r="CM15" s="13"/>
      <c r="CN15" s="80"/>
      <c r="CX15" s="80"/>
      <c r="DH15" s="80"/>
      <c r="DR15" s="80"/>
      <c r="EB15" s="80"/>
      <c r="EL15" s="80"/>
      <c r="EV15" s="80"/>
      <c r="FF15" s="80"/>
      <c r="FP15" s="80"/>
      <c r="FZ15" s="80"/>
      <c r="GJ15" s="80"/>
      <c r="GT15" s="80"/>
      <c r="HD15" s="80"/>
      <c r="HN15" s="80"/>
      <c r="HX15" s="80"/>
      <c r="IH15" s="80"/>
    </row>
    <row r="16" spans="1:242" s="1" customFormat="1" x14ac:dyDescent="0.3">
      <c r="A16" s="638" t="str">
        <f ca="1">IF(ISBLANK('Data Summary'!A18),"",'Data Summary'!A18)</f>
        <v/>
      </c>
      <c r="B16" s="73"/>
      <c r="C16" s="18"/>
      <c r="D16" s="45"/>
      <c r="E16" s="27"/>
      <c r="F16" s="5"/>
      <c r="G16" s="5"/>
      <c r="H16" s="5"/>
      <c r="I16" s="23"/>
      <c r="J16" s="9"/>
      <c r="K16" s="13"/>
      <c r="L16" s="73"/>
      <c r="M16" s="18"/>
      <c r="N16" s="45"/>
      <c r="O16" s="27"/>
      <c r="P16" s="27"/>
      <c r="Q16" s="5"/>
      <c r="R16" s="5"/>
      <c r="S16" s="23"/>
      <c r="T16" s="9"/>
      <c r="U16" s="13"/>
      <c r="V16" s="73"/>
      <c r="W16" s="18"/>
      <c r="X16" s="45"/>
      <c r="Y16" s="27"/>
      <c r="Z16" s="5"/>
      <c r="AA16" s="5"/>
      <c r="AB16" s="5"/>
      <c r="AC16" s="23"/>
      <c r="AD16" s="9"/>
      <c r="AE16" s="13"/>
      <c r="AF16" s="73" t="s">
        <v>327</v>
      </c>
      <c r="AG16" s="4">
        <v>1</v>
      </c>
      <c r="AH16" s="27">
        <v>9</v>
      </c>
      <c r="AI16" s="203"/>
      <c r="AJ16" s="203"/>
      <c r="AK16" s="203"/>
      <c r="AL16" s="27"/>
      <c r="AM16" s="32"/>
      <c r="AN16" s="9"/>
      <c r="AO16" s="13"/>
      <c r="AP16" s="73" t="s">
        <v>144</v>
      </c>
      <c r="AQ16" s="18">
        <v>1</v>
      </c>
      <c r="AR16" s="45">
        <v>5.8</v>
      </c>
      <c r="AS16" s="5">
        <v>20.7</v>
      </c>
      <c r="AT16" s="27">
        <v>3.3</v>
      </c>
      <c r="AU16" s="27"/>
      <c r="AV16" s="45">
        <v>5.8</v>
      </c>
      <c r="AW16" s="23"/>
      <c r="AX16" s="9"/>
      <c r="AY16" s="13"/>
      <c r="AZ16" s="73"/>
      <c r="BA16" s="18"/>
      <c r="BB16" s="45"/>
      <c r="BC16" s="27"/>
      <c r="BD16" s="5"/>
      <c r="BE16" s="5"/>
      <c r="BF16" s="5"/>
      <c r="BG16" s="23"/>
      <c r="BH16" s="9"/>
      <c r="BI16" s="13"/>
      <c r="BJ16" s="73" t="s">
        <v>199</v>
      </c>
      <c r="BK16" s="4">
        <v>1</v>
      </c>
      <c r="BL16" s="27"/>
      <c r="BM16" s="118"/>
      <c r="BN16" s="118">
        <v>0</v>
      </c>
      <c r="BO16" s="118"/>
      <c r="BP16" s="27"/>
      <c r="BQ16" s="32"/>
      <c r="BR16" s="9"/>
      <c r="BS16" s="13"/>
      <c r="BT16" s="73" t="s">
        <v>260</v>
      </c>
      <c r="BU16" s="4">
        <v>1</v>
      </c>
      <c r="BV16" s="27">
        <v>0.98577000000000004</v>
      </c>
      <c r="BW16" s="118">
        <v>2.7842899999999999</v>
      </c>
      <c r="BX16" s="118">
        <v>0.4748</v>
      </c>
      <c r="BY16" s="118">
        <v>0.61000508501671236</v>
      </c>
      <c r="BZ16" s="27">
        <v>0.59482441175025746</v>
      </c>
      <c r="CA16" s="32">
        <v>1.9593707826824198</v>
      </c>
      <c r="CB16" s="9"/>
      <c r="CC16" s="13"/>
      <c r="CD16" s="73" t="s">
        <v>339</v>
      </c>
      <c r="CE16" s="4">
        <v>1</v>
      </c>
      <c r="CF16" s="27"/>
      <c r="CG16" s="203"/>
      <c r="CH16" s="203"/>
      <c r="CI16" s="203"/>
      <c r="CJ16" s="27"/>
      <c r="CK16" s="32">
        <v>92.594999999999999</v>
      </c>
      <c r="CL16" s="9"/>
      <c r="CM16" s="13"/>
      <c r="CN16" s="80"/>
      <c r="CX16" s="80"/>
      <c r="DH16" s="80"/>
      <c r="DR16" s="80"/>
      <c r="EB16" s="80"/>
      <c r="EL16" s="80"/>
      <c r="EV16" s="80"/>
      <c r="FF16" s="80"/>
      <c r="FP16" s="80"/>
      <c r="FZ16" s="80"/>
      <c r="GJ16" s="80"/>
      <c r="GT16" s="80"/>
      <c r="HD16" s="80"/>
      <c r="HN16" s="80"/>
      <c r="HX16" s="80"/>
      <c r="IH16" s="80"/>
    </row>
    <row r="17" spans="1:242" s="1" customFormat="1" x14ac:dyDescent="0.3">
      <c r="A17" s="638" t="str">
        <f ca="1">IF(ISBLANK('Data Summary'!A19),"",'Data Summary'!A19)</f>
        <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t="s">
        <v>328</v>
      </c>
      <c r="AG17" s="207">
        <v>1</v>
      </c>
      <c r="AH17" s="27">
        <v>15</v>
      </c>
      <c r="AI17" s="203"/>
      <c r="AJ17" s="203"/>
      <c r="AK17" s="203"/>
      <c r="AL17" s="203"/>
      <c r="AM17" s="23"/>
      <c r="AN17" s="9"/>
      <c r="AO17" s="13"/>
      <c r="AP17" s="73" t="s">
        <v>145</v>
      </c>
      <c r="AQ17" s="19">
        <v>1</v>
      </c>
      <c r="AR17" s="27">
        <v>4.5999999999999996</v>
      </c>
      <c r="AS17" s="5">
        <v>15.3</v>
      </c>
      <c r="AT17" s="5">
        <v>2.9</v>
      </c>
      <c r="AU17" s="5"/>
      <c r="AV17" s="27">
        <v>4.5999999999999996</v>
      </c>
      <c r="AW17" s="23"/>
      <c r="AX17" s="9"/>
      <c r="AY17" s="13"/>
      <c r="AZ17" s="73"/>
      <c r="BA17" s="19"/>
      <c r="BB17" s="27"/>
      <c r="BC17" s="5"/>
      <c r="BD17" s="5"/>
      <c r="BE17" s="5"/>
      <c r="BF17" s="5"/>
      <c r="BG17" s="23"/>
      <c r="BH17" s="9"/>
      <c r="BI17" s="13"/>
      <c r="BJ17" s="73" t="s">
        <v>200</v>
      </c>
      <c r="BK17" s="120">
        <v>1</v>
      </c>
      <c r="BL17" s="27"/>
      <c r="BM17" s="118"/>
      <c r="BN17" s="118">
        <v>5.66038</v>
      </c>
      <c r="BO17" s="118"/>
      <c r="BP17" s="118"/>
      <c r="BQ17" s="23"/>
      <c r="BR17" s="9"/>
      <c r="BS17" s="13"/>
      <c r="BT17" s="73" t="s">
        <v>200</v>
      </c>
      <c r="BU17" s="120">
        <v>1</v>
      </c>
      <c r="BV17" s="27">
        <v>12.127750000000001</v>
      </c>
      <c r="BW17" s="118">
        <v>18.70242</v>
      </c>
      <c r="BX17" s="118">
        <v>10.25981</v>
      </c>
      <c r="BY17" s="118">
        <v>8.8146944095650781</v>
      </c>
      <c r="BZ17" s="118">
        <v>9.6046955166627104</v>
      </c>
      <c r="CA17" s="23">
        <v>17.743019017211825</v>
      </c>
      <c r="CB17" s="9"/>
      <c r="CC17" s="13"/>
      <c r="CD17" s="73"/>
      <c r="CE17" s="207"/>
      <c r="CF17" s="27"/>
      <c r="CG17" s="203"/>
      <c r="CH17" s="203"/>
      <c r="CI17" s="203"/>
      <c r="CJ17" s="203"/>
      <c r="CK17" s="23"/>
      <c r="CL17" s="9"/>
      <c r="CM17" s="13"/>
      <c r="CN17" s="80"/>
      <c r="CX17" s="80"/>
      <c r="DH17" s="80"/>
      <c r="DR17" s="80"/>
      <c r="EB17" s="80"/>
      <c r="EL17" s="80"/>
      <c r="EV17" s="80"/>
      <c r="FF17" s="80"/>
      <c r="FP17" s="80"/>
      <c r="FZ17" s="80"/>
      <c r="GJ17" s="80"/>
      <c r="GT17" s="80"/>
      <c r="HD17" s="80"/>
      <c r="HN17" s="80"/>
      <c r="HX17" s="80"/>
      <c r="IH17" s="80"/>
    </row>
    <row r="18" spans="1:242" s="1" customFormat="1" x14ac:dyDescent="0.3">
      <c r="A18" s="638" t="str">
        <f ca="1">IF(ISBLANK('Data Summary'!A20),"",'Data Summary'!A20)</f>
        <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t="s">
        <v>329</v>
      </c>
      <c r="AG18" s="207">
        <v>1</v>
      </c>
      <c r="AH18" s="203">
        <v>47</v>
      </c>
      <c r="AI18" s="203"/>
      <c r="AJ18" s="203"/>
      <c r="AK18" s="203"/>
      <c r="AL18" s="203"/>
      <c r="AM18" s="23"/>
      <c r="AN18" s="9"/>
      <c r="AO18" s="13"/>
      <c r="AP18" s="73" t="s">
        <v>146</v>
      </c>
      <c r="AQ18" s="19">
        <v>1</v>
      </c>
      <c r="AR18" s="5">
        <v>49.3</v>
      </c>
      <c r="AS18" s="5">
        <v>45.4</v>
      </c>
      <c r="AT18" s="5">
        <v>49.9</v>
      </c>
      <c r="AU18" s="5"/>
      <c r="AV18" s="5">
        <v>49.3</v>
      </c>
      <c r="AW18" s="23"/>
      <c r="AX18" s="9"/>
      <c r="AY18" s="13"/>
      <c r="AZ18" s="73"/>
      <c r="BA18" s="19"/>
      <c r="BB18" s="5"/>
      <c r="BC18" s="5"/>
      <c r="BD18" s="5"/>
      <c r="BE18" s="5"/>
      <c r="BF18" s="5"/>
      <c r="BG18" s="23"/>
      <c r="BH18" s="9"/>
      <c r="BI18" s="13"/>
      <c r="BJ18" s="73" t="s">
        <v>201</v>
      </c>
      <c r="BK18" s="120">
        <v>1</v>
      </c>
      <c r="BL18" s="118"/>
      <c r="BM18" s="118"/>
      <c r="BN18" s="118">
        <v>2.83019</v>
      </c>
      <c r="BO18" s="118"/>
      <c r="BP18" s="118"/>
      <c r="BQ18" s="23"/>
      <c r="BR18" s="9"/>
      <c r="BS18" s="13"/>
      <c r="BT18" s="73" t="s">
        <v>201</v>
      </c>
      <c r="BU18" s="120">
        <v>1</v>
      </c>
      <c r="BV18" s="118">
        <v>19.65681</v>
      </c>
      <c r="BW18" s="118">
        <v>31.75543</v>
      </c>
      <c r="BX18" s="118">
        <v>16.219470000000001</v>
      </c>
      <c r="BY18" s="118">
        <v>15.109871127333918</v>
      </c>
      <c r="BZ18" s="118">
        <v>15.573371463132316</v>
      </c>
      <c r="CA18" s="23">
        <v>29.397523646905604</v>
      </c>
      <c r="CB18" s="9"/>
      <c r="CC18" s="13"/>
      <c r="CD18" s="73"/>
      <c r="CE18" s="207"/>
      <c r="CF18" s="203"/>
      <c r="CG18" s="203"/>
      <c r="CH18" s="203"/>
      <c r="CI18" s="203"/>
      <c r="CJ18" s="203"/>
      <c r="CK18" s="23"/>
      <c r="CL18" s="9"/>
      <c r="CM18" s="13"/>
      <c r="CN18" s="80"/>
      <c r="CX18" s="80"/>
      <c r="DH18" s="80"/>
      <c r="DR18" s="80"/>
      <c r="EB18" s="80"/>
      <c r="EL18" s="80"/>
      <c r="EV18" s="80"/>
      <c r="FF18" s="80"/>
      <c r="FP18" s="80"/>
      <c r="FZ18" s="80"/>
      <c r="GJ18" s="80"/>
      <c r="GT18" s="80"/>
      <c r="HD18" s="80"/>
      <c r="HN18" s="80"/>
      <c r="HX18" s="80"/>
      <c r="IH18" s="80"/>
    </row>
    <row r="19" spans="1:242" s="1" customFormat="1" x14ac:dyDescent="0.3">
      <c r="A19" s="638" t="str">
        <f ca="1">IF(ISBLANK('Data Summary'!A21),"",'Data Summary'!A21)</f>
        <v/>
      </c>
      <c r="B19" s="73"/>
      <c r="C19" s="19"/>
      <c r="D19" s="5"/>
      <c r="E19" s="5"/>
      <c r="F19" s="33"/>
      <c r="G19" s="5"/>
      <c r="H19" s="5"/>
      <c r="I19" s="23"/>
      <c r="J19" s="9"/>
      <c r="K19" s="13"/>
      <c r="L19" s="73"/>
      <c r="M19" s="19"/>
      <c r="N19" s="5"/>
      <c r="O19" s="5"/>
      <c r="P19" s="5"/>
      <c r="Q19" s="5"/>
      <c r="R19" s="5"/>
      <c r="S19" s="23"/>
      <c r="T19" s="9"/>
      <c r="U19" s="13"/>
      <c r="V19" s="73"/>
      <c r="W19" s="19"/>
      <c r="X19" s="5"/>
      <c r="Y19" s="5"/>
      <c r="Z19" s="33"/>
      <c r="AA19" s="5"/>
      <c r="AB19" s="5"/>
      <c r="AC19" s="23"/>
      <c r="AD19" s="9"/>
      <c r="AE19" s="13"/>
      <c r="AF19" s="73" t="s">
        <v>330</v>
      </c>
      <c r="AG19" s="207">
        <v>1</v>
      </c>
      <c r="AH19" s="203">
        <v>26</v>
      </c>
      <c r="AI19" s="203"/>
      <c r="AJ19" s="33"/>
      <c r="AK19" s="203"/>
      <c r="AL19" s="203"/>
      <c r="AM19" s="23"/>
      <c r="AN19" s="9"/>
      <c r="AO19" s="13"/>
      <c r="AP19" s="73" t="s">
        <v>147</v>
      </c>
      <c r="AQ19" s="19">
        <v>0</v>
      </c>
      <c r="AR19" s="5">
        <v>20.100000000000001</v>
      </c>
      <c r="AS19" s="5">
        <v>13.5</v>
      </c>
      <c r="AT19" s="33">
        <v>21.1</v>
      </c>
      <c r="AU19" s="5"/>
      <c r="AV19" s="5">
        <v>20.100000000000001</v>
      </c>
      <c r="AW19" s="23"/>
      <c r="AX19" s="9"/>
      <c r="AY19" s="13"/>
      <c r="AZ19" s="73"/>
      <c r="BA19" s="19"/>
      <c r="BB19" s="5"/>
      <c r="BC19" s="5"/>
      <c r="BD19" s="33"/>
      <c r="BE19" s="5"/>
      <c r="BF19" s="5"/>
      <c r="BG19" s="23"/>
      <c r="BH19" s="9"/>
      <c r="BI19" s="13"/>
      <c r="BJ19" s="73" t="s">
        <v>202</v>
      </c>
      <c r="BK19" s="120">
        <v>1</v>
      </c>
      <c r="BL19" s="118"/>
      <c r="BM19" s="118"/>
      <c r="BN19" s="33">
        <v>19.811319999999998</v>
      </c>
      <c r="BO19" s="118"/>
      <c r="BP19" s="118"/>
      <c r="BQ19" s="23"/>
      <c r="BR19" s="9"/>
      <c r="BS19" s="13"/>
      <c r="BT19" s="73" t="s">
        <v>261</v>
      </c>
      <c r="BU19" s="120">
        <v>0</v>
      </c>
      <c r="BV19" s="118">
        <v>0.51041000000000003</v>
      </c>
      <c r="BW19" s="118">
        <v>0.84148000000000001</v>
      </c>
      <c r="BX19" s="33">
        <v>0.41635</v>
      </c>
      <c r="BY19" s="118">
        <v>0.50582447475756775</v>
      </c>
      <c r="BZ19" s="118">
        <v>0.5479419306752904</v>
      </c>
      <c r="CA19" s="23">
        <v>0.40974444282345984</v>
      </c>
      <c r="CB19" s="9"/>
      <c r="CC19" s="13"/>
      <c r="CD19" s="73"/>
      <c r="CE19" s="207"/>
      <c r="CF19" s="203"/>
      <c r="CG19" s="203"/>
      <c r="CH19" s="33"/>
      <c r="CI19" s="203"/>
      <c r="CJ19" s="203"/>
      <c r="CK19" s="23"/>
      <c r="CL19" s="9"/>
      <c r="CM19" s="13"/>
      <c r="CN19" s="80"/>
      <c r="CX19" s="80"/>
      <c r="DH19" s="80"/>
      <c r="DR19" s="80"/>
      <c r="EB19" s="80"/>
      <c r="EL19" s="80"/>
      <c r="EV19" s="80"/>
      <c r="FF19" s="80"/>
      <c r="FP19" s="80"/>
      <c r="FZ19" s="80"/>
      <c r="GJ19" s="80"/>
      <c r="GT19" s="80"/>
      <c r="HD19" s="80"/>
      <c r="HN19" s="80"/>
      <c r="HX19" s="80"/>
      <c r="IH19" s="80"/>
    </row>
    <row r="20" spans="1:242" s="1" customFormat="1" x14ac:dyDescent="0.3">
      <c r="A20" s="638"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t="s">
        <v>331</v>
      </c>
      <c r="AG20" s="18">
        <v>0</v>
      </c>
      <c r="AH20" s="203">
        <v>3</v>
      </c>
      <c r="AI20" s="33"/>
      <c r="AJ20" s="33"/>
      <c r="AK20" s="203"/>
      <c r="AL20" s="203"/>
      <c r="AM20" s="23"/>
      <c r="AN20" s="9"/>
      <c r="AO20" s="13"/>
      <c r="AP20" s="73" t="s">
        <v>148</v>
      </c>
      <c r="AQ20" s="18">
        <v>1</v>
      </c>
      <c r="AR20" s="5">
        <v>6.5</v>
      </c>
      <c r="AS20" s="33">
        <v>3</v>
      </c>
      <c r="AT20" s="33">
        <v>7.1</v>
      </c>
      <c r="AU20" s="5"/>
      <c r="AV20" s="5">
        <v>6.5</v>
      </c>
      <c r="AW20" s="23"/>
      <c r="AX20" s="9"/>
      <c r="AY20" s="13"/>
      <c r="AZ20" s="73"/>
      <c r="BA20" s="18"/>
      <c r="BB20" s="5"/>
      <c r="BC20" s="33"/>
      <c r="BD20" s="33"/>
      <c r="BE20" s="5"/>
      <c r="BF20" s="5"/>
      <c r="BG20" s="23"/>
      <c r="BH20" s="9"/>
      <c r="BI20" s="13"/>
      <c r="BJ20" s="73" t="s">
        <v>203</v>
      </c>
      <c r="BK20" s="18">
        <v>1</v>
      </c>
      <c r="BL20" s="118"/>
      <c r="BM20" s="33"/>
      <c r="BN20" s="33">
        <v>63.207549999999998</v>
      </c>
      <c r="BO20" s="118"/>
      <c r="BP20" s="118"/>
      <c r="BQ20" s="23"/>
      <c r="BR20" s="9"/>
      <c r="BS20" s="13"/>
      <c r="BT20" s="73" t="s">
        <v>262</v>
      </c>
      <c r="BU20" s="18">
        <v>1</v>
      </c>
      <c r="BV20" s="118">
        <v>13.82067</v>
      </c>
      <c r="BW20" s="33">
        <v>19.110880000000002</v>
      </c>
      <c r="BX20" s="33">
        <v>12.31767</v>
      </c>
      <c r="BY20" s="118">
        <v>12.859243717733095</v>
      </c>
      <c r="BZ20" s="118">
        <v>12.940213357578815</v>
      </c>
      <c r="CA20" s="23">
        <v>16.467769677800767</v>
      </c>
      <c r="CB20" s="9"/>
      <c r="CC20" s="13"/>
      <c r="CD20" s="73"/>
      <c r="CE20" s="18"/>
      <c r="CF20" s="203"/>
      <c r="CG20" s="33"/>
      <c r="CH20" s="33"/>
      <c r="CI20" s="203"/>
      <c r="CJ20" s="203"/>
      <c r="CK20" s="23"/>
      <c r="CL20" s="9"/>
      <c r="CM20" s="13"/>
      <c r="CN20" s="80"/>
      <c r="CX20" s="80"/>
      <c r="DH20" s="80"/>
      <c r="DR20" s="80"/>
      <c r="EB20" s="80"/>
      <c r="EL20" s="80"/>
      <c r="EV20" s="80"/>
      <c r="FF20" s="80"/>
      <c r="FP20" s="80"/>
      <c r="FZ20" s="80"/>
      <c r="GJ20" s="80"/>
      <c r="GT20" s="80"/>
      <c r="HD20" s="80"/>
      <c r="HN20" s="80"/>
      <c r="HX20" s="80"/>
      <c r="IH20" s="80"/>
    </row>
    <row r="21" spans="1:242" s="1" customFormat="1" x14ac:dyDescent="0.3">
      <c r="A21" s="638"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t="s">
        <v>149</v>
      </c>
      <c r="AQ21" s="18">
        <v>0</v>
      </c>
      <c r="AR21" s="33">
        <v>2.6</v>
      </c>
      <c r="AS21" s="33">
        <v>0.2</v>
      </c>
      <c r="AT21" s="33">
        <v>3.1</v>
      </c>
      <c r="AU21" s="33"/>
      <c r="AV21" s="33">
        <v>2.6</v>
      </c>
      <c r="AW21" s="34"/>
      <c r="AX21" s="9"/>
      <c r="AY21" s="13"/>
      <c r="AZ21" s="73"/>
      <c r="BA21" s="18"/>
      <c r="BB21" s="33"/>
      <c r="BC21" s="33"/>
      <c r="BD21" s="33"/>
      <c r="BE21" s="33"/>
      <c r="BF21" s="33"/>
      <c r="BG21" s="34"/>
      <c r="BH21" s="9"/>
      <c r="BI21" s="13"/>
      <c r="BJ21" s="73" t="s">
        <v>204</v>
      </c>
      <c r="BK21" s="18">
        <v>0</v>
      </c>
      <c r="BL21" s="33"/>
      <c r="BM21" s="33"/>
      <c r="BN21" s="33">
        <v>8.49057</v>
      </c>
      <c r="BO21" s="33"/>
      <c r="BP21" s="33"/>
      <c r="BQ21" s="34"/>
      <c r="BR21" s="9"/>
      <c r="BS21" s="13"/>
      <c r="BT21" s="73" t="s">
        <v>263</v>
      </c>
      <c r="BU21" s="18">
        <v>1</v>
      </c>
      <c r="BV21" s="33">
        <v>43.083440000000003</v>
      </c>
      <c r="BW21" s="33">
        <v>22.62229</v>
      </c>
      <c r="BX21" s="33">
        <v>48.896680000000003</v>
      </c>
      <c r="BY21" s="33">
        <v>49.484098614889852</v>
      </c>
      <c r="BZ21" s="33">
        <v>48.132909095235199</v>
      </c>
      <c r="CA21" s="34">
        <v>30.718716344957116</v>
      </c>
      <c r="CB21" s="9"/>
      <c r="CC21" s="13"/>
      <c r="CD21" s="73"/>
      <c r="CE21" s="18"/>
      <c r="CF21" s="33"/>
      <c r="CG21" s="33"/>
      <c r="CH21" s="33"/>
      <c r="CI21" s="33"/>
      <c r="CJ21" s="33"/>
      <c r="CK21" s="34"/>
      <c r="CL21" s="9"/>
      <c r="CM21" s="13"/>
      <c r="CN21" s="80"/>
      <c r="CX21" s="80"/>
      <c r="DH21" s="80"/>
      <c r="DR21" s="80"/>
      <c r="EB21" s="80"/>
      <c r="EL21" s="80"/>
      <c r="EV21" s="80"/>
      <c r="FF21" s="80"/>
      <c r="FP21" s="80"/>
      <c r="FZ21" s="80"/>
      <c r="GJ21" s="80"/>
      <c r="GT21" s="80"/>
      <c r="HD21" s="80"/>
      <c r="HN21" s="80"/>
      <c r="HX21" s="80"/>
      <c r="IH21" s="80"/>
    </row>
    <row r="22" spans="1:242" s="1" customFormat="1" x14ac:dyDescent="0.3">
      <c r="A22" s="638"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t="s">
        <v>150</v>
      </c>
      <c r="AQ22" s="18">
        <v>1</v>
      </c>
      <c r="AR22" s="33">
        <v>8.6</v>
      </c>
      <c r="AS22" s="33">
        <v>1.6</v>
      </c>
      <c r="AT22" s="33">
        <v>9.6999999999999993</v>
      </c>
      <c r="AU22" s="33"/>
      <c r="AV22" s="33">
        <v>8.6</v>
      </c>
      <c r="AW22" s="34"/>
      <c r="AX22" s="9"/>
      <c r="AY22" s="13"/>
      <c r="AZ22" s="73"/>
      <c r="BA22" s="18"/>
      <c r="BB22" s="33"/>
      <c r="BC22" s="33"/>
      <c r="BD22" s="33"/>
      <c r="BE22" s="33"/>
      <c r="BF22" s="33"/>
      <c r="BG22" s="34"/>
      <c r="BH22" s="9"/>
      <c r="BI22" s="13"/>
      <c r="BJ22" s="73" t="s">
        <v>150</v>
      </c>
      <c r="BK22" s="18">
        <v>1</v>
      </c>
      <c r="BL22" s="33"/>
      <c r="BM22" s="33"/>
      <c r="BN22" s="33">
        <v>0</v>
      </c>
      <c r="BO22" s="33"/>
      <c r="BP22" s="33"/>
      <c r="BQ22" s="34"/>
      <c r="BR22" s="9"/>
      <c r="BS22" s="13"/>
      <c r="BT22" s="73" t="s">
        <v>264</v>
      </c>
      <c r="BU22" s="18">
        <v>0</v>
      </c>
      <c r="BV22" s="33">
        <v>5.0707300000000002</v>
      </c>
      <c r="BW22" s="33">
        <v>1.44075</v>
      </c>
      <c r="BX22" s="33">
        <v>6.1020399999999997</v>
      </c>
      <c r="BY22" s="33">
        <v>6.7631780354018591</v>
      </c>
      <c r="BZ22" s="33">
        <v>6.655380130252639</v>
      </c>
      <c r="CA22" s="34">
        <v>1.3612396239486761</v>
      </c>
      <c r="CB22" s="9"/>
      <c r="CC22" s="13"/>
      <c r="CD22" s="73"/>
      <c r="CE22" s="18"/>
      <c r="CF22" s="33"/>
      <c r="CG22" s="33"/>
      <c r="CH22" s="33"/>
      <c r="CI22" s="33"/>
      <c r="CJ22" s="33"/>
      <c r="CK22" s="34"/>
      <c r="CL22" s="9"/>
      <c r="CM22" s="13"/>
      <c r="CN22" s="80"/>
      <c r="CX22" s="80"/>
      <c r="DH22" s="80"/>
      <c r="DR22" s="80"/>
      <c r="EB22" s="80"/>
      <c r="EL22" s="80"/>
      <c r="EV22" s="80"/>
      <c r="FF22" s="80"/>
      <c r="FP22" s="80"/>
      <c r="FZ22" s="80"/>
      <c r="GJ22" s="80"/>
      <c r="GT22" s="80"/>
      <c r="HD22" s="80"/>
      <c r="HN22" s="80"/>
      <c r="HX22" s="80"/>
      <c r="IH22" s="80"/>
    </row>
    <row r="23" spans="1:242" s="1" customFormat="1" x14ac:dyDescent="0.3">
      <c r="A23" s="638"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t="s">
        <v>151</v>
      </c>
      <c r="AQ23" s="18">
        <v>0.5</v>
      </c>
      <c r="AR23" s="33">
        <v>0.3</v>
      </c>
      <c r="AS23" s="33">
        <v>0.2</v>
      </c>
      <c r="AT23" s="33">
        <v>0.3</v>
      </c>
      <c r="AU23" s="33"/>
      <c r="AV23" s="33">
        <v>0.3</v>
      </c>
      <c r="AW23" s="34"/>
      <c r="AX23" s="9"/>
      <c r="AY23" s="13"/>
      <c r="AZ23" s="73"/>
      <c r="BA23" s="18"/>
      <c r="BB23" s="33"/>
      <c r="BC23" s="33"/>
      <c r="BD23" s="33"/>
      <c r="BE23" s="33"/>
      <c r="BF23" s="33"/>
      <c r="BG23" s="34"/>
      <c r="BH23" s="9"/>
      <c r="BI23" s="13"/>
      <c r="BJ23" s="73" t="s">
        <v>205</v>
      </c>
      <c r="BK23" s="18">
        <v>0</v>
      </c>
      <c r="BL23" s="33"/>
      <c r="BM23" s="33"/>
      <c r="BN23" s="33">
        <v>0</v>
      </c>
      <c r="BO23" s="33"/>
      <c r="BP23" s="33"/>
      <c r="BQ23" s="34"/>
      <c r="BR23" s="9"/>
      <c r="BS23" s="13"/>
      <c r="BT23" s="73" t="s">
        <v>265</v>
      </c>
      <c r="BU23" s="18">
        <v>0</v>
      </c>
      <c r="BV23" s="33">
        <v>3.2735799999999999</v>
      </c>
      <c r="BW23" s="33">
        <v>1.6432100000000001</v>
      </c>
      <c r="BX23" s="33">
        <v>3.73678</v>
      </c>
      <c r="BY23" s="33">
        <v>3.9535706518325204</v>
      </c>
      <c r="BZ23" s="33">
        <v>4.173662943719469</v>
      </c>
      <c r="CA23" s="34">
        <v>1.2046183100053922</v>
      </c>
      <c r="CB23" s="9"/>
      <c r="CC23" s="13"/>
      <c r="CD23" s="73"/>
      <c r="CE23" s="18"/>
      <c r="CF23" s="33"/>
      <c r="CG23" s="33"/>
      <c r="CH23" s="33"/>
      <c r="CI23" s="33"/>
      <c r="CJ23" s="33"/>
      <c r="CK23" s="34"/>
      <c r="CL23" s="9"/>
      <c r="CM23" s="13"/>
      <c r="CN23" s="80"/>
      <c r="CX23" s="80"/>
      <c r="DH23" s="80"/>
      <c r="DR23" s="80"/>
      <c r="EB23" s="80"/>
      <c r="EL23" s="80"/>
      <c r="EV23" s="80"/>
      <c r="FF23" s="80"/>
      <c r="FP23" s="80"/>
      <c r="FZ23" s="80"/>
      <c r="GJ23" s="80"/>
      <c r="GT23" s="80"/>
      <c r="HD23" s="80"/>
      <c r="HN23" s="80"/>
      <c r="HX23" s="80"/>
      <c r="IH23" s="80"/>
    </row>
    <row r="24" spans="1:242" s="1" customFormat="1" x14ac:dyDescent="0.3">
      <c r="A24" s="638"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t="s">
        <v>206</v>
      </c>
      <c r="BK24" s="18">
        <v>0.5</v>
      </c>
      <c r="BL24" s="33"/>
      <c r="BM24" s="33"/>
      <c r="BN24" s="33">
        <v>0</v>
      </c>
      <c r="BO24" s="33"/>
      <c r="BP24" s="33"/>
      <c r="BQ24" s="34"/>
      <c r="BR24" s="9"/>
      <c r="BS24" s="13"/>
      <c r="BT24" s="73" t="s">
        <v>266</v>
      </c>
      <c r="BU24" s="18">
        <v>0</v>
      </c>
      <c r="BV24" s="33">
        <v>0.98948000000000003</v>
      </c>
      <c r="BW24" s="33">
        <v>0.99031000000000002</v>
      </c>
      <c r="BX24" s="33">
        <v>0.98924000000000001</v>
      </c>
      <c r="BY24" s="33">
        <v>1.1623975084185618</v>
      </c>
      <c r="BZ24" s="33">
        <v>1.0874265640399694</v>
      </c>
      <c r="CA24" s="34">
        <v>0.73799843309666369</v>
      </c>
      <c r="CB24" s="9"/>
      <c r="CC24" s="13"/>
      <c r="CD24" s="73"/>
      <c r="CE24" s="18"/>
      <c r="CF24" s="33"/>
      <c r="CG24" s="33"/>
      <c r="CH24" s="33"/>
      <c r="CI24" s="33"/>
      <c r="CJ24" s="33"/>
      <c r="CK24" s="34"/>
      <c r="CL24" s="9"/>
      <c r="CM24" s="13"/>
      <c r="CN24" s="80"/>
      <c r="CX24" s="80"/>
      <c r="DH24" s="80"/>
      <c r="DR24" s="80"/>
      <c r="EB24" s="80"/>
      <c r="EL24" s="80"/>
      <c r="EV24" s="80"/>
      <c r="FF24" s="80"/>
      <c r="FP24" s="80"/>
      <c r="FZ24" s="80"/>
      <c r="GJ24" s="80"/>
      <c r="GT24" s="80"/>
      <c r="HD24" s="80"/>
      <c r="HN24" s="80"/>
      <c r="HX24" s="80"/>
      <c r="IH24" s="80"/>
    </row>
    <row r="25" spans="1:242" s="1" customFormat="1" x14ac:dyDescent="0.3">
      <c r="A25" s="638"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t="s">
        <v>151</v>
      </c>
      <c r="BK25" s="18">
        <v>0</v>
      </c>
      <c r="BL25" s="33"/>
      <c r="BM25" s="33"/>
      <c r="BN25" s="33">
        <v>0</v>
      </c>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80"/>
      <c r="CX25" s="80"/>
      <c r="DH25" s="80"/>
      <c r="DR25" s="80"/>
      <c r="EB25" s="80"/>
      <c r="EL25" s="80"/>
      <c r="EV25" s="80"/>
      <c r="FF25" s="80"/>
      <c r="FP25" s="80"/>
      <c r="FZ25" s="80"/>
      <c r="GJ25" s="80"/>
      <c r="GT25" s="80"/>
      <c r="HD25" s="80"/>
      <c r="HN25" s="80"/>
      <c r="HX25" s="80"/>
      <c r="IH25" s="80"/>
    </row>
    <row r="26" spans="1:242" s="1" customFormat="1" x14ac:dyDescent="0.3">
      <c r="A26" s="638" t="str">
        <f ca="1">IF(ISBLANK('Data Summary'!A28),"",'Data Summary'!A28)</f>
        <v/>
      </c>
      <c r="B26" s="73"/>
      <c r="C26" s="18"/>
      <c r="D26" s="4"/>
      <c r="E26" s="4"/>
      <c r="F26" s="4"/>
      <c r="G26" s="4"/>
      <c r="H26" s="4"/>
      <c r="I26" s="24"/>
      <c r="J26" s="9"/>
      <c r="K26" s="13"/>
      <c r="L26" s="73"/>
      <c r="M26" s="20"/>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80"/>
      <c r="CX26" s="80"/>
      <c r="DH26" s="80"/>
      <c r="DR26" s="80"/>
      <c r="EB26" s="80"/>
      <c r="EL26" s="80"/>
      <c r="EV26" s="80"/>
      <c r="FF26" s="80"/>
      <c r="FP26" s="80"/>
      <c r="FZ26" s="80"/>
      <c r="GJ26" s="80"/>
      <c r="GT26" s="80"/>
      <c r="HD26" s="80"/>
      <c r="HN26" s="80"/>
      <c r="HX26" s="80"/>
      <c r="IH26" s="80"/>
    </row>
    <row r="27" spans="1:242" s="1" customFormat="1" ht="93" customHeight="1" x14ac:dyDescent="0.3">
      <c r="A27" s="199" t="str">
        <f ca="1">IF(ISBLANK('Data Summary'!A29),"",'Data Summary'!A29)</f>
        <v/>
      </c>
      <c r="B27" s="75" t="str">
        <f>HLOOKUP(Introduction!$G$4,nametranslations,111,FALSE)</f>
        <v>Notes</v>
      </c>
      <c r="C27" s="381"/>
      <c r="D27" s="381"/>
      <c r="E27" s="381"/>
      <c r="F27" s="381"/>
      <c r="G27" s="381"/>
      <c r="H27" s="381"/>
      <c r="I27" s="382"/>
      <c r="J27" s="9"/>
      <c r="K27" s="13"/>
      <c r="L27" s="75" t="str">
        <f>HLOOKUP(Introduction!$G$4,nametranslations,111,FALSE)</f>
        <v>Notes</v>
      </c>
      <c r="M27" s="383"/>
      <c r="N27" s="384"/>
      <c r="O27" s="384"/>
      <c r="P27" s="384"/>
      <c r="Q27" s="384"/>
      <c r="R27" s="384"/>
      <c r="S27" s="385"/>
      <c r="T27" s="9"/>
      <c r="U27" s="13"/>
      <c r="V27" s="75" t="str">
        <f>HLOOKUP(Introduction!$G$4,nametranslations,111,FALSE)</f>
        <v>Notes</v>
      </c>
      <c r="W27" s="381"/>
      <c r="X27" s="381"/>
      <c r="Y27" s="381"/>
      <c r="Z27" s="381"/>
      <c r="AA27" s="381"/>
      <c r="AB27" s="381"/>
      <c r="AC27" s="382"/>
      <c r="AD27" s="9"/>
      <c r="AE27" s="13"/>
      <c r="AF27" s="75" t="str">
        <f>HLOOKUP(Introduction!$G$4,nametranslations,111,FALSE)</f>
        <v>Notes</v>
      </c>
      <c r="AG27" s="374" t="s">
        <v>324</v>
      </c>
      <c r="AH27" s="375"/>
      <c r="AI27" s="375"/>
      <c r="AJ27" s="375"/>
      <c r="AK27" s="375"/>
      <c r="AL27" s="375"/>
      <c r="AM27" s="376"/>
      <c r="AN27" s="9"/>
      <c r="AO27" s="13"/>
      <c r="AP27" s="75" t="str">
        <f>HLOOKUP(Introduction!$G$4,nametranslations,111,FALSE)</f>
        <v>Notes</v>
      </c>
      <c r="AQ27" s="378" t="s">
        <v>152</v>
      </c>
      <c r="AR27" s="378"/>
      <c r="AS27" s="378"/>
      <c r="AT27" s="378"/>
      <c r="AU27" s="378"/>
      <c r="AV27" s="378"/>
      <c r="AW27" s="379"/>
      <c r="AX27" s="9"/>
      <c r="AY27" s="13"/>
      <c r="AZ27" s="75" t="str">
        <f>HLOOKUP(Introduction!$G$4,nametranslations,111,FALSE)</f>
        <v>Notes</v>
      </c>
      <c r="BA27" s="378" t="s">
        <v>190</v>
      </c>
      <c r="BB27" s="378"/>
      <c r="BC27" s="378"/>
      <c r="BD27" s="378"/>
      <c r="BE27" s="378"/>
      <c r="BF27" s="378"/>
      <c r="BG27" s="379"/>
      <c r="BH27" s="9"/>
      <c r="BI27" s="13"/>
      <c r="BJ27" s="75" t="str">
        <f>HLOOKUP(Introduction!$G$4,nametranslations,111,FALSE)</f>
        <v>Notes</v>
      </c>
      <c r="BK27" s="380" t="s">
        <v>207</v>
      </c>
      <c r="BL27" s="380"/>
      <c r="BM27" s="380"/>
      <c r="BN27" s="380"/>
      <c r="BO27" s="380"/>
      <c r="BP27" s="380"/>
      <c r="BQ27" s="379"/>
      <c r="BR27" s="9"/>
      <c r="BS27" s="13"/>
      <c r="BT27" s="75" t="str">
        <f>HLOOKUP(Introduction!$G$4,nametranslations,111,FALSE)</f>
        <v>Notes</v>
      </c>
      <c r="BU27" s="374" t="s">
        <v>297</v>
      </c>
      <c r="BV27" s="375"/>
      <c r="BW27" s="375"/>
      <c r="BX27" s="375"/>
      <c r="BY27" s="375"/>
      <c r="BZ27" s="375"/>
      <c r="CA27" s="376"/>
      <c r="CB27" s="9"/>
      <c r="CC27" s="13"/>
      <c r="CD27" s="75" t="str">
        <f>HLOOKUP(Introduction!$G$4,nametranslations,111,FALSE)</f>
        <v>Notes</v>
      </c>
      <c r="CE27" s="374" t="s">
        <v>338</v>
      </c>
      <c r="CF27" s="375"/>
      <c r="CG27" s="375"/>
      <c r="CH27" s="375"/>
      <c r="CI27" s="375"/>
      <c r="CJ27" s="375"/>
      <c r="CK27" s="376"/>
      <c r="CL27" s="9"/>
      <c r="CM27" s="13"/>
      <c r="CN27" s="80"/>
      <c r="CX27" s="80"/>
      <c r="DH27" s="80"/>
      <c r="DR27" s="80"/>
      <c r="EB27" s="80"/>
      <c r="EL27" s="80"/>
      <c r="EV27" s="80"/>
      <c r="FF27" s="80"/>
      <c r="FP27" s="80"/>
      <c r="FZ27" s="80"/>
      <c r="GJ27" s="80"/>
      <c r="GT27" s="80"/>
      <c r="HD27" s="80"/>
      <c r="HN27" s="80"/>
      <c r="HX27" s="80"/>
      <c r="IH27" s="80"/>
    </row>
    <row r="28" spans="1:242" s="1" customFormat="1" ht="15.75" customHeight="1" x14ac:dyDescent="0.3">
      <c r="A28" s="199" t="str">
        <f ca="1">IF(ISBLANK('Data Summary'!A30),"",'Data Summary'!A30)</f>
        <v/>
      </c>
      <c r="B28" s="75"/>
      <c r="C28" s="10" t="str">
        <f>HLOOKUP(Introduction!$G$4,nametranslations,112,FALSE)</f>
        <v>Facility estimate used</v>
      </c>
      <c r="D28" s="29" t="s">
        <v>133</v>
      </c>
      <c r="E28" s="29"/>
      <c r="F28" s="29"/>
      <c r="G28" s="29"/>
      <c r="H28" s="29" t="s">
        <v>133</v>
      </c>
      <c r="I28" s="54" t="s">
        <v>133</v>
      </c>
      <c r="J28" s="9"/>
      <c r="K28" s="13"/>
      <c r="L28" s="75"/>
      <c r="M28" s="10" t="str">
        <f>HLOOKUP(Introduction!$G$4,nametranslations,112,FALSE)</f>
        <v>Facility estimate used</v>
      </c>
      <c r="N28" s="30" t="s">
        <v>133</v>
      </c>
      <c r="O28" s="30"/>
      <c r="P28" s="30"/>
      <c r="Q28" s="30"/>
      <c r="R28" s="30" t="s">
        <v>133</v>
      </c>
      <c r="S28" s="63" t="s">
        <v>133</v>
      </c>
      <c r="T28" s="9"/>
      <c r="U28" s="13"/>
      <c r="V28" s="75"/>
      <c r="W28" s="10" t="str">
        <f>HLOOKUP(Introduction!$G$4,nametranslations,112,FALSE)</f>
        <v>Facility estimate used</v>
      </c>
      <c r="X28" s="30" t="s">
        <v>133</v>
      </c>
      <c r="Y28" s="30"/>
      <c r="Z28" s="30"/>
      <c r="AA28" s="30"/>
      <c r="AB28" s="30" t="s">
        <v>133</v>
      </c>
      <c r="AC28" s="63" t="s">
        <v>133</v>
      </c>
      <c r="AD28" s="9"/>
      <c r="AE28" s="13"/>
      <c r="AF28" s="75"/>
      <c r="AG28" s="10" t="str">
        <f>HLOOKUP(Introduction!$G$4,nametranslations,112,FALSE)</f>
        <v>Facility estimate used</v>
      </c>
      <c r="AH28" s="30" t="s">
        <v>198</v>
      </c>
      <c r="AI28" s="30"/>
      <c r="AJ28" s="30"/>
      <c r="AK28" s="30"/>
      <c r="AL28" s="30"/>
      <c r="AM28" s="63"/>
      <c r="AN28" s="9"/>
      <c r="AO28" s="13"/>
      <c r="AP28" s="75"/>
      <c r="AQ28" s="10" t="str">
        <f>HLOOKUP(Introduction!$G$4,nametranslations,112,FALSE)</f>
        <v>Facility estimate used</v>
      </c>
      <c r="AR28" s="30" t="s">
        <v>133</v>
      </c>
      <c r="AS28" s="30" t="s">
        <v>133</v>
      </c>
      <c r="AT28" s="30" t="s">
        <v>133</v>
      </c>
      <c r="AU28" s="30"/>
      <c r="AV28" s="30" t="s">
        <v>133</v>
      </c>
      <c r="AW28" s="63"/>
      <c r="AX28" s="9"/>
      <c r="AY28" s="13"/>
      <c r="AZ28" s="75"/>
      <c r="BA28" s="10" t="str">
        <f>HLOOKUP(Introduction!$G$4,nametranslations,112,FALSE)</f>
        <v>Facility estimate used</v>
      </c>
      <c r="BB28" s="30"/>
      <c r="BC28" s="30"/>
      <c r="BD28" s="30"/>
      <c r="BE28" s="30"/>
      <c r="BF28" s="30"/>
      <c r="BG28" s="63"/>
      <c r="BH28" s="9"/>
      <c r="BI28" s="13"/>
      <c r="BJ28" s="75"/>
      <c r="BK28" s="10" t="str">
        <f>HLOOKUP(Introduction!$G$4,nametranslations,112,FALSE)</f>
        <v>Facility estimate used</v>
      </c>
      <c r="BL28" s="29"/>
      <c r="BM28" s="29"/>
      <c r="BN28" s="29" t="s">
        <v>198</v>
      </c>
      <c r="BO28" s="29"/>
      <c r="BP28" s="29"/>
      <c r="BQ28" s="54"/>
      <c r="BR28" s="9"/>
      <c r="BS28" s="13"/>
      <c r="BT28" s="75"/>
      <c r="BU28" s="10" t="str">
        <f>HLOOKUP(Introduction!$G$4,nametranslations,112,FALSE)</f>
        <v>Facility estimate used</v>
      </c>
      <c r="BV28" s="29" t="s">
        <v>133</v>
      </c>
      <c r="BW28" s="29" t="s">
        <v>133</v>
      </c>
      <c r="BX28" s="29" t="s">
        <v>133</v>
      </c>
      <c r="BY28" s="29" t="s">
        <v>133</v>
      </c>
      <c r="BZ28" s="29" t="s">
        <v>133</v>
      </c>
      <c r="CA28" s="54" t="s">
        <v>133</v>
      </c>
      <c r="CB28" s="9"/>
      <c r="CC28" s="13"/>
      <c r="CD28" s="75"/>
      <c r="CE28" s="10" t="str">
        <f>HLOOKUP(Introduction!$G$4,nametranslations,112,FALSE)</f>
        <v>Facility estimate used</v>
      </c>
      <c r="CF28" s="29"/>
      <c r="CG28" s="29"/>
      <c r="CH28" s="29"/>
      <c r="CI28" s="29"/>
      <c r="CJ28" s="29" t="s">
        <v>133</v>
      </c>
      <c r="CK28" s="54"/>
      <c r="CL28" s="9"/>
      <c r="CM28" s="13"/>
      <c r="CN28" s="80"/>
      <c r="CX28" s="80"/>
      <c r="DH28" s="80"/>
      <c r="DR28" s="80"/>
      <c r="EB28" s="80"/>
      <c r="EL28" s="80"/>
      <c r="EV28" s="80"/>
      <c r="FF28" s="80"/>
      <c r="FP28" s="80"/>
      <c r="FZ28" s="80"/>
      <c r="GJ28" s="80"/>
      <c r="GT28" s="80"/>
      <c r="HD28" s="80"/>
      <c r="HN28" s="80"/>
      <c r="HX28" s="80"/>
      <c r="IH28" s="80"/>
    </row>
    <row r="29" spans="1:242" s="1" customFormat="1" ht="15" customHeight="1" x14ac:dyDescent="0.3">
      <c r="A29" s="199" t="str">
        <f ca="1">IF(ISBLANK('Data Summary'!A31),"",'Data Summary'!A31)</f>
        <v/>
      </c>
      <c r="B29" s="75"/>
      <c r="C29" s="10" t="str">
        <f>HLOOKUP(Introduction!$G$4,nametranslations,113,FALSE)</f>
        <v>Improved estimate used</v>
      </c>
      <c r="D29" s="29"/>
      <c r="E29" s="29"/>
      <c r="F29" s="29"/>
      <c r="G29" s="29"/>
      <c r="H29" s="29"/>
      <c r="I29" s="54"/>
      <c r="J29" s="9"/>
      <c r="K29" s="13"/>
      <c r="L29" s="75"/>
      <c r="M29" s="10" t="str">
        <f>HLOOKUP(Introduction!$G$4,nametranslations,113,FALSE)</f>
        <v>Improved estimate used</v>
      </c>
      <c r="N29" s="29"/>
      <c r="O29" s="29"/>
      <c r="P29" s="29"/>
      <c r="Q29" s="29"/>
      <c r="R29" s="29"/>
      <c r="S29" s="54"/>
      <c r="T29" s="9"/>
      <c r="U29" s="13"/>
      <c r="V29" s="75"/>
      <c r="W29" s="10" t="str">
        <f>HLOOKUP(Introduction!$G$4,nametranslations,113,FALSE)</f>
        <v>Improved estimate used</v>
      </c>
      <c r="X29" s="29"/>
      <c r="Y29" s="29"/>
      <c r="Z29" s="29"/>
      <c r="AA29" s="29"/>
      <c r="AB29" s="29"/>
      <c r="AC29" s="54"/>
      <c r="AD29" s="9"/>
      <c r="AE29" s="13"/>
      <c r="AF29" s="75"/>
      <c r="AG29" s="10" t="str">
        <f>HLOOKUP(Introduction!$G$4,nametranslations,113,FALSE)</f>
        <v>Improved estimate used</v>
      </c>
      <c r="AH29" s="29" t="s">
        <v>198</v>
      </c>
      <c r="AI29" s="29"/>
      <c r="AJ29" s="29"/>
      <c r="AK29" s="29"/>
      <c r="AL29" s="29"/>
      <c r="AM29" s="54"/>
      <c r="AN29" s="9"/>
      <c r="AO29" s="13"/>
      <c r="AP29" s="75"/>
      <c r="AQ29" s="10" t="str">
        <f>HLOOKUP(Introduction!$G$4,nametranslations,113,FALSE)</f>
        <v>Improved estimate used</v>
      </c>
      <c r="AR29" s="29" t="s">
        <v>133</v>
      </c>
      <c r="AS29" s="29" t="s">
        <v>133</v>
      </c>
      <c r="AT29" s="29" t="s">
        <v>133</v>
      </c>
      <c r="AU29" s="29"/>
      <c r="AV29" s="29" t="s">
        <v>133</v>
      </c>
      <c r="AW29" s="54"/>
      <c r="AX29" s="9"/>
      <c r="AY29" s="13"/>
      <c r="AZ29" s="75"/>
      <c r="BA29" s="10" t="str">
        <f>HLOOKUP(Introduction!$G$4,nametranslations,113,FALSE)</f>
        <v>Improved estimate used</v>
      </c>
      <c r="BB29" s="29"/>
      <c r="BC29" s="29"/>
      <c r="BD29" s="29"/>
      <c r="BE29" s="29"/>
      <c r="BF29" s="29"/>
      <c r="BG29" s="54"/>
      <c r="BH29" s="9"/>
      <c r="BI29" s="13"/>
      <c r="BJ29" s="75"/>
      <c r="BK29" s="10" t="str">
        <f>HLOOKUP(Introduction!$G$4,nametranslations,113,FALSE)</f>
        <v>Improved estimate used</v>
      </c>
      <c r="BL29" s="29"/>
      <c r="BM29" s="29"/>
      <c r="BN29" s="29" t="s">
        <v>198</v>
      </c>
      <c r="BO29" s="29"/>
      <c r="BP29" s="29"/>
      <c r="BQ29" s="54"/>
      <c r="BR29" s="9"/>
      <c r="BS29" s="13"/>
      <c r="BT29" s="75"/>
      <c r="BU29" s="10" t="str">
        <f>HLOOKUP(Introduction!$G$4,nametranslations,113,FALSE)</f>
        <v>Improved estimate used</v>
      </c>
      <c r="BV29" s="29" t="s">
        <v>133</v>
      </c>
      <c r="BW29" s="29" t="s">
        <v>133</v>
      </c>
      <c r="BX29" s="29" t="s">
        <v>133</v>
      </c>
      <c r="BY29" s="29" t="s">
        <v>133</v>
      </c>
      <c r="BZ29" s="29" t="s">
        <v>133</v>
      </c>
      <c r="CA29" s="54" t="s">
        <v>133</v>
      </c>
      <c r="CB29" s="9"/>
      <c r="CC29" s="13"/>
      <c r="CD29" s="75"/>
      <c r="CE29" s="10" t="str">
        <f>HLOOKUP(Introduction!$G$4,nametranslations,113,FALSE)</f>
        <v>Improved estimate used</v>
      </c>
      <c r="CF29" s="29"/>
      <c r="CG29" s="29"/>
      <c r="CH29" s="29"/>
      <c r="CI29" s="29"/>
      <c r="CJ29" s="29"/>
      <c r="CK29" s="54" t="s">
        <v>133</v>
      </c>
      <c r="CL29" s="9"/>
      <c r="CM29" s="13"/>
      <c r="CN29" s="80"/>
      <c r="CX29" s="80"/>
      <c r="DH29" s="80"/>
      <c r="DR29" s="80"/>
      <c r="EB29" s="80"/>
      <c r="EL29" s="80"/>
      <c r="EV29" s="80"/>
      <c r="FF29" s="80"/>
      <c r="FP29" s="80"/>
      <c r="FZ29" s="80"/>
      <c r="GJ29" s="80"/>
      <c r="GT29" s="80"/>
      <c r="HD29" s="80"/>
      <c r="HN29" s="80"/>
      <c r="HX29" s="80"/>
      <c r="IH29" s="80"/>
    </row>
    <row r="30" spans="1:242" s="1" customFormat="1" ht="21" customHeight="1" x14ac:dyDescent="0.3">
      <c r="A30" s="199" t="str">
        <f ca="1">IF(ISBLANK('Data Summary'!A32),"",'Data Summary'!A32)</f>
        <v/>
      </c>
      <c r="B30" s="75"/>
      <c r="C30" s="10" t="str">
        <f>HLOOKUP(Introduction!$G$4,nametranslations,122,FALSE)</f>
        <v>Improved &amp; usable estimate used</v>
      </c>
      <c r="D30" s="29"/>
      <c r="E30" s="29"/>
      <c r="F30" s="29"/>
      <c r="G30" s="29"/>
      <c r="H30" s="29"/>
      <c r="I30" s="54"/>
      <c r="J30" s="9"/>
      <c r="K30" s="13"/>
      <c r="L30" s="75"/>
      <c r="M30" s="10" t="str">
        <f>HLOOKUP(Introduction!$G$4,nametranslations,122,FALSE)</f>
        <v>Improved &amp; usable estimate used</v>
      </c>
      <c r="N30" s="29"/>
      <c r="O30" s="29"/>
      <c r="P30" s="29"/>
      <c r="Q30" s="29"/>
      <c r="R30" s="29"/>
      <c r="S30" s="54"/>
      <c r="T30" s="9"/>
      <c r="U30" s="13"/>
      <c r="V30" s="75"/>
      <c r="W30" s="10" t="str">
        <f>HLOOKUP(Introduction!$G$4,nametranslations,122,FALSE)</f>
        <v>Improved &amp; usable estimate used</v>
      </c>
      <c r="X30" s="29"/>
      <c r="Y30" s="29"/>
      <c r="Z30" s="29"/>
      <c r="AA30" s="29"/>
      <c r="AB30" s="29"/>
      <c r="AC30" s="54"/>
      <c r="AD30" s="9"/>
      <c r="AE30" s="13"/>
      <c r="AF30" s="75"/>
      <c r="AG30" s="10" t="str">
        <f>HLOOKUP(Introduction!$G$4,nametranslations,122,FALSE)</f>
        <v>Improved &amp; usable estimate used</v>
      </c>
      <c r="AH30" s="29"/>
      <c r="AI30" s="29"/>
      <c r="AJ30" s="29"/>
      <c r="AK30" s="29"/>
      <c r="AL30" s="29"/>
      <c r="AM30" s="54"/>
      <c r="AN30" s="9"/>
      <c r="AO30" s="13"/>
      <c r="AP30" s="75"/>
      <c r="AQ30" s="10" t="str">
        <f>HLOOKUP(Introduction!$G$4,nametranslations,122,FALSE)</f>
        <v>Improved &amp; usable estimate used</v>
      </c>
      <c r="AR30" s="29"/>
      <c r="AS30" s="29"/>
      <c r="AT30" s="29"/>
      <c r="AU30" s="29"/>
      <c r="AV30" s="29"/>
      <c r="AW30" s="54"/>
      <c r="AX30" s="9"/>
      <c r="AY30" s="13"/>
      <c r="AZ30" s="75"/>
      <c r="BA30" s="10" t="str">
        <f>HLOOKUP(Introduction!$G$4,nametranslations,122,FALSE)</f>
        <v>Improved &amp; usable estimate used</v>
      </c>
      <c r="BB30" s="29"/>
      <c r="BC30" s="29"/>
      <c r="BD30" s="29"/>
      <c r="BE30" s="29"/>
      <c r="BF30" s="29"/>
      <c r="BG30" s="54"/>
      <c r="BH30" s="9"/>
      <c r="BI30" s="13"/>
      <c r="BJ30" s="75"/>
      <c r="BK30" s="10" t="str">
        <f>HLOOKUP(Introduction!$G$4,nametranslations,122,FALSE)</f>
        <v>Improved &amp; usable estimate used</v>
      </c>
      <c r="BL30" s="29"/>
      <c r="BM30" s="29"/>
      <c r="BN30" s="29" t="s">
        <v>198</v>
      </c>
      <c r="BO30" s="29"/>
      <c r="BP30" s="29"/>
      <c r="BQ30" s="54"/>
      <c r="BR30" s="9"/>
      <c r="BS30" s="13"/>
      <c r="BT30" s="75"/>
      <c r="BU30" s="10" t="str">
        <f>HLOOKUP(Introduction!$G$4,nametranslations,122,FALSE)</f>
        <v>Improved &amp; usable estimate used</v>
      </c>
      <c r="BV30" s="29" t="s">
        <v>133</v>
      </c>
      <c r="BW30" s="29" t="s">
        <v>133</v>
      </c>
      <c r="BX30" s="29" t="s">
        <v>133</v>
      </c>
      <c r="BY30" s="29" t="s">
        <v>133</v>
      </c>
      <c r="BZ30" s="29" t="s">
        <v>133</v>
      </c>
      <c r="CA30" s="54" t="s">
        <v>133</v>
      </c>
      <c r="CB30" s="9"/>
      <c r="CC30" s="13"/>
      <c r="CD30" s="75"/>
      <c r="CE30" s="10" t="str">
        <f>HLOOKUP(Introduction!$G$4,nametranslations,122,FALSE)</f>
        <v>Improved &amp; usable estimate used</v>
      </c>
      <c r="CF30" s="29"/>
      <c r="CG30" s="29"/>
      <c r="CH30" s="29"/>
      <c r="CI30" s="29"/>
      <c r="CJ30" s="29"/>
      <c r="CK30" s="54"/>
      <c r="CL30" s="9"/>
      <c r="CM30" s="13"/>
      <c r="CN30" s="80"/>
      <c r="CX30" s="80"/>
      <c r="DH30" s="80"/>
      <c r="DR30" s="80"/>
      <c r="EB30" s="80"/>
      <c r="EL30" s="80"/>
      <c r="EV30" s="80"/>
      <c r="FF30" s="80"/>
      <c r="FP30" s="80"/>
      <c r="FZ30" s="80"/>
      <c r="GJ30" s="80"/>
      <c r="GT30" s="80"/>
      <c r="HD30" s="80"/>
      <c r="HN30" s="80"/>
      <c r="HX30" s="80"/>
      <c r="IH30" s="80"/>
    </row>
    <row r="31" spans="1:242" ht="21" customHeight="1" x14ac:dyDescent="0.3">
      <c r="A31" s="199" t="str">
        <f ca="1">IF(ISBLANK('Data Summary'!A33),"",'Data Summary'!A33)</f>
        <v/>
      </c>
      <c r="B31" s="75"/>
      <c r="C31" s="10" t="str">
        <f>HLOOKUP(Introduction!$G$4,nametranslations,123,FALSE)</f>
        <v>Improved &amp; single-sex estimate used</v>
      </c>
      <c r="D31" s="29"/>
      <c r="E31" s="29"/>
      <c r="F31" s="29"/>
      <c r="G31" s="29"/>
      <c r="H31" s="29"/>
      <c r="I31" s="54"/>
      <c r="J31" s="9"/>
      <c r="K31" s="13"/>
      <c r="L31" s="75"/>
      <c r="M31" s="10" t="str">
        <f>HLOOKUP(Introduction!$G$4,nametranslations,123,FALSE)</f>
        <v>Improved &amp; single-sex estimate used</v>
      </c>
      <c r="N31" s="29"/>
      <c r="O31" s="29"/>
      <c r="P31" s="29"/>
      <c r="Q31" s="29"/>
      <c r="R31" s="29"/>
      <c r="S31" s="54"/>
      <c r="T31" s="9"/>
      <c r="U31" s="13"/>
      <c r="V31" s="75"/>
      <c r="W31" s="10" t="str">
        <f>HLOOKUP(Introduction!$G$4,nametranslations,123,FALSE)</f>
        <v>Improved &amp; single-sex estimate used</v>
      </c>
      <c r="X31" s="29"/>
      <c r="Y31" s="29"/>
      <c r="Z31" s="29"/>
      <c r="AA31" s="29"/>
      <c r="AB31" s="29"/>
      <c r="AC31" s="54"/>
      <c r="AD31" s="9"/>
      <c r="AE31" s="13"/>
      <c r="AF31" s="75"/>
      <c r="AG31" s="10" t="str">
        <f>HLOOKUP(Introduction!$G$4,nametranslations,123,FALSE)</f>
        <v>Improved &amp; single-sex estimate used</v>
      </c>
      <c r="AH31" s="29"/>
      <c r="AI31" s="29"/>
      <c r="AJ31" s="29"/>
      <c r="AK31" s="29"/>
      <c r="AL31" s="29"/>
      <c r="AM31" s="54"/>
      <c r="AN31" s="9"/>
      <c r="AO31" s="13"/>
      <c r="AP31" s="75"/>
      <c r="AQ31" s="10" t="str">
        <f>HLOOKUP(Introduction!$G$4,nametranslations,123,FALSE)</f>
        <v>Improved &amp; single-sex estimate used</v>
      </c>
      <c r="AR31" s="29"/>
      <c r="AS31" s="29"/>
      <c r="AT31" s="29"/>
      <c r="AU31" s="29"/>
      <c r="AV31" s="29"/>
      <c r="AW31" s="54"/>
      <c r="AX31" s="9"/>
      <c r="AY31" s="13"/>
      <c r="AZ31" s="75"/>
      <c r="BA31" s="10" t="str">
        <f>HLOOKUP(Introduction!$G$4,nametranslations,123,FALSE)</f>
        <v>Improved &amp; single-sex estimate used</v>
      </c>
      <c r="BB31" s="29"/>
      <c r="BC31" s="29"/>
      <c r="BD31" s="29"/>
      <c r="BE31" s="29"/>
      <c r="BF31" s="29"/>
      <c r="BG31" s="54"/>
      <c r="BH31" s="9"/>
      <c r="BI31" s="13"/>
      <c r="BJ31" s="75"/>
      <c r="BK31" s="10" t="str">
        <f>HLOOKUP(Introduction!$G$4,nametranslations,123,FALSE)</f>
        <v>Improved &amp; single-sex estimate used</v>
      </c>
      <c r="BL31" s="29"/>
      <c r="BM31" s="29"/>
      <c r="BN31" s="29" t="s">
        <v>198</v>
      </c>
      <c r="BO31" s="29"/>
      <c r="BP31" s="29"/>
      <c r="BQ31" s="54"/>
      <c r="BR31" s="9"/>
      <c r="BS31" s="13"/>
      <c r="BT31" s="75"/>
      <c r="BU31" s="10" t="str">
        <f>HLOOKUP(Introduction!$G$4,nametranslations,123,FALSE)</f>
        <v>Improved &amp; single-sex estimate used</v>
      </c>
      <c r="BV31" s="29" t="s">
        <v>133</v>
      </c>
      <c r="BW31" s="29" t="s">
        <v>133</v>
      </c>
      <c r="BX31" s="29" t="s">
        <v>133</v>
      </c>
      <c r="BY31" s="29" t="s">
        <v>133</v>
      </c>
      <c r="BZ31" s="29" t="s">
        <v>133</v>
      </c>
      <c r="CA31" s="54" t="s">
        <v>133</v>
      </c>
      <c r="CB31" s="9"/>
      <c r="CC31" s="13"/>
      <c r="CD31" s="75"/>
      <c r="CE31" s="10" t="str">
        <f>HLOOKUP(Introduction!$G$4,nametranslations,123,FALSE)</f>
        <v>Improved &amp; single-sex estimate used</v>
      </c>
      <c r="CF31" s="29"/>
      <c r="CG31" s="29"/>
      <c r="CH31" s="29"/>
      <c r="CI31" s="29"/>
      <c r="CJ31" s="29"/>
      <c r="CK31" s="54"/>
      <c r="CL31" s="9"/>
      <c r="CM31" s="13"/>
    </row>
    <row r="32" spans="1:242" ht="16.5" customHeight="1" x14ac:dyDescent="0.3">
      <c r="A32" s="199" t="str">
        <f ca="1">IF(ISBLANK('Data Summary'!A34),"",'Data Summary'!A34)</f>
        <v/>
      </c>
      <c r="B32" s="75"/>
      <c r="C32" s="10" t="str">
        <f>HLOOKUP(Introduction!$G$4,nametranslations,114,FALSE)</f>
        <v>Basic estimate used</v>
      </c>
      <c r="D32" s="29"/>
      <c r="E32" s="29"/>
      <c r="F32" s="29"/>
      <c r="G32" s="29"/>
      <c r="H32" s="29"/>
      <c r="I32" s="54"/>
      <c r="J32" s="9"/>
      <c r="K32" s="13"/>
      <c r="L32" s="75"/>
      <c r="M32" s="10" t="str">
        <f>HLOOKUP(Introduction!$G$4,nametranslations,114,FALSE)</f>
        <v>Basic estimate used</v>
      </c>
      <c r="N32" s="29"/>
      <c r="O32" s="29"/>
      <c r="P32" s="29"/>
      <c r="Q32" s="29"/>
      <c r="R32" s="29"/>
      <c r="S32" s="54"/>
      <c r="T32" s="9"/>
      <c r="U32" s="13"/>
      <c r="V32" s="75"/>
      <c r="W32" s="10" t="str">
        <f>HLOOKUP(Introduction!$G$4,nametranslations,114,FALSE)</f>
        <v>Basic estimate used</v>
      </c>
      <c r="X32" s="29"/>
      <c r="Y32" s="29"/>
      <c r="Z32" s="29"/>
      <c r="AA32" s="29"/>
      <c r="AB32" s="29"/>
      <c r="AC32" s="54"/>
      <c r="AD32" s="9"/>
      <c r="AE32" s="13"/>
      <c r="AF32" s="75"/>
      <c r="AG32" s="10" t="str">
        <f>HLOOKUP(Introduction!$G$4,nametranslations,114,FALSE)</f>
        <v>Basic estimate used</v>
      </c>
      <c r="AH32" s="29"/>
      <c r="AI32" s="29"/>
      <c r="AJ32" s="29"/>
      <c r="AK32" s="29"/>
      <c r="AL32" s="29"/>
      <c r="AM32" s="54"/>
      <c r="AN32" s="9"/>
      <c r="AO32" s="13"/>
      <c r="AP32" s="75"/>
      <c r="AQ32" s="10" t="str">
        <f>HLOOKUP(Introduction!$G$4,nametranslations,114,FALSE)</f>
        <v>Basic estimate used</v>
      </c>
      <c r="AR32" s="29" t="s">
        <v>133</v>
      </c>
      <c r="AS32" s="29" t="s">
        <v>133</v>
      </c>
      <c r="AT32" s="29" t="s">
        <v>133</v>
      </c>
      <c r="AU32" s="29"/>
      <c r="AV32" s="29" t="s">
        <v>133</v>
      </c>
      <c r="AW32" s="54"/>
      <c r="AX32" s="9"/>
      <c r="AY32" s="13"/>
      <c r="AZ32" s="75"/>
      <c r="BA32" s="10" t="str">
        <f>HLOOKUP(Introduction!$G$4,nametranslations,114,FALSE)</f>
        <v>Basic estimate used</v>
      </c>
      <c r="BB32" s="29"/>
      <c r="BC32" s="29"/>
      <c r="BD32" s="29"/>
      <c r="BE32" s="29"/>
      <c r="BF32" s="29"/>
      <c r="BG32" s="54"/>
      <c r="BH32" s="9"/>
      <c r="BI32" s="13"/>
      <c r="BJ32" s="75"/>
      <c r="BK32" s="10" t="str">
        <f>HLOOKUP(Introduction!$G$4,nametranslations,114,FALSE)</f>
        <v>Basic estimate used</v>
      </c>
      <c r="BL32" s="29"/>
      <c r="BM32" s="29"/>
      <c r="BN32" s="29" t="s">
        <v>198</v>
      </c>
      <c r="BO32" s="29"/>
      <c r="BP32" s="29"/>
      <c r="BQ32" s="54"/>
      <c r="BR32" s="9"/>
      <c r="BS32" s="13"/>
      <c r="BT32" s="75"/>
      <c r="BU32" s="10" t="str">
        <f>HLOOKUP(Introduction!$G$4,nametranslations,114,FALSE)</f>
        <v>Basic estimate used</v>
      </c>
      <c r="BV32" s="29" t="s">
        <v>133</v>
      </c>
      <c r="BW32" s="29" t="s">
        <v>133</v>
      </c>
      <c r="BX32" s="29" t="s">
        <v>133</v>
      </c>
      <c r="BY32" s="29" t="s">
        <v>133</v>
      </c>
      <c r="BZ32" s="29" t="s">
        <v>133</v>
      </c>
      <c r="CA32" s="54" t="s">
        <v>133</v>
      </c>
      <c r="CB32" s="9"/>
      <c r="CC32" s="13"/>
      <c r="CD32" s="75"/>
      <c r="CE32" s="10" t="str">
        <f>HLOOKUP(Introduction!$G$4,nametranslations,114,FALSE)</f>
        <v>Basic estimate used</v>
      </c>
      <c r="CF32" s="29"/>
      <c r="CG32" s="29"/>
      <c r="CH32" s="29"/>
      <c r="CI32" s="29"/>
      <c r="CJ32" s="29"/>
      <c r="CK32" s="54"/>
      <c r="CL32" s="9"/>
      <c r="CM32" s="13"/>
    </row>
    <row r="33" spans="1:91" ht="16.5" customHeight="1" x14ac:dyDescent="0.3">
      <c r="A33" s="199" t="str">
        <f ca="1">IF(ISBLANK('Data Summary'!A35),"",'Data Summary'!A35)</f>
        <v/>
      </c>
      <c r="B33" s="76"/>
      <c r="C33" s="10" t="str">
        <f>HLOOKUP(Introduction!$G$4,nametranslations,115,FALSE)</f>
        <v>Number of schools total</v>
      </c>
      <c r="D33" s="37"/>
      <c r="E33" s="37"/>
      <c r="F33" s="37"/>
      <c r="G33" s="38"/>
      <c r="H33" s="39"/>
      <c r="I33" s="40"/>
      <c r="J33" s="9"/>
      <c r="K33" s="13"/>
      <c r="L33" s="76"/>
      <c r="M33" s="10" t="str">
        <f>HLOOKUP(Introduction!$G$4,nametranslations,115,FALSE)</f>
        <v>Number of schools total</v>
      </c>
      <c r="N33" s="37"/>
      <c r="O33" s="8"/>
      <c r="P33" s="8"/>
      <c r="Q33" s="38"/>
      <c r="R33" s="39"/>
      <c r="S33" s="40"/>
      <c r="T33" s="9"/>
      <c r="U33" s="13"/>
      <c r="V33" s="76"/>
      <c r="W33" s="10" t="str">
        <f>HLOOKUP(Introduction!$G$4,nametranslations,115,FALSE)</f>
        <v>Number of schools total</v>
      </c>
      <c r="X33" s="37"/>
      <c r="Y33" s="8"/>
      <c r="Z33" s="8"/>
      <c r="AA33" s="38"/>
      <c r="AB33" s="39"/>
      <c r="AC33" s="40"/>
      <c r="AD33" s="9"/>
      <c r="AE33" s="13"/>
      <c r="AF33" s="76"/>
      <c r="AG33" s="10" t="str">
        <f>HLOOKUP(Introduction!$G$4,nametranslations,115,FALSE)</f>
        <v>Number of schools total</v>
      </c>
      <c r="AH33" s="37" t="s">
        <v>252</v>
      </c>
      <c r="AI33" s="8" t="s">
        <v>252</v>
      </c>
      <c r="AJ33" s="8" t="s">
        <v>252</v>
      </c>
      <c r="AK33" s="38" t="s">
        <v>252</v>
      </c>
      <c r="AL33" s="39" t="s">
        <v>252</v>
      </c>
      <c r="AM33" s="40" t="s">
        <v>252</v>
      </c>
      <c r="AN33" s="9"/>
      <c r="AO33" s="13"/>
      <c r="AP33" s="76"/>
      <c r="AQ33" s="10" t="str">
        <f>HLOOKUP(Introduction!$G$4,nametranslations,115,FALSE)</f>
        <v>Number of schools total</v>
      </c>
      <c r="AR33" s="37"/>
      <c r="AS33" s="8"/>
      <c r="AT33" s="8"/>
      <c r="AU33" s="38"/>
      <c r="AV33" s="39"/>
      <c r="AW33" s="40"/>
      <c r="AX33" s="9"/>
      <c r="AY33" s="13"/>
      <c r="AZ33" s="76"/>
      <c r="BA33" s="10" t="str">
        <f>HLOOKUP(Introduction!$G$4,nametranslations,115,FALSE)</f>
        <v>Number of schools total</v>
      </c>
      <c r="BB33" s="37"/>
      <c r="BC33" s="8"/>
      <c r="BD33" s="8"/>
      <c r="BE33" s="38"/>
      <c r="BF33" s="39"/>
      <c r="BG33" s="40"/>
      <c r="BH33" s="9"/>
      <c r="BI33" s="13"/>
      <c r="BJ33" s="76"/>
      <c r="BK33" s="10" t="str">
        <f>HLOOKUP(Introduction!$G$4,nametranslations,115,FALSE)</f>
        <v>Number of schools total</v>
      </c>
      <c r="BL33" s="123"/>
      <c r="BM33" s="126"/>
      <c r="BN33" s="126"/>
      <c r="BO33" s="124"/>
      <c r="BP33" s="125"/>
      <c r="BQ33" s="40"/>
      <c r="BR33" s="9"/>
      <c r="BS33" s="13"/>
      <c r="BT33" s="76"/>
      <c r="BU33" s="10" t="str">
        <f>HLOOKUP(Introduction!$G$4,nametranslations,115,FALSE)</f>
        <v>Number of schools total</v>
      </c>
      <c r="BV33" s="123">
        <v>23024</v>
      </c>
      <c r="BW33" s="126" t="s">
        <v>252</v>
      </c>
      <c r="BX33" s="126" t="s">
        <v>252</v>
      </c>
      <c r="BY33" s="124" t="s">
        <v>252</v>
      </c>
      <c r="BZ33" s="125">
        <v>18002</v>
      </c>
      <c r="CA33" s="40">
        <v>5022</v>
      </c>
      <c r="CB33" s="9"/>
      <c r="CC33" s="13"/>
      <c r="CD33" s="76"/>
      <c r="CE33" s="10" t="str">
        <f>HLOOKUP(Introduction!$G$4,nametranslations,115,FALSE)</f>
        <v>Number of schools total</v>
      </c>
      <c r="CF33" s="214" t="str">
        <f>IF(ISNUMBER(CF$10),CF$10,"")</f>
        <v/>
      </c>
      <c r="CG33" s="214" t="str">
        <f t="shared" ref="CG33:CK33" si="10">IF(ISNUMBER(CG$10),CG$10,"")</f>
        <v/>
      </c>
      <c r="CH33" s="214" t="str">
        <f t="shared" si="10"/>
        <v/>
      </c>
      <c r="CI33" s="214" t="str">
        <f t="shared" si="10"/>
        <v/>
      </c>
      <c r="CJ33" s="214" t="str">
        <f t="shared" si="10"/>
        <v/>
      </c>
      <c r="CK33" s="215" t="str">
        <f t="shared" si="10"/>
        <v/>
      </c>
      <c r="CL33" s="9"/>
      <c r="CM33" s="13"/>
    </row>
    <row r="34" spans="1:91" ht="16.5" customHeight="1" thickBot="1" x14ac:dyDescent="0.35">
      <c r="A34" s="199" t="str">
        <f ca="1">IF(ISBLANK('Data Summary'!A36),"",'Data Summary'!A36)</f>
        <v/>
      </c>
      <c r="B34" s="77"/>
      <c r="C34" s="25" t="str">
        <f>HLOOKUP(Introduction!$G$4,nametranslations,116,FALSE)</f>
        <v>Number surveyed</v>
      </c>
      <c r="D34" s="42"/>
      <c r="E34" s="42"/>
      <c r="F34" s="42"/>
      <c r="G34" s="42"/>
      <c r="H34" s="42"/>
      <c r="I34" s="43"/>
      <c r="J34" s="22"/>
      <c r="K34" s="15"/>
      <c r="L34" s="77"/>
      <c r="M34" s="25" t="str">
        <f>HLOOKUP(Introduction!$G$4,nametranslations,116,FALSE)</f>
        <v>Number surveyed</v>
      </c>
      <c r="N34" s="42"/>
      <c r="O34" s="47"/>
      <c r="P34" s="47"/>
      <c r="Q34" s="48"/>
      <c r="R34" s="47"/>
      <c r="S34" s="49"/>
      <c r="T34" s="22"/>
      <c r="U34" s="15"/>
      <c r="V34" s="77"/>
      <c r="W34" s="25" t="str">
        <f>HLOOKUP(Introduction!$G$4,nametranslations,116,FALSE)</f>
        <v>Number surveyed</v>
      </c>
      <c r="X34" s="42"/>
      <c r="Y34" s="47"/>
      <c r="Z34" s="47"/>
      <c r="AA34" s="48"/>
      <c r="AB34" s="47"/>
      <c r="AC34" s="49"/>
      <c r="AD34" s="22"/>
      <c r="AE34" s="15"/>
      <c r="AF34" s="77"/>
      <c r="AG34" s="25" t="str">
        <f>HLOOKUP(Introduction!$G$4,nametranslations,116,FALSE)</f>
        <v>Number surveyed</v>
      </c>
      <c r="AH34" s="42">
        <v>84</v>
      </c>
      <c r="AI34" s="47" t="s">
        <v>252</v>
      </c>
      <c r="AJ34" s="47" t="s">
        <v>252</v>
      </c>
      <c r="AK34" s="48" t="s">
        <v>252</v>
      </c>
      <c r="AL34" s="47" t="s">
        <v>252</v>
      </c>
      <c r="AM34" s="49" t="s">
        <v>252</v>
      </c>
      <c r="AN34" s="22"/>
      <c r="AO34" s="15"/>
      <c r="AP34" s="77"/>
      <c r="AQ34" s="25" t="str">
        <f>HLOOKUP(Introduction!$G$4,nametranslations,116,FALSE)</f>
        <v>Number surveyed</v>
      </c>
      <c r="AR34" s="42">
        <v>400</v>
      </c>
      <c r="AS34" s="42">
        <v>113</v>
      </c>
      <c r="AT34" s="42">
        <v>287</v>
      </c>
      <c r="AU34" s="42"/>
      <c r="AV34" s="42">
        <v>400</v>
      </c>
      <c r="AW34" s="49"/>
      <c r="AX34" s="22"/>
      <c r="AY34" s="15"/>
      <c r="AZ34" s="77"/>
      <c r="BA34" s="25" t="str">
        <f>HLOOKUP(Introduction!$G$4,nametranslations,116,FALSE)</f>
        <v>Number surveyed</v>
      </c>
      <c r="BB34" s="42"/>
      <c r="BC34" s="47"/>
      <c r="BD34" s="47"/>
      <c r="BE34" s="48"/>
      <c r="BF34" s="47"/>
      <c r="BG34" s="49"/>
      <c r="BH34" s="22"/>
      <c r="BI34" s="15"/>
      <c r="BJ34" s="77"/>
      <c r="BK34" s="25" t="str">
        <f>HLOOKUP(Introduction!$G$4,nametranslations,116,FALSE)</f>
        <v>Number surveyed</v>
      </c>
      <c r="BL34" s="42"/>
      <c r="BM34" s="47"/>
      <c r="BN34" s="47">
        <v>107</v>
      </c>
      <c r="BO34" s="42"/>
      <c r="BP34" s="42"/>
      <c r="BQ34" s="43"/>
      <c r="BR34" s="22"/>
      <c r="BS34" s="15"/>
      <c r="BT34" s="77"/>
      <c r="BU34" s="25" t="str">
        <f>HLOOKUP(Introduction!$G$4,nametranslations,116,FALSE)</f>
        <v>Number surveyed</v>
      </c>
      <c r="BV34" s="42">
        <v>2385</v>
      </c>
      <c r="BW34" s="47">
        <v>547</v>
      </c>
      <c r="BX34" s="47">
        <v>1838</v>
      </c>
      <c r="BY34" s="42">
        <v>1532</v>
      </c>
      <c r="BZ34" s="42">
        <v>1643</v>
      </c>
      <c r="CA34" s="43">
        <v>773</v>
      </c>
      <c r="CB34" s="22"/>
      <c r="CC34" s="15"/>
      <c r="CD34" s="77"/>
      <c r="CE34" s="25" t="str">
        <f>HLOOKUP(Introduction!$G$4,nametranslations,116,FALSE)</f>
        <v>Number surveyed</v>
      </c>
      <c r="CF34" s="42" t="str">
        <f>IF(ISNUMBER(CF$11),CF$11,"")</f>
        <v/>
      </c>
      <c r="CG34" s="42" t="str">
        <f t="shared" ref="CG34:CK34" si="11">IF(ISNUMBER(CG$11),CG$11,"")</f>
        <v/>
      </c>
      <c r="CH34" s="42" t="str">
        <f t="shared" si="11"/>
        <v/>
      </c>
      <c r="CI34" s="42" t="str">
        <f t="shared" si="11"/>
        <v/>
      </c>
      <c r="CJ34" s="42" t="str">
        <f t="shared" si="11"/>
        <v/>
      </c>
      <c r="CK34" s="43" t="str">
        <f t="shared" si="11"/>
        <v/>
      </c>
      <c r="CL34" s="22"/>
      <c r="CM34" s="15"/>
    </row>
    <row r="35" spans="1:91" x14ac:dyDescent="0.3">
      <c r="A35" s="199" t="str">
        <f ca="1">IF(ISBLANK('Data Summary'!A37),"",'Data Summary'!A37)</f>
        <v/>
      </c>
    </row>
    <row r="36" spans="1:91" x14ac:dyDescent="0.3">
      <c r="A36" s="199" t="str">
        <f ca="1">IF(ISBLANK('Data Summary'!A38),"",'Data Summary'!A38)</f>
        <v/>
      </c>
    </row>
    <row r="37" spans="1:91" x14ac:dyDescent="0.3">
      <c r="A37" s="199" t="str">
        <f ca="1">IF(ISBLANK('Data Summary'!A39),"",'Data Summary'!A39)</f>
        <v/>
      </c>
    </row>
    <row r="38" spans="1:91" x14ac:dyDescent="0.3">
      <c r="A38" s="199" t="str">
        <f ca="1">IF(ISBLANK('Data Summary'!A40),"",'Data Summary'!A40)</f>
        <v/>
      </c>
    </row>
    <row r="39" spans="1:91" x14ac:dyDescent="0.3">
      <c r="A39" s="199" t="str">
        <f ca="1">IF(ISBLANK('Data Summary'!A41),"",'Data Summary'!A41)</f>
        <v/>
      </c>
    </row>
    <row r="40" spans="1:91" x14ac:dyDescent="0.3">
      <c r="A40" s="199" t="str">
        <f ca="1">IF(ISBLANK('Data Summary'!A42),"",'Data Summary'!A42)</f>
        <v/>
      </c>
    </row>
    <row r="41" spans="1:91" x14ac:dyDescent="0.3">
      <c r="A41" s="199" t="str">
        <f ca="1">IF(ISBLANK('Data Summary'!A43),"",'Data Summary'!A43)</f>
        <v/>
      </c>
    </row>
    <row r="42" spans="1:91" x14ac:dyDescent="0.3">
      <c r="A42" s="199" t="str">
        <f ca="1">IF(ISBLANK('Data Summary'!A44),"",'Data Summary'!A44)</f>
        <v/>
      </c>
    </row>
    <row r="43" spans="1:91" x14ac:dyDescent="0.3">
      <c r="A43" s="199" t="str">
        <f ca="1">IF(ISBLANK('Data Summary'!A45),"",'Data Summary'!A45)</f>
        <v/>
      </c>
    </row>
    <row r="44" spans="1:91" x14ac:dyDescent="0.3">
      <c r="A44" s="199" t="str">
        <f ca="1">IF(ISBLANK('Data Summary'!A46),"",'Data Summary'!A46)</f>
        <v/>
      </c>
    </row>
    <row r="45" spans="1:91" x14ac:dyDescent="0.3">
      <c r="A45" s="199" t="str">
        <f ca="1">IF(ISBLANK('Data Summary'!A47),"",'Data Summary'!A47)</f>
        <v/>
      </c>
    </row>
    <row r="46" spans="1:91" x14ac:dyDescent="0.3">
      <c r="A46" s="199" t="str">
        <f ca="1">IF(ISBLANK('Data Summary'!A48),"",'Data Summary'!A48)</f>
        <v/>
      </c>
    </row>
    <row r="47" spans="1:91" x14ac:dyDescent="0.3">
      <c r="A47" s="199" t="str">
        <f ca="1">IF(ISBLANK('Data Summary'!A49),"",'Data Summary'!A49)</f>
        <v/>
      </c>
    </row>
    <row r="48" spans="1:91" x14ac:dyDescent="0.3">
      <c r="A48" s="199" t="str">
        <f ca="1">IF(ISBLANK('Data Summary'!A50),"",'Data Summary'!A50)</f>
        <v/>
      </c>
    </row>
    <row r="49" spans="1:1" x14ac:dyDescent="0.3">
      <c r="A49" s="199" t="str">
        <f ca="1">IF(ISBLANK('Data Summary'!A51),"",'Data Summary'!A51)</f>
        <v/>
      </c>
    </row>
    <row r="50" spans="1:1" x14ac:dyDescent="0.3">
      <c r="A50" s="199" t="str">
        <f ca="1">IF(ISBLANK('Data Summary'!A52),"",'Data Summary'!A52)</f>
        <v/>
      </c>
    </row>
    <row r="51" spans="1:1" x14ac:dyDescent="0.3">
      <c r="A51" s="199" t="str">
        <f ca="1">IF(ISBLANK('Data Summary'!A53),"",'Data Summary'!A53)</f>
        <v/>
      </c>
    </row>
    <row r="52" spans="1:1" x14ac:dyDescent="0.3">
      <c r="A52" s="199" t="str">
        <f ca="1">IF(ISBLANK('Data Summary'!A54),"",'Data Summary'!A54)</f>
        <v/>
      </c>
    </row>
    <row r="53" spans="1:1" x14ac:dyDescent="0.3">
      <c r="A53" s="199" t="str">
        <f ca="1">IF(ISBLANK('Data Summary'!A55),"",'Data Summary'!A55)</f>
        <v/>
      </c>
    </row>
    <row r="54" spans="1:1" x14ac:dyDescent="0.3">
      <c r="A54" s="199" t="str">
        <f ca="1">IF(ISBLANK('Data Summary'!A56),"",'Data Summary'!A56)</f>
        <v/>
      </c>
    </row>
    <row r="55" spans="1:1" x14ac:dyDescent="0.3">
      <c r="A55" s="199" t="str">
        <f ca="1">IF(ISBLANK('Data Summary'!A57),"",'Data Summary'!A57)</f>
        <v/>
      </c>
    </row>
    <row r="56" spans="1:1" x14ac:dyDescent="0.3">
      <c r="A56" s="199" t="str">
        <f ca="1">IF(ISBLANK('Data Summary'!A58),"",'Data Summary'!A58)</f>
        <v/>
      </c>
    </row>
    <row r="57" spans="1:1" x14ac:dyDescent="0.3">
      <c r="A57" s="199" t="str">
        <f ca="1">IF(ISBLANK('Data Summary'!A59),"",'Data Summary'!A59)</f>
        <v/>
      </c>
    </row>
    <row r="58" spans="1:1" x14ac:dyDescent="0.3">
      <c r="A58" s="199" t="str">
        <f ca="1">IF(ISBLANK('Data Summary'!A60),"",'Data Summary'!A60)</f>
        <v/>
      </c>
    </row>
    <row r="59" spans="1:1" x14ac:dyDescent="0.3">
      <c r="A59" s="199" t="str">
        <f ca="1">IF(ISBLANK('Data Summary'!A61),"",'Data Summary'!A61)</f>
        <v/>
      </c>
    </row>
    <row r="60" spans="1:1" x14ac:dyDescent="0.3">
      <c r="A60" s="199" t="str">
        <f ca="1">IF(ISBLANK('Data Summary'!A62),"",'Data Summary'!A62)</f>
        <v/>
      </c>
    </row>
    <row r="61" spans="1:1" x14ac:dyDescent="0.3">
      <c r="A61" s="199" t="str">
        <f ca="1">IF(ISBLANK('Data Summary'!A63),"",'Data Summary'!A63)</f>
        <v/>
      </c>
    </row>
    <row r="62" spans="1:1" x14ac:dyDescent="0.3">
      <c r="A62" s="199" t="str">
        <f ca="1">IF(ISBLANK('Data Summary'!A64),"",'Data Summary'!A64)</f>
        <v/>
      </c>
    </row>
    <row r="63" spans="1:1" x14ac:dyDescent="0.3">
      <c r="A63" s="199" t="str">
        <f ca="1">IF(ISBLANK('Data Summary'!A65),"",'Data Summary'!A65)</f>
        <v/>
      </c>
    </row>
    <row r="64" spans="1:1" x14ac:dyDescent="0.3">
      <c r="A64" s="199" t="str">
        <f ca="1">IF(ISBLANK('Data Summary'!A66),"",'Data Summary'!A66)</f>
        <v/>
      </c>
    </row>
    <row r="65" spans="1:1" x14ac:dyDescent="0.3">
      <c r="A65" s="199" t="str">
        <f ca="1">IF(ISBLANK('Data Summary'!A67),"",'Data Summary'!A67)</f>
        <v/>
      </c>
    </row>
    <row r="66" spans="1:1" x14ac:dyDescent="0.3">
      <c r="A66" s="199" t="str">
        <f ca="1">IF(ISBLANK('Data Summary'!A68),"",'Data Summary'!A68)</f>
        <v/>
      </c>
    </row>
    <row r="67" spans="1:1" x14ac:dyDescent="0.3">
      <c r="A67" s="199" t="str">
        <f ca="1">IF(ISBLANK('Data Summary'!A69),"",'Data Summary'!A69)</f>
        <v/>
      </c>
    </row>
    <row r="68" spans="1:1" x14ac:dyDescent="0.3">
      <c r="A68" s="199" t="str">
        <f ca="1">IF(ISBLANK('Data Summary'!A70),"",'Data Summary'!A70)</f>
        <v/>
      </c>
    </row>
    <row r="69" spans="1:1" x14ac:dyDescent="0.3">
      <c r="A69" s="199" t="str">
        <f ca="1">IF(ISBLANK('Data Summary'!A71),"",'Data Summary'!A71)</f>
        <v/>
      </c>
    </row>
    <row r="70" spans="1:1" x14ac:dyDescent="0.3">
      <c r="A70" s="199" t="str">
        <f ca="1">IF(ISBLANK('Data Summary'!A72),"",'Data Summary'!A72)</f>
        <v/>
      </c>
    </row>
    <row r="71" spans="1:1" x14ac:dyDescent="0.3">
      <c r="A71" s="199" t="str">
        <f ca="1">IF(ISBLANK('Data Summary'!A73),"",'Data Summary'!A73)</f>
        <v/>
      </c>
    </row>
    <row r="72" spans="1:1" x14ac:dyDescent="0.3">
      <c r="A72" s="199" t="str">
        <f ca="1">IF(ISBLANK('Data Summary'!A74),"",'Data Summary'!A74)</f>
        <v/>
      </c>
    </row>
    <row r="73" spans="1:1" x14ac:dyDescent="0.3">
      <c r="A73" s="199" t="str">
        <f ca="1">IF(ISBLANK('Data Summary'!A75),"",'Data Summary'!A75)</f>
        <v/>
      </c>
    </row>
    <row r="74" spans="1:1" x14ac:dyDescent="0.3">
      <c r="A74" s="199" t="str">
        <f ca="1">IF(ISBLANK('Data Summary'!A76),"",'Data Summary'!A76)</f>
        <v/>
      </c>
    </row>
    <row r="75" spans="1:1" x14ac:dyDescent="0.3">
      <c r="A75" s="199" t="str">
        <f ca="1">IF(ISBLANK('Data Summary'!A77),"",'Data Summary'!A77)</f>
        <v/>
      </c>
    </row>
    <row r="76" spans="1:1" x14ac:dyDescent="0.3">
      <c r="A76" s="199" t="str">
        <f ca="1">IF(ISBLANK('Data Summary'!A78),"",'Data Summary'!A78)</f>
        <v/>
      </c>
    </row>
    <row r="77" spans="1:1" x14ac:dyDescent="0.3">
      <c r="A77" s="199" t="str">
        <f ca="1">IF(ISBLANK('Data Summary'!A79),"",'Data Summary'!A79)</f>
        <v/>
      </c>
    </row>
    <row r="78" spans="1:1" x14ac:dyDescent="0.3">
      <c r="A78" s="199" t="str">
        <f ca="1">IF(ISBLANK('Data Summary'!A80),"",'Data Summary'!A80)</f>
        <v/>
      </c>
    </row>
    <row r="79" spans="1:1" x14ac:dyDescent="0.3">
      <c r="A79" s="199" t="str">
        <f ca="1">IF(ISBLANK('Data Summary'!A81),"",'Data Summary'!A81)</f>
        <v/>
      </c>
    </row>
    <row r="80" spans="1:1" x14ac:dyDescent="0.3">
      <c r="A80" s="199" t="str">
        <f ca="1">IF(ISBLANK('Data Summary'!A82),"",'Data Summary'!A82)</f>
        <v/>
      </c>
    </row>
    <row r="81" spans="1:1" x14ac:dyDescent="0.3">
      <c r="A81" s="199" t="str">
        <f ca="1">IF(ISBLANK('Data Summary'!A83),"",'Data Summary'!A83)</f>
        <v/>
      </c>
    </row>
    <row r="82" spans="1:1" x14ac:dyDescent="0.3">
      <c r="A82" s="199" t="str">
        <f ca="1">IF(ISBLANK('Data Summary'!A84),"",'Data Summary'!A84)</f>
        <v/>
      </c>
    </row>
    <row r="83" spans="1:1" x14ac:dyDescent="0.3">
      <c r="A83" s="199" t="str">
        <f ca="1">IF(ISBLANK('Data Summary'!A85),"",'Data Summary'!A85)</f>
        <v/>
      </c>
    </row>
    <row r="84" spans="1:1" x14ac:dyDescent="0.3">
      <c r="A84" s="199" t="str">
        <f ca="1">IF(ISBLANK('Data Summary'!A86),"",'Data Summary'!A86)</f>
        <v/>
      </c>
    </row>
    <row r="85" spans="1:1" x14ac:dyDescent="0.3">
      <c r="A85" s="199" t="str">
        <f ca="1">IF(ISBLANK('Data Summary'!A87),"",'Data Summary'!A87)</f>
        <v/>
      </c>
    </row>
    <row r="86" spans="1:1" x14ac:dyDescent="0.3">
      <c r="A86" s="199" t="str">
        <f ca="1">IF(ISBLANK('Data Summary'!A88),"",'Data Summary'!A88)</f>
        <v/>
      </c>
    </row>
    <row r="87" spans="1:1" x14ac:dyDescent="0.3">
      <c r="A87" s="199" t="str">
        <f ca="1">IF(ISBLANK('Data Summary'!A89),"",'Data Summary'!A89)</f>
        <v/>
      </c>
    </row>
    <row r="88" spans="1:1" x14ac:dyDescent="0.3">
      <c r="A88" s="199" t="str">
        <f ca="1">IF(ISBLANK('Data Summary'!A90),"",'Data Summary'!A90)</f>
        <v/>
      </c>
    </row>
    <row r="89" spans="1:1" x14ac:dyDescent="0.3">
      <c r="A89" s="199" t="str">
        <f ca="1">IF(ISBLANK('Data Summary'!A91),"",'Data Summary'!A91)</f>
        <v/>
      </c>
    </row>
    <row r="90" spans="1:1" x14ac:dyDescent="0.3">
      <c r="A90" s="199" t="str">
        <f ca="1">IF(ISBLANK('Data Summary'!A92),"",'Data Summary'!A92)</f>
        <v/>
      </c>
    </row>
    <row r="91" spans="1:1" x14ac:dyDescent="0.3">
      <c r="A91" s="199" t="str">
        <f ca="1">IF(ISBLANK('Data Summary'!A93),"",'Data Summary'!A93)</f>
        <v/>
      </c>
    </row>
    <row r="92" spans="1:1" x14ac:dyDescent="0.3">
      <c r="A92" s="199" t="str">
        <f ca="1">IF(ISBLANK('Data Summary'!A94),"",'Data Summary'!A94)</f>
        <v/>
      </c>
    </row>
    <row r="93" spans="1:1" x14ac:dyDescent="0.3">
      <c r="A93" s="199" t="str">
        <f ca="1">IF(ISBLANK('Data Summary'!A95),"",'Data Summary'!A95)</f>
        <v/>
      </c>
    </row>
    <row r="94" spans="1:1" x14ac:dyDescent="0.3">
      <c r="A94" s="199" t="str">
        <f ca="1">IF(ISBLANK('Data Summary'!A96),"",'Data Summary'!A96)</f>
        <v/>
      </c>
    </row>
    <row r="95" spans="1:1" x14ac:dyDescent="0.3">
      <c r="A95" s="199" t="str">
        <f ca="1">IF(ISBLANK('Data Summary'!A97),"",'Data Summary'!A97)</f>
        <v/>
      </c>
    </row>
    <row r="96" spans="1:1" x14ac:dyDescent="0.3">
      <c r="A96" s="199" t="str">
        <f ca="1">IF(ISBLANK('Data Summary'!A98),"",'Data Summary'!A98)</f>
        <v/>
      </c>
    </row>
    <row r="97" spans="1:1" x14ac:dyDescent="0.3">
      <c r="A97" s="199" t="str">
        <f ca="1">IF(ISBLANK('Data Summary'!A99),"",'Data Summary'!A99)</f>
        <v/>
      </c>
    </row>
    <row r="98" spans="1:1" x14ac:dyDescent="0.3">
      <c r="A98" s="199" t="str">
        <f ca="1">IF(ISBLANK('Data Summary'!A100),"",'Data Summary'!A100)</f>
        <v/>
      </c>
    </row>
    <row r="99" spans="1:1" x14ac:dyDescent="0.3">
      <c r="A99" s="199" t="str">
        <f ca="1">IF(ISBLANK('Data Summary'!A101),"",'Data Summary'!A101)</f>
        <v/>
      </c>
    </row>
    <row r="100" spans="1:1" x14ac:dyDescent="0.3">
      <c r="A100" s="199" t="str">
        <f ca="1">IF(ISBLANK('Data Summary'!A102),"",'Data Summary'!A102)</f>
        <v/>
      </c>
    </row>
    <row r="101" spans="1:1" x14ac:dyDescent="0.3">
      <c r="A101" s="199" t="str">
        <f ca="1">IF(ISBLANK('Data Summary'!A103),"",'Data Summary'!A103)</f>
        <v/>
      </c>
    </row>
    <row r="102" spans="1:1" x14ac:dyDescent="0.3">
      <c r="A102" s="199" t="str">
        <f ca="1">IF(ISBLANK('Data Summary'!A104),"",'Data Summary'!A104)</f>
        <v/>
      </c>
    </row>
    <row r="103" spans="1:1" x14ac:dyDescent="0.3">
      <c r="A103" s="199" t="str">
        <f ca="1">IF(ISBLANK('Data Summary'!A105),"",'Data Summary'!A105)</f>
        <v/>
      </c>
    </row>
    <row r="104" spans="1:1" x14ac:dyDescent="0.3">
      <c r="A104" s="199" t="str">
        <f ca="1">IF(ISBLANK('Data Summary'!A106),"",'Data Summary'!A106)</f>
        <v/>
      </c>
    </row>
    <row r="105" spans="1:1" x14ac:dyDescent="0.3">
      <c r="A105" s="199" t="str">
        <f ca="1">IF(ISBLANK('Data Summary'!A107),"",'Data Summary'!A107)</f>
        <v/>
      </c>
    </row>
    <row r="106" spans="1:1" x14ac:dyDescent="0.3">
      <c r="A106" s="199" t="str">
        <f ca="1">IF(ISBLANK('Data Summary'!A108),"",'Data Summary'!A108)</f>
        <v/>
      </c>
    </row>
    <row r="107" spans="1:1" x14ac:dyDescent="0.3">
      <c r="A107" s="199" t="str">
        <f ca="1">IF(ISBLANK('Data Summary'!A109),"",'Data Summary'!A109)</f>
        <v/>
      </c>
    </row>
    <row r="108" spans="1:1" x14ac:dyDescent="0.3">
      <c r="A108" s="199" t="str">
        <f ca="1">IF(ISBLANK('Data Summary'!A110),"",'Data Summary'!A110)</f>
        <v/>
      </c>
    </row>
    <row r="109" spans="1:1" x14ac:dyDescent="0.3">
      <c r="A109" s="199" t="str">
        <f ca="1">IF(ISBLANK('Data Summary'!A111),"",'Data Summary'!A111)</f>
        <v/>
      </c>
    </row>
    <row r="110" spans="1:1" x14ac:dyDescent="0.3">
      <c r="A110" s="199" t="str">
        <f ca="1">IF(ISBLANK('Data Summary'!A112),"",'Data Summary'!A112)</f>
        <v/>
      </c>
    </row>
    <row r="111" spans="1:1" x14ac:dyDescent="0.3">
      <c r="A111" s="199" t="str">
        <f ca="1">IF(ISBLANK('Data Summary'!A113),"",'Data Summary'!A113)</f>
        <v/>
      </c>
    </row>
    <row r="112" spans="1:1" x14ac:dyDescent="0.3">
      <c r="A112" s="199" t="str">
        <f ca="1">IF(ISBLANK('Data Summary'!A114),"",'Data Summary'!A114)</f>
        <v/>
      </c>
    </row>
    <row r="113" spans="1:1" x14ac:dyDescent="0.3">
      <c r="A113" s="199" t="str">
        <f ca="1">IF(ISBLANK('Data Summary'!A115),"",'Data Summary'!A115)</f>
        <v/>
      </c>
    </row>
    <row r="114" spans="1:1" x14ac:dyDescent="0.3">
      <c r="A114" s="199" t="str">
        <f ca="1">IF(ISBLANK('Data Summary'!A116),"",'Data Summary'!A116)</f>
        <v/>
      </c>
    </row>
    <row r="115" spans="1:1" x14ac:dyDescent="0.3">
      <c r="A115" s="199" t="str">
        <f ca="1">IF(ISBLANK('Data Summary'!A117),"",'Data Summary'!A117)</f>
        <v/>
      </c>
    </row>
    <row r="116" spans="1:1" x14ac:dyDescent="0.3">
      <c r="A116" s="199" t="str">
        <f ca="1">IF(ISBLANK('Data Summary'!A118),"",'Data Summary'!A118)</f>
        <v/>
      </c>
    </row>
    <row r="117" spans="1:1" x14ac:dyDescent="0.3">
      <c r="A117" s="199" t="str">
        <f ca="1">IF(ISBLANK('Data Summary'!A119),"",'Data Summary'!A119)</f>
        <v/>
      </c>
    </row>
    <row r="118" spans="1:1" x14ac:dyDescent="0.3">
      <c r="A118" s="199" t="str">
        <f ca="1">IF(ISBLANK('Data Summary'!A120),"",'Data Summary'!A120)</f>
        <v/>
      </c>
    </row>
    <row r="119" spans="1:1" x14ac:dyDescent="0.3">
      <c r="A119" s="199" t="str">
        <f ca="1">IF(ISBLANK('Data Summary'!A121),"",'Data Summary'!A121)</f>
        <v/>
      </c>
    </row>
    <row r="120" spans="1:1" x14ac:dyDescent="0.3">
      <c r="A120" s="199" t="str">
        <f ca="1">IF(ISBLANK('Data Summary'!A122),"",'Data Summary'!A122)</f>
        <v/>
      </c>
    </row>
    <row r="121" spans="1:1" x14ac:dyDescent="0.3">
      <c r="A121" s="199" t="str">
        <f ca="1">IF(ISBLANK('Data Summary'!A123),"",'Data Summary'!A123)</f>
        <v/>
      </c>
    </row>
    <row r="122" spans="1:1" x14ac:dyDescent="0.3">
      <c r="A122" s="199" t="str">
        <f ca="1">IF(ISBLANK('Data Summary'!A124),"",'Data Summary'!A124)</f>
        <v/>
      </c>
    </row>
    <row r="123" spans="1:1" x14ac:dyDescent="0.3">
      <c r="A123" s="199" t="str">
        <f ca="1">IF(ISBLANK('Data Summary'!A125),"",'Data Summary'!A125)</f>
        <v/>
      </c>
    </row>
    <row r="124" spans="1:1" x14ac:dyDescent="0.3">
      <c r="A124" s="199" t="str">
        <f ca="1">IF(ISBLANK('Data Summary'!A126),"",'Data Summary'!A126)</f>
        <v/>
      </c>
    </row>
    <row r="125" spans="1:1" x14ac:dyDescent="0.3">
      <c r="A125" s="199" t="str">
        <f ca="1">IF(ISBLANK('Data Summary'!A127),"",'Data Summary'!A127)</f>
        <v/>
      </c>
    </row>
    <row r="126" spans="1:1" x14ac:dyDescent="0.3">
      <c r="A126" s="199" t="str">
        <f ca="1">IF(ISBLANK('Data Summary'!A128),"",'Data Summary'!A128)</f>
        <v/>
      </c>
    </row>
    <row r="127" spans="1:1" x14ac:dyDescent="0.3">
      <c r="A127" s="199" t="str">
        <f ca="1">IF(ISBLANK('Data Summary'!A129),"",'Data Summary'!A129)</f>
        <v/>
      </c>
    </row>
    <row r="128" spans="1:1" x14ac:dyDescent="0.3">
      <c r="A128" s="199" t="str">
        <f ca="1">IF(ISBLANK('Data Summary'!A130),"",'Data Summary'!A130)</f>
        <v/>
      </c>
    </row>
    <row r="129" spans="1:1" x14ac:dyDescent="0.3">
      <c r="A129" s="199" t="str">
        <f ca="1">IF(ISBLANK('Data Summary'!A131),"",'Data Summary'!A131)</f>
        <v/>
      </c>
    </row>
    <row r="130" spans="1:1" x14ac:dyDescent="0.3">
      <c r="A130" s="199" t="str">
        <f ca="1">IF(ISBLANK('Data Summary'!A132),"",'Data Summary'!A132)</f>
        <v/>
      </c>
    </row>
    <row r="131" spans="1:1" x14ac:dyDescent="0.3">
      <c r="A131" s="199" t="str">
        <f ca="1">IF(ISBLANK('Data Summary'!A133),"",'Data Summary'!A133)</f>
        <v/>
      </c>
    </row>
    <row r="132" spans="1:1" x14ac:dyDescent="0.3">
      <c r="A132" s="199" t="str">
        <f ca="1">IF(ISBLANK('Data Summary'!A134),"",'Data Summary'!A134)</f>
        <v/>
      </c>
    </row>
    <row r="133" spans="1:1" x14ac:dyDescent="0.3">
      <c r="A133" s="199" t="str">
        <f ca="1">IF(ISBLANK('Data Summary'!A135),"",'Data Summary'!A135)</f>
        <v/>
      </c>
    </row>
    <row r="134" spans="1:1" x14ac:dyDescent="0.3">
      <c r="A134" s="199" t="str">
        <f ca="1">IF(ISBLANK('Data Summary'!A136),"",'Data Summary'!A136)</f>
        <v/>
      </c>
    </row>
    <row r="135" spans="1:1" x14ac:dyDescent="0.3">
      <c r="A135" s="199" t="str">
        <f ca="1">IF(ISBLANK('Data Summary'!A137),"",'Data Summary'!A137)</f>
        <v/>
      </c>
    </row>
    <row r="136" spans="1:1" x14ac:dyDescent="0.3">
      <c r="A136" s="199" t="str">
        <f ca="1">IF(ISBLANK('Data Summary'!A138),"",'Data Summary'!A138)</f>
        <v/>
      </c>
    </row>
    <row r="137" spans="1:1" x14ac:dyDescent="0.3">
      <c r="A137" s="199" t="str">
        <f ca="1">IF(ISBLANK('Data Summary'!A139),"",'Data Summary'!A139)</f>
        <v/>
      </c>
    </row>
    <row r="138" spans="1:1" x14ac:dyDescent="0.3">
      <c r="A138" s="199" t="str">
        <f ca="1">IF(ISBLANK('Data Summary'!A140),"",'Data Summary'!A140)</f>
        <v/>
      </c>
    </row>
    <row r="139" spans="1:1" x14ac:dyDescent="0.3">
      <c r="A139" s="199" t="str">
        <f ca="1">IF(ISBLANK('Data Summary'!A141),"",'Data Summary'!A141)</f>
        <v/>
      </c>
    </row>
    <row r="140" spans="1:1" x14ac:dyDescent="0.3">
      <c r="A140" s="199" t="str">
        <f ca="1">IF(ISBLANK('Data Summary'!A142),"",'Data Summary'!A142)</f>
        <v/>
      </c>
    </row>
    <row r="141" spans="1:1" x14ac:dyDescent="0.3">
      <c r="A141" s="199" t="str">
        <f ca="1">IF(ISBLANK('Data Summary'!A143),"",'Data Summary'!A143)</f>
        <v/>
      </c>
    </row>
    <row r="142" spans="1:1" x14ac:dyDescent="0.3">
      <c r="A142" s="199" t="str">
        <f ca="1">IF(ISBLANK('Data Summary'!A144),"",'Data Summary'!A144)</f>
        <v/>
      </c>
    </row>
    <row r="143" spans="1:1" x14ac:dyDescent="0.3">
      <c r="A143" s="199" t="str">
        <f ca="1">IF(ISBLANK('Data Summary'!A145),"",'Data Summary'!A145)</f>
        <v/>
      </c>
    </row>
    <row r="144" spans="1:1" x14ac:dyDescent="0.3">
      <c r="A144" s="199" t="str">
        <f ca="1">IF(ISBLANK('Data Summary'!A146),"",'Data Summary'!A146)</f>
        <v/>
      </c>
    </row>
    <row r="145" spans="1:1" x14ac:dyDescent="0.3">
      <c r="A145" s="199" t="str">
        <f ca="1">IF(ISBLANK('Data Summary'!A147),"",'Data Summary'!A147)</f>
        <v/>
      </c>
    </row>
    <row r="146" spans="1:1" x14ac:dyDescent="0.3">
      <c r="A146" s="199" t="str">
        <f ca="1">IF(ISBLANK('Data Summary'!A148),"",'Data Summary'!A148)</f>
        <v/>
      </c>
    </row>
    <row r="147" spans="1:1" x14ac:dyDescent="0.3">
      <c r="A147" s="199" t="str">
        <f ca="1">IF(ISBLANK('Data Summary'!A149),"",'Data Summary'!A149)</f>
        <v/>
      </c>
    </row>
    <row r="148" spans="1:1" x14ac:dyDescent="0.3">
      <c r="A148" s="199" t="e">
        <f>IF(ISBLANK(#REF!),"",#REF!)</f>
        <v>#REF!</v>
      </c>
    </row>
    <row r="149" spans="1:1" x14ac:dyDescent="0.3">
      <c r="A149" s="199" t="e">
        <f>IF(ISBLANK(#REF!),"",#REF!)</f>
        <v>#REF!</v>
      </c>
    </row>
    <row r="150" spans="1:1" x14ac:dyDescent="0.3">
      <c r="A150" s="199" t="e">
        <f>IF(ISBLANK(#REF!),"",#REF!)</f>
        <v>#REF!</v>
      </c>
    </row>
    <row r="151" spans="1:1" x14ac:dyDescent="0.3">
      <c r="A151" s="199"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row r="623" spans="1:1" x14ac:dyDescent="0.3">
      <c r="A623" s="197"/>
    </row>
    <row r="624" spans="1:1" x14ac:dyDescent="0.3">
      <c r="A624" s="197"/>
    </row>
    <row r="625" spans="1:1" x14ac:dyDescent="0.3">
      <c r="A625" s="197"/>
    </row>
    <row r="626" spans="1:1" x14ac:dyDescent="0.3">
      <c r="A626" s="197"/>
    </row>
    <row r="627" spans="1:1" x14ac:dyDescent="0.3">
      <c r="A627" s="197"/>
    </row>
    <row r="628" spans="1:1" x14ac:dyDescent="0.3">
      <c r="A628" s="197"/>
    </row>
    <row r="629" spans="1:1" x14ac:dyDescent="0.3">
      <c r="A629" s="197"/>
    </row>
    <row r="630" spans="1:1" x14ac:dyDescent="0.3">
      <c r="A630" s="197"/>
    </row>
    <row r="631" spans="1:1" x14ac:dyDescent="0.3">
      <c r="A631" s="197"/>
    </row>
    <row r="632" spans="1:1" x14ac:dyDescent="0.3">
      <c r="A632" s="197"/>
    </row>
    <row r="633" spans="1:1" x14ac:dyDescent="0.3">
      <c r="A633" s="197"/>
    </row>
    <row r="634" spans="1:1" x14ac:dyDescent="0.3">
      <c r="A634" s="197"/>
    </row>
    <row r="635" spans="1:1" x14ac:dyDescent="0.3">
      <c r="A635" s="197"/>
    </row>
    <row r="636" spans="1:1" x14ac:dyDescent="0.3">
      <c r="A636" s="197"/>
    </row>
    <row r="637" spans="1:1" x14ac:dyDescent="0.3">
      <c r="A637" s="197"/>
    </row>
    <row r="638" spans="1:1" x14ac:dyDescent="0.3">
      <c r="A638" s="197"/>
    </row>
    <row r="639" spans="1:1" x14ac:dyDescent="0.3">
      <c r="A639" s="197"/>
    </row>
    <row r="640" spans="1:1" x14ac:dyDescent="0.3">
      <c r="A640" s="197"/>
    </row>
  </sheetData>
  <mergeCells count="10">
    <mergeCell ref="CE27:CK27"/>
    <mergeCell ref="A2:A3"/>
    <mergeCell ref="BU27:CA27"/>
    <mergeCell ref="BK27:BQ27"/>
    <mergeCell ref="C27:I27"/>
    <mergeCell ref="M27:S27"/>
    <mergeCell ref="W27:AC27"/>
    <mergeCell ref="AQ27:AW27"/>
    <mergeCell ref="BA27:BG27"/>
    <mergeCell ref="AG27:AM27"/>
  </mergeCells>
  <hyperlinks>
    <hyperlink ref="A4" location="myrangeS0" display="myrangeS0" xr:uid="{BC2522ED-B492-4DFE-9F2C-6FF74A8407E9}"/>
    <hyperlink ref="A5" location="myrangeS1" display="myrangeS1" xr:uid="{FD0BA2F5-CD66-4756-922F-C286EC3F1E8F}"/>
    <hyperlink ref="A6" location="myrangeS2" display="myrangeS2" xr:uid="{5C368076-0C2D-47B0-9301-3FF4D6865356}"/>
    <hyperlink ref="A7" location="myrangeS3" display="myrangeS3" xr:uid="{02A19FC1-AAE1-4971-AE9C-57CA6F58513C}"/>
    <hyperlink ref="A8" location="myrangeS4" display="myrangeS4" xr:uid="{56FD8C6C-A06E-4495-A6CF-9BBD96E8FE67}"/>
    <hyperlink ref="A9" location="myrangeS5" display="myrangeS5" xr:uid="{345F56F2-90F7-4C9E-96D3-987A3A84F60B}"/>
    <hyperlink ref="A10" location="myrangeS6" display="myrangeS6" xr:uid="{BBA025BC-6523-4A20-B436-58BFF889E93C}"/>
    <hyperlink ref="A11" location="myrangeS7" display="myrangeS7" xr:uid="{778B8E3C-7647-4D29-B802-1744100E8CCE}"/>
    <hyperlink ref="A12" location="myrangeS8" display="myrangeS8" xr:uid="{D957439F-9DBB-4FF1-A906-4588144EA920}"/>
    <hyperlink ref="A13" location="myrangeS9" display="myrangeS9" xr:uid="{5A5C8B96-8B67-4E7E-B12D-C20FA483C651}"/>
    <hyperlink ref="A14" location="myrangeS10" display="myrangeS10" xr:uid="{712F3FEC-EAC3-44F7-83D2-0F1C01AD086A}"/>
    <hyperlink ref="A15" location="myrangeS11" display="myrangeS11" xr:uid="{2D09373A-ADB2-46EA-9F48-BD3D3245DA84}"/>
    <hyperlink ref="A16" location="myrangeS12" display="myrangeS12" xr:uid="{CCDE7965-887E-42CA-A6BA-320FED635805}"/>
    <hyperlink ref="A17" location="myrangeS13" display="myrangeS13" xr:uid="{2A665952-C30C-4157-B6E2-D8E6653E5358}"/>
    <hyperlink ref="A18" location="myrangeS14" display="myrangeS14" xr:uid="{6257FC4C-0722-40FF-B524-821B62F58EE8}"/>
    <hyperlink ref="A19" location="myrangeS15" display="myrangeS15" xr:uid="{9CA27A7D-0BB3-4C3E-80BB-BBB2D3BF30B3}"/>
    <hyperlink ref="A20" location="myrangeS16" display="myrangeS16" xr:uid="{C93B3C9A-90C7-4B55-850E-2F52C51EAB6F}"/>
    <hyperlink ref="A21" location="myrangeS17" display="myrangeS17" xr:uid="{382B9278-565D-482A-940F-F75A87D42E06}"/>
    <hyperlink ref="A22" location="myrangeS18" display="myrangeS18" xr:uid="{5FCD6F1B-A705-4D84-9717-E7E506A3EB6B}"/>
    <hyperlink ref="A23" location="myrangeS19" display="myrangeS19" xr:uid="{05C8AF96-6484-4823-BA1B-79CF77DDCB5A}"/>
    <hyperlink ref="A24" location="myrangeS20" display="myrangeS20" xr:uid="{7CB4C197-7236-490B-B808-EDB7B715D79D}"/>
    <hyperlink ref="A25" location="myrangeS21" display="myrangeS21" xr:uid="{95A6A7D4-04F9-4BA3-AEAD-5C3E3821F07A}"/>
    <hyperlink ref="A26" location="myrangeS22" display="myrangeS22" xr:uid="{E134DF15-6EFC-463D-B58A-DCBD9ACDFCF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66" customFormat="1" ht="30" customHeight="1" x14ac:dyDescent="0.3">
      <c r="B1" s="642" t="str">
        <f>HLOOKUP(Introduction!$G$4,nametranslations,124,FALSE)</f>
        <v>Hygiene in Schools</v>
      </c>
      <c r="C1" s="196" t="s">
        <v>215</v>
      </c>
      <c r="D1" s="172" t="str">
        <f>+Introduction!$C$7</f>
        <v>United Republic of Tanzania</v>
      </c>
      <c r="E1" s="172"/>
      <c r="F1" s="172"/>
      <c r="G1" s="172"/>
      <c r="H1" s="172"/>
      <c r="I1" s="181"/>
      <c r="J1" s="164"/>
      <c r="K1" s="164"/>
      <c r="L1" s="642" t="str">
        <f>HLOOKUP(Introduction!$G$4,nametranslations,124,FALSE)</f>
        <v>Hygiene in Schools</v>
      </c>
      <c r="M1" s="196" t="s">
        <v>216</v>
      </c>
      <c r="N1" s="172" t="str">
        <f>+Introduction!$C$7</f>
        <v>United Republic of Tanzania</v>
      </c>
      <c r="O1" s="172"/>
      <c r="P1" s="172"/>
      <c r="Q1" s="172"/>
      <c r="R1" s="172"/>
      <c r="S1" s="181"/>
      <c r="T1" s="164"/>
      <c r="U1" s="164"/>
      <c r="V1" s="642" t="str">
        <f>HLOOKUP(Introduction!$G$4,nametranslations,124,FALSE)</f>
        <v>Hygiene in Schools</v>
      </c>
      <c r="W1" s="196" t="s">
        <v>217</v>
      </c>
      <c r="X1" s="172" t="str">
        <f>+Introduction!$C$7</f>
        <v>United Republic of Tanzania</v>
      </c>
      <c r="Y1" s="172"/>
      <c r="Z1" s="172"/>
      <c r="AA1" s="172"/>
      <c r="AB1" s="172"/>
      <c r="AC1" s="181"/>
      <c r="AD1" s="164"/>
      <c r="AE1" s="164"/>
      <c r="AF1" s="642" t="str">
        <f>HLOOKUP(Introduction!$G$4,nametranslations,124,FALSE)</f>
        <v>Hygiene in Schools</v>
      </c>
      <c r="AG1" s="196">
        <v>2013</v>
      </c>
      <c r="AH1" s="172" t="str">
        <f>+Introduction!$C$7</f>
        <v>United Republic of Tanzania</v>
      </c>
      <c r="AI1" s="172"/>
      <c r="AJ1" s="172"/>
      <c r="AK1" s="172"/>
      <c r="AL1" s="172"/>
      <c r="AM1" s="181"/>
      <c r="AN1" s="164"/>
      <c r="AO1" s="164"/>
      <c r="AP1" s="642" t="str">
        <f>HLOOKUP(Introduction!$G$4,nametranslations,124,FALSE)</f>
        <v>Hygiene in Schools</v>
      </c>
      <c r="AQ1" s="196" t="s">
        <v>218</v>
      </c>
      <c r="AR1" s="172" t="str">
        <f>+Introduction!$C$7</f>
        <v>United Republic of Tanzania</v>
      </c>
      <c r="AS1" s="172"/>
      <c r="AT1" s="172"/>
      <c r="AU1" s="172"/>
      <c r="AV1" s="172"/>
      <c r="AW1" s="181"/>
      <c r="AX1" s="164"/>
      <c r="AY1" s="164"/>
      <c r="AZ1" s="642" t="str">
        <f>HLOOKUP(Introduction!$G$4,nametranslations,124,FALSE)</f>
        <v>Hygiene in Schools</v>
      </c>
      <c r="BA1" s="196" t="s">
        <v>219</v>
      </c>
      <c r="BB1" s="172" t="str">
        <f>+Introduction!$C$7</f>
        <v>United Republic of Tanzania</v>
      </c>
      <c r="BC1" s="172"/>
      <c r="BD1" s="172"/>
      <c r="BE1" s="172"/>
      <c r="BF1" s="172"/>
      <c r="BG1" s="181"/>
      <c r="BH1" s="164"/>
      <c r="BI1" s="164"/>
      <c r="BJ1" s="642" t="str">
        <f>HLOOKUP(Introduction!$G$4,nametranslations,124,FALSE)</f>
        <v>Hygiene in Schools</v>
      </c>
      <c r="BK1" s="196" t="s">
        <v>220</v>
      </c>
      <c r="BL1" s="172" t="str">
        <f>+Introduction!$C$7</f>
        <v>United Republic of Tanzania</v>
      </c>
      <c r="BM1" s="172"/>
      <c r="BN1" s="172"/>
      <c r="BO1" s="172"/>
      <c r="BP1" s="172"/>
      <c r="BQ1" s="181"/>
      <c r="BR1" s="164"/>
      <c r="BS1" s="164"/>
      <c r="BT1" s="642" t="str">
        <f>HLOOKUP(Introduction!$G$4,nametranslations,124,FALSE)</f>
        <v>Hygiene in Schools</v>
      </c>
      <c r="BU1" s="196">
        <v>2018</v>
      </c>
      <c r="BV1" s="172" t="str">
        <f>+Introduction!$C$7</f>
        <v>United Republic of Tanzania</v>
      </c>
      <c r="BW1" s="172"/>
      <c r="BX1" s="172"/>
      <c r="BY1" s="172"/>
      <c r="BZ1" s="172"/>
      <c r="CA1" s="181"/>
      <c r="CB1" s="164"/>
      <c r="CC1" s="164"/>
      <c r="CD1" s="642" t="str">
        <f>HLOOKUP(Introduction!$G$4,nametranslations,124,FALSE)</f>
        <v>Hygiene in Schools</v>
      </c>
      <c r="CE1" s="196">
        <v>2024</v>
      </c>
      <c r="CF1" s="172" t="str">
        <f>+Introduction!$C$7</f>
        <v>United Republic of Tanzania</v>
      </c>
      <c r="CG1" s="172"/>
      <c r="CH1" s="172"/>
      <c r="CI1" s="172"/>
      <c r="CJ1" s="172"/>
      <c r="CK1" s="181"/>
      <c r="CL1" s="164"/>
      <c r="CM1" s="164"/>
    </row>
    <row r="2" spans="1:242" s="166" customFormat="1" ht="30" customHeight="1" x14ac:dyDescent="0.3">
      <c r="A2" s="377" t="s">
        <v>303</v>
      </c>
      <c r="B2" s="173" t="s">
        <v>209</v>
      </c>
      <c r="C2" s="162" t="s">
        <v>151</v>
      </c>
      <c r="D2" s="162" t="s">
        <v>127</v>
      </c>
      <c r="E2" s="174"/>
      <c r="F2" s="174"/>
      <c r="G2" s="174"/>
      <c r="H2" s="174"/>
      <c r="I2" s="182"/>
      <c r="J2" s="167" t="s">
        <v>221</v>
      </c>
      <c r="K2" s="167"/>
      <c r="L2" s="173" t="s">
        <v>210</v>
      </c>
      <c r="M2" s="162" t="s">
        <v>151</v>
      </c>
      <c r="N2" s="162" t="s">
        <v>127</v>
      </c>
      <c r="O2" s="174"/>
      <c r="P2" s="174"/>
      <c r="Q2" s="174"/>
      <c r="R2" s="174"/>
      <c r="S2" s="182"/>
      <c r="T2" s="167" t="s">
        <v>221</v>
      </c>
      <c r="U2" s="167"/>
      <c r="V2" s="173" t="s">
        <v>211</v>
      </c>
      <c r="W2" s="162" t="s">
        <v>151</v>
      </c>
      <c r="X2" s="162" t="s">
        <v>127</v>
      </c>
      <c r="Y2" s="174"/>
      <c r="Z2" s="174"/>
      <c r="AA2" s="174"/>
      <c r="AB2" s="174"/>
      <c r="AC2" s="182"/>
      <c r="AD2" s="167" t="s">
        <v>221</v>
      </c>
      <c r="AE2" s="167"/>
      <c r="AF2" s="173" t="s">
        <v>325</v>
      </c>
      <c r="AG2" s="162" t="s">
        <v>129</v>
      </c>
      <c r="AH2" s="162" t="s">
        <v>316</v>
      </c>
      <c r="AI2" s="174"/>
      <c r="AJ2" s="174"/>
      <c r="AK2" s="174"/>
      <c r="AL2" s="174"/>
      <c r="AM2" s="182"/>
      <c r="AN2" s="167" t="s">
        <v>221</v>
      </c>
      <c r="AO2" s="167"/>
      <c r="AP2" s="173" t="s">
        <v>212</v>
      </c>
      <c r="AQ2" s="162" t="s">
        <v>129</v>
      </c>
      <c r="AR2" s="162" t="s">
        <v>128</v>
      </c>
      <c r="AS2" s="174"/>
      <c r="AT2" s="174"/>
      <c r="AU2" s="174"/>
      <c r="AV2" s="174"/>
      <c r="AW2" s="182"/>
      <c r="AX2" s="167" t="s">
        <v>221</v>
      </c>
      <c r="AY2" s="167"/>
      <c r="AZ2" s="173" t="s">
        <v>213</v>
      </c>
      <c r="BA2" s="162" t="s">
        <v>151</v>
      </c>
      <c r="BB2" s="162" t="s">
        <v>127</v>
      </c>
      <c r="BC2" s="174"/>
      <c r="BD2" s="174"/>
      <c r="BE2" s="174"/>
      <c r="BF2" s="174"/>
      <c r="BG2" s="182"/>
      <c r="BH2" s="167" t="s">
        <v>221</v>
      </c>
      <c r="BI2" s="167"/>
      <c r="BJ2" s="173" t="s">
        <v>214</v>
      </c>
      <c r="BK2" s="162" t="s">
        <v>129</v>
      </c>
      <c r="BL2" s="162" t="s">
        <v>193</v>
      </c>
      <c r="BM2" s="174"/>
      <c r="BN2" s="174"/>
      <c r="BO2" s="174"/>
      <c r="BP2" s="174"/>
      <c r="BQ2" s="182"/>
      <c r="BR2" s="167" t="s">
        <v>221</v>
      </c>
      <c r="BS2" s="167"/>
      <c r="BT2" s="173" t="s">
        <v>253</v>
      </c>
      <c r="BU2" s="162" t="s">
        <v>129</v>
      </c>
      <c r="BV2" s="162" t="s">
        <v>254</v>
      </c>
      <c r="BW2" s="174"/>
      <c r="BX2" s="174"/>
      <c r="BY2" s="174"/>
      <c r="BZ2" s="174"/>
      <c r="CA2" s="182"/>
      <c r="CB2" s="167" t="s">
        <v>221</v>
      </c>
      <c r="CC2" s="167"/>
      <c r="CD2" s="173" t="s">
        <v>334</v>
      </c>
      <c r="CE2" s="162" t="s">
        <v>335</v>
      </c>
      <c r="CF2" s="162" t="s">
        <v>336</v>
      </c>
      <c r="CG2" s="174"/>
      <c r="CH2" s="174"/>
      <c r="CI2" s="174"/>
      <c r="CJ2" s="174"/>
      <c r="CK2" s="182"/>
      <c r="CL2" s="167" t="s">
        <v>221</v>
      </c>
      <c r="CM2" s="167"/>
    </row>
    <row r="3" spans="1:242" s="142" customFormat="1" ht="18" customHeight="1" x14ac:dyDescent="0.3">
      <c r="A3" s="377"/>
      <c r="B3" s="190" t="str">
        <f>HLOOKUP(Introduction!$G$4,nametranslations,152,FALSE)</f>
        <v>Definition</v>
      </c>
      <c r="C3" s="191" t="str">
        <f>HLOOKUP(Introduction!$G$4,nametranslations,102,FALSE)</f>
        <v>Estimates (%)</v>
      </c>
      <c r="D3" s="192" t="str">
        <f>HLOOKUP(Introduction!$G$4,nametranslations,24,FALSE)</f>
        <v>Total</v>
      </c>
      <c r="E3" s="192" t="str">
        <f>HLOOKUP(Introduction!$G$4,nametranslations,26,FALSE)</f>
        <v>Urban</v>
      </c>
      <c r="F3" s="192" t="str">
        <f>HLOOKUP(Introduction!$G$4,nametranslations,25,FALSE)</f>
        <v>Rural</v>
      </c>
      <c r="G3" s="192" t="str">
        <f>HLOOKUP(Introduction!$G$4,nametranslations,27,FALSE)</f>
        <v>Pre-primary</v>
      </c>
      <c r="H3" s="192" t="str">
        <f>HLOOKUP(Introduction!$G$4,nametranslations,28,FALSE)</f>
        <v>Primary</v>
      </c>
      <c r="I3" s="193" t="str">
        <f>HLOOKUP(Introduction!$G$4,nametranslations,29,FALSE)</f>
        <v>Secondary</v>
      </c>
      <c r="J3" s="140"/>
      <c r="K3" s="140"/>
      <c r="L3" s="190" t="str">
        <f>HLOOKUP(Introduction!$G$4,nametranslations,152,FALSE)</f>
        <v>Definition</v>
      </c>
      <c r="M3" s="191" t="str">
        <f>HLOOKUP(Introduction!$G$4,nametranslations,102,FALSE)</f>
        <v>Estimates (%)</v>
      </c>
      <c r="N3" s="192" t="str">
        <f>HLOOKUP(Introduction!$G$4,nametranslations,24,FALSE)</f>
        <v>Total</v>
      </c>
      <c r="O3" s="192" t="str">
        <f>HLOOKUP(Introduction!$G$4,nametranslations,26,FALSE)</f>
        <v>Urban</v>
      </c>
      <c r="P3" s="192" t="str">
        <f>HLOOKUP(Introduction!$G$4,nametranslations,25,FALSE)</f>
        <v>Rural</v>
      </c>
      <c r="Q3" s="192" t="str">
        <f>HLOOKUP(Introduction!$G$4,nametranslations,27,FALSE)</f>
        <v>Pre-primary</v>
      </c>
      <c r="R3" s="192" t="str">
        <f>HLOOKUP(Introduction!$G$4,nametranslations,28,FALSE)</f>
        <v>Primary</v>
      </c>
      <c r="S3" s="193" t="str">
        <f>HLOOKUP(Introduction!$G$4,nametranslations,29,FALSE)</f>
        <v>Secondary</v>
      </c>
      <c r="T3" s="140"/>
      <c r="U3" s="140"/>
      <c r="V3" s="190" t="str">
        <f>HLOOKUP(Introduction!$G$4,nametranslations,152,FALSE)</f>
        <v>Definition</v>
      </c>
      <c r="W3" s="191" t="str">
        <f>HLOOKUP(Introduction!$G$4,nametranslations,102,FALSE)</f>
        <v>Estimates (%)</v>
      </c>
      <c r="X3" s="192" t="str">
        <f>HLOOKUP(Introduction!$G$4,nametranslations,24,FALSE)</f>
        <v>Total</v>
      </c>
      <c r="Y3" s="192" t="str">
        <f>HLOOKUP(Introduction!$G$4,nametranslations,26,FALSE)</f>
        <v>Urban</v>
      </c>
      <c r="Z3" s="192" t="str">
        <f>HLOOKUP(Introduction!$G$4,nametranslations,25,FALSE)</f>
        <v>Rural</v>
      </c>
      <c r="AA3" s="192" t="str">
        <f>HLOOKUP(Introduction!$G$4,nametranslations,27,FALSE)</f>
        <v>Pre-primary</v>
      </c>
      <c r="AB3" s="192" t="str">
        <f>HLOOKUP(Introduction!$G$4,nametranslations,28,FALSE)</f>
        <v>Primary</v>
      </c>
      <c r="AC3" s="193" t="str">
        <f>HLOOKUP(Introduction!$G$4,nametranslations,29,FALSE)</f>
        <v>Secondary</v>
      </c>
      <c r="AD3" s="140"/>
      <c r="AE3" s="140"/>
      <c r="AF3" s="190" t="str">
        <f>HLOOKUP(Introduction!$G$4,nametranslations,152,FALSE)</f>
        <v>Definition</v>
      </c>
      <c r="AG3" s="191" t="str">
        <f>HLOOKUP(Introduction!$G$4,nametranslations,102,FALSE)</f>
        <v>Estimates (%)</v>
      </c>
      <c r="AH3" s="192" t="str">
        <f>HLOOKUP(Introduction!$G$4,nametranslations,24,FALSE)</f>
        <v>Total</v>
      </c>
      <c r="AI3" s="192" t="str">
        <f>HLOOKUP(Introduction!$G$4,nametranslations,26,FALSE)</f>
        <v>Urban</v>
      </c>
      <c r="AJ3" s="192" t="str">
        <f>HLOOKUP(Introduction!$G$4,nametranslations,25,FALSE)</f>
        <v>Rural</v>
      </c>
      <c r="AK3" s="192" t="str">
        <f>HLOOKUP(Introduction!$G$4,nametranslations,27,FALSE)</f>
        <v>Pre-primary</v>
      </c>
      <c r="AL3" s="192" t="str">
        <f>HLOOKUP(Introduction!$G$4,nametranslations,28,FALSE)</f>
        <v>Primary</v>
      </c>
      <c r="AM3" s="193" t="str">
        <f>HLOOKUP(Introduction!$G$4,nametranslations,29,FALSE)</f>
        <v>Secondary</v>
      </c>
      <c r="AN3" s="140"/>
      <c r="AO3" s="140"/>
      <c r="AP3" s="190" t="str">
        <f>HLOOKUP(Introduction!$G$4,nametranslations,152,FALSE)</f>
        <v>Definition</v>
      </c>
      <c r="AQ3" s="191" t="str">
        <f>HLOOKUP(Introduction!$G$4,nametranslations,102,FALSE)</f>
        <v>Estimates (%)</v>
      </c>
      <c r="AR3" s="192" t="str">
        <f>HLOOKUP(Introduction!$G$4,nametranslations,24,FALSE)</f>
        <v>Total</v>
      </c>
      <c r="AS3" s="192" t="str">
        <f>HLOOKUP(Introduction!$G$4,nametranslations,26,FALSE)</f>
        <v>Urban</v>
      </c>
      <c r="AT3" s="192" t="str">
        <f>HLOOKUP(Introduction!$G$4,nametranslations,25,FALSE)</f>
        <v>Rural</v>
      </c>
      <c r="AU3" s="192" t="str">
        <f>HLOOKUP(Introduction!$G$4,nametranslations,27,FALSE)</f>
        <v>Pre-primary</v>
      </c>
      <c r="AV3" s="192" t="str">
        <f>HLOOKUP(Introduction!$G$4,nametranslations,28,FALSE)</f>
        <v>Primary</v>
      </c>
      <c r="AW3" s="193" t="str">
        <f>HLOOKUP(Introduction!$G$4,nametranslations,29,FALSE)</f>
        <v>Secondary</v>
      </c>
      <c r="AX3" s="140"/>
      <c r="AY3" s="140"/>
      <c r="AZ3" s="190" t="str">
        <f>HLOOKUP(Introduction!$G$4,nametranslations,152,FALSE)</f>
        <v>Definition</v>
      </c>
      <c r="BA3" s="191" t="str">
        <f>HLOOKUP(Introduction!$G$4,nametranslations,102,FALSE)</f>
        <v>Estimates (%)</v>
      </c>
      <c r="BB3" s="192" t="str">
        <f>HLOOKUP(Introduction!$G$4,nametranslations,24,FALSE)</f>
        <v>Total</v>
      </c>
      <c r="BC3" s="192" t="str">
        <f>HLOOKUP(Introduction!$G$4,nametranslations,26,FALSE)</f>
        <v>Urban</v>
      </c>
      <c r="BD3" s="192" t="str">
        <f>HLOOKUP(Introduction!$G$4,nametranslations,25,FALSE)</f>
        <v>Rural</v>
      </c>
      <c r="BE3" s="192" t="str">
        <f>HLOOKUP(Introduction!$G$4,nametranslations,27,FALSE)</f>
        <v>Pre-primary</v>
      </c>
      <c r="BF3" s="192" t="str">
        <f>HLOOKUP(Introduction!$G$4,nametranslations,28,FALSE)</f>
        <v>Primary</v>
      </c>
      <c r="BG3" s="193" t="str">
        <f>HLOOKUP(Introduction!$G$4,nametranslations,29,FALSE)</f>
        <v>Secondary</v>
      </c>
      <c r="BH3" s="140"/>
      <c r="BI3" s="140"/>
      <c r="BJ3" s="190" t="str">
        <f>HLOOKUP(Introduction!$G$4,nametranslations,152,FALSE)</f>
        <v>Definition</v>
      </c>
      <c r="BK3" s="191" t="str">
        <f>HLOOKUP(Introduction!$G$4,nametranslations,102,FALSE)</f>
        <v>Estimates (%)</v>
      </c>
      <c r="BL3" s="192" t="str">
        <f>HLOOKUP(Introduction!$G$4,nametranslations,24,FALSE)</f>
        <v>Total</v>
      </c>
      <c r="BM3" s="192" t="str">
        <f>HLOOKUP(Introduction!$G$4,nametranslations,26,FALSE)</f>
        <v>Urban</v>
      </c>
      <c r="BN3" s="192" t="str">
        <f>HLOOKUP(Introduction!$G$4,nametranslations,25,FALSE)</f>
        <v>Rural</v>
      </c>
      <c r="BO3" s="192" t="str">
        <f>HLOOKUP(Introduction!$G$4,nametranslations,27,FALSE)</f>
        <v>Pre-primary</v>
      </c>
      <c r="BP3" s="192" t="str">
        <f>HLOOKUP(Introduction!$G$4,nametranslations,28,FALSE)</f>
        <v>Primary</v>
      </c>
      <c r="BQ3" s="193" t="str">
        <f>HLOOKUP(Introduction!$G$4,nametranslations,29,FALSE)</f>
        <v>Secondary</v>
      </c>
      <c r="BR3" s="140"/>
      <c r="BS3" s="140"/>
      <c r="BT3" s="190" t="str">
        <f>HLOOKUP(Introduction!$G$4,nametranslations,152,FALSE)</f>
        <v>Definition</v>
      </c>
      <c r="BU3" s="191" t="str">
        <f>HLOOKUP(Introduction!$G$4,nametranslations,102,FALSE)</f>
        <v>Estimates (%)</v>
      </c>
      <c r="BV3" s="192" t="str">
        <f>HLOOKUP(Introduction!$G$4,nametranslations,24,FALSE)</f>
        <v>Total</v>
      </c>
      <c r="BW3" s="192" t="str">
        <f>HLOOKUP(Introduction!$G$4,nametranslations,26,FALSE)</f>
        <v>Urban</v>
      </c>
      <c r="BX3" s="192" t="str">
        <f>HLOOKUP(Introduction!$G$4,nametranslations,25,FALSE)</f>
        <v>Rural</v>
      </c>
      <c r="BY3" s="192" t="str">
        <f>HLOOKUP(Introduction!$G$4,nametranslations,27,FALSE)</f>
        <v>Pre-primary</v>
      </c>
      <c r="BZ3" s="192" t="str">
        <f>HLOOKUP(Introduction!$G$4,nametranslations,28,FALSE)</f>
        <v>Primary</v>
      </c>
      <c r="CA3" s="193" t="str">
        <f>HLOOKUP(Introduction!$G$4,nametranslations,29,FALSE)</f>
        <v>Secondary</v>
      </c>
      <c r="CB3" s="140"/>
      <c r="CC3" s="140"/>
      <c r="CD3" s="190" t="str">
        <f>HLOOKUP(Introduction!$G$4,nametranslations,152,FALSE)</f>
        <v>Definition</v>
      </c>
      <c r="CE3" s="191" t="str">
        <f>HLOOKUP(Introduction!$G$4,nametranslations,102,FALSE)</f>
        <v>Estimates (%)</v>
      </c>
      <c r="CF3" s="192" t="str">
        <f>HLOOKUP(Introduction!$G$4,nametranslations,24,FALSE)</f>
        <v>Total</v>
      </c>
      <c r="CG3" s="192" t="str">
        <f>HLOOKUP(Introduction!$G$4,nametranslations,26,FALSE)</f>
        <v>Urban</v>
      </c>
      <c r="CH3" s="192" t="str">
        <f>HLOOKUP(Introduction!$G$4,nametranslations,25,FALSE)</f>
        <v>Rural</v>
      </c>
      <c r="CI3" s="192" t="str">
        <f>HLOOKUP(Introduction!$G$4,nametranslations,27,FALSE)</f>
        <v>Pre-primary</v>
      </c>
      <c r="CJ3" s="192" t="str">
        <f>HLOOKUP(Introduction!$G$4,nametranslations,28,FALSE)</f>
        <v>Primary</v>
      </c>
      <c r="CK3" s="193" t="str">
        <f>HLOOKUP(Introduction!$G$4,nametranslations,29,FALSE)</f>
        <v>Secondary</v>
      </c>
      <c r="CL3" s="140"/>
      <c r="CM3" s="140"/>
      <c r="CN3" s="141"/>
      <c r="CX3" s="141"/>
      <c r="DH3" s="141"/>
      <c r="DR3" s="141"/>
      <c r="EB3" s="141"/>
      <c r="EL3" s="141"/>
      <c r="EV3" s="141"/>
      <c r="FF3" s="141"/>
      <c r="FP3" s="141"/>
      <c r="FZ3" s="141"/>
      <c r="GJ3" s="141"/>
      <c r="GT3" s="141"/>
      <c r="HD3" s="141"/>
      <c r="HN3" s="141"/>
      <c r="HX3" s="141"/>
      <c r="IH3" s="141"/>
    </row>
    <row r="4" spans="1:242" s="2" customFormat="1" x14ac:dyDescent="0.3">
      <c r="A4" s="677" t="str">
        <f>IF(ISBLANK('Data Summary'!A6),"",'Data Summary'!A6)</f>
        <v>TZA_2010_UIS</v>
      </c>
      <c r="B4" s="71"/>
      <c r="C4" s="50" t="str">
        <f>HLOOKUP(Introduction!$G$4,nametranslations,118,FALSE)</f>
        <v>No facility</v>
      </c>
      <c r="D4" s="5"/>
      <c r="E4" s="5"/>
      <c r="F4" s="5"/>
      <c r="G4" s="5"/>
      <c r="H4" s="5"/>
      <c r="I4" s="23"/>
      <c r="J4" s="21"/>
      <c r="K4" s="21"/>
      <c r="L4" s="81"/>
      <c r="M4" s="50" t="str">
        <f>HLOOKUP(Introduction!$G$4,nametranslations,118,FALSE)</f>
        <v>No facility</v>
      </c>
      <c r="N4" s="5"/>
      <c r="O4" s="5"/>
      <c r="P4" s="5"/>
      <c r="Q4" s="5"/>
      <c r="R4" s="5"/>
      <c r="S4" s="23"/>
      <c r="T4" s="21"/>
      <c r="U4" s="21"/>
      <c r="V4" s="81"/>
      <c r="W4" s="50" t="str">
        <f>HLOOKUP(Introduction!$G$4,nametranslations,118,FALSE)</f>
        <v>No facility</v>
      </c>
      <c r="X4" s="5"/>
      <c r="Y4" s="5"/>
      <c r="Z4" s="5"/>
      <c r="AA4" s="5"/>
      <c r="AB4" s="5"/>
      <c r="AC4" s="23"/>
      <c r="AD4" s="21"/>
      <c r="AE4" s="21"/>
      <c r="AF4" s="81"/>
      <c r="AG4" s="50" t="str">
        <f>HLOOKUP(Introduction!$G$4,nametranslations,118,FALSE)</f>
        <v>No facility</v>
      </c>
      <c r="AH4" s="203">
        <v>2</v>
      </c>
      <c r="AI4" s="5"/>
      <c r="AJ4" s="5"/>
      <c r="AK4" s="5"/>
      <c r="AL4" s="5"/>
      <c r="AM4" s="23"/>
      <c r="AN4" s="21"/>
      <c r="AO4" s="21"/>
      <c r="AP4" s="81"/>
      <c r="AQ4" s="50" t="str">
        <f>HLOOKUP(Introduction!$G$4,nametranslations,118,FALSE)</f>
        <v>No facility</v>
      </c>
      <c r="AR4" s="5"/>
      <c r="AS4" s="5"/>
      <c r="AT4" s="5"/>
      <c r="AU4" s="5"/>
      <c r="AV4" s="5"/>
      <c r="AW4" s="23"/>
      <c r="AX4" s="21"/>
      <c r="AY4" s="21"/>
      <c r="AZ4" s="81"/>
      <c r="BA4" s="50" t="str">
        <f>HLOOKUP(Introduction!$G$4,nametranslations,118,FALSE)</f>
        <v>No facility</v>
      </c>
      <c r="BB4" s="5"/>
      <c r="BC4" s="5"/>
      <c r="BD4" s="5"/>
      <c r="BE4" s="5"/>
      <c r="BF4" s="5"/>
      <c r="BG4" s="23"/>
      <c r="BH4" s="21"/>
      <c r="BI4" s="21"/>
      <c r="BJ4" s="81"/>
      <c r="BK4" s="50" t="str">
        <f>HLOOKUP(Introduction!$G$4,nametranslations,118,FALSE)</f>
        <v>No facility</v>
      </c>
      <c r="BL4" s="118"/>
      <c r="BM4" s="118"/>
      <c r="BN4" s="118">
        <v>82.242989999999992</v>
      </c>
      <c r="BO4" s="118"/>
      <c r="BP4" s="118"/>
      <c r="BQ4" s="23"/>
      <c r="BR4" s="21"/>
      <c r="BS4" s="21"/>
      <c r="BT4" s="81"/>
      <c r="BU4" s="50" t="str">
        <f>HLOOKUP(Introduction!$G$4,nametranslations,118,FALSE)</f>
        <v>No facility</v>
      </c>
      <c r="BV4" s="118">
        <v>45.208329999999997</v>
      </c>
      <c r="BW4" s="118">
        <v>35.499470000000002</v>
      </c>
      <c r="BX4" s="118">
        <v>47.966720000000002</v>
      </c>
      <c r="BY4" s="118">
        <v>47.093398033292424</v>
      </c>
      <c r="BZ4" s="118">
        <v>46.370531977879814</v>
      </c>
      <c r="CA4" s="23">
        <v>42.183811118751059</v>
      </c>
      <c r="CB4" s="21"/>
      <c r="CC4" s="21"/>
      <c r="CD4" s="81"/>
      <c r="CE4" s="50" t="str">
        <f>HLOOKUP(Introduction!$G$4,nametranslations,118,FALSE)</f>
        <v>No facility</v>
      </c>
      <c r="CF4" s="118"/>
      <c r="CG4" s="118"/>
      <c r="CH4" s="118"/>
      <c r="CI4" s="118"/>
      <c r="CJ4" s="118"/>
      <c r="CK4" s="23"/>
      <c r="CL4" s="21"/>
      <c r="CM4" s="21"/>
      <c r="CN4" s="79"/>
      <c r="CX4" s="79"/>
      <c r="DH4" s="79"/>
      <c r="DR4" s="79"/>
      <c r="EB4" s="79"/>
      <c r="EL4" s="79"/>
      <c r="EV4" s="79"/>
      <c r="FF4" s="79"/>
      <c r="FP4" s="79"/>
      <c r="FZ4" s="79"/>
      <c r="GJ4" s="79"/>
      <c r="GT4" s="79"/>
      <c r="HD4" s="79"/>
      <c r="HN4" s="79"/>
      <c r="HX4" s="79"/>
      <c r="IH4" s="79"/>
    </row>
    <row r="5" spans="1:242" s="2" customFormat="1" x14ac:dyDescent="0.3">
      <c r="A5" s="677" t="str">
        <f ca="1">IF(ISBLANK('Data Summary'!A7),"",'Data Summary'!A7)</f>
        <v>TZA_2012_UIS</v>
      </c>
      <c r="B5" s="71"/>
      <c r="C5" s="50" t="str">
        <f>HLOOKUP(Introduction!$G$4,nametranslations,74,FALSE)</f>
        <v>Facility</v>
      </c>
      <c r="D5" s="5"/>
      <c r="E5" s="5"/>
      <c r="F5" s="5"/>
      <c r="G5" s="5"/>
      <c r="H5" s="5"/>
      <c r="I5" s="23"/>
      <c r="J5" s="21"/>
      <c r="K5" s="21"/>
      <c r="L5" s="81"/>
      <c r="M5" s="50" t="str">
        <f>HLOOKUP(Introduction!$G$4,nametranslations,74,FALSE)</f>
        <v>Facility</v>
      </c>
      <c r="N5" s="5"/>
      <c r="O5" s="5"/>
      <c r="P5" s="5"/>
      <c r="Q5" s="5"/>
      <c r="R5" s="5"/>
      <c r="S5" s="23"/>
      <c r="T5" s="21"/>
      <c r="U5" s="21"/>
      <c r="V5" s="81"/>
      <c r="W5" s="50" t="str">
        <f>HLOOKUP(Introduction!$G$4,nametranslations,74,FALSE)</f>
        <v>Facility</v>
      </c>
      <c r="X5" s="5"/>
      <c r="Y5" s="5"/>
      <c r="Z5" s="5"/>
      <c r="AA5" s="5"/>
      <c r="AB5" s="5"/>
      <c r="AC5" s="23"/>
      <c r="AD5" s="21"/>
      <c r="AE5" s="21"/>
      <c r="AF5" s="71"/>
      <c r="AG5" s="50" t="str">
        <f>HLOOKUP(Introduction!$G$4,nametranslations,74,FALSE)</f>
        <v>Facility</v>
      </c>
      <c r="AH5" s="203">
        <f>100-AH4</f>
        <v>98</v>
      </c>
      <c r="AI5" s="5"/>
      <c r="AJ5" s="5"/>
      <c r="AK5" s="5"/>
      <c r="AL5" s="5"/>
      <c r="AM5" s="23"/>
      <c r="AN5" s="21"/>
      <c r="AO5" s="21"/>
      <c r="AP5" s="81"/>
      <c r="AQ5" s="50" t="str">
        <f>HLOOKUP(Introduction!$G$4,nametranslations,74,FALSE)</f>
        <v>Facility</v>
      </c>
      <c r="AR5" s="5"/>
      <c r="AS5" s="5"/>
      <c r="AT5" s="5"/>
      <c r="AU5" s="5"/>
      <c r="AV5" s="5"/>
      <c r="AW5" s="23"/>
      <c r="AX5" s="21"/>
      <c r="AY5" s="21"/>
      <c r="AZ5" s="81"/>
      <c r="BA5" s="50" t="str">
        <f>HLOOKUP(Introduction!$G$4,nametranslations,74,FALSE)</f>
        <v>Facility</v>
      </c>
      <c r="BB5" s="5"/>
      <c r="BC5" s="5"/>
      <c r="BD5" s="5"/>
      <c r="BE5" s="5"/>
      <c r="BF5" s="5"/>
      <c r="BG5" s="23"/>
      <c r="BH5" s="21"/>
      <c r="BI5" s="21"/>
      <c r="BJ5" s="71"/>
      <c r="BK5" s="50" t="str">
        <f>HLOOKUP(Introduction!$G$4,nametranslations,74,FALSE)</f>
        <v>Facility</v>
      </c>
      <c r="BL5" s="118"/>
      <c r="BM5" s="118"/>
      <c r="BN5" s="118">
        <v>17.757010000000001</v>
      </c>
      <c r="BO5" s="118"/>
      <c r="BP5" s="118"/>
      <c r="BQ5" s="23"/>
      <c r="BR5" s="21"/>
      <c r="BS5" s="21"/>
      <c r="BT5" s="71" t="s">
        <v>298</v>
      </c>
      <c r="BU5" s="50" t="str">
        <f>HLOOKUP(Introduction!$G$4,nametranslations,74,FALSE)</f>
        <v>Facility</v>
      </c>
      <c r="BV5" s="118">
        <v>54.791670000000003</v>
      </c>
      <c r="BW5" s="118">
        <v>64.500529999999998</v>
      </c>
      <c r="BX5" s="118">
        <v>52.033279999999998</v>
      </c>
      <c r="BY5" s="118">
        <v>52.906601966707576</v>
      </c>
      <c r="BZ5" s="118">
        <v>53.629468022120186</v>
      </c>
      <c r="CA5" s="23">
        <v>57.816188881248941</v>
      </c>
      <c r="CB5" s="21"/>
      <c r="CC5" s="21"/>
      <c r="CD5" s="71"/>
      <c r="CE5" s="50" t="str">
        <f>HLOOKUP(Introduction!$G$4,nametranslations,74,FALSE)</f>
        <v>Facility</v>
      </c>
      <c r="CF5" s="118"/>
      <c r="CG5" s="118"/>
      <c r="CH5" s="118"/>
      <c r="CI5" s="118"/>
      <c r="CJ5" s="118"/>
      <c r="CK5" s="23"/>
      <c r="CL5" s="21"/>
      <c r="CM5" s="21"/>
      <c r="CN5" s="79"/>
      <c r="CX5" s="79"/>
      <c r="DH5" s="79"/>
      <c r="DR5" s="79"/>
      <c r="EB5" s="79"/>
      <c r="EL5" s="79"/>
      <c r="EV5" s="79"/>
      <c r="FF5" s="79"/>
      <c r="FP5" s="79"/>
      <c r="FZ5" s="79"/>
      <c r="GJ5" s="79"/>
      <c r="GT5" s="79"/>
      <c r="HD5" s="79"/>
      <c r="HN5" s="79"/>
      <c r="HX5" s="79"/>
      <c r="IH5" s="79"/>
    </row>
    <row r="6" spans="1:242" s="2" customFormat="1" ht="15.75" customHeight="1" x14ac:dyDescent="0.3">
      <c r="A6" s="677" t="str">
        <f ca="1">IF(ISBLANK('Data Summary'!A8),"",'Data Summary'!A8)</f>
        <v>TZA_2013_UIS</v>
      </c>
      <c r="B6" s="81"/>
      <c r="C6" s="51" t="str">
        <f>HLOOKUP(Introduction!$G$4,nametranslations,125,FALSE)</f>
        <v>Facility with no water or soap</v>
      </c>
      <c r="D6" s="16"/>
      <c r="E6" s="5"/>
      <c r="F6" s="5"/>
      <c r="G6" s="5"/>
      <c r="H6" s="5"/>
      <c r="I6" s="23"/>
      <c r="J6" s="21"/>
      <c r="K6" s="21"/>
      <c r="L6" s="81"/>
      <c r="M6" s="51" t="str">
        <f>HLOOKUP(Introduction!$G$4,nametranslations,125,FALSE)</f>
        <v>Facility with no water or soap</v>
      </c>
      <c r="N6" s="16"/>
      <c r="O6" s="5"/>
      <c r="P6" s="5"/>
      <c r="Q6" s="5"/>
      <c r="R6" s="5"/>
      <c r="S6" s="23"/>
      <c r="T6" s="21"/>
      <c r="U6" s="21"/>
      <c r="V6" s="81"/>
      <c r="W6" s="51" t="str">
        <f>HLOOKUP(Introduction!$G$4,nametranslations,125,FALSE)</f>
        <v>Facility with no water or soap</v>
      </c>
      <c r="X6" s="16"/>
      <c r="Y6" s="5"/>
      <c r="Z6" s="5"/>
      <c r="AA6" s="5"/>
      <c r="AB6" s="5"/>
      <c r="AC6" s="23"/>
      <c r="AD6" s="21"/>
      <c r="AE6" s="21"/>
      <c r="AF6" s="81"/>
      <c r="AG6" s="51" t="str">
        <f>HLOOKUP(Introduction!$G$4,nametranslations,125,FALSE)</f>
        <v>Facility with no water or soap</v>
      </c>
      <c r="AH6" s="212"/>
      <c r="AI6" s="5"/>
      <c r="AJ6" s="5"/>
      <c r="AK6" s="5"/>
      <c r="AL6" s="5"/>
      <c r="AM6" s="23"/>
      <c r="AN6" s="21"/>
      <c r="AO6" s="21"/>
      <c r="AP6" s="81"/>
      <c r="AQ6" s="51" t="str">
        <f>HLOOKUP(Introduction!$G$4,nametranslations,125,FALSE)</f>
        <v>Facility with no water or soap</v>
      </c>
      <c r="AR6" s="16"/>
      <c r="AS6" s="5"/>
      <c r="AT6" s="5"/>
      <c r="AU6" s="5"/>
      <c r="AV6" s="5"/>
      <c r="AW6" s="23"/>
      <c r="AX6" s="21"/>
      <c r="AY6" s="21"/>
      <c r="AZ6" s="81"/>
      <c r="BA6" s="51" t="str">
        <f>HLOOKUP(Introduction!$G$4,nametranslations,125,FALSE)</f>
        <v>Facility with no water or soap</v>
      </c>
      <c r="BB6" s="16"/>
      <c r="BC6" s="5"/>
      <c r="BD6" s="5"/>
      <c r="BE6" s="5"/>
      <c r="BF6" s="5"/>
      <c r="BG6" s="23"/>
      <c r="BH6" s="21"/>
      <c r="BI6" s="21"/>
      <c r="BJ6" s="81"/>
      <c r="BK6" s="51" t="str">
        <f>HLOOKUP(Introduction!$G$4,nametranslations,125,FALSE)</f>
        <v>Facility with no water or soap</v>
      </c>
      <c r="BL6" s="119"/>
      <c r="BM6" s="118"/>
      <c r="BN6" s="118"/>
      <c r="BO6" s="118"/>
      <c r="BP6" s="118"/>
      <c r="BQ6" s="23"/>
      <c r="BR6" s="21"/>
      <c r="BS6" s="21"/>
      <c r="BT6" s="81"/>
      <c r="BU6" s="51" t="str">
        <f>HLOOKUP(Introduction!$G$4,nametranslations,125,FALSE)</f>
        <v>Facility with no water or soap</v>
      </c>
      <c r="BV6" s="119"/>
      <c r="BW6" s="118"/>
      <c r="BX6" s="118"/>
      <c r="BY6" s="118"/>
      <c r="BZ6" s="118"/>
      <c r="CA6" s="23"/>
      <c r="CB6" s="21"/>
      <c r="CC6" s="21"/>
      <c r="CD6" s="81"/>
      <c r="CE6" s="51" t="str">
        <f>HLOOKUP(Introduction!$G$4,nametranslations,125,FALSE)</f>
        <v>Facility with no water or soap</v>
      </c>
      <c r="CF6" s="119"/>
      <c r="CG6" s="118"/>
      <c r="CH6" s="118"/>
      <c r="CI6" s="118"/>
      <c r="CJ6" s="118"/>
      <c r="CK6" s="23"/>
      <c r="CL6" s="21"/>
      <c r="CM6" s="21"/>
      <c r="CN6" s="79"/>
      <c r="CX6" s="79"/>
      <c r="DH6" s="79"/>
      <c r="DR6" s="79"/>
      <c r="EB6" s="79"/>
      <c r="EL6" s="79"/>
      <c r="EV6" s="79"/>
      <c r="FF6" s="79"/>
      <c r="FP6" s="79"/>
      <c r="FZ6" s="79"/>
      <c r="GJ6" s="79"/>
      <c r="GT6" s="79"/>
      <c r="HD6" s="79"/>
      <c r="HN6" s="79"/>
      <c r="HX6" s="79"/>
      <c r="IH6" s="79"/>
    </row>
    <row r="7" spans="1:242" s="2" customFormat="1" x14ac:dyDescent="0.3">
      <c r="A7" s="677" t="str">
        <f ca="1">IF(ISBLANK('Data Summary'!A9),"",'Data Summary'!A9)</f>
        <v>TZA_2013_SUR</v>
      </c>
      <c r="B7" s="71"/>
      <c r="C7" s="51" t="str">
        <f>HLOOKUP(Introduction!$G$4,nametranslations,126,FALSE)</f>
        <v>Facility with water</v>
      </c>
      <c r="D7" s="45"/>
      <c r="E7" s="5"/>
      <c r="F7" s="5"/>
      <c r="G7" s="5"/>
      <c r="H7" s="5"/>
      <c r="I7" s="23"/>
      <c r="J7" s="21"/>
      <c r="K7" s="21"/>
      <c r="L7" s="71"/>
      <c r="M7" s="51" t="str">
        <f>HLOOKUP(Introduction!$G$4,nametranslations,126,FALSE)</f>
        <v>Facility with water</v>
      </c>
      <c r="N7" s="45"/>
      <c r="O7" s="5"/>
      <c r="P7" s="5"/>
      <c r="Q7" s="5"/>
      <c r="R7" s="5"/>
      <c r="S7" s="23"/>
      <c r="T7" s="21"/>
      <c r="U7" s="21"/>
      <c r="V7" s="71"/>
      <c r="W7" s="51" t="str">
        <f>HLOOKUP(Introduction!$G$4,nametranslations,126,FALSE)</f>
        <v>Facility with water</v>
      </c>
      <c r="X7" s="45"/>
      <c r="Y7" s="5"/>
      <c r="Z7" s="5"/>
      <c r="AA7" s="5"/>
      <c r="AB7" s="5"/>
      <c r="AC7" s="23"/>
      <c r="AD7" s="21"/>
      <c r="AE7" s="21"/>
      <c r="AF7" s="71" t="s">
        <v>332</v>
      </c>
      <c r="AG7" s="51" t="str">
        <f>HLOOKUP(Introduction!$G$4,nametranslations,126,FALSE)</f>
        <v>Facility with water</v>
      </c>
      <c r="AH7" s="203">
        <v>54</v>
      </c>
      <c r="AI7" s="5"/>
      <c r="AJ7" s="5"/>
      <c r="AK7" s="5"/>
      <c r="AL7" s="5"/>
      <c r="AM7" s="23"/>
      <c r="AN7" s="21"/>
      <c r="AO7" s="21"/>
      <c r="AP7" s="71"/>
      <c r="AQ7" s="51" t="str">
        <f>HLOOKUP(Introduction!$G$4,nametranslations,126,FALSE)</f>
        <v>Facility with water</v>
      </c>
      <c r="AR7" s="45"/>
      <c r="AS7" s="5"/>
      <c r="AT7" s="5"/>
      <c r="AU7" s="5"/>
      <c r="AV7" s="45"/>
      <c r="AW7" s="23"/>
      <c r="AX7" s="21"/>
      <c r="AY7" s="21"/>
      <c r="AZ7" s="71"/>
      <c r="BA7" s="51" t="str">
        <f>HLOOKUP(Introduction!$G$4,nametranslations,126,FALSE)</f>
        <v>Facility with water</v>
      </c>
      <c r="BB7" s="45"/>
      <c r="BC7" s="5"/>
      <c r="BD7" s="5"/>
      <c r="BE7" s="5"/>
      <c r="BF7" s="5"/>
      <c r="BG7" s="23"/>
      <c r="BH7" s="21"/>
      <c r="BI7" s="21"/>
      <c r="BJ7" s="71"/>
      <c r="BK7" s="51" t="str">
        <f>HLOOKUP(Introduction!$G$4,nametranslations,126,FALSE)</f>
        <v>Facility with water</v>
      </c>
      <c r="BL7" s="118"/>
      <c r="BM7" s="118"/>
      <c r="BN7" s="118">
        <v>12.14953</v>
      </c>
      <c r="BO7" s="118"/>
      <c r="BP7" s="118"/>
      <c r="BQ7" s="23"/>
      <c r="BR7" s="21"/>
      <c r="BS7" s="21"/>
      <c r="BT7" s="71" t="s">
        <v>299</v>
      </c>
      <c r="BU7" s="51" t="str">
        <f>HLOOKUP(Introduction!$G$4,nametranslations,126,FALSE)</f>
        <v>Facility with water</v>
      </c>
      <c r="BV7" s="118">
        <v>45.159759999999999</v>
      </c>
      <c r="BW7" s="118">
        <v>57.086919999999999</v>
      </c>
      <c r="BX7" s="118">
        <v>41.771120000000003</v>
      </c>
      <c r="BY7" s="118">
        <v>41.404526927689894</v>
      </c>
      <c r="BZ7" s="118">
        <v>42.524674775272125</v>
      </c>
      <c r="CA7" s="23">
        <v>51.61620253261615</v>
      </c>
      <c r="CB7" s="21"/>
      <c r="CC7" s="21"/>
      <c r="CD7" s="71"/>
      <c r="CE7" s="51" t="str">
        <f>HLOOKUP(Introduction!$G$4,nametranslations,126,FALSE)</f>
        <v>Facility with water</v>
      </c>
      <c r="CF7" s="118"/>
      <c r="CG7" s="118"/>
      <c r="CH7" s="118"/>
      <c r="CI7" s="118"/>
      <c r="CJ7" s="118"/>
      <c r="CK7" s="23">
        <v>72.375</v>
      </c>
      <c r="CL7" s="21"/>
      <c r="CM7" s="21"/>
      <c r="CN7" s="79"/>
      <c r="CX7" s="79"/>
      <c r="DH7" s="79"/>
      <c r="DR7" s="79"/>
      <c r="EB7" s="79"/>
      <c r="EL7" s="79"/>
      <c r="EV7" s="79"/>
      <c r="FF7" s="79"/>
      <c r="FP7" s="79"/>
      <c r="FZ7" s="79"/>
      <c r="GJ7" s="79"/>
      <c r="GT7" s="79"/>
      <c r="HD7" s="79"/>
      <c r="HN7" s="79"/>
      <c r="HX7" s="79"/>
      <c r="IH7" s="79"/>
    </row>
    <row r="8" spans="1:242" s="2" customFormat="1" x14ac:dyDescent="0.3">
      <c r="A8" s="677" t="str">
        <f ca="1">IF(ISBLANK('Data Summary'!A10),"",'Data Summary'!A10)</f>
        <v>TZA_2014_SDI</v>
      </c>
      <c r="B8" s="81"/>
      <c r="C8" s="51" t="str">
        <f>HLOOKUP(Introduction!$G$4,nametranslations,127,FALSE)</f>
        <v>Facility with soap</v>
      </c>
      <c r="D8" s="16"/>
      <c r="E8" s="5"/>
      <c r="F8" s="5"/>
      <c r="G8" s="5"/>
      <c r="H8" s="5"/>
      <c r="I8" s="23"/>
      <c r="J8" s="21"/>
      <c r="K8" s="21"/>
      <c r="L8" s="81"/>
      <c r="M8" s="51" t="str">
        <f>HLOOKUP(Introduction!$G$4,nametranslations,127,FALSE)</f>
        <v>Facility with soap</v>
      </c>
      <c r="N8" s="16"/>
      <c r="O8" s="5"/>
      <c r="P8" s="5"/>
      <c r="Q8" s="5"/>
      <c r="R8" s="5"/>
      <c r="S8" s="23"/>
      <c r="T8" s="21"/>
      <c r="U8" s="21"/>
      <c r="V8" s="81"/>
      <c r="W8" s="51" t="str">
        <f>HLOOKUP(Introduction!$G$4,nametranslations,127,FALSE)</f>
        <v>Facility with soap</v>
      </c>
      <c r="X8" s="16"/>
      <c r="Y8" s="5"/>
      <c r="Z8" s="5"/>
      <c r="AA8" s="5"/>
      <c r="AB8" s="5"/>
      <c r="AC8" s="23"/>
      <c r="AD8" s="21"/>
      <c r="AE8" s="21"/>
      <c r="AF8" s="81"/>
      <c r="AG8" s="51" t="str">
        <f>HLOOKUP(Introduction!$G$4,nametranslations,127,FALSE)</f>
        <v>Facility with soap</v>
      </c>
      <c r="AH8" s="212">
        <v>35</v>
      </c>
      <c r="AI8" s="5"/>
      <c r="AJ8" s="5"/>
      <c r="AK8" s="5"/>
      <c r="AL8" s="5"/>
      <c r="AM8" s="23"/>
      <c r="AN8" s="21"/>
      <c r="AO8" s="21"/>
      <c r="AP8" s="81"/>
      <c r="AQ8" s="51" t="str">
        <f>HLOOKUP(Introduction!$G$4,nametranslations,127,FALSE)</f>
        <v>Facility with soap</v>
      </c>
      <c r="AR8" s="16"/>
      <c r="AS8" s="5"/>
      <c r="AT8" s="5"/>
      <c r="AU8" s="5"/>
      <c r="AV8" s="5"/>
      <c r="AW8" s="23"/>
      <c r="AX8" s="21"/>
      <c r="AY8" s="21"/>
      <c r="AZ8" s="81"/>
      <c r="BA8" s="51" t="str">
        <f>HLOOKUP(Introduction!$G$4,nametranslations,127,FALSE)</f>
        <v>Facility with soap</v>
      </c>
      <c r="BB8" s="16"/>
      <c r="BC8" s="5"/>
      <c r="BD8" s="5"/>
      <c r="BE8" s="5"/>
      <c r="BF8" s="5"/>
      <c r="BG8" s="23"/>
      <c r="BH8" s="21"/>
      <c r="BI8" s="21"/>
      <c r="BJ8" s="81"/>
      <c r="BK8" s="51" t="str">
        <f>HLOOKUP(Introduction!$G$4,nametranslations,127,FALSE)</f>
        <v>Facility with soap</v>
      </c>
      <c r="BL8" s="119"/>
      <c r="BM8" s="118"/>
      <c r="BN8" s="118">
        <v>2.8037399999999999</v>
      </c>
      <c r="BO8" s="118"/>
      <c r="BP8" s="118"/>
      <c r="BQ8" s="23"/>
      <c r="BR8" s="21"/>
      <c r="BS8" s="21"/>
      <c r="BT8" s="71" t="s">
        <v>300</v>
      </c>
      <c r="BU8" s="51" t="str">
        <f>HLOOKUP(Introduction!$G$4,nametranslations,127,FALSE)</f>
        <v>Facility with soap</v>
      </c>
      <c r="BV8" s="119">
        <v>18.25948</v>
      </c>
      <c r="BW8" s="118">
        <v>24.333539999999999</v>
      </c>
      <c r="BX8" s="118">
        <v>16.53378</v>
      </c>
      <c r="BY8" s="118">
        <v>17.376410418346385</v>
      </c>
      <c r="BZ8" s="118">
        <v>18.319262975350266</v>
      </c>
      <c r="CA8" s="23">
        <v>18.513249922736378</v>
      </c>
      <c r="CB8" s="21"/>
      <c r="CC8" s="21"/>
      <c r="CD8" s="71"/>
      <c r="CE8" s="51" t="str">
        <f>HLOOKUP(Introduction!$G$4,nametranslations,127,FALSE)</f>
        <v>Facility with soap</v>
      </c>
      <c r="CF8" s="119"/>
      <c r="CG8" s="118"/>
      <c r="CH8" s="118"/>
      <c r="CI8" s="118"/>
      <c r="CJ8" s="118"/>
      <c r="CK8" s="23"/>
      <c r="CL8" s="21"/>
      <c r="CM8" s="21"/>
      <c r="CN8" s="79"/>
      <c r="CX8" s="79"/>
      <c r="DH8" s="79"/>
      <c r="DR8" s="79"/>
      <c r="EB8" s="79"/>
      <c r="EL8" s="79"/>
      <c r="EV8" s="79"/>
      <c r="FF8" s="79"/>
      <c r="FP8" s="79"/>
      <c r="FZ8" s="79"/>
      <c r="GJ8" s="79"/>
      <c r="GT8" s="79"/>
      <c r="HD8" s="79"/>
      <c r="HN8" s="79"/>
      <c r="HX8" s="79"/>
      <c r="IH8" s="79"/>
    </row>
    <row r="9" spans="1:242" s="655" customFormat="1" ht="30.6" x14ac:dyDescent="0.3">
      <c r="A9" s="678" t="str">
        <f ca="1">IF(ISBLANK('Data Summary'!A11),"",'Data Summary'!A11)</f>
        <v>TZA_2016_UIS</v>
      </c>
      <c r="B9" s="643"/>
      <c r="C9" s="670" t="str">
        <f>HLOOKUP(Introduction!$G$4,nametranslations,81,FALSE)</f>
        <v>Basic  
(facility with water &amp; soap)</v>
      </c>
      <c r="D9" s="657"/>
      <c r="E9" s="646"/>
      <c r="F9" s="646"/>
      <c r="G9" s="646"/>
      <c r="H9" s="646"/>
      <c r="I9" s="647"/>
      <c r="J9" s="648"/>
      <c r="K9" s="648"/>
      <c r="L9" s="671"/>
      <c r="M9" s="670" t="str">
        <f>HLOOKUP(Introduction!$G$4,nametranslations,81,FALSE)</f>
        <v>Basic  
(facility with water &amp; soap)</v>
      </c>
      <c r="N9" s="657"/>
      <c r="O9" s="646"/>
      <c r="P9" s="646"/>
      <c r="Q9" s="646"/>
      <c r="R9" s="646"/>
      <c r="S9" s="647"/>
      <c r="T9" s="648"/>
      <c r="U9" s="648"/>
      <c r="V9" s="671"/>
      <c r="W9" s="670" t="str">
        <f>HLOOKUP(Introduction!$G$4,nametranslations,81,FALSE)</f>
        <v>Basic  
(facility with water &amp; soap)</v>
      </c>
      <c r="X9" s="657"/>
      <c r="Y9" s="646"/>
      <c r="Z9" s="646"/>
      <c r="AA9" s="646"/>
      <c r="AB9" s="646"/>
      <c r="AC9" s="647"/>
      <c r="AD9" s="648"/>
      <c r="AE9" s="648"/>
      <c r="AF9" s="643" t="s">
        <v>317</v>
      </c>
      <c r="AG9" s="670" t="str">
        <f>HLOOKUP(Introduction!$G$4,nametranslations,81,FALSE)</f>
        <v>Basic  
(facility with water &amp; soap)</v>
      </c>
      <c r="AH9" s="666"/>
      <c r="AI9" s="646"/>
      <c r="AJ9" s="646"/>
      <c r="AK9" s="646"/>
      <c r="AL9" s="646"/>
      <c r="AM9" s="647"/>
      <c r="AN9" s="648"/>
      <c r="AO9" s="648"/>
      <c r="AP9" s="643" t="s">
        <v>142</v>
      </c>
      <c r="AQ9" s="670" t="str">
        <f>HLOOKUP(Introduction!$G$4,nametranslations,81,FALSE)</f>
        <v>Basic  
(facility with water &amp; soap)</v>
      </c>
      <c r="AR9" s="672">
        <v>22.5</v>
      </c>
      <c r="AS9" s="646">
        <f>43/83*100</f>
        <v>51.807228915662648</v>
      </c>
      <c r="AT9" s="646">
        <f>47/317*100</f>
        <v>14.826498422712934</v>
      </c>
      <c r="AU9" s="646"/>
      <c r="AV9" s="672">
        <v>22.5</v>
      </c>
      <c r="AW9" s="647"/>
      <c r="AX9" s="648"/>
      <c r="AY9" s="648"/>
      <c r="AZ9" s="643" t="s">
        <v>192</v>
      </c>
      <c r="BA9" s="670" t="str">
        <f>HLOOKUP(Introduction!$G$4,nametranslations,81,FALSE)</f>
        <v>Basic  
(facility with water &amp; soap)</v>
      </c>
      <c r="BB9" s="657">
        <f>BF9</f>
        <v>19.649239999999999</v>
      </c>
      <c r="BC9" s="646"/>
      <c r="BD9" s="646"/>
      <c r="BE9" s="646"/>
      <c r="BF9" s="646">
        <v>19.649239999999999</v>
      </c>
      <c r="BG9" s="647"/>
      <c r="BH9" s="648"/>
      <c r="BI9" s="648"/>
      <c r="BJ9" s="643"/>
      <c r="BK9" s="670" t="str">
        <f>HLOOKUP(Introduction!$G$4,nametranslations,81,FALSE)</f>
        <v>Basic  
(facility with water &amp; soap)</v>
      </c>
      <c r="BL9" s="661"/>
      <c r="BM9" s="653"/>
      <c r="BN9" s="653">
        <v>2.8037399999999999</v>
      </c>
      <c r="BO9" s="653"/>
      <c r="BP9" s="653"/>
      <c r="BQ9" s="647"/>
      <c r="BR9" s="648"/>
      <c r="BS9" s="648"/>
      <c r="BT9" s="643" t="s">
        <v>301</v>
      </c>
      <c r="BU9" s="670" t="str">
        <f>HLOOKUP(Introduction!$G$4,nametranslations,81,FALSE)</f>
        <v>Basic  
(facility with water &amp; soap)</v>
      </c>
      <c r="BV9" s="661">
        <v>17.609909999999999</v>
      </c>
      <c r="BW9" s="653">
        <v>23.188610000000001</v>
      </c>
      <c r="BX9" s="653">
        <v>16.024940000000001</v>
      </c>
      <c r="BY9" s="653">
        <v>16.524790806292884</v>
      </c>
      <c r="BZ9" s="653">
        <v>17.506062334738573</v>
      </c>
      <c r="CA9" s="647">
        <v>18.250834844089017</v>
      </c>
      <c r="CB9" s="648"/>
      <c r="CC9" s="648"/>
      <c r="CD9" s="643" t="s">
        <v>340</v>
      </c>
      <c r="CE9" s="670" t="str">
        <f>HLOOKUP(Introduction!$G$4,nametranslations,81,FALSE)</f>
        <v>Basic  
(facility with water &amp; soap)</v>
      </c>
      <c r="CF9" s="661">
        <v>64.987499999999997</v>
      </c>
      <c r="CG9" s="653"/>
      <c r="CH9" s="653"/>
      <c r="CI9" s="653"/>
      <c r="CJ9" s="653">
        <v>63.7</v>
      </c>
      <c r="CK9" s="647">
        <v>66.274999999999991</v>
      </c>
      <c r="CL9" s="648"/>
      <c r="CM9" s="648"/>
      <c r="CN9" s="654"/>
      <c r="CX9" s="654"/>
      <c r="DH9" s="654"/>
      <c r="DR9" s="654"/>
      <c r="EB9" s="654"/>
      <c r="EL9" s="654"/>
      <c r="EV9" s="654"/>
      <c r="FF9" s="654"/>
      <c r="FP9" s="654"/>
      <c r="FZ9" s="654"/>
      <c r="GJ9" s="654"/>
      <c r="GT9" s="654"/>
      <c r="HD9" s="654"/>
      <c r="HN9" s="654"/>
      <c r="HX9" s="654"/>
      <c r="IH9" s="654"/>
    </row>
    <row r="10" spans="1:242" s="1" customFormat="1" ht="86.55" customHeight="1" x14ac:dyDescent="0.3">
      <c r="A10" s="677" t="str">
        <f ca="1">IF(ISBLANK('Data Summary'!A12),"",'Data Summary'!A12)</f>
        <v>TZA_2017_WV</v>
      </c>
      <c r="B10" s="75" t="str">
        <f>HLOOKUP(Introduction!$G$4,nametranslations,111,FALSE)</f>
        <v>Notes</v>
      </c>
      <c r="C10" s="375" t="s">
        <v>137</v>
      </c>
      <c r="D10" s="375"/>
      <c r="E10" s="375"/>
      <c r="F10" s="375"/>
      <c r="G10" s="375"/>
      <c r="H10" s="375"/>
      <c r="I10" s="376"/>
      <c r="J10" s="9"/>
      <c r="K10" s="9"/>
      <c r="L10" s="75" t="str">
        <f>HLOOKUP(Introduction!$G$4,nametranslations,111,FALSE)</f>
        <v>Notes</v>
      </c>
      <c r="M10" s="375" t="s">
        <v>137</v>
      </c>
      <c r="N10" s="375"/>
      <c r="O10" s="375"/>
      <c r="P10" s="375"/>
      <c r="Q10" s="375"/>
      <c r="R10" s="375"/>
      <c r="S10" s="376"/>
      <c r="T10" s="9"/>
      <c r="U10" s="9"/>
      <c r="V10" s="75" t="str">
        <f>HLOOKUP(Introduction!$G$4,nametranslations,111,FALSE)</f>
        <v>Notes</v>
      </c>
      <c r="W10" s="375" t="s">
        <v>138</v>
      </c>
      <c r="X10" s="375"/>
      <c r="Y10" s="375"/>
      <c r="Z10" s="375"/>
      <c r="AA10" s="375"/>
      <c r="AB10" s="375"/>
      <c r="AC10" s="376"/>
      <c r="AD10" s="9"/>
      <c r="AE10" s="9"/>
      <c r="AF10" s="75" t="str">
        <f>HLOOKUP(Introduction!$G$4,nametranslations,111,FALSE)</f>
        <v>Notes</v>
      </c>
      <c r="AG10" s="374" t="s">
        <v>333</v>
      </c>
      <c r="AH10" s="375"/>
      <c r="AI10" s="375"/>
      <c r="AJ10" s="375"/>
      <c r="AK10" s="375"/>
      <c r="AL10" s="375"/>
      <c r="AM10" s="376"/>
      <c r="AN10" s="9"/>
      <c r="AO10" s="9"/>
      <c r="AP10" s="75" t="str">
        <f>HLOOKUP(Introduction!$G$4,nametranslations,111,FALSE)</f>
        <v>Notes</v>
      </c>
      <c r="AQ10" s="378" t="s">
        <v>143</v>
      </c>
      <c r="AR10" s="378"/>
      <c r="AS10" s="378"/>
      <c r="AT10" s="378"/>
      <c r="AU10" s="378"/>
      <c r="AV10" s="378"/>
      <c r="AW10" s="379"/>
      <c r="AX10" s="9"/>
      <c r="AY10" s="9"/>
      <c r="AZ10" s="75" t="str">
        <f>HLOOKUP(Introduction!$G$4,nametranslations,111,FALSE)</f>
        <v>Notes</v>
      </c>
      <c r="BA10" s="375" t="s">
        <v>191</v>
      </c>
      <c r="BB10" s="375"/>
      <c r="BC10" s="375"/>
      <c r="BD10" s="375"/>
      <c r="BE10" s="375"/>
      <c r="BF10" s="375"/>
      <c r="BG10" s="376"/>
      <c r="BH10" s="9"/>
      <c r="BI10" s="9"/>
      <c r="BJ10" s="75" t="str">
        <f>HLOOKUP(Introduction!$G$4,nametranslations,111,FALSE)</f>
        <v>Notes</v>
      </c>
      <c r="BK10" s="374" t="s">
        <v>208</v>
      </c>
      <c r="BL10" s="375"/>
      <c r="BM10" s="375"/>
      <c r="BN10" s="375"/>
      <c r="BO10" s="375"/>
      <c r="BP10" s="375"/>
      <c r="BQ10" s="376"/>
      <c r="BR10" s="9"/>
      <c r="BS10" s="9"/>
      <c r="BT10" s="75" t="str">
        <f>HLOOKUP(Introduction!$G$4,nametranslations,111,FALSE)</f>
        <v>Notes</v>
      </c>
      <c r="BU10" s="374" t="s">
        <v>302</v>
      </c>
      <c r="BV10" s="375"/>
      <c r="BW10" s="375"/>
      <c r="BX10" s="375"/>
      <c r="BY10" s="375"/>
      <c r="BZ10" s="375"/>
      <c r="CA10" s="376"/>
      <c r="CB10" s="9"/>
      <c r="CC10" s="9"/>
      <c r="CD10" s="75" t="str">
        <f>HLOOKUP(Introduction!$G$4,nametranslations,111,FALSE)</f>
        <v>Notes</v>
      </c>
      <c r="CE10" s="374" t="s">
        <v>338</v>
      </c>
      <c r="CF10" s="375"/>
      <c r="CG10" s="375"/>
      <c r="CH10" s="375"/>
      <c r="CI10" s="375"/>
      <c r="CJ10" s="375"/>
      <c r="CK10" s="376"/>
      <c r="CL10" s="9"/>
      <c r="CM10" s="9"/>
      <c r="CN10" s="80"/>
      <c r="CX10" s="80"/>
      <c r="DH10" s="80"/>
      <c r="DR10" s="80"/>
      <c r="EB10" s="80"/>
      <c r="EL10" s="80"/>
      <c r="EV10" s="80"/>
      <c r="FF10" s="80"/>
      <c r="FP10" s="80"/>
      <c r="FZ10" s="80"/>
      <c r="GJ10" s="80"/>
      <c r="GT10" s="80"/>
      <c r="HD10" s="80"/>
      <c r="HN10" s="80"/>
      <c r="HX10" s="80"/>
      <c r="IH10" s="80"/>
    </row>
    <row r="11" spans="1:242" s="1" customFormat="1" ht="15.75" customHeight="1" x14ac:dyDescent="0.3">
      <c r="A11" s="677" t="str">
        <f ca="1">IF(ISBLANK('Data Summary'!A13),"",'Data Summary'!A13)</f>
        <v>TZA_2018_SUR</v>
      </c>
      <c r="B11" s="75"/>
      <c r="C11" s="52" t="str">
        <f>HLOOKUP(Introduction!$G$4,nametranslations,112,FALSE)</f>
        <v>Facility estimate used</v>
      </c>
      <c r="D11" s="30"/>
      <c r="E11" s="30"/>
      <c r="F11" s="30"/>
      <c r="G11" s="30"/>
      <c r="H11" s="30"/>
      <c r="I11" s="56"/>
      <c r="J11" s="9"/>
      <c r="K11" s="9"/>
      <c r="L11" s="75"/>
      <c r="M11" s="52" t="str">
        <f>HLOOKUP(Introduction!$G$4,nametranslations,112,FALSE)</f>
        <v>Facility estimate used</v>
      </c>
      <c r="N11" s="55"/>
      <c r="O11" s="55"/>
      <c r="P11" s="55"/>
      <c r="Q11" s="55"/>
      <c r="R11" s="55"/>
      <c r="S11" s="56"/>
      <c r="T11" s="9"/>
      <c r="U11" s="9"/>
      <c r="V11" s="75"/>
      <c r="W11" s="52" t="str">
        <f>HLOOKUP(Introduction!$G$4,nametranslations,112,FALSE)</f>
        <v>Facility estimate used</v>
      </c>
      <c r="X11" s="55"/>
      <c r="Y11" s="55"/>
      <c r="Z11" s="55"/>
      <c r="AA11" s="55"/>
      <c r="AB11" s="55"/>
      <c r="AC11" s="56"/>
      <c r="AD11" s="9"/>
      <c r="AE11" s="9"/>
      <c r="AF11" s="75"/>
      <c r="AG11" s="52" t="str">
        <f>HLOOKUP(Introduction!$G$4,nametranslations,112,FALSE)</f>
        <v>Facility estimate used</v>
      </c>
      <c r="AH11" s="30" t="s">
        <v>198</v>
      </c>
      <c r="AI11" s="30"/>
      <c r="AJ11" s="30"/>
      <c r="AK11" s="30"/>
      <c r="AL11" s="30"/>
      <c r="AM11" s="54"/>
      <c r="AN11" s="9"/>
      <c r="AO11" s="9"/>
      <c r="AP11" s="75"/>
      <c r="AQ11" s="52" t="str">
        <f>HLOOKUP(Introduction!$G$4,nametranslations,112,FALSE)</f>
        <v>Facility estimate used</v>
      </c>
      <c r="AR11" s="55"/>
      <c r="AS11" s="55"/>
      <c r="AT11" s="55"/>
      <c r="AU11" s="55"/>
      <c r="AV11" s="55"/>
      <c r="AW11" s="56"/>
      <c r="AX11" s="9"/>
      <c r="AY11" s="9"/>
      <c r="AZ11" s="75"/>
      <c r="BA11" s="52" t="str">
        <f>HLOOKUP(Introduction!$G$4,nametranslations,112,FALSE)</f>
        <v>Facility estimate used</v>
      </c>
      <c r="BB11" s="55"/>
      <c r="BC11" s="55"/>
      <c r="BD11" s="55"/>
      <c r="BE11" s="55"/>
      <c r="BF11" s="55"/>
      <c r="BG11" s="56"/>
      <c r="BH11" s="9"/>
      <c r="BI11" s="9"/>
      <c r="BJ11" s="75"/>
      <c r="BK11" s="52" t="str">
        <f>HLOOKUP(Introduction!$G$4,nametranslations,112,FALSE)</f>
        <v>Facility estimate used</v>
      </c>
      <c r="BL11" s="122"/>
      <c r="BM11" s="122"/>
      <c r="BN11" s="122" t="s">
        <v>198</v>
      </c>
      <c r="BO11" s="122"/>
      <c r="BP11" s="122"/>
      <c r="BQ11" s="54"/>
      <c r="BR11" s="9"/>
      <c r="BS11" s="9"/>
      <c r="BT11" s="75"/>
      <c r="BU11" s="52" t="str">
        <f>HLOOKUP(Introduction!$G$4,nametranslations,112,FALSE)</f>
        <v>Facility estimate used</v>
      </c>
      <c r="BV11" s="122" t="s">
        <v>133</v>
      </c>
      <c r="BW11" s="122" t="s">
        <v>133</v>
      </c>
      <c r="BX11" s="122" t="s">
        <v>133</v>
      </c>
      <c r="BY11" s="122" t="s">
        <v>133</v>
      </c>
      <c r="BZ11" s="122" t="s">
        <v>133</v>
      </c>
      <c r="CA11" s="54" t="s">
        <v>133</v>
      </c>
      <c r="CB11" s="9"/>
      <c r="CC11" s="9"/>
      <c r="CD11" s="75"/>
      <c r="CE11" s="52" t="str">
        <f>HLOOKUP(Introduction!$G$4,nametranslations,112,FALSE)</f>
        <v>Facility estimate used</v>
      </c>
      <c r="CF11" s="216"/>
      <c r="CG11" s="216"/>
      <c r="CH11" s="216"/>
      <c r="CI11" s="216"/>
      <c r="CJ11" s="216"/>
      <c r="CK11" s="54"/>
      <c r="CL11" s="9"/>
      <c r="CM11" s="9"/>
      <c r="CN11" s="80"/>
      <c r="CX11" s="80"/>
      <c r="DH11" s="80"/>
      <c r="DR11" s="80"/>
      <c r="EB11" s="80"/>
      <c r="EL11" s="80"/>
      <c r="EV11" s="80"/>
      <c r="FF11" s="80"/>
      <c r="FP11" s="80"/>
      <c r="FZ11" s="80"/>
      <c r="GJ11" s="80"/>
      <c r="GT11" s="80"/>
      <c r="HD11" s="80"/>
      <c r="HN11" s="80"/>
      <c r="HX11" s="80"/>
      <c r="IH11" s="80"/>
    </row>
    <row r="12" spans="1:242" s="1" customFormat="1" ht="15.75" customHeight="1" x14ac:dyDescent="0.3">
      <c r="A12" s="677" t="str">
        <f ca="1">IF(ISBLANK('Data Summary'!A14),"",'Data Summary'!A14)</f>
        <v>TZA_2024_EMIS</v>
      </c>
      <c r="B12" s="75"/>
      <c r="C12" s="52" t="str">
        <f>HLOOKUP(Introduction!$G$4,nametranslations,128,FALSE)</f>
        <v>Facility with water estimate used</v>
      </c>
      <c r="D12" s="30"/>
      <c r="E12" s="30"/>
      <c r="F12" s="30"/>
      <c r="G12" s="30"/>
      <c r="H12" s="30"/>
      <c r="I12" s="54"/>
      <c r="J12" s="9"/>
      <c r="K12" s="9"/>
      <c r="L12" s="75"/>
      <c r="M12" s="52" t="str">
        <f>HLOOKUP(Introduction!$G$4,nametranslations,128,FALSE)</f>
        <v>Facility with water estimate used</v>
      </c>
      <c r="N12" s="30"/>
      <c r="O12" s="30"/>
      <c r="P12" s="30"/>
      <c r="Q12" s="30"/>
      <c r="R12" s="30"/>
      <c r="S12" s="54"/>
      <c r="T12" s="9"/>
      <c r="U12" s="9"/>
      <c r="V12" s="75"/>
      <c r="W12" s="52" t="str">
        <f>HLOOKUP(Introduction!$G$4,nametranslations,128,FALSE)</f>
        <v>Facility with water estimate used</v>
      </c>
      <c r="X12" s="30"/>
      <c r="Y12" s="30"/>
      <c r="Z12" s="30"/>
      <c r="AA12" s="30"/>
      <c r="AB12" s="30"/>
      <c r="AC12" s="54"/>
      <c r="AD12" s="9"/>
      <c r="AE12" s="9"/>
      <c r="AF12" s="75"/>
      <c r="AG12" s="52" t="str">
        <f>HLOOKUP(Introduction!$G$4,nametranslations,128,FALSE)</f>
        <v>Facility with water estimate used</v>
      </c>
      <c r="AH12" s="30" t="s">
        <v>198</v>
      </c>
      <c r="AI12" s="30"/>
      <c r="AJ12" s="30"/>
      <c r="AK12" s="30"/>
      <c r="AL12" s="30"/>
      <c r="AM12" s="54"/>
      <c r="AN12" s="9"/>
      <c r="AO12" s="9"/>
      <c r="AP12" s="75"/>
      <c r="AQ12" s="52" t="str">
        <f>HLOOKUP(Introduction!$G$4,nametranslations,128,FALSE)</f>
        <v>Facility with water estimate used</v>
      </c>
      <c r="AR12" s="30"/>
      <c r="AS12" s="30"/>
      <c r="AT12" s="30"/>
      <c r="AU12" s="30"/>
      <c r="AV12" s="30"/>
      <c r="AW12" s="54"/>
      <c r="AX12" s="9"/>
      <c r="AY12" s="9"/>
      <c r="AZ12" s="75"/>
      <c r="BA12" s="52" t="str">
        <f>HLOOKUP(Introduction!$G$4,nametranslations,128,FALSE)</f>
        <v>Facility with water estimate used</v>
      </c>
      <c r="BB12" s="30"/>
      <c r="BC12" s="30"/>
      <c r="BD12" s="30"/>
      <c r="BE12" s="30"/>
      <c r="BF12" s="30"/>
      <c r="BG12" s="54"/>
      <c r="BH12" s="9"/>
      <c r="BI12" s="9"/>
      <c r="BJ12" s="75"/>
      <c r="BK12" s="52" t="str">
        <f>HLOOKUP(Introduction!$G$4,nametranslations,128,FALSE)</f>
        <v>Facility with water estimate used</v>
      </c>
      <c r="BL12" s="122"/>
      <c r="BM12" s="122"/>
      <c r="BN12" s="122" t="s">
        <v>198</v>
      </c>
      <c r="BO12" s="122"/>
      <c r="BP12" s="122"/>
      <c r="BQ12" s="54"/>
      <c r="BR12" s="9"/>
      <c r="BS12" s="9"/>
      <c r="BT12" s="75"/>
      <c r="BU12" s="52" t="str">
        <f>HLOOKUP(Introduction!$G$4,nametranslations,128,FALSE)</f>
        <v>Facility with water estimate used</v>
      </c>
      <c r="BV12" s="122" t="s">
        <v>133</v>
      </c>
      <c r="BW12" s="122" t="s">
        <v>133</v>
      </c>
      <c r="BX12" s="122" t="s">
        <v>133</v>
      </c>
      <c r="BY12" s="122" t="s">
        <v>133</v>
      </c>
      <c r="BZ12" s="122" t="s">
        <v>133</v>
      </c>
      <c r="CA12" s="54" t="s">
        <v>133</v>
      </c>
      <c r="CB12" s="9"/>
      <c r="CC12" s="9"/>
      <c r="CD12" s="75"/>
      <c r="CE12" s="52" t="str">
        <f>HLOOKUP(Introduction!$G$4,nametranslations,128,FALSE)</f>
        <v>Facility with water estimate used</v>
      </c>
      <c r="CF12" s="216"/>
      <c r="CG12" s="216"/>
      <c r="CH12" s="216"/>
      <c r="CI12" s="216"/>
      <c r="CJ12" s="216"/>
      <c r="CK12" s="54" t="s">
        <v>133</v>
      </c>
      <c r="CL12" s="9"/>
      <c r="CM12" s="9"/>
      <c r="CN12" s="80"/>
      <c r="CX12" s="80"/>
      <c r="DH12" s="80"/>
      <c r="DR12" s="80"/>
      <c r="EB12" s="80"/>
      <c r="EL12" s="80"/>
      <c r="EV12" s="80"/>
      <c r="FF12" s="80"/>
      <c r="FP12" s="80"/>
      <c r="FZ12" s="80"/>
      <c r="GJ12" s="80"/>
      <c r="GT12" s="80"/>
      <c r="HD12" s="80"/>
      <c r="HN12" s="80"/>
      <c r="HX12" s="80"/>
      <c r="IH12" s="80"/>
    </row>
    <row r="13" spans="1:242" s="1" customFormat="1" ht="15.75" customHeight="1" x14ac:dyDescent="0.3">
      <c r="A13" s="639" t="str">
        <f ca="1">IF(ISBLANK('Data Summary'!A15),"",'Data Summary'!A15)</f>
        <v/>
      </c>
      <c r="B13" s="75"/>
      <c r="C13" s="52" t="str">
        <f>HLOOKUP(Introduction!$G$4,nametranslations,114,FALSE)</f>
        <v>Basic estimate used</v>
      </c>
      <c r="D13" s="30"/>
      <c r="E13" s="30"/>
      <c r="F13" s="30"/>
      <c r="G13" s="30"/>
      <c r="H13" s="30"/>
      <c r="I13" s="54"/>
      <c r="J13" s="9"/>
      <c r="K13" s="9"/>
      <c r="L13" s="75"/>
      <c r="M13" s="52" t="str">
        <f>HLOOKUP(Introduction!$G$4,nametranslations,114,FALSE)</f>
        <v>Basic estimate used</v>
      </c>
      <c r="N13" s="30"/>
      <c r="O13" s="30"/>
      <c r="P13" s="30"/>
      <c r="Q13" s="30"/>
      <c r="R13" s="30"/>
      <c r="S13" s="54"/>
      <c r="T13" s="9"/>
      <c r="U13" s="9"/>
      <c r="V13" s="75"/>
      <c r="W13" s="52" t="str">
        <f>HLOOKUP(Introduction!$G$4,nametranslations,114,FALSE)</f>
        <v>Basic estimate used</v>
      </c>
      <c r="X13" s="30"/>
      <c r="Y13" s="30"/>
      <c r="Z13" s="30"/>
      <c r="AA13" s="30"/>
      <c r="AB13" s="30"/>
      <c r="AC13" s="54"/>
      <c r="AD13" s="9"/>
      <c r="AE13" s="9"/>
      <c r="AF13" s="75"/>
      <c r="AG13" s="52" t="str">
        <f>HLOOKUP(Introduction!$G$4,nametranslations,114,FALSE)</f>
        <v>Basic estimate used</v>
      </c>
      <c r="AH13" s="30"/>
      <c r="AI13" s="30"/>
      <c r="AJ13" s="30"/>
      <c r="AK13" s="30"/>
      <c r="AL13" s="30"/>
      <c r="AM13" s="54"/>
      <c r="AN13" s="9"/>
      <c r="AO13" s="9"/>
      <c r="AP13" s="75"/>
      <c r="AQ13" s="52" t="str">
        <f>HLOOKUP(Introduction!$G$4,nametranslations,114,FALSE)</f>
        <v>Basic estimate used</v>
      </c>
      <c r="AR13" s="30" t="s">
        <v>133</v>
      </c>
      <c r="AS13" s="30" t="s">
        <v>133</v>
      </c>
      <c r="AT13" s="30" t="s">
        <v>133</v>
      </c>
      <c r="AU13" s="30"/>
      <c r="AV13" s="30" t="s">
        <v>133</v>
      </c>
      <c r="AW13" s="54"/>
      <c r="AX13" s="9"/>
      <c r="AY13" s="9"/>
      <c r="AZ13" s="75"/>
      <c r="BA13" s="52" t="str">
        <f>HLOOKUP(Introduction!$G$4,nametranslations,114,FALSE)</f>
        <v>Basic estimate used</v>
      </c>
      <c r="BB13" s="30" t="s">
        <v>133</v>
      </c>
      <c r="BC13" s="30"/>
      <c r="BD13" s="30"/>
      <c r="BE13" s="30"/>
      <c r="BF13" s="30" t="s">
        <v>133</v>
      </c>
      <c r="BG13" s="54"/>
      <c r="BH13" s="9"/>
      <c r="BI13" s="9"/>
      <c r="BJ13" s="75"/>
      <c r="BK13" s="52" t="str">
        <f>HLOOKUP(Introduction!$G$4,nametranslations,114,FALSE)</f>
        <v>Basic estimate used</v>
      </c>
      <c r="BL13" s="122"/>
      <c r="BM13" s="122"/>
      <c r="BN13" s="122" t="s">
        <v>198</v>
      </c>
      <c r="BO13" s="122"/>
      <c r="BP13" s="122"/>
      <c r="BQ13" s="54"/>
      <c r="BR13" s="9"/>
      <c r="BS13" s="9"/>
      <c r="BT13" s="75"/>
      <c r="BU13" s="52" t="str">
        <f>HLOOKUP(Introduction!$G$4,nametranslations,114,FALSE)</f>
        <v>Basic estimate used</v>
      </c>
      <c r="BV13" s="122" t="s">
        <v>133</v>
      </c>
      <c r="BW13" s="122" t="s">
        <v>133</v>
      </c>
      <c r="BX13" s="122" t="s">
        <v>133</v>
      </c>
      <c r="BY13" s="122" t="s">
        <v>133</v>
      </c>
      <c r="BZ13" s="122" t="s">
        <v>133</v>
      </c>
      <c r="CA13" s="54" t="s">
        <v>133</v>
      </c>
      <c r="CB13" s="9"/>
      <c r="CC13" s="9"/>
      <c r="CD13" s="75"/>
      <c r="CE13" s="52" t="str">
        <f>HLOOKUP(Introduction!$G$4,nametranslations,114,FALSE)</f>
        <v>Basic estimate used</v>
      </c>
      <c r="CF13" s="216" t="s">
        <v>133</v>
      </c>
      <c r="CG13" s="216"/>
      <c r="CH13" s="216"/>
      <c r="CI13" s="216"/>
      <c r="CJ13" s="216" t="s">
        <v>133</v>
      </c>
      <c r="CK13" s="54" t="s">
        <v>133</v>
      </c>
      <c r="CL13" s="9"/>
      <c r="CM13" s="9"/>
      <c r="CN13" s="80"/>
      <c r="CX13" s="80"/>
      <c r="DH13" s="80"/>
      <c r="DR13" s="80"/>
      <c r="EB13" s="80"/>
      <c r="EL13" s="80"/>
      <c r="EV13" s="80"/>
      <c r="FF13" s="80"/>
      <c r="FP13" s="80"/>
      <c r="FZ13" s="80"/>
      <c r="GJ13" s="80"/>
      <c r="GT13" s="80"/>
      <c r="HD13" s="80"/>
      <c r="HN13" s="80"/>
      <c r="HX13" s="80"/>
      <c r="IH13" s="80"/>
    </row>
    <row r="14" spans="1:242" ht="15.75" customHeight="1" x14ac:dyDescent="0.3">
      <c r="A14" s="639" t="str">
        <f ca="1">IF(ISBLANK('Data Summary'!A16),"",'Data Summary'!A16)</f>
        <v/>
      </c>
      <c r="B14" s="76"/>
      <c r="C14" s="52" t="str">
        <f>HLOOKUP(Introduction!$G$4,nametranslations,115,FALSE)</f>
        <v>Number of schools total</v>
      </c>
      <c r="D14" s="8"/>
      <c r="E14" s="8"/>
      <c r="F14" s="8"/>
      <c r="G14" s="38"/>
      <c r="H14" s="39"/>
      <c r="I14" s="40"/>
      <c r="J14" s="9"/>
      <c r="K14" s="9"/>
      <c r="L14" s="76"/>
      <c r="M14" s="52" t="str">
        <f>HLOOKUP(Introduction!$G$4,nametranslations,115,FALSE)</f>
        <v>Number of schools total</v>
      </c>
      <c r="N14" s="8"/>
      <c r="O14" s="8"/>
      <c r="P14" s="8"/>
      <c r="Q14" s="38"/>
      <c r="R14" s="39"/>
      <c r="S14" s="40"/>
      <c r="T14" s="9"/>
      <c r="U14" s="9"/>
      <c r="V14" s="76"/>
      <c r="W14" s="52" t="str">
        <f>HLOOKUP(Introduction!$G$4,nametranslations,115,FALSE)</f>
        <v>Number of schools total</v>
      </c>
      <c r="X14" s="8"/>
      <c r="Y14" s="8"/>
      <c r="Z14" s="8"/>
      <c r="AA14" s="38"/>
      <c r="AB14" s="39"/>
      <c r="AC14" s="40"/>
      <c r="AD14" s="9"/>
      <c r="AE14" s="9"/>
      <c r="AF14" s="76"/>
      <c r="AG14" s="52" t="str">
        <f>HLOOKUP(Introduction!$G$4,nametranslations,115,FALSE)</f>
        <v>Number of schools total</v>
      </c>
      <c r="AH14" s="8" t="s">
        <v>252</v>
      </c>
      <c r="AI14" s="8" t="s">
        <v>252</v>
      </c>
      <c r="AJ14" s="8" t="s">
        <v>252</v>
      </c>
      <c r="AK14" s="38" t="s">
        <v>252</v>
      </c>
      <c r="AL14" s="39" t="s">
        <v>252</v>
      </c>
      <c r="AM14" s="40" t="s">
        <v>252</v>
      </c>
      <c r="AN14" s="9"/>
      <c r="AO14" s="9"/>
      <c r="AP14" s="76"/>
      <c r="AQ14" s="52" t="str">
        <f>HLOOKUP(Introduction!$G$4,nametranslations,115,FALSE)</f>
        <v>Number of schools total</v>
      </c>
      <c r="AR14" s="8"/>
      <c r="AS14" s="8"/>
      <c r="AT14" s="8"/>
      <c r="AU14" s="38"/>
      <c r="AV14" s="39"/>
      <c r="AW14" s="40"/>
      <c r="AX14" s="9"/>
      <c r="AY14" s="9"/>
      <c r="AZ14" s="76"/>
      <c r="BA14" s="52" t="str">
        <f>HLOOKUP(Introduction!$G$4,nametranslations,115,FALSE)</f>
        <v>Number of schools total</v>
      </c>
      <c r="BB14" s="8"/>
      <c r="BC14" s="8"/>
      <c r="BD14" s="8"/>
      <c r="BE14" s="38"/>
      <c r="BF14" s="39"/>
      <c r="BG14" s="40"/>
      <c r="BH14" s="9"/>
      <c r="BI14" s="9"/>
      <c r="BJ14" s="76"/>
      <c r="BK14" s="52" t="str">
        <f>HLOOKUP(Introduction!$G$4,nametranslations,115,FALSE)</f>
        <v>Number of schools total</v>
      </c>
      <c r="BL14" s="126"/>
      <c r="BM14" s="126"/>
      <c r="BN14" s="126"/>
      <c r="BO14" s="124"/>
      <c r="BP14" s="125"/>
      <c r="BQ14" s="40"/>
      <c r="BR14" s="9"/>
      <c r="BS14" s="9"/>
      <c r="BT14" s="76"/>
      <c r="BU14" s="52" t="str">
        <f>HLOOKUP(Introduction!$G$4,nametranslations,115,FALSE)</f>
        <v>Number of schools total</v>
      </c>
      <c r="BV14" s="126">
        <v>23024</v>
      </c>
      <c r="BW14" s="126" t="s">
        <v>252</v>
      </c>
      <c r="BX14" s="126" t="s">
        <v>252</v>
      </c>
      <c r="BY14" s="124" t="s">
        <v>252</v>
      </c>
      <c r="BZ14" s="125">
        <v>18002</v>
      </c>
      <c r="CA14" s="40">
        <v>5022</v>
      </c>
      <c r="CB14" s="9"/>
      <c r="CC14" s="9"/>
      <c r="CD14" s="76"/>
      <c r="CE14" s="52" t="str">
        <f>HLOOKUP(Introduction!$G$4,nametranslations,115,FALSE)</f>
        <v>Number of schools total</v>
      </c>
      <c r="CF14" s="214" t="str">
        <f>IF(ISNUMBER(CF$10),CF$10,"")</f>
        <v/>
      </c>
      <c r="CG14" s="214" t="str">
        <f t="shared" ref="CG14:CK14" si="0">IF(ISNUMBER(CG$10),CG$10,"")</f>
        <v/>
      </c>
      <c r="CH14" s="214" t="str">
        <f t="shared" si="0"/>
        <v/>
      </c>
      <c r="CI14" s="214" t="str">
        <f t="shared" si="0"/>
        <v/>
      </c>
      <c r="CJ14" s="214" t="str">
        <f t="shared" si="0"/>
        <v/>
      </c>
      <c r="CK14" s="215" t="str">
        <f t="shared" si="0"/>
        <v/>
      </c>
      <c r="CL14" s="9"/>
      <c r="CM14" s="9"/>
    </row>
    <row r="15" spans="1:242" ht="15.75" customHeight="1" thickBot="1" x14ac:dyDescent="0.35">
      <c r="A15" s="639" t="str">
        <f ca="1">IF(ISBLANK('Data Summary'!A17),"",'Data Summary'!A17)</f>
        <v/>
      </c>
      <c r="B15" s="77"/>
      <c r="C15" s="53" t="str">
        <f>HLOOKUP(Introduction!$G$4,nametranslations,116,FALSE)</f>
        <v>Number surveyed</v>
      </c>
      <c r="D15" s="42"/>
      <c r="E15" s="42"/>
      <c r="F15" s="42"/>
      <c r="G15" s="42"/>
      <c r="H15" s="42"/>
      <c r="I15" s="43"/>
      <c r="J15" s="22"/>
      <c r="K15" s="22"/>
      <c r="L15" s="77"/>
      <c r="M15" s="53" t="str">
        <f>HLOOKUP(Introduction!$G$4,nametranslations,116,FALSE)</f>
        <v>Number surveyed</v>
      </c>
      <c r="N15" s="42"/>
      <c r="O15" s="47"/>
      <c r="P15" s="47"/>
      <c r="Q15" s="48"/>
      <c r="R15" s="47"/>
      <c r="S15" s="49"/>
      <c r="T15" s="22"/>
      <c r="U15" s="22"/>
      <c r="V15" s="77"/>
      <c r="W15" s="53" t="str">
        <f>HLOOKUP(Introduction!$G$4,nametranslations,116,FALSE)</f>
        <v>Number surveyed</v>
      </c>
      <c r="X15" s="42"/>
      <c r="Y15" s="47"/>
      <c r="Z15" s="47"/>
      <c r="AA15" s="48"/>
      <c r="AB15" s="47"/>
      <c r="AC15" s="49"/>
      <c r="AD15" s="22"/>
      <c r="AE15" s="22"/>
      <c r="AF15" s="77"/>
      <c r="AG15" s="53" t="str">
        <f>HLOOKUP(Introduction!$G$4,nametranslations,116,FALSE)</f>
        <v>Number surveyed</v>
      </c>
      <c r="AH15" s="42">
        <v>70</v>
      </c>
      <c r="AI15" s="47" t="s">
        <v>252</v>
      </c>
      <c r="AJ15" s="47" t="s">
        <v>252</v>
      </c>
      <c r="AK15" s="48" t="s">
        <v>252</v>
      </c>
      <c r="AL15" s="47" t="s">
        <v>252</v>
      </c>
      <c r="AM15" s="49" t="s">
        <v>252</v>
      </c>
      <c r="AN15" s="22"/>
      <c r="AO15" s="22"/>
      <c r="AP15" s="77"/>
      <c r="AQ15" s="53" t="str">
        <f>HLOOKUP(Introduction!$G$4,nametranslations,116,FALSE)</f>
        <v>Number surveyed</v>
      </c>
      <c r="AR15" s="42">
        <v>400</v>
      </c>
      <c r="AS15" s="42">
        <v>113</v>
      </c>
      <c r="AT15" s="42">
        <v>287</v>
      </c>
      <c r="AU15" s="42"/>
      <c r="AV15" s="42">
        <v>400</v>
      </c>
      <c r="AW15" s="49"/>
      <c r="AX15" s="22"/>
      <c r="AY15" s="22"/>
      <c r="AZ15" s="77"/>
      <c r="BA15" s="53" t="str">
        <f>HLOOKUP(Introduction!$G$4,nametranslations,116,FALSE)</f>
        <v>Number surveyed</v>
      </c>
      <c r="BB15" s="42"/>
      <c r="BC15" s="47"/>
      <c r="BD15" s="47"/>
      <c r="BE15" s="48"/>
      <c r="BF15" s="47"/>
      <c r="BG15" s="49"/>
      <c r="BH15" s="22"/>
      <c r="BI15" s="22"/>
      <c r="BJ15" s="77"/>
      <c r="BK15" s="53" t="str">
        <f>HLOOKUP(Introduction!$G$4,nametranslations,116,FALSE)</f>
        <v>Number surveyed</v>
      </c>
      <c r="BL15" s="42"/>
      <c r="BM15" s="47"/>
      <c r="BN15" s="47">
        <v>107</v>
      </c>
      <c r="BO15" s="48"/>
      <c r="BP15" s="47"/>
      <c r="BQ15" s="49"/>
      <c r="BR15" s="22"/>
      <c r="BS15" s="22"/>
      <c r="BT15" s="77"/>
      <c r="BU15" s="53" t="str">
        <f>HLOOKUP(Introduction!$G$4,nametranslations,116,FALSE)</f>
        <v>Number surveyed</v>
      </c>
      <c r="BV15" s="42">
        <v>2385</v>
      </c>
      <c r="BW15" s="47">
        <v>547</v>
      </c>
      <c r="BX15" s="47">
        <v>1838</v>
      </c>
      <c r="BY15" s="48">
        <v>1532</v>
      </c>
      <c r="BZ15" s="47">
        <v>1643</v>
      </c>
      <c r="CA15" s="49">
        <v>773</v>
      </c>
      <c r="CB15" s="22"/>
      <c r="CC15" s="22"/>
      <c r="CD15" s="77"/>
      <c r="CE15" s="53" t="str">
        <f>HLOOKUP(Introduction!$G$4,nametranslations,116,FALSE)</f>
        <v>Number surveyed</v>
      </c>
      <c r="CF15" s="42" t="str">
        <f>IF(ISNUMBER(CF$11),CF$11,"")</f>
        <v/>
      </c>
      <c r="CG15" s="42" t="str">
        <f t="shared" ref="CG15:CK15" si="1">IF(ISNUMBER(CG$11),CG$11,"")</f>
        <v/>
      </c>
      <c r="CH15" s="42" t="str">
        <f t="shared" si="1"/>
        <v/>
      </c>
      <c r="CI15" s="42" t="str">
        <f t="shared" si="1"/>
        <v/>
      </c>
      <c r="CJ15" s="42" t="str">
        <f t="shared" si="1"/>
        <v/>
      </c>
      <c r="CK15" s="43" t="str">
        <f t="shared" si="1"/>
        <v/>
      </c>
      <c r="CL15" s="22"/>
      <c r="CM15" s="22"/>
    </row>
    <row r="16" spans="1:242" x14ac:dyDescent="0.3">
      <c r="A16" s="639" t="str">
        <f ca="1">IF(ISBLANK('Data Summary'!A18),"",'Data Summary'!A18)</f>
        <v/>
      </c>
    </row>
    <row r="17" spans="1:1" x14ac:dyDescent="0.3">
      <c r="A17" s="639" t="str">
        <f ca="1">IF(ISBLANK('Data Summary'!A19),"",'Data Summary'!A19)</f>
        <v/>
      </c>
    </row>
    <row r="18" spans="1:1" x14ac:dyDescent="0.3">
      <c r="A18" s="639" t="str">
        <f ca="1">IF(ISBLANK('Data Summary'!A20),"",'Data Summary'!A20)</f>
        <v/>
      </c>
    </row>
    <row r="19" spans="1:1" x14ac:dyDescent="0.3">
      <c r="A19" s="639" t="str">
        <f ca="1">IF(ISBLANK('Data Summary'!A21),"",'Data Summary'!A21)</f>
        <v/>
      </c>
    </row>
    <row r="20" spans="1:1" x14ac:dyDescent="0.3">
      <c r="A20" s="639" t="str">
        <f ca="1">IF(ISBLANK('Data Summary'!A22),"",'Data Summary'!A22)</f>
        <v/>
      </c>
    </row>
    <row r="21" spans="1:1" x14ac:dyDescent="0.3">
      <c r="A21" s="639" t="str">
        <f ca="1">IF(ISBLANK('Data Summary'!A23),"",'Data Summary'!A23)</f>
        <v/>
      </c>
    </row>
    <row r="22" spans="1:1" x14ac:dyDescent="0.3">
      <c r="A22" s="639" t="str">
        <f ca="1">IF(ISBLANK('Data Summary'!A24),"",'Data Summary'!A24)</f>
        <v/>
      </c>
    </row>
    <row r="23" spans="1:1" x14ac:dyDescent="0.3">
      <c r="A23" s="639" t="str">
        <f ca="1">IF(ISBLANK('Data Summary'!A25),"",'Data Summary'!A25)</f>
        <v/>
      </c>
    </row>
    <row r="24" spans="1:1" x14ac:dyDescent="0.3">
      <c r="A24" s="639" t="str">
        <f ca="1">IF(ISBLANK('Data Summary'!A26),"",'Data Summary'!A26)</f>
        <v/>
      </c>
    </row>
    <row r="25" spans="1:1" x14ac:dyDescent="0.3">
      <c r="A25" s="639" t="str">
        <f ca="1">IF(ISBLANK('Data Summary'!A27),"",'Data Summary'!A27)</f>
        <v/>
      </c>
    </row>
    <row r="26" spans="1:1" x14ac:dyDescent="0.3">
      <c r="A26" s="639" t="str">
        <f ca="1">IF(ISBLANK('Data Summary'!A28),"",'Data Summary'!A28)</f>
        <v/>
      </c>
    </row>
    <row r="27" spans="1:1" x14ac:dyDescent="0.3">
      <c r="A27" s="200" t="str">
        <f ca="1">IF(ISBLANK('Data Summary'!A29),"",'Data Summary'!A29)</f>
        <v/>
      </c>
    </row>
    <row r="28" spans="1:1" x14ac:dyDescent="0.3">
      <c r="A28" s="200" t="str">
        <f ca="1">IF(ISBLANK('Data Summary'!A30),"",'Data Summary'!A30)</f>
        <v/>
      </c>
    </row>
    <row r="29" spans="1:1" x14ac:dyDescent="0.3">
      <c r="A29" s="200" t="str">
        <f ca="1">IF(ISBLANK('Data Summary'!A31),"",'Data Summary'!A31)</f>
        <v/>
      </c>
    </row>
    <row r="30" spans="1:1" x14ac:dyDescent="0.3">
      <c r="A30" s="200" t="str">
        <f ca="1">IF(ISBLANK('Data Summary'!A32),"",'Data Summary'!A32)</f>
        <v/>
      </c>
    </row>
    <row r="31" spans="1:1" x14ac:dyDescent="0.3">
      <c r="A31" s="200" t="str">
        <f ca="1">IF(ISBLANK('Data Summary'!A33),"",'Data Summary'!A33)</f>
        <v/>
      </c>
    </row>
    <row r="32" spans="1:1" x14ac:dyDescent="0.3">
      <c r="A32" s="200" t="str">
        <f ca="1">IF(ISBLANK('Data Summary'!A34),"",'Data Summary'!A34)</f>
        <v/>
      </c>
    </row>
    <row r="33" spans="1:1" x14ac:dyDescent="0.3">
      <c r="A33" s="200" t="str">
        <f ca="1">IF(ISBLANK('Data Summary'!A35),"",'Data Summary'!A35)</f>
        <v/>
      </c>
    </row>
    <row r="34" spans="1:1" x14ac:dyDescent="0.3">
      <c r="A34" s="200" t="str">
        <f ca="1">IF(ISBLANK('Data Summary'!A36),"",'Data Summary'!A36)</f>
        <v/>
      </c>
    </row>
    <row r="35" spans="1:1" x14ac:dyDescent="0.3">
      <c r="A35" s="200" t="str">
        <f ca="1">IF(ISBLANK('Data Summary'!A37),"",'Data Summary'!A37)</f>
        <v/>
      </c>
    </row>
    <row r="36" spans="1:1" x14ac:dyDescent="0.3">
      <c r="A36" s="200" t="str">
        <f ca="1">IF(ISBLANK('Data Summary'!A38),"",'Data Summary'!A38)</f>
        <v/>
      </c>
    </row>
    <row r="37" spans="1:1" x14ac:dyDescent="0.3">
      <c r="A37" s="200" t="str">
        <f ca="1">IF(ISBLANK('Data Summary'!A39),"",'Data Summary'!A39)</f>
        <v/>
      </c>
    </row>
    <row r="38" spans="1:1" x14ac:dyDescent="0.3">
      <c r="A38" s="200" t="str">
        <f ca="1">IF(ISBLANK('Data Summary'!A40),"",'Data Summary'!A40)</f>
        <v/>
      </c>
    </row>
    <row r="39" spans="1:1" x14ac:dyDescent="0.3">
      <c r="A39" s="200" t="str">
        <f ca="1">IF(ISBLANK('Data Summary'!A41),"",'Data Summary'!A41)</f>
        <v/>
      </c>
    </row>
    <row r="40" spans="1:1" x14ac:dyDescent="0.3">
      <c r="A40" s="200" t="str">
        <f ca="1">IF(ISBLANK('Data Summary'!A42),"",'Data Summary'!A42)</f>
        <v/>
      </c>
    </row>
    <row r="41" spans="1:1" x14ac:dyDescent="0.3">
      <c r="A41" s="200" t="str">
        <f ca="1">IF(ISBLANK('Data Summary'!A43),"",'Data Summary'!A43)</f>
        <v/>
      </c>
    </row>
    <row r="42" spans="1:1" x14ac:dyDescent="0.3">
      <c r="A42" s="200" t="str">
        <f ca="1">IF(ISBLANK('Data Summary'!A44),"",'Data Summary'!A44)</f>
        <v/>
      </c>
    </row>
    <row r="43" spans="1:1" x14ac:dyDescent="0.3">
      <c r="A43" s="200" t="str">
        <f ca="1">IF(ISBLANK('Data Summary'!A45),"",'Data Summary'!A45)</f>
        <v/>
      </c>
    </row>
    <row r="44" spans="1:1" x14ac:dyDescent="0.3">
      <c r="A44" s="200" t="str">
        <f ca="1">IF(ISBLANK('Data Summary'!A46),"",'Data Summary'!A46)</f>
        <v/>
      </c>
    </row>
    <row r="45" spans="1:1" x14ac:dyDescent="0.3">
      <c r="A45" s="200" t="str">
        <f ca="1">IF(ISBLANK('Data Summary'!A47),"",'Data Summary'!A47)</f>
        <v/>
      </c>
    </row>
    <row r="46" spans="1:1" x14ac:dyDescent="0.3">
      <c r="A46" s="200" t="str">
        <f ca="1">IF(ISBLANK('Data Summary'!A48),"",'Data Summary'!A48)</f>
        <v/>
      </c>
    </row>
    <row r="47" spans="1:1" x14ac:dyDescent="0.3">
      <c r="A47" s="200" t="str">
        <f ca="1">IF(ISBLANK('Data Summary'!A49),"",'Data Summary'!A49)</f>
        <v/>
      </c>
    </row>
    <row r="48" spans="1:1" x14ac:dyDescent="0.3">
      <c r="A48" s="200" t="str">
        <f ca="1">IF(ISBLANK('Data Summary'!A50),"",'Data Summary'!A50)</f>
        <v/>
      </c>
    </row>
    <row r="49" spans="1:1" x14ac:dyDescent="0.3">
      <c r="A49" s="200" t="str">
        <f ca="1">IF(ISBLANK('Data Summary'!A51),"",'Data Summary'!A51)</f>
        <v/>
      </c>
    </row>
    <row r="50" spans="1:1" x14ac:dyDescent="0.3">
      <c r="A50" s="200" t="str">
        <f ca="1">IF(ISBLANK('Data Summary'!A52),"",'Data Summary'!A52)</f>
        <v/>
      </c>
    </row>
    <row r="51" spans="1:1" x14ac:dyDescent="0.3">
      <c r="A51" s="200" t="str">
        <f ca="1">IF(ISBLANK('Data Summary'!A53),"",'Data Summary'!A53)</f>
        <v/>
      </c>
    </row>
    <row r="52" spans="1:1" x14ac:dyDescent="0.3">
      <c r="A52" s="200" t="str">
        <f ca="1">IF(ISBLANK('Data Summary'!A54),"",'Data Summary'!A54)</f>
        <v/>
      </c>
    </row>
    <row r="53" spans="1:1" x14ac:dyDescent="0.3">
      <c r="A53" s="200" t="str">
        <f ca="1">IF(ISBLANK('Data Summary'!A55),"",'Data Summary'!A55)</f>
        <v/>
      </c>
    </row>
    <row r="54" spans="1:1" x14ac:dyDescent="0.3">
      <c r="A54" s="200" t="str">
        <f ca="1">IF(ISBLANK('Data Summary'!A56),"",'Data Summary'!A56)</f>
        <v/>
      </c>
    </row>
    <row r="55" spans="1:1" x14ac:dyDescent="0.3">
      <c r="A55" s="200" t="str">
        <f ca="1">IF(ISBLANK('Data Summary'!A57),"",'Data Summary'!A57)</f>
        <v/>
      </c>
    </row>
    <row r="56" spans="1:1" x14ac:dyDescent="0.3">
      <c r="A56" s="200" t="str">
        <f ca="1">IF(ISBLANK('Data Summary'!A58),"",'Data Summary'!A58)</f>
        <v/>
      </c>
    </row>
    <row r="57" spans="1:1" x14ac:dyDescent="0.3">
      <c r="A57" s="200" t="str">
        <f ca="1">IF(ISBLANK('Data Summary'!A59),"",'Data Summary'!A59)</f>
        <v/>
      </c>
    </row>
    <row r="58" spans="1:1" x14ac:dyDescent="0.3">
      <c r="A58" s="200" t="str">
        <f ca="1">IF(ISBLANK('Data Summary'!A60),"",'Data Summary'!A60)</f>
        <v/>
      </c>
    </row>
    <row r="59" spans="1:1" x14ac:dyDescent="0.3">
      <c r="A59" s="200" t="str">
        <f ca="1">IF(ISBLANK('Data Summary'!A61),"",'Data Summary'!A61)</f>
        <v/>
      </c>
    </row>
    <row r="60" spans="1:1" x14ac:dyDescent="0.3">
      <c r="A60" s="200" t="str">
        <f ca="1">IF(ISBLANK('Data Summary'!A62),"",'Data Summary'!A62)</f>
        <v/>
      </c>
    </row>
    <row r="61" spans="1:1" x14ac:dyDescent="0.3">
      <c r="A61" s="200" t="str">
        <f ca="1">IF(ISBLANK('Data Summary'!A63),"",'Data Summary'!A63)</f>
        <v/>
      </c>
    </row>
    <row r="62" spans="1:1" x14ac:dyDescent="0.3">
      <c r="A62" s="200" t="str">
        <f ca="1">IF(ISBLANK('Data Summary'!A64),"",'Data Summary'!A64)</f>
        <v/>
      </c>
    </row>
    <row r="63" spans="1:1" x14ac:dyDescent="0.3">
      <c r="A63" s="200" t="str">
        <f ca="1">IF(ISBLANK('Data Summary'!A65),"",'Data Summary'!A65)</f>
        <v/>
      </c>
    </row>
    <row r="64" spans="1:1" x14ac:dyDescent="0.3">
      <c r="A64" s="200" t="str">
        <f ca="1">IF(ISBLANK('Data Summary'!A66),"",'Data Summary'!A66)</f>
        <v/>
      </c>
    </row>
    <row r="65" spans="1:1" x14ac:dyDescent="0.3">
      <c r="A65" s="200" t="str">
        <f ca="1">IF(ISBLANK('Data Summary'!A67),"",'Data Summary'!A67)</f>
        <v/>
      </c>
    </row>
    <row r="66" spans="1:1" x14ac:dyDescent="0.3">
      <c r="A66" s="200" t="str">
        <f ca="1">IF(ISBLANK('Data Summary'!A68),"",'Data Summary'!A68)</f>
        <v/>
      </c>
    </row>
    <row r="67" spans="1:1" x14ac:dyDescent="0.3">
      <c r="A67" s="200" t="str">
        <f ca="1">IF(ISBLANK('Data Summary'!A69),"",'Data Summary'!A69)</f>
        <v/>
      </c>
    </row>
    <row r="68" spans="1:1" x14ac:dyDescent="0.3">
      <c r="A68" s="200" t="str">
        <f ca="1">IF(ISBLANK('Data Summary'!A70),"",'Data Summary'!A70)</f>
        <v/>
      </c>
    </row>
    <row r="69" spans="1:1" x14ac:dyDescent="0.3">
      <c r="A69" s="200" t="str">
        <f ca="1">IF(ISBLANK('Data Summary'!A71),"",'Data Summary'!A71)</f>
        <v/>
      </c>
    </row>
    <row r="70" spans="1:1" x14ac:dyDescent="0.3">
      <c r="A70" s="200" t="str">
        <f ca="1">IF(ISBLANK('Data Summary'!A72),"",'Data Summary'!A72)</f>
        <v/>
      </c>
    </row>
    <row r="71" spans="1:1" x14ac:dyDescent="0.3">
      <c r="A71" s="200" t="str">
        <f ca="1">IF(ISBLANK('Data Summary'!A73),"",'Data Summary'!A73)</f>
        <v/>
      </c>
    </row>
    <row r="72" spans="1:1" x14ac:dyDescent="0.3">
      <c r="A72" s="200" t="str">
        <f ca="1">IF(ISBLANK('Data Summary'!A74),"",'Data Summary'!A74)</f>
        <v/>
      </c>
    </row>
    <row r="73" spans="1:1" x14ac:dyDescent="0.3">
      <c r="A73" s="200" t="str">
        <f ca="1">IF(ISBLANK('Data Summary'!A75),"",'Data Summary'!A75)</f>
        <v/>
      </c>
    </row>
    <row r="74" spans="1:1" x14ac:dyDescent="0.3">
      <c r="A74" s="200" t="str">
        <f ca="1">IF(ISBLANK('Data Summary'!A76),"",'Data Summary'!A76)</f>
        <v/>
      </c>
    </row>
    <row r="75" spans="1:1" x14ac:dyDescent="0.3">
      <c r="A75" s="200" t="str">
        <f ca="1">IF(ISBLANK('Data Summary'!A77),"",'Data Summary'!A77)</f>
        <v/>
      </c>
    </row>
    <row r="76" spans="1:1" x14ac:dyDescent="0.3">
      <c r="A76" s="200" t="str">
        <f ca="1">IF(ISBLANK('Data Summary'!A78),"",'Data Summary'!A78)</f>
        <v/>
      </c>
    </row>
    <row r="77" spans="1:1" x14ac:dyDescent="0.3">
      <c r="A77" s="200" t="str">
        <f ca="1">IF(ISBLANK('Data Summary'!A79),"",'Data Summary'!A79)</f>
        <v/>
      </c>
    </row>
    <row r="78" spans="1:1" x14ac:dyDescent="0.3">
      <c r="A78" s="200" t="str">
        <f ca="1">IF(ISBLANK('Data Summary'!A80),"",'Data Summary'!A80)</f>
        <v/>
      </c>
    </row>
    <row r="79" spans="1:1" x14ac:dyDescent="0.3">
      <c r="A79" s="200" t="str">
        <f ca="1">IF(ISBLANK('Data Summary'!A81),"",'Data Summary'!A81)</f>
        <v/>
      </c>
    </row>
    <row r="80" spans="1:1" x14ac:dyDescent="0.3">
      <c r="A80" s="200" t="str">
        <f ca="1">IF(ISBLANK('Data Summary'!A82),"",'Data Summary'!A82)</f>
        <v/>
      </c>
    </row>
    <row r="81" spans="1:1" x14ac:dyDescent="0.3">
      <c r="A81" s="200" t="str">
        <f ca="1">IF(ISBLANK('Data Summary'!A83),"",'Data Summary'!A83)</f>
        <v/>
      </c>
    </row>
    <row r="82" spans="1:1" x14ac:dyDescent="0.3">
      <c r="A82" s="200" t="str">
        <f ca="1">IF(ISBLANK('Data Summary'!A84),"",'Data Summary'!A84)</f>
        <v/>
      </c>
    </row>
    <row r="83" spans="1:1" x14ac:dyDescent="0.3">
      <c r="A83" s="200" t="str">
        <f ca="1">IF(ISBLANK('Data Summary'!A85),"",'Data Summary'!A85)</f>
        <v/>
      </c>
    </row>
    <row r="84" spans="1:1" x14ac:dyDescent="0.3">
      <c r="A84" s="200" t="str">
        <f ca="1">IF(ISBLANK('Data Summary'!A86),"",'Data Summary'!A86)</f>
        <v/>
      </c>
    </row>
    <row r="85" spans="1:1" x14ac:dyDescent="0.3">
      <c r="A85" s="200" t="str">
        <f ca="1">IF(ISBLANK('Data Summary'!A87),"",'Data Summary'!A87)</f>
        <v/>
      </c>
    </row>
    <row r="86" spans="1:1" x14ac:dyDescent="0.3">
      <c r="A86" s="200" t="str">
        <f ca="1">IF(ISBLANK('Data Summary'!A88),"",'Data Summary'!A88)</f>
        <v/>
      </c>
    </row>
    <row r="87" spans="1:1" x14ac:dyDescent="0.3">
      <c r="A87" s="200" t="str">
        <f ca="1">IF(ISBLANK('Data Summary'!A89),"",'Data Summary'!A89)</f>
        <v/>
      </c>
    </row>
    <row r="88" spans="1:1" x14ac:dyDescent="0.3">
      <c r="A88" s="200" t="str">
        <f ca="1">IF(ISBLANK('Data Summary'!A90),"",'Data Summary'!A90)</f>
        <v/>
      </c>
    </row>
    <row r="89" spans="1:1" x14ac:dyDescent="0.3">
      <c r="A89" s="200" t="str">
        <f ca="1">IF(ISBLANK('Data Summary'!A91),"",'Data Summary'!A91)</f>
        <v/>
      </c>
    </row>
    <row r="90" spans="1:1" x14ac:dyDescent="0.3">
      <c r="A90" s="200" t="str">
        <f ca="1">IF(ISBLANK('Data Summary'!A92),"",'Data Summary'!A92)</f>
        <v/>
      </c>
    </row>
    <row r="91" spans="1:1" x14ac:dyDescent="0.3">
      <c r="A91" s="200" t="str">
        <f ca="1">IF(ISBLANK('Data Summary'!A93),"",'Data Summary'!A93)</f>
        <v/>
      </c>
    </row>
    <row r="92" spans="1:1" x14ac:dyDescent="0.3">
      <c r="A92" s="200" t="str">
        <f ca="1">IF(ISBLANK('Data Summary'!A94),"",'Data Summary'!A94)</f>
        <v/>
      </c>
    </row>
    <row r="93" spans="1:1" x14ac:dyDescent="0.3">
      <c r="A93" s="200" t="str">
        <f ca="1">IF(ISBLANK('Data Summary'!A95),"",'Data Summary'!A95)</f>
        <v/>
      </c>
    </row>
    <row r="94" spans="1:1" x14ac:dyDescent="0.3">
      <c r="A94" s="200" t="str">
        <f ca="1">IF(ISBLANK('Data Summary'!A96),"",'Data Summary'!A96)</f>
        <v/>
      </c>
    </row>
    <row r="95" spans="1:1" x14ac:dyDescent="0.3">
      <c r="A95" s="200" t="str">
        <f ca="1">IF(ISBLANK('Data Summary'!A97),"",'Data Summary'!A97)</f>
        <v/>
      </c>
    </row>
    <row r="96" spans="1:1" x14ac:dyDescent="0.3">
      <c r="A96" s="200" t="str">
        <f ca="1">IF(ISBLANK('Data Summary'!A98),"",'Data Summary'!A98)</f>
        <v/>
      </c>
    </row>
    <row r="97" spans="1:1" x14ac:dyDescent="0.3">
      <c r="A97" s="200" t="str">
        <f ca="1">IF(ISBLANK('Data Summary'!A99),"",'Data Summary'!A99)</f>
        <v/>
      </c>
    </row>
    <row r="98" spans="1:1" x14ac:dyDescent="0.3">
      <c r="A98" s="200" t="str">
        <f ca="1">IF(ISBLANK('Data Summary'!A100),"",'Data Summary'!A100)</f>
        <v/>
      </c>
    </row>
    <row r="99" spans="1:1" x14ac:dyDescent="0.3">
      <c r="A99" s="200" t="str">
        <f ca="1">IF(ISBLANK('Data Summary'!A101),"",'Data Summary'!A101)</f>
        <v/>
      </c>
    </row>
    <row r="100" spans="1:1" x14ac:dyDescent="0.3">
      <c r="A100" s="200" t="str">
        <f ca="1">IF(ISBLANK('Data Summary'!A102),"",'Data Summary'!A102)</f>
        <v/>
      </c>
    </row>
    <row r="101" spans="1:1" x14ac:dyDescent="0.3">
      <c r="A101" s="200" t="str">
        <f ca="1">IF(ISBLANK('Data Summary'!A103),"",'Data Summary'!A103)</f>
        <v/>
      </c>
    </row>
    <row r="102" spans="1:1" x14ac:dyDescent="0.3">
      <c r="A102" s="200" t="str">
        <f ca="1">IF(ISBLANK('Data Summary'!A104),"",'Data Summary'!A104)</f>
        <v/>
      </c>
    </row>
    <row r="103" spans="1:1" x14ac:dyDescent="0.3">
      <c r="A103" s="200" t="str">
        <f ca="1">IF(ISBLANK('Data Summary'!A105),"",'Data Summary'!A105)</f>
        <v/>
      </c>
    </row>
    <row r="104" spans="1:1" x14ac:dyDescent="0.3">
      <c r="A104" s="200" t="str">
        <f ca="1">IF(ISBLANK('Data Summary'!A106),"",'Data Summary'!A106)</f>
        <v/>
      </c>
    </row>
    <row r="105" spans="1:1" x14ac:dyDescent="0.3">
      <c r="A105" s="200" t="str">
        <f ca="1">IF(ISBLANK('Data Summary'!A107),"",'Data Summary'!A107)</f>
        <v/>
      </c>
    </row>
    <row r="106" spans="1:1" x14ac:dyDescent="0.3">
      <c r="A106" s="200" t="str">
        <f ca="1">IF(ISBLANK('Data Summary'!A108),"",'Data Summary'!A108)</f>
        <v/>
      </c>
    </row>
    <row r="107" spans="1:1" x14ac:dyDescent="0.3">
      <c r="A107" s="200" t="str">
        <f ca="1">IF(ISBLANK('Data Summary'!A109),"",'Data Summary'!A109)</f>
        <v/>
      </c>
    </row>
    <row r="108" spans="1:1" x14ac:dyDescent="0.3">
      <c r="A108" s="200" t="str">
        <f ca="1">IF(ISBLANK('Data Summary'!A110),"",'Data Summary'!A110)</f>
        <v/>
      </c>
    </row>
    <row r="109" spans="1:1" x14ac:dyDescent="0.3">
      <c r="A109" s="200" t="str">
        <f ca="1">IF(ISBLANK('Data Summary'!A111),"",'Data Summary'!A111)</f>
        <v/>
      </c>
    </row>
    <row r="110" spans="1:1" x14ac:dyDescent="0.3">
      <c r="A110" s="200" t="str">
        <f ca="1">IF(ISBLANK('Data Summary'!A112),"",'Data Summary'!A112)</f>
        <v/>
      </c>
    </row>
    <row r="111" spans="1:1" x14ac:dyDescent="0.3">
      <c r="A111" s="200" t="str">
        <f ca="1">IF(ISBLANK('Data Summary'!A113),"",'Data Summary'!A113)</f>
        <v/>
      </c>
    </row>
    <row r="112" spans="1:1" x14ac:dyDescent="0.3">
      <c r="A112" s="200" t="str">
        <f ca="1">IF(ISBLANK('Data Summary'!A114),"",'Data Summary'!A114)</f>
        <v/>
      </c>
    </row>
    <row r="113" spans="1:1" x14ac:dyDescent="0.3">
      <c r="A113" s="200" t="str">
        <f ca="1">IF(ISBLANK('Data Summary'!A115),"",'Data Summary'!A115)</f>
        <v/>
      </c>
    </row>
    <row r="114" spans="1:1" x14ac:dyDescent="0.3">
      <c r="A114" s="200" t="str">
        <f ca="1">IF(ISBLANK('Data Summary'!A116),"",'Data Summary'!A116)</f>
        <v/>
      </c>
    </row>
    <row r="115" spans="1:1" x14ac:dyDescent="0.3">
      <c r="A115" s="200" t="str">
        <f ca="1">IF(ISBLANK('Data Summary'!A117),"",'Data Summary'!A117)</f>
        <v/>
      </c>
    </row>
    <row r="116" spans="1:1" x14ac:dyDescent="0.3">
      <c r="A116" s="200" t="str">
        <f ca="1">IF(ISBLANK('Data Summary'!A118),"",'Data Summary'!A118)</f>
        <v/>
      </c>
    </row>
    <row r="117" spans="1:1" x14ac:dyDescent="0.3">
      <c r="A117" s="200" t="str">
        <f ca="1">IF(ISBLANK('Data Summary'!A119),"",'Data Summary'!A119)</f>
        <v/>
      </c>
    </row>
    <row r="118" spans="1:1" x14ac:dyDescent="0.3">
      <c r="A118" s="200" t="str">
        <f ca="1">IF(ISBLANK('Data Summary'!A120),"",'Data Summary'!A120)</f>
        <v/>
      </c>
    </row>
    <row r="119" spans="1:1" x14ac:dyDescent="0.3">
      <c r="A119" s="200" t="str">
        <f ca="1">IF(ISBLANK('Data Summary'!A121),"",'Data Summary'!A121)</f>
        <v/>
      </c>
    </row>
    <row r="120" spans="1:1" x14ac:dyDescent="0.3">
      <c r="A120" s="200" t="str">
        <f ca="1">IF(ISBLANK('Data Summary'!A122),"",'Data Summary'!A122)</f>
        <v/>
      </c>
    </row>
    <row r="121" spans="1:1" x14ac:dyDescent="0.3">
      <c r="A121" s="200" t="str">
        <f ca="1">IF(ISBLANK('Data Summary'!A123),"",'Data Summary'!A123)</f>
        <v/>
      </c>
    </row>
    <row r="122" spans="1:1" x14ac:dyDescent="0.3">
      <c r="A122" s="200" t="str">
        <f ca="1">IF(ISBLANK('Data Summary'!A124),"",'Data Summary'!A124)</f>
        <v/>
      </c>
    </row>
    <row r="123" spans="1:1" x14ac:dyDescent="0.3">
      <c r="A123" s="200" t="str">
        <f ca="1">IF(ISBLANK('Data Summary'!A125),"",'Data Summary'!A125)</f>
        <v/>
      </c>
    </row>
    <row r="124" spans="1:1" x14ac:dyDescent="0.3">
      <c r="A124" s="200" t="str">
        <f ca="1">IF(ISBLANK('Data Summary'!A126),"",'Data Summary'!A126)</f>
        <v/>
      </c>
    </row>
    <row r="125" spans="1:1" x14ac:dyDescent="0.3">
      <c r="A125" s="200" t="str">
        <f ca="1">IF(ISBLANK('Data Summary'!A127),"",'Data Summary'!A127)</f>
        <v/>
      </c>
    </row>
    <row r="126" spans="1:1" x14ac:dyDescent="0.3">
      <c r="A126" s="200" t="str">
        <f ca="1">IF(ISBLANK('Data Summary'!A128),"",'Data Summary'!A128)</f>
        <v/>
      </c>
    </row>
    <row r="127" spans="1:1" x14ac:dyDescent="0.3">
      <c r="A127" s="200" t="str">
        <f ca="1">IF(ISBLANK('Data Summary'!A129),"",'Data Summary'!A129)</f>
        <v/>
      </c>
    </row>
    <row r="128" spans="1:1" x14ac:dyDescent="0.3">
      <c r="A128" s="200" t="str">
        <f ca="1">IF(ISBLANK('Data Summary'!A130),"",'Data Summary'!A130)</f>
        <v/>
      </c>
    </row>
    <row r="129" spans="1:1" x14ac:dyDescent="0.3">
      <c r="A129" s="200" t="str">
        <f ca="1">IF(ISBLANK('Data Summary'!A131),"",'Data Summary'!A131)</f>
        <v/>
      </c>
    </row>
    <row r="130" spans="1:1" x14ac:dyDescent="0.3">
      <c r="A130" s="200" t="str">
        <f ca="1">IF(ISBLANK('Data Summary'!A132),"",'Data Summary'!A132)</f>
        <v/>
      </c>
    </row>
    <row r="131" spans="1:1" x14ac:dyDescent="0.3">
      <c r="A131" s="200" t="str">
        <f ca="1">IF(ISBLANK('Data Summary'!A133),"",'Data Summary'!A133)</f>
        <v/>
      </c>
    </row>
    <row r="132" spans="1:1" x14ac:dyDescent="0.3">
      <c r="A132" s="200" t="str">
        <f ca="1">IF(ISBLANK('Data Summary'!A134),"",'Data Summary'!A134)</f>
        <v/>
      </c>
    </row>
    <row r="133" spans="1:1" x14ac:dyDescent="0.3">
      <c r="A133" s="200" t="str">
        <f ca="1">IF(ISBLANK('Data Summary'!A135),"",'Data Summary'!A135)</f>
        <v/>
      </c>
    </row>
    <row r="134" spans="1:1" x14ac:dyDescent="0.3">
      <c r="A134" s="200" t="str">
        <f ca="1">IF(ISBLANK('Data Summary'!A136),"",'Data Summary'!A136)</f>
        <v/>
      </c>
    </row>
    <row r="135" spans="1:1" x14ac:dyDescent="0.3">
      <c r="A135" s="200" t="str">
        <f ca="1">IF(ISBLANK('Data Summary'!A137),"",'Data Summary'!A137)</f>
        <v/>
      </c>
    </row>
    <row r="136" spans="1:1" x14ac:dyDescent="0.3">
      <c r="A136" s="200" t="str">
        <f ca="1">IF(ISBLANK('Data Summary'!A138),"",'Data Summary'!A138)</f>
        <v/>
      </c>
    </row>
    <row r="137" spans="1:1" x14ac:dyDescent="0.3">
      <c r="A137" s="200" t="str">
        <f ca="1">IF(ISBLANK('Data Summary'!A139),"",'Data Summary'!A139)</f>
        <v/>
      </c>
    </row>
    <row r="138" spans="1:1" x14ac:dyDescent="0.3">
      <c r="A138" s="200" t="str">
        <f ca="1">IF(ISBLANK('Data Summary'!A140),"",'Data Summary'!A140)</f>
        <v/>
      </c>
    </row>
    <row r="139" spans="1:1" x14ac:dyDescent="0.3">
      <c r="A139" s="200" t="str">
        <f ca="1">IF(ISBLANK('Data Summary'!A141),"",'Data Summary'!A141)</f>
        <v/>
      </c>
    </row>
    <row r="140" spans="1:1" x14ac:dyDescent="0.3">
      <c r="A140" s="200" t="str">
        <f ca="1">IF(ISBLANK('Data Summary'!A142),"",'Data Summary'!A142)</f>
        <v/>
      </c>
    </row>
    <row r="141" spans="1:1" x14ac:dyDescent="0.3">
      <c r="A141" s="200" t="str">
        <f ca="1">IF(ISBLANK('Data Summary'!A143),"",'Data Summary'!A143)</f>
        <v/>
      </c>
    </row>
    <row r="142" spans="1:1" x14ac:dyDescent="0.3">
      <c r="A142" s="200" t="str">
        <f ca="1">IF(ISBLANK('Data Summary'!A144),"",'Data Summary'!A144)</f>
        <v/>
      </c>
    </row>
    <row r="143" spans="1:1" x14ac:dyDescent="0.3">
      <c r="A143" s="200" t="str">
        <f ca="1">IF(ISBLANK('Data Summary'!A145),"",'Data Summary'!A145)</f>
        <v/>
      </c>
    </row>
    <row r="144" spans="1:1" x14ac:dyDescent="0.3">
      <c r="A144" s="200" t="str">
        <f ca="1">IF(ISBLANK('Data Summary'!A146),"",'Data Summary'!A146)</f>
        <v/>
      </c>
    </row>
    <row r="145" spans="1:1" x14ac:dyDescent="0.3">
      <c r="A145" s="200" t="str">
        <f ca="1">IF(ISBLANK('Data Summary'!A147),"",'Data Summary'!A147)</f>
        <v/>
      </c>
    </row>
    <row r="146" spans="1:1" x14ac:dyDescent="0.3">
      <c r="A146" s="200" t="str">
        <f ca="1">IF(ISBLANK('Data Summary'!A148),"",'Data Summary'!A148)</f>
        <v/>
      </c>
    </row>
    <row r="147" spans="1:1" x14ac:dyDescent="0.3">
      <c r="A147" s="200" t="str">
        <f ca="1">IF(ISBLANK('Data Summary'!A149),"",'Data Summary'!A149)</f>
        <v/>
      </c>
    </row>
    <row r="148" spans="1:1" x14ac:dyDescent="0.3">
      <c r="A148" s="200" t="e">
        <f>IF(ISBLANK(#REF!),"",#REF!)</f>
        <v>#REF!</v>
      </c>
    </row>
    <row r="149" spans="1:1" x14ac:dyDescent="0.3">
      <c r="A149" s="200" t="e">
        <f>IF(ISBLANK(#REF!),"",#REF!)</f>
        <v>#REF!</v>
      </c>
    </row>
    <row r="150" spans="1:1" x14ac:dyDescent="0.3">
      <c r="A150" s="200" t="e">
        <f>IF(ISBLANK(#REF!),"",#REF!)</f>
        <v>#REF!</v>
      </c>
    </row>
    <row r="151" spans="1:1" x14ac:dyDescent="0.3">
      <c r="A151" s="200" t="e">
        <f>IF(ISBLANK(#REF!),"",#REF!)</f>
        <v>#REF!</v>
      </c>
    </row>
    <row r="152" spans="1:1" x14ac:dyDescent="0.3">
      <c r="A152" s="197"/>
    </row>
    <row r="153" spans="1:1" x14ac:dyDescent="0.3">
      <c r="A153" s="197"/>
    </row>
    <row r="154" spans="1:1" x14ac:dyDescent="0.3">
      <c r="A154" s="197"/>
    </row>
    <row r="155" spans="1:1" x14ac:dyDescent="0.3">
      <c r="A155" s="197"/>
    </row>
    <row r="156" spans="1:1" x14ac:dyDescent="0.3">
      <c r="A156" s="197"/>
    </row>
    <row r="157" spans="1:1" x14ac:dyDescent="0.3">
      <c r="A157" s="197"/>
    </row>
    <row r="158" spans="1:1" x14ac:dyDescent="0.3">
      <c r="A158" s="197"/>
    </row>
    <row r="159" spans="1:1" x14ac:dyDescent="0.3">
      <c r="A159" s="197"/>
    </row>
    <row r="160" spans="1:1" x14ac:dyDescent="0.3">
      <c r="A160" s="197"/>
    </row>
    <row r="161" spans="1:1" x14ac:dyDescent="0.3">
      <c r="A161" s="197"/>
    </row>
    <row r="162" spans="1:1" x14ac:dyDescent="0.3">
      <c r="A162" s="197"/>
    </row>
    <row r="163" spans="1:1" x14ac:dyDescent="0.3">
      <c r="A163" s="197"/>
    </row>
    <row r="164" spans="1:1" x14ac:dyDescent="0.3">
      <c r="A164" s="197"/>
    </row>
    <row r="165" spans="1:1" x14ac:dyDescent="0.3">
      <c r="A165" s="197"/>
    </row>
    <row r="166" spans="1:1" x14ac:dyDescent="0.3">
      <c r="A166" s="197"/>
    </row>
    <row r="167" spans="1:1" x14ac:dyDescent="0.3">
      <c r="A167" s="197"/>
    </row>
    <row r="168" spans="1:1" x14ac:dyDescent="0.3">
      <c r="A168" s="197"/>
    </row>
    <row r="169" spans="1:1" x14ac:dyDescent="0.3">
      <c r="A169" s="197"/>
    </row>
    <row r="170" spans="1:1" x14ac:dyDescent="0.3">
      <c r="A170" s="197"/>
    </row>
    <row r="171" spans="1:1" x14ac:dyDescent="0.3">
      <c r="A171" s="197"/>
    </row>
    <row r="172" spans="1:1" x14ac:dyDescent="0.3">
      <c r="A172" s="197"/>
    </row>
    <row r="173" spans="1:1" x14ac:dyDescent="0.3">
      <c r="A173" s="197"/>
    </row>
    <row r="174" spans="1:1" x14ac:dyDescent="0.3">
      <c r="A174" s="197"/>
    </row>
    <row r="175" spans="1:1" x14ac:dyDescent="0.3">
      <c r="A175" s="197"/>
    </row>
    <row r="176" spans="1:1" x14ac:dyDescent="0.3">
      <c r="A176" s="197"/>
    </row>
    <row r="177" spans="1:1" x14ac:dyDescent="0.3">
      <c r="A177" s="197"/>
    </row>
    <row r="178" spans="1:1" x14ac:dyDescent="0.3">
      <c r="A178" s="197"/>
    </row>
    <row r="179" spans="1:1" x14ac:dyDescent="0.3">
      <c r="A179" s="197"/>
    </row>
    <row r="180" spans="1:1" x14ac:dyDescent="0.3">
      <c r="A180" s="197"/>
    </row>
    <row r="181" spans="1:1" x14ac:dyDescent="0.3">
      <c r="A181" s="197"/>
    </row>
    <row r="182" spans="1:1" x14ac:dyDescent="0.3">
      <c r="A182" s="197"/>
    </row>
    <row r="183" spans="1:1" x14ac:dyDescent="0.3">
      <c r="A183" s="197"/>
    </row>
    <row r="184" spans="1:1" x14ac:dyDescent="0.3">
      <c r="A184" s="197"/>
    </row>
    <row r="185" spans="1:1" x14ac:dyDescent="0.3">
      <c r="A185" s="197"/>
    </row>
    <row r="186" spans="1:1" x14ac:dyDescent="0.3">
      <c r="A186" s="197"/>
    </row>
    <row r="187" spans="1:1" x14ac:dyDescent="0.3">
      <c r="A187" s="197"/>
    </row>
    <row r="188" spans="1:1" x14ac:dyDescent="0.3">
      <c r="A188" s="197"/>
    </row>
    <row r="189" spans="1:1" x14ac:dyDescent="0.3">
      <c r="A189" s="197"/>
    </row>
    <row r="190" spans="1:1" x14ac:dyDescent="0.3">
      <c r="A190" s="197"/>
    </row>
    <row r="191" spans="1:1" x14ac:dyDescent="0.3">
      <c r="A191" s="197"/>
    </row>
    <row r="192" spans="1:1" x14ac:dyDescent="0.3">
      <c r="A192" s="197"/>
    </row>
    <row r="193" spans="1:1" x14ac:dyDescent="0.3">
      <c r="A193" s="197"/>
    </row>
    <row r="194" spans="1:1" x14ac:dyDescent="0.3">
      <c r="A194" s="197"/>
    </row>
    <row r="195" spans="1:1" x14ac:dyDescent="0.3">
      <c r="A195" s="197"/>
    </row>
    <row r="196" spans="1:1" x14ac:dyDescent="0.3">
      <c r="A196" s="197"/>
    </row>
    <row r="197" spans="1:1" x14ac:dyDescent="0.3">
      <c r="A197" s="197"/>
    </row>
    <row r="198" spans="1:1" x14ac:dyDescent="0.3">
      <c r="A198" s="197"/>
    </row>
    <row r="199" spans="1:1" x14ac:dyDescent="0.3">
      <c r="A199" s="197"/>
    </row>
    <row r="200" spans="1:1" x14ac:dyDescent="0.3">
      <c r="A200" s="197"/>
    </row>
    <row r="201" spans="1:1" x14ac:dyDescent="0.3">
      <c r="A201" s="197"/>
    </row>
    <row r="202" spans="1:1" x14ac:dyDescent="0.3">
      <c r="A202" s="197"/>
    </row>
    <row r="203" spans="1:1" x14ac:dyDescent="0.3">
      <c r="A203" s="197"/>
    </row>
    <row r="204" spans="1:1" x14ac:dyDescent="0.3">
      <c r="A204" s="197"/>
    </row>
    <row r="205" spans="1:1" x14ac:dyDescent="0.3">
      <c r="A205" s="197"/>
    </row>
    <row r="206" spans="1:1" x14ac:dyDescent="0.3">
      <c r="A206" s="197"/>
    </row>
    <row r="207" spans="1:1" x14ac:dyDescent="0.3">
      <c r="A207" s="197"/>
    </row>
    <row r="208" spans="1:1" x14ac:dyDescent="0.3">
      <c r="A208" s="197"/>
    </row>
    <row r="209" spans="1:1" x14ac:dyDescent="0.3">
      <c r="A209" s="197"/>
    </row>
    <row r="210" spans="1:1" x14ac:dyDescent="0.3">
      <c r="A210" s="197"/>
    </row>
    <row r="211" spans="1:1" x14ac:dyDescent="0.3">
      <c r="A211" s="197"/>
    </row>
    <row r="212" spans="1:1" x14ac:dyDescent="0.3">
      <c r="A212" s="197"/>
    </row>
    <row r="213" spans="1:1" x14ac:dyDescent="0.3">
      <c r="A213" s="197"/>
    </row>
    <row r="214" spans="1:1" x14ac:dyDescent="0.3">
      <c r="A214" s="197"/>
    </row>
    <row r="215" spans="1:1" x14ac:dyDescent="0.3">
      <c r="A215" s="197"/>
    </row>
    <row r="216" spans="1:1" x14ac:dyDescent="0.3">
      <c r="A216" s="197"/>
    </row>
    <row r="217" spans="1:1" x14ac:dyDescent="0.3">
      <c r="A217" s="197"/>
    </row>
    <row r="218" spans="1:1" x14ac:dyDescent="0.3">
      <c r="A218" s="197"/>
    </row>
    <row r="219" spans="1:1" x14ac:dyDescent="0.3">
      <c r="A219" s="197"/>
    </row>
    <row r="220" spans="1:1" x14ac:dyDescent="0.3">
      <c r="A220" s="197"/>
    </row>
    <row r="221" spans="1:1" x14ac:dyDescent="0.3">
      <c r="A221" s="197"/>
    </row>
    <row r="222" spans="1:1" x14ac:dyDescent="0.3">
      <c r="A222" s="197"/>
    </row>
    <row r="223" spans="1:1" x14ac:dyDescent="0.3">
      <c r="A223" s="197"/>
    </row>
    <row r="224" spans="1:1" x14ac:dyDescent="0.3">
      <c r="A224" s="197"/>
    </row>
    <row r="225" spans="1:1" x14ac:dyDescent="0.3">
      <c r="A225" s="197"/>
    </row>
    <row r="226" spans="1:1" x14ac:dyDescent="0.3">
      <c r="A226" s="197"/>
    </row>
    <row r="227" spans="1:1" x14ac:dyDescent="0.3">
      <c r="A227" s="197"/>
    </row>
    <row r="228" spans="1:1" x14ac:dyDescent="0.3">
      <c r="A228" s="197"/>
    </row>
    <row r="229" spans="1:1" x14ac:dyDescent="0.3">
      <c r="A229" s="197"/>
    </row>
    <row r="230" spans="1:1" x14ac:dyDescent="0.3">
      <c r="A230" s="197"/>
    </row>
    <row r="231" spans="1:1" x14ac:dyDescent="0.3">
      <c r="A231" s="197"/>
    </row>
    <row r="232" spans="1:1" x14ac:dyDescent="0.3">
      <c r="A232" s="197"/>
    </row>
    <row r="233" spans="1:1" x14ac:dyDescent="0.3">
      <c r="A233" s="197"/>
    </row>
    <row r="234" spans="1:1" x14ac:dyDescent="0.3">
      <c r="A234" s="197"/>
    </row>
    <row r="235" spans="1:1" x14ac:dyDescent="0.3">
      <c r="A235" s="197"/>
    </row>
    <row r="236" spans="1:1" x14ac:dyDescent="0.3">
      <c r="A236" s="197"/>
    </row>
    <row r="237" spans="1:1" x14ac:dyDescent="0.3">
      <c r="A237" s="197"/>
    </row>
    <row r="238" spans="1:1" x14ac:dyDescent="0.3">
      <c r="A238" s="197"/>
    </row>
    <row r="239" spans="1:1" x14ac:dyDescent="0.3">
      <c r="A239" s="197"/>
    </row>
    <row r="240" spans="1:1" x14ac:dyDescent="0.3">
      <c r="A240" s="197"/>
    </row>
    <row r="241" spans="1:1" x14ac:dyDescent="0.3">
      <c r="A241" s="197"/>
    </row>
    <row r="242" spans="1:1" x14ac:dyDescent="0.3">
      <c r="A242" s="197"/>
    </row>
    <row r="243" spans="1:1" x14ac:dyDescent="0.3">
      <c r="A243" s="197"/>
    </row>
    <row r="244" spans="1:1" x14ac:dyDescent="0.3">
      <c r="A244" s="197"/>
    </row>
    <row r="245" spans="1:1" x14ac:dyDescent="0.3">
      <c r="A245" s="197"/>
    </row>
    <row r="246" spans="1:1" x14ac:dyDescent="0.3">
      <c r="A246" s="197"/>
    </row>
    <row r="247" spans="1:1" x14ac:dyDescent="0.3">
      <c r="A247" s="197"/>
    </row>
    <row r="248" spans="1:1" x14ac:dyDescent="0.3">
      <c r="A248" s="197"/>
    </row>
    <row r="249" spans="1:1" x14ac:dyDescent="0.3">
      <c r="A249" s="197"/>
    </row>
    <row r="250" spans="1:1" x14ac:dyDescent="0.3">
      <c r="A250" s="197"/>
    </row>
    <row r="251" spans="1:1" x14ac:dyDescent="0.3">
      <c r="A251" s="197"/>
    </row>
    <row r="252" spans="1:1" x14ac:dyDescent="0.3">
      <c r="A252" s="197"/>
    </row>
    <row r="253" spans="1:1" x14ac:dyDescent="0.3">
      <c r="A253" s="197"/>
    </row>
    <row r="254" spans="1:1" x14ac:dyDescent="0.3">
      <c r="A254" s="197"/>
    </row>
    <row r="255" spans="1:1" x14ac:dyDescent="0.3">
      <c r="A255" s="197"/>
    </row>
    <row r="256" spans="1:1" x14ac:dyDescent="0.3">
      <c r="A256" s="197"/>
    </row>
    <row r="257" spans="1:1" x14ac:dyDescent="0.3">
      <c r="A257" s="197"/>
    </row>
    <row r="258" spans="1:1" x14ac:dyDescent="0.3">
      <c r="A258" s="197"/>
    </row>
    <row r="259" spans="1:1" x14ac:dyDescent="0.3">
      <c r="A259" s="197"/>
    </row>
    <row r="260" spans="1:1" x14ac:dyDescent="0.3">
      <c r="A260" s="197"/>
    </row>
    <row r="261" spans="1:1" x14ac:dyDescent="0.3">
      <c r="A261" s="197"/>
    </row>
    <row r="262" spans="1:1" x14ac:dyDescent="0.3">
      <c r="A262" s="197"/>
    </row>
    <row r="263" spans="1:1" x14ac:dyDescent="0.3">
      <c r="A263" s="197"/>
    </row>
    <row r="264" spans="1:1" x14ac:dyDescent="0.3">
      <c r="A264" s="197"/>
    </row>
    <row r="265" spans="1:1" x14ac:dyDescent="0.3">
      <c r="A265" s="197"/>
    </row>
    <row r="266" spans="1:1" x14ac:dyDescent="0.3">
      <c r="A266" s="197"/>
    </row>
    <row r="267" spans="1:1" x14ac:dyDescent="0.3">
      <c r="A267" s="197"/>
    </row>
    <row r="268" spans="1:1" x14ac:dyDescent="0.3">
      <c r="A268" s="197"/>
    </row>
    <row r="269" spans="1:1" x14ac:dyDescent="0.3">
      <c r="A269" s="197"/>
    </row>
    <row r="270" spans="1:1" x14ac:dyDescent="0.3">
      <c r="A270" s="197"/>
    </row>
    <row r="271" spans="1:1" x14ac:dyDescent="0.3">
      <c r="A271" s="197"/>
    </row>
    <row r="272" spans="1:1" x14ac:dyDescent="0.3">
      <c r="A272" s="197"/>
    </row>
    <row r="273" spans="1:1" x14ac:dyDescent="0.3">
      <c r="A273" s="197"/>
    </row>
    <row r="274" spans="1:1" x14ac:dyDescent="0.3">
      <c r="A274" s="197"/>
    </row>
    <row r="275" spans="1:1" x14ac:dyDescent="0.3">
      <c r="A275" s="197"/>
    </row>
    <row r="276" spans="1:1" x14ac:dyDescent="0.3">
      <c r="A276" s="197"/>
    </row>
    <row r="277" spans="1:1" x14ac:dyDescent="0.3">
      <c r="A277" s="197"/>
    </row>
    <row r="278" spans="1:1" x14ac:dyDescent="0.3">
      <c r="A278" s="197"/>
    </row>
    <row r="279" spans="1:1" x14ac:dyDescent="0.3">
      <c r="A279" s="197"/>
    </row>
    <row r="280" spans="1:1" x14ac:dyDescent="0.3">
      <c r="A280" s="197"/>
    </row>
    <row r="281" spans="1:1" x14ac:dyDescent="0.3">
      <c r="A281" s="197"/>
    </row>
    <row r="282" spans="1:1" x14ac:dyDescent="0.3">
      <c r="A282" s="197"/>
    </row>
    <row r="283" spans="1:1" x14ac:dyDescent="0.3">
      <c r="A283" s="197"/>
    </row>
    <row r="284" spans="1:1" x14ac:dyDescent="0.3">
      <c r="A284" s="197"/>
    </row>
    <row r="285" spans="1:1" x14ac:dyDescent="0.3">
      <c r="A285" s="197"/>
    </row>
    <row r="286" spans="1:1" x14ac:dyDescent="0.3">
      <c r="A286" s="197"/>
    </row>
    <row r="287" spans="1:1" x14ac:dyDescent="0.3">
      <c r="A287" s="197"/>
    </row>
    <row r="288" spans="1:1" x14ac:dyDescent="0.3">
      <c r="A288" s="197"/>
    </row>
    <row r="289" spans="1:1" x14ac:dyDescent="0.3">
      <c r="A289" s="197"/>
    </row>
    <row r="290" spans="1:1" x14ac:dyDescent="0.3">
      <c r="A290" s="197"/>
    </row>
    <row r="291" spans="1:1" x14ac:dyDescent="0.3">
      <c r="A291" s="197"/>
    </row>
    <row r="292" spans="1:1" x14ac:dyDescent="0.3">
      <c r="A292" s="197"/>
    </row>
    <row r="293" spans="1:1" x14ac:dyDescent="0.3">
      <c r="A293" s="197"/>
    </row>
    <row r="294" spans="1:1" x14ac:dyDescent="0.3">
      <c r="A294" s="197"/>
    </row>
    <row r="295" spans="1:1" x14ac:dyDescent="0.3">
      <c r="A295" s="197"/>
    </row>
    <row r="296" spans="1:1" x14ac:dyDescent="0.3">
      <c r="A296" s="197"/>
    </row>
    <row r="297" spans="1:1" x14ac:dyDescent="0.3">
      <c r="A297" s="197"/>
    </row>
    <row r="298" spans="1:1" x14ac:dyDescent="0.3">
      <c r="A298" s="197"/>
    </row>
    <row r="299" spans="1:1" x14ac:dyDescent="0.3">
      <c r="A299" s="197"/>
    </row>
    <row r="300" spans="1:1" x14ac:dyDescent="0.3">
      <c r="A300" s="197"/>
    </row>
    <row r="301" spans="1:1" x14ac:dyDescent="0.3">
      <c r="A301" s="197"/>
    </row>
    <row r="302" spans="1:1" x14ac:dyDescent="0.3">
      <c r="A302" s="197"/>
    </row>
    <row r="303" spans="1:1" x14ac:dyDescent="0.3">
      <c r="A303" s="197"/>
    </row>
    <row r="304" spans="1:1" x14ac:dyDescent="0.3">
      <c r="A304" s="197"/>
    </row>
    <row r="305" spans="1:1" x14ac:dyDescent="0.3">
      <c r="A305" s="197"/>
    </row>
    <row r="306" spans="1:1" x14ac:dyDescent="0.3">
      <c r="A306" s="197"/>
    </row>
    <row r="307" spans="1:1" x14ac:dyDescent="0.3">
      <c r="A307" s="197"/>
    </row>
    <row r="308" spans="1:1" x14ac:dyDescent="0.3">
      <c r="A308" s="197"/>
    </row>
    <row r="309" spans="1:1" x14ac:dyDescent="0.3">
      <c r="A309" s="197"/>
    </row>
    <row r="310" spans="1:1" x14ac:dyDescent="0.3">
      <c r="A310" s="197"/>
    </row>
    <row r="311" spans="1:1" x14ac:dyDescent="0.3">
      <c r="A311" s="197"/>
    </row>
    <row r="312" spans="1:1" x14ac:dyDescent="0.3">
      <c r="A312" s="197"/>
    </row>
    <row r="313" spans="1:1" x14ac:dyDescent="0.3">
      <c r="A313" s="197"/>
    </row>
    <row r="314" spans="1:1" x14ac:dyDescent="0.3">
      <c r="A314" s="197"/>
    </row>
    <row r="315" spans="1:1" x14ac:dyDescent="0.3">
      <c r="A315" s="197"/>
    </row>
    <row r="316" spans="1:1" x14ac:dyDescent="0.3">
      <c r="A316" s="197"/>
    </row>
    <row r="317" spans="1:1" x14ac:dyDescent="0.3">
      <c r="A317" s="197"/>
    </row>
    <row r="318" spans="1:1" x14ac:dyDescent="0.3">
      <c r="A318" s="197"/>
    </row>
    <row r="319" spans="1:1" x14ac:dyDescent="0.3">
      <c r="A319" s="197"/>
    </row>
    <row r="320" spans="1:1" x14ac:dyDescent="0.3">
      <c r="A320" s="197"/>
    </row>
    <row r="321" spans="1:1" x14ac:dyDescent="0.3">
      <c r="A321" s="197"/>
    </row>
    <row r="322" spans="1:1" x14ac:dyDescent="0.3">
      <c r="A322" s="197"/>
    </row>
    <row r="323" spans="1:1" x14ac:dyDescent="0.3">
      <c r="A323" s="197"/>
    </row>
    <row r="324" spans="1:1" x14ac:dyDescent="0.3">
      <c r="A324" s="197"/>
    </row>
    <row r="325" spans="1:1" x14ac:dyDescent="0.3">
      <c r="A325" s="197"/>
    </row>
    <row r="326" spans="1:1" x14ac:dyDescent="0.3">
      <c r="A326" s="197"/>
    </row>
    <row r="327" spans="1:1" x14ac:dyDescent="0.3">
      <c r="A327" s="197"/>
    </row>
    <row r="328" spans="1:1" x14ac:dyDescent="0.3">
      <c r="A328" s="197"/>
    </row>
    <row r="329" spans="1:1" x14ac:dyDescent="0.3">
      <c r="A329" s="197"/>
    </row>
    <row r="330" spans="1:1" x14ac:dyDescent="0.3">
      <c r="A330" s="197"/>
    </row>
    <row r="331" spans="1:1" x14ac:dyDescent="0.3">
      <c r="A331" s="197"/>
    </row>
    <row r="332" spans="1:1" x14ac:dyDescent="0.3">
      <c r="A332" s="197"/>
    </row>
    <row r="333" spans="1:1" x14ac:dyDescent="0.3">
      <c r="A333" s="197"/>
    </row>
    <row r="334" spans="1:1" x14ac:dyDescent="0.3">
      <c r="A334" s="197"/>
    </row>
    <row r="335" spans="1:1" x14ac:dyDescent="0.3">
      <c r="A335" s="197"/>
    </row>
    <row r="336" spans="1:1" x14ac:dyDescent="0.3">
      <c r="A336" s="197"/>
    </row>
    <row r="337" spans="1:1" x14ac:dyDescent="0.3">
      <c r="A337" s="197"/>
    </row>
    <row r="338" spans="1:1" x14ac:dyDescent="0.3">
      <c r="A338" s="197"/>
    </row>
    <row r="339" spans="1:1" x14ac:dyDescent="0.3">
      <c r="A339" s="197"/>
    </row>
    <row r="340" spans="1:1" x14ac:dyDescent="0.3">
      <c r="A340" s="197"/>
    </row>
    <row r="341" spans="1:1" x14ac:dyDescent="0.3">
      <c r="A341" s="197"/>
    </row>
    <row r="342" spans="1:1" x14ac:dyDescent="0.3">
      <c r="A342" s="197"/>
    </row>
    <row r="343" spans="1:1" x14ac:dyDescent="0.3">
      <c r="A343" s="197"/>
    </row>
    <row r="344" spans="1:1" x14ac:dyDescent="0.3">
      <c r="A344" s="197"/>
    </row>
    <row r="345" spans="1:1" x14ac:dyDescent="0.3">
      <c r="A345" s="197"/>
    </row>
    <row r="346" spans="1:1" x14ac:dyDescent="0.3">
      <c r="A346" s="197"/>
    </row>
    <row r="347" spans="1:1" x14ac:dyDescent="0.3">
      <c r="A347" s="197"/>
    </row>
    <row r="348" spans="1:1" x14ac:dyDescent="0.3">
      <c r="A348" s="197"/>
    </row>
    <row r="349" spans="1:1" x14ac:dyDescent="0.3">
      <c r="A349" s="197"/>
    </row>
    <row r="350" spans="1:1" x14ac:dyDescent="0.3">
      <c r="A350" s="197"/>
    </row>
    <row r="351" spans="1:1" x14ac:dyDescent="0.3">
      <c r="A351" s="197"/>
    </row>
    <row r="352" spans="1:1" x14ac:dyDescent="0.3">
      <c r="A352" s="197"/>
    </row>
    <row r="353" spans="1:1" x14ac:dyDescent="0.3">
      <c r="A353" s="197"/>
    </row>
    <row r="354" spans="1:1" x14ac:dyDescent="0.3">
      <c r="A354" s="197"/>
    </row>
    <row r="355" spans="1:1" x14ac:dyDescent="0.3">
      <c r="A355" s="197"/>
    </row>
    <row r="356" spans="1:1" x14ac:dyDescent="0.3">
      <c r="A356" s="197"/>
    </row>
    <row r="357" spans="1:1" x14ac:dyDescent="0.3">
      <c r="A357" s="197"/>
    </row>
    <row r="358" spans="1:1" x14ac:dyDescent="0.3">
      <c r="A358" s="197"/>
    </row>
    <row r="359" spans="1:1" x14ac:dyDescent="0.3">
      <c r="A359" s="197"/>
    </row>
    <row r="360" spans="1:1" x14ac:dyDescent="0.3">
      <c r="A360" s="197"/>
    </row>
    <row r="361" spans="1:1" x14ac:dyDescent="0.3">
      <c r="A361" s="197"/>
    </row>
    <row r="362" spans="1:1" x14ac:dyDescent="0.3">
      <c r="A362" s="197"/>
    </row>
    <row r="363" spans="1:1" x14ac:dyDescent="0.3">
      <c r="A363" s="197"/>
    </row>
    <row r="364" spans="1:1" x14ac:dyDescent="0.3">
      <c r="A364" s="197"/>
    </row>
    <row r="365" spans="1:1" x14ac:dyDescent="0.3">
      <c r="A365" s="197"/>
    </row>
    <row r="366" spans="1:1" x14ac:dyDescent="0.3">
      <c r="A366" s="197"/>
    </row>
    <row r="367" spans="1:1" x14ac:dyDescent="0.3">
      <c r="A367" s="197"/>
    </row>
    <row r="368" spans="1:1" x14ac:dyDescent="0.3">
      <c r="A368" s="197"/>
    </row>
    <row r="369" spans="1:1" x14ac:dyDescent="0.3">
      <c r="A369" s="197"/>
    </row>
    <row r="370" spans="1:1" x14ac:dyDescent="0.3">
      <c r="A370" s="197"/>
    </row>
    <row r="371" spans="1:1" x14ac:dyDescent="0.3">
      <c r="A371" s="197"/>
    </row>
    <row r="372" spans="1:1" x14ac:dyDescent="0.3">
      <c r="A372" s="197"/>
    </row>
    <row r="373" spans="1:1" x14ac:dyDescent="0.3">
      <c r="A373" s="197"/>
    </row>
    <row r="374" spans="1:1" x14ac:dyDescent="0.3">
      <c r="A374" s="197"/>
    </row>
    <row r="375" spans="1:1" x14ac:dyDescent="0.3">
      <c r="A375" s="197"/>
    </row>
    <row r="376" spans="1:1" x14ac:dyDescent="0.3">
      <c r="A376" s="197"/>
    </row>
    <row r="377" spans="1:1" x14ac:dyDescent="0.3">
      <c r="A377" s="197"/>
    </row>
    <row r="378" spans="1:1" x14ac:dyDescent="0.3">
      <c r="A378" s="197"/>
    </row>
    <row r="379" spans="1:1" x14ac:dyDescent="0.3">
      <c r="A379" s="197"/>
    </row>
    <row r="380" spans="1:1" x14ac:dyDescent="0.3">
      <c r="A380" s="197"/>
    </row>
    <row r="381" spans="1:1" x14ac:dyDescent="0.3">
      <c r="A381" s="197"/>
    </row>
    <row r="382" spans="1:1" x14ac:dyDescent="0.3">
      <c r="A382" s="197"/>
    </row>
    <row r="383" spans="1:1" x14ac:dyDescent="0.3">
      <c r="A383" s="197"/>
    </row>
    <row r="384" spans="1:1" x14ac:dyDescent="0.3">
      <c r="A384" s="197"/>
    </row>
    <row r="385" spans="1:1" x14ac:dyDescent="0.3">
      <c r="A385" s="197"/>
    </row>
    <row r="386" spans="1:1" x14ac:dyDescent="0.3">
      <c r="A386" s="197"/>
    </row>
    <row r="387" spans="1:1" x14ac:dyDescent="0.3">
      <c r="A387" s="197"/>
    </row>
    <row r="388" spans="1:1" x14ac:dyDescent="0.3">
      <c r="A388" s="197"/>
    </row>
    <row r="389" spans="1:1" x14ac:dyDescent="0.3">
      <c r="A389" s="197"/>
    </row>
    <row r="390" spans="1:1" x14ac:dyDescent="0.3">
      <c r="A390" s="197"/>
    </row>
    <row r="391" spans="1:1" x14ac:dyDescent="0.3">
      <c r="A391" s="197"/>
    </row>
    <row r="392" spans="1:1" x14ac:dyDescent="0.3">
      <c r="A392" s="197"/>
    </row>
    <row r="393" spans="1:1" x14ac:dyDescent="0.3">
      <c r="A393" s="197"/>
    </row>
    <row r="394" spans="1:1" x14ac:dyDescent="0.3">
      <c r="A394" s="197"/>
    </row>
    <row r="395" spans="1:1" x14ac:dyDescent="0.3">
      <c r="A395" s="197"/>
    </row>
    <row r="396" spans="1:1" x14ac:dyDescent="0.3">
      <c r="A396" s="197"/>
    </row>
    <row r="397" spans="1:1" x14ac:dyDescent="0.3">
      <c r="A397" s="197"/>
    </row>
    <row r="398" spans="1:1" x14ac:dyDescent="0.3">
      <c r="A398" s="197"/>
    </row>
    <row r="399" spans="1:1" x14ac:dyDescent="0.3">
      <c r="A399" s="197"/>
    </row>
    <row r="400" spans="1:1" x14ac:dyDescent="0.3">
      <c r="A400" s="197"/>
    </row>
    <row r="401" spans="1:1" x14ac:dyDescent="0.3">
      <c r="A401" s="197"/>
    </row>
    <row r="402" spans="1:1" x14ac:dyDescent="0.3">
      <c r="A402" s="197"/>
    </row>
    <row r="403" spans="1:1" x14ac:dyDescent="0.3">
      <c r="A403" s="197"/>
    </row>
    <row r="404" spans="1:1" x14ac:dyDescent="0.3">
      <c r="A404" s="197"/>
    </row>
    <row r="405" spans="1:1" x14ac:dyDescent="0.3">
      <c r="A405" s="197"/>
    </row>
    <row r="406" spans="1:1" x14ac:dyDescent="0.3">
      <c r="A406" s="197"/>
    </row>
    <row r="407" spans="1:1" x14ac:dyDescent="0.3">
      <c r="A407" s="197"/>
    </row>
    <row r="408" spans="1:1" x14ac:dyDescent="0.3">
      <c r="A408" s="197"/>
    </row>
    <row r="409" spans="1:1" x14ac:dyDescent="0.3">
      <c r="A409" s="197"/>
    </row>
    <row r="410" spans="1:1" x14ac:dyDescent="0.3">
      <c r="A410" s="197"/>
    </row>
    <row r="411" spans="1:1" x14ac:dyDescent="0.3">
      <c r="A411" s="197"/>
    </row>
    <row r="412" spans="1:1" x14ac:dyDescent="0.3">
      <c r="A412" s="197"/>
    </row>
    <row r="413" spans="1:1" x14ac:dyDescent="0.3">
      <c r="A413" s="197"/>
    </row>
    <row r="414" spans="1:1" x14ac:dyDescent="0.3">
      <c r="A414" s="197"/>
    </row>
    <row r="415" spans="1:1" x14ac:dyDescent="0.3">
      <c r="A415" s="197"/>
    </row>
    <row r="416" spans="1:1" x14ac:dyDescent="0.3">
      <c r="A416" s="197"/>
    </row>
    <row r="417" spans="1:1" x14ac:dyDescent="0.3">
      <c r="A417" s="197"/>
    </row>
    <row r="418" spans="1:1" x14ac:dyDescent="0.3">
      <c r="A418" s="197"/>
    </row>
    <row r="419" spans="1:1" x14ac:dyDescent="0.3">
      <c r="A419" s="197"/>
    </row>
    <row r="420" spans="1:1" x14ac:dyDescent="0.3">
      <c r="A420" s="197"/>
    </row>
    <row r="421" spans="1:1" x14ac:dyDescent="0.3">
      <c r="A421" s="197"/>
    </row>
    <row r="422" spans="1:1" x14ac:dyDescent="0.3">
      <c r="A422" s="197"/>
    </row>
    <row r="423" spans="1:1" x14ac:dyDescent="0.3">
      <c r="A423" s="197"/>
    </row>
    <row r="424" spans="1:1" x14ac:dyDescent="0.3">
      <c r="A424" s="197"/>
    </row>
    <row r="425" spans="1:1" x14ac:dyDescent="0.3">
      <c r="A425" s="197"/>
    </row>
    <row r="426" spans="1:1" x14ac:dyDescent="0.3">
      <c r="A426" s="197"/>
    </row>
    <row r="427" spans="1:1" x14ac:dyDescent="0.3">
      <c r="A427" s="197"/>
    </row>
    <row r="428" spans="1:1" x14ac:dyDescent="0.3">
      <c r="A428" s="197"/>
    </row>
    <row r="429" spans="1:1" x14ac:dyDescent="0.3">
      <c r="A429" s="197"/>
    </row>
    <row r="430" spans="1:1" x14ac:dyDescent="0.3">
      <c r="A430" s="197"/>
    </row>
    <row r="431" spans="1:1" x14ac:dyDescent="0.3">
      <c r="A431" s="197"/>
    </row>
    <row r="432" spans="1:1" x14ac:dyDescent="0.3">
      <c r="A432" s="197"/>
    </row>
    <row r="433" spans="1:1" x14ac:dyDescent="0.3">
      <c r="A433" s="197"/>
    </row>
    <row r="434" spans="1:1" x14ac:dyDescent="0.3">
      <c r="A434" s="197"/>
    </row>
    <row r="435" spans="1:1" x14ac:dyDescent="0.3">
      <c r="A435" s="197"/>
    </row>
    <row r="436" spans="1:1" x14ac:dyDescent="0.3">
      <c r="A436" s="197"/>
    </row>
    <row r="437" spans="1:1" x14ac:dyDescent="0.3">
      <c r="A437" s="197"/>
    </row>
    <row r="438" spans="1:1" x14ac:dyDescent="0.3">
      <c r="A438" s="197"/>
    </row>
    <row r="439" spans="1:1" x14ac:dyDescent="0.3">
      <c r="A439" s="197"/>
    </row>
    <row r="440" spans="1:1" x14ac:dyDescent="0.3">
      <c r="A440" s="197"/>
    </row>
    <row r="441" spans="1:1" x14ac:dyDescent="0.3">
      <c r="A441" s="197"/>
    </row>
    <row r="442" spans="1:1" x14ac:dyDescent="0.3">
      <c r="A442" s="197"/>
    </row>
    <row r="443" spans="1:1" x14ac:dyDescent="0.3">
      <c r="A443" s="197"/>
    </row>
    <row r="444" spans="1:1" x14ac:dyDescent="0.3">
      <c r="A444" s="197"/>
    </row>
    <row r="445" spans="1:1" x14ac:dyDescent="0.3">
      <c r="A445" s="197"/>
    </row>
    <row r="446" spans="1:1" x14ac:dyDescent="0.3">
      <c r="A446" s="197"/>
    </row>
    <row r="447" spans="1:1" x14ac:dyDescent="0.3">
      <c r="A447" s="197"/>
    </row>
    <row r="448" spans="1:1" x14ac:dyDescent="0.3">
      <c r="A448" s="197"/>
    </row>
    <row r="449" spans="1:1" x14ac:dyDescent="0.3">
      <c r="A449" s="197"/>
    </row>
    <row r="450" spans="1:1" x14ac:dyDescent="0.3">
      <c r="A450" s="197"/>
    </row>
    <row r="451" spans="1:1" x14ac:dyDescent="0.3">
      <c r="A451" s="197"/>
    </row>
    <row r="452" spans="1:1" x14ac:dyDescent="0.3">
      <c r="A452" s="197"/>
    </row>
    <row r="453" spans="1:1" x14ac:dyDescent="0.3">
      <c r="A453" s="197"/>
    </row>
    <row r="454" spans="1:1" x14ac:dyDescent="0.3">
      <c r="A454" s="197"/>
    </row>
    <row r="455" spans="1:1" x14ac:dyDescent="0.3">
      <c r="A455" s="197"/>
    </row>
    <row r="456" spans="1:1" x14ac:dyDescent="0.3">
      <c r="A456" s="197"/>
    </row>
    <row r="457" spans="1:1" x14ac:dyDescent="0.3">
      <c r="A457" s="197"/>
    </row>
    <row r="458" spans="1:1" x14ac:dyDescent="0.3">
      <c r="A458" s="197"/>
    </row>
    <row r="459" spans="1:1" x14ac:dyDescent="0.3">
      <c r="A459" s="197"/>
    </row>
    <row r="460" spans="1:1" x14ac:dyDescent="0.3">
      <c r="A460" s="197"/>
    </row>
    <row r="461" spans="1:1" x14ac:dyDescent="0.3">
      <c r="A461" s="197"/>
    </row>
    <row r="462" spans="1:1" x14ac:dyDescent="0.3">
      <c r="A462" s="197"/>
    </row>
    <row r="463" spans="1:1" x14ac:dyDescent="0.3">
      <c r="A463" s="197"/>
    </row>
    <row r="464" spans="1:1" x14ac:dyDescent="0.3">
      <c r="A464" s="197"/>
    </row>
    <row r="465" spans="1:1" x14ac:dyDescent="0.3">
      <c r="A465" s="197"/>
    </row>
    <row r="466" spans="1:1" x14ac:dyDescent="0.3">
      <c r="A466" s="197"/>
    </row>
    <row r="467" spans="1:1" x14ac:dyDescent="0.3">
      <c r="A467" s="197"/>
    </row>
    <row r="468" spans="1:1" x14ac:dyDescent="0.3">
      <c r="A468" s="197"/>
    </row>
    <row r="469" spans="1:1" x14ac:dyDescent="0.3">
      <c r="A469" s="197"/>
    </row>
    <row r="470" spans="1:1" x14ac:dyDescent="0.3">
      <c r="A470" s="197"/>
    </row>
    <row r="471" spans="1:1" x14ac:dyDescent="0.3">
      <c r="A471" s="197"/>
    </row>
    <row r="472" spans="1:1" x14ac:dyDescent="0.3">
      <c r="A472" s="197"/>
    </row>
    <row r="473" spans="1:1" x14ac:dyDescent="0.3">
      <c r="A473" s="197"/>
    </row>
    <row r="474" spans="1:1" x14ac:dyDescent="0.3">
      <c r="A474" s="197"/>
    </row>
    <row r="475" spans="1:1" x14ac:dyDescent="0.3">
      <c r="A475" s="197"/>
    </row>
    <row r="476" spans="1:1" x14ac:dyDescent="0.3">
      <c r="A476" s="197"/>
    </row>
    <row r="477" spans="1:1" x14ac:dyDescent="0.3">
      <c r="A477" s="197"/>
    </row>
    <row r="478" spans="1:1" x14ac:dyDescent="0.3">
      <c r="A478" s="197"/>
    </row>
    <row r="479" spans="1:1" x14ac:dyDescent="0.3">
      <c r="A479" s="197"/>
    </row>
    <row r="480" spans="1:1" x14ac:dyDescent="0.3">
      <c r="A480" s="197"/>
    </row>
    <row r="481" spans="1:1" x14ac:dyDescent="0.3">
      <c r="A481" s="197"/>
    </row>
    <row r="482" spans="1:1" x14ac:dyDescent="0.3">
      <c r="A482" s="197"/>
    </row>
    <row r="483" spans="1:1" x14ac:dyDescent="0.3">
      <c r="A483" s="197"/>
    </row>
    <row r="484" spans="1:1" x14ac:dyDescent="0.3">
      <c r="A484" s="197"/>
    </row>
    <row r="485" spans="1:1" x14ac:dyDescent="0.3">
      <c r="A485" s="197"/>
    </row>
    <row r="486" spans="1:1" x14ac:dyDescent="0.3">
      <c r="A486" s="197"/>
    </row>
    <row r="487" spans="1:1" x14ac:dyDescent="0.3">
      <c r="A487" s="197"/>
    </row>
    <row r="488" spans="1:1" x14ac:dyDescent="0.3">
      <c r="A488" s="197"/>
    </row>
    <row r="489" spans="1:1" x14ac:dyDescent="0.3">
      <c r="A489" s="197"/>
    </row>
    <row r="490" spans="1:1" x14ac:dyDescent="0.3">
      <c r="A490" s="197"/>
    </row>
    <row r="491" spans="1:1" x14ac:dyDescent="0.3">
      <c r="A491" s="197"/>
    </row>
    <row r="492" spans="1:1" x14ac:dyDescent="0.3">
      <c r="A492" s="197"/>
    </row>
    <row r="493" spans="1:1" x14ac:dyDescent="0.3">
      <c r="A493" s="197"/>
    </row>
    <row r="494" spans="1:1" x14ac:dyDescent="0.3">
      <c r="A494" s="197"/>
    </row>
    <row r="495" spans="1:1" x14ac:dyDescent="0.3">
      <c r="A495" s="197"/>
    </row>
    <row r="496" spans="1:1" x14ac:dyDescent="0.3">
      <c r="A496" s="197"/>
    </row>
    <row r="497" spans="1:1" x14ac:dyDescent="0.3">
      <c r="A497" s="197"/>
    </row>
    <row r="498" spans="1:1" x14ac:dyDescent="0.3">
      <c r="A498" s="197"/>
    </row>
    <row r="499" spans="1:1" x14ac:dyDescent="0.3">
      <c r="A499" s="197"/>
    </row>
    <row r="500" spans="1:1" x14ac:dyDescent="0.3">
      <c r="A500" s="197"/>
    </row>
    <row r="501" spans="1:1" x14ac:dyDescent="0.3">
      <c r="A501" s="197"/>
    </row>
    <row r="502" spans="1:1" x14ac:dyDescent="0.3">
      <c r="A502" s="197"/>
    </row>
    <row r="503" spans="1:1" x14ac:dyDescent="0.3">
      <c r="A503" s="197"/>
    </row>
    <row r="504" spans="1:1" x14ac:dyDescent="0.3">
      <c r="A504" s="197"/>
    </row>
    <row r="505" spans="1:1" x14ac:dyDescent="0.3">
      <c r="A505" s="197"/>
    </row>
    <row r="506" spans="1:1" x14ac:dyDescent="0.3">
      <c r="A506" s="197"/>
    </row>
    <row r="507" spans="1:1" x14ac:dyDescent="0.3">
      <c r="A507" s="197"/>
    </row>
    <row r="508" spans="1:1" x14ac:dyDescent="0.3">
      <c r="A508" s="197"/>
    </row>
    <row r="509" spans="1:1" x14ac:dyDescent="0.3">
      <c r="A509" s="197"/>
    </row>
    <row r="510" spans="1:1" x14ac:dyDescent="0.3">
      <c r="A510" s="197"/>
    </row>
    <row r="511" spans="1:1" x14ac:dyDescent="0.3">
      <c r="A511" s="197"/>
    </row>
    <row r="512" spans="1:1" x14ac:dyDescent="0.3">
      <c r="A512" s="197"/>
    </row>
    <row r="513" spans="1:1" x14ac:dyDescent="0.3">
      <c r="A513" s="197"/>
    </row>
    <row r="514" spans="1:1" x14ac:dyDescent="0.3">
      <c r="A514" s="197"/>
    </row>
    <row r="515" spans="1:1" x14ac:dyDescent="0.3">
      <c r="A515" s="197"/>
    </row>
    <row r="516" spans="1:1" x14ac:dyDescent="0.3">
      <c r="A516" s="197"/>
    </row>
    <row r="517" spans="1:1" x14ac:dyDescent="0.3">
      <c r="A517" s="197"/>
    </row>
    <row r="518" spans="1:1" x14ac:dyDescent="0.3">
      <c r="A518" s="197"/>
    </row>
    <row r="519" spans="1:1" x14ac:dyDescent="0.3">
      <c r="A519" s="197"/>
    </row>
    <row r="520" spans="1:1" x14ac:dyDescent="0.3">
      <c r="A520" s="197"/>
    </row>
    <row r="521" spans="1:1" x14ac:dyDescent="0.3">
      <c r="A521" s="197"/>
    </row>
    <row r="522" spans="1:1" x14ac:dyDescent="0.3">
      <c r="A522" s="197"/>
    </row>
    <row r="523" spans="1:1" x14ac:dyDescent="0.3">
      <c r="A523" s="197"/>
    </row>
    <row r="524" spans="1:1" x14ac:dyDescent="0.3">
      <c r="A524" s="197"/>
    </row>
    <row r="525" spans="1:1" x14ac:dyDescent="0.3">
      <c r="A525" s="197"/>
    </row>
    <row r="526" spans="1:1" x14ac:dyDescent="0.3">
      <c r="A526" s="197"/>
    </row>
    <row r="527" spans="1:1" x14ac:dyDescent="0.3">
      <c r="A527" s="197"/>
    </row>
    <row r="528" spans="1:1" x14ac:dyDescent="0.3">
      <c r="A528" s="197"/>
    </row>
    <row r="529" spans="1:1" x14ac:dyDescent="0.3">
      <c r="A529" s="197"/>
    </row>
    <row r="530" spans="1:1" x14ac:dyDescent="0.3">
      <c r="A530" s="197"/>
    </row>
    <row r="531" spans="1:1" x14ac:dyDescent="0.3">
      <c r="A531" s="197"/>
    </row>
    <row r="532" spans="1:1" x14ac:dyDescent="0.3">
      <c r="A532" s="197"/>
    </row>
    <row r="533" spans="1:1" x14ac:dyDescent="0.3">
      <c r="A533" s="197"/>
    </row>
    <row r="534" spans="1:1" x14ac:dyDescent="0.3">
      <c r="A534" s="197"/>
    </row>
    <row r="535" spans="1:1" x14ac:dyDescent="0.3">
      <c r="A535" s="197"/>
    </row>
    <row r="536" spans="1:1" x14ac:dyDescent="0.3">
      <c r="A536" s="197"/>
    </row>
    <row r="537" spans="1:1" x14ac:dyDescent="0.3">
      <c r="A537" s="197"/>
    </row>
    <row r="538" spans="1:1" x14ac:dyDescent="0.3">
      <c r="A538" s="197"/>
    </row>
    <row r="539" spans="1:1" x14ac:dyDescent="0.3">
      <c r="A539" s="197"/>
    </row>
    <row r="540" spans="1:1" x14ac:dyDescent="0.3">
      <c r="A540" s="197"/>
    </row>
    <row r="541" spans="1:1" x14ac:dyDescent="0.3">
      <c r="A541" s="197"/>
    </row>
    <row r="542" spans="1:1" x14ac:dyDescent="0.3">
      <c r="A542" s="197"/>
    </row>
    <row r="543" spans="1:1" x14ac:dyDescent="0.3">
      <c r="A543" s="197"/>
    </row>
    <row r="544" spans="1:1" x14ac:dyDescent="0.3">
      <c r="A544" s="197"/>
    </row>
    <row r="545" spans="1:1" x14ac:dyDescent="0.3">
      <c r="A545" s="197"/>
    </row>
    <row r="546" spans="1:1" x14ac:dyDescent="0.3">
      <c r="A546" s="197"/>
    </row>
    <row r="547" spans="1:1" x14ac:dyDescent="0.3">
      <c r="A547" s="197"/>
    </row>
    <row r="548" spans="1:1" x14ac:dyDescent="0.3">
      <c r="A548" s="197"/>
    </row>
    <row r="549" spans="1:1" x14ac:dyDescent="0.3">
      <c r="A549" s="197"/>
    </row>
    <row r="550" spans="1:1" x14ac:dyDescent="0.3">
      <c r="A550" s="197"/>
    </row>
    <row r="551" spans="1:1" x14ac:dyDescent="0.3">
      <c r="A551" s="197"/>
    </row>
    <row r="552" spans="1:1" x14ac:dyDescent="0.3">
      <c r="A552" s="197"/>
    </row>
    <row r="553" spans="1:1" x14ac:dyDescent="0.3">
      <c r="A553" s="197"/>
    </row>
    <row r="554" spans="1:1" x14ac:dyDescent="0.3">
      <c r="A554" s="197"/>
    </row>
    <row r="555" spans="1:1" x14ac:dyDescent="0.3">
      <c r="A555" s="197"/>
    </row>
    <row r="556" spans="1:1" x14ac:dyDescent="0.3">
      <c r="A556" s="197"/>
    </row>
    <row r="557" spans="1:1" x14ac:dyDescent="0.3">
      <c r="A557" s="197"/>
    </row>
    <row r="558" spans="1:1" x14ac:dyDescent="0.3">
      <c r="A558" s="197"/>
    </row>
    <row r="559" spans="1:1" x14ac:dyDescent="0.3">
      <c r="A559" s="197"/>
    </row>
    <row r="560" spans="1:1" x14ac:dyDescent="0.3">
      <c r="A560" s="197"/>
    </row>
    <row r="561" spans="1:1" x14ac:dyDescent="0.3">
      <c r="A561" s="197"/>
    </row>
    <row r="562" spans="1:1" x14ac:dyDescent="0.3">
      <c r="A562" s="197"/>
    </row>
    <row r="563" spans="1:1" x14ac:dyDescent="0.3">
      <c r="A563" s="197"/>
    </row>
    <row r="564" spans="1:1" x14ac:dyDescent="0.3">
      <c r="A564" s="197"/>
    </row>
    <row r="565" spans="1:1" x14ac:dyDescent="0.3">
      <c r="A565" s="197"/>
    </row>
    <row r="566" spans="1:1" x14ac:dyDescent="0.3">
      <c r="A566" s="197"/>
    </row>
    <row r="567" spans="1:1" x14ac:dyDescent="0.3">
      <c r="A567" s="197"/>
    </row>
    <row r="568" spans="1:1" x14ac:dyDescent="0.3">
      <c r="A568" s="197"/>
    </row>
    <row r="569" spans="1:1" x14ac:dyDescent="0.3">
      <c r="A569" s="197"/>
    </row>
    <row r="570" spans="1:1" x14ac:dyDescent="0.3">
      <c r="A570" s="197"/>
    </row>
    <row r="571" spans="1:1" x14ac:dyDescent="0.3">
      <c r="A571" s="197"/>
    </row>
    <row r="572" spans="1:1" x14ac:dyDescent="0.3">
      <c r="A572" s="197"/>
    </row>
    <row r="573" spans="1:1" x14ac:dyDescent="0.3">
      <c r="A573" s="197"/>
    </row>
    <row r="574" spans="1:1" x14ac:dyDescent="0.3">
      <c r="A574" s="197"/>
    </row>
    <row r="575" spans="1:1" x14ac:dyDescent="0.3">
      <c r="A575" s="197"/>
    </row>
    <row r="576" spans="1:1" x14ac:dyDescent="0.3">
      <c r="A576" s="197"/>
    </row>
    <row r="577" spans="1:1" x14ac:dyDescent="0.3">
      <c r="A577" s="197"/>
    </row>
    <row r="578" spans="1:1" x14ac:dyDescent="0.3">
      <c r="A578" s="197"/>
    </row>
    <row r="579" spans="1:1" x14ac:dyDescent="0.3">
      <c r="A579" s="197"/>
    </row>
    <row r="580" spans="1:1" x14ac:dyDescent="0.3">
      <c r="A580" s="197"/>
    </row>
    <row r="581" spans="1:1" x14ac:dyDescent="0.3">
      <c r="A581" s="197"/>
    </row>
    <row r="582" spans="1:1" x14ac:dyDescent="0.3">
      <c r="A582" s="197"/>
    </row>
    <row r="583" spans="1:1" x14ac:dyDescent="0.3">
      <c r="A583" s="197"/>
    </row>
    <row r="584" spans="1:1" x14ac:dyDescent="0.3">
      <c r="A584" s="197"/>
    </row>
    <row r="585" spans="1:1" x14ac:dyDescent="0.3">
      <c r="A585" s="197"/>
    </row>
    <row r="586" spans="1:1" x14ac:dyDescent="0.3">
      <c r="A586" s="197"/>
    </row>
    <row r="587" spans="1:1" x14ac:dyDescent="0.3">
      <c r="A587" s="197"/>
    </row>
    <row r="588" spans="1:1" x14ac:dyDescent="0.3">
      <c r="A588" s="197"/>
    </row>
    <row r="589" spans="1:1" x14ac:dyDescent="0.3">
      <c r="A589" s="197"/>
    </row>
    <row r="590" spans="1:1" x14ac:dyDescent="0.3">
      <c r="A590" s="197"/>
    </row>
    <row r="591" spans="1:1" x14ac:dyDescent="0.3">
      <c r="A591" s="197"/>
    </row>
    <row r="592" spans="1:1" x14ac:dyDescent="0.3">
      <c r="A592" s="197"/>
    </row>
    <row r="593" spans="1:1" x14ac:dyDescent="0.3">
      <c r="A593" s="197"/>
    </row>
    <row r="594" spans="1:1" x14ac:dyDescent="0.3">
      <c r="A594" s="197"/>
    </row>
    <row r="595" spans="1:1" x14ac:dyDescent="0.3">
      <c r="A595" s="197"/>
    </row>
    <row r="596" spans="1:1" x14ac:dyDescent="0.3">
      <c r="A596" s="197"/>
    </row>
    <row r="597" spans="1:1" x14ac:dyDescent="0.3">
      <c r="A597" s="197"/>
    </row>
    <row r="598" spans="1:1" x14ac:dyDescent="0.3">
      <c r="A598" s="197"/>
    </row>
    <row r="599" spans="1:1" x14ac:dyDescent="0.3">
      <c r="A599" s="197"/>
    </row>
    <row r="600" spans="1:1" x14ac:dyDescent="0.3">
      <c r="A600" s="197"/>
    </row>
    <row r="601" spans="1:1" x14ac:dyDescent="0.3">
      <c r="A601" s="197"/>
    </row>
    <row r="602" spans="1:1" x14ac:dyDescent="0.3">
      <c r="A602" s="197"/>
    </row>
    <row r="603" spans="1:1" x14ac:dyDescent="0.3">
      <c r="A603" s="197"/>
    </row>
    <row r="604" spans="1:1" x14ac:dyDescent="0.3">
      <c r="A604" s="197"/>
    </row>
    <row r="605" spans="1:1" x14ac:dyDescent="0.3">
      <c r="A605" s="197"/>
    </row>
    <row r="606" spans="1:1" x14ac:dyDescent="0.3">
      <c r="A606" s="197"/>
    </row>
    <row r="607" spans="1:1" x14ac:dyDescent="0.3">
      <c r="A607" s="197"/>
    </row>
    <row r="608" spans="1:1" x14ac:dyDescent="0.3">
      <c r="A608" s="197"/>
    </row>
    <row r="609" spans="1:1" x14ac:dyDescent="0.3">
      <c r="A609" s="197"/>
    </row>
    <row r="610" spans="1:1" x14ac:dyDescent="0.3">
      <c r="A610" s="197"/>
    </row>
    <row r="611" spans="1:1" x14ac:dyDescent="0.3">
      <c r="A611" s="197"/>
    </row>
    <row r="612" spans="1:1" x14ac:dyDescent="0.3">
      <c r="A612" s="197"/>
    </row>
    <row r="613" spans="1:1" x14ac:dyDescent="0.3">
      <c r="A613" s="197"/>
    </row>
    <row r="614" spans="1:1" x14ac:dyDescent="0.3">
      <c r="A614" s="197"/>
    </row>
    <row r="615" spans="1:1" x14ac:dyDescent="0.3">
      <c r="A615" s="197"/>
    </row>
    <row r="616" spans="1:1" x14ac:dyDescent="0.3">
      <c r="A616" s="197"/>
    </row>
    <row r="617" spans="1:1" x14ac:dyDescent="0.3">
      <c r="A617" s="197"/>
    </row>
    <row r="618" spans="1:1" x14ac:dyDescent="0.3">
      <c r="A618" s="197"/>
    </row>
    <row r="619" spans="1:1" x14ac:dyDescent="0.3">
      <c r="A619" s="197"/>
    </row>
    <row r="620" spans="1:1" x14ac:dyDescent="0.3">
      <c r="A620" s="197"/>
    </row>
    <row r="621" spans="1:1" x14ac:dyDescent="0.3">
      <c r="A621" s="197"/>
    </row>
    <row r="622" spans="1:1" x14ac:dyDescent="0.3">
      <c r="A622" s="197"/>
    </row>
  </sheetData>
  <mergeCells count="10">
    <mergeCell ref="CE10:CK10"/>
    <mergeCell ref="A2:A3"/>
    <mergeCell ref="BU10:CA10"/>
    <mergeCell ref="BK10:BQ10"/>
    <mergeCell ref="C10:I10"/>
    <mergeCell ref="M10:S10"/>
    <mergeCell ref="W10:AC10"/>
    <mergeCell ref="AQ10:AW10"/>
    <mergeCell ref="BA10:BG10"/>
    <mergeCell ref="AG10:AM10"/>
  </mergeCells>
  <hyperlinks>
    <hyperlink ref="A4" location="myrangeH0" display="myrangeH0" xr:uid="{96D6020A-4983-4E64-9EDB-9A123497EF3F}"/>
    <hyperlink ref="A5" location="myrangeH1" display="myrangeH1" xr:uid="{D9EDBCBA-DF28-4280-A965-AE21A37F9E99}"/>
    <hyperlink ref="A6" location="myrangeH2" display="myrangeH2" xr:uid="{9999B2AD-9E56-43EF-91E9-069F95B3945F}"/>
    <hyperlink ref="A7" location="myrangeH3" display="myrangeH3" xr:uid="{8FF354D7-191A-4D35-983C-7FD826A23A50}"/>
    <hyperlink ref="A8" location="myrangeH4" display="myrangeH4" xr:uid="{8FAAD32E-756B-4335-9BD1-C5C3A4D2AED4}"/>
    <hyperlink ref="A9" location="myrangeH5" display="myrangeH5" xr:uid="{B66FDF71-599C-47C3-8AE9-F8AFB21B7EA4}"/>
    <hyperlink ref="A10" location="myrangeH6" display="myrangeH6" xr:uid="{3C75A03F-5B42-4494-9396-C01F6F27AAD4}"/>
    <hyperlink ref="A11" location="myrangeH7" display="myrangeH7" xr:uid="{3C24B366-02BC-4059-B187-E494ECEB0B4B}"/>
    <hyperlink ref="A12" location="myrangeH8" display="myrangeH8" xr:uid="{DEE69B70-BD31-4016-9A71-0F25FE2FDD82}"/>
    <hyperlink ref="A13" location="myrangeH9" display="myrangeH9" xr:uid="{7443D5A3-8D70-4B79-A546-89FA51180C90}"/>
    <hyperlink ref="A14" location="myrangeH10" display="myrangeH10" xr:uid="{F6760371-800C-4BCC-BDB1-F6B9E966BC24}"/>
    <hyperlink ref="A15" location="myrangeH11" display="myrangeH11" xr:uid="{C963255A-532F-42FF-A3F4-A900CD01930B}"/>
    <hyperlink ref="A16" location="myrangeH12" display="myrangeH12" xr:uid="{43127439-9E4F-46F3-BE4D-8EAB8F2F9F8A}"/>
    <hyperlink ref="A17" location="myrangeH13" display="myrangeH13" xr:uid="{EC5E5A57-2579-4121-9D8E-D605C0D53D35}"/>
    <hyperlink ref="A18" location="myrangeH14" display="myrangeH14" xr:uid="{092D96CB-67E0-439B-83D9-0D0F823F53AA}"/>
    <hyperlink ref="A19" location="myrangeH15" display="myrangeH15" xr:uid="{66233DF3-10E9-499C-B879-E69E72381C38}"/>
    <hyperlink ref="A20" location="myrangeH16" display="myrangeH16" xr:uid="{B37D2DF6-A666-402E-BAAE-47966C9FE5F3}"/>
    <hyperlink ref="A21" location="myrangeH17" display="myrangeH17" xr:uid="{8E764AE4-8CC5-4BAC-8EEA-6A984629B9A7}"/>
    <hyperlink ref="A22" location="myrangeH18" display="myrangeH18" xr:uid="{8C898CFA-BF4E-489D-B832-12DD12E556B3}"/>
    <hyperlink ref="A23" location="myrangeH19" display="myrangeH19" xr:uid="{8E952745-239F-418C-B267-09CF4C958786}"/>
    <hyperlink ref="A24" location="myrangeH20" display="myrangeH20" xr:uid="{7F231420-F7B6-400F-AD1E-7DCC0E389365}"/>
    <hyperlink ref="A25" location="myrangeH21" display="myrangeH21" xr:uid="{98A39BE6-49D0-4EFA-A654-4578FA8AEBA2}"/>
    <hyperlink ref="A26" location="myrangeH22" display="myrangeH22" xr:uid="{48A44ABC-D1F4-46DA-B5FE-350AF17363E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United Republic of Tanzania</v>
      </c>
      <c r="C2" s="65"/>
      <c r="D2" s="66"/>
      <c r="E2" s="66"/>
      <c r="F2" s="66"/>
      <c r="G2" s="67"/>
    </row>
    <row r="3" spans="2:7" ht="13.2" customHeight="1" x14ac:dyDescent="0.25">
      <c r="B3" s="621" t="str">
        <f>HLOOKUP(Introduction!$G$4,nametranslations,129,FALSE)</f>
        <v>POPULATION OF SCHOOL AGE CHILDREN</v>
      </c>
      <c r="C3" s="621" t="str">
        <f ca="1">HLOOKUP([1]Introduction!$G$4,nametranslations,152,FALSE)</f>
        <v>Definition</v>
      </c>
      <c r="D3" s="621" t="str">
        <f ca="1">HLOOKUP([1]Introduction!$G$4,nametranslations,152,FALSE)</f>
        <v>Definition</v>
      </c>
      <c r="E3" s="621" t="str">
        <f ca="1">HLOOKUP([1]Introduction!$G$4,nametranslations,152,FALSE)</f>
        <v>Definition</v>
      </c>
      <c r="F3" s="621" t="str">
        <f ca="1">HLOOKUP([1]Introduction!$G$4,nametranslations,152,FALSE)</f>
        <v>Definition</v>
      </c>
      <c r="G3" s="622" t="str">
        <f ca="1">HLOOKUP([1]Introduction!$G$4,nametranslations,152,FALSE)</f>
        <v>Definition</v>
      </c>
    </row>
    <row r="4" spans="2:7" x14ac:dyDescent="0.25">
      <c r="B4" s="623" t="str">
        <f>HLOOKUP(Introduction!$G$4,nametranslations,72,FALSE)</f>
        <v>Year</v>
      </c>
      <c r="C4" s="623" t="str">
        <f>HLOOKUP(Introduction!$G$4,nametranslations,130,FALSE)</f>
        <v>Total (a)</v>
      </c>
      <c r="D4" s="623" t="str">
        <f>HLOOKUP(Introduction!$G$4,nametranslations,131,FALSE)</f>
        <v>Urban % (b)</v>
      </c>
      <c r="E4" s="623" t="str">
        <f>HLOOKUP(Introduction!$G$4,nametranslations,132,FALSE)</f>
        <v>Pre-Primary (c)</v>
      </c>
      <c r="F4" s="623" t="str">
        <f>HLOOKUP(Introduction!$G$4,nametranslations,133,FALSE)</f>
        <v>Primary (c)</v>
      </c>
      <c r="G4" s="623" t="str">
        <f>HLOOKUP(Introduction!$G$4,nametranslations,134,FALSE)</f>
        <v>Secondary (c)</v>
      </c>
    </row>
    <row r="5" spans="2:7" x14ac:dyDescent="0.25">
      <c r="B5" s="217">
        <v>2000</v>
      </c>
      <c r="C5" s="243">
        <v>12920729</v>
      </c>
      <c r="D5" s="244">
        <v>22.309000015258789</v>
      </c>
      <c r="E5" s="245">
        <v>2024236</v>
      </c>
      <c r="F5" s="246">
        <v>6306313</v>
      </c>
      <c r="G5" s="247">
        <v>4590180</v>
      </c>
    </row>
    <row r="6" spans="2:7" x14ac:dyDescent="0.25">
      <c r="B6" s="218">
        <v>2001</v>
      </c>
      <c r="C6" s="248">
        <v>13248324</v>
      </c>
      <c r="D6" s="249">
        <v>22.673999786376953</v>
      </c>
      <c r="E6" s="250">
        <v>2103027</v>
      </c>
      <c r="F6" s="251">
        <v>6447054</v>
      </c>
      <c r="G6" s="252">
        <v>4698243</v>
      </c>
    </row>
    <row r="7" spans="2:7" ht="13.2" customHeight="1" x14ac:dyDescent="0.25">
      <c r="B7" s="219">
        <v>2002</v>
      </c>
      <c r="C7" s="253">
        <v>13580516</v>
      </c>
      <c r="D7" s="254">
        <v>23.044000625610352</v>
      </c>
      <c r="E7" s="255">
        <v>2184515</v>
      </c>
      <c r="F7" s="256">
        <v>6601172</v>
      </c>
      <c r="G7" s="257">
        <v>4794829</v>
      </c>
    </row>
    <row r="8" spans="2:7" x14ac:dyDescent="0.25">
      <c r="B8" s="220">
        <v>2003</v>
      </c>
      <c r="C8" s="258">
        <v>13924416</v>
      </c>
      <c r="D8" s="259">
        <v>23.611000061035156</v>
      </c>
      <c r="E8" s="260">
        <v>2249273</v>
      </c>
      <c r="F8" s="261">
        <v>6775448</v>
      </c>
      <c r="G8" s="262">
        <v>4899695</v>
      </c>
    </row>
    <row r="9" spans="2:7" x14ac:dyDescent="0.25">
      <c r="B9" s="221">
        <v>2004</v>
      </c>
      <c r="C9" s="263">
        <v>14291199</v>
      </c>
      <c r="D9" s="264">
        <v>24.222999572753906</v>
      </c>
      <c r="E9" s="265">
        <v>2316592</v>
      </c>
      <c r="F9" s="266">
        <v>6972035</v>
      </c>
      <c r="G9" s="267">
        <v>5002572</v>
      </c>
    </row>
    <row r="10" spans="2:7" x14ac:dyDescent="0.25">
      <c r="B10" s="222">
        <v>2005</v>
      </c>
      <c r="C10" s="268">
        <v>14677282</v>
      </c>
      <c r="D10" s="269">
        <v>24.844999313354492</v>
      </c>
      <c r="E10" s="270">
        <v>2389238</v>
      </c>
      <c r="F10" s="271">
        <v>7179547</v>
      </c>
      <c r="G10" s="272">
        <v>5108497</v>
      </c>
    </row>
    <row r="11" spans="2:7" x14ac:dyDescent="0.25">
      <c r="B11" s="223">
        <v>2006</v>
      </c>
      <c r="C11" s="273">
        <v>15084805</v>
      </c>
      <c r="D11" s="274">
        <v>25.477998733520508</v>
      </c>
      <c r="E11" s="275">
        <v>2456701</v>
      </c>
      <c r="F11" s="276">
        <v>7407591</v>
      </c>
      <c r="G11" s="277">
        <v>5220513</v>
      </c>
    </row>
    <row r="12" spans="2:7" x14ac:dyDescent="0.25">
      <c r="B12" s="224">
        <v>2007</v>
      </c>
      <c r="C12" s="278">
        <v>15518140</v>
      </c>
      <c r="D12" s="279">
        <v>26.121000289916992</v>
      </c>
      <c r="E12" s="280">
        <v>2531612</v>
      </c>
      <c r="F12" s="281">
        <v>7647607</v>
      </c>
      <c r="G12" s="282">
        <v>5338921</v>
      </c>
    </row>
    <row r="13" spans="2:7" x14ac:dyDescent="0.25">
      <c r="B13" s="225">
        <v>2008</v>
      </c>
      <c r="C13" s="283">
        <v>15970797</v>
      </c>
      <c r="D13" s="284">
        <v>26.7760009765625</v>
      </c>
      <c r="E13" s="285">
        <v>2608076</v>
      </c>
      <c r="F13" s="286">
        <v>7901707</v>
      </c>
      <c r="G13" s="287">
        <v>5461014</v>
      </c>
    </row>
    <row r="14" spans="2:7" x14ac:dyDescent="0.25">
      <c r="B14" s="226">
        <v>2009</v>
      </c>
      <c r="C14" s="288">
        <v>16443011</v>
      </c>
      <c r="D14" s="289">
        <v>27.439001083374023</v>
      </c>
      <c r="E14" s="290">
        <v>2696721</v>
      </c>
      <c r="F14" s="291">
        <v>8158951</v>
      </c>
      <c r="G14" s="292">
        <v>5587339</v>
      </c>
    </row>
    <row r="15" spans="2:7" x14ac:dyDescent="0.25">
      <c r="B15" s="227">
        <v>2010</v>
      </c>
      <c r="C15" s="293">
        <v>16933136</v>
      </c>
      <c r="D15" s="294">
        <v>28.11400032043457</v>
      </c>
      <c r="E15" s="295">
        <v>2800864</v>
      </c>
      <c r="F15" s="296">
        <v>8406846</v>
      </c>
      <c r="G15" s="297">
        <v>5725427</v>
      </c>
    </row>
    <row r="16" spans="2:7" x14ac:dyDescent="0.25">
      <c r="B16" s="228">
        <v>2011</v>
      </c>
      <c r="C16" s="298">
        <v>17490232</v>
      </c>
      <c r="D16" s="299">
        <v>28.797998428344727</v>
      </c>
      <c r="E16" s="300">
        <v>2901649</v>
      </c>
      <c r="F16" s="301">
        <v>8673157</v>
      </c>
      <c r="G16" s="302">
        <v>5915425</v>
      </c>
    </row>
    <row r="17" spans="2:7" x14ac:dyDescent="0.25">
      <c r="B17" s="229">
        <v>2012</v>
      </c>
      <c r="C17" s="303">
        <v>18062842</v>
      </c>
      <c r="D17" s="304">
        <v>29.493001937866211</v>
      </c>
      <c r="E17" s="305">
        <v>2980985</v>
      </c>
      <c r="F17" s="306">
        <v>8966900</v>
      </c>
      <c r="G17" s="307">
        <v>6114957</v>
      </c>
    </row>
    <row r="18" spans="2:7" x14ac:dyDescent="0.25">
      <c r="B18" s="230">
        <v>2013</v>
      </c>
      <c r="C18" s="308">
        <v>18637510</v>
      </c>
      <c r="D18" s="309">
        <v>30.195999145507813</v>
      </c>
      <c r="E18" s="310">
        <v>3033446</v>
      </c>
      <c r="F18" s="311">
        <v>9267032</v>
      </c>
      <c r="G18" s="312">
        <v>6337032</v>
      </c>
    </row>
    <row r="19" spans="2:7" x14ac:dyDescent="0.25">
      <c r="B19" s="231">
        <v>2014</v>
      </c>
      <c r="C19" s="313">
        <v>19220412</v>
      </c>
      <c r="D19" s="314">
        <v>30.904001235961914</v>
      </c>
      <c r="E19" s="315">
        <v>3080122</v>
      </c>
      <c r="F19" s="316">
        <v>9568308</v>
      </c>
      <c r="G19" s="317">
        <v>6571981</v>
      </c>
    </row>
    <row r="20" spans="2:7" x14ac:dyDescent="0.25">
      <c r="B20" s="232">
        <v>2015</v>
      </c>
      <c r="C20" s="318">
        <v>19790062</v>
      </c>
      <c r="D20" s="319">
        <v>31.617000579833984</v>
      </c>
      <c r="E20" s="320">
        <v>3136217</v>
      </c>
      <c r="F20" s="321">
        <v>9853011</v>
      </c>
      <c r="G20" s="322">
        <v>6800834</v>
      </c>
    </row>
    <row r="21" spans="2:7" x14ac:dyDescent="0.25">
      <c r="B21" s="233">
        <v>2016</v>
      </c>
      <c r="C21" s="323">
        <v>20380170</v>
      </c>
      <c r="D21" s="324">
        <v>32.333000183105469</v>
      </c>
      <c r="E21" s="325">
        <v>3201138</v>
      </c>
      <c r="F21" s="326">
        <v>10129646</v>
      </c>
      <c r="G21" s="327">
        <v>7049386</v>
      </c>
    </row>
    <row r="22" spans="2:7" x14ac:dyDescent="0.25">
      <c r="B22" s="234">
        <v>2017</v>
      </c>
      <c r="C22" s="328">
        <v>20940844</v>
      </c>
      <c r="D22" s="329">
        <v>33.052997589111328</v>
      </c>
      <c r="E22" s="330">
        <v>3260860</v>
      </c>
      <c r="F22" s="331">
        <v>10397318</v>
      </c>
      <c r="G22" s="332">
        <v>7282667</v>
      </c>
    </row>
    <row r="23" spans="2:7" x14ac:dyDescent="0.25">
      <c r="B23" s="235">
        <v>2018</v>
      </c>
      <c r="C23" s="333">
        <v>21518360</v>
      </c>
      <c r="D23" s="334">
        <v>33.7760009765625</v>
      </c>
      <c r="E23" s="335">
        <v>3341230</v>
      </c>
      <c r="F23" s="336">
        <v>10645654</v>
      </c>
      <c r="G23" s="337">
        <v>7531475</v>
      </c>
    </row>
    <row r="24" spans="2:7" x14ac:dyDescent="0.25">
      <c r="B24" s="236">
        <v>2019</v>
      </c>
      <c r="C24" s="338">
        <v>22097196</v>
      </c>
      <c r="D24" s="339">
        <v>34.5</v>
      </c>
      <c r="E24" s="340">
        <v>3467003</v>
      </c>
      <c r="F24" s="341">
        <v>10861139</v>
      </c>
      <c r="G24" s="342">
        <v>7769054</v>
      </c>
    </row>
    <row r="25" spans="2:7" x14ac:dyDescent="0.25">
      <c r="B25" s="237">
        <v>2020</v>
      </c>
      <c r="C25" s="343">
        <v>20875414</v>
      </c>
      <c r="D25" s="344">
        <v>35.227001190185547</v>
      </c>
      <c r="E25" s="345">
        <v>1768217</v>
      </c>
      <c r="F25" s="346">
        <v>11083800</v>
      </c>
      <c r="G25" s="347">
        <v>8023397</v>
      </c>
    </row>
    <row r="26" spans="2:7" x14ac:dyDescent="0.25">
      <c r="B26" s="238">
        <v>2021</v>
      </c>
      <c r="C26" s="348">
        <v>21456132</v>
      </c>
      <c r="D26" s="349">
        <v>35.953998565673828</v>
      </c>
      <c r="E26" s="350">
        <v>1826256</v>
      </c>
      <c r="F26" s="351">
        <v>11346677</v>
      </c>
      <c r="G26" s="352">
        <v>8283199</v>
      </c>
    </row>
    <row r="27" spans="2:7" x14ac:dyDescent="0.25">
      <c r="B27" s="239">
        <v>2022</v>
      </c>
      <c r="C27" s="353">
        <v>22030572</v>
      </c>
      <c r="D27" s="354">
        <v>36.681999206542969</v>
      </c>
      <c r="E27" s="355">
        <v>1856213</v>
      </c>
      <c r="F27" s="356">
        <v>11647183</v>
      </c>
      <c r="G27" s="357">
        <v>8527175</v>
      </c>
    </row>
    <row r="28" spans="2:7" x14ac:dyDescent="0.25">
      <c r="B28" s="240">
        <v>2023</v>
      </c>
      <c r="C28" s="358">
        <v>22630724</v>
      </c>
      <c r="D28" s="359">
        <v>37.409000396728516</v>
      </c>
      <c r="E28" s="360">
        <v>1923331</v>
      </c>
      <c r="F28" s="361">
        <v>11949866</v>
      </c>
      <c r="G28" s="362">
        <v>8757528</v>
      </c>
    </row>
    <row r="29" spans="2:7" x14ac:dyDescent="0.25">
      <c r="B29" s="241">
        <v>2024</v>
      </c>
      <c r="C29" s="363">
        <v>23246868</v>
      </c>
      <c r="D29" s="364">
        <v>38.135997772216797</v>
      </c>
      <c r="E29" s="365">
        <v>1989953</v>
      </c>
      <c r="F29" s="366">
        <v>12289516</v>
      </c>
      <c r="G29" s="367">
        <v>8967400</v>
      </c>
    </row>
    <row r="30" spans="2:7" x14ac:dyDescent="0.25">
      <c r="B30" s="242">
        <v>2025</v>
      </c>
      <c r="C30" s="369">
        <v>23870134</v>
      </c>
      <c r="D30" s="368">
        <v>38.86199951171875</v>
      </c>
      <c r="E30" s="370">
        <v>2635235</v>
      </c>
      <c r="F30" s="371">
        <v>12386174</v>
      </c>
      <c r="G30" s="372">
        <v>8848724</v>
      </c>
    </row>
    <row r="31" spans="2:7" x14ac:dyDescent="0.25">
      <c r="B31" s="128">
        <v>2026</v>
      </c>
      <c r="C31" s="183"/>
      <c r="D31" s="184"/>
      <c r="E31" s="185"/>
      <c r="F31" s="186"/>
      <c r="G31" s="187"/>
    </row>
    <row r="32" spans="2:7" x14ac:dyDescent="0.25">
      <c r="B32" s="127">
        <v>2027</v>
      </c>
      <c r="C32" s="183"/>
      <c r="D32" s="184"/>
      <c r="E32" s="185"/>
      <c r="F32" s="186"/>
      <c r="G32" s="187"/>
    </row>
    <row r="33" spans="2:7" x14ac:dyDescent="0.25">
      <c r="B33" s="128">
        <v>2028</v>
      </c>
      <c r="C33" s="183"/>
      <c r="D33" s="184"/>
      <c r="E33" s="185"/>
      <c r="F33" s="186"/>
      <c r="G33" s="187"/>
    </row>
    <row r="34" spans="2:7" x14ac:dyDescent="0.25">
      <c r="B34" s="127">
        <v>2029</v>
      </c>
      <c r="C34" s="183"/>
      <c r="D34" s="184"/>
      <c r="E34" s="185"/>
      <c r="F34" s="186"/>
      <c r="G34" s="187"/>
    </row>
    <row r="35" spans="2:7" x14ac:dyDescent="0.25">
      <c r="B35" s="128">
        <v>2030</v>
      </c>
      <c r="C35" s="132"/>
      <c r="D35" s="129"/>
      <c r="E35" s="133"/>
      <c r="F35" s="130"/>
      <c r="G35" s="131"/>
    </row>
    <row r="36" spans="2:7" ht="15.6" x14ac:dyDescent="0.25">
      <c r="B36" s="679" t="str">
        <f>HLOOKUP(Introduction!$G$4,nametranslations,135,FALSE)</f>
        <v>(a) Calculated by summing pre-primary, primary and secondary school age populations</v>
      </c>
      <c r="G36" s="69"/>
    </row>
    <row r="37" spans="2:7" ht="15.6" x14ac:dyDescent="0.25">
      <c r="B37" s="679" t="str">
        <f>HLOOKUP(Introduction!$G$4,nametranslations,136,FALSE)</f>
        <v>(b) Percentage of population residing in urban areas, Source: UN Population Division (2018)</v>
      </c>
    </row>
    <row r="38" spans="2:7" ht="15.6" x14ac:dyDescent="0.25">
      <c r="B38" s="679" t="str">
        <f>HLOOKUP(Introduction!$G$4,nametranslations,137,FALSE)</f>
        <v>(c) Source: UNESCO Institute for Statistics (2025)</v>
      </c>
    </row>
    <row r="39" spans="2:7" x14ac:dyDescent="0.25">
      <c r="B39" s="680" t="str">
        <f>HLOOKUP(Introduction!$G$4,nametranslations,138,FALSE)</f>
        <v>Values in grey text are imputed based on linear regression</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DA89-58BF-4351-9E25-F410E825E199}">
  <sheetPr codeName="Sheet1">
    <tabColor rgb="FFEAEAEA"/>
  </sheetPr>
  <dimension ref="B2:C15"/>
  <sheetViews>
    <sheetView showGridLines="0" zoomScaleNormal="100" workbookViewId="0"/>
  </sheetViews>
  <sheetFormatPr defaultRowHeight="15.6" x14ac:dyDescent="0.3"/>
  <cols>
    <col min="1" max="1" width="1.59765625" style="625" customWidth="1"/>
    <col min="2" max="2" width="15.59765625" style="625" customWidth="1"/>
    <col min="3" max="3" width="90.69921875" style="627" customWidth="1"/>
    <col min="4" max="16384" width="8.796875" style="625"/>
  </cols>
  <sheetData>
    <row r="2" spans="2:3" ht="48.75" customHeight="1" x14ac:dyDescent="0.3">
      <c r="B2" s="62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24" t="str">
        <f ca="1">HLOOKUP([1]Introduction!$G$4,nametranslations,72,FALSE)</f>
        <v>Year</v>
      </c>
    </row>
    <row r="3" spans="2:3" ht="6" customHeight="1" x14ac:dyDescent="0.3">
      <c r="B3" s="626"/>
    </row>
    <row r="4" spans="2:3" ht="30" customHeight="1" x14ac:dyDescent="0.3">
      <c r="B4" s="628" t="s">
        <v>223</v>
      </c>
      <c r="C4" s="629" t="str">
        <f>HLOOKUP(Introduction!$G$4,nametranslations,141,FALSE)</f>
        <v>The Excel spreadsheet has a series of tabs but for ease of reference the front page includes links to the key tabs.</v>
      </c>
    </row>
    <row r="5" spans="2:3" ht="50.25" customHeight="1" x14ac:dyDescent="0.3">
      <c r="B5" s="628" t="s">
        <v>47</v>
      </c>
      <c r="C5" s="62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28" t="s">
        <v>225</v>
      </c>
      <c r="C6" s="62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28" t="s">
        <v>227</v>
      </c>
      <c r="C7" s="62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28" t="s">
        <v>117</v>
      </c>
      <c r="C8" s="62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28" t="s">
        <v>229</v>
      </c>
      <c r="C9" s="62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28" t="s">
        <v>121</v>
      </c>
      <c r="C10" s="629" t="str">
        <f>HLOOKUP(Introduction!$G$4,nametranslations,147,FALSE)</f>
        <v>This tab provides estimates for school age population by school level from the UNESCO Institute for Statistics and the urban proportion of the total population from the UN Population Division.</v>
      </c>
    </row>
    <row r="11" spans="2:3" s="632" customFormat="1" ht="6.75" customHeight="1" x14ac:dyDescent="0.3">
      <c r="B11" s="630"/>
      <c r="C11" s="631"/>
    </row>
    <row r="12" spans="2:3" s="634" customFormat="1" ht="10.199999999999999" x14ac:dyDescent="0.2">
      <c r="B12" s="633" t="str">
        <f>HLOOKUP(Introduction!$G$4,nametranslations,148,FALSE)</f>
        <v xml:space="preserve">Country files are available for each country with data on the JMP website: https://washdata.org/data/downloads </v>
      </c>
    </row>
    <row r="13" spans="2:3" x14ac:dyDescent="0.3">
      <c r="B13" s="633" t="str">
        <f>HLOOKUP(Introduction!$G$4,nametranslations,149,FALSE)</f>
        <v>The JMP releases updated estimates every 2 years following consultations with national authorities: https://washdata.org/how-we-work/jmp-country-consultation</v>
      </c>
    </row>
    <row r="14" spans="2:3" x14ac:dyDescent="0.3">
      <c r="B14" s="635" t="str">
        <f>HLOOKUP(Introduction!$G$4,nametranslations,150,FALSE)</f>
        <v>Data flows in the country file</v>
      </c>
    </row>
    <row r="15" spans="2:3" ht="90.75" customHeight="1" x14ac:dyDescent="0.3">
      <c r="B15" s="63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3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2494CAE-6226-4968-9283-32679B34165D}"/>
    <hyperlink ref="B13" r:id="rId2" display="The JMP releases updated estimates every 2 years following consultations with national authorities: https://washdata.org/how-we-work/jmp-country-consultation" xr:uid="{A76264FD-8FAF-45F9-978F-1746E0B1FE3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2026-09-10T09:52:57Z</dcterms:modified>
</cp:coreProperties>
</file>